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Cancer\Cancer Publication 2015\Cancer regs 2015\Final docs\"/>
    </mc:Choice>
  </mc:AlternateContent>
  <workbookProtection workbookAlgorithmName="SHA-512" workbookHashValue="m38WuJjpTrwrbNAHxbyR+v31e+MrogDjlJgXCe2bdo+7MRNc2UVFnw60L13pdgv89TqcdUoymZ5BxiHKUQpsbw==" workbookSaltValue="86q2dx4W5YjRYbFxq1PJ7A==" workbookSpinCount="100000" lockStructure="1"/>
  <bookViews>
    <workbookView xWindow="0" yWindow="0" windowWidth="21900" windowHeight="10620" tabRatio="656"/>
  </bookViews>
  <sheets>
    <sheet name="Cover" sheetId="10" r:id="rId1"/>
    <sheet name="Contents" sheetId="11" r:id="rId2"/>
    <sheet name="Help using file" sheetId="12" r:id="rId3"/>
    <sheet name="Top 10" sheetId="2" r:id="rId4"/>
    <sheet name="Cancer groups" sheetId="3" r:id="rId5"/>
    <sheet name="Demographic counts" sheetId="7" r:id="rId6"/>
    <sheet name="Coding table" sheetId="20" r:id="rId7"/>
    <sheet name="DataTop10" sheetId="17" state="hidden" r:id="rId8"/>
    <sheet name="DataCancerGrp" sheetId="18" state="hidden" r:id="rId9"/>
    <sheet name="DataDemographic" sheetId="19" state="hidden" r:id="rId10"/>
    <sheet name="Ref" sheetId="13" state="hidden" r:id="rId11"/>
  </sheets>
  <definedNames>
    <definedName name="_xlnm._FilterDatabase" localSheetId="8" hidden="1">DataCancerGrp!$H$1:$H$240</definedName>
    <definedName name="_xlnm._FilterDatabase" localSheetId="9" hidden="1">DataDemographic!$A$1:$G$5899</definedName>
    <definedName name="_xlnm._FilterDatabase" localSheetId="7" hidden="1">DataTop10!$A$1:$H$7801</definedName>
    <definedName name="_xlnm._FilterDatabase" localSheetId="10" hidden="1">Ref!#REF!</definedName>
    <definedName name="CanGroupSexLookup">Ref!$D$24:$F$38</definedName>
    <definedName name="CanSexLookup">Ref!$D$203:$E$273</definedName>
    <definedName name="DataCancerGrp" comment="Data used in Cancer group tab">DataCancerGrp!$A:$H</definedName>
    <definedName name="DemographicData">DataDemographic!$A:$G</definedName>
    <definedName name="_xlnm.Print_Area" localSheetId="4">'Cancer groups'!$B$2:$O$25</definedName>
    <definedName name="_xlnm.Print_Area" localSheetId="6">'Coding table'!$A$1:$B$605</definedName>
    <definedName name="_xlnm.Print_Area" localSheetId="1">Contents!$A$1:$K$10</definedName>
    <definedName name="_xlnm.Print_Area" localSheetId="0">Cover!$A$1:$R$30</definedName>
    <definedName name="_xlnm.Print_Area" localSheetId="5">'Demographic counts'!$B$2:$J$57</definedName>
    <definedName name="_xlnm.Print_Area" localSheetId="2">'Help using file'!$A$1:$K$19</definedName>
    <definedName name="_xlnm.Print_Area" localSheetId="3">'Top 10'!$B$2:$O$57</definedName>
    <definedName name="Top10cancersexlookup">Ref!$D$2:$E$12</definedName>
    <definedName name="Top10Data" comment="Top10 data used from top10finalarranged">DataTop10!$A:$H</definedName>
    <definedName name="TopT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9" l="1"/>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5" i="19"/>
  <c r="A666" i="19"/>
  <c r="A667" i="19"/>
  <c r="A668" i="19"/>
  <c r="A669" i="19"/>
  <c r="A670" i="19"/>
  <c r="A671" i="19"/>
  <c r="A672" i="19"/>
  <c r="A673" i="19"/>
  <c r="A674" i="19"/>
  <c r="A675" i="19"/>
  <c r="A676" i="19"/>
  <c r="A677" i="19"/>
  <c r="A678" i="19"/>
  <c r="A679" i="19"/>
  <c r="A680" i="19"/>
  <c r="A681" i="19"/>
  <c r="A682" i="19"/>
  <c r="A683" i="19"/>
  <c r="A684" i="19"/>
  <c r="A685" i="19"/>
  <c r="A686" i="19"/>
  <c r="A687" i="19"/>
  <c r="A688" i="19"/>
  <c r="A689" i="19"/>
  <c r="A690" i="19"/>
  <c r="A691" i="19"/>
  <c r="A692" i="19"/>
  <c r="A693" i="19"/>
  <c r="A694" i="19"/>
  <c r="A695" i="19"/>
  <c r="A696" i="19"/>
  <c r="A697" i="19"/>
  <c r="A698" i="19"/>
  <c r="A699" i="19"/>
  <c r="A700" i="19"/>
  <c r="A701" i="19"/>
  <c r="A702" i="19"/>
  <c r="A703" i="19"/>
  <c r="A704" i="19"/>
  <c r="A705" i="19"/>
  <c r="A706" i="19"/>
  <c r="A707" i="19"/>
  <c r="A708" i="19"/>
  <c r="A709" i="19"/>
  <c r="A710" i="19"/>
  <c r="A711" i="19"/>
  <c r="A712" i="19"/>
  <c r="A713" i="19"/>
  <c r="A714" i="19"/>
  <c r="A715" i="19"/>
  <c r="A716" i="19"/>
  <c r="A717" i="19"/>
  <c r="A718" i="19"/>
  <c r="A719" i="19"/>
  <c r="A720" i="19"/>
  <c r="A721" i="19"/>
  <c r="A722" i="19"/>
  <c r="A723" i="19"/>
  <c r="A724" i="19"/>
  <c r="A725" i="19"/>
  <c r="A726" i="19"/>
  <c r="A727" i="19"/>
  <c r="A728" i="19"/>
  <c r="A729" i="19"/>
  <c r="A730" i="19"/>
  <c r="A731" i="19"/>
  <c r="A732" i="19"/>
  <c r="A733" i="19"/>
  <c r="A734" i="19"/>
  <c r="A735" i="19"/>
  <c r="A736" i="19"/>
  <c r="A737" i="19"/>
  <c r="A738" i="19"/>
  <c r="A739" i="19"/>
  <c r="A740" i="19"/>
  <c r="A741" i="19"/>
  <c r="A742" i="19"/>
  <c r="A743" i="19"/>
  <c r="A744" i="19"/>
  <c r="A745" i="19"/>
  <c r="A746" i="19"/>
  <c r="A747" i="19"/>
  <c r="A748" i="19"/>
  <c r="A749" i="19"/>
  <c r="A750" i="19"/>
  <c r="A751" i="19"/>
  <c r="A752" i="19"/>
  <c r="A753" i="19"/>
  <c r="A754" i="19"/>
  <c r="A755" i="19"/>
  <c r="A756" i="19"/>
  <c r="A757" i="19"/>
  <c r="A758" i="19"/>
  <c r="A759" i="19"/>
  <c r="A760" i="19"/>
  <c r="A761" i="19"/>
  <c r="A762" i="19"/>
  <c r="A763" i="19"/>
  <c r="A764" i="19"/>
  <c r="A765" i="19"/>
  <c r="A766" i="19"/>
  <c r="A767" i="19"/>
  <c r="A768" i="19"/>
  <c r="A769" i="19"/>
  <c r="A770" i="19"/>
  <c r="A771" i="19"/>
  <c r="A772" i="19"/>
  <c r="A773" i="19"/>
  <c r="A774" i="19"/>
  <c r="A775" i="19"/>
  <c r="A776" i="19"/>
  <c r="A777" i="19"/>
  <c r="A778" i="19"/>
  <c r="A779" i="19"/>
  <c r="A780" i="19"/>
  <c r="A781" i="19"/>
  <c r="A782" i="19"/>
  <c r="A783" i="19"/>
  <c r="A784" i="19"/>
  <c r="A785" i="19"/>
  <c r="A786" i="19"/>
  <c r="A787" i="19"/>
  <c r="A788" i="19"/>
  <c r="A789" i="19"/>
  <c r="A790" i="19"/>
  <c r="A791" i="19"/>
  <c r="A792" i="19"/>
  <c r="A793" i="19"/>
  <c r="A794" i="19"/>
  <c r="A795" i="19"/>
  <c r="A796" i="19"/>
  <c r="A797" i="19"/>
  <c r="A798" i="19"/>
  <c r="A799" i="19"/>
  <c r="A800" i="19"/>
  <c r="A801" i="19"/>
  <c r="A802" i="19"/>
  <c r="A803" i="19"/>
  <c r="A804" i="19"/>
  <c r="A805" i="19"/>
  <c r="A806" i="19"/>
  <c r="A807" i="19"/>
  <c r="A808" i="19"/>
  <c r="A809" i="19"/>
  <c r="A810" i="19"/>
  <c r="A811" i="19"/>
  <c r="A812" i="19"/>
  <c r="A813" i="19"/>
  <c r="A814" i="19"/>
  <c r="A815" i="19"/>
  <c r="A816" i="19"/>
  <c r="A817" i="19"/>
  <c r="A818" i="19"/>
  <c r="A819" i="19"/>
  <c r="A820" i="19"/>
  <c r="A821" i="19"/>
  <c r="A822" i="19"/>
  <c r="A823" i="19"/>
  <c r="A824" i="19"/>
  <c r="A825" i="19"/>
  <c r="A826" i="19"/>
  <c r="A827" i="19"/>
  <c r="A828" i="19"/>
  <c r="A829" i="19"/>
  <c r="A830" i="19"/>
  <c r="A831" i="19"/>
  <c r="A832" i="19"/>
  <c r="A833" i="19"/>
  <c r="A834" i="19"/>
  <c r="A835" i="19"/>
  <c r="A836" i="19"/>
  <c r="A837" i="19"/>
  <c r="A838" i="19"/>
  <c r="A839" i="19"/>
  <c r="A840" i="19"/>
  <c r="A841" i="19"/>
  <c r="A842" i="19"/>
  <c r="A843" i="19"/>
  <c r="A844" i="19"/>
  <c r="A845" i="19"/>
  <c r="A846" i="19"/>
  <c r="A847" i="19"/>
  <c r="A848" i="19"/>
  <c r="A849" i="19"/>
  <c r="A850" i="19"/>
  <c r="A851" i="19"/>
  <c r="A852" i="19"/>
  <c r="A853" i="19"/>
  <c r="A854" i="19"/>
  <c r="A855" i="19"/>
  <c r="A856" i="19"/>
  <c r="A857" i="19"/>
  <c r="A858" i="19"/>
  <c r="A859" i="19"/>
  <c r="A860" i="19"/>
  <c r="A861" i="19"/>
  <c r="A862" i="19"/>
  <c r="A863" i="19"/>
  <c r="A864" i="19"/>
  <c r="A865" i="19"/>
  <c r="A866" i="19"/>
  <c r="A867" i="19"/>
  <c r="A868" i="19"/>
  <c r="A869" i="19"/>
  <c r="A870" i="19"/>
  <c r="A871" i="19"/>
  <c r="A872" i="19"/>
  <c r="A873" i="19"/>
  <c r="A874" i="19"/>
  <c r="A875" i="19"/>
  <c r="A876" i="19"/>
  <c r="A877" i="19"/>
  <c r="A878" i="19"/>
  <c r="A879" i="19"/>
  <c r="A880" i="19"/>
  <c r="A881" i="19"/>
  <c r="A882" i="19"/>
  <c r="A883" i="19"/>
  <c r="A884" i="19"/>
  <c r="A885" i="19"/>
  <c r="A886" i="19"/>
  <c r="A887" i="19"/>
  <c r="A888" i="19"/>
  <c r="A889" i="19"/>
  <c r="A890" i="19"/>
  <c r="A891" i="19"/>
  <c r="A892" i="19"/>
  <c r="A893" i="19"/>
  <c r="A894" i="19"/>
  <c r="A895" i="19"/>
  <c r="A896" i="19"/>
  <c r="A897" i="19"/>
  <c r="A898" i="19"/>
  <c r="A899" i="19"/>
  <c r="A900" i="19"/>
  <c r="A901" i="19"/>
  <c r="A902" i="19"/>
  <c r="A903" i="19"/>
  <c r="A904" i="19"/>
  <c r="A905" i="19"/>
  <c r="A906" i="19"/>
  <c r="A907" i="19"/>
  <c r="A908" i="19"/>
  <c r="A909" i="19"/>
  <c r="A910" i="19"/>
  <c r="A911" i="19"/>
  <c r="A912" i="19"/>
  <c r="A913" i="19"/>
  <c r="A914" i="19"/>
  <c r="A915" i="19"/>
  <c r="A916" i="19"/>
  <c r="A917" i="19"/>
  <c r="A918" i="19"/>
  <c r="A919" i="19"/>
  <c r="A920" i="19"/>
  <c r="A921" i="19"/>
  <c r="A922" i="19"/>
  <c r="A923" i="19"/>
  <c r="A924" i="19"/>
  <c r="A925" i="19"/>
  <c r="A926" i="19"/>
  <c r="A927" i="19"/>
  <c r="A928" i="19"/>
  <c r="A929" i="19"/>
  <c r="A930" i="19"/>
  <c r="A931" i="19"/>
  <c r="A932" i="19"/>
  <c r="A933" i="19"/>
  <c r="A934" i="19"/>
  <c r="A935" i="19"/>
  <c r="A936" i="19"/>
  <c r="A937" i="19"/>
  <c r="A938" i="19"/>
  <c r="A939" i="19"/>
  <c r="A940" i="19"/>
  <c r="A941" i="19"/>
  <c r="A942" i="19"/>
  <c r="A943" i="19"/>
  <c r="A944" i="19"/>
  <c r="A945" i="19"/>
  <c r="A946" i="19"/>
  <c r="A947" i="19"/>
  <c r="A948" i="19"/>
  <c r="A949" i="19"/>
  <c r="A950" i="19"/>
  <c r="A951" i="19"/>
  <c r="A952" i="19"/>
  <c r="A953" i="19"/>
  <c r="A954" i="19"/>
  <c r="A955" i="19"/>
  <c r="A956" i="19"/>
  <c r="A957" i="19"/>
  <c r="A958" i="19"/>
  <c r="A959" i="19"/>
  <c r="A960" i="19"/>
  <c r="A961" i="19"/>
  <c r="A962" i="19"/>
  <c r="A963" i="19"/>
  <c r="A964" i="19"/>
  <c r="A965" i="19"/>
  <c r="A966" i="19"/>
  <c r="A967" i="19"/>
  <c r="A968" i="19"/>
  <c r="A969" i="19"/>
  <c r="A970" i="19"/>
  <c r="A971" i="19"/>
  <c r="A972" i="19"/>
  <c r="A973" i="19"/>
  <c r="A974" i="19"/>
  <c r="A975" i="19"/>
  <c r="A976" i="19"/>
  <c r="A977" i="19"/>
  <c r="A978" i="19"/>
  <c r="A979" i="19"/>
  <c r="A980" i="19"/>
  <c r="A981" i="19"/>
  <c r="A982" i="19"/>
  <c r="A983" i="19"/>
  <c r="A984" i="19"/>
  <c r="A985" i="19"/>
  <c r="A986" i="19"/>
  <c r="A987" i="19"/>
  <c r="A988" i="19"/>
  <c r="A989" i="19"/>
  <c r="A990" i="19"/>
  <c r="A991" i="19"/>
  <c r="A992" i="19"/>
  <c r="A993" i="19"/>
  <c r="A994" i="19"/>
  <c r="A995" i="19"/>
  <c r="A996" i="19"/>
  <c r="A997" i="19"/>
  <c r="A998" i="19"/>
  <c r="A999" i="19"/>
  <c r="A1000" i="19"/>
  <c r="A1001" i="19"/>
  <c r="A1002" i="19"/>
  <c r="A1003" i="19"/>
  <c r="A1004" i="19"/>
  <c r="A1005" i="19"/>
  <c r="A1006" i="19"/>
  <c r="A1007" i="19"/>
  <c r="A1008" i="19"/>
  <c r="A1009" i="19"/>
  <c r="A1010" i="19"/>
  <c r="A1011" i="19"/>
  <c r="A1012" i="19"/>
  <c r="A1013" i="19"/>
  <c r="A1014" i="19"/>
  <c r="A1015" i="19"/>
  <c r="A1016" i="19"/>
  <c r="A1017" i="19"/>
  <c r="A1018" i="19"/>
  <c r="A1019" i="19"/>
  <c r="A1020" i="19"/>
  <c r="A1021" i="19"/>
  <c r="A1022" i="19"/>
  <c r="A1023" i="19"/>
  <c r="A1024" i="19"/>
  <c r="A1025" i="19"/>
  <c r="A1026" i="19"/>
  <c r="A1027" i="19"/>
  <c r="A1028" i="19"/>
  <c r="A1029" i="19"/>
  <c r="A1030" i="19"/>
  <c r="A1031" i="19"/>
  <c r="A1032" i="19"/>
  <c r="A1033" i="19"/>
  <c r="A1034" i="19"/>
  <c r="A1035" i="19"/>
  <c r="A1036" i="19"/>
  <c r="A1037" i="19"/>
  <c r="A1038" i="19"/>
  <c r="A1039" i="19"/>
  <c r="A1040" i="19"/>
  <c r="A1041" i="19"/>
  <c r="A1042" i="19"/>
  <c r="A1043" i="19"/>
  <c r="A1044" i="19"/>
  <c r="A1045" i="19"/>
  <c r="A1046" i="19"/>
  <c r="A1047" i="19"/>
  <c r="A1048" i="19"/>
  <c r="A1049" i="19"/>
  <c r="A1050" i="19"/>
  <c r="A1051" i="19"/>
  <c r="A1052" i="19"/>
  <c r="A1053" i="19"/>
  <c r="A1054" i="19"/>
  <c r="A1055" i="19"/>
  <c r="A1056" i="19"/>
  <c r="A1057" i="19"/>
  <c r="A1058" i="19"/>
  <c r="A1059" i="19"/>
  <c r="A1060" i="19"/>
  <c r="A1061" i="19"/>
  <c r="A1062" i="19"/>
  <c r="A1063" i="19"/>
  <c r="A1064" i="19"/>
  <c r="A1065" i="19"/>
  <c r="A1066" i="19"/>
  <c r="A1067" i="19"/>
  <c r="A1068" i="19"/>
  <c r="A1069" i="19"/>
  <c r="A1070" i="19"/>
  <c r="A1071" i="19"/>
  <c r="A1072" i="19"/>
  <c r="A1073" i="19"/>
  <c r="A1074" i="19"/>
  <c r="A1075" i="19"/>
  <c r="A1076" i="19"/>
  <c r="A1077" i="19"/>
  <c r="A1078" i="19"/>
  <c r="A1079" i="19"/>
  <c r="A1080" i="19"/>
  <c r="A1081" i="19"/>
  <c r="A1082" i="19"/>
  <c r="A1083" i="19"/>
  <c r="A1084" i="19"/>
  <c r="A1085" i="19"/>
  <c r="A1086" i="19"/>
  <c r="A1087" i="19"/>
  <c r="A1088" i="19"/>
  <c r="A1089" i="19"/>
  <c r="A1090" i="19"/>
  <c r="A1091" i="19"/>
  <c r="A1092" i="19"/>
  <c r="A1093" i="19"/>
  <c r="A1094" i="19"/>
  <c r="A1095" i="19"/>
  <c r="A1096" i="19"/>
  <c r="A1097" i="19"/>
  <c r="A1098" i="19"/>
  <c r="A1099" i="19"/>
  <c r="A1100" i="19"/>
  <c r="A1101" i="19"/>
  <c r="A1102" i="19"/>
  <c r="A1103" i="19"/>
  <c r="A1104" i="19"/>
  <c r="A1105" i="19"/>
  <c r="A1106" i="19"/>
  <c r="A1107" i="19"/>
  <c r="A1108" i="19"/>
  <c r="A1109" i="19"/>
  <c r="A1110" i="19"/>
  <c r="A1111" i="19"/>
  <c r="A1112" i="19"/>
  <c r="A1113" i="19"/>
  <c r="A1114" i="19"/>
  <c r="A1115" i="19"/>
  <c r="A1116" i="19"/>
  <c r="A1117" i="19"/>
  <c r="A1118" i="19"/>
  <c r="A1119" i="19"/>
  <c r="A1120" i="19"/>
  <c r="A1121" i="19"/>
  <c r="A1122" i="19"/>
  <c r="A1123" i="19"/>
  <c r="A1124" i="19"/>
  <c r="A1125" i="19"/>
  <c r="A1126" i="19"/>
  <c r="A1127" i="19"/>
  <c r="A1128" i="19"/>
  <c r="A1129" i="19"/>
  <c r="A1130" i="19"/>
  <c r="A1131" i="19"/>
  <c r="A1132" i="19"/>
  <c r="A1133" i="19"/>
  <c r="A1134" i="19"/>
  <c r="A1135" i="19"/>
  <c r="A1136" i="19"/>
  <c r="A1137" i="19"/>
  <c r="A1138" i="19"/>
  <c r="A1139" i="19"/>
  <c r="A1140" i="19"/>
  <c r="A1141" i="19"/>
  <c r="A1142" i="19"/>
  <c r="A1143" i="19"/>
  <c r="A1144" i="19"/>
  <c r="A1145" i="19"/>
  <c r="A1146" i="19"/>
  <c r="A1147" i="19"/>
  <c r="A1148" i="19"/>
  <c r="A1149" i="19"/>
  <c r="A1150" i="19"/>
  <c r="A1151" i="19"/>
  <c r="A1152" i="19"/>
  <c r="A1153" i="19"/>
  <c r="A1154" i="19"/>
  <c r="A1155" i="19"/>
  <c r="A1156" i="19"/>
  <c r="A1157" i="19"/>
  <c r="A1158" i="19"/>
  <c r="A1159" i="19"/>
  <c r="A1160" i="19"/>
  <c r="A1161" i="19"/>
  <c r="A1162" i="19"/>
  <c r="A1163" i="19"/>
  <c r="A1164" i="19"/>
  <c r="A1165" i="19"/>
  <c r="A1166" i="19"/>
  <c r="A1167" i="19"/>
  <c r="A1168" i="19"/>
  <c r="A1169" i="19"/>
  <c r="A1170" i="19"/>
  <c r="A1171" i="19"/>
  <c r="A1172" i="19"/>
  <c r="A1173" i="19"/>
  <c r="A1174" i="19"/>
  <c r="A1175" i="19"/>
  <c r="A1176" i="19"/>
  <c r="A1177" i="19"/>
  <c r="A1178" i="19"/>
  <c r="A1179" i="19"/>
  <c r="A1180" i="19"/>
  <c r="A1181" i="19"/>
  <c r="A1182" i="19"/>
  <c r="A1183" i="19"/>
  <c r="A1184" i="19"/>
  <c r="A1185" i="19"/>
  <c r="A1186" i="19"/>
  <c r="A1187" i="19"/>
  <c r="A1188" i="19"/>
  <c r="A1189" i="19"/>
  <c r="A1190" i="19"/>
  <c r="A1191" i="19"/>
  <c r="A1192" i="19"/>
  <c r="A1193" i="19"/>
  <c r="A1194" i="19"/>
  <c r="A1195" i="19"/>
  <c r="A1196" i="19"/>
  <c r="A1197" i="19"/>
  <c r="A1198" i="19"/>
  <c r="A1199" i="19"/>
  <c r="A1200" i="19"/>
  <c r="A1201" i="19"/>
  <c r="A1202" i="19"/>
  <c r="A1203" i="19"/>
  <c r="A1204" i="19"/>
  <c r="A1205" i="19"/>
  <c r="A1206" i="19"/>
  <c r="A1207" i="19"/>
  <c r="A1208" i="19"/>
  <c r="A1209" i="19"/>
  <c r="A1210" i="19"/>
  <c r="A1211" i="19"/>
  <c r="A1212" i="19"/>
  <c r="A1213" i="19"/>
  <c r="A1214" i="19"/>
  <c r="A1215" i="19"/>
  <c r="A1216" i="19"/>
  <c r="A1217" i="19"/>
  <c r="A1218" i="19"/>
  <c r="A1219" i="19"/>
  <c r="A1220" i="19"/>
  <c r="A1221" i="19"/>
  <c r="A1222" i="19"/>
  <c r="A1223" i="19"/>
  <c r="A1224" i="19"/>
  <c r="A1225" i="19"/>
  <c r="A1226" i="19"/>
  <c r="A1227" i="19"/>
  <c r="A1228" i="19"/>
  <c r="A1229" i="19"/>
  <c r="A1230" i="19"/>
  <c r="A1231" i="19"/>
  <c r="A1232" i="19"/>
  <c r="A1233" i="19"/>
  <c r="A1234" i="19"/>
  <c r="A1235" i="19"/>
  <c r="A1236" i="19"/>
  <c r="A1237" i="19"/>
  <c r="A1238" i="19"/>
  <c r="A1239" i="19"/>
  <c r="A1240" i="19"/>
  <c r="A1241" i="19"/>
  <c r="A1242" i="19"/>
  <c r="A1243" i="19"/>
  <c r="A1244" i="19"/>
  <c r="A1245" i="19"/>
  <c r="A1246" i="19"/>
  <c r="A1247" i="19"/>
  <c r="A1248" i="19"/>
  <c r="A1249" i="19"/>
  <c r="A1250" i="19"/>
  <c r="A1251" i="19"/>
  <c r="A1252" i="19"/>
  <c r="A1253" i="19"/>
  <c r="A1254" i="19"/>
  <c r="A1255" i="19"/>
  <c r="A1256" i="19"/>
  <c r="A1257" i="19"/>
  <c r="A1258" i="19"/>
  <c r="A1259" i="19"/>
  <c r="A1260" i="19"/>
  <c r="A1261" i="19"/>
  <c r="A1262" i="19"/>
  <c r="A1263" i="19"/>
  <c r="A1264" i="19"/>
  <c r="A1265" i="19"/>
  <c r="A1266" i="19"/>
  <c r="A1267" i="19"/>
  <c r="A1268" i="19"/>
  <c r="A1269" i="19"/>
  <c r="A1270" i="19"/>
  <c r="A1271" i="19"/>
  <c r="A1272" i="19"/>
  <c r="A1273" i="19"/>
  <c r="A1274" i="19"/>
  <c r="A1275" i="19"/>
  <c r="A1276" i="19"/>
  <c r="A1277" i="19"/>
  <c r="A1278" i="19"/>
  <c r="A1279" i="19"/>
  <c r="A1280" i="19"/>
  <c r="A1281" i="19"/>
  <c r="A1282" i="19"/>
  <c r="A1283" i="19"/>
  <c r="A1284" i="19"/>
  <c r="A1285" i="19"/>
  <c r="A1286" i="19"/>
  <c r="A1287" i="19"/>
  <c r="A1288" i="19"/>
  <c r="A1289" i="19"/>
  <c r="A1290" i="19"/>
  <c r="A1291" i="19"/>
  <c r="A1292" i="19"/>
  <c r="A1293" i="19"/>
  <c r="A1294" i="19"/>
  <c r="A1295" i="19"/>
  <c r="A1296" i="19"/>
  <c r="A1297" i="19"/>
  <c r="A1298" i="19"/>
  <c r="A1299" i="19"/>
  <c r="A1300" i="19"/>
  <c r="A1301" i="19"/>
  <c r="A1302" i="19"/>
  <c r="A1303" i="19"/>
  <c r="A1304" i="19"/>
  <c r="A1305" i="19"/>
  <c r="A1306" i="19"/>
  <c r="A1307" i="19"/>
  <c r="A1308" i="19"/>
  <c r="A1309" i="19"/>
  <c r="A1310" i="19"/>
  <c r="A1311" i="19"/>
  <c r="A1312" i="19"/>
  <c r="A1313" i="19"/>
  <c r="A1314" i="19"/>
  <c r="A1315" i="19"/>
  <c r="A1316" i="19"/>
  <c r="A1317" i="19"/>
  <c r="A1318" i="19"/>
  <c r="A1319" i="19"/>
  <c r="A1320" i="19"/>
  <c r="A1321" i="19"/>
  <c r="A1322" i="19"/>
  <c r="A1323" i="19"/>
  <c r="A1324" i="19"/>
  <c r="A1325" i="19"/>
  <c r="A1326" i="19"/>
  <c r="A1327" i="19"/>
  <c r="A1328" i="19"/>
  <c r="A1329" i="19"/>
  <c r="A1330" i="19"/>
  <c r="A1331" i="19"/>
  <c r="A1332" i="19"/>
  <c r="A1333" i="19"/>
  <c r="A1334" i="19"/>
  <c r="A1335" i="19"/>
  <c r="A1336" i="19"/>
  <c r="A1337" i="19"/>
  <c r="A1338" i="19"/>
  <c r="A1339" i="19"/>
  <c r="A1340" i="19"/>
  <c r="A1341" i="19"/>
  <c r="A1342" i="19"/>
  <c r="A1343" i="19"/>
  <c r="A1344" i="19"/>
  <c r="A1345" i="19"/>
  <c r="A1346" i="19"/>
  <c r="A1347" i="19"/>
  <c r="A1348" i="19"/>
  <c r="A1349" i="19"/>
  <c r="A1350" i="19"/>
  <c r="A1351" i="19"/>
  <c r="A1352" i="19"/>
  <c r="A1353" i="19"/>
  <c r="A1354" i="19"/>
  <c r="A1355" i="19"/>
  <c r="A1356" i="19"/>
  <c r="A1357" i="19"/>
  <c r="A1358" i="19"/>
  <c r="A1359" i="19"/>
  <c r="A1360" i="19"/>
  <c r="A1361" i="19"/>
  <c r="A1362" i="19"/>
  <c r="A1363" i="19"/>
  <c r="A1364" i="19"/>
  <c r="A1365" i="19"/>
  <c r="A1366" i="19"/>
  <c r="A1367" i="19"/>
  <c r="A1368" i="19"/>
  <c r="A1369" i="19"/>
  <c r="A1370" i="19"/>
  <c r="A1371" i="19"/>
  <c r="A1372" i="19"/>
  <c r="A1373" i="19"/>
  <c r="A1374" i="19"/>
  <c r="A1375" i="19"/>
  <c r="A1376" i="19"/>
  <c r="A1377" i="19"/>
  <c r="A1378" i="19"/>
  <c r="A1379" i="19"/>
  <c r="A1380" i="19"/>
  <c r="A1381" i="19"/>
  <c r="A1382" i="19"/>
  <c r="A1383" i="19"/>
  <c r="A1384" i="19"/>
  <c r="A1385" i="19"/>
  <c r="A1386" i="19"/>
  <c r="A1387" i="19"/>
  <c r="A1388" i="19"/>
  <c r="A1389" i="19"/>
  <c r="A1390" i="19"/>
  <c r="A1391" i="19"/>
  <c r="A1392" i="19"/>
  <c r="A1393" i="19"/>
  <c r="A1394" i="19"/>
  <c r="A1395" i="19"/>
  <c r="A1396" i="19"/>
  <c r="A1397" i="19"/>
  <c r="A1398" i="19"/>
  <c r="A1399" i="19"/>
  <c r="A1400" i="19"/>
  <c r="A1401" i="19"/>
  <c r="A1402" i="19"/>
  <c r="A1403" i="19"/>
  <c r="A1404" i="19"/>
  <c r="A1405" i="19"/>
  <c r="A1406" i="19"/>
  <c r="A1407" i="19"/>
  <c r="A1408" i="19"/>
  <c r="A1409" i="19"/>
  <c r="A1410" i="19"/>
  <c r="A1411" i="19"/>
  <c r="A1412" i="19"/>
  <c r="A1413" i="19"/>
  <c r="A1414" i="19"/>
  <c r="A1415" i="19"/>
  <c r="A1416" i="19"/>
  <c r="A1417" i="19"/>
  <c r="A1418" i="19"/>
  <c r="A1419" i="19"/>
  <c r="A1420" i="19"/>
  <c r="A1421" i="19"/>
  <c r="A1422" i="19"/>
  <c r="A1423" i="19"/>
  <c r="A1424" i="19"/>
  <c r="A1425" i="19"/>
  <c r="A1426" i="19"/>
  <c r="A1427" i="19"/>
  <c r="A1428" i="19"/>
  <c r="A1429" i="19"/>
  <c r="A1430" i="19"/>
  <c r="A1431" i="19"/>
  <c r="A1432" i="19"/>
  <c r="A1433" i="19"/>
  <c r="A1434" i="19"/>
  <c r="A1435" i="19"/>
  <c r="A1436" i="19"/>
  <c r="A1437" i="19"/>
  <c r="A1438" i="19"/>
  <c r="A1439" i="19"/>
  <c r="A1440" i="19"/>
  <c r="A1441" i="19"/>
  <c r="A1442" i="19"/>
  <c r="A1443" i="19"/>
  <c r="A1444" i="19"/>
  <c r="A1445" i="19"/>
  <c r="A1446" i="19"/>
  <c r="A1447" i="19"/>
  <c r="A1448" i="19"/>
  <c r="A1449" i="19"/>
  <c r="A1450" i="19"/>
  <c r="A1451" i="19"/>
  <c r="A1452" i="19"/>
  <c r="A1453" i="19"/>
  <c r="A1454" i="19"/>
  <c r="A1455" i="19"/>
  <c r="A1456" i="19"/>
  <c r="A1457" i="19"/>
  <c r="A1458" i="19"/>
  <c r="A1459" i="19"/>
  <c r="A1460" i="19"/>
  <c r="A1461" i="19"/>
  <c r="A1462" i="19"/>
  <c r="A1463" i="19"/>
  <c r="A1464" i="19"/>
  <c r="A1465" i="19"/>
  <c r="A1466" i="19"/>
  <c r="A1467" i="19"/>
  <c r="A1468" i="19"/>
  <c r="A1469" i="19"/>
  <c r="A1470" i="19"/>
  <c r="A1471" i="19"/>
  <c r="A1472" i="19"/>
  <c r="A1473" i="19"/>
  <c r="A1474" i="19"/>
  <c r="A1475" i="19"/>
  <c r="A1476" i="19"/>
  <c r="A1477" i="19"/>
  <c r="A1478" i="19"/>
  <c r="A1479" i="19"/>
  <c r="A1480" i="19"/>
  <c r="A1481" i="19"/>
  <c r="A1482" i="19"/>
  <c r="A1483" i="19"/>
  <c r="A1484" i="19"/>
  <c r="A1485" i="19"/>
  <c r="A1486" i="19"/>
  <c r="A1487" i="19"/>
  <c r="A1488" i="19"/>
  <c r="A1489" i="19"/>
  <c r="A1490" i="19"/>
  <c r="A1491" i="19"/>
  <c r="A1492" i="19"/>
  <c r="A1493" i="19"/>
  <c r="A1494" i="19"/>
  <c r="A1495" i="19"/>
  <c r="A1496" i="19"/>
  <c r="A1497" i="19"/>
  <c r="A1498" i="19"/>
  <c r="A1499" i="19"/>
  <c r="A1500" i="19"/>
  <c r="A1501" i="19"/>
  <c r="A1502" i="19"/>
  <c r="A1503" i="19"/>
  <c r="A1504" i="19"/>
  <c r="A1505" i="19"/>
  <c r="A1506" i="19"/>
  <c r="A1507" i="19"/>
  <c r="A1508" i="19"/>
  <c r="A1509" i="19"/>
  <c r="A1510" i="19"/>
  <c r="A1511" i="19"/>
  <c r="A1512" i="19"/>
  <c r="A1513" i="19"/>
  <c r="A1514" i="19"/>
  <c r="A1515" i="19"/>
  <c r="A1516" i="19"/>
  <c r="A1517" i="19"/>
  <c r="A1518" i="19"/>
  <c r="A1519" i="19"/>
  <c r="A1520" i="19"/>
  <c r="A1521" i="19"/>
  <c r="A1522" i="19"/>
  <c r="A1523" i="19"/>
  <c r="A1524" i="19"/>
  <c r="A1525" i="19"/>
  <c r="A1526" i="19"/>
  <c r="A1527" i="19"/>
  <c r="A1528" i="19"/>
  <c r="A1529" i="19"/>
  <c r="A1530" i="19"/>
  <c r="A1531" i="19"/>
  <c r="A1532" i="19"/>
  <c r="A1533" i="19"/>
  <c r="A1534" i="19"/>
  <c r="A1535" i="19"/>
  <c r="A1536" i="19"/>
  <c r="A1537" i="19"/>
  <c r="A1538" i="19"/>
  <c r="A1539" i="19"/>
  <c r="A1540" i="19"/>
  <c r="A1541" i="19"/>
  <c r="A1542" i="19"/>
  <c r="A1543" i="19"/>
  <c r="A1544" i="19"/>
  <c r="A1545" i="19"/>
  <c r="A1546" i="19"/>
  <c r="A1547" i="19"/>
  <c r="A1548" i="19"/>
  <c r="A1549" i="19"/>
  <c r="A1550" i="19"/>
  <c r="A1551" i="19"/>
  <c r="A1552" i="19"/>
  <c r="A1553" i="19"/>
  <c r="A1554" i="19"/>
  <c r="A1555" i="19"/>
  <c r="A1556" i="19"/>
  <c r="A1557" i="19"/>
  <c r="A1558" i="19"/>
  <c r="A1559" i="19"/>
  <c r="A1560" i="19"/>
  <c r="A1561" i="19"/>
  <c r="A1562" i="19"/>
  <c r="A1563" i="19"/>
  <c r="A1564" i="19"/>
  <c r="A1565" i="19"/>
  <c r="A1566" i="19"/>
  <c r="A1567" i="19"/>
  <c r="A1568" i="19"/>
  <c r="A1569" i="19"/>
  <c r="A1570" i="19"/>
  <c r="A1571" i="19"/>
  <c r="A1572" i="19"/>
  <c r="A1573" i="19"/>
  <c r="A1574" i="19"/>
  <c r="A1575" i="19"/>
  <c r="A1576" i="19"/>
  <c r="A1577" i="19"/>
  <c r="A1578" i="19"/>
  <c r="A1579" i="19"/>
  <c r="A1580" i="19"/>
  <c r="A1581" i="19"/>
  <c r="A1582" i="19"/>
  <c r="A1583" i="19"/>
  <c r="A1584" i="19"/>
  <c r="A1585" i="19"/>
  <c r="A1586" i="19"/>
  <c r="A1587" i="19"/>
  <c r="A1588" i="19"/>
  <c r="A1589" i="19"/>
  <c r="A1590" i="19"/>
  <c r="A1591" i="19"/>
  <c r="A1592" i="19"/>
  <c r="A1593" i="19"/>
  <c r="A1594" i="19"/>
  <c r="A1595" i="19"/>
  <c r="A1596" i="19"/>
  <c r="A1597" i="19"/>
  <c r="A1598" i="19"/>
  <c r="A1599" i="19"/>
  <c r="A1600" i="19"/>
  <c r="A1601" i="19"/>
  <c r="A1602" i="19"/>
  <c r="A1603" i="19"/>
  <c r="A1604" i="19"/>
  <c r="A1605" i="19"/>
  <c r="A1606" i="19"/>
  <c r="A1607" i="19"/>
  <c r="A1608" i="19"/>
  <c r="A1609" i="19"/>
  <c r="A1610" i="19"/>
  <c r="A1611" i="19"/>
  <c r="A1612" i="19"/>
  <c r="A1613" i="19"/>
  <c r="A1614" i="19"/>
  <c r="A1615" i="19"/>
  <c r="A1616" i="19"/>
  <c r="A1617" i="19"/>
  <c r="A1618" i="19"/>
  <c r="A1619" i="19"/>
  <c r="A1620" i="19"/>
  <c r="A1621" i="19"/>
  <c r="A1622" i="19"/>
  <c r="A1623" i="19"/>
  <c r="A1624" i="19"/>
  <c r="A1625" i="19"/>
  <c r="A1626" i="19"/>
  <c r="A1627" i="19"/>
  <c r="A1628" i="19"/>
  <c r="A1629" i="19"/>
  <c r="A1630" i="19"/>
  <c r="A1631" i="19"/>
  <c r="A1632" i="19"/>
  <c r="A1633" i="19"/>
  <c r="A1634" i="19"/>
  <c r="A1635" i="19"/>
  <c r="A1636" i="19"/>
  <c r="A1637" i="19"/>
  <c r="A1638" i="19"/>
  <c r="A1639" i="19"/>
  <c r="A1640" i="19"/>
  <c r="A1641" i="19"/>
  <c r="A1642" i="19"/>
  <c r="A1643" i="19"/>
  <c r="A1644" i="19"/>
  <c r="A1645" i="19"/>
  <c r="A1646" i="19"/>
  <c r="A1647" i="19"/>
  <c r="A1648" i="19"/>
  <c r="A1649" i="19"/>
  <c r="A1650" i="19"/>
  <c r="A1651" i="19"/>
  <c r="A1652" i="19"/>
  <c r="A1653" i="19"/>
  <c r="A1654" i="19"/>
  <c r="A1655" i="19"/>
  <c r="A1656" i="19"/>
  <c r="A1657" i="19"/>
  <c r="A1658" i="19"/>
  <c r="A1659" i="19"/>
  <c r="A1660" i="19"/>
  <c r="A1661" i="19"/>
  <c r="A1662" i="19"/>
  <c r="A1663" i="19"/>
  <c r="A1664" i="19"/>
  <c r="A1665" i="19"/>
  <c r="A1666" i="19"/>
  <c r="A1667" i="19"/>
  <c r="A1668" i="19"/>
  <c r="A1669" i="19"/>
  <c r="A1670" i="19"/>
  <c r="A1671" i="19"/>
  <c r="A1672" i="19"/>
  <c r="A1673" i="19"/>
  <c r="A1674" i="19"/>
  <c r="A1675" i="19"/>
  <c r="A1676" i="19"/>
  <c r="A1677" i="19"/>
  <c r="A1678" i="19"/>
  <c r="A1679" i="19"/>
  <c r="A1680" i="19"/>
  <c r="A1681" i="19"/>
  <c r="A1682" i="19"/>
  <c r="A1683" i="19"/>
  <c r="A1684" i="19"/>
  <c r="A1685" i="19"/>
  <c r="A1686" i="19"/>
  <c r="A1687" i="19"/>
  <c r="A1688" i="19"/>
  <c r="A1689" i="19"/>
  <c r="A1690" i="19"/>
  <c r="A1691" i="19"/>
  <c r="A1692" i="19"/>
  <c r="A1693" i="19"/>
  <c r="A1694" i="19"/>
  <c r="A1695" i="19"/>
  <c r="A1696" i="19"/>
  <c r="A1697" i="19"/>
  <c r="A1698" i="19"/>
  <c r="A1699" i="19"/>
  <c r="A1700" i="19"/>
  <c r="A1701" i="19"/>
  <c r="A1702" i="19"/>
  <c r="A1703" i="19"/>
  <c r="A1704" i="19"/>
  <c r="A1705" i="19"/>
  <c r="A1706" i="19"/>
  <c r="A1707" i="19"/>
  <c r="A1708" i="19"/>
  <c r="A1709" i="19"/>
  <c r="A1710" i="19"/>
  <c r="A1711" i="19"/>
  <c r="A1712" i="19"/>
  <c r="A1713" i="19"/>
  <c r="A1714" i="19"/>
  <c r="A1715" i="19"/>
  <c r="A1716" i="19"/>
  <c r="A1717" i="19"/>
  <c r="A1718" i="19"/>
  <c r="A1719" i="19"/>
  <c r="A1720" i="19"/>
  <c r="A1721" i="19"/>
  <c r="A1722" i="19"/>
  <c r="A1723" i="19"/>
  <c r="A1724" i="19"/>
  <c r="A1725" i="19"/>
  <c r="A1726" i="19"/>
  <c r="A1727" i="19"/>
  <c r="A1728" i="19"/>
  <c r="A1729" i="19"/>
  <c r="A1730" i="19"/>
  <c r="A1731" i="19"/>
  <c r="A1732" i="19"/>
  <c r="A1733" i="19"/>
  <c r="A1734" i="19"/>
  <c r="A1735" i="19"/>
  <c r="A1736" i="19"/>
  <c r="A1737" i="19"/>
  <c r="A1738" i="19"/>
  <c r="A1739" i="19"/>
  <c r="A1740" i="19"/>
  <c r="A1741" i="19"/>
  <c r="A1742" i="19"/>
  <c r="A1743" i="19"/>
  <c r="A1744" i="19"/>
  <c r="A1745" i="19"/>
  <c r="A1746" i="19"/>
  <c r="A1747" i="19"/>
  <c r="A1748" i="19"/>
  <c r="A1749" i="19"/>
  <c r="A1750" i="19"/>
  <c r="A1751" i="19"/>
  <c r="A1752" i="19"/>
  <c r="A1753" i="19"/>
  <c r="A1754" i="19"/>
  <c r="A1755" i="19"/>
  <c r="A1756" i="19"/>
  <c r="A1757" i="19"/>
  <c r="A1758" i="19"/>
  <c r="A1759" i="19"/>
  <c r="A1760" i="19"/>
  <c r="A1761" i="19"/>
  <c r="A1762" i="19"/>
  <c r="A1763" i="19"/>
  <c r="A1764" i="19"/>
  <c r="A1765" i="19"/>
  <c r="A1766" i="19"/>
  <c r="A1767" i="19"/>
  <c r="A1768" i="19"/>
  <c r="A1769" i="19"/>
  <c r="A1770" i="19"/>
  <c r="A1771" i="19"/>
  <c r="A1772" i="19"/>
  <c r="A1773" i="19"/>
  <c r="A1774" i="19"/>
  <c r="A1775" i="19"/>
  <c r="A1776" i="19"/>
  <c r="A1777" i="19"/>
  <c r="A1778" i="19"/>
  <c r="A1779" i="19"/>
  <c r="A1780" i="19"/>
  <c r="A1781" i="19"/>
  <c r="A1782" i="19"/>
  <c r="A1783" i="19"/>
  <c r="A1784" i="19"/>
  <c r="A1785" i="19"/>
  <c r="A1786" i="19"/>
  <c r="A1787" i="19"/>
  <c r="A1788" i="19"/>
  <c r="A1789" i="19"/>
  <c r="A1790" i="19"/>
  <c r="A1791" i="19"/>
  <c r="A1792" i="19"/>
  <c r="A1793" i="19"/>
  <c r="A1794" i="19"/>
  <c r="A1795" i="19"/>
  <c r="A1796" i="19"/>
  <c r="A1797" i="19"/>
  <c r="A1798" i="19"/>
  <c r="A1799" i="19"/>
  <c r="A1800" i="19"/>
  <c r="A1801" i="19"/>
  <c r="A1802" i="19"/>
  <c r="A1803" i="19"/>
  <c r="A1804" i="19"/>
  <c r="A1805" i="19"/>
  <c r="A1806" i="19"/>
  <c r="A1807" i="19"/>
  <c r="A1808" i="19"/>
  <c r="A1809" i="19"/>
  <c r="A1810" i="19"/>
  <c r="A1811" i="19"/>
  <c r="A1812" i="19"/>
  <c r="A1813" i="19"/>
  <c r="A1814" i="19"/>
  <c r="A1815" i="19"/>
  <c r="A1816" i="19"/>
  <c r="A1817" i="19"/>
  <c r="A1818" i="19"/>
  <c r="A1819" i="19"/>
  <c r="A1820" i="19"/>
  <c r="A1821" i="19"/>
  <c r="A1822" i="19"/>
  <c r="A1823" i="19"/>
  <c r="A1824" i="19"/>
  <c r="A1825" i="19"/>
  <c r="A1826" i="19"/>
  <c r="A1827" i="19"/>
  <c r="A1828" i="19"/>
  <c r="A1829" i="19"/>
  <c r="A1830" i="19"/>
  <c r="A1831" i="19"/>
  <c r="A1832" i="19"/>
  <c r="A1833" i="19"/>
  <c r="A1834" i="19"/>
  <c r="A1835" i="19"/>
  <c r="A1836" i="19"/>
  <c r="A1837" i="19"/>
  <c r="A1838" i="19"/>
  <c r="A1839" i="19"/>
  <c r="A1840" i="19"/>
  <c r="A1841" i="19"/>
  <c r="A1842" i="19"/>
  <c r="A1843" i="19"/>
  <c r="A1844" i="19"/>
  <c r="A1845" i="19"/>
  <c r="A1846" i="19"/>
  <c r="A1847" i="19"/>
  <c r="A1848" i="19"/>
  <c r="A1849" i="19"/>
  <c r="A1850" i="19"/>
  <c r="A1851" i="19"/>
  <c r="A1852" i="19"/>
  <c r="A1853" i="19"/>
  <c r="A1854" i="19"/>
  <c r="A1855" i="19"/>
  <c r="A1856" i="19"/>
  <c r="A1857" i="19"/>
  <c r="A1858" i="19"/>
  <c r="A1859" i="19"/>
  <c r="A1860" i="19"/>
  <c r="A1861" i="19"/>
  <c r="A1862" i="19"/>
  <c r="A1863" i="19"/>
  <c r="A1864" i="19"/>
  <c r="A1865" i="19"/>
  <c r="A1866" i="19"/>
  <c r="A1867" i="19"/>
  <c r="A1868" i="19"/>
  <c r="A1869" i="19"/>
  <c r="A1870" i="19"/>
  <c r="A1871" i="19"/>
  <c r="A1872" i="19"/>
  <c r="A1873" i="19"/>
  <c r="A1874" i="19"/>
  <c r="A1875" i="19"/>
  <c r="A1876" i="19"/>
  <c r="A1877" i="19"/>
  <c r="A1878" i="19"/>
  <c r="A1879" i="19"/>
  <c r="A1880" i="19"/>
  <c r="A1881" i="19"/>
  <c r="A1882" i="19"/>
  <c r="A1883" i="19"/>
  <c r="A1884" i="19"/>
  <c r="A1885" i="19"/>
  <c r="A1886" i="19"/>
  <c r="A1887" i="19"/>
  <c r="A1888" i="19"/>
  <c r="A1889" i="19"/>
  <c r="A1890" i="19"/>
  <c r="A1891" i="19"/>
  <c r="A1892" i="19"/>
  <c r="A1893" i="19"/>
  <c r="A1894" i="19"/>
  <c r="A1895" i="19"/>
  <c r="A1896" i="19"/>
  <c r="A1897" i="19"/>
  <c r="A1898" i="19"/>
  <c r="A1899" i="19"/>
  <c r="A1900" i="19"/>
  <c r="A1901" i="19"/>
  <c r="A1902" i="19"/>
  <c r="A1903" i="19"/>
  <c r="A1904" i="19"/>
  <c r="A1905" i="19"/>
  <c r="A1906" i="19"/>
  <c r="A1907" i="19"/>
  <c r="A1908" i="19"/>
  <c r="A1909" i="19"/>
  <c r="A1910" i="19"/>
  <c r="A1911" i="19"/>
  <c r="A1912" i="19"/>
  <c r="A1913" i="19"/>
  <c r="A1914" i="19"/>
  <c r="A1915" i="19"/>
  <c r="A1916" i="19"/>
  <c r="A1917" i="19"/>
  <c r="A1918" i="19"/>
  <c r="A1919" i="19"/>
  <c r="A1920" i="19"/>
  <c r="A1921" i="19"/>
  <c r="A1922" i="19"/>
  <c r="A1923" i="19"/>
  <c r="A1924" i="19"/>
  <c r="A1925" i="19"/>
  <c r="A1926" i="19"/>
  <c r="A1927" i="19"/>
  <c r="A1928" i="19"/>
  <c r="A1929" i="19"/>
  <c r="A1930" i="19"/>
  <c r="A1931" i="19"/>
  <c r="A1932" i="19"/>
  <c r="A1933" i="19"/>
  <c r="A1934" i="19"/>
  <c r="A1935" i="19"/>
  <c r="A1936" i="19"/>
  <c r="A1937" i="19"/>
  <c r="A1938" i="19"/>
  <c r="A1939" i="19"/>
  <c r="A1940" i="19"/>
  <c r="A1941" i="19"/>
  <c r="A1942" i="19"/>
  <c r="A1943" i="19"/>
  <c r="A1944" i="19"/>
  <c r="A1945" i="19"/>
  <c r="A1946" i="19"/>
  <c r="A1947" i="19"/>
  <c r="A1948" i="19"/>
  <c r="A1949" i="19"/>
  <c r="A1950" i="19"/>
  <c r="A1951" i="19"/>
  <c r="A1952" i="19"/>
  <c r="A1953" i="19"/>
  <c r="A1954" i="19"/>
  <c r="A1955" i="19"/>
  <c r="A1956" i="19"/>
  <c r="A1957" i="19"/>
  <c r="A1958" i="19"/>
  <c r="A1959" i="19"/>
  <c r="A1960" i="19"/>
  <c r="A1961" i="19"/>
  <c r="A1962" i="19"/>
  <c r="A1963" i="19"/>
  <c r="A1964" i="19"/>
  <c r="A1965" i="19"/>
  <c r="A1966" i="19"/>
  <c r="A1967" i="19"/>
  <c r="A1968" i="19"/>
  <c r="A1969" i="19"/>
  <c r="A1970" i="19"/>
  <c r="A1971" i="19"/>
  <c r="A1972" i="19"/>
  <c r="A1973" i="19"/>
  <c r="A1974" i="19"/>
  <c r="A1975" i="19"/>
  <c r="A1976" i="19"/>
  <c r="A1977" i="19"/>
  <c r="A1978" i="19"/>
  <c r="A1979" i="19"/>
  <c r="A1980" i="19"/>
  <c r="A1981" i="19"/>
  <c r="A1982" i="19"/>
  <c r="A1983" i="19"/>
  <c r="A1984" i="19"/>
  <c r="A1985" i="19"/>
  <c r="A1986" i="19"/>
  <c r="A1987" i="19"/>
  <c r="A1988" i="19"/>
  <c r="A1989" i="19"/>
  <c r="A1990" i="19"/>
  <c r="A1991" i="19"/>
  <c r="A1992" i="19"/>
  <c r="A1993" i="19"/>
  <c r="A1994" i="19"/>
  <c r="A1995" i="19"/>
  <c r="A1996" i="19"/>
  <c r="A1997" i="19"/>
  <c r="A1998" i="19"/>
  <c r="A1999" i="19"/>
  <c r="A2000" i="19"/>
  <c r="A2001" i="19"/>
  <c r="A2002" i="19"/>
  <c r="A2003" i="19"/>
  <c r="A2004" i="19"/>
  <c r="A2005" i="19"/>
  <c r="A2006" i="19"/>
  <c r="A2007" i="19"/>
  <c r="A2008" i="19"/>
  <c r="A2009" i="19"/>
  <c r="A2010" i="19"/>
  <c r="A2011" i="19"/>
  <c r="A2012" i="19"/>
  <c r="A2013" i="19"/>
  <c r="A2014" i="19"/>
  <c r="A2015" i="19"/>
  <c r="A2016" i="19"/>
  <c r="A2017" i="19"/>
  <c r="A2018" i="19"/>
  <c r="A2019" i="19"/>
  <c r="A2020" i="19"/>
  <c r="A2021" i="19"/>
  <c r="A2022" i="19"/>
  <c r="A2023" i="19"/>
  <c r="A2024" i="19"/>
  <c r="A2025" i="19"/>
  <c r="A2026" i="19"/>
  <c r="A2027" i="19"/>
  <c r="A2028" i="19"/>
  <c r="A2029" i="19"/>
  <c r="A2030" i="19"/>
  <c r="A2031" i="19"/>
  <c r="A2032" i="19"/>
  <c r="A2033" i="19"/>
  <c r="A2034" i="19"/>
  <c r="A2035" i="19"/>
  <c r="A2036" i="19"/>
  <c r="A2037" i="19"/>
  <c r="A2038" i="19"/>
  <c r="A2039" i="19"/>
  <c r="A2040" i="19"/>
  <c r="A2041" i="19"/>
  <c r="A2042" i="19"/>
  <c r="A2043" i="19"/>
  <c r="A2044" i="19"/>
  <c r="A2045" i="19"/>
  <c r="A2046" i="19"/>
  <c r="A2047" i="19"/>
  <c r="A2048" i="19"/>
  <c r="A2049" i="19"/>
  <c r="A2050" i="19"/>
  <c r="A2051" i="19"/>
  <c r="A2052" i="19"/>
  <c r="A2053" i="19"/>
  <c r="A2054" i="19"/>
  <c r="A2055" i="19"/>
  <c r="A2056" i="19"/>
  <c r="A2057" i="19"/>
  <c r="A2058" i="19"/>
  <c r="A2059" i="19"/>
  <c r="A2060" i="19"/>
  <c r="A2061" i="19"/>
  <c r="A2062" i="19"/>
  <c r="A2063" i="19"/>
  <c r="A2064" i="19"/>
  <c r="A2065" i="19"/>
  <c r="A2066" i="19"/>
  <c r="A2067" i="19"/>
  <c r="A2068" i="19"/>
  <c r="A2069" i="19"/>
  <c r="A2070" i="19"/>
  <c r="A2071" i="19"/>
  <c r="A2072" i="19"/>
  <c r="A2073" i="19"/>
  <c r="A2074" i="19"/>
  <c r="A2075" i="19"/>
  <c r="A2076" i="19"/>
  <c r="A2077" i="19"/>
  <c r="A2078" i="19"/>
  <c r="A2079" i="19"/>
  <c r="A2080" i="19"/>
  <c r="A2081" i="19"/>
  <c r="A2082" i="19"/>
  <c r="A2083" i="19"/>
  <c r="A2084" i="19"/>
  <c r="A2085" i="19"/>
  <c r="A2086" i="19"/>
  <c r="A2087" i="19"/>
  <c r="A2088" i="19"/>
  <c r="A2089" i="19"/>
  <c r="A2090" i="19"/>
  <c r="A2091" i="19"/>
  <c r="A2092" i="19"/>
  <c r="A2093" i="19"/>
  <c r="A2094" i="19"/>
  <c r="A2095" i="19"/>
  <c r="A2096" i="19"/>
  <c r="A2097" i="19"/>
  <c r="A2098" i="19"/>
  <c r="A2099" i="19"/>
  <c r="A2100" i="19"/>
  <c r="A2101" i="19"/>
  <c r="A2102" i="19"/>
  <c r="A2103" i="19"/>
  <c r="A2104" i="19"/>
  <c r="A2105" i="19"/>
  <c r="A2106" i="19"/>
  <c r="A2107" i="19"/>
  <c r="A2108" i="19"/>
  <c r="A2109" i="19"/>
  <c r="A2110" i="19"/>
  <c r="A2111" i="19"/>
  <c r="A2112" i="19"/>
  <c r="A2113" i="19"/>
  <c r="A2114" i="19"/>
  <c r="A2115" i="19"/>
  <c r="A2116" i="19"/>
  <c r="A2117" i="19"/>
  <c r="A2118" i="19"/>
  <c r="A2119" i="19"/>
  <c r="A2120" i="19"/>
  <c r="A2121" i="19"/>
  <c r="A2122" i="19"/>
  <c r="A2123" i="19"/>
  <c r="A2124" i="19"/>
  <c r="A2125" i="19"/>
  <c r="A2126" i="19"/>
  <c r="A2127" i="19"/>
  <c r="A2128" i="19"/>
  <c r="A2129" i="19"/>
  <c r="A2130" i="19"/>
  <c r="A2131" i="19"/>
  <c r="A2132" i="19"/>
  <c r="A2133" i="19"/>
  <c r="A2134" i="19"/>
  <c r="A2135" i="19"/>
  <c r="A2136" i="19"/>
  <c r="A2137" i="19"/>
  <c r="A2138" i="19"/>
  <c r="A2139" i="19"/>
  <c r="A2140" i="19"/>
  <c r="A2141" i="19"/>
  <c r="A2142" i="19"/>
  <c r="A2143" i="19"/>
  <c r="A2144" i="19"/>
  <c r="A2145" i="19"/>
  <c r="A2146" i="19"/>
  <c r="A2147" i="19"/>
  <c r="A2148" i="19"/>
  <c r="A2149" i="19"/>
  <c r="A2150" i="19"/>
  <c r="A2151" i="19"/>
  <c r="A2152" i="19"/>
  <c r="A2153" i="19"/>
  <c r="A2154" i="19"/>
  <c r="A2155" i="19"/>
  <c r="A2156" i="19"/>
  <c r="A2157" i="19"/>
  <c r="A2158" i="19"/>
  <c r="A2159" i="19"/>
  <c r="A2160" i="19"/>
  <c r="A2161" i="19"/>
  <c r="A2162" i="19"/>
  <c r="A2163" i="19"/>
  <c r="A2164" i="19"/>
  <c r="A2165" i="19"/>
  <c r="A2166" i="19"/>
  <c r="A2167" i="19"/>
  <c r="A2168" i="19"/>
  <c r="A2169" i="19"/>
  <c r="A2170" i="19"/>
  <c r="A2171" i="19"/>
  <c r="A2172" i="19"/>
  <c r="A2173" i="19"/>
  <c r="A2174" i="19"/>
  <c r="A2175" i="19"/>
  <c r="A2176" i="19"/>
  <c r="A2177" i="19"/>
  <c r="A2178" i="19"/>
  <c r="A2179" i="19"/>
  <c r="A2180" i="19"/>
  <c r="A2181" i="19"/>
  <c r="A2182" i="19"/>
  <c r="A2183" i="19"/>
  <c r="A2184" i="19"/>
  <c r="A2185" i="19"/>
  <c r="A2186" i="19"/>
  <c r="A2187" i="19"/>
  <c r="A2188" i="19"/>
  <c r="A2189" i="19"/>
  <c r="A2190" i="19"/>
  <c r="A2191" i="19"/>
  <c r="A2192" i="19"/>
  <c r="A2193" i="19"/>
  <c r="A2194" i="19"/>
  <c r="A2195" i="19"/>
  <c r="A2196" i="19"/>
  <c r="A2197" i="19"/>
  <c r="A2198" i="19"/>
  <c r="A2199" i="19"/>
  <c r="A2200" i="19"/>
  <c r="A2201" i="19"/>
  <c r="A2202" i="19"/>
  <c r="A2203" i="19"/>
  <c r="A2204" i="19"/>
  <c r="A2205" i="19"/>
  <c r="A2206" i="19"/>
  <c r="A2207" i="19"/>
  <c r="A2208" i="19"/>
  <c r="A2209" i="19"/>
  <c r="A2210" i="19"/>
  <c r="A2211" i="19"/>
  <c r="A2212" i="19"/>
  <c r="A2213" i="19"/>
  <c r="A2214" i="19"/>
  <c r="A2215" i="19"/>
  <c r="A2216" i="19"/>
  <c r="A2217" i="19"/>
  <c r="A2218" i="19"/>
  <c r="A2219" i="19"/>
  <c r="A2220" i="19"/>
  <c r="A2221" i="19"/>
  <c r="A2222" i="19"/>
  <c r="A2223" i="19"/>
  <c r="A2224" i="19"/>
  <c r="A2225" i="19"/>
  <c r="A2226" i="19"/>
  <c r="A2227" i="19"/>
  <c r="A2228" i="19"/>
  <c r="A2229" i="19"/>
  <c r="A2230" i="19"/>
  <c r="A2231" i="19"/>
  <c r="A2232" i="19"/>
  <c r="A2233" i="19"/>
  <c r="A2234" i="19"/>
  <c r="A2235" i="19"/>
  <c r="A2236" i="19"/>
  <c r="A2237" i="19"/>
  <c r="A2238" i="19"/>
  <c r="A2239" i="19"/>
  <c r="A2240" i="19"/>
  <c r="A2241" i="19"/>
  <c r="A2242" i="19"/>
  <c r="A2243" i="19"/>
  <c r="A2244" i="19"/>
  <c r="A2245" i="19"/>
  <c r="A2246" i="19"/>
  <c r="A2247" i="19"/>
  <c r="A2248" i="19"/>
  <c r="A2249" i="19"/>
  <c r="A2250" i="19"/>
  <c r="A2251" i="19"/>
  <c r="A2252" i="19"/>
  <c r="A2253" i="19"/>
  <c r="A2254" i="19"/>
  <c r="A2255" i="19"/>
  <c r="A2256" i="19"/>
  <c r="A2257" i="19"/>
  <c r="A2258" i="19"/>
  <c r="A2259" i="19"/>
  <c r="A2260" i="19"/>
  <c r="A2261" i="19"/>
  <c r="A2262" i="19"/>
  <c r="A2263" i="19"/>
  <c r="A2264" i="19"/>
  <c r="A2265" i="19"/>
  <c r="A2266" i="19"/>
  <c r="A2267" i="19"/>
  <c r="A2268" i="19"/>
  <c r="A2269" i="19"/>
  <c r="A2270" i="19"/>
  <c r="A2271" i="19"/>
  <c r="A2272" i="19"/>
  <c r="A2273" i="19"/>
  <c r="A2274" i="19"/>
  <c r="A2275" i="19"/>
  <c r="A2276" i="19"/>
  <c r="A2277" i="19"/>
  <c r="A2278" i="19"/>
  <c r="A2279" i="19"/>
  <c r="A2280" i="19"/>
  <c r="A2281" i="19"/>
  <c r="A2282" i="19"/>
  <c r="A2283" i="19"/>
  <c r="A2284" i="19"/>
  <c r="A2285" i="19"/>
  <c r="A2286" i="19"/>
  <c r="A2287" i="19"/>
  <c r="A2288" i="19"/>
  <c r="A2289" i="19"/>
  <c r="A2290" i="19"/>
  <c r="A2291" i="19"/>
  <c r="A2292" i="19"/>
  <c r="A2293" i="19"/>
  <c r="A2294" i="19"/>
  <c r="A2295" i="19"/>
  <c r="A2296" i="19"/>
  <c r="A2297" i="19"/>
  <c r="A2298" i="19"/>
  <c r="A2299" i="19"/>
  <c r="A2300" i="19"/>
  <c r="A2301" i="19"/>
  <c r="A2302" i="19"/>
  <c r="A2303" i="19"/>
  <c r="A2304" i="19"/>
  <c r="A2305" i="19"/>
  <c r="A2306" i="19"/>
  <c r="A2307" i="19"/>
  <c r="A2308" i="19"/>
  <c r="A2309" i="19"/>
  <c r="A2310" i="19"/>
  <c r="A2311" i="19"/>
  <c r="A2312" i="19"/>
  <c r="A2313" i="19"/>
  <c r="A2314" i="19"/>
  <c r="A2315" i="19"/>
  <c r="A2316" i="19"/>
  <c r="A2317" i="19"/>
  <c r="A2318" i="19"/>
  <c r="A2319" i="19"/>
  <c r="A2320" i="19"/>
  <c r="A2321" i="19"/>
  <c r="A2322" i="19"/>
  <c r="A2323" i="19"/>
  <c r="A2324" i="19"/>
  <c r="A2325" i="19"/>
  <c r="A2326" i="19"/>
  <c r="A2327" i="19"/>
  <c r="A2328" i="19"/>
  <c r="A2329" i="19"/>
  <c r="A2330" i="19"/>
  <c r="A2331" i="19"/>
  <c r="A2332" i="19"/>
  <c r="A2333" i="19"/>
  <c r="A2334" i="19"/>
  <c r="A2335" i="19"/>
  <c r="A2336" i="19"/>
  <c r="A2337" i="19"/>
  <c r="A2338" i="19"/>
  <c r="A2339" i="19"/>
  <c r="A2340" i="19"/>
  <c r="A2341" i="19"/>
  <c r="A2342" i="19"/>
  <c r="A2343" i="19"/>
  <c r="A2344" i="19"/>
  <c r="A2345" i="19"/>
  <c r="A2346" i="19"/>
  <c r="A2347" i="19"/>
  <c r="A2348" i="19"/>
  <c r="A2349" i="19"/>
  <c r="A2350" i="19"/>
  <c r="A2351" i="19"/>
  <c r="A2352" i="19"/>
  <c r="A2353" i="19"/>
  <c r="A2354" i="19"/>
  <c r="A2355" i="19"/>
  <c r="A2356" i="19"/>
  <c r="A2357" i="19"/>
  <c r="A2358" i="19"/>
  <c r="A2359" i="19"/>
  <c r="A2360" i="19"/>
  <c r="A2361" i="19"/>
  <c r="A2362" i="19"/>
  <c r="A2363" i="19"/>
  <c r="A2364" i="19"/>
  <c r="A2365" i="19"/>
  <c r="A2366" i="19"/>
  <c r="A2367" i="19"/>
  <c r="A2368" i="19"/>
  <c r="A2369" i="19"/>
  <c r="A2370" i="19"/>
  <c r="A2371" i="19"/>
  <c r="A2372" i="19"/>
  <c r="A2373" i="19"/>
  <c r="A2374" i="19"/>
  <c r="A2375" i="19"/>
  <c r="A2376" i="19"/>
  <c r="A2377" i="19"/>
  <c r="A2378" i="19"/>
  <c r="A2379" i="19"/>
  <c r="A2380" i="19"/>
  <c r="A2381" i="19"/>
  <c r="A2382" i="19"/>
  <c r="A2383" i="19"/>
  <c r="A2384" i="19"/>
  <c r="A2385" i="19"/>
  <c r="A2386" i="19"/>
  <c r="A2387" i="19"/>
  <c r="A2388" i="19"/>
  <c r="A2389" i="19"/>
  <c r="A2390" i="19"/>
  <c r="A2391" i="19"/>
  <c r="A2392" i="19"/>
  <c r="A2393" i="19"/>
  <c r="A2394" i="19"/>
  <c r="A2395" i="19"/>
  <c r="A2396" i="19"/>
  <c r="A2397" i="19"/>
  <c r="A2398" i="19"/>
  <c r="A2399" i="19"/>
  <c r="A2400" i="19"/>
  <c r="A2401" i="19"/>
  <c r="A2402" i="19"/>
  <c r="A2403" i="19"/>
  <c r="A2404" i="19"/>
  <c r="A2405" i="19"/>
  <c r="A2406" i="19"/>
  <c r="A2407" i="19"/>
  <c r="A2408" i="19"/>
  <c r="A2409" i="19"/>
  <c r="A2410" i="19"/>
  <c r="A2411" i="19"/>
  <c r="A2412" i="19"/>
  <c r="A2413" i="19"/>
  <c r="A2414" i="19"/>
  <c r="A2415" i="19"/>
  <c r="A2416" i="19"/>
  <c r="A2417" i="19"/>
  <c r="A2418" i="19"/>
  <c r="A2419" i="19"/>
  <c r="A2420" i="19"/>
  <c r="A2421" i="19"/>
  <c r="A2422" i="19"/>
  <c r="A2423" i="19"/>
  <c r="A2424" i="19"/>
  <c r="A2425" i="19"/>
  <c r="A2426" i="19"/>
  <c r="A2427" i="19"/>
  <c r="A2428" i="19"/>
  <c r="A2429" i="19"/>
  <c r="A2430" i="19"/>
  <c r="A2431" i="19"/>
  <c r="A2432" i="19"/>
  <c r="A2433" i="19"/>
  <c r="A2434" i="19"/>
  <c r="A2435" i="19"/>
  <c r="A2436" i="19"/>
  <c r="A2437" i="19"/>
  <c r="A2438" i="19"/>
  <c r="A2439" i="19"/>
  <c r="A2440" i="19"/>
  <c r="A2441" i="19"/>
  <c r="A2442" i="19"/>
  <c r="A2443" i="19"/>
  <c r="A2444" i="19"/>
  <c r="A2445" i="19"/>
  <c r="A2446" i="19"/>
  <c r="A2447" i="19"/>
  <c r="A2448" i="19"/>
  <c r="A2449" i="19"/>
  <c r="A2450" i="19"/>
  <c r="A2451" i="19"/>
  <c r="A2452" i="19"/>
  <c r="A2453" i="19"/>
  <c r="A2454" i="19"/>
  <c r="A2455" i="19"/>
  <c r="A2456" i="19"/>
  <c r="A2457" i="19"/>
  <c r="A2458" i="19"/>
  <c r="A2459" i="19"/>
  <c r="A2460" i="19"/>
  <c r="A2461" i="19"/>
  <c r="A2462" i="19"/>
  <c r="A2463" i="19"/>
  <c r="A2464" i="19"/>
  <c r="A2465" i="19"/>
  <c r="A2466" i="19"/>
  <c r="A2467" i="19"/>
  <c r="A2468" i="19"/>
  <c r="A2469" i="19"/>
  <c r="A2470" i="19"/>
  <c r="A2471" i="19"/>
  <c r="A2472" i="19"/>
  <c r="A2473" i="19"/>
  <c r="A2474" i="19"/>
  <c r="A2475" i="19"/>
  <c r="A2476" i="19"/>
  <c r="A2477" i="19"/>
  <c r="A2478" i="19"/>
  <c r="A2479" i="19"/>
  <c r="A2480" i="19"/>
  <c r="A2481" i="19"/>
  <c r="A2482" i="19"/>
  <c r="A2483" i="19"/>
  <c r="A2484" i="19"/>
  <c r="A2485" i="19"/>
  <c r="A2486" i="19"/>
  <c r="A2487" i="19"/>
  <c r="A2488" i="19"/>
  <c r="A2489" i="19"/>
  <c r="A2490" i="19"/>
  <c r="A2491" i="19"/>
  <c r="A2492" i="19"/>
  <c r="A2493" i="19"/>
  <c r="A2494" i="19"/>
  <c r="A2495" i="19"/>
  <c r="A2496" i="19"/>
  <c r="A2497" i="19"/>
  <c r="A2498" i="19"/>
  <c r="A2499" i="19"/>
  <c r="A2500" i="19"/>
  <c r="A2501" i="19"/>
  <c r="A2502" i="19"/>
  <c r="A2503" i="19"/>
  <c r="A2504" i="19"/>
  <c r="A2505" i="19"/>
  <c r="A2506" i="19"/>
  <c r="A2507" i="19"/>
  <c r="A2508" i="19"/>
  <c r="A2509" i="19"/>
  <c r="A2510" i="19"/>
  <c r="A2511" i="19"/>
  <c r="A2512" i="19"/>
  <c r="A2513" i="19"/>
  <c r="A2514" i="19"/>
  <c r="A2515" i="19"/>
  <c r="A2516" i="19"/>
  <c r="A2517" i="19"/>
  <c r="A2518" i="19"/>
  <c r="A2519" i="19"/>
  <c r="A2520" i="19"/>
  <c r="A2521" i="19"/>
  <c r="A2522" i="19"/>
  <c r="A2523" i="19"/>
  <c r="A2524" i="19"/>
  <c r="A2525" i="19"/>
  <c r="A2526" i="19"/>
  <c r="A2527" i="19"/>
  <c r="A2528" i="19"/>
  <c r="A2529" i="19"/>
  <c r="A2530" i="19"/>
  <c r="A2531" i="19"/>
  <c r="A2532" i="19"/>
  <c r="A2533" i="19"/>
  <c r="A2534" i="19"/>
  <c r="A2535" i="19"/>
  <c r="A2536" i="19"/>
  <c r="A2537" i="19"/>
  <c r="A2538" i="19"/>
  <c r="A2539" i="19"/>
  <c r="A2540" i="19"/>
  <c r="A2541" i="19"/>
  <c r="A2542" i="19"/>
  <c r="A2543" i="19"/>
  <c r="A2544" i="19"/>
  <c r="A2545" i="19"/>
  <c r="A2546" i="19"/>
  <c r="A2547" i="19"/>
  <c r="A2548" i="19"/>
  <c r="A2549" i="19"/>
  <c r="A2550" i="19"/>
  <c r="A2551" i="19"/>
  <c r="A2552" i="19"/>
  <c r="A2553" i="19"/>
  <c r="A2554" i="19"/>
  <c r="A2555" i="19"/>
  <c r="A2556" i="19"/>
  <c r="A2557" i="19"/>
  <c r="A2558" i="19"/>
  <c r="A2559" i="19"/>
  <c r="A2560" i="19"/>
  <c r="A2561" i="19"/>
  <c r="A2562" i="19"/>
  <c r="A2563" i="19"/>
  <c r="A2564" i="19"/>
  <c r="A2565" i="19"/>
  <c r="A2566" i="19"/>
  <c r="A2567" i="19"/>
  <c r="A2568" i="19"/>
  <c r="A2569" i="19"/>
  <c r="A2570" i="19"/>
  <c r="A2571" i="19"/>
  <c r="A2572" i="19"/>
  <c r="A2573" i="19"/>
  <c r="A2574" i="19"/>
  <c r="A2575" i="19"/>
  <c r="A2576" i="19"/>
  <c r="A2577" i="19"/>
  <c r="A2578" i="19"/>
  <c r="A2579" i="19"/>
  <c r="A2580" i="19"/>
  <c r="A2581" i="19"/>
  <c r="A2582" i="19"/>
  <c r="A2583" i="19"/>
  <c r="A2584" i="19"/>
  <c r="A2585" i="19"/>
  <c r="A2586" i="19"/>
  <c r="A2587" i="19"/>
  <c r="A2588" i="19"/>
  <c r="A2589" i="19"/>
  <c r="A2590" i="19"/>
  <c r="A2591" i="19"/>
  <c r="A2592" i="19"/>
  <c r="A2593" i="19"/>
  <c r="A2594" i="19"/>
  <c r="A2595" i="19"/>
  <c r="A2596" i="19"/>
  <c r="A2597" i="19"/>
  <c r="A2598" i="19"/>
  <c r="A2599" i="19"/>
  <c r="A2600" i="19"/>
  <c r="A2601" i="19"/>
  <c r="A2602" i="19"/>
  <c r="A2603" i="19"/>
  <c r="A2604" i="19"/>
  <c r="A2605" i="19"/>
  <c r="A2606" i="19"/>
  <c r="A2607" i="19"/>
  <c r="A2608" i="19"/>
  <c r="A2609" i="19"/>
  <c r="A2610" i="19"/>
  <c r="A2611" i="19"/>
  <c r="A2612" i="19"/>
  <c r="A2613" i="19"/>
  <c r="A2614" i="19"/>
  <c r="A2615" i="19"/>
  <c r="A2616" i="19"/>
  <c r="A2617" i="19"/>
  <c r="A2618" i="19"/>
  <c r="A2619" i="19"/>
  <c r="A2620" i="19"/>
  <c r="A2621" i="19"/>
  <c r="A2622" i="19"/>
  <c r="A2623" i="19"/>
  <c r="A2624" i="19"/>
  <c r="A2625" i="19"/>
  <c r="A2626" i="19"/>
  <c r="A2627" i="19"/>
  <c r="A2628" i="19"/>
  <c r="A2629" i="19"/>
  <c r="A2630" i="19"/>
  <c r="A2631" i="19"/>
  <c r="A2632" i="19"/>
  <c r="A2633" i="19"/>
  <c r="A2634" i="19"/>
  <c r="A2635" i="19"/>
  <c r="A2636" i="19"/>
  <c r="A2637" i="19"/>
  <c r="A2638" i="19"/>
  <c r="A2639" i="19"/>
  <c r="A2640" i="19"/>
  <c r="A2641" i="19"/>
  <c r="A2642" i="19"/>
  <c r="A2643" i="19"/>
  <c r="A2644" i="19"/>
  <c r="A2645" i="19"/>
  <c r="A2646" i="19"/>
  <c r="A2647" i="19"/>
  <c r="A2648" i="19"/>
  <c r="A2649" i="19"/>
  <c r="A2650" i="19"/>
  <c r="A2651" i="19"/>
  <c r="A2652" i="19"/>
  <c r="A2653" i="19"/>
  <c r="A2654" i="19"/>
  <c r="A2655" i="19"/>
  <c r="A2656" i="19"/>
  <c r="A2657" i="19"/>
  <c r="A2658" i="19"/>
  <c r="A2659" i="19"/>
  <c r="A2660" i="19"/>
  <c r="A2661" i="19"/>
  <c r="A2662" i="19"/>
  <c r="A2663" i="19"/>
  <c r="A2664" i="19"/>
  <c r="A2665" i="19"/>
  <c r="A2666" i="19"/>
  <c r="A2667" i="19"/>
  <c r="A2668" i="19"/>
  <c r="A2669" i="19"/>
  <c r="A2670" i="19"/>
  <c r="A2671" i="19"/>
  <c r="A2672" i="19"/>
  <c r="A2673" i="19"/>
  <c r="A2674" i="19"/>
  <c r="A2675" i="19"/>
  <c r="A2676" i="19"/>
  <c r="A2677" i="19"/>
  <c r="A2678" i="19"/>
  <c r="A2679" i="19"/>
  <c r="A2680" i="19"/>
  <c r="A2681" i="19"/>
  <c r="A2682" i="19"/>
  <c r="A2683" i="19"/>
  <c r="A2684" i="19"/>
  <c r="A2685" i="19"/>
  <c r="A2686" i="19"/>
  <c r="A2687" i="19"/>
  <c r="A2688" i="19"/>
  <c r="A2689" i="19"/>
  <c r="A2690" i="19"/>
  <c r="A2691" i="19"/>
  <c r="A2692" i="19"/>
  <c r="A2693" i="19"/>
  <c r="A2694" i="19"/>
  <c r="A2695" i="19"/>
  <c r="A2696" i="19"/>
  <c r="A2697" i="19"/>
  <c r="A2698" i="19"/>
  <c r="A2699" i="19"/>
  <c r="A2700" i="19"/>
  <c r="A2701" i="19"/>
  <c r="A2702" i="19"/>
  <c r="A2703" i="19"/>
  <c r="A2704" i="19"/>
  <c r="A2705" i="19"/>
  <c r="A2706" i="19"/>
  <c r="A2707" i="19"/>
  <c r="A2708" i="19"/>
  <c r="A2709" i="19"/>
  <c r="A2710" i="19"/>
  <c r="A2711" i="19"/>
  <c r="A2712" i="19"/>
  <c r="A2713" i="19"/>
  <c r="A2714" i="19"/>
  <c r="A2715" i="19"/>
  <c r="A2716" i="19"/>
  <c r="A2717" i="19"/>
  <c r="A2718" i="19"/>
  <c r="A2719" i="19"/>
  <c r="A2720" i="19"/>
  <c r="A2721" i="19"/>
  <c r="A2722" i="19"/>
  <c r="A2723" i="19"/>
  <c r="A2724" i="19"/>
  <c r="A2725" i="19"/>
  <c r="A2726" i="19"/>
  <c r="A2727" i="19"/>
  <c r="A2728" i="19"/>
  <c r="A2729" i="19"/>
  <c r="A2730" i="19"/>
  <c r="A2731" i="19"/>
  <c r="A2732" i="19"/>
  <c r="A2733" i="19"/>
  <c r="A2734" i="19"/>
  <c r="A2735" i="19"/>
  <c r="A2736" i="19"/>
  <c r="A2737" i="19"/>
  <c r="A2738" i="19"/>
  <c r="A2739" i="19"/>
  <c r="A2740" i="19"/>
  <c r="A2741" i="19"/>
  <c r="A2742" i="19"/>
  <c r="A2743" i="19"/>
  <c r="A2744" i="19"/>
  <c r="A2745" i="19"/>
  <c r="A2746" i="19"/>
  <c r="A2747" i="19"/>
  <c r="A2748" i="19"/>
  <c r="A2749" i="19"/>
  <c r="A2750" i="19"/>
  <c r="A2751" i="19"/>
  <c r="A2752" i="19"/>
  <c r="A2753" i="19"/>
  <c r="A2754" i="19"/>
  <c r="A2755" i="19"/>
  <c r="A2756" i="19"/>
  <c r="A2757" i="19"/>
  <c r="A2758" i="19"/>
  <c r="A2759" i="19"/>
  <c r="A2760" i="19"/>
  <c r="A2761" i="19"/>
  <c r="A2762" i="19"/>
  <c r="A2763" i="19"/>
  <c r="A2764" i="19"/>
  <c r="A2765" i="19"/>
  <c r="A2766" i="19"/>
  <c r="A2767" i="19"/>
  <c r="A2768" i="19"/>
  <c r="A2769" i="19"/>
  <c r="A2770" i="19"/>
  <c r="A2771" i="19"/>
  <c r="A2772" i="19"/>
  <c r="A2773" i="19"/>
  <c r="A2774" i="19"/>
  <c r="A2775" i="19"/>
  <c r="A2776" i="19"/>
  <c r="A2777" i="19"/>
  <c r="A2778" i="19"/>
  <c r="A2779" i="19"/>
  <c r="A2780" i="19"/>
  <c r="A2781" i="19"/>
  <c r="A2782" i="19"/>
  <c r="A2783" i="19"/>
  <c r="A2784" i="19"/>
  <c r="A2785" i="19"/>
  <c r="A2786" i="19"/>
  <c r="A2787" i="19"/>
  <c r="A2788" i="19"/>
  <c r="A2789" i="19"/>
  <c r="A2790" i="19"/>
  <c r="A2791" i="19"/>
  <c r="A2792" i="19"/>
  <c r="A2793" i="19"/>
  <c r="A2794" i="19"/>
  <c r="A2795" i="19"/>
  <c r="A2796" i="19"/>
  <c r="A2797" i="19"/>
  <c r="A2798" i="19"/>
  <c r="A2799" i="19"/>
  <c r="A2800" i="19"/>
  <c r="A2801" i="19"/>
  <c r="A2802" i="19"/>
  <c r="A2803" i="19"/>
  <c r="A2804" i="19"/>
  <c r="A2805" i="19"/>
  <c r="A2806" i="19"/>
  <c r="A2807" i="19"/>
  <c r="A2808" i="19"/>
  <c r="A2809" i="19"/>
  <c r="A2810" i="19"/>
  <c r="A2811" i="19"/>
  <c r="A2812" i="19"/>
  <c r="A2813" i="19"/>
  <c r="A2814" i="19"/>
  <c r="A2815" i="19"/>
  <c r="A2816" i="19"/>
  <c r="A2817" i="19"/>
  <c r="A2818" i="19"/>
  <c r="A2819" i="19"/>
  <c r="A2820" i="19"/>
  <c r="A2821" i="19"/>
  <c r="A2822" i="19"/>
  <c r="A2823" i="19"/>
  <c r="A2824" i="19"/>
  <c r="A2825" i="19"/>
  <c r="A2826" i="19"/>
  <c r="A2827" i="19"/>
  <c r="A2828" i="19"/>
  <c r="A2829" i="19"/>
  <c r="A2830" i="19"/>
  <c r="A2831" i="19"/>
  <c r="A2832" i="19"/>
  <c r="A2833" i="19"/>
  <c r="A2834" i="19"/>
  <c r="A2835" i="19"/>
  <c r="A2836" i="19"/>
  <c r="A2837" i="19"/>
  <c r="A2838" i="19"/>
  <c r="A2839" i="19"/>
  <c r="A2840" i="19"/>
  <c r="A2841" i="19"/>
  <c r="A2842" i="19"/>
  <c r="A2843" i="19"/>
  <c r="A2844" i="19"/>
  <c r="A2845" i="19"/>
  <c r="A2846" i="19"/>
  <c r="A2847" i="19"/>
  <c r="A2848" i="19"/>
  <c r="A2849" i="19"/>
  <c r="A2850" i="19"/>
  <c r="A2851" i="19"/>
  <c r="A2852" i="19"/>
  <c r="A2853" i="19"/>
  <c r="A2854" i="19"/>
  <c r="A2855" i="19"/>
  <c r="A2856" i="19"/>
  <c r="A2857" i="19"/>
  <c r="A2858" i="19"/>
  <c r="A2859" i="19"/>
  <c r="A2860" i="19"/>
  <c r="A2861" i="19"/>
  <c r="A2862" i="19"/>
  <c r="A2863" i="19"/>
  <c r="A2864" i="19"/>
  <c r="A2865" i="19"/>
  <c r="A2866" i="19"/>
  <c r="A2867" i="19"/>
  <c r="A2868" i="19"/>
  <c r="A2869" i="19"/>
  <c r="A2870" i="19"/>
  <c r="A2871" i="19"/>
  <c r="A2872" i="19"/>
  <c r="A2873" i="19"/>
  <c r="A2874" i="19"/>
  <c r="A2875" i="19"/>
  <c r="A2876" i="19"/>
  <c r="A2877" i="19"/>
  <c r="A2878" i="19"/>
  <c r="A2879" i="19"/>
  <c r="A2880" i="19"/>
  <c r="A2881" i="19"/>
  <c r="A2882" i="19"/>
  <c r="A2883" i="19"/>
  <c r="A2884" i="19"/>
  <c r="A2885" i="19"/>
  <c r="A2886" i="19"/>
  <c r="A2887" i="19"/>
  <c r="A2888" i="19"/>
  <c r="A2889" i="19"/>
  <c r="A2890" i="19"/>
  <c r="A2891" i="19"/>
  <c r="A2892" i="19"/>
  <c r="A2893" i="19"/>
  <c r="A2894" i="19"/>
  <c r="A2895" i="19"/>
  <c r="A2896" i="19"/>
  <c r="A2897" i="19"/>
  <c r="A2898" i="19"/>
  <c r="A2899" i="19"/>
  <c r="A2900" i="19"/>
  <c r="A2901" i="19"/>
  <c r="A2902" i="19"/>
  <c r="A2903" i="19"/>
  <c r="A2904" i="19"/>
  <c r="A2905" i="19"/>
  <c r="A2906" i="19"/>
  <c r="A2907" i="19"/>
  <c r="A2908" i="19"/>
  <c r="A2909" i="19"/>
  <c r="A2910" i="19"/>
  <c r="A2911" i="19"/>
  <c r="A2912" i="19"/>
  <c r="A2913" i="19"/>
  <c r="A2914" i="19"/>
  <c r="A2915" i="19"/>
  <c r="A2916" i="19"/>
  <c r="A2917" i="19"/>
  <c r="A2918" i="19"/>
  <c r="A2919" i="19"/>
  <c r="A2920" i="19"/>
  <c r="A2921" i="19"/>
  <c r="A2922" i="19"/>
  <c r="A2923" i="19"/>
  <c r="A2924" i="19"/>
  <c r="A2925" i="19"/>
  <c r="A2926" i="19"/>
  <c r="A2927" i="19"/>
  <c r="A2928" i="19"/>
  <c r="A2929" i="19"/>
  <c r="A2930" i="19"/>
  <c r="A2931" i="19"/>
  <c r="A2932" i="19"/>
  <c r="A2933" i="19"/>
  <c r="A2934" i="19"/>
  <c r="A2935" i="19"/>
  <c r="A2936" i="19"/>
  <c r="A2937" i="19"/>
  <c r="A2938" i="19"/>
  <c r="A2939" i="19"/>
  <c r="A2940" i="19"/>
  <c r="A2941" i="19"/>
  <c r="A2942" i="19"/>
  <c r="A2943" i="19"/>
  <c r="A2944" i="19"/>
  <c r="A2945" i="19"/>
  <c r="A2946" i="19"/>
  <c r="A2947" i="19"/>
  <c r="A2948" i="19"/>
  <c r="A2949" i="19"/>
  <c r="A2950" i="19"/>
  <c r="A2951" i="19"/>
  <c r="A2952" i="19"/>
  <c r="A2953" i="19"/>
  <c r="A2954" i="19"/>
  <c r="A2955" i="19"/>
  <c r="A2956" i="19"/>
  <c r="A2957" i="19"/>
  <c r="A2958" i="19"/>
  <c r="A2959" i="19"/>
  <c r="A2960" i="19"/>
  <c r="A2961" i="19"/>
  <c r="A2962" i="19"/>
  <c r="A2963" i="19"/>
  <c r="A2964" i="19"/>
  <c r="A2965" i="19"/>
  <c r="A2966" i="19"/>
  <c r="A2967" i="19"/>
  <c r="A2968" i="19"/>
  <c r="A2969" i="19"/>
  <c r="A2970" i="19"/>
  <c r="A2971" i="19"/>
  <c r="A2972" i="19"/>
  <c r="A2973" i="19"/>
  <c r="A2974" i="19"/>
  <c r="A2975" i="19"/>
  <c r="A2976" i="19"/>
  <c r="A2977" i="19"/>
  <c r="A2978" i="19"/>
  <c r="A2979" i="19"/>
  <c r="A2980" i="19"/>
  <c r="A2981" i="19"/>
  <c r="A2982" i="19"/>
  <c r="A2983" i="19"/>
  <c r="A2984" i="19"/>
  <c r="A2985" i="19"/>
  <c r="A2986" i="19"/>
  <c r="A2987" i="19"/>
  <c r="A2988" i="19"/>
  <c r="A2989" i="19"/>
  <c r="A2990" i="19"/>
  <c r="A2991" i="19"/>
  <c r="A2992" i="19"/>
  <c r="A2993" i="19"/>
  <c r="A2994" i="19"/>
  <c r="A2995" i="19"/>
  <c r="A2996" i="19"/>
  <c r="A2997" i="19"/>
  <c r="A2998" i="19"/>
  <c r="A2999" i="19"/>
  <c r="A3000" i="19"/>
  <c r="A3001" i="19"/>
  <c r="A3002" i="19"/>
  <c r="A3003" i="19"/>
  <c r="A3004" i="19"/>
  <c r="A3005" i="19"/>
  <c r="A3006" i="19"/>
  <c r="A3007" i="19"/>
  <c r="A3008" i="19"/>
  <c r="A3009" i="19"/>
  <c r="A3010" i="19"/>
  <c r="A3011" i="19"/>
  <c r="A3012" i="19"/>
  <c r="A3013" i="19"/>
  <c r="A3014" i="19"/>
  <c r="A3015" i="19"/>
  <c r="A3016" i="19"/>
  <c r="A3017" i="19"/>
  <c r="A3018" i="19"/>
  <c r="A3019" i="19"/>
  <c r="A3020" i="19"/>
  <c r="A3021" i="19"/>
  <c r="A3022" i="19"/>
  <c r="A3023" i="19"/>
  <c r="A3024" i="19"/>
  <c r="A3025" i="19"/>
  <c r="A3026" i="19"/>
  <c r="A3027" i="19"/>
  <c r="A3028" i="19"/>
  <c r="A3029" i="19"/>
  <c r="A3030" i="19"/>
  <c r="A3031" i="19"/>
  <c r="A3032" i="19"/>
  <c r="A3033" i="19"/>
  <c r="A3034" i="19"/>
  <c r="A3035" i="19"/>
  <c r="A3036" i="19"/>
  <c r="A3037" i="19"/>
  <c r="A3038" i="19"/>
  <c r="A3039" i="19"/>
  <c r="A3040" i="19"/>
  <c r="A3041" i="19"/>
  <c r="A3042" i="19"/>
  <c r="A3043" i="19"/>
  <c r="A3044" i="19"/>
  <c r="A3045" i="19"/>
  <c r="A3046" i="19"/>
  <c r="A3047" i="19"/>
  <c r="A3048" i="19"/>
  <c r="A3049" i="19"/>
  <c r="A3050" i="19"/>
  <c r="A3051" i="19"/>
  <c r="A3052" i="19"/>
  <c r="A3053" i="19"/>
  <c r="A3054" i="19"/>
  <c r="A3055" i="19"/>
  <c r="A3056" i="19"/>
  <c r="A3057" i="19"/>
  <c r="A3058" i="19"/>
  <c r="A3059" i="19"/>
  <c r="A3060" i="19"/>
  <c r="A3061" i="19"/>
  <c r="A3062" i="19"/>
  <c r="A3063" i="19"/>
  <c r="A3064" i="19"/>
  <c r="A3065" i="19"/>
  <c r="A3066" i="19"/>
  <c r="A3067" i="19"/>
  <c r="A3068" i="19"/>
  <c r="A3069" i="19"/>
  <c r="A3070" i="19"/>
  <c r="A3071" i="19"/>
  <c r="A3072" i="19"/>
  <c r="A3073" i="19"/>
  <c r="A3074" i="19"/>
  <c r="A3075" i="19"/>
  <c r="A3076" i="19"/>
  <c r="A3077" i="19"/>
  <c r="A3078" i="19"/>
  <c r="A3079" i="19"/>
  <c r="A3080" i="19"/>
  <c r="A3081" i="19"/>
  <c r="A3082" i="19"/>
  <c r="A3083" i="19"/>
  <c r="A3084" i="19"/>
  <c r="A3085" i="19"/>
  <c r="A3086" i="19"/>
  <c r="A3087" i="19"/>
  <c r="A3088" i="19"/>
  <c r="A3089" i="19"/>
  <c r="A3090" i="19"/>
  <c r="A3091" i="19"/>
  <c r="A3092" i="19"/>
  <c r="A3093" i="19"/>
  <c r="A3094" i="19"/>
  <c r="A3095" i="19"/>
  <c r="A3096" i="19"/>
  <c r="A3097" i="19"/>
  <c r="A3098" i="19"/>
  <c r="A3099" i="19"/>
  <c r="A3100" i="19"/>
  <c r="A3101" i="19"/>
  <c r="A3102" i="19"/>
  <c r="A3103" i="19"/>
  <c r="A3104" i="19"/>
  <c r="A3105" i="19"/>
  <c r="A3106" i="19"/>
  <c r="A3107" i="19"/>
  <c r="A3108" i="19"/>
  <c r="A3109" i="19"/>
  <c r="A3110" i="19"/>
  <c r="A3111" i="19"/>
  <c r="A3112" i="19"/>
  <c r="A3113" i="19"/>
  <c r="A3114" i="19"/>
  <c r="A3115" i="19"/>
  <c r="A3116" i="19"/>
  <c r="A3117" i="19"/>
  <c r="A3118" i="19"/>
  <c r="A3119" i="19"/>
  <c r="A3120" i="19"/>
  <c r="A3121" i="19"/>
  <c r="A3122" i="19"/>
  <c r="A3123" i="19"/>
  <c r="A3124" i="19"/>
  <c r="A3125" i="19"/>
  <c r="A3126" i="19"/>
  <c r="A3127" i="19"/>
  <c r="A3128" i="19"/>
  <c r="A3129" i="19"/>
  <c r="A3130" i="19"/>
  <c r="A3131" i="19"/>
  <c r="A3132" i="19"/>
  <c r="A3133" i="19"/>
  <c r="A3134" i="19"/>
  <c r="A3135" i="19"/>
  <c r="A3136" i="19"/>
  <c r="A3137" i="19"/>
  <c r="A3138" i="19"/>
  <c r="A3139" i="19"/>
  <c r="A3140" i="19"/>
  <c r="A3141" i="19"/>
  <c r="A3142" i="19"/>
  <c r="A3143" i="19"/>
  <c r="A3144" i="19"/>
  <c r="A3145" i="19"/>
  <c r="A3146" i="19"/>
  <c r="A3147" i="19"/>
  <c r="A3148" i="19"/>
  <c r="A3149" i="19"/>
  <c r="A3150" i="19"/>
  <c r="A3151" i="19"/>
  <c r="A3152" i="19"/>
  <c r="A3153" i="19"/>
  <c r="A3154" i="19"/>
  <c r="A3155" i="19"/>
  <c r="A3156" i="19"/>
  <c r="A3157" i="19"/>
  <c r="A3158" i="19"/>
  <c r="A3159" i="19"/>
  <c r="A3160" i="19"/>
  <c r="A3161" i="19"/>
  <c r="A3162" i="19"/>
  <c r="A3163" i="19"/>
  <c r="A3164" i="19"/>
  <c r="A3165" i="19"/>
  <c r="A3166" i="19"/>
  <c r="A3167" i="19"/>
  <c r="A3168" i="19"/>
  <c r="A3169" i="19"/>
  <c r="A3170" i="19"/>
  <c r="A3171" i="19"/>
  <c r="A3172" i="19"/>
  <c r="A3173" i="19"/>
  <c r="A3174" i="19"/>
  <c r="A3175" i="19"/>
  <c r="A3176" i="19"/>
  <c r="A3177" i="19"/>
  <c r="A3178" i="19"/>
  <c r="A3179" i="19"/>
  <c r="A3180" i="19"/>
  <c r="A3181" i="19"/>
  <c r="A3182" i="19"/>
  <c r="A3183" i="19"/>
  <c r="A3184" i="19"/>
  <c r="A3185" i="19"/>
  <c r="A3186" i="19"/>
  <c r="A3187" i="19"/>
  <c r="A3188" i="19"/>
  <c r="A3189" i="19"/>
  <c r="A3190" i="19"/>
  <c r="A3191" i="19"/>
  <c r="A3192" i="19"/>
  <c r="A3193" i="19"/>
  <c r="A3194" i="19"/>
  <c r="A3195" i="19"/>
  <c r="A3196" i="19"/>
  <c r="A3197" i="19"/>
  <c r="A3198" i="19"/>
  <c r="A3199" i="19"/>
  <c r="A3200" i="19"/>
  <c r="A3201" i="19"/>
  <c r="A3202" i="19"/>
  <c r="A3203" i="19"/>
  <c r="A3204" i="19"/>
  <c r="A3205" i="19"/>
  <c r="A3206" i="19"/>
  <c r="A3207" i="19"/>
  <c r="A3208" i="19"/>
  <c r="A3209" i="19"/>
  <c r="A3210" i="19"/>
  <c r="A3211" i="19"/>
  <c r="A3212" i="19"/>
  <c r="A3213" i="19"/>
  <c r="A3214" i="19"/>
  <c r="A3215" i="19"/>
  <c r="A3216" i="19"/>
  <c r="A3217" i="19"/>
  <c r="A3218" i="19"/>
  <c r="A3219" i="19"/>
  <c r="A3220" i="19"/>
  <c r="A3221" i="19"/>
  <c r="A3222" i="19"/>
  <c r="A3223" i="19"/>
  <c r="A3224" i="19"/>
  <c r="A3225" i="19"/>
  <c r="A3226" i="19"/>
  <c r="A3227" i="19"/>
  <c r="A3228" i="19"/>
  <c r="A3229" i="19"/>
  <c r="A3230" i="19"/>
  <c r="A3231" i="19"/>
  <c r="A3232" i="19"/>
  <c r="A3233" i="19"/>
  <c r="A3234" i="19"/>
  <c r="A3235" i="19"/>
  <c r="A3236" i="19"/>
  <c r="A3237" i="19"/>
  <c r="A3238" i="19"/>
  <c r="A3239" i="19"/>
  <c r="A3240" i="19"/>
  <c r="A3241" i="19"/>
  <c r="A3242" i="19"/>
  <c r="A3243" i="19"/>
  <c r="A3244" i="19"/>
  <c r="A3245" i="19"/>
  <c r="A3246" i="19"/>
  <c r="A3247" i="19"/>
  <c r="A3248" i="19"/>
  <c r="A3249" i="19"/>
  <c r="A3250" i="19"/>
  <c r="A3251" i="19"/>
  <c r="A3252" i="19"/>
  <c r="A3253" i="19"/>
  <c r="A3254" i="19"/>
  <c r="A3255" i="19"/>
  <c r="A3256" i="19"/>
  <c r="A3257" i="19"/>
  <c r="A3258" i="19"/>
  <c r="A3259" i="19"/>
  <c r="A3260" i="19"/>
  <c r="A3261" i="19"/>
  <c r="A3262" i="19"/>
  <c r="A3263" i="19"/>
  <c r="A3264" i="19"/>
  <c r="A3265" i="19"/>
  <c r="A3266" i="19"/>
  <c r="A3267" i="19"/>
  <c r="A3268" i="19"/>
  <c r="A3269" i="19"/>
  <c r="A3270" i="19"/>
  <c r="A3271" i="19"/>
  <c r="A3272" i="19"/>
  <c r="A3273" i="19"/>
  <c r="A3274" i="19"/>
  <c r="A3275" i="19"/>
  <c r="A3276" i="19"/>
  <c r="A3277" i="19"/>
  <c r="A3278" i="19"/>
  <c r="A3279" i="19"/>
  <c r="A3280" i="19"/>
  <c r="A3281" i="19"/>
  <c r="A3282" i="19"/>
  <c r="A3283" i="19"/>
  <c r="A3284" i="19"/>
  <c r="A3285" i="19"/>
  <c r="A3286" i="19"/>
  <c r="A3287" i="19"/>
  <c r="A3288" i="19"/>
  <c r="A3289" i="19"/>
  <c r="A3290" i="19"/>
  <c r="A3291" i="19"/>
  <c r="A3292" i="19"/>
  <c r="A3293" i="19"/>
  <c r="A3294" i="19"/>
  <c r="A3295" i="19"/>
  <c r="A3296" i="19"/>
  <c r="A3297" i="19"/>
  <c r="A3298" i="19"/>
  <c r="A3299" i="19"/>
  <c r="A3300" i="19"/>
  <c r="A3301" i="19"/>
  <c r="A3302" i="19"/>
  <c r="A3303" i="19"/>
  <c r="A3304" i="19"/>
  <c r="A3305" i="19"/>
  <c r="A3306" i="19"/>
  <c r="A3307" i="19"/>
  <c r="A3308" i="19"/>
  <c r="A3309" i="19"/>
  <c r="A3310" i="19"/>
  <c r="A3311" i="19"/>
  <c r="A3312" i="19"/>
  <c r="A3313" i="19"/>
  <c r="A3314" i="19"/>
  <c r="A3315" i="19"/>
  <c r="A3316" i="19"/>
  <c r="A3317" i="19"/>
  <c r="A3318" i="19"/>
  <c r="A3319" i="19"/>
  <c r="A3320" i="19"/>
  <c r="A3321" i="19"/>
  <c r="A3322" i="19"/>
  <c r="A3323" i="19"/>
  <c r="A3324" i="19"/>
  <c r="A3325" i="19"/>
  <c r="A3326" i="19"/>
  <c r="A3327" i="19"/>
  <c r="A3328" i="19"/>
  <c r="A3329" i="19"/>
  <c r="A3330" i="19"/>
  <c r="A3331" i="19"/>
  <c r="A3332" i="19"/>
  <c r="A3333" i="19"/>
  <c r="A3334" i="19"/>
  <c r="A3335" i="19"/>
  <c r="A3336" i="19"/>
  <c r="A3337" i="19"/>
  <c r="A3338" i="19"/>
  <c r="A3339" i="19"/>
  <c r="A3340" i="19"/>
  <c r="A3341" i="19"/>
  <c r="A3342" i="19"/>
  <c r="A3343" i="19"/>
  <c r="A3344" i="19"/>
  <c r="A3345" i="19"/>
  <c r="A3346" i="19"/>
  <c r="A3347" i="19"/>
  <c r="A3348" i="19"/>
  <c r="A3349" i="19"/>
  <c r="A3350" i="19"/>
  <c r="A3351" i="19"/>
  <c r="A3352" i="19"/>
  <c r="A3353" i="19"/>
  <c r="A3354" i="19"/>
  <c r="A3355" i="19"/>
  <c r="A3356" i="19"/>
  <c r="A3357" i="19"/>
  <c r="A3358" i="19"/>
  <c r="A3359" i="19"/>
  <c r="A3360" i="19"/>
  <c r="A3361" i="19"/>
  <c r="A3362" i="19"/>
  <c r="A3363" i="19"/>
  <c r="A3364" i="19"/>
  <c r="A3365" i="19"/>
  <c r="A3366" i="19"/>
  <c r="A3367" i="19"/>
  <c r="A3368" i="19"/>
  <c r="A3369" i="19"/>
  <c r="A3370" i="19"/>
  <c r="A3371" i="19"/>
  <c r="A3372" i="19"/>
  <c r="A3373" i="19"/>
  <c r="A3374" i="19"/>
  <c r="A3375" i="19"/>
  <c r="A3376" i="19"/>
  <c r="A3377" i="19"/>
  <c r="A3378" i="19"/>
  <c r="A3379" i="19"/>
  <c r="A3380" i="19"/>
  <c r="A3381" i="19"/>
  <c r="A3382" i="19"/>
  <c r="A3383" i="19"/>
  <c r="A3384" i="19"/>
  <c r="A3385" i="19"/>
  <c r="A3386" i="19"/>
  <c r="A3387" i="19"/>
  <c r="A3388" i="19"/>
  <c r="A3389" i="19"/>
  <c r="A3390" i="19"/>
  <c r="A3391" i="19"/>
  <c r="A3392" i="19"/>
  <c r="A3393" i="19"/>
  <c r="A3394" i="19"/>
  <c r="A3395" i="19"/>
  <c r="A3396" i="19"/>
  <c r="A3397" i="19"/>
  <c r="A3398" i="19"/>
  <c r="A3399" i="19"/>
  <c r="A3400" i="19"/>
  <c r="A3401" i="19"/>
  <c r="A3402" i="19"/>
  <c r="A3403" i="19"/>
  <c r="A3404" i="19"/>
  <c r="A3405" i="19"/>
  <c r="A3406" i="19"/>
  <c r="A3407" i="19"/>
  <c r="A3408" i="19"/>
  <c r="A3409" i="19"/>
  <c r="A3410" i="19"/>
  <c r="A3411" i="19"/>
  <c r="A3412" i="19"/>
  <c r="A3413" i="19"/>
  <c r="A3414" i="19"/>
  <c r="A3415" i="19"/>
  <c r="A3416" i="19"/>
  <c r="A3417" i="19"/>
  <c r="A3418" i="19"/>
  <c r="A3419" i="19"/>
  <c r="A3420" i="19"/>
  <c r="A3421" i="19"/>
  <c r="A3422" i="19"/>
  <c r="A3423" i="19"/>
  <c r="A3424" i="19"/>
  <c r="A3425" i="19"/>
  <c r="A3426" i="19"/>
  <c r="A3427" i="19"/>
  <c r="A3428" i="19"/>
  <c r="A3429" i="19"/>
  <c r="A3430" i="19"/>
  <c r="A3431" i="19"/>
  <c r="A3432" i="19"/>
  <c r="A3433" i="19"/>
  <c r="A3434" i="19"/>
  <c r="A3435" i="19"/>
  <c r="A3436" i="19"/>
  <c r="A3437" i="19"/>
  <c r="A3438" i="19"/>
  <c r="A3439" i="19"/>
  <c r="A3440" i="19"/>
  <c r="A3441" i="19"/>
  <c r="A3442" i="19"/>
  <c r="A3443" i="19"/>
  <c r="A3444" i="19"/>
  <c r="A3445" i="19"/>
  <c r="A3446" i="19"/>
  <c r="A3447" i="19"/>
  <c r="A3448" i="19"/>
  <c r="A3449" i="19"/>
  <c r="A3450" i="19"/>
  <c r="A3451" i="19"/>
  <c r="A3452" i="19"/>
  <c r="A3453" i="19"/>
  <c r="A3454" i="19"/>
  <c r="A3455" i="19"/>
  <c r="A3456" i="19"/>
  <c r="A3457" i="19"/>
  <c r="A3458" i="19"/>
  <c r="A3459" i="19"/>
  <c r="A3460" i="19"/>
  <c r="A3461" i="19"/>
  <c r="A3462" i="19"/>
  <c r="A3463" i="19"/>
  <c r="A3464" i="19"/>
  <c r="A3465" i="19"/>
  <c r="A3466" i="19"/>
  <c r="A3467" i="19"/>
  <c r="A3468" i="19"/>
  <c r="A3469" i="19"/>
  <c r="A3470" i="19"/>
  <c r="A3471" i="19"/>
  <c r="A3472" i="19"/>
  <c r="A3473" i="19"/>
  <c r="A3474" i="19"/>
  <c r="A3475" i="19"/>
  <c r="A3476" i="19"/>
  <c r="A3477" i="19"/>
  <c r="A3478" i="19"/>
  <c r="A3479" i="19"/>
  <c r="A3480" i="19"/>
  <c r="A3481" i="19"/>
  <c r="A3482" i="19"/>
  <c r="A3483" i="19"/>
  <c r="A3484" i="19"/>
  <c r="A3485" i="19"/>
  <c r="A3486" i="19"/>
  <c r="A3487" i="19"/>
  <c r="A3488" i="19"/>
  <c r="A3489" i="19"/>
  <c r="A3490" i="19"/>
  <c r="A3491" i="19"/>
  <c r="A3492" i="19"/>
  <c r="A3493" i="19"/>
  <c r="A3494" i="19"/>
  <c r="A3495" i="19"/>
  <c r="A3496" i="19"/>
  <c r="A3497" i="19"/>
  <c r="A3498" i="19"/>
  <c r="A3499" i="19"/>
  <c r="A3500" i="19"/>
  <c r="A3501" i="19"/>
  <c r="A3502" i="19"/>
  <c r="A3503" i="19"/>
  <c r="A3504" i="19"/>
  <c r="A3505" i="19"/>
  <c r="A3506" i="19"/>
  <c r="A3507" i="19"/>
  <c r="A3508" i="19"/>
  <c r="A3509" i="19"/>
  <c r="A3510" i="19"/>
  <c r="A3511" i="19"/>
  <c r="A3512" i="19"/>
  <c r="A3513" i="19"/>
  <c r="A3514" i="19"/>
  <c r="A3515" i="19"/>
  <c r="A3516" i="19"/>
  <c r="A3517" i="19"/>
  <c r="A3518" i="19"/>
  <c r="A3519" i="19"/>
  <c r="A3520" i="19"/>
  <c r="A3521" i="19"/>
  <c r="A3522" i="19"/>
  <c r="A3523" i="19"/>
  <c r="A3524" i="19"/>
  <c r="A3525" i="19"/>
  <c r="A3526" i="19"/>
  <c r="A3527" i="19"/>
  <c r="A3528" i="19"/>
  <c r="A3529" i="19"/>
  <c r="A3530" i="19"/>
  <c r="A3531" i="19"/>
  <c r="A3532" i="19"/>
  <c r="A3533" i="19"/>
  <c r="A3534" i="19"/>
  <c r="A3535" i="19"/>
  <c r="A3536" i="19"/>
  <c r="A3537" i="19"/>
  <c r="A3538" i="19"/>
  <c r="A3539" i="19"/>
  <c r="A3540" i="19"/>
  <c r="A3541" i="19"/>
  <c r="A3542" i="19"/>
  <c r="A3543" i="19"/>
  <c r="A3544" i="19"/>
  <c r="A3545" i="19"/>
  <c r="A3546" i="19"/>
  <c r="A3547" i="19"/>
  <c r="A3548" i="19"/>
  <c r="A3549" i="19"/>
  <c r="A3550" i="19"/>
  <c r="A3551" i="19"/>
  <c r="A3552" i="19"/>
  <c r="A3553" i="19"/>
  <c r="A3554" i="19"/>
  <c r="A3555" i="19"/>
  <c r="A3556" i="19"/>
  <c r="A3557" i="19"/>
  <c r="A3558" i="19"/>
  <c r="A3559" i="19"/>
  <c r="A3560" i="19"/>
  <c r="A3561" i="19"/>
  <c r="A3562" i="19"/>
  <c r="A3563" i="19"/>
  <c r="A3564" i="19"/>
  <c r="A3565" i="19"/>
  <c r="A3566" i="19"/>
  <c r="A3567" i="19"/>
  <c r="A3568" i="19"/>
  <c r="A3569" i="19"/>
  <c r="A3570" i="19"/>
  <c r="A3571" i="19"/>
  <c r="A3572" i="19"/>
  <c r="A3573" i="19"/>
  <c r="A3574" i="19"/>
  <c r="A3575" i="19"/>
  <c r="A3576" i="19"/>
  <c r="A3577" i="19"/>
  <c r="A3578" i="19"/>
  <c r="A3579" i="19"/>
  <c r="A3580" i="19"/>
  <c r="A3581" i="19"/>
  <c r="A3582" i="19"/>
  <c r="A3583" i="19"/>
  <c r="A3584" i="19"/>
  <c r="A3585" i="19"/>
  <c r="A3586" i="19"/>
  <c r="A3587" i="19"/>
  <c r="A3588" i="19"/>
  <c r="A3589" i="19"/>
  <c r="A3590" i="19"/>
  <c r="A3591" i="19"/>
  <c r="A3592" i="19"/>
  <c r="A3593" i="19"/>
  <c r="A3594" i="19"/>
  <c r="A3595" i="19"/>
  <c r="A3596" i="19"/>
  <c r="A3597" i="19"/>
  <c r="A3598" i="19"/>
  <c r="A3599" i="19"/>
  <c r="A3600" i="19"/>
  <c r="A3601" i="19"/>
  <c r="A3602" i="19"/>
  <c r="A3603" i="19"/>
  <c r="A3604" i="19"/>
  <c r="A3605" i="19"/>
  <c r="A3606" i="19"/>
  <c r="A3607" i="19"/>
  <c r="A3608" i="19"/>
  <c r="A3609" i="19"/>
  <c r="A3610" i="19"/>
  <c r="A3611" i="19"/>
  <c r="A3612" i="19"/>
  <c r="A3613" i="19"/>
  <c r="A3614" i="19"/>
  <c r="A3615" i="19"/>
  <c r="A3616" i="19"/>
  <c r="A3617" i="19"/>
  <c r="A3618" i="19"/>
  <c r="A3619" i="19"/>
  <c r="A3620" i="19"/>
  <c r="A3621" i="19"/>
  <c r="A3622" i="19"/>
  <c r="A3623" i="19"/>
  <c r="A3624" i="19"/>
  <c r="A3625" i="19"/>
  <c r="A3626" i="19"/>
  <c r="A3627" i="19"/>
  <c r="A3628" i="19"/>
  <c r="A3629" i="19"/>
  <c r="A3630" i="19"/>
  <c r="A3631" i="19"/>
  <c r="A3632" i="19"/>
  <c r="A3633" i="19"/>
  <c r="A3634" i="19"/>
  <c r="A3635" i="19"/>
  <c r="A3636" i="19"/>
  <c r="A3637" i="19"/>
  <c r="A3638" i="19"/>
  <c r="A3639" i="19"/>
  <c r="A3640" i="19"/>
  <c r="A3641" i="19"/>
  <c r="A3642" i="19"/>
  <c r="A3643" i="19"/>
  <c r="A3644" i="19"/>
  <c r="A3645" i="19"/>
  <c r="A3646" i="19"/>
  <c r="A3647" i="19"/>
  <c r="A3648" i="19"/>
  <c r="A3649" i="19"/>
  <c r="A3650" i="19"/>
  <c r="A3651" i="19"/>
  <c r="A3652" i="19"/>
  <c r="A3653" i="19"/>
  <c r="A3654" i="19"/>
  <c r="A3655" i="19"/>
  <c r="A3656" i="19"/>
  <c r="A3657" i="19"/>
  <c r="A3658" i="19"/>
  <c r="A3659" i="19"/>
  <c r="A3660" i="19"/>
  <c r="A3661" i="19"/>
  <c r="A3662" i="19"/>
  <c r="A3663" i="19"/>
  <c r="A3664" i="19"/>
  <c r="A3665" i="19"/>
  <c r="A3666" i="19"/>
  <c r="A3667" i="19"/>
  <c r="A3668" i="19"/>
  <c r="A3669" i="19"/>
  <c r="A3670" i="19"/>
  <c r="A3671" i="19"/>
  <c r="A3672" i="19"/>
  <c r="A3673" i="19"/>
  <c r="A3674" i="19"/>
  <c r="A3675" i="19"/>
  <c r="A3676" i="19"/>
  <c r="A3677" i="19"/>
  <c r="A3678" i="19"/>
  <c r="A3679" i="19"/>
  <c r="A3680" i="19"/>
  <c r="A3681" i="19"/>
  <c r="A3682" i="19"/>
  <c r="A3683" i="19"/>
  <c r="A3684" i="19"/>
  <c r="A3685" i="19"/>
  <c r="A3686" i="19"/>
  <c r="A3687" i="19"/>
  <c r="A3688" i="19"/>
  <c r="A3689" i="19"/>
  <c r="A3690" i="19"/>
  <c r="A3691" i="19"/>
  <c r="A3692" i="19"/>
  <c r="A3693" i="19"/>
  <c r="A3694" i="19"/>
  <c r="A3695" i="19"/>
  <c r="A3696" i="19"/>
  <c r="A3697" i="19"/>
  <c r="A3698" i="19"/>
  <c r="A3699" i="19"/>
  <c r="A3700" i="19"/>
  <c r="A3701" i="19"/>
  <c r="A3702" i="19"/>
  <c r="A3703" i="19"/>
  <c r="A3704" i="19"/>
  <c r="A3705" i="19"/>
  <c r="A3706" i="19"/>
  <c r="A3707" i="19"/>
  <c r="A3708" i="19"/>
  <c r="A3709" i="19"/>
  <c r="A3710" i="19"/>
  <c r="A3711" i="19"/>
  <c r="A3712" i="19"/>
  <c r="A3713" i="19"/>
  <c r="A3714" i="19"/>
  <c r="A3715" i="19"/>
  <c r="A3716" i="19"/>
  <c r="A3717" i="19"/>
  <c r="A3718" i="19"/>
  <c r="A3719" i="19"/>
  <c r="A3720" i="19"/>
  <c r="A3721" i="19"/>
  <c r="A3722" i="19"/>
  <c r="A3723" i="19"/>
  <c r="A3724" i="19"/>
  <c r="A3725" i="19"/>
  <c r="A3726" i="19"/>
  <c r="A3727" i="19"/>
  <c r="A3728" i="19"/>
  <c r="A3729" i="19"/>
  <c r="A3730" i="19"/>
  <c r="A3731" i="19"/>
  <c r="A3732" i="19"/>
  <c r="A3733" i="19"/>
  <c r="A3734" i="19"/>
  <c r="A3735" i="19"/>
  <c r="A3736" i="19"/>
  <c r="A3737" i="19"/>
  <c r="A3738" i="19"/>
  <c r="A3739" i="19"/>
  <c r="A3740" i="19"/>
  <c r="A3741" i="19"/>
  <c r="A3742" i="19"/>
  <c r="A3743" i="19"/>
  <c r="A3744" i="19"/>
  <c r="A3745" i="19"/>
  <c r="A3746" i="19"/>
  <c r="A3747" i="19"/>
  <c r="A3748" i="19"/>
  <c r="A3749" i="19"/>
  <c r="A3750" i="19"/>
  <c r="A3751" i="19"/>
  <c r="A3752" i="19"/>
  <c r="A3753" i="19"/>
  <c r="A3754" i="19"/>
  <c r="A3755" i="19"/>
  <c r="A3756" i="19"/>
  <c r="A3757" i="19"/>
  <c r="A3758" i="19"/>
  <c r="A3759" i="19"/>
  <c r="A3760" i="19"/>
  <c r="A3761" i="19"/>
  <c r="A3762" i="19"/>
  <c r="A3763" i="19"/>
  <c r="A3764" i="19"/>
  <c r="A3765" i="19"/>
  <c r="A3766" i="19"/>
  <c r="A3767" i="19"/>
  <c r="A3768" i="19"/>
  <c r="A3769" i="19"/>
  <c r="A3770" i="19"/>
  <c r="A3771" i="19"/>
  <c r="A3772" i="19"/>
  <c r="A3773" i="19"/>
  <c r="A3774" i="19"/>
  <c r="A3775" i="19"/>
  <c r="A3776" i="19"/>
  <c r="A3777" i="19"/>
  <c r="A3778" i="19"/>
  <c r="A3779" i="19"/>
  <c r="A3780" i="19"/>
  <c r="A3781" i="19"/>
  <c r="A3782" i="19"/>
  <c r="A3783" i="19"/>
  <c r="A3784" i="19"/>
  <c r="A3785" i="19"/>
  <c r="A3786" i="19"/>
  <c r="A3787" i="19"/>
  <c r="A3788" i="19"/>
  <c r="A3789" i="19"/>
  <c r="A3790" i="19"/>
  <c r="A3791" i="19"/>
  <c r="A3792" i="19"/>
  <c r="A3793" i="19"/>
  <c r="A3794" i="19"/>
  <c r="A3795" i="19"/>
  <c r="A3796" i="19"/>
  <c r="A3797" i="19"/>
  <c r="A3798" i="19"/>
  <c r="A3799" i="19"/>
  <c r="A3800" i="19"/>
  <c r="A3801" i="19"/>
  <c r="A3802" i="19"/>
  <c r="A3803" i="19"/>
  <c r="A3804" i="19"/>
  <c r="A3805" i="19"/>
  <c r="A3806" i="19"/>
  <c r="A3807" i="19"/>
  <c r="A3808" i="19"/>
  <c r="A3809" i="19"/>
  <c r="A3810" i="19"/>
  <c r="A3811" i="19"/>
  <c r="A3812" i="19"/>
  <c r="A3813" i="19"/>
  <c r="A3814" i="19"/>
  <c r="A3815" i="19"/>
  <c r="A3816" i="19"/>
  <c r="A3817" i="19"/>
  <c r="A3818" i="19"/>
  <c r="A3819" i="19"/>
  <c r="A3820" i="19"/>
  <c r="A3821" i="19"/>
  <c r="A3822" i="19"/>
  <c r="A3823" i="19"/>
  <c r="A3824" i="19"/>
  <c r="A3825" i="19"/>
  <c r="A3826" i="19"/>
  <c r="A3827" i="19"/>
  <c r="A3828" i="19"/>
  <c r="A3829" i="19"/>
  <c r="A3830" i="19"/>
  <c r="A3831" i="19"/>
  <c r="A3832" i="19"/>
  <c r="A3833" i="19"/>
  <c r="A3834" i="19"/>
  <c r="A3835" i="19"/>
  <c r="A3836" i="19"/>
  <c r="A3837" i="19"/>
  <c r="A3838" i="19"/>
  <c r="A3839" i="19"/>
  <c r="A3840" i="19"/>
  <c r="A3841" i="19"/>
  <c r="A3842" i="19"/>
  <c r="A3843" i="19"/>
  <c r="A3844" i="19"/>
  <c r="A3845" i="19"/>
  <c r="A3846" i="19"/>
  <c r="A3847" i="19"/>
  <c r="A3848" i="19"/>
  <c r="A3849" i="19"/>
  <c r="A3850" i="19"/>
  <c r="A3851" i="19"/>
  <c r="A3852" i="19"/>
  <c r="A3853" i="19"/>
  <c r="A3854" i="19"/>
  <c r="A3855" i="19"/>
  <c r="A3856" i="19"/>
  <c r="A3857" i="19"/>
  <c r="A3858" i="19"/>
  <c r="A3859" i="19"/>
  <c r="A3860" i="19"/>
  <c r="A3861" i="19"/>
  <c r="A3862" i="19"/>
  <c r="A3863" i="19"/>
  <c r="A3864" i="19"/>
  <c r="A3865" i="19"/>
  <c r="A3866" i="19"/>
  <c r="A3867" i="19"/>
  <c r="A3868" i="19"/>
  <c r="A3869" i="19"/>
  <c r="A3870" i="19"/>
  <c r="A3871" i="19"/>
  <c r="A3872" i="19"/>
  <c r="A3873" i="19"/>
  <c r="A3874" i="19"/>
  <c r="A3875" i="19"/>
  <c r="A3876" i="19"/>
  <c r="A3877" i="19"/>
  <c r="A3878" i="19"/>
  <c r="A3879" i="19"/>
  <c r="A3880" i="19"/>
  <c r="A3881" i="19"/>
  <c r="A3882" i="19"/>
  <c r="A3883" i="19"/>
  <c r="A3884" i="19"/>
  <c r="A3885" i="19"/>
  <c r="A3886" i="19"/>
  <c r="A3887" i="19"/>
  <c r="A3888" i="19"/>
  <c r="A3889" i="19"/>
  <c r="A3890" i="19"/>
  <c r="A3891" i="19"/>
  <c r="A3892" i="19"/>
  <c r="A3893" i="19"/>
  <c r="A3894" i="19"/>
  <c r="A3895" i="19"/>
  <c r="A3896" i="19"/>
  <c r="A3897" i="19"/>
  <c r="A3898" i="19"/>
  <c r="A3899" i="19"/>
  <c r="A3900" i="19"/>
  <c r="A3901" i="19"/>
  <c r="A3902" i="19"/>
  <c r="A3903" i="19"/>
  <c r="A3904" i="19"/>
  <c r="A3905" i="19"/>
  <c r="A3906" i="19"/>
  <c r="A3907" i="19"/>
  <c r="A3908" i="19"/>
  <c r="A3909" i="19"/>
  <c r="A3910" i="19"/>
  <c r="A3911" i="19"/>
  <c r="A3912" i="19"/>
  <c r="A3913" i="19"/>
  <c r="A3914" i="19"/>
  <c r="A3915" i="19"/>
  <c r="A3916" i="19"/>
  <c r="A3917" i="19"/>
  <c r="A3918" i="19"/>
  <c r="A3919" i="19"/>
  <c r="A3920" i="19"/>
  <c r="A3921" i="19"/>
  <c r="A3922" i="19"/>
  <c r="A3923" i="19"/>
  <c r="A3924" i="19"/>
  <c r="A3925" i="19"/>
  <c r="A3926" i="19"/>
  <c r="A3927" i="19"/>
  <c r="A3928" i="19"/>
  <c r="A3929" i="19"/>
  <c r="A3930" i="19"/>
  <c r="A3931" i="19"/>
  <c r="A3932" i="19"/>
  <c r="A3933" i="19"/>
  <c r="A3934" i="19"/>
  <c r="A3935" i="19"/>
  <c r="A3936" i="19"/>
  <c r="A3937" i="19"/>
  <c r="A3938" i="19"/>
  <c r="A3939" i="19"/>
  <c r="A3940" i="19"/>
  <c r="A3941" i="19"/>
  <c r="A3942" i="19"/>
  <c r="A3943" i="19"/>
  <c r="A3944" i="19"/>
  <c r="A3945" i="19"/>
  <c r="A3946" i="19"/>
  <c r="A3947" i="19"/>
  <c r="A3948" i="19"/>
  <c r="A3949" i="19"/>
  <c r="A3950" i="19"/>
  <c r="A3951" i="19"/>
  <c r="A3952" i="19"/>
  <c r="A3953" i="19"/>
  <c r="A3954" i="19"/>
  <c r="A3955" i="19"/>
  <c r="A3956" i="19"/>
  <c r="A3957" i="19"/>
  <c r="A3958" i="19"/>
  <c r="A3959" i="19"/>
  <c r="A3960" i="19"/>
  <c r="A3961" i="19"/>
  <c r="A3962" i="19"/>
  <c r="A3963" i="19"/>
  <c r="A3964" i="19"/>
  <c r="A3965" i="19"/>
  <c r="A3966" i="19"/>
  <c r="A3967" i="19"/>
  <c r="A3968" i="19"/>
  <c r="A3969" i="19"/>
  <c r="A3970" i="19"/>
  <c r="A3971" i="19"/>
  <c r="A3972" i="19"/>
  <c r="A3973" i="19"/>
  <c r="A3974" i="19"/>
  <c r="A3975" i="19"/>
  <c r="A3976" i="19"/>
  <c r="A3977" i="19"/>
  <c r="A3978" i="19"/>
  <c r="A3979" i="19"/>
  <c r="A3980" i="19"/>
  <c r="A3981" i="19"/>
  <c r="A3982" i="19"/>
  <c r="A3983" i="19"/>
  <c r="A3984" i="19"/>
  <c r="A3985" i="19"/>
  <c r="A3986" i="19"/>
  <c r="A3987" i="19"/>
  <c r="A3988" i="19"/>
  <c r="A3989" i="19"/>
  <c r="A3990" i="19"/>
  <c r="A3991" i="19"/>
  <c r="A3992" i="19"/>
  <c r="A3993" i="19"/>
  <c r="A3994" i="19"/>
  <c r="A3995" i="19"/>
  <c r="A3996" i="19"/>
  <c r="A3997" i="19"/>
  <c r="A3998" i="19"/>
  <c r="A3999" i="19"/>
  <c r="A4000" i="19"/>
  <c r="A4001" i="19"/>
  <c r="A4002" i="19"/>
  <c r="A4003" i="19"/>
  <c r="A4004" i="19"/>
  <c r="A4005" i="19"/>
  <c r="A4006" i="19"/>
  <c r="A4007" i="19"/>
  <c r="A4008" i="19"/>
  <c r="A4009" i="19"/>
  <c r="A4010" i="19"/>
  <c r="A4011" i="19"/>
  <c r="A4012" i="19"/>
  <c r="A4013" i="19"/>
  <c r="A4014" i="19"/>
  <c r="A4015" i="19"/>
  <c r="A4016" i="19"/>
  <c r="A4017" i="19"/>
  <c r="A4018" i="19"/>
  <c r="A4019" i="19"/>
  <c r="A4020" i="19"/>
  <c r="A4021" i="19"/>
  <c r="A4022" i="19"/>
  <c r="A4023" i="19"/>
  <c r="A4024" i="19"/>
  <c r="A4025" i="19"/>
  <c r="A4026" i="19"/>
  <c r="A4027" i="19"/>
  <c r="A4028" i="19"/>
  <c r="A4029" i="19"/>
  <c r="A4030" i="19"/>
  <c r="A4031" i="19"/>
  <c r="A4032" i="19"/>
  <c r="A4033" i="19"/>
  <c r="A4034" i="19"/>
  <c r="A4035" i="19"/>
  <c r="A4036" i="19"/>
  <c r="A4037" i="19"/>
  <c r="A4038" i="19"/>
  <c r="A4039" i="19"/>
  <c r="A4040" i="19"/>
  <c r="A4041" i="19"/>
  <c r="A4042" i="19"/>
  <c r="A4043" i="19"/>
  <c r="A4044" i="19"/>
  <c r="A4045" i="19"/>
  <c r="A4046" i="19"/>
  <c r="A4047" i="19"/>
  <c r="A4048" i="19"/>
  <c r="A4049" i="19"/>
  <c r="A4050" i="19"/>
  <c r="A4051" i="19"/>
  <c r="A4052" i="19"/>
  <c r="A4053" i="19"/>
  <c r="A4054" i="19"/>
  <c r="A4055" i="19"/>
  <c r="A4056" i="19"/>
  <c r="A4057" i="19"/>
  <c r="A4058" i="19"/>
  <c r="A4059" i="19"/>
  <c r="A4060" i="19"/>
  <c r="A4061" i="19"/>
  <c r="A4062" i="19"/>
  <c r="A4063" i="19"/>
  <c r="A4064" i="19"/>
  <c r="A4065" i="19"/>
  <c r="A4066" i="19"/>
  <c r="A4067" i="19"/>
  <c r="A4068" i="19"/>
  <c r="A4069" i="19"/>
  <c r="A4070" i="19"/>
  <c r="A4071" i="19"/>
  <c r="A4072" i="19"/>
  <c r="A4073" i="19"/>
  <c r="A4074" i="19"/>
  <c r="A4075" i="19"/>
  <c r="A4076" i="19"/>
  <c r="A4077" i="19"/>
  <c r="A4078" i="19"/>
  <c r="A4079" i="19"/>
  <c r="A4080" i="19"/>
  <c r="A4081" i="19"/>
  <c r="A4082" i="19"/>
  <c r="A4083" i="19"/>
  <c r="A4084" i="19"/>
  <c r="A4085" i="19"/>
  <c r="A4086" i="19"/>
  <c r="A4087" i="19"/>
  <c r="A4088" i="19"/>
  <c r="A4089" i="19"/>
  <c r="A4090" i="19"/>
  <c r="A4091" i="19"/>
  <c r="A4092" i="19"/>
  <c r="A4093" i="19"/>
  <c r="A4094" i="19"/>
  <c r="A4095" i="19"/>
  <c r="A4096" i="19"/>
  <c r="A4097" i="19"/>
  <c r="A4098" i="19"/>
  <c r="A4099" i="19"/>
  <c r="A4100" i="19"/>
  <c r="A4101" i="19"/>
  <c r="A4102" i="19"/>
  <c r="A4103" i="19"/>
  <c r="A4104" i="19"/>
  <c r="A4105" i="19"/>
  <c r="A4106" i="19"/>
  <c r="A4107" i="19"/>
  <c r="A4108" i="19"/>
  <c r="A4109" i="19"/>
  <c r="A4110" i="19"/>
  <c r="A4111" i="19"/>
  <c r="A4112" i="19"/>
  <c r="A4113" i="19"/>
  <c r="A4114" i="19"/>
  <c r="A4115" i="19"/>
  <c r="A4116" i="19"/>
  <c r="A4117" i="19"/>
  <c r="A4118" i="19"/>
  <c r="A4119" i="19"/>
  <c r="A4120" i="19"/>
  <c r="A4121" i="19"/>
  <c r="A4122" i="19"/>
  <c r="A4123" i="19"/>
  <c r="A4124" i="19"/>
  <c r="A4125" i="19"/>
  <c r="A4126" i="19"/>
  <c r="A4127" i="19"/>
  <c r="A4128" i="19"/>
  <c r="A4129" i="19"/>
  <c r="A4130" i="19"/>
  <c r="A4131" i="19"/>
  <c r="A4132" i="19"/>
  <c r="A4133" i="19"/>
  <c r="A4134" i="19"/>
  <c r="A4135" i="19"/>
  <c r="A4136" i="19"/>
  <c r="A4137" i="19"/>
  <c r="A4138" i="19"/>
  <c r="A4139" i="19"/>
  <c r="A4140" i="19"/>
  <c r="A4141" i="19"/>
  <c r="A4142" i="19"/>
  <c r="A4143" i="19"/>
  <c r="A4144" i="19"/>
  <c r="A4145" i="19"/>
  <c r="A4146" i="19"/>
  <c r="A4147" i="19"/>
  <c r="A4148" i="19"/>
  <c r="A4149" i="19"/>
  <c r="A4150" i="19"/>
  <c r="A4151" i="19"/>
  <c r="A4152" i="19"/>
  <c r="A4153" i="19"/>
  <c r="A4154" i="19"/>
  <c r="A4155" i="19"/>
  <c r="A4156" i="19"/>
  <c r="A4157" i="19"/>
  <c r="A4158" i="19"/>
  <c r="A4159" i="19"/>
  <c r="A4160" i="19"/>
  <c r="A4161" i="19"/>
  <c r="A4162" i="19"/>
  <c r="A4163" i="19"/>
  <c r="A4164" i="19"/>
  <c r="A4165" i="19"/>
  <c r="A4166" i="19"/>
  <c r="A4167" i="19"/>
  <c r="A4168" i="19"/>
  <c r="A4169" i="19"/>
  <c r="A4170" i="19"/>
  <c r="A4171" i="19"/>
  <c r="A4172" i="19"/>
  <c r="A4173" i="19"/>
  <c r="A4174" i="19"/>
  <c r="A4175" i="19"/>
  <c r="A4176" i="19"/>
  <c r="A4177" i="19"/>
  <c r="A4178" i="19"/>
  <c r="A4179" i="19"/>
  <c r="A4180" i="19"/>
  <c r="A4181" i="19"/>
  <c r="A4182" i="19"/>
  <c r="A4183" i="19"/>
  <c r="A4184" i="19"/>
  <c r="A4185" i="19"/>
  <c r="A4186" i="19"/>
  <c r="A4187" i="19"/>
  <c r="A4188" i="19"/>
  <c r="A4189" i="19"/>
  <c r="A4190" i="19"/>
  <c r="A4191" i="19"/>
  <c r="A4192" i="19"/>
  <c r="A4193" i="19"/>
  <c r="A4194" i="19"/>
  <c r="A4195" i="19"/>
  <c r="A4196" i="19"/>
  <c r="A4197" i="19"/>
  <c r="A4198" i="19"/>
  <c r="A4199" i="19"/>
  <c r="A4200" i="19"/>
  <c r="A4201" i="19"/>
  <c r="A4202" i="19"/>
  <c r="A4203" i="19"/>
  <c r="A4204" i="19"/>
  <c r="A4205" i="19"/>
  <c r="A4206" i="19"/>
  <c r="A4207" i="19"/>
  <c r="A4208" i="19"/>
  <c r="A4209" i="19"/>
  <c r="A4210" i="19"/>
  <c r="A4211" i="19"/>
  <c r="A4212" i="19"/>
  <c r="A4213" i="19"/>
  <c r="A4214" i="19"/>
  <c r="A4215" i="19"/>
  <c r="A4216" i="19"/>
  <c r="A4217" i="19"/>
  <c r="A4218" i="19"/>
  <c r="A4219" i="19"/>
  <c r="A4220" i="19"/>
  <c r="A4221" i="19"/>
  <c r="A4222" i="19"/>
  <c r="A4223" i="19"/>
  <c r="A4224" i="19"/>
  <c r="A4225" i="19"/>
  <c r="A4226" i="19"/>
  <c r="A4227" i="19"/>
  <c r="A4228" i="19"/>
  <c r="A4229" i="19"/>
  <c r="A4230" i="19"/>
  <c r="A4231" i="19"/>
  <c r="A4232" i="19"/>
  <c r="A4233" i="19"/>
  <c r="A4234" i="19"/>
  <c r="A4235" i="19"/>
  <c r="A4236" i="19"/>
  <c r="A4237" i="19"/>
  <c r="A4238" i="19"/>
  <c r="A4239" i="19"/>
  <c r="A4240" i="19"/>
  <c r="A4241" i="19"/>
  <c r="A4242" i="19"/>
  <c r="A4243" i="19"/>
  <c r="A4244" i="19"/>
  <c r="A4245" i="19"/>
  <c r="A4246" i="19"/>
  <c r="A4247" i="19"/>
  <c r="A4248" i="19"/>
  <c r="A4249" i="19"/>
  <c r="A4250" i="19"/>
  <c r="A4251" i="19"/>
  <c r="A4252" i="19"/>
  <c r="A4253" i="19"/>
  <c r="A4254" i="19"/>
  <c r="A4255" i="19"/>
  <c r="A4256" i="19"/>
  <c r="A4257" i="19"/>
  <c r="A4258" i="19"/>
  <c r="A4259" i="19"/>
  <c r="A4260" i="19"/>
  <c r="A4261" i="19"/>
  <c r="A4262" i="19"/>
  <c r="A4263" i="19"/>
  <c r="A4264" i="19"/>
  <c r="A4265" i="19"/>
  <c r="A4266" i="19"/>
  <c r="A4267" i="19"/>
  <c r="A4268" i="19"/>
  <c r="A4269" i="19"/>
  <c r="A4270" i="19"/>
  <c r="A4271" i="19"/>
  <c r="A4272" i="19"/>
  <c r="A4273" i="19"/>
  <c r="A4274" i="19"/>
  <c r="A4275" i="19"/>
  <c r="A4276" i="19"/>
  <c r="A4277" i="19"/>
  <c r="A4278" i="19"/>
  <c r="A4279" i="19"/>
  <c r="A4280" i="19"/>
  <c r="A4281" i="19"/>
  <c r="A4282" i="19"/>
  <c r="A4283" i="19"/>
  <c r="A4284" i="19"/>
  <c r="A4285" i="19"/>
  <c r="A4286" i="19"/>
  <c r="A4287" i="19"/>
  <c r="A4288" i="19"/>
  <c r="A4289" i="19"/>
  <c r="A4290" i="19"/>
  <c r="A4291" i="19"/>
  <c r="A4292" i="19"/>
  <c r="A4293" i="19"/>
  <c r="A4294" i="19"/>
  <c r="A4295" i="19"/>
  <c r="A4296" i="19"/>
  <c r="A4297" i="19"/>
  <c r="A4298" i="19"/>
  <c r="A4299" i="19"/>
  <c r="A4300" i="19"/>
  <c r="A4301" i="19"/>
  <c r="A4302" i="19"/>
  <c r="A4303" i="19"/>
  <c r="A4304" i="19"/>
  <c r="A4305" i="19"/>
  <c r="A4306" i="19"/>
  <c r="A4307" i="19"/>
  <c r="A4308" i="19"/>
  <c r="A4309" i="19"/>
  <c r="A4310" i="19"/>
  <c r="A4311" i="19"/>
  <c r="A4312" i="19"/>
  <c r="A4313" i="19"/>
  <c r="A4314" i="19"/>
  <c r="A4315" i="19"/>
  <c r="A4316" i="19"/>
  <c r="A4317" i="19"/>
  <c r="A4318" i="19"/>
  <c r="A4319" i="19"/>
  <c r="A4320" i="19"/>
  <c r="A4321" i="19"/>
  <c r="A4322" i="19"/>
  <c r="A4323" i="19"/>
  <c r="A4324" i="19"/>
  <c r="A4325" i="19"/>
  <c r="A4326" i="19"/>
  <c r="A4327" i="19"/>
  <c r="A4328" i="19"/>
  <c r="A4329" i="19"/>
  <c r="A4330" i="19"/>
  <c r="A4331" i="19"/>
  <c r="A4332" i="19"/>
  <c r="A4333" i="19"/>
  <c r="A4334" i="19"/>
  <c r="A4335" i="19"/>
  <c r="A4336" i="19"/>
  <c r="A4337" i="19"/>
  <c r="A4338" i="19"/>
  <c r="A4339" i="19"/>
  <c r="A4340" i="19"/>
  <c r="A4341" i="19"/>
  <c r="A4342" i="19"/>
  <c r="A4343" i="19"/>
  <c r="A4344" i="19"/>
  <c r="A4345" i="19"/>
  <c r="A4346" i="19"/>
  <c r="A4347" i="19"/>
  <c r="A4348" i="19"/>
  <c r="A4349" i="19"/>
  <c r="A4350" i="19"/>
  <c r="A4351" i="19"/>
  <c r="A4352" i="19"/>
  <c r="A4353" i="19"/>
  <c r="A4354" i="19"/>
  <c r="A4355" i="19"/>
  <c r="A4356" i="19"/>
  <c r="A4357" i="19"/>
  <c r="A4358" i="19"/>
  <c r="A4359" i="19"/>
  <c r="A4360" i="19"/>
  <c r="A4361" i="19"/>
  <c r="A4362" i="19"/>
  <c r="A4363" i="19"/>
  <c r="A4364" i="19"/>
  <c r="A4365" i="19"/>
  <c r="A4366" i="19"/>
  <c r="A4367" i="19"/>
  <c r="A4368" i="19"/>
  <c r="A4369" i="19"/>
  <c r="A4370" i="19"/>
  <c r="A4371" i="19"/>
  <c r="A4372" i="19"/>
  <c r="A4373" i="19"/>
  <c r="A4374" i="19"/>
  <c r="A4375" i="19"/>
  <c r="A4376" i="19"/>
  <c r="A4377" i="19"/>
  <c r="A4378" i="19"/>
  <c r="A4379" i="19"/>
  <c r="A4380" i="19"/>
  <c r="A4381" i="19"/>
  <c r="A4382" i="19"/>
  <c r="A4383" i="19"/>
  <c r="A4384" i="19"/>
  <c r="A4385" i="19"/>
  <c r="A4386" i="19"/>
  <c r="A4387" i="19"/>
  <c r="A4388" i="19"/>
  <c r="A4389" i="19"/>
  <c r="A4390" i="19"/>
  <c r="A4391" i="19"/>
  <c r="A4392" i="19"/>
  <c r="A4393" i="19"/>
  <c r="A4394" i="19"/>
  <c r="A4395" i="19"/>
  <c r="A4396" i="19"/>
  <c r="A4397" i="19"/>
  <c r="A4398" i="19"/>
  <c r="A4399" i="19"/>
  <c r="A4400" i="19"/>
  <c r="A4401" i="19"/>
  <c r="A4402" i="19"/>
  <c r="A4403" i="19"/>
  <c r="A4404" i="19"/>
  <c r="A4405" i="19"/>
  <c r="A4406" i="19"/>
  <c r="A4407" i="19"/>
  <c r="A4408" i="19"/>
  <c r="A4409" i="19"/>
  <c r="A4410" i="19"/>
  <c r="A4411" i="19"/>
  <c r="A4412" i="19"/>
  <c r="A4413" i="19"/>
  <c r="A4414" i="19"/>
  <c r="A4415" i="19"/>
  <c r="A4416" i="19"/>
  <c r="A4417" i="19"/>
  <c r="A4418" i="19"/>
  <c r="A4419" i="19"/>
  <c r="A4420" i="19"/>
  <c r="A4421" i="19"/>
  <c r="A4422" i="19"/>
  <c r="A4423" i="19"/>
  <c r="A4424" i="19"/>
  <c r="A4425" i="19"/>
  <c r="A4426" i="19"/>
  <c r="A4427" i="19"/>
  <c r="A4428" i="19"/>
  <c r="A4429" i="19"/>
  <c r="A4430" i="19"/>
  <c r="A4431" i="19"/>
  <c r="A4432" i="19"/>
  <c r="A4433" i="19"/>
  <c r="A4434" i="19"/>
  <c r="A4435" i="19"/>
  <c r="A4436" i="19"/>
  <c r="A4437" i="19"/>
  <c r="A4438" i="19"/>
  <c r="A4439" i="19"/>
  <c r="A4440" i="19"/>
  <c r="A4441" i="19"/>
  <c r="A4442" i="19"/>
  <c r="A4443" i="19"/>
  <c r="A4444" i="19"/>
  <c r="A4445" i="19"/>
  <c r="A4446" i="19"/>
  <c r="A4447" i="19"/>
  <c r="A4448" i="19"/>
  <c r="A4449" i="19"/>
  <c r="A4450" i="19"/>
  <c r="A4451" i="19"/>
  <c r="A4452" i="19"/>
  <c r="A4453" i="19"/>
  <c r="A4454" i="19"/>
  <c r="A4455" i="19"/>
  <c r="A4456" i="19"/>
  <c r="A4457" i="19"/>
  <c r="A4458" i="19"/>
  <c r="A4459" i="19"/>
  <c r="A4460" i="19"/>
  <c r="A4461" i="19"/>
  <c r="A4462" i="19"/>
  <c r="A4463" i="19"/>
  <c r="A4464" i="19"/>
  <c r="A4465" i="19"/>
  <c r="A4466" i="19"/>
  <c r="A4467" i="19"/>
  <c r="A4468" i="19"/>
  <c r="A4469" i="19"/>
  <c r="A4470" i="19"/>
  <c r="A4471" i="19"/>
  <c r="A4472" i="19"/>
  <c r="A4473" i="19"/>
  <c r="A4474" i="19"/>
  <c r="A4475" i="19"/>
  <c r="A4476" i="19"/>
  <c r="A4477" i="19"/>
  <c r="A4478" i="19"/>
  <c r="A4479" i="19"/>
  <c r="A4480" i="19"/>
  <c r="A4481" i="19"/>
  <c r="A4482" i="19"/>
  <c r="A4483" i="19"/>
  <c r="A4484" i="19"/>
  <c r="A4485" i="19"/>
  <c r="A4486" i="19"/>
  <c r="A4487" i="19"/>
  <c r="A4488" i="19"/>
  <c r="A4489" i="19"/>
  <c r="A4490" i="19"/>
  <c r="A4491" i="19"/>
  <c r="A4492" i="19"/>
  <c r="A4493" i="19"/>
  <c r="A4494" i="19"/>
  <c r="A4495" i="19"/>
  <c r="A4496" i="19"/>
  <c r="A4497" i="19"/>
  <c r="A4498" i="19"/>
  <c r="A4499" i="19"/>
  <c r="A4500" i="19"/>
  <c r="A4501" i="19"/>
  <c r="A4502" i="19"/>
  <c r="A4503" i="19"/>
  <c r="A4504" i="19"/>
  <c r="A4505" i="19"/>
  <c r="A4506" i="19"/>
  <c r="A4507" i="19"/>
  <c r="A4508" i="19"/>
  <c r="A4509" i="19"/>
  <c r="A4510" i="19"/>
  <c r="A4511" i="19"/>
  <c r="A4512" i="19"/>
  <c r="A4513" i="19"/>
  <c r="A4514" i="19"/>
  <c r="A4515" i="19"/>
  <c r="A4516" i="19"/>
  <c r="A4517" i="19"/>
  <c r="A4518" i="19"/>
  <c r="A4519" i="19"/>
  <c r="A4520" i="19"/>
  <c r="A4521" i="19"/>
  <c r="A4522" i="19"/>
  <c r="A4523" i="19"/>
  <c r="A4524" i="19"/>
  <c r="A4525" i="19"/>
  <c r="A4526" i="19"/>
  <c r="A4527" i="19"/>
  <c r="A4528" i="19"/>
  <c r="A4529" i="19"/>
  <c r="A4530" i="19"/>
  <c r="A4531" i="19"/>
  <c r="A4532" i="19"/>
  <c r="A4533" i="19"/>
  <c r="A4534" i="19"/>
  <c r="A4535" i="19"/>
  <c r="A4536" i="19"/>
  <c r="A4537" i="19"/>
  <c r="A4538" i="19"/>
  <c r="A4539" i="19"/>
  <c r="A4540" i="19"/>
  <c r="A4541" i="19"/>
  <c r="A4542" i="19"/>
  <c r="A4543" i="19"/>
  <c r="A4544" i="19"/>
  <c r="A4545" i="19"/>
  <c r="A4546" i="19"/>
  <c r="A4547" i="19"/>
  <c r="A4548" i="19"/>
  <c r="A4549" i="19"/>
  <c r="A4550" i="19"/>
  <c r="A4551" i="19"/>
  <c r="A4552" i="19"/>
  <c r="A4553" i="19"/>
  <c r="A4554" i="19"/>
  <c r="A4555" i="19"/>
  <c r="A4556" i="19"/>
  <c r="A4557" i="19"/>
  <c r="A4558" i="19"/>
  <c r="A4559" i="19"/>
  <c r="A4560" i="19"/>
  <c r="A4561" i="19"/>
  <c r="A4562" i="19"/>
  <c r="A4563" i="19"/>
  <c r="A4564" i="19"/>
  <c r="A4565" i="19"/>
  <c r="A4566" i="19"/>
  <c r="A4567" i="19"/>
  <c r="A4568" i="19"/>
  <c r="A4569" i="19"/>
  <c r="A4570" i="19"/>
  <c r="A4571" i="19"/>
  <c r="A4572" i="19"/>
  <c r="A4573" i="19"/>
  <c r="A4574" i="19"/>
  <c r="A4575" i="19"/>
  <c r="A4576" i="19"/>
  <c r="A4577" i="19"/>
  <c r="A4578" i="19"/>
  <c r="A4579" i="19"/>
  <c r="A4580" i="19"/>
  <c r="A4581" i="19"/>
  <c r="A4582" i="19"/>
  <c r="A4583" i="19"/>
  <c r="A4584" i="19"/>
  <c r="A4585" i="19"/>
  <c r="A4586" i="19"/>
  <c r="A4587" i="19"/>
  <c r="A4588" i="19"/>
  <c r="A4589" i="19"/>
  <c r="A4590" i="19"/>
  <c r="A4591" i="19"/>
  <c r="A4592" i="19"/>
  <c r="A4593" i="19"/>
  <c r="A4594" i="19"/>
  <c r="A4595" i="19"/>
  <c r="A4596" i="19"/>
  <c r="A4597" i="19"/>
  <c r="A4598" i="19"/>
  <c r="A4599" i="19"/>
  <c r="A4600" i="19"/>
  <c r="A4601" i="19"/>
  <c r="A4602" i="19"/>
  <c r="A4603" i="19"/>
  <c r="A4604" i="19"/>
  <c r="A4605" i="19"/>
  <c r="A4606" i="19"/>
  <c r="A4607" i="19"/>
  <c r="A4608" i="19"/>
  <c r="A4609" i="19"/>
  <c r="A4610" i="19"/>
  <c r="A4611" i="19"/>
  <c r="A4612" i="19"/>
  <c r="A4613" i="19"/>
  <c r="A4614" i="19"/>
  <c r="A4615" i="19"/>
  <c r="A4616" i="19"/>
  <c r="A4617" i="19"/>
  <c r="A4618" i="19"/>
  <c r="A4619" i="19"/>
  <c r="A4620" i="19"/>
  <c r="A4621" i="19"/>
  <c r="A4622" i="19"/>
  <c r="A4623" i="19"/>
  <c r="A4624" i="19"/>
  <c r="A4625" i="19"/>
  <c r="A4626" i="19"/>
  <c r="A4627" i="19"/>
  <c r="A4628" i="19"/>
  <c r="A4629" i="19"/>
  <c r="A4630" i="19"/>
  <c r="A4631" i="19"/>
  <c r="A4632" i="19"/>
  <c r="A4633" i="19"/>
  <c r="A4634" i="19"/>
  <c r="A4635" i="19"/>
  <c r="A4636" i="19"/>
  <c r="A4637" i="19"/>
  <c r="A4638" i="19"/>
  <c r="A4639" i="19"/>
  <c r="A4640" i="19"/>
  <c r="A4641" i="19"/>
  <c r="A4642" i="19"/>
  <c r="A4643" i="19"/>
  <c r="A4644" i="19"/>
  <c r="A4645" i="19"/>
  <c r="A4646" i="19"/>
  <c r="A4647" i="19"/>
  <c r="A4648" i="19"/>
  <c r="A4649" i="19"/>
  <c r="A4650" i="19"/>
  <c r="A4651" i="19"/>
  <c r="A4652" i="19"/>
  <c r="A4653" i="19"/>
  <c r="A4654" i="19"/>
  <c r="A4655" i="19"/>
  <c r="A4656" i="19"/>
  <c r="A4657" i="19"/>
  <c r="A4658" i="19"/>
  <c r="A4659" i="19"/>
  <c r="A4660" i="19"/>
  <c r="A4661" i="19"/>
  <c r="A4662" i="19"/>
  <c r="A4663" i="19"/>
  <c r="A4664" i="19"/>
  <c r="A4665" i="19"/>
  <c r="A4666" i="19"/>
  <c r="A4667" i="19"/>
  <c r="A4668" i="19"/>
  <c r="A4669" i="19"/>
  <c r="A4670" i="19"/>
  <c r="A4671" i="19"/>
  <c r="A4672" i="19"/>
  <c r="A4673" i="19"/>
  <c r="A4674" i="19"/>
  <c r="A4675" i="19"/>
  <c r="A4676" i="19"/>
  <c r="A4677" i="19"/>
  <c r="A4678" i="19"/>
  <c r="A4679" i="19"/>
  <c r="A4680" i="19"/>
  <c r="A4681" i="19"/>
  <c r="A4682" i="19"/>
  <c r="A4683" i="19"/>
  <c r="A4684" i="19"/>
  <c r="A4685" i="19"/>
  <c r="A4686" i="19"/>
  <c r="A4687" i="19"/>
  <c r="A4688" i="19"/>
  <c r="A4689" i="19"/>
  <c r="A4690" i="19"/>
  <c r="A4691" i="19"/>
  <c r="A4692" i="19"/>
  <c r="A4693" i="19"/>
  <c r="A4694" i="19"/>
  <c r="A4695" i="19"/>
  <c r="A4696" i="19"/>
  <c r="A4697" i="19"/>
  <c r="A4698" i="19"/>
  <c r="A4699" i="19"/>
  <c r="A4700" i="19"/>
  <c r="A4701" i="19"/>
  <c r="A4702" i="19"/>
  <c r="A4703" i="19"/>
  <c r="A4704" i="19"/>
  <c r="A4705" i="19"/>
  <c r="A4706" i="19"/>
  <c r="A4707" i="19"/>
  <c r="A4708" i="19"/>
  <c r="A4709" i="19"/>
  <c r="A4710" i="19"/>
  <c r="A4711" i="19"/>
  <c r="A4712" i="19"/>
  <c r="A4713" i="19"/>
  <c r="A4714" i="19"/>
  <c r="A4715" i="19"/>
  <c r="A4716" i="19"/>
  <c r="A4717" i="19"/>
  <c r="A4718" i="19"/>
  <c r="A4719" i="19"/>
  <c r="A4720" i="19"/>
  <c r="A4721" i="19"/>
  <c r="A4722" i="19"/>
  <c r="A4723" i="19"/>
  <c r="A4724" i="19"/>
  <c r="A4725" i="19"/>
  <c r="A4726" i="19"/>
  <c r="A4727" i="19"/>
  <c r="A4728" i="19"/>
  <c r="A4729" i="19"/>
  <c r="A4730" i="19"/>
  <c r="A4731" i="19"/>
  <c r="A4732" i="19"/>
  <c r="A4733" i="19"/>
  <c r="A4734" i="19"/>
  <c r="A4735" i="19"/>
  <c r="A4736" i="19"/>
  <c r="A4737" i="19"/>
  <c r="A4738" i="19"/>
  <c r="A4739" i="19"/>
  <c r="A4740" i="19"/>
  <c r="A4741" i="19"/>
  <c r="A4742" i="19"/>
  <c r="A4743" i="19"/>
  <c r="A4744" i="19"/>
  <c r="A4745" i="19"/>
  <c r="A4746" i="19"/>
  <c r="A4747" i="19"/>
  <c r="A4748" i="19"/>
  <c r="A4749" i="19"/>
  <c r="A4750" i="19"/>
  <c r="A4751" i="19"/>
  <c r="A4752" i="19"/>
  <c r="A4753" i="19"/>
  <c r="A4754" i="19"/>
  <c r="A4755" i="19"/>
  <c r="A4756" i="19"/>
  <c r="A4757" i="19"/>
  <c r="A4758" i="19"/>
  <c r="A4759" i="19"/>
  <c r="A4760" i="19"/>
  <c r="A4761" i="19"/>
  <c r="A4762" i="19"/>
  <c r="A4763" i="19"/>
  <c r="A4764" i="19"/>
  <c r="A4765" i="19"/>
  <c r="A4766" i="19"/>
  <c r="A4767" i="19"/>
  <c r="A4768" i="19"/>
  <c r="A4769" i="19"/>
  <c r="A4770" i="19"/>
  <c r="A4771" i="19"/>
  <c r="A4772" i="19"/>
  <c r="A4773" i="19"/>
  <c r="A4774" i="19"/>
  <c r="A4775" i="19"/>
  <c r="A4776" i="19"/>
  <c r="A4777" i="19"/>
  <c r="A4778" i="19"/>
  <c r="A4779" i="19"/>
  <c r="A4780" i="19"/>
  <c r="A4781" i="19"/>
  <c r="A4782" i="19"/>
  <c r="A4783" i="19"/>
  <c r="A4784" i="19"/>
  <c r="A4785" i="19"/>
  <c r="A4786" i="19"/>
  <c r="A4787" i="19"/>
  <c r="A4788" i="19"/>
  <c r="A4789" i="19"/>
  <c r="A4790" i="19"/>
  <c r="A4791" i="19"/>
  <c r="A4792" i="19"/>
  <c r="A4793" i="19"/>
  <c r="A4794" i="19"/>
  <c r="A4795" i="19"/>
  <c r="A4796" i="19"/>
  <c r="A4797" i="19"/>
  <c r="A4798" i="19"/>
  <c r="A4799" i="19"/>
  <c r="A4800" i="19"/>
  <c r="A4801" i="19"/>
  <c r="A4802" i="19"/>
  <c r="A4803" i="19"/>
  <c r="A4804" i="19"/>
  <c r="A4805" i="19"/>
  <c r="A4806" i="19"/>
  <c r="A4807" i="19"/>
  <c r="A4808" i="19"/>
  <c r="A4809" i="19"/>
  <c r="A4810" i="19"/>
  <c r="A4811" i="19"/>
  <c r="A4812" i="19"/>
  <c r="A4813" i="19"/>
  <c r="A4814" i="19"/>
  <c r="A4815" i="19"/>
  <c r="A4816" i="19"/>
  <c r="A4817" i="19"/>
  <c r="A4818" i="19"/>
  <c r="A4819" i="19"/>
  <c r="A4820" i="19"/>
  <c r="A4821" i="19"/>
  <c r="A4822" i="19"/>
  <c r="A4823" i="19"/>
  <c r="A4824" i="19"/>
  <c r="A4825" i="19"/>
  <c r="A4826" i="19"/>
  <c r="A4827" i="19"/>
  <c r="A4828" i="19"/>
  <c r="A4829" i="19"/>
  <c r="A4830" i="19"/>
  <c r="A4831" i="19"/>
  <c r="A4832" i="19"/>
  <c r="A4833" i="19"/>
  <c r="A4834" i="19"/>
  <c r="A4835" i="19"/>
  <c r="A4836" i="19"/>
  <c r="A4837" i="19"/>
  <c r="A4838" i="19"/>
  <c r="A4839" i="19"/>
  <c r="A4840" i="19"/>
  <c r="A4841" i="19"/>
  <c r="A4842" i="19"/>
  <c r="A4843" i="19"/>
  <c r="A4844" i="19"/>
  <c r="A4845" i="19"/>
  <c r="A4846" i="19"/>
  <c r="A4847" i="19"/>
  <c r="A4848" i="19"/>
  <c r="A4849" i="19"/>
  <c r="A4850" i="19"/>
  <c r="A4851" i="19"/>
  <c r="A4852" i="19"/>
  <c r="A4853" i="19"/>
  <c r="A4854" i="19"/>
  <c r="A4855" i="19"/>
  <c r="A4856" i="19"/>
  <c r="A4857" i="19"/>
  <c r="A4858" i="19"/>
  <c r="A4859" i="19"/>
  <c r="A4860" i="19"/>
  <c r="A4861" i="19"/>
  <c r="A4862" i="19"/>
  <c r="A4863" i="19"/>
  <c r="A4864" i="19"/>
  <c r="A4865" i="19"/>
  <c r="A4866" i="19"/>
  <c r="A4867" i="19"/>
  <c r="A4868" i="19"/>
  <c r="A4869" i="19"/>
  <c r="A4870" i="19"/>
  <c r="A4871" i="19"/>
  <c r="A4872" i="19"/>
  <c r="A4873" i="19"/>
  <c r="A4874" i="19"/>
  <c r="A4875" i="19"/>
  <c r="A4876" i="19"/>
  <c r="A4877" i="19"/>
  <c r="A4878" i="19"/>
  <c r="A4879" i="19"/>
  <c r="A4880" i="19"/>
  <c r="A4881" i="19"/>
  <c r="A4882" i="19"/>
  <c r="A4883" i="19"/>
  <c r="A4884" i="19"/>
  <c r="A4885" i="19"/>
  <c r="A4886" i="19"/>
  <c r="A4887" i="19"/>
  <c r="A4888" i="19"/>
  <c r="A4889" i="19"/>
  <c r="A4890" i="19"/>
  <c r="A4891" i="19"/>
  <c r="A4892" i="19"/>
  <c r="A4893" i="19"/>
  <c r="A4894" i="19"/>
  <c r="A4895" i="19"/>
  <c r="A4896" i="19"/>
  <c r="A4897" i="19"/>
  <c r="A4898" i="19"/>
  <c r="A4899" i="19"/>
  <c r="A4900" i="19"/>
  <c r="A4901" i="19"/>
  <c r="A4902" i="19"/>
  <c r="A4903" i="19"/>
  <c r="A4904" i="19"/>
  <c r="A4905" i="19"/>
  <c r="A4906" i="19"/>
  <c r="A4907" i="19"/>
  <c r="A4908" i="19"/>
  <c r="A4909" i="19"/>
  <c r="A4910" i="19"/>
  <c r="A4911" i="19"/>
  <c r="A4912" i="19"/>
  <c r="A4913" i="19"/>
  <c r="A4914" i="19"/>
  <c r="A4915" i="19"/>
  <c r="A4916" i="19"/>
  <c r="A4917" i="19"/>
  <c r="A4918" i="19"/>
  <c r="A4919" i="19"/>
  <c r="A4920" i="19"/>
  <c r="A4921" i="19"/>
  <c r="A4922" i="19"/>
  <c r="A4923" i="19"/>
  <c r="A4924" i="19"/>
  <c r="A4925" i="19"/>
  <c r="A4926" i="19"/>
  <c r="A4927" i="19"/>
  <c r="A4928" i="19"/>
  <c r="A4929" i="19"/>
  <c r="A4930" i="19"/>
  <c r="A4931" i="19"/>
  <c r="A4932" i="19"/>
  <c r="A4933" i="19"/>
  <c r="A4934" i="19"/>
  <c r="A4935" i="19"/>
  <c r="A4936" i="19"/>
  <c r="A4937" i="19"/>
  <c r="A4938" i="19"/>
  <c r="A4939" i="19"/>
  <c r="A4940" i="19"/>
  <c r="A4941" i="19"/>
  <c r="A4942" i="19"/>
  <c r="A4943" i="19"/>
  <c r="A4944" i="19"/>
  <c r="A4945" i="19"/>
  <c r="A4946" i="19"/>
  <c r="A4947" i="19"/>
  <c r="A4948" i="19"/>
  <c r="A4949" i="19"/>
  <c r="A4950" i="19"/>
  <c r="A4951" i="19"/>
  <c r="A4952" i="19"/>
  <c r="A4953" i="19"/>
  <c r="A4954" i="19"/>
  <c r="A4955" i="19"/>
  <c r="A4956" i="19"/>
  <c r="A4957" i="19"/>
  <c r="A4958" i="19"/>
  <c r="A4959" i="19"/>
  <c r="A4960" i="19"/>
  <c r="A4961" i="19"/>
  <c r="A4962" i="19"/>
  <c r="A4963" i="19"/>
  <c r="A4964" i="19"/>
  <c r="A4965" i="19"/>
  <c r="A4966" i="19"/>
  <c r="A4967" i="19"/>
  <c r="A4968" i="19"/>
  <c r="A4969" i="19"/>
  <c r="A4970" i="19"/>
  <c r="A4971" i="19"/>
  <c r="A4972" i="19"/>
  <c r="A4973" i="19"/>
  <c r="A4974" i="19"/>
  <c r="A4975" i="19"/>
  <c r="A4976" i="19"/>
  <c r="A4977" i="19"/>
  <c r="A4978" i="19"/>
  <c r="A4979" i="19"/>
  <c r="A4980" i="19"/>
  <c r="A4981" i="19"/>
  <c r="A4982" i="19"/>
  <c r="A4983" i="19"/>
  <c r="A4984" i="19"/>
  <c r="A4985" i="19"/>
  <c r="A4986" i="19"/>
  <c r="A4987" i="19"/>
  <c r="A4988" i="19"/>
  <c r="A4989" i="19"/>
  <c r="A4990" i="19"/>
  <c r="A4991" i="19"/>
  <c r="A4992" i="19"/>
  <c r="A4993" i="19"/>
  <c r="A4994" i="19"/>
  <c r="A4995" i="19"/>
  <c r="A4996" i="19"/>
  <c r="A4997" i="19"/>
  <c r="A4998" i="19"/>
  <c r="A4999" i="19"/>
  <c r="A5000" i="19"/>
  <c r="A5001" i="19"/>
  <c r="A5002" i="19"/>
  <c r="A5003" i="19"/>
  <c r="A5004" i="19"/>
  <c r="A5005" i="19"/>
  <c r="A5006" i="19"/>
  <c r="A5007" i="19"/>
  <c r="A5008" i="19"/>
  <c r="A5009" i="19"/>
  <c r="A5010" i="19"/>
  <c r="A5011" i="19"/>
  <c r="A5012" i="19"/>
  <c r="A5013" i="19"/>
  <c r="A5014" i="19"/>
  <c r="A5015" i="19"/>
  <c r="A5016" i="19"/>
  <c r="A5017" i="19"/>
  <c r="A5018" i="19"/>
  <c r="A5019" i="19"/>
  <c r="A5020" i="19"/>
  <c r="A5021" i="19"/>
  <c r="A5022" i="19"/>
  <c r="A5023" i="19"/>
  <c r="A5024" i="19"/>
  <c r="A5025" i="19"/>
  <c r="A5026" i="19"/>
  <c r="A5027" i="19"/>
  <c r="A5028" i="19"/>
  <c r="A5029" i="19"/>
  <c r="A5030" i="19"/>
  <c r="A5031" i="19"/>
  <c r="A5032" i="19"/>
  <c r="A5033" i="19"/>
  <c r="A5034" i="19"/>
  <c r="A5035" i="19"/>
  <c r="A5036" i="19"/>
  <c r="A5037" i="19"/>
  <c r="A5038" i="19"/>
  <c r="A5039" i="19"/>
  <c r="A5040" i="19"/>
  <c r="A5041" i="19"/>
  <c r="A5042" i="19"/>
  <c r="A5043" i="19"/>
  <c r="A5044" i="19"/>
  <c r="A5045" i="19"/>
  <c r="A5046" i="19"/>
  <c r="A5047" i="19"/>
  <c r="A5048" i="19"/>
  <c r="A5049" i="19"/>
  <c r="A5050" i="19"/>
  <c r="A5051" i="19"/>
  <c r="A5052" i="19"/>
  <c r="A5053" i="19"/>
  <c r="A5054" i="19"/>
  <c r="A5055" i="19"/>
  <c r="A5056" i="19"/>
  <c r="A5057" i="19"/>
  <c r="A5058" i="19"/>
  <c r="A5059" i="19"/>
  <c r="A5060" i="19"/>
  <c r="A5061" i="19"/>
  <c r="A5062" i="19"/>
  <c r="A5063" i="19"/>
  <c r="A5064" i="19"/>
  <c r="A5065" i="19"/>
  <c r="A5066" i="19"/>
  <c r="A5067" i="19"/>
  <c r="A5068" i="19"/>
  <c r="A5069" i="19"/>
  <c r="A5070" i="19"/>
  <c r="A5071" i="19"/>
  <c r="A5072" i="19"/>
  <c r="A5073" i="19"/>
  <c r="A5074" i="19"/>
  <c r="A5075" i="19"/>
  <c r="A5076" i="19"/>
  <c r="A5077" i="19"/>
  <c r="A5078" i="19"/>
  <c r="A5079" i="19"/>
  <c r="A5080" i="19"/>
  <c r="A5081" i="19"/>
  <c r="A5082" i="19"/>
  <c r="A5083" i="19"/>
  <c r="A5084" i="19"/>
  <c r="A5085" i="19"/>
  <c r="A5086" i="19"/>
  <c r="A5087" i="19"/>
  <c r="A5088" i="19"/>
  <c r="A5089" i="19"/>
  <c r="A5090" i="19"/>
  <c r="A5091" i="19"/>
  <c r="A5092" i="19"/>
  <c r="A5093" i="19"/>
  <c r="A5094" i="19"/>
  <c r="A5095" i="19"/>
  <c r="A5096" i="19"/>
  <c r="A5097" i="19"/>
  <c r="A5098" i="19"/>
  <c r="A5099" i="19"/>
  <c r="A5100" i="19"/>
  <c r="A5101" i="19"/>
  <c r="A5102" i="19"/>
  <c r="A5103" i="19"/>
  <c r="A5104" i="19"/>
  <c r="A5105" i="19"/>
  <c r="A5106" i="19"/>
  <c r="A5107" i="19"/>
  <c r="A5108" i="19"/>
  <c r="A5109" i="19"/>
  <c r="A5110" i="19"/>
  <c r="A5111" i="19"/>
  <c r="A5112" i="19"/>
  <c r="A5113" i="19"/>
  <c r="A5114" i="19"/>
  <c r="A5115" i="19"/>
  <c r="A5116" i="19"/>
  <c r="A5117" i="19"/>
  <c r="A5118" i="19"/>
  <c r="A5119" i="19"/>
  <c r="A5120" i="19"/>
  <c r="A5121" i="19"/>
  <c r="A5122" i="19"/>
  <c r="A5123" i="19"/>
  <c r="A5124" i="19"/>
  <c r="A5125" i="19"/>
  <c r="A5126" i="19"/>
  <c r="A5127" i="19"/>
  <c r="A5128" i="19"/>
  <c r="A5129" i="19"/>
  <c r="A5130" i="19"/>
  <c r="A5131" i="19"/>
  <c r="A5132" i="19"/>
  <c r="A5133" i="19"/>
  <c r="A5134" i="19"/>
  <c r="A5135" i="19"/>
  <c r="A5136" i="19"/>
  <c r="A5137" i="19"/>
  <c r="A5138" i="19"/>
  <c r="A5139" i="19"/>
  <c r="A5140" i="19"/>
  <c r="A5141" i="19"/>
  <c r="A5142" i="19"/>
  <c r="A5143" i="19"/>
  <c r="A5144" i="19"/>
  <c r="A5145" i="19"/>
  <c r="A5146" i="19"/>
  <c r="A5147" i="19"/>
  <c r="A5148" i="19"/>
  <c r="A5149" i="19"/>
  <c r="A5150" i="19"/>
  <c r="A5151" i="19"/>
  <c r="A5152" i="19"/>
  <c r="A5153" i="19"/>
  <c r="A5154" i="19"/>
  <c r="A5155" i="19"/>
  <c r="A5156" i="19"/>
  <c r="A5157" i="19"/>
  <c r="A5158" i="19"/>
  <c r="A5159" i="19"/>
  <c r="A5160" i="19"/>
  <c r="A5161" i="19"/>
  <c r="A5162" i="19"/>
  <c r="A5163" i="19"/>
  <c r="A5164" i="19"/>
  <c r="A5165" i="19"/>
  <c r="A5166" i="19"/>
  <c r="A5167" i="19"/>
  <c r="A5168" i="19"/>
  <c r="A5169" i="19"/>
  <c r="A5170" i="19"/>
  <c r="A5171" i="19"/>
  <c r="A5172" i="19"/>
  <c r="A5173" i="19"/>
  <c r="A5174" i="19"/>
  <c r="A5175" i="19"/>
  <c r="A5176" i="19"/>
  <c r="A5177" i="19"/>
  <c r="A5178" i="19"/>
  <c r="A5179" i="19"/>
  <c r="A5180" i="19"/>
  <c r="A5181" i="19"/>
  <c r="A5182" i="19"/>
  <c r="A5183" i="19"/>
  <c r="A5184" i="19"/>
  <c r="A5185" i="19"/>
  <c r="A5186" i="19"/>
  <c r="A5187" i="19"/>
  <c r="A5188" i="19"/>
  <c r="A5189" i="19"/>
  <c r="A5190" i="19"/>
  <c r="A5191" i="19"/>
  <c r="A5192" i="19"/>
  <c r="A5193" i="19"/>
  <c r="A5194" i="19"/>
  <c r="A5195" i="19"/>
  <c r="A5196" i="19"/>
  <c r="A5197" i="19"/>
  <c r="A5198" i="19"/>
  <c r="A5199" i="19"/>
  <c r="A5200" i="19"/>
  <c r="A5201" i="19"/>
  <c r="A5202" i="19"/>
  <c r="A5203" i="19"/>
  <c r="A5204" i="19"/>
  <c r="A5205" i="19"/>
  <c r="A5206" i="19"/>
  <c r="A5207" i="19"/>
  <c r="A5208" i="19"/>
  <c r="A5209" i="19"/>
  <c r="A5210" i="19"/>
  <c r="A5211" i="19"/>
  <c r="A5212" i="19"/>
  <c r="A5213" i="19"/>
  <c r="A5214" i="19"/>
  <c r="A5215" i="19"/>
  <c r="A5216" i="19"/>
  <c r="A5217" i="19"/>
  <c r="A5218" i="19"/>
  <c r="A5219" i="19"/>
  <c r="A5220" i="19"/>
  <c r="A5221" i="19"/>
  <c r="A5222" i="19"/>
  <c r="A5223" i="19"/>
  <c r="A5224" i="19"/>
  <c r="A5225" i="19"/>
  <c r="A5226" i="19"/>
  <c r="A5227" i="19"/>
  <c r="A5228" i="19"/>
  <c r="A5229" i="19"/>
  <c r="A5230" i="19"/>
  <c r="A5231" i="19"/>
  <c r="A5232" i="19"/>
  <c r="A5233" i="19"/>
  <c r="A5234" i="19"/>
  <c r="A5235" i="19"/>
  <c r="A5236" i="19"/>
  <c r="A5237" i="19"/>
  <c r="A5238" i="19"/>
  <c r="A5239" i="19"/>
  <c r="A5240" i="19"/>
  <c r="A5241" i="19"/>
  <c r="A5242" i="19"/>
  <c r="A5243" i="19"/>
  <c r="A5244" i="19"/>
  <c r="A5245" i="19"/>
  <c r="A5246" i="19"/>
  <c r="A5247" i="19"/>
  <c r="A5248" i="19"/>
  <c r="A5249" i="19"/>
  <c r="A5250" i="19"/>
  <c r="A5251" i="19"/>
  <c r="A5252" i="19"/>
  <c r="A5253" i="19"/>
  <c r="A5254" i="19"/>
  <c r="A5255" i="19"/>
  <c r="A5256" i="19"/>
  <c r="A5257" i="19"/>
  <c r="A5258" i="19"/>
  <c r="A5259" i="19"/>
  <c r="A5260" i="19"/>
  <c r="A5261" i="19"/>
  <c r="A5262" i="19"/>
  <c r="A5263" i="19"/>
  <c r="A5264" i="19"/>
  <c r="A5265" i="19"/>
  <c r="A5266" i="19"/>
  <c r="A5267" i="19"/>
  <c r="A5268" i="19"/>
  <c r="A5269" i="19"/>
  <c r="A5270" i="19"/>
  <c r="A5271" i="19"/>
  <c r="A5272" i="19"/>
  <c r="A5273" i="19"/>
  <c r="A5274" i="19"/>
  <c r="A5275" i="19"/>
  <c r="A5276" i="19"/>
  <c r="A5277" i="19"/>
  <c r="A5278" i="19"/>
  <c r="A5279" i="19"/>
  <c r="A5280" i="19"/>
  <c r="A5281" i="19"/>
  <c r="A5282" i="19"/>
  <c r="A5283" i="19"/>
  <c r="A5284" i="19"/>
  <c r="A5285" i="19"/>
  <c r="A5286" i="19"/>
  <c r="A5287" i="19"/>
  <c r="A5288" i="19"/>
  <c r="A5289" i="19"/>
  <c r="A5290" i="19"/>
  <c r="A5291" i="19"/>
  <c r="A5292" i="19"/>
  <c r="A5293" i="19"/>
  <c r="A5294" i="19"/>
  <c r="A5295" i="19"/>
  <c r="A5296" i="19"/>
  <c r="A5297" i="19"/>
  <c r="A5298" i="19"/>
  <c r="A5299" i="19"/>
  <c r="A5300" i="19"/>
  <c r="A5301" i="19"/>
  <c r="A5302" i="19"/>
  <c r="A5303" i="19"/>
  <c r="A5304" i="19"/>
  <c r="A5305" i="19"/>
  <c r="A5306" i="19"/>
  <c r="A5307" i="19"/>
  <c r="A5308" i="19"/>
  <c r="A5309" i="19"/>
  <c r="A5310" i="19"/>
  <c r="A5311" i="19"/>
  <c r="A5312" i="19"/>
  <c r="A5313" i="19"/>
  <c r="A5314" i="19"/>
  <c r="A5315" i="19"/>
  <c r="A5316" i="19"/>
  <c r="A5317" i="19"/>
  <c r="A5318" i="19"/>
  <c r="A5319" i="19"/>
  <c r="A5320" i="19"/>
  <c r="A5321" i="19"/>
  <c r="A5322" i="19"/>
  <c r="A5323" i="19"/>
  <c r="A5324" i="19"/>
  <c r="A5325" i="19"/>
  <c r="A5326" i="19"/>
  <c r="A5327" i="19"/>
  <c r="A5328" i="19"/>
  <c r="A5329" i="19"/>
  <c r="A5330" i="19"/>
  <c r="A5331" i="19"/>
  <c r="A5332" i="19"/>
  <c r="A5333" i="19"/>
  <c r="A5334" i="19"/>
  <c r="A5335" i="19"/>
  <c r="A5336" i="19"/>
  <c r="A5337" i="19"/>
  <c r="A5338" i="19"/>
  <c r="A5339" i="19"/>
  <c r="A5340" i="19"/>
  <c r="A5341" i="19"/>
  <c r="A5342" i="19"/>
  <c r="A5343" i="19"/>
  <c r="A5344" i="19"/>
  <c r="A5345" i="19"/>
  <c r="A5346" i="19"/>
  <c r="A5347" i="19"/>
  <c r="A5348" i="19"/>
  <c r="A5349" i="19"/>
  <c r="A5350" i="19"/>
  <c r="A5351" i="19"/>
  <c r="A5352" i="19"/>
  <c r="A5353" i="19"/>
  <c r="A5354" i="19"/>
  <c r="A5355" i="19"/>
  <c r="A5356" i="19"/>
  <c r="A5357" i="19"/>
  <c r="A5358" i="19"/>
  <c r="A5359" i="19"/>
  <c r="A5360" i="19"/>
  <c r="A5361" i="19"/>
  <c r="A5362" i="19"/>
  <c r="A5363" i="19"/>
  <c r="A5364" i="19"/>
  <c r="A5365" i="19"/>
  <c r="A5366" i="19"/>
  <c r="A5367" i="19"/>
  <c r="A5368" i="19"/>
  <c r="A5369" i="19"/>
  <c r="A5370" i="19"/>
  <c r="A5371" i="19"/>
  <c r="A5372" i="19"/>
  <c r="A5373" i="19"/>
  <c r="A5374" i="19"/>
  <c r="A5375" i="19"/>
  <c r="A5376" i="19"/>
  <c r="A5377" i="19"/>
  <c r="A5378" i="19"/>
  <c r="A5379" i="19"/>
  <c r="A5380" i="19"/>
  <c r="A5381" i="19"/>
  <c r="A5382" i="19"/>
  <c r="A5383" i="19"/>
  <c r="A5384" i="19"/>
  <c r="A5385" i="19"/>
  <c r="A5386" i="19"/>
  <c r="A5387" i="19"/>
  <c r="A5388" i="19"/>
  <c r="A5389" i="19"/>
  <c r="A5390" i="19"/>
  <c r="A5391" i="19"/>
  <c r="A5392" i="19"/>
  <c r="A5393" i="19"/>
  <c r="A5394" i="19"/>
  <c r="A5395" i="19"/>
  <c r="A5396" i="19"/>
  <c r="A5397" i="19"/>
  <c r="A5398" i="19"/>
  <c r="A5399" i="19"/>
  <c r="A5400" i="19"/>
  <c r="A5401" i="19"/>
  <c r="A5402" i="19"/>
  <c r="A5403" i="19"/>
  <c r="A5404" i="19"/>
  <c r="A5405" i="19"/>
  <c r="A5406" i="19"/>
  <c r="A5407" i="19"/>
  <c r="A5408" i="19"/>
  <c r="A5409" i="19"/>
  <c r="A5410" i="19"/>
  <c r="A5411" i="19"/>
  <c r="A5412" i="19"/>
  <c r="A5413" i="19"/>
  <c r="A5414" i="19"/>
  <c r="A5415" i="19"/>
  <c r="A5416" i="19"/>
  <c r="A5417" i="19"/>
  <c r="A5418" i="19"/>
  <c r="A5419" i="19"/>
  <c r="A5420" i="19"/>
  <c r="A5421" i="19"/>
  <c r="A5422" i="19"/>
  <c r="A5423" i="19"/>
  <c r="A5424" i="19"/>
  <c r="A5425" i="19"/>
  <c r="A5426" i="19"/>
  <c r="A5427" i="19"/>
  <c r="A5428" i="19"/>
  <c r="A5429" i="19"/>
  <c r="A5430" i="19"/>
  <c r="A5431" i="19"/>
  <c r="A5432" i="19"/>
  <c r="A5433" i="19"/>
  <c r="A5434" i="19"/>
  <c r="A5435" i="19"/>
  <c r="A5436" i="19"/>
  <c r="A5437" i="19"/>
  <c r="A5438" i="19"/>
  <c r="A5439" i="19"/>
  <c r="A5440" i="19"/>
  <c r="A5441" i="19"/>
  <c r="A5442" i="19"/>
  <c r="A5443" i="19"/>
  <c r="A5444" i="19"/>
  <c r="A5445" i="19"/>
  <c r="A5446" i="19"/>
  <c r="A5447" i="19"/>
  <c r="A5448" i="19"/>
  <c r="A5449" i="19"/>
  <c r="A5450" i="19"/>
  <c r="A5451" i="19"/>
  <c r="A5452" i="19"/>
  <c r="A5453" i="19"/>
  <c r="A5454" i="19"/>
  <c r="A5455" i="19"/>
  <c r="A5456" i="19"/>
  <c r="A5457" i="19"/>
  <c r="A5458" i="19"/>
  <c r="A5459" i="19"/>
  <c r="A5460" i="19"/>
  <c r="A5461" i="19"/>
  <c r="A5462" i="19"/>
  <c r="A5463" i="19"/>
  <c r="A5464" i="19"/>
  <c r="A5465" i="19"/>
  <c r="A5466" i="19"/>
  <c r="A5467" i="19"/>
  <c r="A5468" i="19"/>
  <c r="A5469" i="19"/>
  <c r="A5470" i="19"/>
  <c r="A5471" i="19"/>
  <c r="A5472" i="19"/>
  <c r="A5473" i="19"/>
  <c r="A5474" i="19"/>
  <c r="A5475" i="19"/>
  <c r="A5476" i="19"/>
  <c r="A5477" i="19"/>
  <c r="A5478" i="19"/>
  <c r="A5479" i="19"/>
  <c r="A5480" i="19"/>
  <c r="A5481" i="19"/>
  <c r="A5482" i="19"/>
  <c r="A5483" i="19"/>
  <c r="A5484" i="19"/>
  <c r="A5485" i="19"/>
  <c r="A5486" i="19"/>
  <c r="A5487" i="19"/>
  <c r="A5488" i="19"/>
  <c r="A5489" i="19"/>
  <c r="A5490" i="19"/>
  <c r="A5491" i="19"/>
  <c r="A5492" i="19"/>
  <c r="A5493" i="19"/>
  <c r="A5494" i="19"/>
  <c r="A5495" i="19"/>
  <c r="A5496" i="19"/>
  <c r="A5497" i="19"/>
  <c r="A5498" i="19"/>
  <c r="A5499" i="19"/>
  <c r="A5500" i="19"/>
  <c r="A5501" i="19"/>
  <c r="A5502" i="19"/>
  <c r="A5503" i="19"/>
  <c r="A5504" i="19"/>
  <c r="A5505" i="19"/>
  <c r="A5506" i="19"/>
  <c r="A5507" i="19"/>
  <c r="A5508" i="19"/>
  <c r="A5509" i="19"/>
  <c r="A5510" i="19"/>
  <c r="A5511" i="19"/>
  <c r="A5512" i="19"/>
  <c r="A5513" i="19"/>
  <c r="A5514" i="19"/>
  <c r="A5515" i="19"/>
  <c r="A5516" i="19"/>
  <c r="A5517" i="19"/>
  <c r="A5518" i="19"/>
  <c r="A5519" i="19"/>
  <c r="A5520" i="19"/>
  <c r="A5521" i="19"/>
  <c r="A5522" i="19"/>
  <c r="A5523" i="19"/>
  <c r="A5524" i="19"/>
  <c r="A5525" i="19"/>
  <c r="A5526" i="19"/>
  <c r="A5527" i="19"/>
  <c r="A5528" i="19"/>
  <c r="A5529" i="19"/>
  <c r="A5530" i="19"/>
  <c r="A5531" i="19"/>
  <c r="A5532" i="19"/>
  <c r="A5533" i="19"/>
  <c r="A5534" i="19"/>
  <c r="A5535" i="19"/>
  <c r="A5536" i="19"/>
  <c r="A5537" i="19"/>
  <c r="A5538" i="19"/>
  <c r="A5539" i="19"/>
  <c r="A5540" i="19"/>
  <c r="A5541" i="19"/>
  <c r="A5542" i="19"/>
  <c r="A5543" i="19"/>
  <c r="A5544" i="19"/>
  <c r="A5545" i="19"/>
  <c r="A5546" i="19"/>
  <c r="A5547" i="19"/>
  <c r="A5548" i="19"/>
  <c r="A5549" i="19"/>
  <c r="A5550" i="19"/>
  <c r="A5551" i="19"/>
  <c r="A5552" i="19"/>
  <c r="A5553" i="19"/>
  <c r="A5554" i="19"/>
  <c r="A5555" i="19"/>
  <c r="A5556" i="19"/>
  <c r="A5557" i="19"/>
  <c r="A5558" i="19"/>
  <c r="A5559" i="19"/>
  <c r="A5560" i="19"/>
  <c r="A5561" i="19"/>
  <c r="A5562" i="19"/>
  <c r="A5563" i="19"/>
  <c r="A5564" i="19"/>
  <c r="A5565" i="19"/>
  <c r="A5566" i="19"/>
  <c r="A5567" i="19"/>
  <c r="A5568" i="19"/>
  <c r="A5569" i="19"/>
  <c r="A5570" i="19"/>
  <c r="A5571" i="19"/>
  <c r="A5572" i="19"/>
  <c r="A5573" i="19"/>
  <c r="A5574" i="19"/>
  <c r="A5575" i="19"/>
  <c r="A5576" i="19"/>
  <c r="A5577" i="19"/>
  <c r="A5578" i="19"/>
  <c r="A5579" i="19"/>
  <c r="A5580" i="19"/>
  <c r="A5581" i="19"/>
  <c r="A5582" i="19"/>
  <c r="A5583" i="19"/>
  <c r="A5584" i="19"/>
  <c r="A5585" i="19"/>
  <c r="A5586" i="19"/>
  <c r="A5587" i="19"/>
  <c r="A5588" i="19"/>
  <c r="A5589" i="19"/>
  <c r="A5590" i="19"/>
  <c r="A5591" i="19"/>
  <c r="A5592" i="19"/>
  <c r="A5593" i="19"/>
  <c r="A5594" i="19"/>
  <c r="A5595" i="19"/>
  <c r="A5596" i="19"/>
  <c r="A5597" i="19"/>
  <c r="A5598" i="19"/>
  <c r="A5599" i="19"/>
  <c r="A5600" i="19"/>
  <c r="A5601" i="19"/>
  <c r="A5602" i="19"/>
  <c r="A5603" i="19"/>
  <c r="A5604" i="19"/>
  <c r="A5605" i="19"/>
  <c r="A5606" i="19"/>
  <c r="A5607" i="19"/>
  <c r="A5608" i="19"/>
  <c r="A5609" i="19"/>
  <c r="A5610" i="19"/>
  <c r="A5611" i="19"/>
  <c r="A5612" i="19"/>
  <c r="A5613" i="19"/>
  <c r="A5614" i="19"/>
  <c r="A5615" i="19"/>
  <c r="A5616" i="19"/>
  <c r="A5617" i="19"/>
  <c r="A5618" i="19"/>
  <c r="A5619" i="19"/>
  <c r="A5620" i="19"/>
  <c r="A5621" i="19"/>
  <c r="A5622" i="19"/>
  <c r="A5623" i="19"/>
  <c r="A5624" i="19"/>
  <c r="A5625" i="19"/>
  <c r="A5626" i="19"/>
  <c r="A5627" i="19"/>
  <c r="A5628" i="19"/>
  <c r="A5629" i="19"/>
  <c r="A5630" i="19"/>
  <c r="A5631" i="19"/>
  <c r="A5632" i="19"/>
  <c r="A5633" i="19"/>
  <c r="A5634" i="19"/>
  <c r="A5635" i="19"/>
  <c r="A5636" i="19"/>
  <c r="A5637" i="19"/>
  <c r="A5638" i="19"/>
  <c r="A5639" i="19"/>
  <c r="A5640" i="19"/>
  <c r="A5641" i="19"/>
  <c r="A5642" i="19"/>
  <c r="A5643" i="19"/>
  <c r="A5644" i="19"/>
  <c r="A5645" i="19"/>
  <c r="A5646" i="19"/>
  <c r="A5647" i="19"/>
  <c r="A5648" i="19"/>
  <c r="A5649" i="19"/>
  <c r="A5650" i="19"/>
  <c r="A5651" i="19"/>
  <c r="A5652" i="19"/>
  <c r="A5653" i="19"/>
  <c r="A5654" i="19"/>
  <c r="A5655" i="19"/>
  <c r="A5656" i="19"/>
  <c r="A5657" i="19"/>
  <c r="A5658" i="19"/>
  <c r="A5659" i="19"/>
  <c r="A5660" i="19"/>
  <c r="A5661" i="19"/>
  <c r="A5662" i="19"/>
  <c r="A5663" i="19"/>
  <c r="A5664" i="19"/>
  <c r="A5665" i="19"/>
  <c r="A5666" i="19"/>
  <c r="A5667" i="19"/>
  <c r="A5668" i="19"/>
  <c r="A5669" i="19"/>
  <c r="A5670" i="19"/>
  <c r="A5671" i="19"/>
  <c r="A5672" i="19"/>
  <c r="A5673" i="19"/>
  <c r="A5674" i="19"/>
  <c r="A5675" i="19"/>
  <c r="A5676" i="19"/>
  <c r="A5677" i="19"/>
  <c r="A5678" i="19"/>
  <c r="A5679" i="19"/>
  <c r="A5680" i="19"/>
  <c r="A5681" i="19"/>
  <c r="A5682" i="19"/>
  <c r="A5683" i="19"/>
  <c r="A5684" i="19"/>
  <c r="A5685" i="19"/>
  <c r="A5686" i="19"/>
  <c r="A5687" i="19"/>
  <c r="A5688" i="19"/>
  <c r="A5689" i="19"/>
  <c r="A5690" i="19"/>
  <c r="A5691" i="19"/>
  <c r="A5692" i="19"/>
  <c r="A5693" i="19"/>
  <c r="A5694" i="19"/>
  <c r="A5695" i="19"/>
  <c r="A5696" i="19"/>
  <c r="A5697" i="19"/>
  <c r="A5698" i="19"/>
  <c r="A5699" i="19"/>
  <c r="A5700" i="19"/>
  <c r="A5701" i="19"/>
  <c r="A5702" i="19"/>
  <c r="A5703" i="19"/>
  <c r="A5704" i="19"/>
  <c r="A5705" i="19"/>
  <c r="A5706" i="19"/>
  <c r="A5707" i="19"/>
  <c r="A5708" i="19"/>
  <c r="A5709" i="19"/>
  <c r="A5710" i="19"/>
  <c r="A5711" i="19"/>
  <c r="A5712" i="19"/>
  <c r="A5713" i="19"/>
  <c r="A5714" i="19"/>
  <c r="A5715" i="19"/>
  <c r="A5716" i="19"/>
  <c r="A5717" i="19"/>
  <c r="A5718" i="19"/>
  <c r="A5719" i="19"/>
  <c r="A5720" i="19"/>
  <c r="A5721" i="19"/>
  <c r="A5722" i="19"/>
  <c r="A5723" i="19"/>
  <c r="A5724" i="19"/>
  <c r="A5725" i="19"/>
  <c r="A5726" i="19"/>
  <c r="A5727" i="19"/>
  <c r="A5728" i="19"/>
  <c r="A5729" i="19"/>
  <c r="A5730" i="19"/>
  <c r="A5731" i="19"/>
  <c r="A5732" i="19"/>
  <c r="A5733" i="19"/>
  <c r="A5734" i="19"/>
  <c r="A5735" i="19"/>
  <c r="A5736" i="19"/>
  <c r="A5737" i="19"/>
  <c r="A5738" i="19"/>
  <c r="A5739" i="19"/>
  <c r="A5740" i="19"/>
  <c r="A5741" i="19"/>
  <c r="A5742" i="19"/>
  <c r="A5743" i="19"/>
  <c r="A5744" i="19"/>
  <c r="A5745" i="19"/>
  <c r="A5746" i="19"/>
  <c r="A5747" i="19"/>
  <c r="A5748" i="19"/>
  <c r="A5749" i="19"/>
  <c r="A5750" i="19"/>
  <c r="A5751" i="19"/>
  <c r="A5752" i="19"/>
  <c r="A5753" i="19"/>
  <c r="A5754" i="19"/>
  <c r="A5755" i="19"/>
  <c r="A5756" i="19"/>
  <c r="A5757" i="19"/>
  <c r="A5758" i="19"/>
  <c r="A5759" i="19"/>
  <c r="A5760" i="19"/>
  <c r="A5761" i="19"/>
  <c r="A5762" i="19"/>
  <c r="A5763" i="19"/>
  <c r="A5764" i="19"/>
  <c r="A5765" i="19"/>
  <c r="A5766" i="19"/>
  <c r="A5767" i="19"/>
  <c r="A5768" i="19"/>
  <c r="A5769" i="19"/>
  <c r="A5770" i="19"/>
  <c r="A5771" i="19"/>
  <c r="A5772" i="19"/>
  <c r="A5773" i="19"/>
  <c r="A5774" i="19"/>
  <c r="A5775" i="19"/>
  <c r="A5776" i="19"/>
  <c r="A5777" i="19"/>
  <c r="A5778" i="19"/>
  <c r="A5779" i="19"/>
  <c r="A5780" i="19"/>
  <c r="A5781" i="19"/>
  <c r="A5782" i="19"/>
  <c r="A5783" i="19"/>
  <c r="A5784" i="19"/>
  <c r="A5785" i="19"/>
  <c r="A5786" i="19"/>
  <c r="A5787" i="19"/>
  <c r="A5788" i="19"/>
  <c r="A5789" i="19"/>
  <c r="A5790" i="19"/>
  <c r="A5791" i="19"/>
  <c r="A5792" i="19"/>
  <c r="A5793" i="19"/>
  <c r="A5794" i="19"/>
  <c r="A5795" i="19"/>
  <c r="A5796" i="19"/>
  <c r="A5797" i="19"/>
  <c r="A5798" i="19"/>
  <c r="A5799" i="19"/>
  <c r="A5800" i="19"/>
  <c r="A5801" i="19"/>
  <c r="A5802" i="19"/>
  <c r="A5803" i="19"/>
  <c r="A5804" i="19"/>
  <c r="A5805" i="19"/>
  <c r="A5806" i="19"/>
  <c r="A5807" i="19"/>
  <c r="A5808" i="19"/>
  <c r="A5809" i="19"/>
  <c r="A5810" i="19"/>
  <c r="A5811" i="19"/>
  <c r="A5812" i="19"/>
  <c r="A5813" i="19"/>
  <c r="A5814" i="19"/>
  <c r="A5815" i="19"/>
  <c r="A5816" i="19"/>
  <c r="A5817" i="19"/>
  <c r="A5818" i="19"/>
  <c r="A5819" i="19"/>
  <c r="A5820" i="19"/>
  <c r="A5821" i="19"/>
  <c r="A5822" i="19"/>
  <c r="A5823" i="19"/>
  <c r="A5824" i="19"/>
  <c r="A5825" i="19"/>
  <c r="A5826" i="19"/>
  <c r="A5827" i="19"/>
  <c r="A5828" i="19"/>
  <c r="A5829" i="19"/>
  <c r="A5830" i="19"/>
  <c r="A5831" i="19"/>
  <c r="A5832" i="19"/>
  <c r="A5833" i="19"/>
  <c r="A5834" i="19"/>
  <c r="A5835" i="19"/>
  <c r="A5836" i="19"/>
  <c r="A5837" i="19"/>
  <c r="A5838" i="19"/>
  <c r="A5839" i="19"/>
  <c r="A5840" i="19"/>
  <c r="A5841" i="19"/>
  <c r="A5842" i="19"/>
  <c r="A5843" i="19"/>
  <c r="A5844" i="19"/>
  <c r="A5845" i="19"/>
  <c r="A5846" i="19"/>
  <c r="A5847" i="19"/>
  <c r="A5848" i="19"/>
  <c r="A5849" i="19"/>
  <c r="A5850" i="19"/>
  <c r="A5851" i="19"/>
  <c r="A5852" i="19"/>
  <c r="A5853" i="19"/>
  <c r="A5854" i="19"/>
  <c r="A5855" i="19"/>
  <c r="A5856" i="19"/>
  <c r="A5857" i="19"/>
  <c r="A5858" i="19"/>
  <c r="A5859" i="19"/>
  <c r="A5860" i="19"/>
  <c r="A5861" i="19"/>
  <c r="A5862" i="19"/>
  <c r="A5863" i="19"/>
  <c r="A5864" i="19"/>
  <c r="A5865" i="19"/>
  <c r="A5866" i="19"/>
  <c r="A5867" i="19"/>
  <c r="A5868" i="19"/>
  <c r="A5869" i="19"/>
  <c r="A5870" i="19"/>
  <c r="A5871" i="19"/>
  <c r="A5872" i="19"/>
  <c r="A5873" i="19"/>
  <c r="A5874" i="19"/>
  <c r="A5875" i="19"/>
  <c r="A5876" i="19"/>
  <c r="A5877" i="19"/>
  <c r="A5878" i="19"/>
  <c r="A5879" i="19"/>
  <c r="A5880" i="19"/>
  <c r="A5881" i="19"/>
  <c r="A5882" i="19"/>
  <c r="A5883" i="19"/>
  <c r="A5884" i="19"/>
  <c r="A5885" i="19"/>
  <c r="A5886" i="19"/>
  <c r="A5887" i="19"/>
  <c r="A5888" i="19"/>
  <c r="A5889" i="19"/>
  <c r="A5890" i="19"/>
  <c r="A5891" i="19"/>
  <c r="A5892" i="19"/>
  <c r="A5893" i="19"/>
  <c r="A5894" i="19"/>
  <c r="A5895" i="19"/>
  <c r="A5896" i="19"/>
  <c r="A5897" i="19"/>
  <c r="A5898" i="19"/>
  <c r="A5899" i="19"/>
  <c r="A2" i="19"/>
  <c r="A7234" i="17" l="1"/>
  <c r="A7235" i="17"/>
  <c r="A7236" i="17"/>
  <c r="A7237" i="17"/>
  <c r="A7238" i="17"/>
  <c r="A7239" i="17"/>
  <c r="A7240" i="17"/>
  <c r="A7241" i="17"/>
  <c r="A7242" i="17"/>
  <c r="A7243" i="17"/>
  <c r="A7244" i="17"/>
  <c r="A7245" i="17"/>
  <c r="A7246" i="17"/>
  <c r="A7247" i="17"/>
  <c r="A7248" i="17"/>
  <c r="A7249" i="17"/>
  <c r="A7250" i="17"/>
  <c r="A7251" i="17"/>
  <c r="A7252" i="17"/>
  <c r="A7253" i="17"/>
  <c r="A7254" i="17"/>
  <c r="A7255" i="17"/>
  <c r="A7256" i="17"/>
  <c r="A7257" i="17"/>
  <c r="A7258" i="17"/>
  <c r="A7259" i="17"/>
  <c r="A7260" i="17"/>
  <c r="A7261" i="17"/>
  <c r="A7262" i="17"/>
  <c r="A7263" i="17"/>
  <c r="A7264" i="17"/>
  <c r="A7265" i="17"/>
  <c r="A7266" i="17"/>
  <c r="A7267" i="17"/>
  <c r="A7268" i="17"/>
  <c r="A7269" i="17"/>
  <c r="A7270" i="17"/>
  <c r="A7271" i="17"/>
  <c r="A7272" i="17"/>
  <c r="A7273" i="17"/>
  <c r="A7274" i="17"/>
  <c r="A7275" i="17"/>
  <c r="A7276" i="17"/>
  <c r="A7277" i="17"/>
  <c r="A7278" i="17"/>
  <c r="A7279" i="17"/>
  <c r="A7280" i="17"/>
  <c r="A7281" i="17"/>
  <c r="A7282" i="17"/>
  <c r="A7283" i="17"/>
  <c r="A7284" i="17"/>
  <c r="A7285" i="17"/>
  <c r="A7286" i="17"/>
  <c r="A7287" i="17"/>
  <c r="A7288" i="17"/>
  <c r="A7289" i="17"/>
  <c r="A7290" i="17"/>
  <c r="A7291" i="17"/>
  <c r="A7292" i="17"/>
  <c r="A7293" i="17"/>
  <c r="A7294" i="17"/>
  <c r="A7295" i="17"/>
  <c r="A7296" i="17"/>
  <c r="A7297" i="17"/>
  <c r="A7298" i="17"/>
  <c r="A7299" i="17"/>
  <c r="A7300" i="17"/>
  <c r="A7301" i="17"/>
  <c r="A7302" i="17"/>
  <c r="A7303" i="17"/>
  <c r="A7304" i="17"/>
  <c r="A7305" i="17"/>
  <c r="A7306" i="17"/>
  <c r="A7307" i="17"/>
  <c r="A7308" i="17"/>
  <c r="A7309" i="17"/>
  <c r="A7310" i="17"/>
  <c r="A7311" i="17"/>
  <c r="A7312" i="17"/>
  <c r="A7313" i="17"/>
  <c r="A7314" i="17"/>
  <c r="A7315" i="17"/>
  <c r="A7316" i="17"/>
  <c r="A7317" i="17"/>
  <c r="A7318" i="17"/>
  <c r="A7319" i="17"/>
  <c r="A7320" i="17"/>
  <c r="A7321" i="17"/>
  <c r="A7322" i="17"/>
  <c r="A7323" i="17"/>
  <c r="A7324" i="17"/>
  <c r="A7325" i="17"/>
  <c r="A7326" i="17"/>
  <c r="A7327" i="17"/>
  <c r="A7328" i="17"/>
  <c r="A7329" i="17"/>
  <c r="A7330" i="17"/>
  <c r="A7331" i="17"/>
  <c r="A7332" i="17"/>
  <c r="A7333" i="17"/>
  <c r="A7334" i="17"/>
  <c r="A7335" i="17"/>
  <c r="A7336" i="17"/>
  <c r="A7337" i="17"/>
  <c r="A7338" i="17"/>
  <c r="A7339" i="17"/>
  <c r="A7340" i="17"/>
  <c r="A7341" i="17"/>
  <c r="A7342" i="17"/>
  <c r="A7343" i="17"/>
  <c r="A7344" i="17"/>
  <c r="A7345" i="17"/>
  <c r="A7346" i="17"/>
  <c r="A7347" i="17"/>
  <c r="A7348" i="17"/>
  <c r="A7349" i="17"/>
  <c r="A7350" i="17"/>
  <c r="A7351" i="17"/>
  <c r="A7352" i="17"/>
  <c r="A7353" i="17"/>
  <c r="A7354" i="17"/>
  <c r="A7355" i="17"/>
  <c r="A7356" i="17"/>
  <c r="A7357" i="17"/>
  <c r="A7358" i="17"/>
  <c r="A7359" i="17"/>
  <c r="A7360" i="17"/>
  <c r="A7361" i="17"/>
  <c r="A7362" i="17"/>
  <c r="A7363" i="17"/>
  <c r="A7364" i="17"/>
  <c r="A7365" i="17"/>
  <c r="A7366" i="17"/>
  <c r="A7367" i="17"/>
  <c r="A7368" i="17"/>
  <c r="A7369" i="17"/>
  <c r="A7370" i="17"/>
  <c r="A7371" i="17"/>
  <c r="A7372" i="17"/>
  <c r="A7373" i="17"/>
  <c r="A7374" i="17"/>
  <c r="A7375" i="17"/>
  <c r="A7376" i="17"/>
  <c r="A7377" i="17"/>
  <c r="A7378" i="17"/>
  <c r="A7379" i="17"/>
  <c r="A7380" i="17"/>
  <c r="A7381" i="17"/>
  <c r="A7382" i="17"/>
  <c r="A7383" i="17"/>
  <c r="A7384" i="17"/>
  <c r="A7385" i="17"/>
  <c r="A7386" i="17"/>
  <c r="A7387" i="17"/>
  <c r="A7388" i="17"/>
  <c r="A7389" i="17"/>
  <c r="A7390" i="17"/>
  <c r="A7391" i="17"/>
  <c r="A7392" i="17"/>
  <c r="A7393" i="17"/>
  <c r="A7394" i="17"/>
  <c r="A7395" i="17"/>
  <c r="A7396" i="17"/>
  <c r="A7397" i="17"/>
  <c r="A7398" i="17"/>
  <c r="A7399" i="17"/>
  <c r="A7400" i="17"/>
  <c r="A7401" i="17"/>
  <c r="A7402" i="17"/>
  <c r="A7403" i="17"/>
  <c r="A7404" i="17"/>
  <c r="A7405" i="17"/>
  <c r="A7406" i="17"/>
  <c r="A7407" i="17"/>
  <c r="A7408" i="17"/>
  <c r="A7409" i="17"/>
  <c r="A7410" i="17"/>
  <c r="A7411" i="17"/>
  <c r="A7412" i="17"/>
  <c r="A7413" i="17"/>
  <c r="A7414" i="17"/>
  <c r="A7415" i="17"/>
  <c r="A7416" i="17"/>
  <c r="A7417" i="17"/>
  <c r="A7418" i="17"/>
  <c r="A7419" i="17"/>
  <c r="A7420" i="17"/>
  <c r="A7421" i="17"/>
  <c r="A7422" i="17"/>
  <c r="A7423" i="17"/>
  <c r="A7424" i="17"/>
  <c r="A7425" i="17"/>
  <c r="A7426" i="17"/>
  <c r="A7427" i="17"/>
  <c r="A7428" i="17"/>
  <c r="A7429" i="17"/>
  <c r="A7430" i="17"/>
  <c r="A7431" i="17"/>
  <c r="A7432" i="17"/>
  <c r="A7433" i="17"/>
  <c r="A7434" i="17"/>
  <c r="A7435" i="17"/>
  <c r="A7436" i="17"/>
  <c r="A7437" i="17"/>
  <c r="A7438" i="17"/>
  <c r="A7439" i="17"/>
  <c r="A7440" i="17"/>
  <c r="A7441" i="17"/>
  <c r="A7442" i="17"/>
  <c r="A7443" i="17"/>
  <c r="A7444" i="17"/>
  <c r="A7445" i="17"/>
  <c r="A7446" i="17"/>
  <c r="A7447" i="17"/>
  <c r="A7448" i="17"/>
  <c r="A7449" i="17"/>
  <c r="A7450" i="17"/>
  <c r="A7451" i="17"/>
  <c r="A7452" i="17"/>
  <c r="A7453" i="17"/>
  <c r="A7454" i="17"/>
  <c r="A7455" i="17"/>
  <c r="A7456" i="17"/>
  <c r="A7457" i="17"/>
  <c r="A7458" i="17"/>
  <c r="A7459" i="17"/>
  <c r="A7460" i="17"/>
  <c r="A7461" i="17"/>
  <c r="A7462" i="17"/>
  <c r="A7463" i="17"/>
  <c r="A7464" i="17"/>
  <c r="A7465" i="17"/>
  <c r="A7466" i="17"/>
  <c r="A7467" i="17"/>
  <c r="A7468" i="17"/>
  <c r="A7469" i="17"/>
  <c r="A7470" i="17"/>
  <c r="A7471" i="17"/>
  <c r="A7472" i="17"/>
  <c r="A7473" i="17"/>
  <c r="A7474" i="17"/>
  <c r="A7475" i="17"/>
  <c r="A7476" i="17"/>
  <c r="A7477" i="17"/>
  <c r="A7478" i="17"/>
  <c r="A7479" i="17"/>
  <c r="A7480" i="17"/>
  <c r="A7481" i="17"/>
  <c r="A7482" i="17"/>
  <c r="A7483" i="17"/>
  <c r="A7484" i="17"/>
  <c r="A7485" i="17"/>
  <c r="A7486" i="17"/>
  <c r="A7487" i="17"/>
  <c r="A7488" i="17"/>
  <c r="A7489" i="17"/>
  <c r="A7490" i="17"/>
  <c r="A7491" i="17"/>
  <c r="A7492" i="17"/>
  <c r="A7493" i="17"/>
  <c r="A7494" i="17"/>
  <c r="A7495" i="17"/>
  <c r="A7496" i="17"/>
  <c r="A7497" i="17"/>
  <c r="A7498" i="17"/>
  <c r="A7499" i="17"/>
  <c r="A7500" i="17"/>
  <c r="A7501" i="17"/>
  <c r="A7502" i="17"/>
  <c r="A7503" i="17"/>
  <c r="A7504" i="17"/>
  <c r="A7505" i="17"/>
  <c r="A7506" i="17"/>
  <c r="A7507" i="17"/>
  <c r="A7508" i="17"/>
  <c r="A7509" i="17"/>
  <c r="A7510" i="17"/>
  <c r="A7511" i="17"/>
  <c r="A7512" i="17"/>
  <c r="A7513" i="17"/>
  <c r="A7514" i="17"/>
  <c r="A7515" i="17"/>
  <c r="A7516" i="17"/>
  <c r="A7517" i="17"/>
  <c r="A7518" i="17"/>
  <c r="A7519" i="17"/>
  <c r="A7520" i="17"/>
  <c r="A7521" i="17"/>
  <c r="A7522" i="17"/>
  <c r="A7523" i="17"/>
  <c r="A7524" i="17"/>
  <c r="A7525" i="17"/>
  <c r="A7526" i="17"/>
  <c r="A7527" i="17"/>
  <c r="A7528" i="17"/>
  <c r="A7529" i="17"/>
  <c r="A7530" i="17"/>
  <c r="A7531" i="17"/>
  <c r="A7532" i="17"/>
  <c r="A7533" i="17"/>
  <c r="A7534" i="17"/>
  <c r="A7535" i="17"/>
  <c r="A7536" i="17"/>
  <c r="A7537" i="17"/>
  <c r="A7538" i="17"/>
  <c r="A7539" i="17"/>
  <c r="A7540" i="17"/>
  <c r="A7541" i="17"/>
  <c r="A7542" i="17"/>
  <c r="A7543" i="17"/>
  <c r="A7544" i="17"/>
  <c r="A7545" i="17"/>
  <c r="A7546" i="17"/>
  <c r="A7547" i="17"/>
  <c r="A7548" i="17"/>
  <c r="A7549" i="17"/>
  <c r="A7550" i="17"/>
  <c r="A7551" i="17"/>
  <c r="A7552" i="17"/>
  <c r="A7553" i="17"/>
  <c r="A7554" i="17"/>
  <c r="A7555" i="17"/>
  <c r="A7556" i="17"/>
  <c r="A7557" i="17"/>
  <c r="A7558" i="17"/>
  <c r="A7559" i="17"/>
  <c r="A7560" i="17"/>
  <c r="A7561" i="17"/>
  <c r="A7562" i="17"/>
  <c r="A7563" i="17"/>
  <c r="A7564" i="17"/>
  <c r="A7565" i="17"/>
  <c r="A7566" i="17"/>
  <c r="A7567" i="17"/>
  <c r="A7568" i="17"/>
  <c r="A7569" i="17"/>
  <c r="A7570" i="17"/>
  <c r="A7571" i="17"/>
  <c r="A7572" i="17"/>
  <c r="A7573" i="17"/>
  <c r="A7574" i="17"/>
  <c r="A7575" i="17"/>
  <c r="A7576" i="17"/>
  <c r="A7577" i="17"/>
  <c r="A7578" i="17"/>
  <c r="A7579" i="17"/>
  <c r="A7580" i="17"/>
  <c r="A7581" i="17"/>
  <c r="A7582" i="17"/>
  <c r="A7583" i="17"/>
  <c r="A7584" i="17"/>
  <c r="A7585" i="17"/>
  <c r="A7586" i="17"/>
  <c r="A7587" i="17"/>
  <c r="A7588" i="17"/>
  <c r="A7589" i="17"/>
  <c r="A7590" i="17"/>
  <c r="A7591" i="17"/>
  <c r="A7592" i="17"/>
  <c r="A7593" i="17"/>
  <c r="A7594" i="17"/>
  <c r="A7595" i="17"/>
  <c r="A7596" i="17"/>
  <c r="A7597" i="17"/>
  <c r="A7598" i="17"/>
  <c r="A7599" i="17"/>
  <c r="A7600" i="17"/>
  <c r="A7601" i="17"/>
  <c r="A7602" i="17"/>
  <c r="A7603" i="17"/>
  <c r="A7604" i="17"/>
  <c r="A7605" i="17"/>
  <c r="A7606" i="17"/>
  <c r="A7607" i="17"/>
  <c r="A7608" i="17"/>
  <c r="A7609" i="17"/>
  <c r="A7610" i="17"/>
  <c r="A7611" i="17"/>
  <c r="A7612" i="17"/>
  <c r="A7613" i="17"/>
  <c r="A7614" i="17"/>
  <c r="A7615" i="17"/>
  <c r="A7616" i="17"/>
  <c r="A7617" i="17"/>
  <c r="A7618" i="17"/>
  <c r="A7619" i="17"/>
  <c r="A7620" i="17"/>
  <c r="A7621" i="17"/>
  <c r="A7622" i="17"/>
  <c r="A7623" i="17"/>
  <c r="A7624" i="17"/>
  <c r="A7625" i="17"/>
  <c r="A7626" i="17"/>
  <c r="A7627" i="17"/>
  <c r="A7628" i="17"/>
  <c r="A7629" i="17"/>
  <c r="A7630" i="17"/>
  <c r="A7631" i="17"/>
  <c r="A7632" i="17"/>
  <c r="A7633" i="17"/>
  <c r="A7634" i="17"/>
  <c r="A7635" i="17"/>
  <c r="A7636" i="17"/>
  <c r="A7637" i="17"/>
  <c r="A7638" i="17"/>
  <c r="A7639" i="17"/>
  <c r="A7640" i="17"/>
  <c r="A7641" i="17"/>
  <c r="A7642" i="17"/>
  <c r="A7643" i="17"/>
  <c r="A7644" i="17"/>
  <c r="A7645" i="17"/>
  <c r="A7646" i="17"/>
  <c r="A7647" i="17"/>
  <c r="A7648" i="17"/>
  <c r="A7649" i="17"/>
  <c r="A7650" i="17"/>
  <c r="A7651" i="17"/>
  <c r="A7652" i="17"/>
  <c r="A7653" i="17"/>
  <c r="A7654" i="17"/>
  <c r="A7655" i="17"/>
  <c r="A7656" i="17"/>
  <c r="A7657" i="17"/>
  <c r="A7658" i="17"/>
  <c r="A7659" i="17"/>
  <c r="A7660" i="17"/>
  <c r="A7661" i="17"/>
  <c r="A7662" i="17"/>
  <c r="A7663" i="17"/>
  <c r="A7664" i="17"/>
  <c r="A7665" i="17"/>
  <c r="A7666" i="17"/>
  <c r="A7667" i="17"/>
  <c r="A7668" i="17"/>
  <c r="A7669" i="17"/>
  <c r="A7670" i="17"/>
  <c r="A7671" i="17"/>
  <c r="A7672" i="17"/>
  <c r="A7673" i="17"/>
  <c r="A7674" i="17"/>
  <c r="A7675" i="17"/>
  <c r="A7676" i="17"/>
  <c r="A7677" i="17"/>
  <c r="A7678" i="17"/>
  <c r="A7679" i="17"/>
  <c r="A7680" i="17"/>
  <c r="A7681" i="17"/>
  <c r="A7682" i="17"/>
  <c r="A7683" i="17"/>
  <c r="A7684" i="17"/>
  <c r="A7685" i="17"/>
  <c r="A7686" i="17"/>
  <c r="A7687" i="17"/>
  <c r="A7688" i="17"/>
  <c r="A7689" i="17"/>
  <c r="A7690" i="17"/>
  <c r="A7691" i="17"/>
  <c r="A7692" i="17"/>
  <c r="A7693" i="17"/>
  <c r="A7694" i="17"/>
  <c r="A7695" i="17"/>
  <c r="A7696" i="17"/>
  <c r="A7697" i="17"/>
  <c r="A7698" i="17"/>
  <c r="A7699" i="17"/>
  <c r="A7700" i="17"/>
  <c r="A7701" i="17"/>
  <c r="A7702" i="17"/>
  <c r="A7703" i="17"/>
  <c r="A7704" i="17"/>
  <c r="A7705" i="17"/>
  <c r="A7706" i="17"/>
  <c r="A7707" i="17"/>
  <c r="A7708" i="17"/>
  <c r="A7709" i="17"/>
  <c r="A7710" i="17"/>
  <c r="A7711" i="17"/>
  <c r="A7712" i="17"/>
  <c r="A7713" i="17"/>
  <c r="A7714" i="17"/>
  <c r="A7715" i="17"/>
  <c r="A7716" i="17"/>
  <c r="A7717" i="17"/>
  <c r="A7718" i="17"/>
  <c r="A7719" i="17"/>
  <c r="A7720" i="17"/>
  <c r="A7721" i="17"/>
  <c r="A7722" i="17"/>
  <c r="A7723" i="17"/>
  <c r="A7724" i="17"/>
  <c r="A7725" i="17"/>
  <c r="A7726" i="17"/>
  <c r="A7727" i="17"/>
  <c r="A7728" i="17"/>
  <c r="A7729" i="17"/>
  <c r="A7730" i="17"/>
  <c r="A7731" i="17"/>
  <c r="A7732" i="17"/>
  <c r="A7733" i="17"/>
  <c r="A7734" i="17"/>
  <c r="A7735" i="17"/>
  <c r="A7736" i="17"/>
  <c r="A7737" i="17"/>
  <c r="A7738" i="17"/>
  <c r="A7739" i="17"/>
  <c r="A7740" i="17"/>
  <c r="A7741" i="17"/>
  <c r="A7742" i="17"/>
  <c r="A7743" i="17"/>
  <c r="A7744" i="17"/>
  <c r="A7745" i="17"/>
  <c r="A7746" i="17"/>
  <c r="A7747" i="17"/>
  <c r="A7748" i="17"/>
  <c r="A7749" i="17"/>
  <c r="A7750" i="17"/>
  <c r="A7751" i="17"/>
  <c r="A7752" i="17"/>
  <c r="A7753" i="17"/>
  <c r="A7754" i="17"/>
  <c r="A7755" i="17"/>
  <c r="A7756" i="17"/>
  <c r="A7757" i="17"/>
  <c r="A7758" i="17"/>
  <c r="A7759" i="17"/>
  <c r="A7760" i="17"/>
  <c r="A7761" i="17"/>
  <c r="A7762" i="17"/>
  <c r="A7763" i="17"/>
  <c r="A7764" i="17"/>
  <c r="A7765" i="17"/>
  <c r="A7766" i="17"/>
  <c r="A7767" i="17"/>
  <c r="A7768" i="17"/>
  <c r="A7769" i="17"/>
  <c r="A7770" i="17"/>
  <c r="A7771" i="17"/>
  <c r="A7772" i="17"/>
  <c r="A7773" i="17"/>
  <c r="A7774" i="17"/>
  <c r="A7775" i="17"/>
  <c r="A7776" i="17"/>
  <c r="A7777" i="17"/>
  <c r="A7778" i="17"/>
  <c r="A7779" i="17"/>
  <c r="A7780" i="17"/>
  <c r="A7781" i="17"/>
  <c r="A7782" i="17"/>
  <c r="A7783" i="17"/>
  <c r="A7784" i="17"/>
  <c r="A7785" i="17"/>
  <c r="A7786" i="17"/>
  <c r="A7787" i="17"/>
  <c r="A7788" i="17"/>
  <c r="A7789" i="17"/>
  <c r="A7790" i="17"/>
  <c r="A7791" i="17"/>
  <c r="A7792" i="17"/>
  <c r="A7793" i="17"/>
  <c r="A7794" i="17"/>
  <c r="A7795" i="17"/>
  <c r="A7796" i="17"/>
  <c r="A7797" i="17"/>
  <c r="A7798" i="17"/>
  <c r="A7799" i="17"/>
  <c r="A7800" i="17"/>
  <c r="A7801" i="17"/>
  <c r="C8" i="3" l="1"/>
  <c r="C9" i="3" s="1"/>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 i="18"/>
  <c r="H8" i="3" l="1"/>
  <c r="N8" i="3"/>
  <c r="L8" i="3"/>
  <c r="J8" i="3"/>
  <c r="M8" i="3"/>
  <c r="I8" i="3"/>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49" i="17"/>
  <c r="A1250" i="17"/>
  <c r="A1251" i="17"/>
  <c r="A1252" i="17"/>
  <c r="A1253" i="17"/>
  <c r="A1254" i="17"/>
  <c r="A1255" i="17"/>
  <c r="A1256" i="17"/>
  <c r="A1257" i="17"/>
  <c r="A1258" i="17"/>
  <c r="A1259" i="17"/>
  <c r="A1260" i="17"/>
  <c r="A1261" i="17"/>
  <c r="A1262" i="17"/>
  <c r="A1263" i="17"/>
  <c r="A1264" i="17"/>
  <c r="A1265" i="17"/>
  <c r="A1266" i="17"/>
  <c r="A1267" i="17"/>
  <c r="A1268" i="17"/>
  <c r="A1269" i="17"/>
  <c r="A1270" i="17"/>
  <c r="A1271" i="17"/>
  <c r="A1272" i="17"/>
  <c r="A1273" i="17"/>
  <c r="A1274" i="17"/>
  <c r="A1275" i="17"/>
  <c r="A1276" i="17"/>
  <c r="A1277" i="17"/>
  <c r="A1278" i="17"/>
  <c r="A1279" i="17"/>
  <c r="A1280" i="17"/>
  <c r="A1281" i="17"/>
  <c r="A1282" i="17"/>
  <c r="A1283" i="17"/>
  <c r="A1284" i="17"/>
  <c r="A1285" i="17"/>
  <c r="A1286" i="17"/>
  <c r="A1287" i="17"/>
  <c r="A1288" i="17"/>
  <c r="A1289" i="17"/>
  <c r="A1290" i="17"/>
  <c r="A1291" i="17"/>
  <c r="A1292" i="17"/>
  <c r="A1293" i="17"/>
  <c r="A1294" i="17"/>
  <c r="A1295" i="17"/>
  <c r="A1296" i="17"/>
  <c r="A1297" i="17"/>
  <c r="A1298" i="17"/>
  <c r="A1299" i="17"/>
  <c r="A1300" i="17"/>
  <c r="A1301" i="17"/>
  <c r="A1302" i="17"/>
  <c r="A1303" i="17"/>
  <c r="A1304" i="17"/>
  <c r="A1305" i="17"/>
  <c r="A1306" i="17"/>
  <c r="A1307" i="17"/>
  <c r="A1308" i="17"/>
  <c r="A1309" i="17"/>
  <c r="A1310" i="17"/>
  <c r="A1311" i="17"/>
  <c r="A1312" i="17"/>
  <c r="A1313" i="17"/>
  <c r="A1314" i="17"/>
  <c r="A1315" i="17"/>
  <c r="A1316" i="17"/>
  <c r="A1317" i="17"/>
  <c r="A1318" i="17"/>
  <c r="A1319" i="17"/>
  <c r="A1320" i="17"/>
  <c r="A1321" i="17"/>
  <c r="A1322" i="17"/>
  <c r="A1323" i="17"/>
  <c r="A1324" i="17"/>
  <c r="A1325" i="17"/>
  <c r="A1326" i="17"/>
  <c r="A1327" i="17"/>
  <c r="A1328" i="17"/>
  <c r="A1329" i="17"/>
  <c r="A1330" i="17"/>
  <c r="A1331" i="17"/>
  <c r="A1332" i="17"/>
  <c r="A1333" i="17"/>
  <c r="A1334" i="17"/>
  <c r="A1335" i="17"/>
  <c r="A1336" i="17"/>
  <c r="A1337" i="17"/>
  <c r="A1338" i="17"/>
  <c r="A1339" i="17"/>
  <c r="A1340" i="17"/>
  <c r="A1341" i="17"/>
  <c r="A1342" i="17"/>
  <c r="A1343" i="17"/>
  <c r="A1344" i="17"/>
  <c r="A1345" i="17"/>
  <c r="A1346" i="17"/>
  <c r="A1347" i="17"/>
  <c r="A1348" i="17"/>
  <c r="A1349" i="17"/>
  <c r="A1350" i="17"/>
  <c r="A1351" i="17"/>
  <c r="A1352" i="17"/>
  <c r="A1353" i="17"/>
  <c r="A1354" i="17"/>
  <c r="A1355" i="17"/>
  <c r="A1356" i="17"/>
  <c r="A1357" i="17"/>
  <c r="A1358" i="17"/>
  <c r="A1359" i="17"/>
  <c r="A1360" i="17"/>
  <c r="A1361" i="17"/>
  <c r="A1362" i="17"/>
  <c r="A1363" i="17"/>
  <c r="A1364" i="17"/>
  <c r="A1365" i="17"/>
  <c r="A1366" i="17"/>
  <c r="A1367" i="17"/>
  <c r="A1368" i="17"/>
  <c r="A1369" i="17"/>
  <c r="A1370" i="17"/>
  <c r="A1371" i="17"/>
  <c r="A1372" i="17"/>
  <c r="A1373" i="17"/>
  <c r="A1374" i="17"/>
  <c r="A1375" i="17"/>
  <c r="A1376" i="17"/>
  <c r="A1377" i="17"/>
  <c r="A1378" i="17"/>
  <c r="A1379" i="17"/>
  <c r="A1380" i="17"/>
  <c r="A1381" i="17"/>
  <c r="A1382" i="17"/>
  <c r="A1383" i="17"/>
  <c r="A1384" i="17"/>
  <c r="A1385" i="17"/>
  <c r="A1386" i="17"/>
  <c r="A1387" i="17"/>
  <c r="A1388" i="17"/>
  <c r="A1389" i="17"/>
  <c r="A1390" i="17"/>
  <c r="A1391" i="17"/>
  <c r="A1392" i="17"/>
  <c r="A1393" i="17"/>
  <c r="A1394" i="17"/>
  <c r="A1395" i="17"/>
  <c r="A1396" i="17"/>
  <c r="A1397" i="17"/>
  <c r="A1398" i="17"/>
  <c r="A1399" i="17"/>
  <c r="A1400" i="17"/>
  <c r="A1401" i="17"/>
  <c r="A1402" i="17"/>
  <c r="A1403" i="17"/>
  <c r="A1404" i="17"/>
  <c r="A1405" i="17"/>
  <c r="A1406" i="17"/>
  <c r="A1407" i="17"/>
  <c r="A1408" i="17"/>
  <c r="A1409" i="17"/>
  <c r="A1410" i="17"/>
  <c r="A1411" i="17"/>
  <c r="A1412" i="17"/>
  <c r="A1413" i="17"/>
  <c r="A1414" i="17"/>
  <c r="A1415" i="17"/>
  <c r="A1416" i="17"/>
  <c r="A1417" i="17"/>
  <c r="A1418" i="17"/>
  <c r="A1419" i="17"/>
  <c r="A1420" i="17"/>
  <c r="A1421" i="17"/>
  <c r="A1422" i="17"/>
  <c r="A1423" i="17"/>
  <c r="A1424" i="17"/>
  <c r="A1425" i="17"/>
  <c r="A1426" i="17"/>
  <c r="A1427" i="17"/>
  <c r="A1428" i="17"/>
  <c r="A1429" i="17"/>
  <c r="A1430" i="17"/>
  <c r="A1431" i="17"/>
  <c r="A1432" i="17"/>
  <c r="A1433" i="17"/>
  <c r="A1434" i="17"/>
  <c r="A1435" i="17"/>
  <c r="A1436" i="17"/>
  <c r="A1437" i="17"/>
  <c r="A1438" i="17"/>
  <c r="A1439" i="17"/>
  <c r="A1440" i="17"/>
  <c r="A1441" i="17"/>
  <c r="A1442" i="17"/>
  <c r="A1443" i="17"/>
  <c r="A1444" i="17"/>
  <c r="A1445" i="17"/>
  <c r="A1446" i="17"/>
  <c r="A1447" i="17"/>
  <c r="A1448" i="17"/>
  <c r="A1449" i="17"/>
  <c r="A1450" i="17"/>
  <c r="A1451" i="17"/>
  <c r="A1452" i="17"/>
  <c r="A1453" i="17"/>
  <c r="A1454" i="17"/>
  <c r="A1455" i="17"/>
  <c r="A1456" i="17"/>
  <c r="A1457" i="17"/>
  <c r="A1458" i="17"/>
  <c r="A1459" i="17"/>
  <c r="A1460" i="17"/>
  <c r="A1461" i="17"/>
  <c r="A1462" i="17"/>
  <c r="A1463" i="17"/>
  <c r="A1464" i="17"/>
  <c r="A1465" i="17"/>
  <c r="A1466" i="17"/>
  <c r="A1467" i="17"/>
  <c r="A1468" i="17"/>
  <c r="A1469" i="17"/>
  <c r="A1470" i="17"/>
  <c r="A1471" i="17"/>
  <c r="A1472" i="17"/>
  <c r="A1473" i="17"/>
  <c r="A1474" i="17"/>
  <c r="A1475" i="17"/>
  <c r="A1476" i="17"/>
  <c r="A1477" i="17"/>
  <c r="A1478" i="17"/>
  <c r="A1479" i="17"/>
  <c r="A1480" i="17"/>
  <c r="A1481" i="17"/>
  <c r="A1482" i="17"/>
  <c r="A1483" i="17"/>
  <c r="A1484" i="17"/>
  <c r="A1485" i="17"/>
  <c r="A1486" i="17"/>
  <c r="A1487" i="17"/>
  <c r="A1488" i="17"/>
  <c r="A1489" i="17"/>
  <c r="A1490" i="17"/>
  <c r="A1491" i="17"/>
  <c r="A1492" i="17"/>
  <c r="A1493" i="17"/>
  <c r="A1494" i="17"/>
  <c r="A1495" i="17"/>
  <c r="A1496" i="17"/>
  <c r="A1497" i="17"/>
  <c r="A1498" i="17"/>
  <c r="A1499" i="17"/>
  <c r="A1500" i="17"/>
  <c r="A1501" i="17"/>
  <c r="A1502" i="17"/>
  <c r="A1503" i="17"/>
  <c r="A1504" i="17"/>
  <c r="A1505" i="17"/>
  <c r="A1506" i="17"/>
  <c r="A1507" i="17"/>
  <c r="A1508" i="17"/>
  <c r="A1509" i="17"/>
  <c r="A1510" i="17"/>
  <c r="A1511" i="17"/>
  <c r="A1512" i="17"/>
  <c r="A1513" i="17"/>
  <c r="A1514" i="17"/>
  <c r="A1515" i="17"/>
  <c r="A1516" i="17"/>
  <c r="A1517" i="17"/>
  <c r="A1518" i="17"/>
  <c r="A1519" i="17"/>
  <c r="A1520" i="17"/>
  <c r="A1521" i="17"/>
  <c r="A1522" i="17"/>
  <c r="A1523" i="17"/>
  <c r="A1524" i="17"/>
  <c r="A1525" i="17"/>
  <c r="A1526" i="17"/>
  <c r="A1527" i="17"/>
  <c r="A1528" i="17"/>
  <c r="A1529" i="17"/>
  <c r="A1530" i="17"/>
  <c r="A1531" i="17"/>
  <c r="A1532" i="17"/>
  <c r="A1533" i="17"/>
  <c r="A1534" i="17"/>
  <c r="A1535" i="17"/>
  <c r="A1536" i="17"/>
  <c r="A1537" i="17"/>
  <c r="A1538" i="17"/>
  <c r="A1539" i="17"/>
  <c r="A1540" i="17"/>
  <c r="A1541" i="17"/>
  <c r="A1542" i="17"/>
  <c r="A1543" i="17"/>
  <c r="A1544" i="17"/>
  <c r="A1545" i="17"/>
  <c r="A1546" i="17"/>
  <c r="A1547" i="17"/>
  <c r="A1548" i="17"/>
  <c r="A1549" i="17"/>
  <c r="A1550" i="17"/>
  <c r="A1551" i="17"/>
  <c r="A1552" i="17"/>
  <c r="A1553" i="17"/>
  <c r="A1554" i="17"/>
  <c r="A1555" i="17"/>
  <c r="A1556" i="17"/>
  <c r="A1557" i="17"/>
  <c r="A1558" i="17"/>
  <c r="A1559" i="17"/>
  <c r="A1560" i="17"/>
  <c r="A1561" i="17"/>
  <c r="A1562" i="17"/>
  <c r="A1563" i="17"/>
  <c r="A1564" i="17"/>
  <c r="A1565" i="17"/>
  <c r="A1566" i="17"/>
  <c r="A1567" i="17"/>
  <c r="A1568" i="17"/>
  <c r="A1569" i="17"/>
  <c r="A1570" i="17"/>
  <c r="A1571" i="17"/>
  <c r="A1572" i="17"/>
  <c r="A1573" i="17"/>
  <c r="A1574" i="17"/>
  <c r="A1575" i="17"/>
  <c r="A1576" i="17"/>
  <c r="A1577" i="17"/>
  <c r="A1578" i="17"/>
  <c r="A1579" i="17"/>
  <c r="A1580" i="17"/>
  <c r="A1581" i="17"/>
  <c r="A1582" i="17"/>
  <c r="A1583" i="17"/>
  <c r="A1584" i="17"/>
  <c r="A1585" i="17"/>
  <c r="A1586" i="17"/>
  <c r="A1587" i="17"/>
  <c r="A1588" i="17"/>
  <c r="A1589" i="17"/>
  <c r="A1590" i="17"/>
  <c r="A1591" i="17"/>
  <c r="A1592" i="17"/>
  <c r="A1593" i="17"/>
  <c r="A1594" i="17"/>
  <c r="A1595" i="17"/>
  <c r="A1596" i="17"/>
  <c r="A1597" i="17"/>
  <c r="A1598" i="17"/>
  <c r="A1599" i="17"/>
  <c r="A1600" i="17"/>
  <c r="A1601" i="17"/>
  <c r="A1602" i="17"/>
  <c r="A1603" i="17"/>
  <c r="A1604" i="17"/>
  <c r="A1605" i="17"/>
  <c r="A1606" i="17"/>
  <c r="A1607" i="17"/>
  <c r="A1608" i="17"/>
  <c r="A1609" i="17"/>
  <c r="A1610" i="17"/>
  <c r="A1611" i="17"/>
  <c r="A1612" i="17"/>
  <c r="A1613" i="17"/>
  <c r="A1614" i="17"/>
  <c r="A1615" i="17"/>
  <c r="A1616" i="17"/>
  <c r="A1617" i="17"/>
  <c r="A1618" i="17"/>
  <c r="A1619" i="17"/>
  <c r="A1620" i="17"/>
  <c r="A1621" i="17"/>
  <c r="A1622" i="17"/>
  <c r="A1623" i="17"/>
  <c r="A1624" i="17"/>
  <c r="A1625" i="17"/>
  <c r="A1626" i="17"/>
  <c r="A1627" i="17"/>
  <c r="A1628" i="17"/>
  <c r="A1629" i="17"/>
  <c r="A1630" i="17"/>
  <c r="A1631" i="17"/>
  <c r="A1632" i="17"/>
  <c r="A1633" i="17"/>
  <c r="A1634" i="17"/>
  <c r="A1635" i="17"/>
  <c r="A1636" i="17"/>
  <c r="A1637" i="17"/>
  <c r="A1638" i="17"/>
  <c r="A1639" i="17"/>
  <c r="A1640" i="17"/>
  <c r="A1641" i="17"/>
  <c r="A1642" i="17"/>
  <c r="A1643" i="17"/>
  <c r="A1644" i="17"/>
  <c r="A1645" i="17"/>
  <c r="A1646" i="17"/>
  <c r="A1647" i="17"/>
  <c r="A1648" i="17"/>
  <c r="A1649" i="17"/>
  <c r="A1650" i="17"/>
  <c r="A1651" i="17"/>
  <c r="A1652" i="17"/>
  <c r="A1653" i="17"/>
  <c r="A1654" i="17"/>
  <c r="A1655" i="17"/>
  <c r="A1656" i="17"/>
  <c r="A1657" i="17"/>
  <c r="A1658" i="17"/>
  <c r="A1659" i="17"/>
  <c r="A1660" i="17"/>
  <c r="A1661" i="17"/>
  <c r="A1662" i="17"/>
  <c r="A1663" i="17"/>
  <c r="A1664" i="17"/>
  <c r="A1665" i="17"/>
  <c r="A1666" i="17"/>
  <c r="A1667" i="17"/>
  <c r="A1668" i="17"/>
  <c r="A1669" i="17"/>
  <c r="A1670" i="17"/>
  <c r="A1671" i="17"/>
  <c r="A1672" i="17"/>
  <c r="A1673" i="17"/>
  <c r="A1674" i="17"/>
  <c r="A1675" i="17"/>
  <c r="A1676" i="17"/>
  <c r="A1677" i="17"/>
  <c r="A1678" i="17"/>
  <c r="A1679" i="17"/>
  <c r="A1680" i="17"/>
  <c r="A1681" i="17"/>
  <c r="A1682" i="17"/>
  <c r="A1683" i="17"/>
  <c r="A1684" i="17"/>
  <c r="A1685" i="17"/>
  <c r="A1686" i="17"/>
  <c r="A1687" i="17"/>
  <c r="A1688" i="17"/>
  <c r="A1689" i="17"/>
  <c r="A1690" i="17"/>
  <c r="A1691" i="17"/>
  <c r="A1692" i="17"/>
  <c r="A1693" i="17"/>
  <c r="A1694" i="17"/>
  <c r="A1695" i="17"/>
  <c r="A1696" i="17"/>
  <c r="A1697" i="17"/>
  <c r="A1698" i="17"/>
  <c r="A1699" i="17"/>
  <c r="A1700" i="17"/>
  <c r="A1701" i="17"/>
  <c r="A1702" i="17"/>
  <c r="A1703" i="17"/>
  <c r="A1704" i="17"/>
  <c r="A1705" i="17"/>
  <c r="A1706" i="17"/>
  <c r="A1707" i="17"/>
  <c r="A1708" i="17"/>
  <c r="A1709" i="17"/>
  <c r="A1710" i="17"/>
  <c r="A1711" i="17"/>
  <c r="A1712" i="17"/>
  <c r="A1713" i="17"/>
  <c r="A1714" i="17"/>
  <c r="A1715" i="17"/>
  <c r="A1716" i="17"/>
  <c r="A1717" i="17"/>
  <c r="A1718" i="17"/>
  <c r="A1719" i="17"/>
  <c r="A1720" i="17"/>
  <c r="A1721" i="17"/>
  <c r="A1722" i="17"/>
  <c r="A1723" i="17"/>
  <c r="A1724" i="17"/>
  <c r="A1725" i="17"/>
  <c r="A1726" i="17"/>
  <c r="A1727" i="17"/>
  <c r="A1728" i="17"/>
  <c r="A1729" i="17"/>
  <c r="A1730" i="17"/>
  <c r="A1731" i="17"/>
  <c r="A1732" i="17"/>
  <c r="A1733" i="17"/>
  <c r="A1734" i="17"/>
  <c r="A1735" i="17"/>
  <c r="A1736" i="17"/>
  <c r="A1737" i="17"/>
  <c r="A1738" i="17"/>
  <c r="A1739" i="17"/>
  <c r="A1740" i="17"/>
  <c r="A1741" i="17"/>
  <c r="A1742" i="17"/>
  <c r="A1743" i="17"/>
  <c r="A1744" i="17"/>
  <c r="A1745" i="17"/>
  <c r="A1746" i="17"/>
  <c r="A1747" i="17"/>
  <c r="A1748" i="17"/>
  <c r="A1749" i="17"/>
  <c r="A1750" i="17"/>
  <c r="A1751" i="17"/>
  <c r="A1752" i="17"/>
  <c r="A1753" i="17"/>
  <c r="A1754" i="17"/>
  <c r="A1755" i="17"/>
  <c r="A1756" i="17"/>
  <c r="A1757" i="17"/>
  <c r="A1758" i="17"/>
  <c r="A1759" i="17"/>
  <c r="A1760" i="17"/>
  <c r="A1761" i="17"/>
  <c r="A1762" i="17"/>
  <c r="A1763" i="17"/>
  <c r="A1764" i="17"/>
  <c r="A1765" i="17"/>
  <c r="A1766" i="17"/>
  <c r="A1767" i="17"/>
  <c r="A1768" i="17"/>
  <c r="A1769" i="17"/>
  <c r="A1770" i="17"/>
  <c r="A1771" i="17"/>
  <c r="A1772" i="17"/>
  <c r="A1773" i="17"/>
  <c r="A1774" i="17"/>
  <c r="A1775" i="17"/>
  <c r="A1776" i="17"/>
  <c r="A1777" i="17"/>
  <c r="A1778" i="17"/>
  <c r="A1779" i="17"/>
  <c r="A1780" i="17"/>
  <c r="A1781" i="17"/>
  <c r="A1782" i="17"/>
  <c r="A1783" i="17"/>
  <c r="A1784" i="17"/>
  <c r="A1785" i="17"/>
  <c r="A1786" i="17"/>
  <c r="A1787" i="17"/>
  <c r="A1788" i="17"/>
  <c r="A1789" i="17"/>
  <c r="A1790" i="17"/>
  <c r="A1791" i="17"/>
  <c r="A1792" i="17"/>
  <c r="A1793" i="17"/>
  <c r="A1794" i="17"/>
  <c r="A1795" i="17"/>
  <c r="A1796" i="17"/>
  <c r="A1797" i="17"/>
  <c r="A1798" i="17"/>
  <c r="A1799" i="17"/>
  <c r="A1800" i="17"/>
  <c r="A1801" i="17"/>
  <c r="A1802" i="17"/>
  <c r="A1803" i="17"/>
  <c r="A1804" i="17"/>
  <c r="A1805" i="17"/>
  <c r="A1806" i="17"/>
  <c r="A1807" i="17"/>
  <c r="A1808" i="17"/>
  <c r="A1809" i="17"/>
  <c r="A1810" i="17"/>
  <c r="A1811" i="17"/>
  <c r="A1812" i="17"/>
  <c r="A1813" i="17"/>
  <c r="A1814" i="17"/>
  <c r="A1815" i="17"/>
  <c r="A1816" i="17"/>
  <c r="A1817" i="17"/>
  <c r="A1818" i="17"/>
  <c r="A1819" i="17"/>
  <c r="A1820" i="17"/>
  <c r="A1821" i="17"/>
  <c r="A1822" i="17"/>
  <c r="A1823" i="17"/>
  <c r="A1824" i="17"/>
  <c r="A1825" i="17"/>
  <c r="A1826" i="17"/>
  <c r="A1827" i="17"/>
  <c r="A1828" i="17"/>
  <c r="A1829" i="17"/>
  <c r="A1830" i="17"/>
  <c r="A1831" i="17"/>
  <c r="A1832" i="17"/>
  <c r="A1833" i="17"/>
  <c r="A1834" i="17"/>
  <c r="A1835" i="17"/>
  <c r="A1836" i="17"/>
  <c r="A1837" i="17"/>
  <c r="A1838" i="17"/>
  <c r="A1839" i="17"/>
  <c r="A1840" i="17"/>
  <c r="A1841" i="17"/>
  <c r="A1842" i="17"/>
  <c r="A1843" i="17"/>
  <c r="A1844" i="17"/>
  <c r="A1845" i="17"/>
  <c r="A1846" i="17"/>
  <c r="A1847" i="17"/>
  <c r="A1848" i="17"/>
  <c r="A1849" i="17"/>
  <c r="A1850" i="17"/>
  <c r="A1851" i="17"/>
  <c r="A1852" i="17"/>
  <c r="A1853" i="17"/>
  <c r="A1854" i="17"/>
  <c r="A1855" i="17"/>
  <c r="A1856" i="17"/>
  <c r="A1857" i="17"/>
  <c r="A1858" i="17"/>
  <c r="A1859" i="17"/>
  <c r="A1860" i="17"/>
  <c r="A1861" i="17"/>
  <c r="A1862" i="17"/>
  <c r="A1863" i="17"/>
  <c r="A1864" i="17"/>
  <c r="A1865" i="17"/>
  <c r="A1866" i="17"/>
  <c r="A1867" i="17"/>
  <c r="A1868" i="17"/>
  <c r="A1869" i="17"/>
  <c r="A1870" i="17"/>
  <c r="A1871" i="17"/>
  <c r="A1872" i="17"/>
  <c r="A1873" i="17"/>
  <c r="A1874" i="17"/>
  <c r="A1875" i="17"/>
  <c r="A1876" i="17"/>
  <c r="A1877" i="17"/>
  <c r="A1878" i="17"/>
  <c r="A1879" i="17"/>
  <c r="A1880" i="17"/>
  <c r="A1881" i="17"/>
  <c r="A1882" i="17"/>
  <c r="A1883" i="17"/>
  <c r="A1884" i="17"/>
  <c r="A1885" i="17"/>
  <c r="A1886" i="17"/>
  <c r="A1887" i="17"/>
  <c r="A1888" i="17"/>
  <c r="A1889" i="17"/>
  <c r="A1890" i="17"/>
  <c r="A1891" i="17"/>
  <c r="A1892" i="17"/>
  <c r="A1893" i="17"/>
  <c r="A1894" i="17"/>
  <c r="A1895" i="17"/>
  <c r="A1896" i="17"/>
  <c r="A1897" i="17"/>
  <c r="A1898" i="17"/>
  <c r="A1899" i="17"/>
  <c r="A1900" i="17"/>
  <c r="A1901" i="17"/>
  <c r="A1902" i="17"/>
  <c r="A1903" i="17"/>
  <c r="A1904" i="17"/>
  <c r="A1905" i="17"/>
  <c r="A1906" i="17"/>
  <c r="A1907" i="17"/>
  <c r="A1908" i="17"/>
  <c r="A1909" i="17"/>
  <c r="A1910" i="17"/>
  <c r="A1911" i="17"/>
  <c r="A1912" i="17"/>
  <c r="A1913" i="17"/>
  <c r="A1914" i="17"/>
  <c r="A1915" i="17"/>
  <c r="A1916" i="17"/>
  <c r="A1917" i="17"/>
  <c r="A1918" i="17"/>
  <c r="A1919" i="17"/>
  <c r="A1920" i="17"/>
  <c r="A1921" i="17"/>
  <c r="A1922" i="17"/>
  <c r="A1923" i="17"/>
  <c r="A1924" i="17"/>
  <c r="A1925" i="17"/>
  <c r="A1926" i="17"/>
  <c r="A1927" i="17"/>
  <c r="A1928" i="17"/>
  <c r="A1929" i="17"/>
  <c r="A1930" i="17"/>
  <c r="A1931" i="17"/>
  <c r="A1932" i="17"/>
  <c r="A1933" i="17"/>
  <c r="A1934" i="17"/>
  <c r="A1935" i="17"/>
  <c r="A1936" i="17"/>
  <c r="A1937" i="17"/>
  <c r="A1938" i="17"/>
  <c r="A1939" i="17"/>
  <c r="A1940" i="17"/>
  <c r="A1941" i="17"/>
  <c r="A1942" i="17"/>
  <c r="A1943" i="17"/>
  <c r="A1944" i="17"/>
  <c r="A1945" i="17"/>
  <c r="A1946" i="17"/>
  <c r="A1947" i="17"/>
  <c r="A1948" i="17"/>
  <c r="A1949" i="17"/>
  <c r="A1950" i="17"/>
  <c r="A1951" i="17"/>
  <c r="A1952" i="17"/>
  <c r="A1953" i="17"/>
  <c r="A1954" i="17"/>
  <c r="A1955" i="17"/>
  <c r="A1956" i="17"/>
  <c r="A1957" i="17"/>
  <c r="A1958" i="17"/>
  <c r="A1959" i="17"/>
  <c r="A1960" i="17"/>
  <c r="A1961" i="17"/>
  <c r="A1962" i="17"/>
  <c r="A1963" i="17"/>
  <c r="A1964" i="17"/>
  <c r="A1965" i="17"/>
  <c r="A1966" i="17"/>
  <c r="A1967" i="17"/>
  <c r="A1968" i="17"/>
  <c r="A1969" i="17"/>
  <c r="A1970" i="17"/>
  <c r="A1971" i="17"/>
  <c r="A1972" i="17"/>
  <c r="A1973" i="17"/>
  <c r="A1974" i="17"/>
  <c r="A1975" i="17"/>
  <c r="A1976" i="17"/>
  <c r="A1977" i="17"/>
  <c r="A1978" i="17"/>
  <c r="A1979" i="17"/>
  <c r="A1980" i="17"/>
  <c r="A1981" i="17"/>
  <c r="A1982" i="17"/>
  <c r="A1983" i="17"/>
  <c r="A1984" i="17"/>
  <c r="A1985" i="17"/>
  <c r="A1986" i="17"/>
  <c r="A1987" i="17"/>
  <c r="A1988" i="17"/>
  <c r="A1989" i="17"/>
  <c r="A1990" i="17"/>
  <c r="A1991" i="17"/>
  <c r="A1992" i="17"/>
  <c r="A1993" i="17"/>
  <c r="A1994" i="17"/>
  <c r="A1995" i="17"/>
  <c r="A1996" i="17"/>
  <c r="A1997" i="17"/>
  <c r="A1998" i="17"/>
  <c r="A1999" i="17"/>
  <c r="A2000" i="17"/>
  <c r="A2001" i="17"/>
  <c r="A2002" i="17"/>
  <c r="A2003" i="17"/>
  <c r="A2004" i="17"/>
  <c r="A2005" i="17"/>
  <c r="A2006" i="17"/>
  <c r="A2007" i="17"/>
  <c r="A2008" i="17"/>
  <c r="A2009" i="17"/>
  <c r="A2010" i="17"/>
  <c r="A2011" i="17"/>
  <c r="A2012" i="17"/>
  <c r="A2013" i="17"/>
  <c r="A2014" i="17"/>
  <c r="A2015" i="17"/>
  <c r="A2016" i="17"/>
  <c r="A2017" i="17"/>
  <c r="A2018" i="17"/>
  <c r="A2019" i="17"/>
  <c r="A2020" i="17"/>
  <c r="A2021" i="17"/>
  <c r="A2022" i="17"/>
  <c r="A2023" i="17"/>
  <c r="A2024" i="17"/>
  <c r="A2025" i="17"/>
  <c r="A2026" i="17"/>
  <c r="A2027" i="17"/>
  <c r="A2028" i="17"/>
  <c r="A2029" i="17"/>
  <c r="A2030" i="17"/>
  <c r="A2031" i="17"/>
  <c r="A2032" i="17"/>
  <c r="A2033" i="17"/>
  <c r="A2034" i="17"/>
  <c r="A2035" i="17"/>
  <c r="A2036" i="17"/>
  <c r="A2037" i="17"/>
  <c r="A2038" i="17"/>
  <c r="A2039" i="17"/>
  <c r="A2040" i="17"/>
  <c r="A2041" i="17"/>
  <c r="A2042" i="17"/>
  <c r="A2043" i="17"/>
  <c r="A2044" i="17"/>
  <c r="A2045" i="17"/>
  <c r="A2046" i="17"/>
  <c r="A2047" i="17"/>
  <c r="A2048" i="17"/>
  <c r="A2049" i="17"/>
  <c r="A2050" i="17"/>
  <c r="A2051" i="17"/>
  <c r="A2052" i="17"/>
  <c r="A2053" i="17"/>
  <c r="A2054" i="17"/>
  <c r="A2055" i="17"/>
  <c r="A2056" i="17"/>
  <c r="A2057" i="17"/>
  <c r="A2058" i="17"/>
  <c r="A2059" i="17"/>
  <c r="A2060" i="17"/>
  <c r="A2061" i="17"/>
  <c r="A2062" i="17"/>
  <c r="A2063" i="17"/>
  <c r="A2064" i="17"/>
  <c r="A2065" i="17"/>
  <c r="A2066" i="17"/>
  <c r="A2067" i="17"/>
  <c r="A2068" i="17"/>
  <c r="A2069" i="17"/>
  <c r="A2070" i="17"/>
  <c r="A2071" i="17"/>
  <c r="A2072" i="17"/>
  <c r="A2073" i="17"/>
  <c r="A2074" i="17"/>
  <c r="A2075" i="17"/>
  <c r="A2076" i="17"/>
  <c r="A2077" i="17"/>
  <c r="A2078" i="17"/>
  <c r="A2079" i="17"/>
  <c r="A2080" i="17"/>
  <c r="A2081" i="17"/>
  <c r="A2082" i="17"/>
  <c r="A2083" i="17"/>
  <c r="A2084" i="17"/>
  <c r="A2085" i="17"/>
  <c r="A2086" i="17"/>
  <c r="A2087" i="17"/>
  <c r="A2088" i="17"/>
  <c r="A2089" i="17"/>
  <c r="A2090" i="17"/>
  <c r="A2091" i="17"/>
  <c r="A2092" i="17"/>
  <c r="A2093" i="17"/>
  <c r="A2094" i="17"/>
  <c r="A2095" i="17"/>
  <c r="A2096" i="17"/>
  <c r="A2097" i="17"/>
  <c r="A2098" i="17"/>
  <c r="A2099" i="17"/>
  <c r="A2100" i="17"/>
  <c r="A2101" i="17"/>
  <c r="A2102" i="17"/>
  <c r="A2103" i="17"/>
  <c r="A2104" i="17"/>
  <c r="A2105" i="17"/>
  <c r="A2106" i="17"/>
  <c r="A2107" i="17"/>
  <c r="A2108" i="17"/>
  <c r="A2109" i="17"/>
  <c r="A2110" i="17"/>
  <c r="A2111" i="17"/>
  <c r="A2112" i="17"/>
  <c r="A2113" i="17"/>
  <c r="A2114" i="17"/>
  <c r="A2115" i="17"/>
  <c r="A2116" i="17"/>
  <c r="A2117" i="17"/>
  <c r="A2118" i="17"/>
  <c r="A2119" i="17"/>
  <c r="A2120" i="17"/>
  <c r="A2121" i="17"/>
  <c r="A2122" i="17"/>
  <c r="A2123" i="17"/>
  <c r="A2124" i="17"/>
  <c r="A2125" i="17"/>
  <c r="A2126" i="17"/>
  <c r="A2127" i="17"/>
  <c r="A2128" i="17"/>
  <c r="A2129" i="17"/>
  <c r="A2130" i="17"/>
  <c r="A2131" i="17"/>
  <c r="A2132" i="17"/>
  <c r="A2133" i="17"/>
  <c r="A2134" i="17"/>
  <c r="A2135" i="17"/>
  <c r="A2136" i="17"/>
  <c r="A2137" i="17"/>
  <c r="A2138" i="17"/>
  <c r="A2139" i="17"/>
  <c r="A2140" i="17"/>
  <c r="A2141" i="17"/>
  <c r="A2142" i="17"/>
  <c r="A2143" i="17"/>
  <c r="A2144" i="17"/>
  <c r="A2145" i="17"/>
  <c r="A2146" i="17"/>
  <c r="A2147" i="17"/>
  <c r="A2148" i="17"/>
  <c r="A2149" i="17"/>
  <c r="A2150" i="17"/>
  <c r="A2151" i="17"/>
  <c r="A2152" i="17"/>
  <c r="A2153" i="17"/>
  <c r="A2154" i="17"/>
  <c r="A2155" i="17"/>
  <c r="A2156" i="17"/>
  <c r="A2157" i="17"/>
  <c r="A2158" i="17"/>
  <c r="A2159" i="17"/>
  <c r="A2160" i="17"/>
  <c r="A2161" i="17"/>
  <c r="A2162" i="17"/>
  <c r="A2163" i="17"/>
  <c r="A2164" i="17"/>
  <c r="A2165" i="17"/>
  <c r="A2166" i="17"/>
  <c r="A2167" i="17"/>
  <c r="A2168" i="17"/>
  <c r="A2169" i="17"/>
  <c r="A2170" i="17"/>
  <c r="A2171" i="17"/>
  <c r="A2172" i="17"/>
  <c r="A2173" i="17"/>
  <c r="A2174" i="17"/>
  <c r="A2175" i="17"/>
  <c r="A2176" i="17"/>
  <c r="A2177" i="17"/>
  <c r="A2178" i="17"/>
  <c r="A2179" i="17"/>
  <c r="A2180" i="17"/>
  <c r="A2181" i="17"/>
  <c r="A2182" i="17"/>
  <c r="A2183" i="17"/>
  <c r="A2184" i="17"/>
  <c r="A2185" i="17"/>
  <c r="A2186" i="17"/>
  <c r="A2187" i="17"/>
  <c r="A2188" i="17"/>
  <c r="A2189" i="17"/>
  <c r="A2190" i="17"/>
  <c r="A2191" i="17"/>
  <c r="A2192" i="17"/>
  <c r="A2193" i="17"/>
  <c r="A2194" i="17"/>
  <c r="A2195" i="17"/>
  <c r="A2196" i="17"/>
  <c r="A2197" i="17"/>
  <c r="A2198" i="17"/>
  <c r="A2199" i="17"/>
  <c r="A2200" i="17"/>
  <c r="A2201" i="17"/>
  <c r="A2202" i="17"/>
  <c r="A2203" i="17"/>
  <c r="A2204" i="17"/>
  <c r="A2205" i="17"/>
  <c r="A2206" i="17"/>
  <c r="A2207" i="17"/>
  <c r="A2208" i="17"/>
  <c r="A2209" i="17"/>
  <c r="A2210" i="17"/>
  <c r="A2211" i="17"/>
  <c r="A2212" i="17"/>
  <c r="A2213" i="17"/>
  <c r="A2214" i="17"/>
  <c r="A2215" i="17"/>
  <c r="A2216" i="17"/>
  <c r="A2217" i="17"/>
  <c r="A2218" i="17"/>
  <c r="A2219" i="17"/>
  <c r="A2220" i="17"/>
  <c r="A2221" i="17"/>
  <c r="A2222" i="17"/>
  <c r="A2223" i="17"/>
  <c r="A2224" i="17"/>
  <c r="A2225" i="17"/>
  <c r="A2226" i="17"/>
  <c r="A2227" i="17"/>
  <c r="A2228" i="17"/>
  <c r="A2229" i="17"/>
  <c r="A2230" i="17"/>
  <c r="A2231" i="17"/>
  <c r="A2232" i="17"/>
  <c r="A2233" i="17"/>
  <c r="A2234" i="17"/>
  <c r="A2235" i="17"/>
  <c r="A2236" i="17"/>
  <c r="A2237" i="17"/>
  <c r="A2238" i="17"/>
  <c r="A2239" i="17"/>
  <c r="A2240" i="17"/>
  <c r="A2241" i="17"/>
  <c r="A2242" i="17"/>
  <c r="A2243" i="17"/>
  <c r="A2244" i="17"/>
  <c r="A2245" i="17"/>
  <c r="A2246" i="17"/>
  <c r="A2247" i="17"/>
  <c r="A2248" i="17"/>
  <c r="A2249" i="17"/>
  <c r="A2250" i="17"/>
  <c r="A2251" i="17"/>
  <c r="A2252" i="17"/>
  <c r="A2253" i="17"/>
  <c r="A2254" i="17"/>
  <c r="A2255" i="17"/>
  <c r="A2256" i="17"/>
  <c r="A2257" i="17"/>
  <c r="A2258" i="17"/>
  <c r="A2259" i="17"/>
  <c r="A2260" i="17"/>
  <c r="A2261" i="17"/>
  <c r="A2262" i="17"/>
  <c r="A2263" i="17"/>
  <c r="A2264" i="17"/>
  <c r="A2265" i="17"/>
  <c r="A2266" i="17"/>
  <c r="A2267" i="17"/>
  <c r="A2268" i="17"/>
  <c r="A2269" i="17"/>
  <c r="A2270" i="17"/>
  <c r="A2271" i="17"/>
  <c r="A2272" i="17"/>
  <c r="A2273" i="17"/>
  <c r="A2274" i="17"/>
  <c r="A2275" i="17"/>
  <c r="A2276" i="17"/>
  <c r="A2277" i="17"/>
  <c r="A2278" i="17"/>
  <c r="A2279" i="17"/>
  <c r="A2280" i="17"/>
  <c r="A2281" i="17"/>
  <c r="A2282" i="17"/>
  <c r="A2283" i="17"/>
  <c r="A2284" i="17"/>
  <c r="A2285" i="17"/>
  <c r="A2286" i="17"/>
  <c r="A2287" i="17"/>
  <c r="A2288" i="17"/>
  <c r="A2289" i="17"/>
  <c r="A2290" i="17"/>
  <c r="A2291" i="17"/>
  <c r="A2292" i="17"/>
  <c r="A2293" i="17"/>
  <c r="A2294" i="17"/>
  <c r="A2295" i="17"/>
  <c r="A2296" i="17"/>
  <c r="A2297" i="17"/>
  <c r="A2298" i="17"/>
  <c r="A2299" i="17"/>
  <c r="A2300" i="17"/>
  <c r="A2301" i="17"/>
  <c r="A2302" i="17"/>
  <c r="A2303" i="17"/>
  <c r="A2304" i="17"/>
  <c r="A2305" i="17"/>
  <c r="A2306" i="17"/>
  <c r="A2307" i="17"/>
  <c r="A2308" i="17"/>
  <c r="A2309" i="17"/>
  <c r="A2310" i="17"/>
  <c r="A2311" i="17"/>
  <c r="A2312" i="17"/>
  <c r="A2313" i="17"/>
  <c r="A2314" i="17"/>
  <c r="A2315" i="17"/>
  <c r="A2316" i="17"/>
  <c r="A2317" i="17"/>
  <c r="A2318" i="17"/>
  <c r="A2319" i="17"/>
  <c r="A2320" i="17"/>
  <c r="A2321" i="17"/>
  <c r="A2322" i="17"/>
  <c r="A2323" i="17"/>
  <c r="A2324" i="17"/>
  <c r="A2325" i="17"/>
  <c r="A2326" i="17"/>
  <c r="A2327" i="17"/>
  <c r="A2328" i="17"/>
  <c r="A2329" i="17"/>
  <c r="A2330" i="17"/>
  <c r="A2331" i="17"/>
  <c r="A2332" i="17"/>
  <c r="A2333" i="17"/>
  <c r="A2334" i="17"/>
  <c r="A2335" i="17"/>
  <c r="A2336" i="17"/>
  <c r="A2337" i="17"/>
  <c r="A2338" i="17"/>
  <c r="A2339" i="17"/>
  <c r="A2340" i="17"/>
  <c r="A2341" i="17"/>
  <c r="A2342" i="17"/>
  <c r="A2343" i="17"/>
  <c r="A2344" i="17"/>
  <c r="A2345" i="17"/>
  <c r="A2346" i="17"/>
  <c r="A2347" i="17"/>
  <c r="A2348" i="17"/>
  <c r="A2349" i="17"/>
  <c r="A2350" i="17"/>
  <c r="A2351" i="17"/>
  <c r="A2352" i="17"/>
  <c r="A2353" i="17"/>
  <c r="A2354" i="17"/>
  <c r="A2355" i="17"/>
  <c r="A2356" i="17"/>
  <c r="A2357" i="17"/>
  <c r="A2358" i="17"/>
  <c r="A2359" i="17"/>
  <c r="A2360" i="17"/>
  <c r="A2361" i="17"/>
  <c r="A2362" i="17"/>
  <c r="A2363" i="17"/>
  <c r="A2364" i="17"/>
  <c r="A2365" i="17"/>
  <c r="A2366" i="17"/>
  <c r="A2367" i="17"/>
  <c r="A2368" i="17"/>
  <c r="A2369" i="17"/>
  <c r="A2370" i="17"/>
  <c r="A2371" i="17"/>
  <c r="A2372" i="17"/>
  <c r="A2373" i="17"/>
  <c r="A2374" i="17"/>
  <c r="A2375" i="17"/>
  <c r="A2376" i="17"/>
  <c r="A2377" i="17"/>
  <c r="A2378" i="17"/>
  <c r="A2379" i="17"/>
  <c r="A2380" i="17"/>
  <c r="A2381" i="17"/>
  <c r="A2382" i="17"/>
  <c r="A2383" i="17"/>
  <c r="A2384" i="17"/>
  <c r="A2385" i="17"/>
  <c r="A2386" i="17"/>
  <c r="A2387" i="17"/>
  <c r="A2388" i="17"/>
  <c r="A2389" i="17"/>
  <c r="A2390" i="17"/>
  <c r="A2391" i="17"/>
  <c r="A2392" i="17"/>
  <c r="A2393" i="17"/>
  <c r="A2394" i="17"/>
  <c r="A2395" i="17"/>
  <c r="A2396" i="17"/>
  <c r="A2397" i="17"/>
  <c r="A2398" i="17"/>
  <c r="A2399" i="17"/>
  <c r="A2400" i="17"/>
  <c r="A2401" i="17"/>
  <c r="A2402" i="17"/>
  <c r="A2403" i="17"/>
  <c r="A2404" i="17"/>
  <c r="A2405" i="17"/>
  <c r="A2406" i="17"/>
  <c r="A2407" i="17"/>
  <c r="A2408" i="17"/>
  <c r="A2409" i="17"/>
  <c r="A2410" i="17"/>
  <c r="A2411" i="17"/>
  <c r="A2412" i="17"/>
  <c r="A2413" i="17"/>
  <c r="A2414" i="17"/>
  <c r="A2415" i="17"/>
  <c r="A2416" i="17"/>
  <c r="A2417" i="17"/>
  <c r="A2418" i="17"/>
  <c r="A2419" i="17"/>
  <c r="A2420" i="17"/>
  <c r="A2421" i="17"/>
  <c r="A2422" i="17"/>
  <c r="A2423" i="17"/>
  <c r="A2424" i="17"/>
  <c r="A2425" i="17"/>
  <c r="A2426" i="17"/>
  <c r="A2427" i="17"/>
  <c r="A2428" i="17"/>
  <c r="A2429" i="17"/>
  <c r="A2430" i="17"/>
  <c r="A2431" i="17"/>
  <c r="A2432" i="17"/>
  <c r="A2433" i="17"/>
  <c r="A2434" i="17"/>
  <c r="A2435" i="17"/>
  <c r="A2436" i="17"/>
  <c r="A2437" i="17"/>
  <c r="A2438" i="17"/>
  <c r="A2439" i="17"/>
  <c r="A2440" i="17"/>
  <c r="A2441" i="17"/>
  <c r="A2442" i="17"/>
  <c r="A2443" i="17"/>
  <c r="A2444" i="17"/>
  <c r="A2445" i="17"/>
  <c r="A2446" i="17"/>
  <c r="A2447" i="17"/>
  <c r="A2448" i="17"/>
  <c r="A2449" i="17"/>
  <c r="A2450" i="17"/>
  <c r="A2451" i="17"/>
  <c r="A2452" i="17"/>
  <c r="A2453" i="17"/>
  <c r="A2454" i="17"/>
  <c r="A2455" i="17"/>
  <c r="A2456" i="17"/>
  <c r="A2457" i="17"/>
  <c r="A2458" i="17"/>
  <c r="A2459" i="17"/>
  <c r="A2460" i="17"/>
  <c r="A2461" i="17"/>
  <c r="A2462" i="17"/>
  <c r="A2463" i="17"/>
  <c r="A2464" i="17"/>
  <c r="A2465" i="17"/>
  <c r="A2466" i="17"/>
  <c r="A2467" i="17"/>
  <c r="A2468" i="17"/>
  <c r="A2469" i="17"/>
  <c r="A2470" i="17"/>
  <c r="A2471" i="17"/>
  <c r="A2472" i="17"/>
  <c r="A2473" i="17"/>
  <c r="A2474" i="17"/>
  <c r="A2475" i="17"/>
  <c r="A2476" i="17"/>
  <c r="A2477" i="17"/>
  <c r="A2478" i="17"/>
  <c r="A2479" i="17"/>
  <c r="A2480" i="17"/>
  <c r="A2481" i="17"/>
  <c r="A2482" i="17"/>
  <c r="A2483" i="17"/>
  <c r="A2484" i="17"/>
  <c r="A2485" i="17"/>
  <c r="A2486" i="17"/>
  <c r="A2487" i="17"/>
  <c r="A2488" i="17"/>
  <c r="A2489" i="17"/>
  <c r="A2490" i="17"/>
  <c r="A2491" i="17"/>
  <c r="A2492" i="17"/>
  <c r="A2493" i="17"/>
  <c r="A2494" i="17"/>
  <c r="A2495" i="17"/>
  <c r="A2496" i="17"/>
  <c r="A2497" i="17"/>
  <c r="A2498" i="17"/>
  <c r="A2499" i="17"/>
  <c r="A2500" i="17"/>
  <c r="A2501" i="17"/>
  <c r="A2502" i="17"/>
  <c r="A2503" i="17"/>
  <c r="A2504" i="17"/>
  <c r="A2505" i="17"/>
  <c r="A2506" i="17"/>
  <c r="A2507" i="17"/>
  <c r="A2508" i="17"/>
  <c r="A2509" i="17"/>
  <c r="A2510" i="17"/>
  <c r="A2511" i="17"/>
  <c r="A2512" i="17"/>
  <c r="A2513" i="17"/>
  <c r="A2514" i="17"/>
  <c r="A2515" i="17"/>
  <c r="A2516" i="17"/>
  <c r="A2517" i="17"/>
  <c r="A2518" i="17"/>
  <c r="A2519" i="17"/>
  <c r="A2520" i="17"/>
  <c r="A2521" i="17"/>
  <c r="A2522" i="17"/>
  <c r="A2523" i="17"/>
  <c r="A2524" i="17"/>
  <c r="A2525" i="17"/>
  <c r="A2526" i="17"/>
  <c r="A2527" i="17"/>
  <c r="A2528" i="17"/>
  <c r="A2529" i="17"/>
  <c r="A2530" i="17"/>
  <c r="A2531" i="17"/>
  <c r="A2532" i="17"/>
  <c r="A2533" i="17"/>
  <c r="A2534" i="17"/>
  <c r="A2535" i="17"/>
  <c r="A2536" i="17"/>
  <c r="A2537" i="17"/>
  <c r="A2538" i="17"/>
  <c r="A2539" i="17"/>
  <c r="A2540" i="17"/>
  <c r="A2541" i="17"/>
  <c r="A2542" i="17"/>
  <c r="A2543" i="17"/>
  <c r="A2544" i="17"/>
  <c r="A2545" i="17"/>
  <c r="A2546" i="17"/>
  <c r="A2547" i="17"/>
  <c r="A2548" i="17"/>
  <c r="A2549" i="17"/>
  <c r="A2550" i="17"/>
  <c r="A2551" i="17"/>
  <c r="A2552" i="17"/>
  <c r="A2553" i="17"/>
  <c r="A2554" i="17"/>
  <c r="A2555" i="17"/>
  <c r="A2556" i="17"/>
  <c r="A2557" i="17"/>
  <c r="A2558" i="17"/>
  <c r="A2559" i="17"/>
  <c r="A2560" i="17"/>
  <c r="A2561" i="17"/>
  <c r="A2562" i="17"/>
  <c r="A2563" i="17"/>
  <c r="A2564" i="17"/>
  <c r="A2565" i="17"/>
  <c r="A2566" i="17"/>
  <c r="A2567" i="17"/>
  <c r="A2568" i="17"/>
  <c r="A2569" i="17"/>
  <c r="A2570" i="17"/>
  <c r="A2571" i="17"/>
  <c r="A2572" i="17"/>
  <c r="A2573" i="17"/>
  <c r="A2574" i="17"/>
  <c r="A2575" i="17"/>
  <c r="A2576" i="17"/>
  <c r="A2577" i="17"/>
  <c r="A2578" i="17"/>
  <c r="A2579" i="17"/>
  <c r="A2580" i="17"/>
  <c r="A2581" i="17"/>
  <c r="A2582" i="17"/>
  <c r="A2583" i="17"/>
  <c r="A2584" i="17"/>
  <c r="A2585" i="17"/>
  <c r="A2586" i="17"/>
  <c r="A2587" i="17"/>
  <c r="A2588" i="17"/>
  <c r="A2589" i="17"/>
  <c r="A2590" i="17"/>
  <c r="A2591" i="17"/>
  <c r="A2592" i="17"/>
  <c r="A2593" i="17"/>
  <c r="A2594" i="17"/>
  <c r="A2595" i="17"/>
  <c r="A2596" i="17"/>
  <c r="A2597" i="17"/>
  <c r="A2598" i="17"/>
  <c r="A2599" i="17"/>
  <c r="A2600" i="17"/>
  <c r="A2601" i="17"/>
  <c r="A2602" i="17"/>
  <c r="A2603" i="17"/>
  <c r="A2604" i="17"/>
  <c r="A2605" i="17"/>
  <c r="A2606" i="17"/>
  <c r="A2607" i="17"/>
  <c r="A2608" i="17"/>
  <c r="A2609" i="17"/>
  <c r="A2610" i="17"/>
  <c r="A2611" i="17"/>
  <c r="A2612" i="17"/>
  <c r="A2613" i="17"/>
  <c r="A2614" i="17"/>
  <c r="A2615" i="17"/>
  <c r="A2616" i="17"/>
  <c r="A2617" i="17"/>
  <c r="A2618" i="17"/>
  <c r="A2619" i="17"/>
  <c r="A2620" i="17"/>
  <c r="A2621" i="17"/>
  <c r="A2622" i="17"/>
  <c r="A2623" i="17"/>
  <c r="A2624" i="17"/>
  <c r="A2625" i="17"/>
  <c r="A2626" i="17"/>
  <c r="A2627" i="17"/>
  <c r="A2628" i="17"/>
  <c r="A2629" i="17"/>
  <c r="A2630" i="17"/>
  <c r="A2631" i="17"/>
  <c r="A2632" i="17"/>
  <c r="A2633" i="17"/>
  <c r="A2634" i="17"/>
  <c r="A2635" i="17"/>
  <c r="A2636" i="17"/>
  <c r="A2637" i="17"/>
  <c r="A2638" i="17"/>
  <c r="A2639" i="17"/>
  <c r="A2640" i="17"/>
  <c r="A2641" i="17"/>
  <c r="A2642" i="17"/>
  <c r="A2643" i="17"/>
  <c r="A2644" i="17"/>
  <c r="A2645" i="17"/>
  <c r="A2646" i="17"/>
  <c r="A2647" i="17"/>
  <c r="A2648" i="17"/>
  <c r="A2649" i="17"/>
  <c r="A2650" i="17"/>
  <c r="A2651" i="17"/>
  <c r="A2652" i="17"/>
  <c r="A2653" i="17"/>
  <c r="A2654" i="17"/>
  <c r="A2655" i="17"/>
  <c r="A2656" i="17"/>
  <c r="A2657" i="17"/>
  <c r="A2658" i="17"/>
  <c r="A2659" i="17"/>
  <c r="A2660" i="17"/>
  <c r="A2661" i="17"/>
  <c r="A2662" i="17"/>
  <c r="A2663" i="17"/>
  <c r="A2664" i="17"/>
  <c r="A2665" i="17"/>
  <c r="A2666" i="17"/>
  <c r="A2667" i="17"/>
  <c r="A2668" i="17"/>
  <c r="A2669" i="17"/>
  <c r="A2670" i="17"/>
  <c r="A2671" i="17"/>
  <c r="A2672" i="17"/>
  <c r="A2673" i="17"/>
  <c r="A2674" i="17"/>
  <c r="A2675" i="17"/>
  <c r="A2676" i="17"/>
  <c r="A2677" i="17"/>
  <c r="A2678" i="17"/>
  <c r="A2679" i="17"/>
  <c r="A2680" i="17"/>
  <c r="A2681" i="17"/>
  <c r="A2682" i="17"/>
  <c r="A2683" i="17"/>
  <c r="A2684" i="17"/>
  <c r="A2685" i="17"/>
  <c r="A2686" i="17"/>
  <c r="A2687" i="17"/>
  <c r="A2688" i="17"/>
  <c r="A2689" i="17"/>
  <c r="A2690" i="17"/>
  <c r="A2691" i="17"/>
  <c r="A2692" i="17"/>
  <c r="A2693" i="17"/>
  <c r="A2694" i="17"/>
  <c r="A2695" i="17"/>
  <c r="A2696" i="17"/>
  <c r="A2697" i="17"/>
  <c r="A2698" i="17"/>
  <c r="A2699" i="17"/>
  <c r="A2700" i="17"/>
  <c r="A2701" i="17"/>
  <c r="A2702" i="17"/>
  <c r="A2703" i="17"/>
  <c r="A2704" i="17"/>
  <c r="A2705" i="17"/>
  <c r="A2706" i="17"/>
  <c r="A2707" i="17"/>
  <c r="A2708" i="17"/>
  <c r="A2709" i="17"/>
  <c r="A2710" i="17"/>
  <c r="A2711" i="17"/>
  <c r="A2712" i="17"/>
  <c r="A2713" i="17"/>
  <c r="A2714" i="17"/>
  <c r="A2715" i="17"/>
  <c r="A2716" i="17"/>
  <c r="A2717" i="17"/>
  <c r="A2718" i="17"/>
  <c r="A2719" i="17"/>
  <c r="A2720" i="17"/>
  <c r="A2721" i="17"/>
  <c r="A2722" i="17"/>
  <c r="A2723" i="17"/>
  <c r="A2724" i="17"/>
  <c r="A2725" i="17"/>
  <c r="A2726" i="17"/>
  <c r="A2727" i="17"/>
  <c r="A2728" i="17"/>
  <c r="A2729" i="17"/>
  <c r="A2730" i="17"/>
  <c r="A2731" i="17"/>
  <c r="A2732" i="17"/>
  <c r="A2733" i="17"/>
  <c r="A2734" i="17"/>
  <c r="A2735" i="17"/>
  <c r="A2736" i="17"/>
  <c r="A2737" i="17"/>
  <c r="A2738" i="17"/>
  <c r="A2739" i="17"/>
  <c r="A2740" i="17"/>
  <c r="A2741" i="17"/>
  <c r="A2742" i="17"/>
  <c r="A2743" i="17"/>
  <c r="A2744" i="17"/>
  <c r="A2745" i="17"/>
  <c r="A2746" i="17"/>
  <c r="A2747" i="17"/>
  <c r="A2748" i="17"/>
  <c r="A2749" i="17"/>
  <c r="A2750" i="17"/>
  <c r="A2751" i="17"/>
  <c r="A2752" i="17"/>
  <c r="A2753" i="17"/>
  <c r="A2754" i="17"/>
  <c r="A2755" i="17"/>
  <c r="A2756" i="17"/>
  <c r="A2757" i="17"/>
  <c r="A2758" i="17"/>
  <c r="A2759" i="17"/>
  <c r="A2760" i="17"/>
  <c r="A2761" i="17"/>
  <c r="A2762" i="17"/>
  <c r="A2763" i="17"/>
  <c r="A2764" i="17"/>
  <c r="A2765" i="17"/>
  <c r="A2766" i="17"/>
  <c r="A2767" i="17"/>
  <c r="A2768" i="17"/>
  <c r="A2769" i="17"/>
  <c r="A2770" i="17"/>
  <c r="A2771" i="17"/>
  <c r="A2772" i="17"/>
  <c r="A2773" i="17"/>
  <c r="A2774" i="17"/>
  <c r="A2775" i="17"/>
  <c r="A2776" i="17"/>
  <c r="A2777" i="17"/>
  <c r="A2778" i="17"/>
  <c r="A2779" i="17"/>
  <c r="A2780" i="17"/>
  <c r="A2781" i="17"/>
  <c r="A2782" i="17"/>
  <c r="A2783" i="17"/>
  <c r="A2784" i="17"/>
  <c r="A2785" i="17"/>
  <c r="A2786" i="17"/>
  <c r="A2787" i="17"/>
  <c r="A2788" i="17"/>
  <c r="A2789" i="17"/>
  <c r="A2790" i="17"/>
  <c r="A2791" i="17"/>
  <c r="A2792" i="17"/>
  <c r="A2793" i="17"/>
  <c r="A2794" i="17"/>
  <c r="A2795" i="17"/>
  <c r="A2796" i="17"/>
  <c r="A2797" i="17"/>
  <c r="A2798" i="17"/>
  <c r="A2799" i="17"/>
  <c r="A2800" i="17"/>
  <c r="A2801" i="17"/>
  <c r="A2802" i="17"/>
  <c r="A2803" i="17"/>
  <c r="A2804" i="17"/>
  <c r="A2805" i="17"/>
  <c r="A2806" i="17"/>
  <c r="A2807" i="17"/>
  <c r="A2808" i="17"/>
  <c r="A2809" i="17"/>
  <c r="A2810" i="17"/>
  <c r="A2811" i="17"/>
  <c r="A2812" i="17"/>
  <c r="A2813" i="17"/>
  <c r="A2814" i="17"/>
  <c r="A2815" i="17"/>
  <c r="A2816" i="17"/>
  <c r="A2817" i="17"/>
  <c r="A2818" i="17"/>
  <c r="A2819" i="17"/>
  <c r="A2820" i="17"/>
  <c r="A2821" i="17"/>
  <c r="A2822" i="17"/>
  <c r="A2823" i="17"/>
  <c r="A2824" i="17"/>
  <c r="A2825" i="17"/>
  <c r="A2826" i="17"/>
  <c r="A2827" i="17"/>
  <c r="A2828" i="17"/>
  <c r="A2829" i="17"/>
  <c r="A2830" i="17"/>
  <c r="A2831" i="17"/>
  <c r="A2832" i="17"/>
  <c r="A2833" i="17"/>
  <c r="A2834" i="17"/>
  <c r="A2835" i="17"/>
  <c r="A2836" i="17"/>
  <c r="A2837" i="17"/>
  <c r="A2838" i="17"/>
  <c r="A2839" i="17"/>
  <c r="A2840" i="17"/>
  <c r="A2841" i="17"/>
  <c r="A2842" i="17"/>
  <c r="A2843" i="17"/>
  <c r="A2844" i="17"/>
  <c r="A2845" i="17"/>
  <c r="A2846" i="17"/>
  <c r="A2847" i="17"/>
  <c r="A2848" i="17"/>
  <c r="A2849" i="17"/>
  <c r="A2850" i="17"/>
  <c r="A2851" i="17"/>
  <c r="A2852" i="17"/>
  <c r="A2853" i="17"/>
  <c r="A2854" i="17"/>
  <c r="A2855" i="17"/>
  <c r="A2856" i="17"/>
  <c r="A2857" i="17"/>
  <c r="A2858" i="17"/>
  <c r="A2859" i="17"/>
  <c r="A2860" i="17"/>
  <c r="A2861" i="17"/>
  <c r="A2862" i="17"/>
  <c r="A2863" i="17"/>
  <c r="A2864" i="17"/>
  <c r="A2865" i="17"/>
  <c r="A2866" i="17"/>
  <c r="A2867" i="17"/>
  <c r="A2868" i="17"/>
  <c r="A2869" i="17"/>
  <c r="A2870" i="17"/>
  <c r="A2871" i="17"/>
  <c r="A2872" i="17"/>
  <c r="A2873" i="17"/>
  <c r="A2874" i="17"/>
  <c r="A2875" i="17"/>
  <c r="A2876" i="17"/>
  <c r="A2877" i="17"/>
  <c r="A2878" i="17"/>
  <c r="A2879" i="17"/>
  <c r="A2880" i="17"/>
  <c r="A2881" i="17"/>
  <c r="A2882" i="17"/>
  <c r="A2883" i="17"/>
  <c r="A2884" i="17"/>
  <c r="A2885" i="17"/>
  <c r="A2886" i="17"/>
  <c r="A2887" i="17"/>
  <c r="A2888" i="17"/>
  <c r="A2889" i="17"/>
  <c r="A2890" i="17"/>
  <c r="A2891" i="17"/>
  <c r="A2892" i="17"/>
  <c r="A2893" i="17"/>
  <c r="A2894" i="17"/>
  <c r="A2895" i="17"/>
  <c r="A2896" i="17"/>
  <c r="A2897" i="17"/>
  <c r="A2898" i="17"/>
  <c r="A2899" i="17"/>
  <c r="A2900" i="17"/>
  <c r="A2901" i="17"/>
  <c r="A2902" i="17"/>
  <c r="A2903" i="17"/>
  <c r="A2904" i="17"/>
  <c r="A2905" i="17"/>
  <c r="A2906" i="17"/>
  <c r="A2907" i="17"/>
  <c r="A2908" i="17"/>
  <c r="A2909" i="17"/>
  <c r="A2910" i="17"/>
  <c r="A2911" i="17"/>
  <c r="A2912" i="17"/>
  <c r="A2913" i="17"/>
  <c r="A2914" i="17"/>
  <c r="A2915" i="17"/>
  <c r="A2916" i="17"/>
  <c r="A2917" i="17"/>
  <c r="A2918" i="17"/>
  <c r="A2919" i="17"/>
  <c r="A2920" i="17"/>
  <c r="A2921" i="17"/>
  <c r="A2922" i="17"/>
  <c r="A2923" i="17"/>
  <c r="A2924" i="17"/>
  <c r="A2925" i="17"/>
  <c r="A2926" i="17"/>
  <c r="A2927" i="17"/>
  <c r="A2928" i="17"/>
  <c r="A2929" i="17"/>
  <c r="A2930" i="17"/>
  <c r="A2931" i="17"/>
  <c r="A2932" i="17"/>
  <c r="A2933" i="17"/>
  <c r="A2934" i="17"/>
  <c r="A2935" i="17"/>
  <c r="A2936" i="17"/>
  <c r="A2937" i="17"/>
  <c r="A2938" i="17"/>
  <c r="A2939" i="17"/>
  <c r="A2940" i="17"/>
  <c r="A2941" i="17"/>
  <c r="A2942" i="17"/>
  <c r="A2943" i="17"/>
  <c r="A2944" i="17"/>
  <c r="A2945" i="17"/>
  <c r="A2946" i="17"/>
  <c r="A2947" i="17"/>
  <c r="A2948" i="17"/>
  <c r="A2949" i="17"/>
  <c r="A2950" i="17"/>
  <c r="A2951" i="17"/>
  <c r="A2952" i="17"/>
  <c r="A2953" i="17"/>
  <c r="A2954" i="17"/>
  <c r="A2955" i="17"/>
  <c r="A2956" i="17"/>
  <c r="A2957" i="17"/>
  <c r="A2958" i="17"/>
  <c r="A2959" i="17"/>
  <c r="A2960" i="17"/>
  <c r="A2961" i="17"/>
  <c r="A2962" i="17"/>
  <c r="A2963" i="17"/>
  <c r="A2964" i="17"/>
  <c r="A2965" i="17"/>
  <c r="A2966" i="17"/>
  <c r="A2967" i="17"/>
  <c r="A2968" i="17"/>
  <c r="A2969" i="17"/>
  <c r="A2970" i="17"/>
  <c r="A2971" i="17"/>
  <c r="A2972" i="17"/>
  <c r="A2973" i="17"/>
  <c r="A2974" i="17"/>
  <c r="A2975" i="17"/>
  <c r="A2976" i="17"/>
  <c r="A2977" i="17"/>
  <c r="A2978" i="17"/>
  <c r="A2979" i="17"/>
  <c r="A2980" i="17"/>
  <c r="A2981" i="17"/>
  <c r="A2982" i="17"/>
  <c r="A2983" i="17"/>
  <c r="A2984" i="17"/>
  <c r="A2985" i="17"/>
  <c r="A2986" i="17"/>
  <c r="A2987" i="17"/>
  <c r="A2988" i="17"/>
  <c r="A2989" i="17"/>
  <c r="A2990" i="17"/>
  <c r="A2991" i="17"/>
  <c r="A2992" i="17"/>
  <c r="A2993" i="17"/>
  <c r="A2994" i="17"/>
  <c r="A2995" i="17"/>
  <c r="A2996" i="17"/>
  <c r="A2997" i="17"/>
  <c r="A2998" i="17"/>
  <c r="A2999" i="17"/>
  <c r="A3000" i="17"/>
  <c r="A3001" i="17"/>
  <c r="A3002" i="17"/>
  <c r="A3003" i="17"/>
  <c r="A3004" i="17"/>
  <c r="A3005" i="17"/>
  <c r="A3006" i="17"/>
  <c r="A3007" i="17"/>
  <c r="A3008" i="17"/>
  <c r="A3009" i="17"/>
  <c r="A3010" i="17"/>
  <c r="A3011" i="17"/>
  <c r="A3012" i="17"/>
  <c r="A3013" i="17"/>
  <c r="A3014" i="17"/>
  <c r="A3015" i="17"/>
  <c r="A3016" i="17"/>
  <c r="A3017" i="17"/>
  <c r="A3018" i="17"/>
  <c r="A3019" i="17"/>
  <c r="A3020" i="17"/>
  <c r="A3021" i="17"/>
  <c r="A3022" i="17"/>
  <c r="A3023" i="17"/>
  <c r="A3024" i="17"/>
  <c r="A3025" i="17"/>
  <c r="A3026" i="17"/>
  <c r="A3027" i="17"/>
  <c r="A3028" i="17"/>
  <c r="A3029" i="17"/>
  <c r="A3030" i="17"/>
  <c r="A3031" i="17"/>
  <c r="A3032" i="17"/>
  <c r="A3033" i="17"/>
  <c r="A3034" i="17"/>
  <c r="A3035" i="17"/>
  <c r="A3036" i="17"/>
  <c r="A3037" i="17"/>
  <c r="A3038" i="17"/>
  <c r="A3039" i="17"/>
  <c r="A3040" i="17"/>
  <c r="A3041" i="17"/>
  <c r="A3042" i="17"/>
  <c r="A3043" i="17"/>
  <c r="A3044" i="17"/>
  <c r="A3045" i="17"/>
  <c r="A3046" i="17"/>
  <c r="A3047" i="17"/>
  <c r="A3048" i="17"/>
  <c r="A3049" i="17"/>
  <c r="A3050" i="17"/>
  <c r="A3051" i="17"/>
  <c r="A3052" i="17"/>
  <c r="A3053" i="17"/>
  <c r="A3054" i="17"/>
  <c r="A3055" i="17"/>
  <c r="A3056" i="17"/>
  <c r="A3057" i="17"/>
  <c r="A3058" i="17"/>
  <c r="A3059" i="17"/>
  <c r="A3060" i="17"/>
  <c r="A3061" i="17"/>
  <c r="A3062" i="17"/>
  <c r="A3063" i="17"/>
  <c r="A3064" i="17"/>
  <c r="A3065" i="17"/>
  <c r="A3066" i="17"/>
  <c r="A3067" i="17"/>
  <c r="A3068" i="17"/>
  <c r="A3069" i="17"/>
  <c r="A3070" i="17"/>
  <c r="A3071" i="17"/>
  <c r="A3072" i="17"/>
  <c r="A3073" i="17"/>
  <c r="A3074" i="17"/>
  <c r="A3075" i="17"/>
  <c r="A3076" i="17"/>
  <c r="A3077" i="17"/>
  <c r="A3078" i="17"/>
  <c r="A3079" i="17"/>
  <c r="A3080" i="17"/>
  <c r="A3081" i="17"/>
  <c r="A3082" i="17"/>
  <c r="A3083" i="17"/>
  <c r="A3084" i="17"/>
  <c r="A3085" i="17"/>
  <c r="A3086" i="17"/>
  <c r="A3087" i="17"/>
  <c r="A3088" i="17"/>
  <c r="A3089" i="17"/>
  <c r="A3090" i="17"/>
  <c r="A3091" i="17"/>
  <c r="A3092" i="17"/>
  <c r="A3093" i="17"/>
  <c r="A3094" i="17"/>
  <c r="A3095" i="17"/>
  <c r="A3096" i="17"/>
  <c r="A3097" i="17"/>
  <c r="A3098" i="17"/>
  <c r="A3099" i="17"/>
  <c r="A3100" i="17"/>
  <c r="A3101" i="17"/>
  <c r="A3102" i="17"/>
  <c r="A3103" i="17"/>
  <c r="A3104" i="17"/>
  <c r="A3105" i="17"/>
  <c r="A3106" i="17"/>
  <c r="A3107" i="17"/>
  <c r="A3108" i="17"/>
  <c r="A3109" i="17"/>
  <c r="A3110" i="17"/>
  <c r="A3111" i="17"/>
  <c r="A3112" i="17"/>
  <c r="A3113" i="17"/>
  <c r="A3114" i="17"/>
  <c r="A3115" i="17"/>
  <c r="A3116" i="17"/>
  <c r="A3117" i="17"/>
  <c r="A3118" i="17"/>
  <c r="A3119" i="17"/>
  <c r="A3120" i="17"/>
  <c r="A3121" i="17"/>
  <c r="A3122" i="17"/>
  <c r="A3123" i="17"/>
  <c r="A3124" i="17"/>
  <c r="A3125" i="17"/>
  <c r="A3126" i="17"/>
  <c r="A3127" i="17"/>
  <c r="A3128" i="17"/>
  <c r="A3129" i="17"/>
  <c r="A3130" i="17"/>
  <c r="A3131" i="17"/>
  <c r="A3132" i="17"/>
  <c r="A3133" i="17"/>
  <c r="A3134" i="17"/>
  <c r="A3135" i="17"/>
  <c r="A3136" i="17"/>
  <c r="A3137" i="17"/>
  <c r="A3138" i="17"/>
  <c r="A3139" i="17"/>
  <c r="A3140" i="17"/>
  <c r="A3141" i="17"/>
  <c r="A3142" i="17"/>
  <c r="A3143" i="17"/>
  <c r="A3144" i="17"/>
  <c r="A3145" i="17"/>
  <c r="A3146" i="17"/>
  <c r="A3147" i="17"/>
  <c r="A3148" i="17"/>
  <c r="A3149" i="17"/>
  <c r="A3150" i="17"/>
  <c r="A3151" i="17"/>
  <c r="A3152" i="17"/>
  <c r="A3153" i="17"/>
  <c r="A3154" i="17"/>
  <c r="A3155" i="17"/>
  <c r="A3156" i="17"/>
  <c r="A3157" i="17"/>
  <c r="A3158" i="17"/>
  <c r="A3159" i="17"/>
  <c r="A3160" i="17"/>
  <c r="A3161" i="17"/>
  <c r="A3162" i="17"/>
  <c r="A3163" i="17"/>
  <c r="A3164" i="17"/>
  <c r="A3165" i="17"/>
  <c r="A3166" i="17"/>
  <c r="A3167" i="17"/>
  <c r="A3168" i="17"/>
  <c r="A3169" i="17"/>
  <c r="A3170" i="17"/>
  <c r="A3171" i="17"/>
  <c r="A3172" i="17"/>
  <c r="A3173" i="17"/>
  <c r="A3174" i="17"/>
  <c r="A3175" i="17"/>
  <c r="A3176" i="17"/>
  <c r="A3177" i="17"/>
  <c r="A3178" i="17"/>
  <c r="A3179" i="17"/>
  <c r="A3180" i="17"/>
  <c r="A3181" i="17"/>
  <c r="A3182" i="17"/>
  <c r="A3183" i="17"/>
  <c r="A3184" i="17"/>
  <c r="A3185" i="17"/>
  <c r="A3186" i="17"/>
  <c r="A3187" i="17"/>
  <c r="A3188" i="17"/>
  <c r="A3189" i="17"/>
  <c r="A3190" i="17"/>
  <c r="A3191" i="17"/>
  <c r="A3192" i="17"/>
  <c r="A3193" i="17"/>
  <c r="A3194" i="17"/>
  <c r="A3195" i="17"/>
  <c r="A3196" i="17"/>
  <c r="A3197" i="17"/>
  <c r="A3198" i="17"/>
  <c r="A3199" i="17"/>
  <c r="A3200" i="17"/>
  <c r="A3201" i="17"/>
  <c r="A3202" i="17"/>
  <c r="A3203" i="17"/>
  <c r="A3204" i="17"/>
  <c r="A3205" i="17"/>
  <c r="A3206" i="17"/>
  <c r="A3207" i="17"/>
  <c r="A3208" i="17"/>
  <c r="A3209" i="17"/>
  <c r="A3210" i="17"/>
  <c r="A3211" i="17"/>
  <c r="A3212" i="17"/>
  <c r="A3213" i="17"/>
  <c r="A3214" i="17"/>
  <c r="A3215" i="17"/>
  <c r="A3216" i="17"/>
  <c r="A3217" i="17"/>
  <c r="A3218" i="17"/>
  <c r="A3219" i="17"/>
  <c r="A3220" i="17"/>
  <c r="A3221" i="17"/>
  <c r="A3222" i="17"/>
  <c r="A3223" i="17"/>
  <c r="A3224" i="17"/>
  <c r="A3225" i="17"/>
  <c r="A3226" i="17"/>
  <c r="A3227" i="17"/>
  <c r="A3228" i="17"/>
  <c r="A3229" i="17"/>
  <c r="A3230" i="17"/>
  <c r="A3231" i="17"/>
  <c r="A3232" i="17"/>
  <c r="A3233" i="17"/>
  <c r="A3234" i="17"/>
  <c r="A3235" i="17"/>
  <c r="A3236" i="17"/>
  <c r="A3237" i="17"/>
  <c r="A3238" i="17"/>
  <c r="A3239" i="17"/>
  <c r="A3240" i="17"/>
  <c r="A3241" i="17"/>
  <c r="A3242" i="17"/>
  <c r="A3243" i="17"/>
  <c r="A3244" i="17"/>
  <c r="A3245" i="17"/>
  <c r="A3246" i="17"/>
  <c r="A3247" i="17"/>
  <c r="A3248" i="17"/>
  <c r="A3249" i="17"/>
  <c r="A3250" i="17"/>
  <c r="A3251" i="17"/>
  <c r="A3252" i="17"/>
  <c r="A3253" i="17"/>
  <c r="A3254" i="17"/>
  <c r="A3255" i="17"/>
  <c r="A3256" i="17"/>
  <c r="A3257" i="17"/>
  <c r="A3258" i="17"/>
  <c r="A3259" i="17"/>
  <c r="A3260" i="17"/>
  <c r="A3261" i="17"/>
  <c r="A3262" i="17"/>
  <c r="A3263" i="17"/>
  <c r="A3264" i="17"/>
  <c r="A3265" i="17"/>
  <c r="A3266" i="17"/>
  <c r="A3267" i="17"/>
  <c r="A3268" i="17"/>
  <c r="A3269" i="17"/>
  <c r="A3270" i="17"/>
  <c r="A3271" i="17"/>
  <c r="A3272" i="17"/>
  <c r="A3273" i="17"/>
  <c r="A3274" i="17"/>
  <c r="A3275" i="17"/>
  <c r="A3276" i="17"/>
  <c r="A3277" i="17"/>
  <c r="A3278" i="17"/>
  <c r="A3279" i="17"/>
  <c r="A3280" i="17"/>
  <c r="A3281" i="17"/>
  <c r="A3282" i="17"/>
  <c r="A3283" i="17"/>
  <c r="A3284" i="17"/>
  <c r="A3285" i="17"/>
  <c r="A3286" i="17"/>
  <c r="A3287" i="17"/>
  <c r="A3288" i="17"/>
  <c r="A3289" i="17"/>
  <c r="A3290" i="17"/>
  <c r="A3291" i="17"/>
  <c r="A3292" i="17"/>
  <c r="A3293" i="17"/>
  <c r="A3294" i="17"/>
  <c r="A3295" i="17"/>
  <c r="A3296" i="17"/>
  <c r="A3297" i="17"/>
  <c r="A3298" i="17"/>
  <c r="A3299" i="17"/>
  <c r="A3300" i="17"/>
  <c r="A3301" i="17"/>
  <c r="A3302" i="17"/>
  <c r="A3303" i="17"/>
  <c r="A3304" i="17"/>
  <c r="A3305" i="17"/>
  <c r="A3306" i="17"/>
  <c r="A3307" i="17"/>
  <c r="A3308" i="17"/>
  <c r="A3309" i="17"/>
  <c r="A3310" i="17"/>
  <c r="A3311" i="17"/>
  <c r="A3312" i="17"/>
  <c r="A3313" i="17"/>
  <c r="A3314" i="17"/>
  <c r="A3315" i="17"/>
  <c r="A3316" i="17"/>
  <c r="A3317" i="17"/>
  <c r="A3318" i="17"/>
  <c r="A3319" i="17"/>
  <c r="A3320" i="17"/>
  <c r="A3321" i="17"/>
  <c r="A3322" i="17"/>
  <c r="A3323" i="17"/>
  <c r="A3324" i="17"/>
  <c r="A3325" i="17"/>
  <c r="A3326" i="17"/>
  <c r="A3327" i="17"/>
  <c r="A3328" i="17"/>
  <c r="A3329" i="17"/>
  <c r="A3330" i="17"/>
  <c r="A3331" i="17"/>
  <c r="A3332" i="17"/>
  <c r="A3333" i="17"/>
  <c r="A3334" i="17"/>
  <c r="A3335" i="17"/>
  <c r="A3336" i="17"/>
  <c r="A3337" i="17"/>
  <c r="A3338" i="17"/>
  <c r="A3339" i="17"/>
  <c r="A3340" i="17"/>
  <c r="A3341" i="17"/>
  <c r="A3342" i="17"/>
  <c r="A3343" i="17"/>
  <c r="A3344" i="17"/>
  <c r="A3345" i="17"/>
  <c r="A3346" i="17"/>
  <c r="A3347" i="17"/>
  <c r="A3348" i="17"/>
  <c r="A3349" i="17"/>
  <c r="A3350" i="17"/>
  <c r="A3351" i="17"/>
  <c r="A3352" i="17"/>
  <c r="A3353" i="17"/>
  <c r="A3354" i="17"/>
  <c r="A3355" i="17"/>
  <c r="A3356" i="17"/>
  <c r="A3357" i="17"/>
  <c r="A3358" i="17"/>
  <c r="A3359" i="17"/>
  <c r="A3360" i="17"/>
  <c r="A3361" i="17"/>
  <c r="A3362" i="17"/>
  <c r="A3363" i="17"/>
  <c r="A3364" i="17"/>
  <c r="A3365" i="17"/>
  <c r="A3366" i="17"/>
  <c r="A3367" i="17"/>
  <c r="A3368" i="17"/>
  <c r="A3369" i="17"/>
  <c r="A3370" i="17"/>
  <c r="A3371" i="17"/>
  <c r="A3372" i="17"/>
  <c r="A3373" i="17"/>
  <c r="A3374" i="17"/>
  <c r="A3375" i="17"/>
  <c r="A3376" i="17"/>
  <c r="A3377" i="17"/>
  <c r="A3378" i="17"/>
  <c r="A3379" i="17"/>
  <c r="A3380" i="17"/>
  <c r="A3381" i="17"/>
  <c r="A3382" i="17"/>
  <c r="A3383" i="17"/>
  <c r="A3384" i="17"/>
  <c r="A3385" i="17"/>
  <c r="A3386" i="17"/>
  <c r="A3387" i="17"/>
  <c r="A3388" i="17"/>
  <c r="A3389" i="17"/>
  <c r="A3390" i="17"/>
  <c r="A3391" i="17"/>
  <c r="A3392" i="17"/>
  <c r="A3393" i="17"/>
  <c r="A3394" i="17"/>
  <c r="A3395" i="17"/>
  <c r="A3396" i="17"/>
  <c r="A3397" i="17"/>
  <c r="A3398" i="17"/>
  <c r="A3399" i="17"/>
  <c r="A3400" i="17"/>
  <c r="A3401" i="17"/>
  <c r="A3402" i="17"/>
  <c r="A3403" i="17"/>
  <c r="A3404" i="17"/>
  <c r="A3405" i="17"/>
  <c r="A3406" i="17"/>
  <c r="A3407" i="17"/>
  <c r="A3408" i="17"/>
  <c r="A3409" i="17"/>
  <c r="A3410" i="17"/>
  <c r="A3411" i="17"/>
  <c r="A3412" i="17"/>
  <c r="A3413" i="17"/>
  <c r="A3414" i="17"/>
  <c r="A3415" i="17"/>
  <c r="A3416" i="17"/>
  <c r="A3417" i="17"/>
  <c r="A3418" i="17"/>
  <c r="A3419" i="17"/>
  <c r="A3420" i="17"/>
  <c r="A3421" i="17"/>
  <c r="A3422" i="17"/>
  <c r="A3423" i="17"/>
  <c r="A3424" i="17"/>
  <c r="A3425" i="17"/>
  <c r="A3426" i="17"/>
  <c r="A3427" i="17"/>
  <c r="A3428" i="17"/>
  <c r="A3429" i="17"/>
  <c r="A3430" i="17"/>
  <c r="A3431" i="17"/>
  <c r="A3432" i="17"/>
  <c r="A3433" i="17"/>
  <c r="A3434" i="17"/>
  <c r="A3435" i="17"/>
  <c r="A3436" i="17"/>
  <c r="A3437" i="17"/>
  <c r="A3438" i="17"/>
  <c r="A3439" i="17"/>
  <c r="A3440" i="17"/>
  <c r="A3441" i="17"/>
  <c r="A3442" i="17"/>
  <c r="A3443" i="17"/>
  <c r="A3444" i="17"/>
  <c r="A3445" i="17"/>
  <c r="A3446" i="17"/>
  <c r="A3447" i="17"/>
  <c r="A3448" i="17"/>
  <c r="A3449" i="17"/>
  <c r="A3450" i="17"/>
  <c r="A3451" i="17"/>
  <c r="A3452" i="17"/>
  <c r="A3453" i="17"/>
  <c r="A3454" i="17"/>
  <c r="A3455" i="17"/>
  <c r="A3456" i="17"/>
  <c r="A3457" i="17"/>
  <c r="A3458" i="17"/>
  <c r="A3459" i="17"/>
  <c r="A3460" i="17"/>
  <c r="A3461" i="17"/>
  <c r="A3462" i="17"/>
  <c r="A3463" i="17"/>
  <c r="A3464" i="17"/>
  <c r="A3465" i="17"/>
  <c r="A3466" i="17"/>
  <c r="A3467" i="17"/>
  <c r="A3468" i="17"/>
  <c r="A3469" i="17"/>
  <c r="A3470" i="17"/>
  <c r="A3471" i="17"/>
  <c r="A3472" i="17"/>
  <c r="A3473" i="17"/>
  <c r="A3474" i="17"/>
  <c r="A3475" i="17"/>
  <c r="A3476" i="17"/>
  <c r="A3477" i="17"/>
  <c r="A3478" i="17"/>
  <c r="A3479" i="17"/>
  <c r="A3480" i="17"/>
  <c r="A3481" i="17"/>
  <c r="A3482" i="17"/>
  <c r="A3483" i="17"/>
  <c r="A3484" i="17"/>
  <c r="A3485" i="17"/>
  <c r="A3486" i="17"/>
  <c r="A3487" i="17"/>
  <c r="A3488" i="17"/>
  <c r="A3489" i="17"/>
  <c r="A3490" i="17"/>
  <c r="A3491" i="17"/>
  <c r="A3492" i="17"/>
  <c r="A3493" i="17"/>
  <c r="A3494" i="17"/>
  <c r="A3495" i="17"/>
  <c r="A3496" i="17"/>
  <c r="A3497" i="17"/>
  <c r="A3498" i="17"/>
  <c r="A3499" i="17"/>
  <c r="A3500" i="17"/>
  <c r="A3501" i="17"/>
  <c r="A3502" i="17"/>
  <c r="A3503" i="17"/>
  <c r="A3504" i="17"/>
  <c r="A3505" i="17"/>
  <c r="A3506" i="17"/>
  <c r="A3507" i="17"/>
  <c r="A3508" i="17"/>
  <c r="A3509" i="17"/>
  <c r="A3510" i="17"/>
  <c r="A3511" i="17"/>
  <c r="A3512" i="17"/>
  <c r="A3513" i="17"/>
  <c r="A3514" i="17"/>
  <c r="A3515" i="17"/>
  <c r="A3516" i="17"/>
  <c r="A3517" i="17"/>
  <c r="A3518" i="17"/>
  <c r="A3519" i="17"/>
  <c r="A3520" i="17"/>
  <c r="A3521" i="17"/>
  <c r="A3522" i="17"/>
  <c r="A3523" i="17"/>
  <c r="A3524" i="17"/>
  <c r="A3525" i="17"/>
  <c r="A3526" i="17"/>
  <c r="A3527" i="17"/>
  <c r="A3528" i="17"/>
  <c r="A3529" i="17"/>
  <c r="A3530" i="17"/>
  <c r="A3531" i="17"/>
  <c r="A3532" i="17"/>
  <c r="A3533" i="17"/>
  <c r="A3534" i="17"/>
  <c r="A3535" i="17"/>
  <c r="A3536" i="17"/>
  <c r="A3537" i="17"/>
  <c r="A3538" i="17"/>
  <c r="A3539" i="17"/>
  <c r="A3540" i="17"/>
  <c r="A3541" i="17"/>
  <c r="A3542" i="17"/>
  <c r="A3543" i="17"/>
  <c r="A3544" i="17"/>
  <c r="A3545" i="17"/>
  <c r="A3546" i="17"/>
  <c r="A3547" i="17"/>
  <c r="A3548" i="17"/>
  <c r="A3549" i="17"/>
  <c r="A3550" i="17"/>
  <c r="A3551" i="17"/>
  <c r="A3552" i="17"/>
  <c r="A3553" i="17"/>
  <c r="A3554" i="17"/>
  <c r="A3555" i="17"/>
  <c r="A3556" i="17"/>
  <c r="A3557" i="17"/>
  <c r="A3558" i="17"/>
  <c r="A3559" i="17"/>
  <c r="A3560" i="17"/>
  <c r="A3561" i="17"/>
  <c r="A3562" i="17"/>
  <c r="A3563" i="17"/>
  <c r="A3564" i="17"/>
  <c r="A3565" i="17"/>
  <c r="A3566" i="17"/>
  <c r="A3567" i="17"/>
  <c r="A3568" i="17"/>
  <c r="A3569" i="17"/>
  <c r="A3570" i="17"/>
  <c r="A3571" i="17"/>
  <c r="A3572" i="17"/>
  <c r="A3573" i="17"/>
  <c r="A3574" i="17"/>
  <c r="A3575" i="17"/>
  <c r="A3576" i="17"/>
  <c r="A3577" i="17"/>
  <c r="A3578" i="17"/>
  <c r="A3579" i="17"/>
  <c r="A3580" i="17"/>
  <c r="A3581" i="17"/>
  <c r="A3582" i="17"/>
  <c r="A3583" i="17"/>
  <c r="A3584" i="17"/>
  <c r="A3585" i="17"/>
  <c r="A3586" i="17"/>
  <c r="A3587" i="17"/>
  <c r="A3588" i="17"/>
  <c r="A3589" i="17"/>
  <c r="A3590" i="17"/>
  <c r="A3591" i="17"/>
  <c r="A3592" i="17"/>
  <c r="A3593" i="17"/>
  <c r="A3594" i="17"/>
  <c r="A3595" i="17"/>
  <c r="A3596" i="17"/>
  <c r="A3597" i="17"/>
  <c r="A3598" i="17"/>
  <c r="A3599" i="17"/>
  <c r="A3600" i="17"/>
  <c r="A3601" i="17"/>
  <c r="A3602" i="17"/>
  <c r="A3603" i="17"/>
  <c r="A3604" i="17"/>
  <c r="A3605" i="17"/>
  <c r="A3606" i="17"/>
  <c r="A3607" i="17"/>
  <c r="A3608" i="17"/>
  <c r="A3609" i="17"/>
  <c r="A3610" i="17"/>
  <c r="A3611" i="17"/>
  <c r="A3612" i="17"/>
  <c r="A3613" i="17"/>
  <c r="A3614" i="17"/>
  <c r="A3615" i="17"/>
  <c r="A3616" i="17"/>
  <c r="A3617" i="17"/>
  <c r="A3618" i="17"/>
  <c r="A3619" i="17"/>
  <c r="A3620" i="17"/>
  <c r="A3621" i="17"/>
  <c r="A3622" i="17"/>
  <c r="A3623" i="17"/>
  <c r="A3624" i="17"/>
  <c r="A3625" i="17"/>
  <c r="A3626" i="17"/>
  <c r="A3627" i="17"/>
  <c r="A3628" i="17"/>
  <c r="A3629" i="17"/>
  <c r="A3630" i="17"/>
  <c r="A3631" i="17"/>
  <c r="A3632" i="17"/>
  <c r="A3633" i="17"/>
  <c r="A3634" i="17"/>
  <c r="A3635" i="17"/>
  <c r="A3636" i="17"/>
  <c r="A3637" i="17"/>
  <c r="A3638" i="17"/>
  <c r="A3639" i="17"/>
  <c r="A3640" i="17"/>
  <c r="A3641" i="17"/>
  <c r="A3642" i="17"/>
  <c r="A3643" i="17"/>
  <c r="A3644" i="17"/>
  <c r="A3645" i="17"/>
  <c r="A3646" i="17"/>
  <c r="A3647" i="17"/>
  <c r="A3648" i="17"/>
  <c r="A3649" i="17"/>
  <c r="A3650" i="17"/>
  <c r="A3651" i="17"/>
  <c r="A3652" i="17"/>
  <c r="A3653" i="17"/>
  <c r="A3654" i="17"/>
  <c r="A3655" i="17"/>
  <c r="A3656" i="17"/>
  <c r="A3657" i="17"/>
  <c r="A3658" i="17"/>
  <c r="A3659" i="17"/>
  <c r="A3660" i="17"/>
  <c r="A3661" i="17"/>
  <c r="A3662" i="17"/>
  <c r="A3663" i="17"/>
  <c r="A3664" i="17"/>
  <c r="A3665" i="17"/>
  <c r="A3666" i="17"/>
  <c r="A3667" i="17"/>
  <c r="A3668" i="17"/>
  <c r="A3669" i="17"/>
  <c r="A3670" i="17"/>
  <c r="A3671" i="17"/>
  <c r="A3672" i="17"/>
  <c r="A3673" i="17"/>
  <c r="A3674" i="17"/>
  <c r="A3675" i="17"/>
  <c r="A3676" i="17"/>
  <c r="A3677" i="17"/>
  <c r="A3678" i="17"/>
  <c r="A3679" i="17"/>
  <c r="A3680" i="17"/>
  <c r="A3681" i="17"/>
  <c r="A3682" i="17"/>
  <c r="A3683" i="17"/>
  <c r="A3684" i="17"/>
  <c r="A3685" i="17"/>
  <c r="A3686" i="17"/>
  <c r="A3687" i="17"/>
  <c r="A3688" i="17"/>
  <c r="A3689" i="17"/>
  <c r="A3690" i="17"/>
  <c r="A3691" i="17"/>
  <c r="A3692" i="17"/>
  <c r="A3693" i="17"/>
  <c r="A3694" i="17"/>
  <c r="A3695" i="17"/>
  <c r="A3696" i="17"/>
  <c r="A3697" i="17"/>
  <c r="A3698" i="17"/>
  <c r="A3699" i="17"/>
  <c r="A3700" i="17"/>
  <c r="A3701" i="17"/>
  <c r="A3702" i="17"/>
  <c r="A3703" i="17"/>
  <c r="A3704" i="17"/>
  <c r="A3705" i="17"/>
  <c r="A3706" i="17"/>
  <c r="A3707" i="17"/>
  <c r="A3708" i="17"/>
  <c r="A3709" i="17"/>
  <c r="A3710" i="17"/>
  <c r="A3711" i="17"/>
  <c r="A3712" i="17"/>
  <c r="A3713" i="17"/>
  <c r="A3714" i="17"/>
  <c r="A3715" i="17"/>
  <c r="A3716" i="17"/>
  <c r="A3717" i="17"/>
  <c r="A3718" i="17"/>
  <c r="A3719" i="17"/>
  <c r="A3720" i="17"/>
  <c r="A3721" i="17"/>
  <c r="A3722" i="17"/>
  <c r="A3723" i="17"/>
  <c r="A3724" i="17"/>
  <c r="A3725" i="17"/>
  <c r="A3726" i="17"/>
  <c r="A3727" i="17"/>
  <c r="A3728" i="17"/>
  <c r="A3729" i="17"/>
  <c r="A3730" i="17"/>
  <c r="A3731" i="17"/>
  <c r="A3732" i="17"/>
  <c r="A3733" i="17"/>
  <c r="A3734" i="17"/>
  <c r="A3735" i="17"/>
  <c r="A3736" i="17"/>
  <c r="A3737" i="17"/>
  <c r="A3738" i="17"/>
  <c r="A3739" i="17"/>
  <c r="A3740" i="17"/>
  <c r="A3741" i="17"/>
  <c r="A3742" i="17"/>
  <c r="A3743" i="17"/>
  <c r="A3744" i="17"/>
  <c r="A3745" i="17"/>
  <c r="A3746" i="17"/>
  <c r="A3747" i="17"/>
  <c r="A3748" i="17"/>
  <c r="A3749" i="17"/>
  <c r="A3750" i="17"/>
  <c r="A3751" i="17"/>
  <c r="A3752" i="17"/>
  <c r="A3753" i="17"/>
  <c r="A3754" i="17"/>
  <c r="A3755" i="17"/>
  <c r="A3756" i="17"/>
  <c r="A3757" i="17"/>
  <c r="A3758" i="17"/>
  <c r="A3759" i="17"/>
  <c r="A3760" i="17"/>
  <c r="A3761" i="17"/>
  <c r="A3762" i="17"/>
  <c r="A3763" i="17"/>
  <c r="A3764" i="17"/>
  <c r="A3765" i="17"/>
  <c r="A3766" i="17"/>
  <c r="A3767" i="17"/>
  <c r="A3768" i="17"/>
  <c r="A3769" i="17"/>
  <c r="A3770" i="17"/>
  <c r="A3771" i="17"/>
  <c r="A3772" i="17"/>
  <c r="A3773" i="17"/>
  <c r="A3774" i="17"/>
  <c r="A3775" i="17"/>
  <c r="A3776" i="17"/>
  <c r="A3777" i="17"/>
  <c r="A3778" i="17"/>
  <c r="A3779" i="17"/>
  <c r="A3780" i="17"/>
  <c r="A3781" i="17"/>
  <c r="A3782" i="17"/>
  <c r="A3783" i="17"/>
  <c r="A3784" i="17"/>
  <c r="A3785" i="17"/>
  <c r="A3786" i="17"/>
  <c r="A3787" i="17"/>
  <c r="A3788" i="17"/>
  <c r="A3789" i="17"/>
  <c r="A3790" i="17"/>
  <c r="A3791" i="17"/>
  <c r="A3792" i="17"/>
  <c r="A3793" i="17"/>
  <c r="A3794" i="17"/>
  <c r="A3795" i="17"/>
  <c r="A3796" i="17"/>
  <c r="A3797" i="17"/>
  <c r="A3798" i="17"/>
  <c r="A3799" i="17"/>
  <c r="A3800" i="17"/>
  <c r="A3801" i="17"/>
  <c r="A3802" i="17"/>
  <c r="A3803" i="17"/>
  <c r="A3804" i="17"/>
  <c r="A3805" i="17"/>
  <c r="A3806" i="17"/>
  <c r="A3807" i="17"/>
  <c r="A3808" i="17"/>
  <c r="A3809" i="17"/>
  <c r="A3810" i="17"/>
  <c r="A3811" i="17"/>
  <c r="A3812" i="17"/>
  <c r="A3813" i="17"/>
  <c r="A3814" i="17"/>
  <c r="A3815" i="17"/>
  <c r="A3816" i="17"/>
  <c r="A3817" i="17"/>
  <c r="A3818" i="17"/>
  <c r="A3819" i="17"/>
  <c r="A3820" i="17"/>
  <c r="A3821" i="17"/>
  <c r="A3822" i="17"/>
  <c r="A3823" i="17"/>
  <c r="A3824" i="17"/>
  <c r="A3825" i="17"/>
  <c r="A3826" i="17"/>
  <c r="A3827" i="17"/>
  <c r="A3828" i="17"/>
  <c r="A3829" i="17"/>
  <c r="A3830" i="17"/>
  <c r="A3831" i="17"/>
  <c r="A3832" i="17"/>
  <c r="A3833" i="17"/>
  <c r="A3834" i="17"/>
  <c r="A3835" i="17"/>
  <c r="A3836" i="17"/>
  <c r="A3837" i="17"/>
  <c r="A3838" i="17"/>
  <c r="A3839" i="17"/>
  <c r="A3840" i="17"/>
  <c r="A3841" i="17"/>
  <c r="A3842" i="17"/>
  <c r="A3843" i="17"/>
  <c r="A3844" i="17"/>
  <c r="A3845" i="17"/>
  <c r="A3846" i="17"/>
  <c r="A3847" i="17"/>
  <c r="A3848" i="17"/>
  <c r="A3849" i="17"/>
  <c r="A3850" i="17"/>
  <c r="A3851" i="17"/>
  <c r="A3852" i="17"/>
  <c r="A3853" i="17"/>
  <c r="A3854" i="17"/>
  <c r="A3855" i="17"/>
  <c r="A3856" i="17"/>
  <c r="A3857" i="17"/>
  <c r="A3858" i="17"/>
  <c r="A3859" i="17"/>
  <c r="A3860" i="17"/>
  <c r="A3861" i="17"/>
  <c r="A3862" i="17"/>
  <c r="A3863" i="17"/>
  <c r="A3864" i="17"/>
  <c r="A3865" i="17"/>
  <c r="A3866" i="17"/>
  <c r="A3867" i="17"/>
  <c r="A3868" i="17"/>
  <c r="A3869" i="17"/>
  <c r="A3870" i="17"/>
  <c r="A3871" i="17"/>
  <c r="A3872" i="17"/>
  <c r="A3873" i="17"/>
  <c r="A3874" i="17"/>
  <c r="A3875" i="17"/>
  <c r="A3876" i="17"/>
  <c r="A3877" i="17"/>
  <c r="A3878" i="17"/>
  <c r="A3879" i="17"/>
  <c r="A3880" i="17"/>
  <c r="A3881" i="17"/>
  <c r="A3882" i="17"/>
  <c r="A3883" i="17"/>
  <c r="A3884" i="17"/>
  <c r="A3885" i="17"/>
  <c r="A3886" i="17"/>
  <c r="A3887" i="17"/>
  <c r="A3888" i="17"/>
  <c r="A3889" i="17"/>
  <c r="A3890" i="17"/>
  <c r="A3891" i="17"/>
  <c r="A3892" i="17"/>
  <c r="A3893" i="17"/>
  <c r="A3894" i="17"/>
  <c r="A3895" i="17"/>
  <c r="A3896" i="17"/>
  <c r="A3897" i="17"/>
  <c r="A3898" i="17"/>
  <c r="A3899" i="17"/>
  <c r="A3900" i="17"/>
  <c r="A3901" i="17"/>
  <c r="A3902" i="17"/>
  <c r="A3903" i="17"/>
  <c r="A3904" i="17"/>
  <c r="A3905" i="17"/>
  <c r="A3906" i="17"/>
  <c r="A3907" i="17"/>
  <c r="A3908" i="17"/>
  <c r="A3909" i="17"/>
  <c r="A3910" i="17"/>
  <c r="A3911" i="17"/>
  <c r="A3912" i="17"/>
  <c r="A3913" i="17"/>
  <c r="A3914" i="17"/>
  <c r="A3915" i="17"/>
  <c r="A3916" i="17"/>
  <c r="A3917" i="17"/>
  <c r="A3918" i="17"/>
  <c r="A3919" i="17"/>
  <c r="A3920" i="17"/>
  <c r="A3921" i="17"/>
  <c r="A3922" i="17"/>
  <c r="A3923" i="17"/>
  <c r="A3924" i="17"/>
  <c r="A3925" i="17"/>
  <c r="A3926" i="17"/>
  <c r="A3927" i="17"/>
  <c r="A3928" i="17"/>
  <c r="A3929" i="17"/>
  <c r="A3930" i="17"/>
  <c r="A3931" i="17"/>
  <c r="A3932" i="17"/>
  <c r="A3933" i="17"/>
  <c r="A3934" i="17"/>
  <c r="A3935" i="17"/>
  <c r="A3936" i="17"/>
  <c r="A3937" i="17"/>
  <c r="A3938" i="17"/>
  <c r="A3939" i="17"/>
  <c r="A3940" i="17"/>
  <c r="A3941" i="17"/>
  <c r="A3942" i="17"/>
  <c r="A3943" i="17"/>
  <c r="A3944" i="17"/>
  <c r="A3945" i="17"/>
  <c r="A3946" i="17"/>
  <c r="A3947" i="17"/>
  <c r="A3948" i="17"/>
  <c r="A3949" i="17"/>
  <c r="A3950" i="17"/>
  <c r="A3951" i="17"/>
  <c r="A3952" i="17"/>
  <c r="A3953" i="17"/>
  <c r="A3954" i="17"/>
  <c r="A3955" i="17"/>
  <c r="A3956" i="17"/>
  <c r="A3957" i="17"/>
  <c r="A3958" i="17"/>
  <c r="A3959" i="17"/>
  <c r="A3960" i="17"/>
  <c r="A3961" i="17"/>
  <c r="A3962" i="17"/>
  <c r="A3963" i="17"/>
  <c r="A3964" i="17"/>
  <c r="A3965" i="17"/>
  <c r="A3966" i="17"/>
  <c r="A3967" i="17"/>
  <c r="A3968" i="17"/>
  <c r="A3969" i="17"/>
  <c r="A3970" i="17"/>
  <c r="A3971" i="17"/>
  <c r="A3972" i="17"/>
  <c r="A3973" i="17"/>
  <c r="A3974" i="17"/>
  <c r="A3975" i="17"/>
  <c r="A3976" i="17"/>
  <c r="A3977" i="17"/>
  <c r="A3978" i="17"/>
  <c r="A3979" i="17"/>
  <c r="A3980" i="17"/>
  <c r="A3981" i="17"/>
  <c r="A3982" i="17"/>
  <c r="A3983" i="17"/>
  <c r="A3984" i="17"/>
  <c r="A3985" i="17"/>
  <c r="A3986" i="17"/>
  <c r="A3987" i="17"/>
  <c r="A3988" i="17"/>
  <c r="A3989" i="17"/>
  <c r="A3990" i="17"/>
  <c r="A3991" i="17"/>
  <c r="A3992" i="17"/>
  <c r="A3993" i="17"/>
  <c r="A3994" i="17"/>
  <c r="A3995" i="17"/>
  <c r="A3996" i="17"/>
  <c r="A3997" i="17"/>
  <c r="A3998" i="17"/>
  <c r="A3999" i="17"/>
  <c r="A4000" i="17"/>
  <c r="A4001" i="17"/>
  <c r="A4002" i="17"/>
  <c r="A4003" i="17"/>
  <c r="A4004" i="17"/>
  <c r="A4005" i="17"/>
  <c r="A4006" i="17"/>
  <c r="A4007" i="17"/>
  <c r="A4008" i="17"/>
  <c r="A4009" i="17"/>
  <c r="A4010" i="17"/>
  <c r="A4011" i="17"/>
  <c r="A4012" i="17"/>
  <c r="A4013" i="17"/>
  <c r="A4014" i="17"/>
  <c r="A4015" i="17"/>
  <c r="A4016" i="17"/>
  <c r="A4017" i="17"/>
  <c r="A4018" i="17"/>
  <c r="A4019" i="17"/>
  <c r="A4020" i="17"/>
  <c r="A4021" i="17"/>
  <c r="A4022" i="17"/>
  <c r="A4023" i="17"/>
  <c r="A4024" i="17"/>
  <c r="A4025" i="17"/>
  <c r="A4026" i="17"/>
  <c r="A4027" i="17"/>
  <c r="A4028" i="17"/>
  <c r="A4029" i="17"/>
  <c r="A4030" i="17"/>
  <c r="A4031" i="17"/>
  <c r="A4032" i="17"/>
  <c r="A4033" i="17"/>
  <c r="A4034" i="17"/>
  <c r="A4035" i="17"/>
  <c r="A4036" i="17"/>
  <c r="A4037" i="17"/>
  <c r="A4038" i="17"/>
  <c r="A4039" i="17"/>
  <c r="A4040" i="17"/>
  <c r="A4041" i="17"/>
  <c r="A4042" i="17"/>
  <c r="A4043" i="17"/>
  <c r="A4044" i="17"/>
  <c r="A4045" i="17"/>
  <c r="A4046" i="17"/>
  <c r="A4047" i="17"/>
  <c r="A4048" i="17"/>
  <c r="A4049" i="17"/>
  <c r="A4050" i="17"/>
  <c r="A4051" i="17"/>
  <c r="A4052" i="17"/>
  <c r="A4053" i="17"/>
  <c r="A4054" i="17"/>
  <c r="A4055" i="17"/>
  <c r="A4056" i="17"/>
  <c r="A4057" i="17"/>
  <c r="A4058" i="17"/>
  <c r="A4059" i="17"/>
  <c r="A4060" i="17"/>
  <c r="A4061" i="17"/>
  <c r="A4062" i="17"/>
  <c r="A4063" i="17"/>
  <c r="A4064" i="17"/>
  <c r="A4065" i="17"/>
  <c r="A4066" i="17"/>
  <c r="A4067" i="17"/>
  <c r="A4068" i="17"/>
  <c r="A4069" i="17"/>
  <c r="A4070" i="17"/>
  <c r="A4071" i="17"/>
  <c r="A4072" i="17"/>
  <c r="A4073" i="17"/>
  <c r="A4074" i="17"/>
  <c r="A4075" i="17"/>
  <c r="A4076" i="17"/>
  <c r="A4077" i="17"/>
  <c r="A4078" i="17"/>
  <c r="A4079" i="17"/>
  <c r="A4080" i="17"/>
  <c r="A4081" i="17"/>
  <c r="A4082" i="17"/>
  <c r="A4083" i="17"/>
  <c r="A4084" i="17"/>
  <c r="A4085" i="17"/>
  <c r="A4086" i="17"/>
  <c r="A4087" i="17"/>
  <c r="A4088" i="17"/>
  <c r="A4089" i="17"/>
  <c r="A4090" i="17"/>
  <c r="A4091" i="17"/>
  <c r="A4092" i="17"/>
  <c r="A4093" i="17"/>
  <c r="A4094" i="17"/>
  <c r="A4095" i="17"/>
  <c r="A4096" i="17"/>
  <c r="A4097" i="17"/>
  <c r="A4098" i="17"/>
  <c r="A4099" i="17"/>
  <c r="A4100" i="17"/>
  <c r="A4101" i="17"/>
  <c r="A4102" i="17"/>
  <c r="A4103" i="17"/>
  <c r="A4104" i="17"/>
  <c r="A4105" i="17"/>
  <c r="A4106" i="17"/>
  <c r="A4107" i="17"/>
  <c r="A4108" i="17"/>
  <c r="A4109" i="17"/>
  <c r="A4110" i="17"/>
  <c r="A4111" i="17"/>
  <c r="A4112" i="17"/>
  <c r="A4113" i="17"/>
  <c r="A4114" i="17"/>
  <c r="A4115" i="17"/>
  <c r="A4116" i="17"/>
  <c r="A4117" i="17"/>
  <c r="A4118" i="17"/>
  <c r="A4119" i="17"/>
  <c r="A4120" i="17"/>
  <c r="A4121" i="17"/>
  <c r="A4122" i="17"/>
  <c r="A4123" i="17"/>
  <c r="A4124" i="17"/>
  <c r="A4125" i="17"/>
  <c r="A4126" i="17"/>
  <c r="A4127" i="17"/>
  <c r="A4128" i="17"/>
  <c r="A4129" i="17"/>
  <c r="A4130" i="17"/>
  <c r="A4131" i="17"/>
  <c r="A4132" i="17"/>
  <c r="A4133" i="17"/>
  <c r="A4134" i="17"/>
  <c r="A4135" i="17"/>
  <c r="A4136" i="17"/>
  <c r="A4137" i="17"/>
  <c r="A4138" i="17"/>
  <c r="A4139" i="17"/>
  <c r="A4140" i="17"/>
  <c r="A4141" i="17"/>
  <c r="A4142" i="17"/>
  <c r="A4143" i="17"/>
  <c r="A4144" i="17"/>
  <c r="A4145" i="17"/>
  <c r="A4146" i="17"/>
  <c r="A4147" i="17"/>
  <c r="A4148" i="17"/>
  <c r="A4149" i="17"/>
  <c r="A4150" i="17"/>
  <c r="A4151" i="17"/>
  <c r="A4152" i="17"/>
  <c r="A4153" i="17"/>
  <c r="A4154" i="17"/>
  <c r="A4155" i="17"/>
  <c r="A4156" i="17"/>
  <c r="A4157" i="17"/>
  <c r="A4158" i="17"/>
  <c r="A4159" i="17"/>
  <c r="A4160" i="17"/>
  <c r="A4161" i="17"/>
  <c r="A4162" i="17"/>
  <c r="A4163" i="17"/>
  <c r="A4164" i="17"/>
  <c r="A4165" i="17"/>
  <c r="A4166" i="17"/>
  <c r="A4167" i="17"/>
  <c r="A4168" i="17"/>
  <c r="A4169" i="17"/>
  <c r="A4170" i="17"/>
  <c r="A4171" i="17"/>
  <c r="A4172" i="17"/>
  <c r="A4173" i="17"/>
  <c r="A4174" i="17"/>
  <c r="A4175" i="17"/>
  <c r="A4176" i="17"/>
  <c r="A4177" i="17"/>
  <c r="A4178" i="17"/>
  <c r="A4179" i="17"/>
  <c r="A4180" i="17"/>
  <c r="A4181" i="17"/>
  <c r="A4182" i="17"/>
  <c r="A4183" i="17"/>
  <c r="A4184" i="17"/>
  <c r="A4185" i="17"/>
  <c r="A4186" i="17"/>
  <c r="A4187" i="17"/>
  <c r="A4188" i="17"/>
  <c r="A4189" i="17"/>
  <c r="A4190" i="17"/>
  <c r="A4191" i="17"/>
  <c r="A4192" i="17"/>
  <c r="A4193" i="17"/>
  <c r="A4194" i="17"/>
  <c r="A4195" i="17"/>
  <c r="A4196" i="17"/>
  <c r="A4197" i="17"/>
  <c r="A4198" i="17"/>
  <c r="A4199" i="17"/>
  <c r="A4200" i="17"/>
  <c r="A4201" i="17"/>
  <c r="A4202" i="17"/>
  <c r="A4203" i="17"/>
  <c r="A4204" i="17"/>
  <c r="A4205" i="17"/>
  <c r="A4206" i="17"/>
  <c r="A4207" i="17"/>
  <c r="A4208" i="17"/>
  <c r="A4209" i="17"/>
  <c r="A4210" i="17"/>
  <c r="A4211" i="17"/>
  <c r="A4212" i="17"/>
  <c r="A4213" i="17"/>
  <c r="A4214" i="17"/>
  <c r="A4215" i="17"/>
  <c r="A4216" i="17"/>
  <c r="A4217" i="17"/>
  <c r="A4218" i="17"/>
  <c r="A4219" i="17"/>
  <c r="A4220" i="17"/>
  <c r="A4221" i="17"/>
  <c r="A4222" i="17"/>
  <c r="A4223" i="17"/>
  <c r="A4224" i="17"/>
  <c r="A4225" i="17"/>
  <c r="A4226" i="17"/>
  <c r="A4227" i="17"/>
  <c r="A4228" i="17"/>
  <c r="A4229" i="17"/>
  <c r="A4230" i="17"/>
  <c r="A4231" i="17"/>
  <c r="A4232" i="17"/>
  <c r="A4233" i="17"/>
  <c r="A4234" i="17"/>
  <c r="A4235" i="17"/>
  <c r="A4236" i="17"/>
  <c r="A4237" i="17"/>
  <c r="A4238" i="17"/>
  <c r="A4239" i="17"/>
  <c r="A4240" i="17"/>
  <c r="A4241" i="17"/>
  <c r="A4242" i="17"/>
  <c r="A4243" i="17"/>
  <c r="A4244" i="17"/>
  <c r="A4245" i="17"/>
  <c r="A4246" i="17"/>
  <c r="A4247" i="17"/>
  <c r="A4248" i="17"/>
  <c r="A4249" i="17"/>
  <c r="A4250" i="17"/>
  <c r="A4251" i="17"/>
  <c r="A4252" i="17"/>
  <c r="A4253" i="17"/>
  <c r="A4254" i="17"/>
  <c r="A4255" i="17"/>
  <c r="A4256" i="17"/>
  <c r="A4257" i="17"/>
  <c r="A4258" i="17"/>
  <c r="A4259" i="17"/>
  <c r="A4260" i="17"/>
  <c r="A4261" i="17"/>
  <c r="A4262" i="17"/>
  <c r="A4263" i="17"/>
  <c r="A4264" i="17"/>
  <c r="A4265" i="17"/>
  <c r="A4266" i="17"/>
  <c r="A4267" i="17"/>
  <c r="A4268" i="17"/>
  <c r="A4269" i="17"/>
  <c r="A4270" i="17"/>
  <c r="A4271" i="17"/>
  <c r="A4272" i="17"/>
  <c r="A4273" i="17"/>
  <c r="A4274" i="17"/>
  <c r="A4275" i="17"/>
  <c r="A4276" i="17"/>
  <c r="A4277" i="17"/>
  <c r="A4278" i="17"/>
  <c r="A4279" i="17"/>
  <c r="A4280" i="17"/>
  <c r="A4281" i="17"/>
  <c r="A4282" i="17"/>
  <c r="A4283" i="17"/>
  <c r="A4284" i="17"/>
  <c r="A4285" i="17"/>
  <c r="A4286" i="17"/>
  <c r="A4287" i="17"/>
  <c r="A4288" i="17"/>
  <c r="A4289" i="17"/>
  <c r="A4290" i="17"/>
  <c r="A4291" i="17"/>
  <c r="A4292" i="17"/>
  <c r="A4293" i="17"/>
  <c r="A4294" i="17"/>
  <c r="A4295" i="17"/>
  <c r="A4296" i="17"/>
  <c r="A4297" i="17"/>
  <c r="A4298" i="17"/>
  <c r="A4299" i="17"/>
  <c r="A4300" i="17"/>
  <c r="A4301" i="17"/>
  <c r="A4302" i="17"/>
  <c r="A4303" i="17"/>
  <c r="A4304" i="17"/>
  <c r="A4305" i="17"/>
  <c r="A4306" i="17"/>
  <c r="A4307" i="17"/>
  <c r="A4308" i="17"/>
  <c r="A4309" i="17"/>
  <c r="A4310" i="17"/>
  <c r="A4311" i="17"/>
  <c r="A4312" i="17"/>
  <c r="A4313" i="17"/>
  <c r="A4314" i="17"/>
  <c r="A4315" i="17"/>
  <c r="A4316" i="17"/>
  <c r="A4317" i="17"/>
  <c r="A4318" i="17"/>
  <c r="A4319" i="17"/>
  <c r="A4320" i="17"/>
  <c r="A4321" i="17"/>
  <c r="A4322" i="17"/>
  <c r="A4323" i="17"/>
  <c r="A4324" i="17"/>
  <c r="A4325" i="17"/>
  <c r="A4326" i="17"/>
  <c r="A4327" i="17"/>
  <c r="A4328" i="17"/>
  <c r="A4329" i="17"/>
  <c r="A4330" i="17"/>
  <c r="A4331" i="17"/>
  <c r="A4332" i="17"/>
  <c r="A4333" i="17"/>
  <c r="A4334" i="17"/>
  <c r="A4335" i="17"/>
  <c r="A4336" i="17"/>
  <c r="A4337" i="17"/>
  <c r="A4338" i="17"/>
  <c r="A4339" i="17"/>
  <c r="A4340" i="17"/>
  <c r="A4341" i="17"/>
  <c r="A4342" i="17"/>
  <c r="A4343" i="17"/>
  <c r="A4344" i="17"/>
  <c r="A4345" i="17"/>
  <c r="A4346" i="17"/>
  <c r="A4347" i="17"/>
  <c r="A4348" i="17"/>
  <c r="A4349" i="17"/>
  <c r="A4350" i="17"/>
  <c r="A4351" i="17"/>
  <c r="A4352" i="17"/>
  <c r="A4353" i="17"/>
  <c r="A4354" i="17"/>
  <c r="A4355" i="17"/>
  <c r="A4356" i="17"/>
  <c r="A4357" i="17"/>
  <c r="A4358" i="17"/>
  <c r="A4359" i="17"/>
  <c r="A4360" i="17"/>
  <c r="A4361" i="17"/>
  <c r="A4362" i="17"/>
  <c r="A4363" i="17"/>
  <c r="A4364" i="17"/>
  <c r="A4365" i="17"/>
  <c r="A4366" i="17"/>
  <c r="A4367" i="17"/>
  <c r="A4368" i="17"/>
  <c r="A4369" i="17"/>
  <c r="A4370" i="17"/>
  <c r="A4371" i="17"/>
  <c r="A4372" i="17"/>
  <c r="A4373" i="17"/>
  <c r="A4374" i="17"/>
  <c r="A4375" i="17"/>
  <c r="A4376" i="17"/>
  <c r="A4377" i="17"/>
  <c r="A4378" i="17"/>
  <c r="A4379" i="17"/>
  <c r="A4380" i="17"/>
  <c r="A4381" i="17"/>
  <c r="A4382" i="17"/>
  <c r="A4383" i="17"/>
  <c r="A4384" i="17"/>
  <c r="A4385" i="17"/>
  <c r="A4386" i="17"/>
  <c r="A4387" i="17"/>
  <c r="A4388" i="17"/>
  <c r="A4389" i="17"/>
  <c r="A4390" i="17"/>
  <c r="A4391" i="17"/>
  <c r="A4392" i="17"/>
  <c r="A4393" i="17"/>
  <c r="A4394" i="17"/>
  <c r="A4395" i="17"/>
  <c r="A4396" i="17"/>
  <c r="A4397" i="17"/>
  <c r="A4398" i="17"/>
  <c r="A4399" i="17"/>
  <c r="A4400" i="17"/>
  <c r="A4401" i="17"/>
  <c r="A4402" i="17"/>
  <c r="A4403" i="17"/>
  <c r="A4404" i="17"/>
  <c r="A4405" i="17"/>
  <c r="A4406" i="17"/>
  <c r="A4407" i="17"/>
  <c r="A4408" i="17"/>
  <c r="A4409" i="17"/>
  <c r="A4410" i="17"/>
  <c r="A4411" i="17"/>
  <c r="A4412" i="17"/>
  <c r="A4413" i="17"/>
  <c r="A4414" i="17"/>
  <c r="A4415" i="17"/>
  <c r="A4416" i="17"/>
  <c r="A4417" i="17"/>
  <c r="A4418" i="17"/>
  <c r="A4419" i="17"/>
  <c r="A4420" i="17"/>
  <c r="A4421" i="17"/>
  <c r="A4422" i="17"/>
  <c r="A4423" i="17"/>
  <c r="A4424" i="17"/>
  <c r="A4425" i="17"/>
  <c r="A4426" i="17"/>
  <c r="A4427" i="17"/>
  <c r="A4428" i="17"/>
  <c r="A4429" i="17"/>
  <c r="A4430" i="17"/>
  <c r="A4431" i="17"/>
  <c r="A4432" i="17"/>
  <c r="A4433" i="17"/>
  <c r="A4434" i="17"/>
  <c r="A4435" i="17"/>
  <c r="A4436" i="17"/>
  <c r="A4437" i="17"/>
  <c r="A4438" i="17"/>
  <c r="A4439" i="17"/>
  <c r="A4440" i="17"/>
  <c r="A4441" i="17"/>
  <c r="A4442" i="17"/>
  <c r="A4443" i="17"/>
  <c r="A4444" i="17"/>
  <c r="A4445" i="17"/>
  <c r="A4446" i="17"/>
  <c r="A4447" i="17"/>
  <c r="A4448" i="17"/>
  <c r="A4449" i="17"/>
  <c r="A4450" i="17"/>
  <c r="A4451" i="17"/>
  <c r="A4452" i="17"/>
  <c r="A4453" i="17"/>
  <c r="A4454" i="17"/>
  <c r="A4455" i="17"/>
  <c r="A4456" i="17"/>
  <c r="A4457" i="17"/>
  <c r="A4458" i="17"/>
  <c r="A4459" i="17"/>
  <c r="A4460" i="17"/>
  <c r="A4461" i="17"/>
  <c r="A4462" i="17"/>
  <c r="A4463" i="17"/>
  <c r="A4464" i="17"/>
  <c r="A4465" i="17"/>
  <c r="A4466" i="17"/>
  <c r="A4467" i="17"/>
  <c r="A4468" i="17"/>
  <c r="A4469" i="17"/>
  <c r="A4470" i="17"/>
  <c r="A4471" i="17"/>
  <c r="A4472" i="17"/>
  <c r="A4473" i="17"/>
  <c r="A4474" i="17"/>
  <c r="A4475" i="17"/>
  <c r="A4476" i="17"/>
  <c r="A4477" i="17"/>
  <c r="A4478" i="17"/>
  <c r="A4479" i="17"/>
  <c r="A4480" i="17"/>
  <c r="A4481" i="17"/>
  <c r="A4482" i="17"/>
  <c r="A4483" i="17"/>
  <c r="A4484" i="17"/>
  <c r="A4485" i="17"/>
  <c r="A4486" i="17"/>
  <c r="A4487" i="17"/>
  <c r="A4488" i="17"/>
  <c r="A4489" i="17"/>
  <c r="A4490" i="17"/>
  <c r="A4491" i="17"/>
  <c r="A4492" i="17"/>
  <c r="A4493" i="17"/>
  <c r="A4494" i="17"/>
  <c r="A4495" i="17"/>
  <c r="A4496" i="17"/>
  <c r="A4497" i="17"/>
  <c r="A4498" i="17"/>
  <c r="A4499" i="17"/>
  <c r="A4500" i="17"/>
  <c r="A4501" i="17"/>
  <c r="A4502" i="17"/>
  <c r="A4503" i="17"/>
  <c r="A4504" i="17"/>
  <c r="A4505" i="17"/>
  <c r="A4506" i="17"/>
  <c r="A4507" i="17"/>
  <c r="A4508" i="17"/>
  <c r="A4509" i="17"/>
  <c r="A4510" i="17"/>
  <c r="A4511" i="17"/>
  <c r="A4512" i="17"/>
  <c r="A4513" i="17"/>
  <c r="A4514" i="17"/>
  <c r="A4515" i="17"/>
  <c r="A4516" i="17"/>
  <c r="A4517" i="17"/>
  <c r="A4518" i="17"/>
  <c r="A4519" i="17"/>
  <c r="A4520" i="17"/>
  <c r="A4521" i="17"/>
  <c r="A4522" i="17"/>
  <c r="A4523" i="17"/>
  <c r="A4524" i="17"/>
  <c r="A4525" i="17"/>
  <c r="A4526" i="17"/>
  <c r="A4527" i="17"/>
  <c r="A4528" i="17"/>
  <c r="A4529" i="17"/>
  <c r="A4530" i="17"/>
  <c r="A4531" i="17"/>
  <c r="A4532" i="17"/>
  <c r="A4533" i="17"/>
  <c r="A4534" i="17"/>
  <c r="A4535" i="17"/>
  <c r="A4536" i="17"/>
  <c r="A4537" i="17"/>
  <c r="A4538" i="17"/>
  <c r="A4539" i="17"/>
  <c r="A4540" i="17"/>
  <c r="A4541" i="17"/>
  <c r="A4542" i="17"/>
  <c r="A4543" i="17"/>
  <c r="A4544" i="17"/>
  <c r="A4545" i="17"/>
  <c r="A4546" i="17"/>
  <c r="A4547" i="17"/>
  <c r="A4548" i="17"/>
  <c r="A4549" i="17"/>
  <c r="A4550" i="17"/>
  <c r="A4551" i="17"/>
  <c r="A4552" i="17"/>
  <c r="A4553" i="17"/>
  <c r="A4554" i="17"/>
  <c r="A4555" i="17"/>
  <c r="A4556" i="17"/>
  <c r="A4557" i="17"/>
  <c r="A4558" i="17"/>
  <c r="A4559" i="17"/>
  <c r="A4560" i="17"/>
  <c r="A4561" i="17"/>
  <c r="A4562" i="17"/>
  <c r="A4563" i="17"/>
  <c r="A4564" i="17"/>
  <c r="A4565" i="17"/>
  <c r="A4566" i="17"/>
  <c r="A4567" i="17"/>
  <c r="A4568" i="17"/>
  <c r="A4569" i="17"/>
  <c r="A4570" i="17"/>
  <c r="A4571" i="17"/>
  <c r="A4572" i="17"/>
  <c r="A4573" i="17"/>
  <c r="A4574" i="17"/>
  <c r="A4575" i="17"/>
  <c r="A4576" i="17"/>
  <c r="A4577" i="17"/>
  <c r="A4578" i="17"/>
  <c r="A4579" i="17"/>
  <c r="A4580" i="17"/>
  <c r="A4581" i="17"/>
  <c r="A4582" i="17"/>
  <c r="A4583" i="17"/>
  <c r="A4584" i="17"/>
  <c r="A4585" i="17"/>
  <c r="A4586" i="17"/>
  <c r="A4587" i="17"/>
  <c r="A4588" i="17"/>
  <c r="A4589" i="17"/>
  <c r="A4590" i="17"/>
  <c r="A4591" i="17"/>
  <c r="A4592" i="17"/>
  <c r="A4593" i="17"/>
  <c r="A4594" i="17"/>
  <c r="A4595" i="17"/>
  <c r="A4596" i="17"/>
  <c r="A4597" i="17"/>
  <c r="A4598" i="17"/>
  <c r="A4599" i="17"/>
  <c r="A4600" i="17"/>
  <c r="A4601" i="17"/>
  <c r="A4602" i="17"/>
  <c r="A4603" i="17"/>
  <c r="A4604" i="17"/>
  <c r="A4605" i="17"/>
  <c r="A4606" i="17"/>
  <c r="A4607" i="17"/>
  <c r="A4608" i="17"/>
  <c r="A4609" i="17"/>
  <c r="A4610" i="17"/>
  <c r="A4611" i="17"/>
  <c r="A4612" i="17"/>
  <c r="A4613" i="17"/>
  <c r="A4614" i="17"/>
  <c r="A4615" i="17"/>
  <c r="A4616" i="17"/>
  <c r="A4617" i="17"/>
  <c r="A4618" i="17"/>
  <c r="A4619" i="17"/>
  <c r="A4620" i="17"/>
  <c r="A4621" i="17"/>
  <c r="A4622" i="17"/>
  <c r="A4623" i="17"/>
  <c r="A4624" i="17"/>
  <c r="A4625" i="17"/>
  <c r="A4626" i="17"/>
  <c r="A4627" i="17"/>
  <c r="A4628" i="17"/>
  <c r="A4629" i="17"/>
  <c r="A4630" i="17"/>
  <c r="A4631" i="17"/>
  <c r="A4632" i="17"/>
  <c r="A4633" i="17"/>
  <c r="A4634" i="17"/>
  <c r="A4635" i="17"/>
  <c r="A4636" i="17"/>
  <c r="A4637" i="17"/>
  <c r="A4638" i="17"/>
  <c r="A4639" i="17"/>
  <c r="A4640" i="17"/>
  <c r="A4641" i="17"/>
  <c r="A4642" i="17"/>
  <c r="A4643" i="17"/>
  <c r="A4644" i="17"/>
  <c r="A4645" i="17"/>
  <c r="A4646" i="17"/>
  <c r="A4647" i="17"/>
  <c r="A4648" i="17"/>
  <c r="A4649" i="17"/>
  <c r="A4650" i="17"/>
  <c r="A4651" i="17"/>
  <c r="A4652" i="17"/>
  <c r="A4653" i="17"/>
  <c r="A4654" i="17"/>
  <c r="A4655" i="17"/>
  <c r="A4656" i="17"/>
  <c r="A4657" i="17"/>
  <c r="A4658" i="17"/>
  <c r="A4659" i="17"/>
  <c r="A4660" i="17"/>
  <c r="A4661" i="17"/>
  <c r="A4662" i="17"/>
  <c r="A4663" i="17"/>
  <c r="A4664" i="17"/>
  <c r="A4665" i="17"/>
  <c r="A4666" i="17"/>
  <c r="A4667" i="17"/>
  <c r="A4668" i="17"/>
  <c r="A4669" i="17"/>
  <c r="A4670" i="17"/>
  <c r="A4671" i="17"/>
  <c r="A4672" i="17"/>
  <c r="A4673" i="17"/>
  <c r="A4674" i="17"/>
  <c r="A4675" i="17"/>
  <c r="A4676" i="17"/>
  <c r="A4677" i="17"/>
  <c r="A4678" i="17"/>
  <c r="A4679" i="17"/>
  <c r="A4680" i="17"/>
  <c r="A4681" i="17"/>
  <c r="A4682" i="17"/>
  <c r="A4683" i="17"/>
  <c r="A4684" i="17"/>
  <c r="A4685" i="17"/>
  <c r="A4686" i="17"/>
  <c r="A4687" i="17"/>
  <c r="A4688" i="17"/>
  <c r="A4689" i="17"/>
  <c r="A4690" i="17"/>
  <c r="A4691" i="17"/>
  <c r="A4692" i="17"/>
  <c r="A4693" i="17"/>
  <c r="A4694" i="17"/>
  <c r="A4695" i="17"/>
  <c r="A4696" i="17"/>
  <c r="A4697" i="17"/>
  <c r="A4698" i="17"/>
  <c r="A4699" i="17"/>
  <c r="A4700" i="17"/>
  <c r="A4701" i="17"/>
  <c r="A4702" i="17"/>
  <c r="A4703" i="17"/>
  <c r="A4704" i="17"/>
  <c r="A4705" i="17"/>
  <c r="A4706" i="17"/>
  <c r="A4707" i="17"/>
  <c r="A4708" i="17"/>
  <c r="A4709" i="17"/>
  <c r="A4710" i="17"/>
  <c r="A4711" i="17"/>
  <c r="A4712" i="17"/>
  <c r="A4713" i="17"/>
  <c r="A4714" i="17"/>
  <c r="A4715" i="17"/>
  <c r="A4716" i="17"/>
  <c r="A4717" i="17"/>
  <c r="A4718" i="17"/>
  <c r="A4719" i="17"/>
  <c r="A4720" i="17"/>
  <c r="A4721" i="17"/>
  <c r="A4722" i="17"/>
  <c r="A4723" i="17"/>
  <c r="A4724" i="17"/>
  <c r="A4725" i="17"/>
  <c r="A4726" i="17"/>
  <c r="A4727" i="17"/>
  <c r="A4728" i="17"/>
  <c r="A4729" i="17"/>
  <c r="A4730" i="17"/>
  <c r="A4731" i="17"/>
  <c r="A4732" i="17"/>
  <c r="A4733" i="17"/>
  <c r="A4734" i="17"/>
  <c r="A4735" i="17"/>
  <c r="A4736" i="17"/>
  <c r="A4737" i="17"/>
  <c r="A4738" i="17"/>
  <c r="A4739" i="17"/>
  <c r="A4740" i="17"/>
  <c r="A4741" i="17"/>
  <c r="A4742" i="17"/>
  <c r="A4743" i="17"/>
  <c r="A4744" i="17"/>
  <c r="A4745" i="17"/>
  <c r="A4746" i="17"/>
  <c r="A4747" i="17"/>
  <c r="A4748" i="17"/>
  <c r="A4749" i="17"/>
  <c r="A4750" i="17"/>
  <c r="A4751" i="17"/>
  <c r="A4752" i="17"/>
  <c r="A4753" i="17"/>
  <c r="A4754" i="17"/>
  <c r="A4755" i="17"/>
  <c r="A4756" i="17"/>
  <c r="A4757" i="17"/>
  <c r="A4758" i="17"/>
  <c r="A4759" i="17"/>
  <c r="A4760" i="17"/>
  <c r="A4761" i="17"/>
  <c r="A4762" i="17"/>
  <c r="A4763" i="17"/>
  <c r="A4764" i="17"/>
  <c r="A4765" i="17"/>
  <c r="A4766" i="17"/>
  <c r="A4767" i="17"/>
  <c r="A4768" i="17"/>
  <c r="A4769" i="17"/>
  <c r="A4770" i="17"/>
  <c r="A4771" i="17"/>
  <c r="A4772" i="17"/>
  <c r="A4773" i="17"/>
  <c r="A4774" i="17"/>
  <c r="A4775" i="17"/>
  <c r="A4776" i="17"/>
  <c r="A4777" i="17"/>
  <c r="A4778" i="17"/>
  <c r="A4779" i="17"/>
  <c r="A4780" i="17"/>
  <c r="A4781" i="17"/>
  <c r="A4782" i="17"/>
  <c r="A4783" i="17"/>
  <c r="A4784" i="17"/>
  <c r="A4785" i="17"/>
  <c r="A4786" i="17"/>
  <c r="A4787" i="17"/>
  <c r="A4788" i="17"/>
  <c r="A4789" i="17"/>
  <c r="A4790" i="17"/>
  <c r="A4791" i="17"/>
  <c r="A4792" i="17"/>
  <c r="A4793" i="17"/>
  <c r="A4794" i="17"/>
  <c r="A4795" i="17"/>
  <c r="A4796" i="17"/>
  <c r="A4797" i="17"/>
  <c r="A4798" i="17"/>
  <c r="A4799" i="17"/>
  <c r="A4800" i="17"/>
  <c r="A4801" i="17"/>
  <c r="A4802" i="17"/>
  <c r="A4803" i="17"/>
  <c r="A4804" i="17"/>
  <c r="A4805" i="17"/>
  <c r="A4806" i="17"/>
  <c r="A4807" i="17"/>
  <c r="A4808" i="17"/>
  <c r="A4809" i="17"/>
  <c r="A4810" i="17"/>
  <c r="A4811" i="17"/>
  <c r="A4812" i="17"/>
  <c r="A4813" i="17"/>
  <c r="A4814" i="17"/>
  <c r="A4815" i="17"/>
  <c r="A4816" i="17"/>
  <c r="A4817" i="17"/>
  <c r="A4818" i="17"/>
  <c r="A4819" i="17"/>
  <c r="A4820" i="17"/>
  <c r="A4821" i="17"/>
  <c r="A4822" i="17"/>
  <c r="A4823" i="17"/>
  <c r="A4824" i="17"/>
  <c r="A4825" i="17"/>
  <c r="A4826" i="17"/>
  <c r="A4827" i="17"/>
  <c r="A4828" i="17"/>
  <c r="A4829" i="17"/>
  <c r="A4830" i="17"/>
  <c r="A4831" i="17"/>
  <c r="A4832" i="17"/>
  <c r="A4833" i="17"/>
  <c r="A4834" i="17"/>
  <c r="A4835" i="17"/>
  <c r="A4836" i="17"/>
  <c r="A4837" i="17"/>
  <c r="A4838" i="17"/>
  <c r="A4839" i="17"/>
  <c r="A4840" i="17"/>
  <c r="A4841" i="17"/>
  <c r="A4842" i="17"/>
  <c r="A4843" i="17"/>
  <c r="A4844" i="17"/>
  <c r="A4845" i="17"/>
  <c r="A4846" i="17"/>
  <c r="A4847" i="17"/>
  <c r="A4848" i="17"/>
  <c r="A4849" i="17"/>
  <c r="A4850" i="17"/>
  <c r="A4851" i="17"/>
  <c r="A4852" i="17"/>
  <c r="A4853" i="17"/>
  <c r="A4854" i="17"/>
  <c r="A4855" i="17"/>
  <c r="A4856" i="17"/>
  <c r="A4857" i="17"/>
  <c r="A4858" i="17"/>
  <c r="A4859" i="17"/>
  <c r="A4860" i="17"/>
  <c r="A4861" i="17"/>
  <c r="A4862" i="17"/>
  <c r="A4863" i="17"/>
  <c r="A4864" i="17"/>
  <c r="A4865" i="17"/>
  <c r="A4866" i="17"/>
  <c r="A4867" i="17"/>
  <c r="A4868" i="17"/>
  <c r="A4869" i="17"/>
  <c r="A4870" i="17"/>
  <c r="A4871" i="17"/>
  <c r="A4872" i="17"/>
  <c r="A4873" i="17"/>
  <c r="A4874" i="17"/>
  <c r="A4875" i="17"/>
  <c r="A4876" i="17"/>
  <c r="A4877" i="17"/>
  <c r="A4878" i="17"/>
  <c r="A4879" i="17"/>
  <c r="A4880" i="17"/>
  <c r="A4881" i="17"/>
  <c r="A4882" i="17"/>
  <c r="A4883" i="17"/>
  <c r="A4884" i="17"/>
  <c r="A4885" i="17"/>
  <c r="A4886" i="17"/>
  <c r="A4887" i="17"/>
  <c r="A4888" i="17"/>
  <c r="A4889" i="17"/>
  <c r="A4890" i="17"/>
  <c r="A4891" i="17"/>
  <c r="A4892" i="17"/>
  <c r="A4893" i="17"/>
  <c r="A4894" i="17"/>
  <c r="A4895" i="17"/>
  <c r="A4896" i="17"/>
  <c r="A4897" i="17"/>
  <c r="A4898" i="17"/>
  <c r="A4899" i="17"/>
  <c r="A4900" i="17"/>
  <c r="A4901" i="17"/>
  <c r="A4902" i="17"/>
  <c r="A4903" i="17"/>
  <c r="A4904" i="17"/>
  <c r="A4905" i="17"/>
  <c r="A4906" i="17"/>
  <c r="A4907" i="17"/>
  <c r="A4908" i="17"/>
  <c r="A4909" i="17"/>
  <c r="A4910" i="17"/>
  <c r="A4911" i="17"/>
  <c r="A4912" i="17"/>
  <c r="A4913" i="17"/>
  <c r="A4914" i="17"/>
  <c r="A4915" i="17"/>
  <c r="A4916" i="17"/>
  <c r="A4917" i="17"/>
  <c r="A4918" i="17"/>
  <c r="A4919" i="17"/>
  <c r="A4920" i="17"/>
  <c r="A4921" i="17"/>
  <c r="A4922" i="17"/>
  <c r="A4923" i="17"/>
  <c r="A4924" i="17"/>
  <c r="A4925" i="17"/>
  <c r="A4926" i="17"/>
  <c r="A4927" i="17"/>
  <c r="A4928" i="17"/>
  <c r="A4929" i="17"/>
  <c r="A4930" i="17"/>
  <c r="A4931" i="17"/>
  <c r="A4932" i="17"/>
  <c r="A4933" i="17"/>
  <c r="A4934" i="17"/>
  <c r="A4935" i="17"/>
  <c r="A4936" i="17"/>
  <c r="A4937" i="17"/>
  <c r="A4938" i="17"/>
  <c r="A4939" i="17"/>
  <c r="A4940" i="17"/>
  <c r="A4941" i="17"/>
  <c r="A4942" i="17"/>
  <c r="A4943" i="17"/>
  <c r="A4944" i="17"/>
  <c r="A4945" i="17"/>
  <c r="A4946" i="17"/>
  <c r="A4947" i="17"/>
  <c r="A4948" i="17"/>
  <c r="A4949" i="17"/>
  <c r="A4950" i="17"/>
  <c r="A4951" i="17"/>
  <c r="A4952" i="17"/>
  <c r="A4953" i="17"/>
  <c r="A4954" i="17"/>
  <c r="A4955" i="17"/>
  <c r="A4956" i="17"/>
  <c r="A4957" i="17"/>
  <c r="A4958" i="17"/>
  <c r="A4959" i="17"/>
  <c r="A4960" i="17"/>
  <c r="A4961" i="17"/>
  <c r="A4962" i="17"/>
  <c r="A4963" i="17"/>
  <c r="A4964" i="17"/>
  <c r="A4965" i="17"/>
  <c r="A4966" i="17"/>
  <c r="A4967" i="17"/>
  <c r="A4968" i="17"/>
  <c r="A4969" i="17"/>
  <c r="A4970" i="17"/>
  <c r="A4971" i="17"/>
  <c r="A4972" i="17"/>
  <c r="A4973" i="17"/>
  <c r="A4974" i="17"/>
  <c r="A4975" i="17"/>
  <c r="A4976" i="17"/>
  <c r="A4977" i="17"/>
  <c r="A4978" i="17"/>
  <c r="A4979" i="17"/>
  <c r="A4980" i="17"/>
  <c r="A4981" i="17"/>
  <c r="A4982" i="17"/>
  <c r="A4983" i="17"/>
  <c r="A4984" i="17"/>
  <c r="A4985" i="17"/>
  <c r="A4986" i="17"/>
  <c r="A4987" i="17"/>
  <c r="A4988" i="17"/>
  <c r="A4989" i="17"/>
  <c r="A4990" i="17"/>
  <c r="A4991" i="17"/>
  <c r="A4992" i="17"/>
  <c r="A4993" i="17"/>
  <c r="A4994" i="17"/>
  <c r="A4995" i="17"/>
  <c r="A4996" i="17"/>
  <c r="A4997" i="17"/>
  <c r="A4998" i="17"/>
  <c r="A4999" i="17"/>
  <c r="A5000" i="17"/>
  <c r="A5001" i="17"/>
  <c r="A5002" i="17"/>
  <c r="A5003" i="17"/>
  <c r="A5004" i="17"/>
  <c r="A5005" i="17"/>
  <c r="A5006" i="17"/>
  <c r="A5007" i="17"/>
  <c r="A5008" i="17"/>
  <c r="A5009" i="17"/>
  <c r="A5010" i="17"/>
  <c r="A5011" i="17"/>
  <c r="A5012" i="17"/>
  <c r="A5013" i="17"/>
  <c r="A5014" i="17"/>
  <c r="A5015" i="17"/>
  <c r="A5016" i="17"/>
  <c r="A5017" i="17"/>
  <c r="A5018" i="17"/>
  <c r="A5019" i="17"/>
  <c r="A5020" i="17"/>
  <c r="A5021" i="17"/>
  <c r="A5022" i="17"/>
  <c r="A5023" i="17"/>
  <c r="A5024" i="17"/>
  <c r="A5025" i="17"/>
  <c r="A5026" i="17"/>
  <c r="A5027" i="17"/>
  <c r="A5028" i="17"/>
  <c r="A5029" i="17"/>
  <c r="A5030" i="17"/>
  <c r="A5031" i="17"/>
  <c r="A5032" i="17"/>
  <c r="A5033" i="17"/>
  <c r="A5034" i="17"/>
  <c r="A5035" i="17"/>
  <c r="A5036" i="17"/>
  <c r="A5037" i="17"/>
  <c r="A5038" i="17"/>
  <c r="A5039" i="17"/>
  <c r="A5040" i="17"/>
  <c r="A5041" i="17"/>
  <c r="A5042" i="17"/>
  <c r="A5043" i="17"/>
  <c r="A5044" i="17"/>
  <c r="A5045" i="17"/>
  <c r="A5046" i="17"/>
  <c r="A5047" i="17"/>
  <c r="A5048" i="17"/>
  <c r="A5049" i="17"/>
  <c r="A5050" i="17"/>
  <c r="A5051" i="17"/>
  <c r="A5052" i="17"/>
  <c r="A5053" i="17"/>
  <c r="A5054" i="17"/>
  <c r="A5055" i="17"/>
  <c r="A5056" i="17"/>
  <c r="A5057" i="17"/>
  <c r="A5058" i="17"/>
  <c r="A5059" i="17"/>
  <c r="A5060" i="17"/>
  <c r="A5061" i="17"/>
  <c r="A5062" i="17"/>
  <c r="A5063" i="17"/>
  <c r="A5064" i="17"/>
  <c r="A5065" i="17"/>
  <c r="A5066" i="17"/>
  <c r="A5067" i="17"/>
  <c r="A5068" i="17"/>
  <c r="A5069" i="17"/>
  <c r="A5070" i="17"/>
  <c r="A5071" i="17"/>
  <c r="A5072" i="17"/>
  <c r="A5073" i="17"/>
  <c r="A5074" i="17"/>
  <c r="A5075" i="17"/>
  <c r="A5076" i="17"/>
  <c r="A5077" i="17"/>
  <c r="A5078" i="17"/>
  <c r="A5079" i="17"/>
  <c r="A5080" i="17"/>
  <c r="A5081" i="17"/>
  <c r="A5082" i="17"/>
  <c r="A5083" i="17"/>
  <c r="A5084" i="17"/>
  <c r="A5085" i="17"/>
  <c r="A5086" i="17"/>
  <c r="A5087" i="17"/>
  <c r="A5088" i="17"/>
  <c r="A5089" i="17"/>
  <c r="A5090" i="17"/>
  <c r="A5091" i="17"/>
  <c r="A5092" i="17"/>
  <c r="A5093" i="17"/>
  <c r="A5094" i="17"/>
  <c r="A5095" i="17"/>
  <c r="A5096" i="17"/>
  <c r="A5097" i="17"/>
  <c r="A5098" i="17"/>
  <c r="A5099" i="17"/>
  <c r="A5100" i="17"/>
  <c r="A5101" i="17"/>
  <c r="A5102" i="17"/>
  <c r="A5103" i="17"/>
  <c r="A5104" i="17"/>
  <c r="A5105" i="17"/>
  <c r="A5106" i="17"/>
  <c r="A5107" i="17"/>
  <c r="A5108" i="17"/>
  <c r="A5109" i="17"/>
  <c r="A5110" i="17"/>
  <c r="A5111" i="17"/>
  <c r="A5112" i="17"/>
  <c r="A5113" i="17"/>
  <c r="A5114" i="17"/>
  <c r="A5115" i="17"/>
  <c r="A5116" i="17"/>
  <c r="A5117" i="17"/>
  <c r="A5118" i="17"/>
  <c r="A5119" i="17"/>
  <c r="A5120" i="17"/>
  <c r="A5121" i="17"/>
  <c r="A5122" i="17"/>
  <c r="A5123" i="17"/>
  <c r="A5124" i="17"/>
  <c r="A5125" i="17"/>
  <c r="A5126" i="17"/>
  <c r="A5127" i="17"/>
  <c r="A5128" i="17"/>
  <c r="A5129" i="17"/>
  <c r="A5130" i="17"/>
  <c r="A5131" i="17"/>
  <c r="A5132" i="17"/>
  <c r="A5133" i="17"/>
  <c r="A5134" i="17"/>
  <c r="A5135" i="17"/>
  <c r="A5136" i="17"/>
  <c r="A5137" i="17"/>
  <c r="A5138" i="17"/>
  <c r="A5139" i="17"/>
  <c r="A5140" i="17"/>
  <c r="A5141" i="17"/>
  <c r="A5142" i="17"/>
  <c r="A5143" i="17"/>
  <c r="A5144" i="17"/>
  <c r="A5145" i="17"/>
  <c r="A5146" i="17"/>
  <c r="A5147" i="17"/>
  <c r="A5148" i="17"/>
  <c r="A5149" i="17"/>
  <c r="A5150" i="17"/>
  <c r="A5151" i="17"/>
  <c r="A5152" i="17"/>
  <c r="A5153" i="17"/>
  <c r="A5154" i="17"/>
  <c r="A5155" i="17"/>
  <c r="A5156" i="17"/>
  <c r="A5157" i="17"/>
  <c r="A5158" i="17"/>
  <c r="A5159" i="17"/>
  <c r="A5160" i="17"/>
  <c r="A5161" i="17"/>
  <c r="A5162" i="17"/>
  <c r="A5163" i="17"/>
  <c r="A5164" i="17"/>
  <c r="A5165" i="17"/>
  <c r="A5166" i="17"/>
  <c r="A5167" i="17"/>
  <c r="A5168" i="17"/>
  <c r="A5169" i="17"/>
  <c r="A5170" i="17"/>
  <c r="A5171" i="17"/>
  <c r="A5172" i="17"/>
  <c r="A5173" i="17"/>
  <c r="A5174" i="17"/>
  <c r="A5175" i="17"/>
  <c r="A5176" i="17"/>
  <c r="A5177" i="17"/>
  <c r="A5178" i="17"/>
  <c r="A5179" i="17"/>
  <c r="A5180" i="17"/>
  <c r="A5181" i="17"/>
  <c r="A5182" i="17"/>
  <c r="A5183" i="17"/>
  <c r="A5184" i="17"/>
  <c r="A5185" i="17"/>
  <c r="A5186" i="17"/>
  <c r="A5187" i="17"/>
  <c r="A5188" i="17"/>
  <c r="A5189" i="17"/>
  <c r="A5190" i="17"/>
  <c r="A5191" i="17"/>
  <c r="A5192" i="17"/>
  <c r="A5193" i="17"/>
  <c r="A5194" i="17"/>
  <c r="A5195" i="17"/>
  <c r="A5196" i="17"/>
  <c r="A5197" i="17"/>
  <c r="A5198" i="17"/>
  <c r="A5199" i="17"/>
  <c r="A5200" i="17"/>
  <c r="A5201" i="17"/>
  <c r="A5202" i="17"/>
  <c r="A5203" i="17"/>
  <c r="A5204" i="17"/>
  <c r="A5205" i="17"/>
  <c r="A5206" i="17"/>
  <c r="A5207" i="17"/>
  <c r="A5208" i="17"/>
  <c r="A5209" i="17"/>
  <c r="A5210" i="17"/>
  <c r="A5211" i="17"/>
  <c r="A5212" i="17"/>
  <c r="A5213" i="17"/>
  <c r="A5214" i="17"/>
  <c r="A5215" i="17"/>
  <c r="A5216" i="17"/>
  <c r="A5217" i="17"/>
  <c r="A5218" i="17"/>
  <c r="A5219" i="17"/>
  <c r="A5220" i="17"/>
  <c r="A5221" i="17"/>
  <c r="A5222" i="17"/>
  <c r="A5223" i="17"/>
  <c r="A5224" i="17"/>
  <c r="A5225" i="17"/>
  <c r="A5226" i="17"/>
  <c r="A5227" i="17"/>
  <c r="A5228" i="17"/>
  <c r="A5229" i="17"/>
  <c r="A5230" i="17"/>
  <c r="A5231" i="17"/>
  <c r="A5232" i="17"/>
  <c r="A5233" i="17"/>
  <c r="A5234" i="17"/>
  <c r="A5235" i="17"/>
  <c r="A5236" i="17"/>
  <c r="A5237" i="17"/>
  <c r="A5238" i="17"/>
  <c r="A5239" i="17"/>
  <c r="A5240" i="17"/>
  <c r="A5241" i="17"/>
  <c r="A5242" i="17"/>
  <c r="A5243" i="17"/>
  <c r="A5244" i="17"/>
  <c r="A5245" i="17"/>
  <c r="A5246" i="17"/>
  <c r="A5247" i="17"/>
  <c r="A5248" i="17"/>
  <c r="A5249" i="17"/>
  <c r="A5250" i="17"/>
  <c r="A5251" i="17"/>
  <c r="A5252" i="17"/>
  <c r="A5253" i="17"/>
  <c r="A5254" i="17"/>
  <c r="A5255" i="17"/>
  <c r="A5256" i="17"/>
  <c r="A5257" i="17"/>
  <c r="A5258" i="17"/>
  <c r="A5259" i="17"/>
  <c r="A5260" i="17"/>
  <c r="A5261" i="17"/>
  <c r="A5262" i="17"/>
  <c r="A5263" i="17"/>
  <c r="A5264" i="17"/>
  <c r="A5265" i="17"/>
  <c r="A5266" i="17"/>
  <c r="A5267" i="17"/>
  <c r="A5268" i="17"/>
  <c r="A5269" i="17"/>
  <c r="A5270" i="17"/>
  <c r="A5271" i="17"/>
  <c r="A5272" i="17"/>
  <c r="A5273" i="17"/>
  <c r="A5274" i="17"/>
  <c r="A5275" i="17"/>
  <c r="A5276" i="17"/>
  <c r="A5277" i="17"/>
  <c r="A5278" i="17"/>
  <c r="A5279" i="17"/>
  <c r="A5280" i="17"/>
  <c r="A5281" i="17"/>
  <c r="A5282" i="17"/>
  <c r="A5283" i="17"/>
  <c r="A5284" i="17"/>
  <c r="A5285" i="17"/>
  <c r="A5286" i="17"/>
  <c r="A5287" i="17"/>
  <c r="A5288" i="17"/>
  <c r="A5289" i="17"/>
  <c r="A5290" i="17"/>
  <c r="A5291" i="17"/>
  <c r="A5292" i="17"/>
  <c r="A5293" i="17"/>
  <c r="A5294" i="17"/>
  <c r="A5295" i="17"/>
  <c r="A5296" i="17"/>
  <c r="A5297" i="17"/>
  <c r="A5298" i="17"/>
  <c r="A5299" i="17"/>
  <c r="A5300" i="17"/>
  <c r="A5301" i="17"/>
  <c r="A5302" i="17"/>
  <c r="A5303" i="17"/>
  <c r="A5304" i="17"/>
  <c r="A5305" i="17"/>
  <c r="A5306" i="17"/>
  <c r="A5307" i="17"/>
  <c r="A5308" i="17"/>
  <c r="A5309" i="17"/>
  <c r="A5310" i="17"/>
  <c r="A5311" i="17"/>
  <c r="A5312" i="17"/>
  <c r="A5313" i="17"/>
  <c r="A5314" i="17"/>
  <c r="A5315" i="17"/>
  <c r="A5316" i="17"/>
  <c r="A5317" i="17"/>
  <c r="A5318" i="17"/>
  <c r="A5319" i="17"/>
  <c r="A5320" i="17"/>
  <c r="A5321" i="17"/>
  <c r="A5322" i="17"/>
  <c r="A5323" i="17"/>
  <c r="A5324" i="17"/>
  <c r="A5325" i="17"/>
  <c r="A5326" i="17"/>
  <c r="A5327" i="17"/>
  <c r="A5328" i="17"/>
  <c r="A5329" i="17"/>
  <c r="A5330" i="17"/>
  <c r="A5331" i="17"/>
  <c r="A5332" i="17"/>
  <c r="A5333" i="17"/>
  <c r="A5334" i="17"/>
  <c r="A5335" i="17"/>
  <c r="A5336" i="17"/>
  <c r="A5337" i="17"/>
  <c r="A5338" i="17"/>
  <c r="A5339" i="17"/>
  <c r="A5340" i="17"/>
  <c r="A5341" i="17"/>
  <c r="A5342" i="17"/>
  <c r="A5343" i="17"/>
  <c r="A5344" i="17"/>
  <c r="A5345" i="17"/>
  <c r="A5346" i="17"/>
  <c r="A5347" i="17"/>
  <c r="A5348" i="17"/>
  <c r="A5349" i="17"/>
  <c r="A5350" i="17"/>
  <c r="A5351" i="17"/>
  <c r="A5352" i="17"/>
  <c r="A5353" i="17"/>
  <c r="A5354" i="17"/>
  <c r="A5355" i="17"/>
  <c r="A5356" i="17"/>
  <c r="A5357" i="17"/>
  <c r="A5358" i="17"/>
  <c r="A5359" i="17"/>
  <c r="A5360" i="17"/>
  <c r="A5361" i="17"/>
  <c r="A5362" i="17"/>
  <c r="A5363" i="17"/>
  <c r="A5364" i="17"/>
  <c r="A5365" i="17"/>
  <c r="A5366" i="17"/>
  <c r="A5367" i="17"/>
  <c r="A5368" i="17"/>
  <c r="A5369" i="17"/>
  <c r="A5370" i="17"/>
  <c r="A5371" i="17"/>
  <c r="A5372" i="17"/>
  <c r="A5373" i="17"/>
  <c r="A5374" i="17"/>
  <c r="A5375" i="17"/>
  <c r="A5376" i="17"/>
  <c r="A5377" i="17"/>
  <c r="A5378" i="17"/>
  <c r="A5379" i="17"/>
  <c r="A5380" i="17"/>
  <c r="A5381" i="17"/>
  <c r="A5382" i="17"/>
  <c r="A5383" i="17"/>
  <c r="A5384" i="17"/>
  <c r="A5385" i="17"/>
  <c r="A5386" i="17"/>
  <c r="A5387" i="17"/>
  <c r="A5388" i="17"/>
  <c r="A5389" i="17"/>
  <c r="A5390" i="17"/>
  <c r="A5391" i="17"/>
  <c r="A5392" i="17"/>
  <c r="A5393" i="17"/>
  <c r="A5394" i="17"/>
  <c r="A5395" i="17"/>
  <c r="A5396" i="17"/>
  <c r="A5397" i="17"/>
  <c r="A5398" i="17"/>
  <c r="A5399" i="17"/>
  <c r="A5400" i="17"/>
  <c r="A5401" i="17"/>
  <c r="A5402" i="17"/>
  <c r="A5403" i="17"/>
  <c r="A5404" i="17"/>
  <c r="A5405" i="17"/>
  <c r="A5406" i="17"/>
  <c r="A5407" i="17"/>
  <c r="A5408" i="17"/>
  <c r="A5409" i="17"/>
  <c r="A5410" i="17"/>
  <c r="A5411" i="17"/>
  <c r="A5412" i="17"/>
  <c r="A5413" i="17"/>
  <c r="A5414" i="17"/>
  <c r="A5415" i="17"/>
  <c r="A5416" i="17"/>
  <c r="A5417" i="17"/>
  <c r="A5418" i="17"/>
  <c r="A5419" i="17"/>
  <c r="A5420" i="17"/>
  <c r="A5421" i="17"/>
  <c r="A5422" i="17"/>
  <c r="A5423" i="17"/>
  <c r="A5424" i="17"/>
  <c r="A5425" i="17"/>
  <c r="A5426" i="17"/>
  <c r="A5427" i="17"/>
  <c r="A5428" i="17"/>
  <c r="A5429" i="17"/>
  <c r="A5430" i="17"/>
  <c r="A5431" i="17"/>
  <c r="A5432" i="17"/>
  <c r="A5433" i="17"/>
  <c r="A5434" i="17"/>
  <c r="A5435" i="17"/>
  <c r="A5436" i="17"/>
  <c r="A5437" i="17"/>
  <c r="A5438" i="17"/>
  <c r="A5439" i="17"/>
  <c r="A5440" i="17"/>
  <c r="A5441" i="17"/>
  <c r="A5442" i="17"/>
  <c r="A5443" i="17"/>
  <c r="A5444" i="17"/>
  <c r="A5445" i="17"/>
  <c r="A5446" i="17"/>
  <c r="A5447" i="17"/>
  <c r="A5448" i="17"/>
  <c r="A5449" i="17"/>
  <c r="A5450" i="17"/>
  <c r="A5451" i="17"/>
  <c r="A5452" i="17"/>
  <c r="A5453" i="17"/>
  <c r="A5454" i="17"/>
  <c r="A5455" i="17"/>
  <c r="A5456" i="17"/>
  <c r="A5457" i="17"/>
  <c r="A5458" i="17"/>
  <c r="A5459" i="17"/>
  <c r="A5460" i="17"/>
  <c r="A5461" i="17"/>
  <c r="A5462" i="17"/>
  <c r="A5463" i="17"/>
  <c r="A5464" i="17"/>
  <c r="A5465" i="17"/>
  <c r="A5466" i="17"/>
  <c r="A5467" i="17"/>
  <c r="A5468" i="17"/>
  <c r="A5469" i="17"/>
  <c r="A5470" i="17"/>
  <c r="A5471" i="17"/>
  <c r="A5472" i="17"/>
  <c r="A5473" i="17"/>
  <c r="A5474" i="17"/>
  <c r="A5475" i="17"/>
  <c r="A5476" i="17"/>
  <c r="A5477" i="17"/>
  <c r="A5478" i="17"/>
  <c r="A5479" i="17"/>
  <c r="A5480" i="17"/>
  <c r="A5481" i="17"/>
  <c r="A5482" i="17"/>
  <c r="A5483" i="17"/>
  <c r="A5484" i="17"/>
  <c r="A5485" i="17"/>
  <c r="A5486" i="17"/>
  <c r="A5487" i="17"/>
  <c r="A5488" i="17"/>
  <c r="A5489" i="17"/>
  <c r="A5490" i="17"/>
  <c r="A5491" i="17"/>
  <c r="A5492" i="17"/>
  <c r="A5493" i="17"/>
  <c r="A5494" i="17"/>
  <c r="A5495" i="17"/>
  <c r="A5496" i="17"/>
  <c r="A5497" i="17"/>
  <c r="A5498" i="17"/>
  <c r="A5499" i="17"/>
  <c r="A5500" i="17"/>
  <c r="A5501" i="17"/>
  <c r="A5502" i="17"/>
  <c r="A5503" i="17"/>
  <c r="A5504" i="17"/>
  <c r="A5505" i="17"/>
  <c r="A5506" i="17"/>
  <c r="A5507" i="17"/>
  <c r="A5508" i="17"/>
  <c r="A5509" i="17"/>
  <c r="A5510" i="17"/>
  <c r="A5511" i="17"/>
  <c r="A5512" i="17"/>
  <c r="A5513" i="17"/>
  <c r="A5514" i="17"/>
  <c r="A5515" i="17"/>
  <c r="A5516" i="17"/>
  <c r="A5517" i="17"/>
  <c r="A5518" i="17"/>
  <c r="A5519" i="17"/>
  <c r="A5520" i="17"/>
  <c r="A5521" i="17"/>
  <c r="A5522" i="17"/>
  <c r="A5523" i="17"/>
  <c r="A5524" i="17"/>
  <c r="A5525" i="17"/>
  <c r="A5526" i="17"/>
  <c r="A5527" i="17"/>
  <c r="A5528" i="17"/>
  <c r="A5529" i="17"/>
  <c r="A5530" i="17"/>
  <c r="A5531" i="17"/>
  <c r="A5532" i="17"/>
  <c r="A5533" i="17"/>
  <c r="A5534" i="17"/>
  <c r="A5535" i="17"/>
  <c r="A5536" i="17"/>
  <c r="A5537" i="17"/>
  <c r="A5538" i="17"/>
  <c r="A5539" i="17"/>
  <c r="A5540" i="17"/>
  <c r="A5541" i="17"/>
  <c r="A5542" i="17"/>
  <c r="A5543" i="17"/>
  <c r="A5544" i="17"/>
  <c r="A5545" i="17"/>
  <c r="A5546" i="17"/>
  <c r="A5547" i="17"/>
  <c r="A5548" i="17"/>
  <c r="A5549" i="17"/>
  <c r="A5550" i="17"/>
  <c r="A5551" i="17"/>
  <c r="A5552" i="17"/>
  <c r="A5553" i="17"/>
  <c r="A5554" i="17"/>
  <c r="A5555" i="17"/>
  <c r="A5556" i="17"/>
  <c r="A5557" i="17"/>
  <c r="A5558" i="17"/>
  <c r="A5559" i="17"/>
  <c r="A5560" i="17"/>
  <c r="A5561" i="17"/>
  <c r="A5562" i="17"/>
  <c r="A5563" i="17"/>
  <c r="A5564" i="17"/>
  <c r="A5565" i="17"/>
  <c r="A5566" i="17"/>
  <c r="A5567" i="17"/>
  <c r="A5568" i="17"/>
  <c r="A5569" i="17"/>
  <c r="A5570" i="17"/>
  <c r="A5571" i="17"/>
  <c r="A5572" i="17"/>
  <c r="A5573" i="17"/>
  <c r="A5574" i="17"/>
  <c r="A5575" i="17"/>
  <c r="A5576" i="17"/>
  <c r="A5577" i="17"/>
  <c r="A5578" i="17"/>
  <c r="A5579" i="17"/>
  <c r="A5580" i="17"/>
  <c r="A5581" i="17"/>
  <c r="A5582" i="17"/>
  <c r="A5583" i="17"/>
  <c r="A5584" i="17"/>
  <c r="A5585" i="17"/>
  <c r="A5586" i="17"/>
  <c r="A5587" i="17"/>
  <c r="A5588" i="17"/>
  <c r="A5589" i="17"/>
  <c r="A5590" i="17"/>
  <c r="A5591" i="17"/>
  <c r="A5592" i="17"/>
  <c r="A5593" i="17"/>
  <c r="A5594" i="17"/>
  <c r="A5595" i="17"/>
  <c r="A5596" i="17"/>
  <c r="A5597" i="17"/>
  <c r="A5598" i="17"/>
  <c r="A5599" i="17"/>
  <c r="A5600" i="17"/>
  <c r="A5601" i="17"/>
  <c r="A5602" i="17"/>
  <c r="A5603" i="17"/>
  <c r="A5604" i="17"/>
  <c r="A5605" i="17"/>
  <c r="A5606" i="17"/>
  <c r="A5607" i="17"/>
  <c r="A5608" i="17"/>
  <c r="A5609" i="17"/>
  <c r="A5610" i="17"/>
  <c r="A5611" i="17"/>
  <c r="A5612" i="17"/>
  <c r="A5613" i="17"/>
  <c r="A5614" i="17"/>
  <c r="A5615" i="17"/>
  <c r="A5616" i="17"/>
  <c r="A5617" i="17"/>
  <c r="A5618" i="17"/>
  <c r="A5619" i="17"/>
  <c r="A5620" i="17"/>
  <c r="A5621" i="17"/>
  <c r="A5622" i="17"/>
  <c r="A5623" i="17"/>
  <c r="A5624" i="17"/>
  <c r="A5625" i="17"/>
  <c r="A5626" i="17"/>
  <c r="A5627" i="17"/>
  <c r="A5628" i="17"/>
  <c r="A5629" i="17"/>
  <c r="A5630" i="17"/>
  <c r="A5631" i="17"/>
  <c r="A5632" i="17"/>
  <c r="A5633" i="17"/>
  <c r="A5634" i="17"/>
  <c r="A5635" i="17"/>
  <c r="A5636" i="17"/>
  <c r="A5637" i="17"/>
  <c r="A5638" i="17"/>
  <c r="A5639" i="17"/>
  <c r="A5640" i="17"/>
  <c r="A5641" i="17"/>
  <c r="A5642" i="17"/>
  <c r="A5643" i="17"/>
  <c r="A5644" i="17"/>
  <c r="A5645" i="17"/>
  <c r="A5646" i="17"/>
  <c r="A5647" i="17"/>
  <c r="A5648" i="17"/>
  <c r="A5649" i="17"/>
  <c r="A5650" i="17"/>
  <c r="A5651" i="17"/>
  <c r="A5652" i="17"/>
  <c r="A5653" i="17"/>
  <c r="A5654" i="17"/>
  <c r="A5655" i="17"/>
  <c r="A5656" i="17"/>
  <c r="A5657" i="17"/>
  <c r="A5658" i="17"/>
  <c r="A5659" i="17"/>
  <c r="A5660" i="17"/>
  <c r="A5661" i="17"/>
  <c r="A5662" i="17"/>
  <c r="A5663" i="17"/>
  <c r="A5664" i="17"/>
  <c r="A5665" i="17"/>
  <c r="A5666" i="17"/>
  <c r="A5667" i="17"/>
  <c r="A5668" i="17"/>
  <c r="A5669" i="17"/>
  <c r="A5670" i="17"/>
  <c r="A5671" i="17"/>
  <c r="A5672" i="17"/>
  <c r="A5673" i="17"/>
  <c r="A5674" i="17"/>
  <c r="A5675" i="17"/>
  <c r="A5676" i="17"/>
  <c r="A5677" i="17"/>
  <c r="A5678" i="17"/>
  <c r="A5679" i="17"/>
  <c r="A5680" i="17"/>
  <c r="A5681" i="17"/>
  <c r="A5682" i="17"/>
  <c r="A5683" i="17"/>
  <c r="A5684" i="17"/>
  <c r="A5685" i="17"/>
  <c r="A5686" i="17"/>
  <c r="A5687" i="17"/>
  <c r="A5688" i="17"/>
  <c r="A5689" i="17"/>
  <c r="A5690" i="17"/>
  <c r="A5691" i="17"/>
  <c r="A5692" i="17"/>
  <c r="A5693" i="17"/>
  <c r="A5694" i="17"/>
  <c r="A5695" i="17"/>
  <c r="A5696" i="17"/>
  <c r="A5697" i="17"/>
  <c r="A5698" i="17"/>
  <c r="A5699" i="17"/>
  <c r="A5700" i="17"/>
  <c r="A5701" i="17"/>
  <c r="A5702" i="17"/>
  <c r="A5703" i="17"/>
  <c r="A5704" i="17"/>
  <c r="A5705" i="17"/>
  <c r="A5706" i="17"/>
  <c r="A5707" i="17"/>
  <c r="A5708" i="17"/>
  <c r="A5709" i="17"/>
  <c r="A5710" i="17"/>
  <c r="A5711" i="17"/>
  <c r="A5712" i="17"/>
  <c r="A5713" i="17"/>
  <c r="A5714" i="17"/>
  <c r="A5715" i="17"/>
  <c r="A5716" i="17"/>
  <c r="A5717" i="17"/>
  <c r="A5718" i="17"/>
  <c r="A5719" i="17"/>
  <c r="A5720" i="17"/>
  <c r="A5721" i="17"/>
  <c r="A5722" i="17"/>
  <c r="A5723" i="17"/>
  <c r="A5724" i="17"/>
  <c r="A5725" i="17"/>
  <c r="A5726" i="17"/>
  <c r="A5727" i="17"/>
  <c r="A5728" i="17"/>
  <c r="A5729" i="17"/>
  <c r="A5730" i="17"/>
  <c r="A5731" i="17"/>
  <c r="A5732" i="17"/>
  <c r="A5733" i="17"/>
  <c r="A5734" i="17"/>
  <c r="A5735" i="17"/>
  <c r="A5736" i="17"/>
  <c r="A5737" i="17"/>
  <c r="A5738" i="17"/>
  <c r="A5739" i="17"/>
  <c r="A5740" i="17"/>
  <c r="A5741" i="17"/>
  <c r="A5742" i="17"/>
  <c r="A5743" i="17"/>
  <c r="A5744" i="17"/>
  <c r="A5745" i="17"/>
  <c r="A5746" i="17"/>
  <c r="A5747" i="17"/>
  <c r="A5748" i="17"/>
  <c r="A5749" i="17"/>
  <c r="A5750" i="17"/>
  <c r="A5751" i="17"/>
  <c r="A5752" i="17"/>
  <c r="A5753" i="17"/>
  <c r="A5754" i="17"/>
  <c r="A5755" i="17"/>
  <c r="A5756" i="17"/>
  <c r="A5757" i="17"/>
  <c r="A5758" i="17"/>
  <c r="A5759" i="17"/>
  <c r="A5760" i="17"/>
  <c r="A5761" i="17"/>
  <c r="A5762" i="17"/>
  <c r="A5763" i="17"/>
  <c r="A5764" i="17"/>
  <c r="A5765" i="17"/>
  <c r="A5766" i="17"/>
  <c r="A5767" i="17"/>
  <c r="A5768" i="17"/>
  <c r="A5769" i="17"/>
  <c r="A5770" i="17"/>
  <c r="A5771" i="17"/>
  <c r="A5772" i="17"/>
  <c r="A5773" i="17"/>
  <c r="A5774" i="17"/>
  <c r="A5775" i="17"/>
  <c r="A5776" i="17"/>
  <c r="A5777" i="17"/>
  <c r="A5778" i="17"/>
  <c r="A5779" i="17"/>
  <c r="A5780" i="17"/>
  <c r="A5781" i="17"/>
  <c r="A5782" i="17"/>
  <c r="A5783" i="17"/>
  <c r="A5784" i="17"/>
  <c r="A5785" i="17"/>
  <c r="A5786" i="17"/>
  <c r="A5787" i="17"/>
  <c r="A5788" i="17"/>
  <c r="A5789" i="17"/>
  <c r="A5790" i="17"/>
  <c r="A5791" i="17"/>
  <c r="A5792" i="17"/>
  <c r="A5793" i="17"/>
  <c r="A5794" i="17"/>
  <c r="A5795" i="17"/>
  <c r="A5796" i="17"/>
  <c r="A5797" i="17"/>
  <c r="A5798" i="17"/>
  <c r="A5799" i="17"/>
  <c r="A5800" i="17"/>
  <c r="A5801" i="17"/>
  <c r="A5802" i="17"/>
  <c r="A5803" i="17"/>
  <c r="A5804" i="17"/>
  <c r="A5805" i="17"/>
  <c r="A5806" i="17"/>
  <c r="A5807" i="17"/>
  <c r="A5808" i="17"/>
  <c r="A5809" i="17"/>
  <c r="A5810" i="17"/>
  <c r="A5811" i="17"/>
  <c r="A5812" i="17"/>
  <c r="A5813" i="17"/>
  <c r="A5814" i="17"/>
  <c r="A5815" i="17"/>
  <c r="A5816" i="17"/>
  <c r="A5817" i="17"/>
  <c r="A5818" i="17"/>
  <c r="A5819" i="17"/>
  <c r="A5820" i="17"/>
  <c r="A5821" i="17"/>
  <c r="A5822" i="17"/>
  <c r="A5823" i="17"/>
  <c r="A5824" i="17"/>
  <c r="A5825" i="17"/>
  <c r="A5826" i="17"/>
  <c r="A5827" i="17"/>
  <c r="A5828" i="17"/>
  <c r="A5829" i="17"/>
  <c r="A5830" i="17"/>
  <c r="A5831" i="17"/>
  <c r="A5832" i="17"/>
  <c r="A5833" i="17"/>
  <c r="A5834" i="17"/>
  <c r="A5835" i="17"/>
  <c r="A5836" i="17"/>
  <c r="A5837" i="17"/>
  <c r="A5838" i="17"/>
  <c r="A5839" i="17"/>
  <c r="A5840" i="17"/>
  <c r="A5841" i="17"/>
  <c r="A5842" i="17"/>
  <c r="A5843" i="17"/>
  <c r="A5844" i="17"/>
  <c r="A5845" i="17"/>
  <c r="A5846" i="17"/>
  <c r="A5847" i="17"/>
  <c r="A5848" i="17"/>
  <c r="A5849" i="17"/>
  <c r="A5850" i="17"/>
  <c r="A5851" i="17"/>
  <c r="A5852" i="17"/>
  <c r="A5853" i="17"/>
  <c r="A5854" i="17"/>
  <c r="A5855" i="17"/>
  <c r="A5856" i="17"/>
  <c r="A5857" i="17"/>
  <c r="A5858" i="17"/>
  <c r="A5859" i="17"/>
  <c r="A5860" i="17"/>
  <c r="A5861" i="17"/>
  <c r="A5862" i="17"/>
  <c r="A5863" i="17"/>
  <c r="A5864" i="17"/>
  <c r="A5865" i="17"/>
  <c r="A5866" i="17"/>
  <c r="A5867" i="17"/>
  <c r="A5868" i="17"/>
  <c r="A5869" i="17"/>
  <c r="A5870" i="17"/>
  <c r="A5871" i="17"/>
  <c r="A5872" i="17"/>
  <c r="A5873" i="17"/>
  <c r="A5874" i="17"/>
  <c r="A5875" i="17"/>
  <c r="A5876" i="17"/>
  <c r="A5877" i="17"/>
  <c r="A5878" i="17"/>
  <c r="A5879" i="17"/>
  <c r="A5880" i="17"/>
  <c r="A5881" i="17"/>
  <c r="A5882" i="17"/>
  <c r="A5883" i="17"/>
  <c r="A5884" i="17"/>
  <c r="A5885" i="17"/>
  <c r="A5886" i="17"/>
  <c r="A5887" i="17"/>
  <c r="A5888" i="17"/>
  <c r="A5889" i="17"/>
  <c r="A5890" i="17"/>
  <c r="A5891" i="17"/>
  <c r="A5892" i="17"/>
  <c r="A5893" i="17"/>
  <c r="A5894" i="17"/>
  <c r="A5895" i="17"/>
  <c r="A5896" i="17"/>
  <c r="A5897" i="17"/>
  <c r="A5898" i="17"/>
  <c r="A5899" i="17"/>
  <c r="A5900" i="17"/>
  <c r="A5901" i="17"/>
  <c r="A5902" i="17"/>
  <c r="A5903" i="17"/>
  <c r="A5904" i="17"/>
  <c r="A5905" i="17"/>
  <c r="A5906" i="17"/>
  <c r="A5907" i="17"/>
  <c r="A5908" i="17"/>
  <c r="A5909" i="17"/>
  <c r="A5910" i="17"/>
  <c r="A5911" i="17"/>
  <c r="A5912" i="17"/>
  <c r="A5913" i="17"/>
  <c r="A5914" i="17"/>
  <c r="A5915" i="17"/>
  <c r="A5916" i="17"/>
  <c r="A5917" i="17"/>
  <c r="A5918" i="17"/>
  <c r="A5919" i="17"/>
  <c r="A5920" i="17"/>
  <c r="A5921" i="17"/>
  <c r="A5922" i="17"/>
  <c r="A5923" i="17"/>
  <c r="A5924" i="17"/>
  <c r="A5925" i="17"/>
  <c r="A5926" i="17"/>
  <c r="A5927" i="17"/>
  <c r="A5928" i="17"/>
  <c r="A5929" i="17"/>
  <c r="A5930" i="17"/>
  <c r="A5931" i="17"/>
  <c r="A5932" i="17"/>
  <c r="A5933" i="17"/>
  <c r="A5934" i="17"/>
  <c r="A5935" i="17"/>
  <c r="A5936" i="17"/>
  <c r="A5937" i="17"/>
  <c r="A5938" i="17"/>
  <c r="A5939" i="17"/>
  <c r="A5940" i="17"/>
  <c r="A5941" i="17"/>
  <c r="A5942" i="17"/>
  <c r="A5943" i="17"/>
  <c r="A5944" i="17"/>
  <c r="A5945" i="17"/>
  <c r="A5946" i="17"/>
  <c r="A5947" i="17"/>
  <c r="A5948" i="17"/>
  <c r="A5949" i="17"/>
  <c r="A5950" i="17"/>
  <c r="A5951" i="17"/>
  <c r="A5952" i="17"/>
  <c r="A5953" i="17"/>
  <c r="A5954" i="17"/>
  <c r="A5955" i="17"/>
  <c r="A5956" i="17"/>
  <c r="A5957" i="17"/>
  <c r="A5958" i="17"/>
  <c r="A5959" i="17"/>
  <c r="A5960" i="17"/>
  <c r="A5961" i="17"/>
  <c r="A5962" i="17"/>
  <c r="A5963" i="17"/>
  <c r="A5964" i="17"/>
  <c r="A5965" i="17"/>
  <c r="A5966" i="17"/>
  <c r="A5967" i="17"/>
  <c r="A5968" i="17"/>
  <c r="A5969" i="17"/>
  <c r="A5970" i="17"/>
  <c r="A5971" i="17"/>
  <c r="A5972" i="17"/>
  <c r="A5973" i="17"/>
  <c r="A5974" i="17"/>
  <c r="A5975" i="17"/>
  <c r="A5976" i="17"/>
  <c r="A5977" i="17"/>
  <c r="A5978" i="17"/>
  <c r="A5979" i="17"/>
  <c r="A5980" i="17"/>
  <c r="A5981" i="17"/>
  <c r="A5982" i="17"/>
  <c r="A5983" i="17"/>
  <c r="A5984" i="17"/>
  <c r="A5985" i="17"/>
  <c r="A5986" i="17"/>
  <c r="A5987" i="17"/>
  <c r="A5988" i="17"/>
  <c r="A5989" i="17"/>
  <c r="A5990" i="17"/>
  <c r="A5991" i="17"/>
  <c r="A5992" i="17"/>
  <c r="A5993" i="17"/>
  <c r="A5994" i="17"/>
  <c r="A5995" i="17"/>
  <c r="A5996" i="17"/>
  <c r="A5997" i="17"/>
  <c r="A5998" i="17"/>
  <c r="A5999" i="17"/>
  <c r="A6000" i="17"/>
  <c r="A6001" i="17"/>
  <c r="A6002" i="17"/>
  <c r="A6003" i="17"/>
  <c r="A6004" i="17"/>
  <c r="A6005" i="17"/>
  <c r="A6006" i="17"/>
  <c r="A6007" i="17"/>
  <c r="A6008" i="17"/>
  <c r="A6009" i="17"/>
  <c r="A6010" i="17"/>
  <c r="A6011" i="17"/>
  <c r="A6012" i="17"/>
  <c r="A6013" i="17"/>
  <c r="A6014" i="17"/>
  <c r="A6015" i="17"/>
  <c r="A6016" i="17"/>
  <c r="A6017" i="17"/>
  <c r="A6018" i="17"/>
  <c r="A6019" i="17"/>
  <c r="A6020" i="17"/>
  <c r="A6021" i="17"/>
  <c r="A6022" i="17"/>
  <c r="A6023" i="17"/>
  <c r="A6024" i="17"/>
  <c r="A6025" i="17"/>
  <c r="A6026" i="17"/>
  <c r="A6027" i="17"/>
  <c r="A6028" i="17"/>
  <c r="A6029" i="17"/>
  <c r="A6030" i="17"/>
  <c r="A6031" i="17"/>
  <c r="A6032" i="17"/>
  <c r="A6033" i="17"/>
  <c r="A6034" i="17"/>
  <c r="A6035" i="17"/>
  <c r="A6036" i="17"/>
  <c r="A6037" i="17"/>
  <c r="A6038" i="17"/>
  <c r="A6039" i="17"/>
  <c r="A6040" i="17"/>
  <c r="A6041" i="17"/>
  <c r="A6042" i="17"/>
  <c r="A6043" i="17"/>
  <c r="A6044" i="17"/>
  <c r="A6045" i="17"/>
  <c r="A6046" i="17"/>
  <c r="A6047" i="17"/>
  <c r="A6048" i="17"/>
  <c r="A6049" i="17"/>
  <c r="A6050" i="17"/>
  <c r="A6051" i="17"/>
  <c r="A6052" i="17"/>
  <c r="A6053" i="17"/>
  <c r="A6054" i="17"/>
  <c r="A6055" i="17"/>
  <c r="A6056" i="17"/>
  <c r="A6057" i="17"/>
  <c r="A6058" i="17"/>
  <c r="A6059" i="17"/>
  <c r="A6060" i="17"/>
  <c r="A6061" i="17"/>
  <c r="A6062" i="17"/>
  <c r="A6063" i="17"/>
  <c r="A6064" i="17"/>
  <c r="A6065" i="17"/>
  <c r="A6066" i="17"/>
  <c r="A6067" i="17"/>
  <c r="A6068" i="17"/>
  <c r="A6069" i="17"/>
  <c r="A6070" i="17"/>
  <c r="A6071" i="17"/>
  <c r="A6072" i="17"/>
  <c r="A6073" i="17"/>
  <c r="A6074" i="17"/>
  <c r="A6075" i="17"/>
  <c r="A6076" i="17"/>
  <c r="A6077" i="17"/>
  <c r="A6078" i="17"/>
  <c r="A6079" i="17"/>
  <c r="A6080" i="17"/>
  <c r="A6081" i="17"/>
  <c r="A6082" i="17"/>
  <c r="A6083" i="17"/>
  <c r="A6084" i="17"/>
  <c r="A6085" i="17"/>
  <c r="A6086" i="17"/>
  <c r="A6087" i="17"/>
  <c r="A6088" i="17"/>
  <c r="A6089" i="17"/>
  <c r="A6090" i="17"/>
  <c r="A6091" i="17"/>
  <c r="A6092" i="17"/>
  <c r="A6093" i="17"/>
  <c r="A6094" i="17"/>
  <c r="A6095" i="17"/>
  <c r="A6096" i="17"/>
  <c r="A6097" i="17"/>
  <c r="A6098" i="17"/>
  <c r="A6099" i="17"/>
  <c r="A6100" i="17"/>
  <c r="A6101" i="17"/>
  <c r="A6102" i="17"/>
  <c r="A6103" i="17"/>
  <c r="A6104" i="17"/>
  <c r="A6105" i="17"/>
  <c r="A6106" i="17"/>
  <c r="A6107" i="17"/>
  <c r="A6108" i="17"/>
  <c r="A6109" i="17"/>
  <c r="A6110" i="17"/>
  <c r="A6111" i="17"/>
  <c r="A6112" i="17"/>
  <c r="A6113" i="17"/>
  <c r="A6114" i="17"/>
  <c r="A6115" i="17"/>
  <c r="A6116" i="17"/>
  <c r="A6117" i="17"/>
  <c r="A6118" i="17"/>
  <c r="A6119" i="17"/>
  <c r="A6120" i="17"/>
  <c r="A6121" i="17"/>
  <c r="A6122" i="17"/>
  <c r="A6123" i="17"/>
  <c r="A6124" i="17"/>
  <c r="A6125" i="17"/>
  <c r="A6126" i="17"/>
  <c r="A6127" i="17"/>
  <c r="A6128" i="17"/>
  <c r="A6129" i="17"/>
  <c r="A6130" i="17"/>
  <c r="A6131" i="17"/>
  <c r="A6132" i="17"/>
  <c r="A6133" i="17"/>
  <c r="A6134" i="17"/>
  <c r="A6135" i="17"/>
  <c r="A6136" i="17"/>
  <c r="A6137" i="17"/>
  <c r="A6138" i="17"/>
  <c r="A6139" i="17"/>
  <c r="A6140" i="17"/>
  <c r="A6141" i="17"/>
  <c r="A6142" i="17"/>
  <c r="A6143" i="17"/>
  <c r="A6144" i="17"/>
  <c r="A6145" i="17"/>
  <c r="A6146" i="17"/>
  <c r="A6147" i="17"/>
  <c r="A6148" i="17"/>
  <c r="A6149" i="17"/>
  <c r="A6150" i="17"/>
  <c r="A6151" i="17"/>
  <c r="A6152" i="17"/>
  <c r="A6153" i="17"/>
  <c r="A6154" i="17"/>
  <c r="A6155" i="17"/>
  <c r="A6156" i="17"/>
  <c r="A6157" i="17"/>
  <c r="A6158" i="17"/>
  <c r="A6159" i="17"/>
  <c r="A6160" i="17"/>
  <c r="A6161" i="17"/>
  <c r="A6162" i="17"/>
  <c r="A6163" i="17"/>
  <c r="A6164" i="17"/>
  <c r="A6165" i="17"/>
  <c r="A6166" i="17"/>
  <c r="A6167" i="17"/>
  <c r="A6168" i="17"/>
  <c r="A6169" i="17"/>
  <c r="A6170" i="17"/>
  <c r="A6171" i="17"/>
  <c r="A6172" i="17"/>
  <c r="A6173" i="17"/>
  <c r="A6174" i="17"/>
  <c r="A6175" i="17"/>
  <c r="A6176" i="17"/>
  <c r="A6177" i="17"/>
  <c r="A6178" i="17"/>
  <c r="A6179" i="17"/>
  <c r="A6180" i="17"/>
  <c r="A6181" i="17"/>
  <c r="A6182" i="17"/>
  <c r="A6183" i="17"/>
  <c r="A6184" i="17"/>
  <c r="A6185" i="17"/>
  <c r="A6186" i="17"/>
  <c r="A6187" i="17"/>
  <c r="A6188" i="17"/>
  <c r="A6189" i="17"/>
  <c r="A6190" i="17"/>
  <c r="A6191" i="17"/>
  <c r="A6192" i="17"/>
  <c r="A6193" i="17"/>
  <c r="A6194" i="17"/>
  <c r="A6195" i="17"/>
  <c r="A6196" i="17"/>
  <c r="A6197" i="17"/>
  <c r="A6198" i="17"/>
  <c r="A6199" i="17"/>
  <c r="A6200" i="17"/>
  <c r="A6201" i="17"/>
  <c r="A6202" i="17"/>
  <c r="A6203" i="17"/>
  <c r="A6204" i="17"/>
  <c r="A6205" i="17"/>
  <c r="A6206" i="17"/>
  <c r="A6207" i="17"/>
  <c r="A6208" i="17"/>
  <c r="A6209" i="17"/>
  <c r="A6210" i="17"/>
  <c r="A6211" i="17"/>
  <c r="A6212" i="17"/>
  <c r="A6213" i="17"/>
  <c r="A6214" i="17"/>
  <c r="A6215" i="17"/>
  <c r="A6216" i="17"/>
  <c r="A6217" i="17"/>
  <c r="A6218" i="17"/>
  <c r="A6219" i="17"/>
  <c r="A6220" i="17"/>
  <c r="A6221" i="17"/>
  <c r="A6222" i="17"/>
  <c r="A6223" i="17"/>
  <c r="A6224" i="17"/>
  <c r="A6225" i="17"/>
  <c r="A6226" i="17"/>
  <c r="A6227" i="17"/>
  <c r="A6228" i="17"/>
  <c r="A6229" i="17"/>
  <c r="A6230" i="17"/>
  <c r="A6231" i="17"/>
  <c r="A6232" i="17"/>
  <c r="A6233" i="17"/>
  <c r="A6234" i="17"/>
  <c r="A6235" i="17"/>
  <c r="A6236" i="17"/>
  <c r="A6237" i="17"/>
  <c r="A6238" i="17"/>
  <c r="A6239" i="17"/>
  <c r="A6240" i="17"/>
  <c r="A6241" i="17"/>
  <c r="A6242" i="17"/>
  <c r="A6243" i="17"/>
  <c r="A6244" i="17"/>
  <c r="A6245" i="17"/>
  <c r="A6246" i="17"/>
  <c r="A6247" i="17"/>
  <c r="A6248" i="17"/>
  <c r="A6249" i="17"/>
  <c r="A6250" i="17"/>
  <c r="A6251" i="17"/>
  <c r="A6252" i="17"/>
  <c r="A6253" i="17"/>
  <c r="A6254" i="17"/>
  <c r="A6255" i="17"/>
  <c r="A6256" i="17"/>
  <c r="A6257" i="17"/>
  <c r="A6258" i="17"/>
  <c r="A6259" i="17"/>
  <c r="A6260" i="17"/>
  <c r="A6261" i="17"/>
  <c r="A6262" i="17"/>
  <c r="A6263" i="17"/>
  <c r="A6264" i="17"/>
  <c r="A6265" i="17"/>
  <c r="A6266" i="17"/>
  <c r="A6267" i="17"/>
  <c r="A6268" i="17"/>
  <c r="A6269" i="17"/>
  <c r="A6270" i="17"/>
  <c r="A6271" i="17"/>
  <c r="A6272" i="17"/>
  <c r="A6273" i="17"/>
  <c r="A6274" i="17"/>
  <c r="A6275" i="17"/>
  <c r="A6276" i="17"/>
  <c r="A6277" i="17"/>
  <c r="A6278" i="17"/>
  <c r="A6279" i="17"/>
  <c r="A6280" i="17"/>
  <c r="A6281" i="17"/>
  <c r="A6282" i="17"/>
  <c r="A6283" i="17"/>
  <c r="A6284" i="17"/>
  <c r="A6285" i="17"/>
  <c r="A6286" i="17"/>
  <c r="A6287" i="17"/>
  <c r="A6288" i="17"/>
  <c r="A6289" i="17"/>
  <c r="A6290" i="17"/>
  <c r="A6291" i="17"/>
  <c r="A6292" i="17"/>
  <c r="A6293" i="17"/>
  <c r="A6294" i="17"/>
  <c r="A6295" i="17"/>
  <c r="A6296" i="17"/>
  <c r="A6297" i="17"/>
  <c r="A6298" i="17"/>
  <c r="A6299" i="17"/>
  <c r="A6300" i="17"/>
  <c r="A6301" i="17"/>
  <c r="A6302" i="17"/>
  <c r="A6303" i="17"/>
  <c r="A6304" i="17"/>
  <c r="A6305" i="17"/>
  <c r="A6306" i="17"/>
  <c r="A6307" i="17"/>
  <c r="A6308" i="17"/>
  <c r="A6309" i="17"/>
  <c r="A6310" i="17"/>
  <c r="A6311" i="17"/>
  <c r="A6312" i="17"/>
  <c r="A6313" i="17"/>
  <c r="A6314" i="17"/>
  <c r="A6315" i="17"/>
  <c r="A6316" i="17"/>
  <c r="A6317" i="17"/>
  <c r="A6318" i="17"/>
  <c r="A6319" i="17"/>
  <c r="A6320" i="17"/>
  <c r="A6321" i="17"/>
  <c r="A6322" i="17"/>
  <c r="A6323" i="17"/>
  <c r="A6324" i="17"/>
  <c r="A6325" i="17"/>
  <c r="A6326" i="17"/>
  <c r="A6327" i="17"/>
  <c r="A6328" i="17"/>
  <c r="A6329" i="17"/>
  <c r="A6330" i="17"/>
  <c r="A6331" i="17"/>
  <c r="A6332" i="17"/>
  <c r="A6333" i="17"/>
  <c r="A6334" i="17"/>
  <c r="A6335" i="17"/>
  <c r="A6336" i="17"/>
  <c r="A6337" i="17"/>
  <c r="A6338" i="17"/>
  <c r="A6339" i="17"/>
  <c r="A6340" i="17"/>
  <c r="A6341" i="17"/>
  <c r="A6342" i="17"/>
  <c r="A6343" i="17"/>
  <c r="A6344" i="17"/>
  <c r="A6345" i="17"/>
  <c r="A6346" i="17"/>
  <c r="A6347" i="17"/>
  <c r="A6348" i="17"/>
  <c r="A6349" i="17"/>
  <c r="A6350" i="17"/>
  <c r="A6351" i="17"/>
  <c r="A6352" i="17"/>
  <c r="A6353" i="17"/>
  <c r="A6354" i="17"/>
  <c r="A6355" i="17"/>
  <c r="A6356" i="17"/>
  <c r="A6357" i="17"/>
  <c r="A6358" i="17"/>
  <c r="A6359" i="17"/>
  <c r="A6360" i="17"/>
  <c r="A6361" i="17"/>
  <c r="A6362" i="17"/>
  <c r="A6363" i="17"/>
  <c r="A6364" i="17"/>
  <c r="A6365" i="17"/>
  <c r="A6366" i="17"/>
  <c r="A6367" i="17"/>
  <c r="A6368" i="17"/>
  <c r="A6369" i="17"/>
  <c r="A6370" i="17"/>
  <c r="A6371" i="17"/>
  <c r="A6372" i="17"/>
  <c r="A6373" i="17"/>
  <c r="A6374" i="17"/>
  <c r="A6375" i="17"/>
  <c r="A6376" i="17"/>
  <c r="A6377" i="17"/>
  <c r="A6378" i="17"/>
  <c r="A6379" i="17"/>
  <c r="A6380" i="17"/>
  <c r="A6381" i="17"/>
  <c r="A6382" i="17"/>
  <c r="A6383" i="17"/>
  <c r="A6384" i="17"/>
  <c r="A6385" i="17"/>
  <c r="A6386" i="17"/>
  <c r="A6387" i="17"/>
  <c r="A6388" i="17"/>
  <c r="A6389" i="17"/>
  <c r="A6390" i="17"/>
  <c r="A6391" i="17"/>
  <c r="A6392" i="17"/>
  <c r="A6393" i="17"/>
  <c r="A6394" i="17"/>
  <c r="A6395" i="17"/>
  <c r="A6396" i="17"/>
  <c r="A6397" i="17"/>
  <c r="A6398" i="17"/>
  <c r="A6399" i="17"/>
  <c r="A6400" i="17"/>
  <c r="A6401" i="17"/>
  <c r="A6402" i="17"/>
  <c r="A6403" i="17"/>
  <c r="A6404" i="17"/>
  <c r="A6405" i="17"/>
  <c r="A6406" i="17"/>
  <c r="A6407" i="17"/>
  <c r="A6408" i="17"/>
  <c r="A6409" i="17"/>
  <c r="A6410" i="17"/>
  <c r="A6411" i="17"/>
  <c r="A6412" i="17"/>
  <c r="A6413" i="17"/>
  <c r="A6414" i="17"/>
  <c r="A6415" i="17"/>
  <c r="A6416" i="17"/>
  <c r="A6417" i="17"/>
  <c r="A6418" i="17"/>
  <c r="A6419" i="17"/>
  <c r="A6420" i="17"/>
  <c r="A6421" i="17"/>
  <c r="A6422" i="17"/>
  <c r="A6423" i="17"/>
  <c r="A6424" i="17"/>
  <c r="A6425" i="17"/>
  <c r="A6426" i="17"/>
  <c r="A6427" i="17"/>
  <c r="A6428" i="17"/>
  <c r="A6429" i="17"/>
  <c r="A6430" i="17"/>
  <c r="A6431" i="17"/>
  <c r="A6432" i="17"/>
  <c r="A6433" i="17"/>
  <c r="A6434" i="17"/>
  <c r="A6435" i="17"/>
  <c r="A6436" i="17"/>
  <c r="A6437" i="17"/>
  <c r="A6438" i="17"/>
  <c r="A6439" i="17"/>
  <c r="A6440" i="17"/>
  <c r="A6441" i="17"/>
  <c r="A6442" i="17"/>
  <c r="A6443" i="17"/>
  <c r="A6444" i="17"/>
  <c r="A6445" i="17"/>
  <c r="A6446" i="17"/>
  <c r="A6447" i="17"/>
  <c r="A6448" i="17"/>
  <c r="A6449" i="17"/>
  <c r="A6450" i="17"/>
  <c r="A6451" i="17"/>
  <c r="A6452" i="17"/>
  <c r="A6453" i="17"/>
  <c r="A6454" i="17"/>
  <c r="A6455" i="17"/>
  <c r="A6456" i="17"/>
  <c r="A6457" i="17"/>
  <c r="A6458" i="17"/>
  <c r="A6459" i="17"/>
  <c r="A6460" i="17"/>
  <c r="A6461" i="17"/>
  <c r="A6462" i="17"/>
  <c r="A6463" i="17"/>
  <c r="A6464" i="17"/>
  <c r="A6465" i="17"/>
  <c r="A6466" i="17"/>
  <c r="A6467" i="17"/>
  <c r="A6468" i="17"/>
  <c r="A6469" i="17"/>
  <c r="A6470" i="17"/>
  <c r="A6471" i="17"/>
  <c r="A6472" i="17"/>
  <c r="A6473" i="17"/>
  <c r="A6474" i="17"/>
  <c r="A6475" i="17"/>
  <c r="A6476" i="17"/>
  <c r="A6477" i="17"/>
  <c r="A6478" i="17"/>
  <c r="A6479" i="17"/>
  <c r="A6480" i="17"/>
  <c r="A6481" i="17"/>
  <c r="A6482" i="17"/>
  <c r="A6483" i="17"/>
  <c r="A6484" i="17"/>
  <c r="A6485" i="17"/>
  <c r="A6486" i="17"/>
  <c r="A6487" i="17"/>
  <c r="A6488" i="17"/>
  <c r="A6489" i="17"/>
  <c r="A6490" i="17"/>
  <c r="A6491" i="17"/>
  <c r="A6492" i="17"/>
  <c r="A6493" i="17"/>
  <c r="A6494" i="17"/>
  <c r="A6495" i="17"/>
  <c r="A6496" i="17"/>
  <c r="A6497" i="17"/>
  <c r="A6498" i="17"/>
  <c r="A6499" i="17"/>
  <c r="A6500" i="17"/>
  <c r="A6501" i="17"/>
  <c r="A6502" i="17"/>
  <c r="A6503" i="17"/>
  <c r="A6504" i="17"/>
  <c r="A6505" i="17"/>
  <c r="A6506" i="17"/>
  <c r="A6507" i="17"/>
  <c r="A6508" i="17"/>
  <c r="A6509" i="17"/>
  <c r="A6510" i="17"/>
  <c r="A6511" i="17"/>
  <c r="A6512" i="17"/>
  <c r="A6513" i="17"/>
  <c r="A6514" i="17"/>
  <c r="A6515" i="17"/>
  <c r="A6516" i="17"/>
  <c r="A6517" i="17"/>
  <c r="A6518" i="17"/>
  <c r="A6519" i="17"/>
  <c r="A6520" i="17"/>
  <c r="A6521" i="17"/>
  <c r="A6522" i="17"/>
  <c r="A6523" i="17"/>
  <c r="A6524" i="17"/>
  <c r="A6525" i="17"/>
  <c r="A6526" i="17"/>
  <c r="A6527" i="17"/>
  <c r="A6528" i="17"/>
  <c r="A6529" i="17"/>
  <c r="A6530" i="17"/>
  <c r="A6531" i="17"/>
  <c r="A6532" i="17"/>
  <c r="A6533" i="17"/>
  <c r="A6534" i="17"/>
  <c r="A6535" i="17"/>
  <c r="A6536" i="17"/>
  <c r="A6537" i="17"/>
  <c r="A6538" i="17"/>
  <c r="A6539" i="17"/>
  <c r="A6540" i="17"/>
  <c r="A6541" i="17"/>
  <c r="A6542" i="17"/>
  <c r="A6543" i="17"/>
  <c r="A6544" i="17"/>
  <c r="A6545" i="17"/>
  <c r="A6546" i="17"/>
  <c r="A6547" i="17"/>
  <c r="A6548" i="17"/>
  <c r="A6549" i="17"/>
  <c r="A6550" i="17"/>
  <c r="A6551" i="17"/>
  <c r="A6552" i="17"/>
  <c r="A6553" i="17"/>
  <c r="A6554" i="17"/>
  <c r="A6555" i="17"/>
  <c r="A6556" i="17"/>
  <c r="A6557" i="17"/>
  <c r="A6558" i="17"/>
  <c r="A6559" i="17"/>
  <c r="A6560" i="17"/>
  <c r="A6561" i="17"/>
  <c r="A6562" i="17"/>
  <c r="A6563" i="17"/>
  <c r="A6564" i="17"/>
  <c r="A6565" i="17"/>
  <c r="A6566" i="17"/>
  <c r="A6567" i="17"/>
  <c r="A6568" i="17"/>
  <c r="A6569" i="17"/>
  <c r="A6570" i="17"/>
  <c r="A6571" i="17"/>
  <c r="A6572" i="17"/>
  <c r="A6573" i="17"/>
  <c r="A6574" i="17"/>
  <c r="A6575" i="17"/>
  <c r="A6576" i="17"/>
  <c r="A6577" i="17"/>
  <c r="A6578" i="17"/>
  <c r="A6579" i="17"/>
  <c r="A6580" i="17"/>
  <c r="A6581" i="17"/>
  <c r="A6582" i="17"/>
  <c r="A6583" i="17"/>
  <c r="A6584" i="17"/>
  <c r="A6585" i="17"/>
  <c r="A6586" i="17"/>
  <c r="A6587" i="17"/>
  <c r="A6588" i="17"/>
  <c r="A6589" i="17"/>
  <c r="A6590" i="17"/>
  <c r="A6591" i="17"/>
  <c r="A6592" i="17"/>
  <c r="A6593" i="17"/>
  <c r="A6594" i="17"/>
  <c r="A6595" i="17"/>
  <c r="A6596" i="17"/>
  <c r="A6597" i="17"/>
  <c r="A6598" i="17"/>
  <c r="A6599" i="17"/>
  <c r="A6600" i="17"/>
  <c r="A6601" i="17"/>
  <c r="A6602" i="17"/>
  <c r="A6603" i="17"/>
  <c r="A6604" i="17"/>
  <c r="A6605" i="17"/>
  <c r="A6606" i="17"/>
  <c r="A6607" i="17"/>
  <c r="A6608" i="17"/>
  <c r="A6609" i="17"/>
  <c r="A6610" i="17"/>
  <c r="A6611" i="17"/>
  <c r="A6612" i="17"/>
  <c r="A6613" i="17"/>
  <c r="A6614" i="17"/>
  <c r="A6615" i="17"/>
  <c r="A6616" i="17"/>
  <c r="A6617" i="17"/>
  <c r="A6618" i="17"/>
  <c r="A6619" i="17"/>
  <c r="A6620" i="17"/>
  <c r="A6621" i="17"/>
  <c r="A6622" i="17"/>
  <c r="A6623" i="17"/>
  <c r="A6624" i="17"/>
  <c r="A6625" i="17"/>
  <c r="A6626" i="17"/>
  <c r="A6627" i="17"/>
  <c r="A6628" i="17"/>
  <c r="A6629" i="17"/>
  <c r="A6630" i="17"/>
  <c r="A6631" i="17"/>
  <c r="A6632" i="17"/>
  <c r="A6633" i="17"/>
  <c r="A6634" i="17"/>
  <c r="A6635" i="17"/>
  <c r="A6636" i="17"/>
  <c r="A6637" i="17"/>
  <c r="A6638" i="17"/>
  <c r="A6639" i="17"/>
  <c r="A6640" i="17"/>
  <c r="A6641" i="17"/>
  <c r="A6642" i="17"/>
  <c r="A6643" i="17"/>
  <c r="A6644" i="17"/>
  <c r="A6645" i="17"/>
  <c r="A6646" i="17"/>
  <c r="A6647" i="17"/>
  <c r="A6648" i="17"/>
  <c r="A6649" i="17"/>
  <c r="A6650" i="17"/>
  <c r="A6651" i="17"/>
  <c r="A6652" i="17"/>
  <c r="A6653" i="17"/>
  <c r="A6654" i="17"/>
  <c r="A6655" i="17"/>
  <c r="A6656" i="17"/>
  <c r="A6657" i="17"/>
  <c r="A6658" i="17"/>
  <c r="A6659" i="17"/>
  <c r="A6660" i="17"/>
  <c r="A6661" i="17"/>
  <c r="A6662" i="17"/>
  <c r="A6663" i="17"/>
  <c r="A6664" i="17"/>
  <c r="A6665" i="17"/>
  <c r="A6666" i="17"/>
  <c r="A6667" i="17"/>
  <c r="A6668" i="17"/>
  <c r="A6669" i="17"/>
  <c r="A6670" i="17"/>
  <c r="A6671" i="17"/>
  <c r="A6672" i="17"/>
  <c r="A6673" i="17"/>
  <c r="A6674" i="17"/>
  <c r="A6675" i="17"/>
  <c r="A6676" i="17"/>
  <c r="A6677" i="17"/>
  <c r="A6678" i="17"/>
  <c r="A6679" i="17"/>
  <c r="A6680" i="17"/>
  <c r="A6681" i="17"/>
  <c r="A6682" i="17"/>
  <c r="A6683" i="17"/>
  <c r="A6684" i="17"/>
  <c r="A6685" i="17"/>
  <c r="A6686" i="17"/>
  <c r="A6687" i="17"/>
  <c r="A6688" i="17"/>
  <c r="A6689" i="17"/>
  <c r="A6690" i="17"/>
  <c r="A6691" i="17"/>
  <c r="A6692" i="17"/>
  <c r="A6693" i="17"/>
  <c r="A6694" i="17"/>
  <c r="A6695" i="17"/>
  <c r="A6696" i="17"/>
  <c r="A6697" i="17"/>
  <c r="A6698" i="17"/>
  <c r="A6699" i="17"/>
  <c r="A6700" i="17"/>
  <c r="A6701" i="17"/>
  <c r="A6702" i="17"/>
  <c r="A6703" i="17"/>
  <c r="A6704" i="17"/>
  <c r="A6705" i="17"/>
  <c r="A6706" i="17"/>
  <c r="A6707" i="17"/>
  <c r="A6708" i="17"/>
  <c r="A6709" i="17"/>
  <c r="A6710" i="17"/>
  <c r="A6711" i="17"/>
  <c r="A6712" i="17"/>
  <c r="A6713" i="17"/>
  <c r="A6714" i="17"/>
  <c r="A6715" i="17"/>
  <c r="A6716" i="17"/>
  <c r="A6717" i="17"/>
  <c r="A6718" i="17"/>
  <c r="A6719" i="17"/>
  <c r="A6720" i="17"/>
  <c r="A6721" i="17"/>
  <c r="A6722" i="17"/>
  <c r="A6723" i="17"/>
  <c r="A6724" i="17"/>
  <c r="A6725" i="17"/>
  <c r="A6726" i="17"/>
  <c r="A6727" i="17"/>
  <c r="A6728" i="17"/>
  <c r="A6729" i="17"/>
  <c r="A6730" i="17"/>
  <c r="A6731" i="17"/>
  <c r="A6732" i="17"/>
  <c r="A6733" i="17"/>
  <c r="A6734" i="17"/>
  <c r="A6735" i="17"/>
  <c r="A6736" i="17"/>
  <c r="A6737" i="17"/>
  <c r="A6738" i="17"/>
  <c r="A6739" i="17"/>
  <c r="A6740" i="17"/>
  <c r="A6741" i="17"/>
  <c r="A6742" i="17"/>
  <c r="A6743" i="17"/>
  <c r="A6744" i="17"/>
  <c r="A6745" i="17"/>
  <c r="A6746" i="17"/>
  <c r="A6747" i="17"/>
  <c r="A6748" i="17"/>
  <c r="A6749" i="17"/>
  <c r="A6750" i="17"/>
  <c r="A6751" i="17"/>
  <c r="A6752" i="17"/>
  <c r="A6753" i="17"/>
  <c r="A6754" i="17"/>
  <c r="A6755" i="17"/>
  <c r="A6756" i="17"/>
  <c r="A6757" i="17"/>
  <c r="A6758" i="17"/>
  <c r="A6759" i="17"/>
  <c r="A6760" i="17"/>
  <c r="A6761" i="17"/>
  <c r="A6762" i="17"/>
  <c r="A6763" i="17"/>
  <c r="A6764" i="17"/>
  <c r="A6765" i="17"/>
  <c r="A6766" i="17"/>
  <c r="A6767" i="17"/>
  <c r="A6768" i="17"/>
  <c r="A6769" i="17"/>
  <c r="A6770" i="17"/>
  <c r="A6771" i="17"/>
  <c r="A6772" i="17"/>
  <c r="A6773" i="17"/>
  <c r="A6774" i="17"/>
  <c r="A6775" i="17"/>
  <c r="A6776" i="17"/>
  <c r="A6777" i="17"/>
  <c r="A6778" i="17"/>
  <c r="A6779" i="17"/>
  <c r="A6780" i="17"/>
  <c r="A6781" i="17"/>
  <c r="A6782" i="17"/>
  <c r="A6783" i="17"/>
  <c r="A6784" i="17"/>
  <c r="A6785" i="17"/>
  <c r="A6786" i="17"/>
  <c r="A6787" i="17"/>
  <c r="A6788" i="17"/>
  <c r="A6789" i="17"/>
  <c r="A6790" i="17"/>
  <c r="A6791" i="17"/>
  <c r="A6792" i="17"/>
  <c r="A6793" i="17"/>
  <c r="A6794" i="17"/>
  <c r="A6795" i="17"/>
  <c r="A6796" i="17"/>
  <c r="A6797" i="17"/>
  <c r="A6798" i="17"/>
  <c r="A6799" i="17"/>
  <c r="A6800" i="17"/>
  <c r="A6801" i="17"/>
  <c r="A6802" i="17"/>
  <c r="A6803" i="17"/>
  <c r="A6804" i="17"/>
  <c r="A6805" i="17"/>
  <c r="A6806" i="17"/>
  <c r="A6807" i="17"/>
  <c r="A6808" i="17"/>
  <c r="A6809" i="17"/>
  <c r="A6810" i="17"/>
  <c r="A6811" i="17"/>
  <c r="A6812" i="17"/>
  <c r="A6813" i="17"/>
  <c r="A6814" i="17"/>
  <c r="A6815" i="17"/>
  <c r="A6816" i="17"/>
  <c r="A6817" i="17"/>
  <c r="A6818" i="17"/>
  <c r="A6819" i="17"/>
  <c r="A6820" i="17"/>
  <c r="A6821" i="17"/>
  <c r="A6822" i="17"/>
  <c r="A6823" i="17"/>
  <c r="A6824" i="17"/>
  <c r="A6825" i="17"/>
  <c r="A6826" i="17"/>
  <c r="A6827" i="17"/>
  <c r="A6828" i="17"/>
  <c r="A6829" i="17"/>
  <c r="A6830" i="17"/>
  <c r="A6831" i="17"/>
  <c r="A6832" i="17"/>
  <c r="A6833" i="17"/>
  <c r="A6834" i="17"/>
  <c r="A6835" i="17"/>
  <c r="A6836" i="17"/>
  <c r="A6837" i="17"/>
  <c r="A6838" i="17"/>
  <c r="A6839" i="17"/>
  <c r="A6840" i="17"/>
  <c r="A6841" i="17"/>
  <c r="A6842" i="17"/>
  <c r="A6843" i="17"/>
  <c r="A6844" i="17"/>
  <c r="A6845" i="17"/>
  <c r="A6846" i="17"/>
  <c r="A6847" i="17"/>
  <c r="A6848" i="17"/>
  <c r="A6849" i="17"/>
  <c r="A6850" i="17"/>
  <c r="A6851" i="17"/>
  <c r="A6852" i="17"/>
  <c r="A6853" i="17"/>
  <c r="A6854" i="17"/>
  <c r="A6855" i="17"/>
  <c r="A6856" i="17"/>
  <c r="A6857" i="17"/>
  <c r="A6858" i="17"/>
  <c r="A6859" i="17"/>
  <c r="A6860" i="17"/>
  <c r="A6861" i="17"/>
  <c r="A6862" i="17"/>
  <c r="A6863" i="17"/>
  <c r="A6864" i="17"/>
  <c r="A6865" i="17"/>
  <c r="A6866" i="17"/>
  <c r="A6867" i="17"/>
  <c r="A6868" i="17"/>
  <c r="A6869" i="17"/>
  <c r="A6870" i="17"/>
  <c r="A6871" i="17"/>
  <c r="A6872" i="17"/>
  <c r="A6873" i="17"/>
  <c r="A6874" i="17"/>
  <c r="A6875" i="17"/>
  <c r="A6876" i="17"/>
  <c r="A6877" i="17"/>
  <c r="A6878" i="17"/>
  <c r="A6879" i="17"/>
  <c r="A6880" i="17"/>
  <c r="A6881" i="17"/>
  <c r="A6882" i="17"/>
  <c r="A6883" i="17"/>
  <c r="A6884" i="17"/>
  <c r="A6885" i="17"/>
  <c r="A6886" i="17"/>
  <c r="A6887" i="17"/>
  <c r="A6888" i="17"/>
  <c r="A6889" i="17"/>
  <c r="A6890" i="17"/>
  <c r="A6891" i="17"/>
  <c r="A6892" i="17"/>
  <c r="A6893" i="17"/>
  <c r="A6894" i="17"/>
  <c r="A6895" i="17"/>
  <c r="A6896" i="17"/>
  <c r="A6897" i="17"/>
  <c r="A6898" i="17"/>
  <c r="A6899" i="17"/>
  <c r="A6900" i="17"/>
  <c r="A6901" i="17"/>
  <c r="A6902" i="17"/>
  <c r="A6903" i="17"/>
  <c r="A6904" i="17"/>
  <c r="A6905" i="17"/>
  <c r="A6906" i="17"/>
  <c r="A6907" i="17"/>
  <c r="A6908" i="17"/>
  <c r="A6909" i="17"/>
  <c r="A6910" i="17"/>
  <c r="A6911" i="17"/>
  <c r="A6912" i="17"/>
  <c r="A6913" i="17"/>
  <c r="A6914" i="17"/>
  <c r="A6915" i="17"/>
  <c r="A6916" i="17"/>
  <c r="A6917" i="17"/>
  <c r="A6918" i="17"/>
  <c r="A6919" i="17"/>
  <c r="A6920" i="17"/>
  <c r="A6921" i="17"/>
  <c r="A6922" i="17"/>
  <c r="A6923" i="17"/>
  <c r="A6924" i="17"/>
  <c r="A6925" i="17"/>
  <c r="A6926" i="17"/>
  <c r="A6927" i="17"/>
  <c r="A6928" i="17"/>
  <c r="A6929" i="17"/>
  <c r="A6930" i="17"/>
  <c r="A6931" i="17"/>
  <c r="A6932" i="17"/>
  <c r="A6933" i="17"/>
  <c r="A6934" i="17"/>
  <c r="A6935" i="17"/>
  <c r="A6936" i="17"/>
  <c r="A6937" i="17"/>
  <c r="A6938" i="17"/>
  <c r="A6939" i="17"/>
  <c r="A6940" i="17"/>
  <c r="A6941" i="17"/>
  <c r="A6942" i="17"/>
  <c r="A6943" i="17"/>
  <c r="A6944" i="17"/>
  <c r="A6945" i="17"/>
  <c r="A6946" i="17"/>
  <c r="A6947" i="17"/>
  <c r="A6948" i="17"/>
  <c r="A6949" i="17"/>
  <c r="A6950" i="17"/>
  <c r="A6951" i="17"/>
  <c r="A6952" i="17"/>
  <c r="A6953" i="17"/>
  <c r="A6954" i="17"/>
  <c r="A6955" i="17"/>
  <c r="A6956" i="17"/>
  <c r="A6957" i="17"/>
  <c r="A6958" i="17"/>
  <c r="A6959" i="17"/>
  <c r="A6960" i="17"/>
  <c r="A6961" i="17"/>
  <c r="A6962" i="17"/>
  <c r="A6963" i="17"/>
  <c r="A6964" i="17"/>
  <c r="A6965" i="17"/>
  <c r="A6966" i="17"/>
  <c r="A6967" i="17"/>
  <c r="A6968" i="17"/>
  <c r="A6969" i="17"/>
  <c r="A6970" i="17"/>
  <c r="A6971" i="17"/>
  <c r="A6972" i="17"/>
  <c r="A6973" i="17"/>
  <c r="A6974" i="17"/>
  <c r="A6975" i="17"/>
  <c r="A6976" i="17"/>
  <c r="A6977" i="17"/>
  <c r="A6978" i="17"/>
  <c r="A6979" i="17"/>
  <c r="A6980" i="17"/>
  <c r="A6981" i="17"/>
  <c r="A6982" i="17"/>
  <c r="A6983" i="17"/>
  <c r="A6984" i="17"/>
  <c r="A6985" i="17"/>
  <c r="A6986" i="17"/>
  <c r="A6987" i="17"/>
  <c r="A6988" i="17"/>
  <c r="A6989" i="17"/>
  <c r="A6990" i="17"/>
  <c r="A6991" i="17"/>
  <c r="A6992" i="17"/>
  <c r="A6993" i="17"/>
  <c r="A6994" i="17"/>
  <c r="A6995" i="17"/>
  <c r="A6996" i="17"/>
  <c r="A6997" i="17"/>
  <c r="A6998" i="17"/>
  <c r="A6999" i="17"/>
  <c r="A7000" i="17"/>
  <c r="A7001" i="17"/>
  <c r="A7002" i="17"/>
  <c r="A7003" i="17"/>
  <c r="A7004" i="17"/>
  <c r="A7005" i="17"/>
  <c r="A7006" i="17"/>
  <c r="A7007" i="17"/>
  <c r="A7008" i="17"/>
  <c r="A7009" i="17"/>
  <c r="A7010" i="17"/>
  <c r="A7011" i="17"/>
  <c r="A7012" i="17"/>
  <c r="A7013" i="17"/>
  <c r="A7014" i="17"/>
  <c r="A7015" i="17"/>
  <c r="A7016" i="17"/>
  <c r="A7017" i="17"/>
  <c r="A7018" i="17"/>
  <c r="A7019" i="17"/>
  <c r="A7020" i="17"/>
  <c r="A7021" i="17"/>
  <c r="A7022" i="17"/>
  <c r="A7023" i="17"/>
  <c r="A7024" i="17"/>
  <c r="A7025" i="17"/>
  <c r="A7026" i="17"/>
  <c r="A7027" i="17"/>
  <c r="A7028" i="17"/>
  <c r="A7029" i="17"/>
  <c r="A7030" i="17"/>
  <c r="A7031" i="17"/>
  <c r="A7032" i="17"/>
  <c r="A7033" i="17"/>
  <c r="A7034" i="17"/>
  <c r="A7035" i="17"/>
  <c r="A7036" i="17"/>
  <c r="A7037" i="17"/>
  <c r="A7038" i="17"/>
  <c r="A7039" i="17"/>
  <c r="A7040" i="17"/>
  <c r="A7041" i="17"/>
  <c r="A7042" i="17"/>
  <c r="A7043" i="17"/>
  <c r="A7044" i="17"/>
  <c r="A7045" i="17"/>
  <c r="A7046" i="17"/>
  <c r="A7047" i="17"/>
  <c r="A7048" i="17"/>
  <c r="A7049" i="17"/>
  <c r="A7050" i="17"/>
  <c r="A7051" i="17"/>
  <c r="A7052" i="17"/>
  <c r="A7053" i="17"/>
  <c r="A7054" i="17"/>
  <c r="A7055" i="17"/>
  <c r="A7056" i="17"/>
  <c r="A7057" i="17"/>
  <c r="A7058" i="17"/>
  <c r="A7059" i="17"/>
  <c r="A7060" i="17"/>
  <c r="A7061" i="17"/>
  <c r="A7062" i="17"/>
  <c r="A7063" i="17"/>
  <c r="A7064" i="17"/>
  <c r="A7065" i="17"/>
  <c r="A7066" i="17"/>
  <c r="A7067" i="17"/>
  <c r="A7068" i="17"/>
  <c r="A7069" i="17"/>
  <c r="A7070" i="17"/>
  <c r="A7071" i="17"/>
  <c r="A7072" i="17"/>
  <c r="A7073" i="17"/>
  <c r="A7074" i="17"/>
  <c r="A7075" i="17"/>
  <c r="A7076" i="17"/>
  <c r="A7077" i="17"/>
  <c r="A7078" i="17"/>
  <c r="A7079" i="17"/>
  <c r="A7080" i="17"/>
  <c r="A7081" i="17"/>
  <c r="A7082" i="17"/>
  <c r="A7083" i="17"/>
  <c r="A7084" i="17"/>
  <c r="A7085" i="17"/>
  <c r="A7086" i="17"/>
  <c r="A7087" i="17"/>
  <c r="A7088" i="17"/>
  <c r="A7089" i="17"/>
  <c r="A7090" i="17"/>
  <c r="A7091" i="17"/>
  <c r="A7092" i="17"/>
  <c r="A7093" i="17"/>
  <c r="A7094" i="17"/>
  <c r="A7095" i="17"/>
  <c r="A7096" i="17"/>
  <c r="A7097" i="17"/>
  <c r="A7098" i="17"/>
  <c r="A7099" i="17"/>
  <c r="A7100" i="17"/>
  <c r="A7101" i="17"/>
  <c r="A7102" i="17"/>
  <c r="A7103" i="17"/>
  <c r="A7104" i="17"/>
  <c r="A7105" i="17"/>
  <c r="A7106" i="17"/>
  <c r="A7107" i="17"/>
  <c r="A7108" i="17"/>
  <c r="A7109" i="17"/>
  <c r="A7110" i="17"/>
  <c r="A7111" i="17"/>
  <c r="A7112" i="17"/>
  <c r="A7113" i="17"/>
  <c r="A7114" i="17"/>
  <c r="A7115" i="17"/>
  <c r="A7116" i="17"/>
  <c r="A7117" i="17"/>
  <c r="A7118" i="17"/>
  <c r="A7119" i="17"/>
  <c r="A7120" i="17"/>
  <c r="A7121" i="17"/>
  <c r="A7122" i="17"/>
  <c r="A7123" i="17"/>
  <c r="A7124" i="17"/>
  <c r="A7125" i="17"/>
  <c r="A7126" i="17"/>
  <c r="A7127" i="17"/>
  <c r="A7128" i="17"/>
  <c r="A7129" i="17"/>
  <c r="A7130" i="17"/>
  <c r="A7131" i="17"/>
  <c r="A7132" i="17"/>
  <c r="A7133" i="17"/>
  <c r="A7134" i="17"/>
  <c r="A7135" i="17"/>
  <c r="A7136" i="17"/>
  <c r="A7137" i="17"/>
  <c r="A7138" i="17"/>
  <c r="A7139" i="17"/>
  <c r="A7140" i="17"/>
  <c r="A7141" i="17"/>
  <c r="A7142" i="17"/>
  <c r="A7143" i="17"/>
  <c r="A7144" i="17"/>
  <c r="A7145" i="17"/>
  <c r="A7146" i="17"/>
  <c r="A7147" i="17"/>
  <c r="A7148" i="17"/>
  <c r="A7149" i="17"/>
  <c r="A7150" i="17"/>
  <c r="A7151" i="17"/>
  <c r="A7152" i="17"/>
  <c r="A7153" i="17"/>
  <c r="A7154" i="17"/>
  <c r="A7155" i="17"/>
  <c r="A7156" i="17"/>
  <c r="A7157" i="17"/>
  <c r="A7158" i="17"/>
  <c r="A7159" i="17"/>
  <c r="A7160" i="17"/>
  <c r="A7161" i="17"/>
  <c r="A7162" i="17"/>
  <c r="A7163" i="17"/>
  <c r="A7164" i="17"/>
  <c r="A7165" i="17"/>
  <c r="A7166" i="17"/>
  <c r="A7167" i="17"/>
  <c r="A7168" i="17"/>
  <c r="A7169" i="17"/>
  <c r="A7170" i="17"/>
  <c r="A7171" i="17"/>
  <c r="A7172" i="17"/>
  <c r="A7173" i="17"/>
  <c r="A7174" i="17"/>
  <c r="A7175" i="17"/>
  <c r="A7176" i="17"/>
  <c r="A7177" i="17"/>
  <c r="A7178" i="17"/>
  <c r="A7179" i="17"/>
  <c r="A7180" i="17"/>
  <c r="A7181" i="17"/>
  <c r="A7182" i="17"/>
  <c r="A7183" i="17"/>
  <c r="A7184" i="17"/>
  <c r="A7185" i="17"/>
  <c r="A7186" i="17"/>
  <c r="A7187" i="17"/>
  <c r="A7188" i="17"/>
  <c r="A7189" i="17"/>
  <c r="A7190" i="17"/>
  <c r="A7191" i="17"/>
  <c r="A7192" i="17"/>
  <c r="A7193" i="17"/>
  <c r="A7194" i="17"/>
  <c r="A7195" i="17"/>
  <c r="A7196" i="17"/>
  <c r="A7197" i="17"/>
  <c r="A7198" i="17"/>
  <c r="A7199" i="17"/>
  <c r="A7200" i="17"/>
  <c r="A7201" i="17"/>
  <c r="A7202" i="17"/>
  <c r="A7203" i="17"/>
  <c r="A7204" i="17"/>
  <c r="A7205" i="17"/>
  <c r="A7206" i="17"/>
  <c r="A7207" i="17"/>
  <c r="A7208" i="17"/>
  <c r="A7209" i="17"/>
  <c r="A7210" i="17"/>
  <c r="A7211" i="17"/>
  <c r="A7212" i="17"/>
  <c r="A7213" i="17"/>
  <c r="A7214" i="17"/>
  <c r="A7215" i="17"/>
  <c r="A7216" i="17"/>
  <c r="A7217" i="17"/>
  <c r="A7218" i="17"/>
  <c r="A7219" i="17"/>
  <c r="A7220" i="17"/>
  <c r="A7221" i="17"/>
  <c r="A7222" i="17"/>
  <c r="A7223" i="17"/>
  <c r="A7224" i="17"/>
  <c r="A7225" i="17"/>
  <c r="A7226" i="17"/>
  <c r="A7227" i="17"/>
  <c r="A7228" i="17"/>
  <c r="A7229" i="17"/>
  <c r="A7230" i="17"/>
  <c r="A7231" i="17"/>
  <c r="A7232" i="17"/>
  <c r="A7233" i="17"/>
  <c r="A2" i="17"/>
  <c r="B3" i="13" l="1"/>
  <c r="B4" i="13" s="1"/>
  <c r="B5" i="13" s="1"/>
  <c r="B6" i="13" s="1"/>
  <c r="B7" i="13" s="1"/>
  <c r="B8" i="13" s="1"/>
  <c r="B9" i="13" s="1"/>
  <c r="B10" i="13" s="1"/>
  <c r="B11" i="13" s="1"/>
  <c r="B12" i="13" s="1"/>
  <c r="E23" i="13"/>
  <c r="E24" i="13"/>
  <c r="E26" i="13"/>
  <c r="E27" i="13"/>
  <c r="E28" i="13"/>
  <c r="E29" i="13"/>
  <c r="E30" i="13"/>
  <c r="E31" i="13"/>
  <c r="E32" i="13"/>
  <c r="E33" i="13"/>
  <c r="E34" i="13"/>
  <c r="E35" i="13"/>
  <c r="E36" i="13"/>
  <c r="E37" i="13"/>
  <c r="E38" i="13"/>
  <c r="H6" i="3" l="1"/>
  <c r="E9" i="7" l="1"/>
  <c r="AP15" i="7" l="1"/>
  <c r="AP14" i="7"/>
  <c r="B208" i="13" l="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B273" i="13" s="1"/>
  <c r="B274" i="13" s="1"/>
  <c r="B275" i="13" s="1"/>
  <c r="C7" i="2" l="1"/>
  <c r="BB7" i="2" l="1"/>
  <c r="C57" i="2" l="1"/>
  <c r="C24" i="3"/>
  <c r="C20" i="3"/>
  <c r="L6" i="3"/>
  <c r="C56" i="7"/>
  <c r="C41" i="2"/>
  <c r="BA5" i="2"/>
  <c r="C23" i="2" s="1"/>
  <c r="N20" i="3" l="1"/>
  <c r="I20" i="3"/>
  <c r="M20" i="3"/>
  <c r="H20" i="3"/>
  <c r="J20" i="3"/>
  <c r="L20" i="3"/>
  <c r="E45" i="2"/>
  <c r="F45" i="2" s="1"/>
  <c r="G45" i="2" s="1"/>
  <c r="H45" i="2" s="1"/>
  <c r="I45" i="2" s="1"/>
  <c r="J45" i="2" s="1"/>
  <c r="K45" i="2" s="1"/>
  <c r="L45" i="2" s="1"/>
  <c r="M45" i="2" s="1"/>
  <c r="N45" i="2" s="1"/>
  <c r="E51" i="2"/>
  <c r="F51" i="2" s="1"/>
  <c r="G51" i="2" s="1"/>
  <c r="H51" i="2" s="1"/>
  <c r="I51" i="2" s="1"/>
  <c r="J51" i="2" s="1"/>
  <c r="K51" i="2" s="1"/>
  <c r="L51" i="2" s="1"/>
  <c r="M51" i="2" s="1"/>
  <c r="N51" i="2" s="1"/>
  <c r="E46" i="2"/>
  <c r="F46" i="2" s="1"/>
  <c r="G46" i="2" s="1"/>
  <c r="H46" i="2" s="1"/>
  <c r="I46" i="2" s="1"/>
  <c r="J46" i="2" s="1"/>
  <c r="K46" i="2" s="1"/>
  <c r="L46" i="2" s="1"/>
  <c r="M46" i="2" s="1"/>
  <c r="N46" i="2" s="1"/>
  <c r="E55" i="2"/>
  <c r="F55" i="2" s="1"/>
  <c r="G55" i="2" s="1"/>
  <c r="H55" i="2" s="1"/>
  <c r="I55" i="2" s="1"/>
  <c r="J55" i="2" s="1"/>
  <c r="K55" i="2" s="1"/>
  <c r="L55" i="2" s="1"/>
  <c r="M55" i="2" s="1"/>
  <c r="N55" i="2" s="1"/>
  <c r="E50" i="2"/>
  <c r="F50" i="2" s="1"/>
  <c r="G50" i="2" s="1"/>
  <c r="H50" i="2" s="1"/>
  <c r="I50" i="2" s="1"/>
  <c r="J50" i="2" s="1"/>
  <c r="K50" i="2" s="1"/>
  <c r="L50" i="2" s="1"/>
  <c r="M50" i="2" s="1"/>
  <c r="N50" i="2" s="1"/>
  <c r="T20" i="2"/>
  <c r="E54" i="2"/>
  <c r="F54" i="2" s="1"/>
  <c r="G54" i="2" s="1"/>
  <c r="H54" i="2" s="1"/>
  <c r="I54" i="2" s="1"/>
  <c r="J54" i="2" s="1"/>
  <c r="K54" i="2" s="1"/>
  <c r="L54" i="2" s="1"/>
  <c r="M54" i="2" s="1"/>
  <c r="N54" i="2" s="1"/>
  <c r="E49" i="2"/>
  <c r="F49" i="2" s="1"/>
  <c r="G49" i="2" s="1"/>
  <c r="H49" i="2" s="1"/>
  <c r="I49" i="2" s="1"/>
  <c r="J49" i="2" s="1"/>
  <c r="K49" i="2" s="1"/>
  <c r="L49" i="2" s="1"/>
  <c r="M49" i="2" s="1"/>
  <c r="N49" i="2" s="1"/>
  <c r="E53" i="2"/>
  <c r="F53" i="2" s="1"/>
  <c r="G53" i="2" s="1"/>
  <c r="H53" i="2" s="1"/>
  <c r="I53" i="2" s="1"/>
  <c r="J53" i="2" s="1"/>
  <c r="K53" i="2" s="1"/>
  <c r="L53" i="2" s="1"/>
  <c r="M53" i="2" s="1"/>
  <c r="N53" i="2" s="1"/>
  <c r="E47" i="2"/>
  <c r="F47" i="2" s="1"/>
  <c r="G47" i="2" s="1"/>
  <c r="H47" i="2" s="1"/>
  <c r="C56" i="2"/>
  <c r="E42" i="2"/>
  <c r="C19" i="3"/>
  <c r="C11" i="3"/>
  <c r="C15" i="3"/>
  <c r="C24" i="2"/>
  <c r="C10" i="3"/>
  <c r="L10" i="3" s="1"/>
  <c r="C14" i="3"/>
  <c r="C18" i="3"/>
  <c r="C22" i="3"/>
  <c r="C13" i="3"/>
  <c r="C17" i="3"/>
  <c r="C21" i="3"/>
  <c r="C12" i="3"/>
  <c r="C16" i="3"/>
  <c r="I47" i="2" l="1"/>
  <c r="J47" i="2" s="1"/>
  <c r="K47" i="2" s="1"/>
  <c r="L47" i="2" s="1"/>
  <c r="M47" i="2" s="1"/>
  <c r="N47" i="2" s="1"/>
  <c r="H13" i="3"/>
  <c r="M13" i="3"/>
  <c r="L13" i="3"/>
  <c r="I13" i="3"/>
  <c r="J13" i="3"/>
  <c r="N13" i="3"/>
  <c r="M11" i="3"/>
  <c r="H11" i="3"/>
  <c r="N11" i="3"/>
  <c r="I11" i="3"/>
  <c r="L11" i="3"/>
  <c r="J11" i="3"/>
  <c r="H9" i="3"/>
  <c r="M9" i="3"/>
  <c r="I9" i="3"/>
  <c r="J9" i="3"/>
  <c r="N9" i="3"/>
  <c r="L9" i="3"/>
  <c r="I10" i="3"/>
  <c r="J10" i="3"/>
  <c r="H10" i="3"/>
  <c r="N10" i="3"/>
  <c r="M10" i="3"/>
  <c r="L19" i="3"/>
  <c r="M19" i="3"/>
  <c r="J19" i="3"/>
  <c r="H19" i="3"/>
  <c r="N19" i="3"/>
  <c r="I19" i="3"/>
  <c r="L14" i="3"/>
  <c r="M14" i="3"/>
  <c r="H14" i="3"/>
  <c r="I14" i="3"/>
  <c r="N14" i="3"/>
  <c r="J14" i="3"/>
  <c r="H12" i="3"/>
  <c r="N12" i="3"/>
  <c r="L12" i="3"/>
  <c r="M12" i="3"/>
  <c r="I12" i="3"/>
  <c r="J12" i="3"/>
  <c r="L21" i="3"/>
  <c r="M21" i="3"/>
  <c r="J21" i="3"/>
  <c r="H21" i="3"/>
  <c r="N21" i="3"/>
  <c r="I21" i="3"/>
  <c r="N22" i="3"/>
  <c r="I22" i="3"/>
  <c r="M22" i="3"/>
  <c r="H22" i="3"/>
  <c r="J22" i="3"/>
  <c r="L22" i="3"/>
  <c r="N16" i="3"/>
  <c r="L16" i="3"/>
  <c r="J16" i="3"/>
  <c r="I16" i="3"/>
  <c r="M16" i="3"/>
  <c r="H16" i="3"/>
  <c r="L17" i="3"/>
  <c r="M17" i="3"/>
  <c r="J17" i="3"/>
  <c r="H17" i="3"/>
  <c r="N17" i="3"/>
  <c r="I17" i="3"/>
  <c r="N18" i="3"/>
  <c r="I18" i="3"/>
  <c r="M18" i="3"/>
  <c r="H18" i="3"/>
  <c r="J18" i="3"/>
  <c r="L18" i="3"/>
  <c r="M15" i="3"/>
  <c r="H15" i="3"/>
  <c r="I15" i="3"/>
  <c r="J15" i="3"/>
  <c r="N15" i="3"/>
  <c r="L15" i="3"/>
  <c r="BB11" i="7"/>
  <c r="E50" i="7" s="1"/>
  <c r="E12" i="7" l="1"/>
  <c r="G12" i="7"/>
  <c r="G53" i="7"/>
  <c r="F52" i="7"/>
  <c r="E51" i="7"/>
  <c r="G48" i="7"/>
  <c r="F47" i="7"/>
  <c r="E46" i="7"/>
  <c r="G44" i="7"/>
  <c r="F43" i="7"/>
  <c r="E42" i="7"/>
  <c r="G40" i="7"/>
  <c r="F39" i="7"/>
  <c r="E38" i="7"/>
  <c r="G36" i="7"/>
  <c r="F35" i="7"/>
  <c r="E34" i="7"/>
  <c r="G32" i="7"/>
  <c r="F31" i="7"/>
  <c r="E30" i="7"/>
  <c r="G27" i="7"/>
  <c r="F26" i="7"/>
  <c r="E25" i="7"/>
  <c r="G23" i="7"/>
  <c r="F21" i="7"/>
  <c r="E20" i="7"/>
  <c r="G18" i="7"/>
  <c r="F17" i="7"/>
  <c r="E15" i="7"/>
  <c r="E53" i="7"/>
  <c r="G51" i="7"/>
  <c r="F50" i="7"/>
  <c r="G46" i="7"/>
  <c r="E44" i="7"/>
  <c r="G42" i="7"/>
  <c r="E40" i="7"/>
  <c r="F37" i="7"/>
  <c r="G34" i="7"/>
  <c r="F29" i="7"/>
  <c r="E27" i="7"/>
  <c r="E23" i="7"/>
  <c r="F19" i="7"/>
  <c r="G15" i="7"/>
  <c r="G52" i="7"/>
  <c r="F46" i="7"/>
  <c r="G43" i="7"/>
  <c r="E41" i="7"/>
  <c r="E37" i="7"/>
  <c r="F34" i="7"/>
  <c r="G31" i="7"/>
  <c r="E29" i="7"/>
  <c r="F25" i="7"/>
  <c r="F20" i="7"/>
  <c r="G17" i="7"/>
  <c r="F12" i="7"/>
  <c r="F53" i="7"/>
  <c r="E52" i="7"/>
  <c r="G50" i="7"/>
  <c r="F48" i="7"/>
  <c r="E47" i="7"/>
  <c r="G45" i="7"/>
  <c r="F44" i="7"/>
  <c r="E43" i="7"/>
  <c r="G41" i="7"/>
  <c r="F40" i="7"/>
  <c r="E39" i="7"/>
  <c r="G37" i="7"/>
  <c r="F36" i="7"/>
  <c r="E35" i="7"/>
  <c r="G33" i="7"/>
  <c r="F32" i="7"/>
  <c r="E31" i="7"/>
  <c r="G29" i="7"/>
  <c r="F27" i="7"/>
  <c r="E26" i="7"/>
  <c r="G24" i="7"/>
  <c r="F23" i="7"/>
  <c r="E21" i="7"/>
  <c r="G19" i="7"/>
  <c r="F18" i="7"/>
  <c r="E17" i="7"/>
  <c r="E14" i="7"/>
  <c r="F14" i="7"/>
  <c r="E48" i="7"/>
  <c r="F45" i="7"/>
  <c r="F41" i="7"/>
  <c r="G38" i="7"/>
  <c r="E36" i="7"/>
  <c r="F33" i="7"/>
  <c r="E32" i="7"/>
  <c r="G30" i="7"/>
  <c r="G25" i="7"/>
  <c r="F24" i="7"/>
  <c r="G20" i="7"/>
  <c r="E18" i="7"/>
  <c r="G14" i="7"/>
  <c r="F51" i="7"/>
  <c r="G47" i="7"/>
  <c r="E45" i="7"/>
  <c r="F42" i="7"/>
  <c r="G39" i="7"/>
  <c r="F38" i="7"/>
  <c r="G35" i="7"/>
  <c r="E33" i="7"/>
  <c r="F30" i="7"/>
  <c r="G26" i="7"/>
  <c r="E24" i="7"/>
  <c r="G21" i="7"/>
  <c r="E19" i="7"/>
  <c r="F15" i="7"/>
</calcChain>
</file>

<file path=xl/sharedStrings.xml><?xml version="1.0" encoding="utf-8"?>
<sst xmlns="http://schemas.openxmlformats.org/spreadsheetml/2006/main" count="56459" uniqueCount="1587">
  <si>
    <t>Combo</t>
  </si>
  <si>
    <t>Type</t>
  </si>
  <si>
    <t>Reg</t>
  </si>
  <si>
    <t>AllSex</t>
  </si>
  <si>
    <t>Female</t>
  </si>
  <si>
    <t>Male</t>
  </si>
  <si>
    <t>All</t>
  </si>
  <si>
    <t>Non-Māori population by sex</t>
  </si>
  <si>
    <t>Māori population by sex</t>
  </si>
  <si>
    <t>Total population by sex</t>
  </si>
  <si>
    <t>Māori</t>
  </si>
  <si>
    <t>Non-Māori</t>
  </si>
  <si>
    <t>AllEth</t>
  </si>
  <si>
    <t>Registrations</t>
  </si>
  <si>
    <t>Select a value:</t>
  </si>
  <si>
    <t>Select a cancer:</t>
  </si>
  <si>
    <t>Back to contents</t>
  </si>
  <si>
    <t>All Cancers - C00-C96, D45-D47</t>
  </si>
  <si>
    <t>Anus - C21</t>
  </si>
  <si>
    <t>Bladder - C67</t>
  </si>
  <si>
    <t>Brain - C71</t>
  </si>
  <si>
    <t>Breast - C50</t>
  </si>
  <si>
    <t>Cervix - C53</t>
  </si>
  <si>
    <t>Gallbladder - C23</t>
  </si>
  <si>
    <t>Hypopharynx - C13</t>
  </si>
  <si>
    <t>Larynx - C32</t>
  </si>
  <si>
    <t>Leukaemia - C91-C95</t>
  </si>
  <si>
    <t>Lip - C00</t>
  </si>
  <si>
    <t>Melanoma - C43</t>
  </si>
  <si>
    <t>Meninges - C70</t>
  </si>
  <si>
    <t>Mesothelioma - C45</t>
  </si>
  <si>
    <t>Mouth - C03-C06</t>
  </si>
  <si>
    <t>Nasopharynx - C11</t>
  </si>
  <si>
    <t>Oesophagus - C15</t>
  </si>
  <si>
    <t>Oropharynx - C10</t>
  </si>
  <si>
    <t>Ovary - C56</t>
  </si>
  <si>
    <t>Pancreas - C25</t>
  </si>
  <si>
    <t>Penis - C60</t>
  </si>
  <si>
    <t>Prostate - C61</t>
  </si>
  <si>
    <t>Stomach - C16</t>
  </si>
  <si>
    <t>Testis - C62</t>
  </si>
  <si>
    <t>Thymus - C37</t>
  </si>
  <si>
    <t>Tongue - C01-C02</t>
  </si>
  <si>
    <t>Ureter - C66</t>
  </si>
  <si>
    <t>Uterus - C54-C55</t>
  </si>
  <si>
    <t>Vagina - C52</t>
  </si>
  <si>
    <t>Vulva - C51</t>
  </si>
  <si>
    <t>Lung - C33-C34</t>
  </si>
  <si>
    <t>Placenta - C58</t>
  </si>
  <si>
    <t>Number</t>
  </si>
  <si>
    <t>Rate</t>
  </si>
  <si>
    <t>Select a cancer group:</t>
  </si>
  <si>
    <t>Cancer (ICD Code)</t>
  </si>
  <si>
    <t>Total</t>
  </si>
  <si>
    <t>Accessory Sinuses - C31</t>
  </si>
  <si>
    <t>Adrenal Gland - C74</t>
  </si>
  <si>
    <t>Heart, Mediastinum And Pleura - C38</t>
  </si>
  <si>
    <t>Hodgkin Lymphoma - C81</t>
  </si>
  <si>
    <t>Kaposi Sarcoma - C46</t>
  </si>
  <si>
    <t>Nasal Cavity And Middle Ear - C30</t>
  </si>
  <si>
    <t>Other And Ill-Defined Sites - C76</t>
  </si>
  <si>
    <t>Peripheral Nerves And Autonomic Nervous System - C47</t>
  </si>
  <si>
    <t>Pyriform Sinus - C12</t>
  </si>
  <si>
    <t>Renal Pelvis - C65</t>
  </si>
  <si>
    <t>Salivary Glands - C07-C08</t>
  </si>
  <si>
    <t>Skin - C43-C44</t>
  </si>
  <si>
    <t>Small Intestine - C17</t>
  </si>
  <si>
    <t>Unknown Primary - C77-C79</t>
  </si>
  <si>
    <t>Cancer</t>
  </si>
  <si>
    <t>Lip, Oral Cavity And Pharynx - C00-C14|01</t>
  </si>
  <si>
    <t>Lymphoid, Haematopoietic And Related Tissue - C81-C96, D45-D47|01</t>
  </si>
  <si>
    <t>Lymphoid, Haematopoietic And Related Tissue - C81-C96, D45-D47|02</t>
  </si>
  <si>
    <t>Lip, Oral Cavity And Pharynx - C00-C14|03</t>
  </si>
  <si>
    <t>Lymphoid, Haematopoietic And Related Tissue - C81-C96, D45-D47|03</t>
  </si>
  <si>
    <t>Lip, Oral Cavity And Pharynx - C00-C14|04</t>
  </si>
  <si>
    <t>Lymphoid, Haematopoietic And Related Tissue - C81-C96, D45-D47|04</t>
  </si>
  <si>
    <t>Lip, Oral Cavity And Pharynx - C00-C14|05</t>
  </si>
  <si>
    <t>Lymphoid, Haematopoietic And Related Tissue - C81-C96, D45-D47|05</t>
  </si>
  <si>
    <t>Lip, Oral Cavity And Pharynx - C00-C14|06</t>
  </si>
  <si>
    <t>Lymphoid, Haematopoietic And Related Tissue - C81-C96, D45-D47|06</t>
  </si>
  <si>
    <t>Lip, Oral Cavity And Pharynx - C00-C14|07</t>
  </si>
  <si>
    <t>Lymphoid, Haematopoietic And Related Tissue - C81-C96, D45-D47|07</t>
  </si>
  <si>
    <t>Lip, Oral Cavity And Pharynx - C00-C14|08</t>
  </si>
  <si>
    <t>Lymphoid, Haematopoietic And Related Tissue - C81-C96, D45-D47|08</t>
  </si>
  <si>
    <t>Lip, Oral Cavity And Pharynx - C00-C14|09</t>
  </si>
  <si>
    <t>Lymphoid, Haematopoietic And Related Tissue - C81-C96, D45-D47|09</t>
  </si>
  <si>
    <t>Lip, Oral Cavity And Pharynx - C00-C14|10</t>
  </si>
  <si>
    <t>Lymphoid, Haematopoietic And Related Tissue - C81-C96, D45-D47|10</t>
  </si>
  <si>
    <t>Lip, Oral Cavity And Pharynx - C00-C14|11</t>
  </si>
  <si>
    <t>Lymphoid, Haematopoietic And Related Tissue - C81-C96, D45-D47|11</t>
  </si>
  <si>
    <t>Lip, Oral Cavity And Pharynx - C00-C14|12</t>
  </si>
  <si>
    <t>Lymphoid, Haematopoietic And Related Tissue - C81-C96, D45-D47|12</t>
  </si>
  <si>
    <t>Lip, Oral Cavity And Pharynx - C00-C14|13</t>
  </si>
  <si>
    <t>Lymphoid, Haematopoietic And Related Tissue - C81-C96, D45-D47|13</t>
  </si>
  <si>
    <t>Lip, Oral Cavity And Pharynx - C00-C14|14</t>
  </si>
  <si>
    <t>Lymphoid, Haematopoietic And Related Tissue - C81-C96, D45-D47|14</t>
  </si>
  <si>
    <t>Lip, Oral Cavity And Pharynx - C00-C14|15</t>
  </si>
  <si>
    <t>Lymphoid, Haematopoietic And Related Tissue - C81-C96, D45-D47|15</t>
  </si>
  <si>
    <t>Lip, Oral Cavity And Pharynx - C00-C14|02</t>
  </si>
  <si>
    <t>Female Genital Organs - C51-C58|01</t>
  </si>
  <si>
    <t>Female Genital Organs - C51-C58|02</t>
  </si>
  <si>
    <t>Female Genital Organs - C51-C58|03</t>
  </si>
  <si>
    <t>Female Genital Organs - C51-C58|04</t>
  </si>
  <si>
    <t>Female Genital Organs - C51-C58|05</t>
  </si>
  <si>
    <t>Female Genital Organs - C51-C58|06</t>
  </si>
  <si>
    <t>Female Genital Organs - C51-C58|07</t>
  </si>
  <si>
    <t>Female Genital Organs - C51-C58|08</t>
  </si>
  <si>
    <t>Female Genital Organs - C51-C58|09</t>
  </si>
  <si>
    <t>Female Genital Organs - C51-C58|10</t>
  </si>
  <si>
    <t>Female Genital Organs - C51-C58|11</t>
  </si>
  <si>
    <t>Male Genital Organs - C60-C63|01</t>
  </si>
  <si>
    <t>Male Genital Organs - C60-C63|02</t>
  </si>
  <si>
    <t>Male Genital Organs - C60-C63|03</t>
  </si>
  <si>
    <t>Male Genital Organs - C60-C63|04</t>
  </si>
  <si>
    <t>Male Genital Organs - C60-C63|05</t>
  </si>
  <si>
    <t>Male Genital Organs - C60-C63|06</t>
  </si>
  <si>
    <t>Male Genital Organs - C60-C63|07</t>
  </si>
  <si>
    <t>Male Genital Organs - C60-C63|08</t>
  </si>
  <si>
    <t>Male Genital Organs - C60-C63|09</t>
  </si>
  <si>
    <t>Male Genital Organs - C60-C63|10</t>
  </si>
  <si>
    <t>Male Genital Organs - C60-C63|11</t>
  </si>
  <si>
    <t>Mesothelial And Soft Tissue - C45-C49|01</t>
  </si>
  <si>
    <t>Mesothelial And Soft Tissue - C45-C49|02</t>
  </si>
  <si>
    <t>Mesothelial And Soft Tissue - C45-C49|03</t>
  </si>
  <si>
    <t>Mesothelial And Soft Tissue - C45-C49|04</t>
  </si>
  <si>
    <t>Mesothelial And Soft Tissue - C45-C49|05</t>
  </si>
  <si>
    <t>Mesothelial And Soft Tissue - C45-C49|06</t>
  </si>
  <si>
    <t>Mesothelial And Soft Tissue - C45-C49|07</t>
  </si>
  <si>
    <t>Mesothelial And Soft Tissue - C45-C49|08</t>
  </si>
  <si>
    <t>Mesothelial And Soft Tissue - C45-C49|09</t>
  </si>
  <si>
    <t>Mesothelial And Soft Tissue - C45-C49|10</t>
  </si>
  <si>
    <t>Mesothelial And Soft Tissue - C45-C49|11</t>
  </si>
  <si>
    <t>Skin - C43-C44|01</t>
  </si>
  <si>
    <t>Skin - C43-C44|02</t>
  </si>
  <si>
    <t>Skin - C43-C44|03</t>
  </si>
  <si>
    <t>Skin - C43-C44|04</t>
  </si>
  <si>
    <t>Skin - C43-C44|05</t>
  </si>
  <si>
    <t>Skin - C43-C44|06</t>
  </si>
  <si>
    <t>Skin - C43-C44|07</t>
  </si>
  <si>
    <t>Skin - C43-C44|08</t>
  </si>
  <si>
    <t>Skin - C43-C44|09</t>
  </si>
  <si>
    <t>Skin - C43-C44|10</t>
  </si>
  <si>
    <t>Skin - C43-C44|11</t>
  </si>
  <si>
    <t>Thyroid And Other Endocrine Glands - C73-C75|01</t>
  </si>
  <si>
    <t>Thyroid And Other Endocrine Glands - C73-C75|02</t>
  </si>
  <si>
    <t>Thyroid And Other Endocrine Glands - C73-C75|03</t>
  </si>
  <si>
    <t>Thyroid And Other Endocrine Glands - C73-C75|04</t>
  </si>
  <si>
    <t>Thyroid And Other Endocrine Glands - C73-C75|05</t>
  </si>
  <si>
    <t>Thyroid And Other Endocrine Glands - C73-C75|06</t>
  </si>
  <si>
    <t>Thyroid And Other Endocrine Glands - C73-C75|07</t>
  </si>
  <si>
    <t>Thyroid And Other Endocrine Glands - C73-C75|08</t>
  </si>
  <si>
    <t>Thyroid And Other Endocrine Glands - C73-C75|09</t>
  </si>
  <si>
    <t>Thyroid And Other Endocrine Glands - C73-C75|10</t>
  </si>
  <si>
    <t>Thyroid And Other Endocrine Glands - C73-C75|11</t>
  </si>
  <si>
    <t>Urinary Tract - C64-C68|01</t>
  </si>
  <si>
    <t>Urinary Tract - C64-C68|02</t>
  </si>
  <si>
    <t>Urinary Tract - C64-C68|03</t>
  </si>
  <si>
    <t>Urinary Tract - C64-C68|04</t>
  </si>
  <si>
    <t>Urinary Tract - C64-C68|05</t>
  </si>
  <si>
    <t>Urinary Tract - C64-C68|06</t>
  </si>
  <si>
    <t>Urinary Tract - C64-C68|07</t>
  </si>
  <si>
    <t>Urinary Tract - C64-C68|08</t>
  </si>
  <si>
    <t>Urinary Tract - C64-C68|09</t>
  </si>
  <si>
    <t>Urinary Tract - C64-C68|10</t>
  </si>
  <si>
    <t>Urinary Tract - C64-C68|11</t>
  </si>
  <si>
    <t>Breast - C50|01</t>
  </si>
  <si>
    <t>Breast - C50|02</t>
  </si>
  <si>
    <t>Breast - C50|03</t>
  </si>
  <si>
    <t>Breast - C50|04</t>
  </si>
  <si>
    <t>Breast - C50|05</t>
  </si>
  <si>
    <t>Breast - C50|06</t>
  </si>
  <si>
    <t>Breast - C50|07</t>
  </si>
  <si>
    <t>Breast - C50|08</t>
  </si>
  <si>
    <t>Breast - C50|09</t>
  </si>
  <si>
    <t>Breast - C50|10</t>
  </si>
  <si>
    <t>Breast - C50|11</t>
  </si>
  <si>
    <t>Total population</t>
  </si>
  <si>
    <t>Ethnic group</t>
  </si>
  <si>
    <t>Life-stage (years)</t>
  </si>
  <si>
    <t>0–24</t>
  </si>
  <si>
    <t>25–44</t>
  </si>
  <si>
    <t>45–64</t>
  </si>
  <si>
    <t>65–74</t>
  </si>
  <si>
    <t>75+</t>
  </si>
  <si>
    <t>Deprivation quintile</t>
  </si>
  <si>
    <t>Northland</t>
  </si>
  <si>
    <t>Waitemata</t>
  </si>
  <si>
    <t>DHB of domicile</t>
  </si>
  <si>
    <t>Auckland</t>
  </si>
  <si>
    <t>Counties Manukau</t>
  </si>
  <si>
    <t>Waikato</t>
  </si>
  <si>
    <t>Lakes</t>
  </si>
  <si>
    <t>Bay of Plenty</t>
  </si>
  <si>
    <t>Tairawhiti</t>
  </si>
  <si>
    <t>Taranaki</t>
  </si>
  <si>
    <t>MidCentral</t>
  </si>
  <si>
    <t>Whanganui</t>
  </si>
  <si>
    <t>Capital &amp; Coast</t>
  </si>
  <si>
    <t>Hutt Valley</t>
  </si>
  <si>
    <t>Wairarapa</t>
  </si>
  <si>
    <t>Nelson Marlborough</t>
  </si>
  <si>
    <t>West Coast</t>
  </si>
  <si>
    <t>Canterbury</t>
  </si>
  <si>
    <t>South Canterbury</t>
  </si>
  <si>
    <t>Southern</t>
  </si>
  <si>
    <t>Regional cancer network</t>
  </si>
  <si>
    <t>Northern</t>
  </si>
  <si>
    <t>Midland</t>
  </si>
  <si>
    <t>Central</t>
  </si>
  <si>
    <t>Title:</t>
  </si>
  <si>
    <t>Summary:</t>
  </si>
  <si>
    <t xml:space="preserve">Data source: </t>
  </si>
  <si>
    <t>Published:</t>
  </si>
  <si>
    <t>Additional information:</t>
  </si>
  <si>
    <t>If you require information not included in this file, the Ministry of Health is able to provide customised data extracts tailored to your needs. These may incur a charge (at Official Information Act rates). 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</si>
  <si>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</si>
  <si>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</si>
  <si>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</si>
  <si>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</si>
  <si>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</si>
  <si>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</si>
  <si>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</si>
  <si>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</si>
  <si>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</si>
  <si>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</si>
  <si>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</si>
  <si>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</si>
  <si>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Contents</t>
  </si>
  <si>
    <t>Section</t>
  </si>
  <si>
    <t>Introduction</t>
  </si>
  <si>
    <t>Help using this file</t>
  </si>
  <si>
    <t xml:space="preserve">Tabs </t>
  </si>
  <si>
    <t>Description</t>
  </si>
  <si>
    <t>Selected cancers</t>
  </si>
  <si>
    <t>Cancer groups</t>
  </si>
  <si>
    <t>Cancer types by common demographic variables</t>
  </si>
  <si>
    <t>Year</t>
  </si>
  <si>
    <t>Subgroup</t>
  </si>
  <si>
    <t>Sex</t>
  </si>
  <si>
    <t>Demography</t>
  </si>
  <si>
    <t>Cases</t>
  </si>
  <si>
    <t>ASR</t>
  </si>
  <si>
    <t>Central Network</t>
  </si>
  <si>
    <t>Midland Network</t>
  </si>
  <si>
    <t>Northern Network</t>
  </si>
  <si>
    <t>Southern Network</t>
  </si>
  <si>
    <t>Lip, oral cavity and pharynx - C00-C14</t>
  </si>
  <si>
    <t>Salivary glands - C07-C08</t>
  </si>
  <si>
    <t>Tonsils - C09</t>
  </si>
  <si>
    <t>Pyriform sinus - C12</t>
  </si>
  <si>
    <t>Other lip, oral cavity and pharynx - C14</t>
  </si>
  <si>
    <t>Digestive organs - C15-C26</t>
  </si>
  <si>
    <t>Small intestine - C17</t>
  </si>
  <si>
    <t>Colorectal - C18-C21</t>
  </si>
  <si>
    <t>Liver - C22</t>
  </si>
  <si>
    <t>Other biliary tract - C24</t>
  </si>
  <si>
    <t>Other digestive organs - C26</t>
  </si>
  <si>
    <t>Respiratory and intrathoracic organs - C30-C39</t>
  </si>
  <si>
    <t>Nasal cavity and middle ear - C30</t>
  </si>
  <si>
    <t>Accessory sinuses - C31</t>
  </si>
  <si>
    <t>Heart, mediastinum and pleura - C38</t>
  </si>
  <si>
    <t>Other respiratory and intrathoracic organs - C39</t>
  </si>
  <si>
    <t>Bone and articular cartilage - C40-C41</t>
  </si>
  <si>
    <t>Non-melanoma - C44</t>
  </si>
  <si>
    <t>Mesothelial and soft tissue - C45-C49</t>
  </si>
  <si>
    <t>Kaposi sarcoma - C46</t>
  </si>
  <si>
    <t>Peripheral nerves and autonomic nervous system - C47</t>
  </si>
  <si>
    <t>Peritoneum - C48</t>
  </si>
  <si>
    <t>Connective tissue - C49</t>
  </si>
  <si>
    <t>Female genital organs - C51-C58</t>
  </si>
  <si>
    <t>Other female genital organs - C57</t>
  </si>
  <si>
    <t>Male genital organs - C60-C63</t>
  </si>
  <si>
    <t>Other male genital organs - C63</t>
  </si>
  <si>
    <t>Urinary tract - C64-C68</t>
  </si>
  <si>
    <t>Kidney - C64</t>
  </si>
  <si>
    <t>Renal pelvis - C65</t>
  </si>
  <si>
    <t>Other urinary organs - C68</t>
  </si>
  <si>
    <t>Eye, brain and other parts of central nervous system - C69-C72</t>
  </si>
  <si>
    <t>Eye - C69</t>
  </si>
  <si>
    <t>Other central nervous system - C72</t>
  </si>
  <si>
    <t>Thyroid and other endocrine glands - C73-C75</t>
  </si>
  <si>
    <t>Thyroid - C73</t>
  </si>
  <si>
    <t>Adrenal gland - C74</t>
  </si>
  <si>
    <t>Other endocrine glands - C75</t>
  </si>
  <si>
    <t>Ill-defined, secondary and unspecified sites - C76-C80</t>
  </si>
  <si>
    <t>Other and ill-defined sites - C76</t>
  </si>
  <si>
    <t>Unknown primary - C77-C79</t>
  </si>
  <si>
    <t>Unspecified site - C80</t>
  </si>
  <si>
    <t>Lymphoid, haematopoietic and related tissue - C81-C96, D45-D47</t>
  </si>
  <si>
    <t>Hodgkin lymphoma - C81</t>
  </si>
  <si>
    <t>Non-Hodgkin lymphoma - C82-C85</t>
  </si>
  <si>
    <t>Immunoproliferative cancers - C88</t>
  </si>
  <si>
    <t>Myeloma - C90</t>
  </si>
  <si>
    <t>Other lymphoid, haematopoietic and related tissue - C96</t>
  </si>
  <si>
    <t>Polycythemia vera - D45</t>
  </si>
  <si>
    <t>Myelodyplastic syndromes - D46</t>
  </si>
  <si>
    <t>Uncertain behaviour of lymphoid, haematopoietic and related tissue - D47</t>
  </si>
  <si>
    <t>Hawke's Bay</t>
  </si>
  <si>
    <t>Respiratory and intrathoracic organs - C30-C39|01</t>
  </si>
  <si>
    <t>Respiratory and intrathoracic organs - C30-C39|02</t>
  </si>
  <si>
    <t>Respiratory and intrathoracic organs - C30-C39|03</t>
  </si>
  <si>
    <t>Respiratory and intrathoracic organs - C30-C39|04</t>
  </si>
  <si>
    <t>Respiratory and intrathoracic organs - C30-C39|05</t>
  </si>
  <si>
    <t>Respiratory and intrathoracic organs - C30-C39|06</t>
  </si>
  <si>
    <t>Respiratory and intrathoracic organs - C30-C39|07</t>
  </si>
  <si>
    <t>Respiratory and intrathoracic organs - C30-C39|08</t>
  </si>
  <si>
    <t>Respiratory and intrathoracic organs - C30-C39|09</t>
  </si>
  <si>
    <t>Respiratory and intrathoracic organs - C30-C39|10</t>
  </si>
  <si>
    <t>Respiratory and intrathoracic organs - C30-C39|11</t>
  </si>
  <si>
    <t>Bone and articular cartilage - C40-C41|01</t>
  </si>
  <si>
    <t>Bone and articular cartilage - C40-C41|02</t>
  </si>
  <si>
    <t>Bone and articular cartilage - C40-C41|03</t>
  </si>
  <si>
    <t>Bone and articular cartilage - C40-C41|04</t>
  </si>
  <si>
    <t>Bone and articular cartilage - C40-C41|05</t>
  </si>
  <si>
    <t>Bone and articular cartilage - C40-C41|06</t>
  </si>
  <si>
    <t>Bone and articular cartilage - C40-C41|07</t>
  </si>
  <si>
    <t>Bone and articular cartilage - C40-C41|08</t>
  </si>
  <si>
    <t>Bone and articular cartilage - C40-C41|09</t>
  </si>
  <si>
    <t>Bone and articular cartilage - C40-C41|10</t>
  </si>
  <si>
    <t>Bone and articular cartilage - C40-C41|11</t>
  </si>
  <si>
    <t>Eye, brain and other parts of central nervous system - C69-C72|01</t>
  </si>
  <si>
    <t>Eye, brain and other parts of central nervous system - C69-C72|02</t>
  </si>
  <si>
    <t>Eye, brain and other parts of central nervous system - C69-C72|03</t>
  </si>
  <si>
    <t>Eye, brain and other parts of central nervous system - C69-C72|04</t>
  </si>
  <si>
    <t>Eye, brain and other parts of central nervous system - C69-C72|05</t>
  </si>
  <si>
    <t>Eye, brain and other parts of central nervous system - C69-C72|06</t>
  </si>
  <si>
    <t>Eye, brain and other parts of central nervous system - C69-C72|07</t>
  </si>
  <si>
    <t>Eye, brain and other parts of central nervous system - C69-C72|08</t>
  </si>
  <si>
    <t>Eye, brain and other parts of central nervous system - C69-C72|09</t>
  </si>
  <si>
    <t>Eye, brain and other parts of central nervous system - C69-C72|10</t>
  </si>
  <si>
    <t>Eye, brain and other parts of central nervous system - C69-C72|11</t>
  </si>
  <si>
    <t>Ill-defined, secondary and unspecified sites - C76-C80|01</t>
  </si>
  <si>
    <t>Ill-defined, secondary and unspecified sites - C76-C80|02</t>
  </si>
  <si>
    <t>Ill-defined, secondary and unspecified sites - C76-C80|03</t>
  </si>
  <si>
    <t>Ill-defined, secondary and unspecified sites - C76-C80|04</t>
  </si>
  <si>
    <t>Ill-defined, secondary and unspecified sites - C76-C80|05</t>
  </si>
  <si>
    <t>Ill-defined, secondary and unspecified sites - C76-C80|06</t>
  </si>
  <si>
    <t>Ill-defined, secondary and unspecified sites - C76-C80|07</t>
  </si>
  <si>
    <t>Ill-defined, secondary and unspecified sites - C76-C80|08</t>
  </si>
  <si>
    <t>Ill-defined, secondary and unspecified sites - C76-C80|09</t>
  </si>
  <si>
    <t>Ill-defined, secondary and unspecified sites - C76-C80|10</t>
  </si>
  <si>
    <t>Ill-defined, secondary and unspecified sites - C76-C80|11</t>
  </si>
  <si>
    <t>Chapter - Bone and articular cartilage - C40-C41</t>
  </si>
  <si>
    <t>Chapter - Breast - C50</t>
  </si>
  <si>
    <t>65-74</t>
  </si>
  <si>
    <t>45-64</t>
  </si>
  <si>
    <t>25-44</t>
  </si>
  <si>
    <t>Digestive organs - C15-C26|01</t>
  </si>
  <si>
    <t>Digestive organs - C15-C26|02</t>
  </si>
  <si>
    <t>Digestive organs - C15-C26|03</t>
  </si>
  <si>
    <t>Digestive organs - C15-C26|04</t>
  </si>
  <si>
    <t>Digestive organs - C15-C26|05</t>
  </si>
  <si>
    <t>Digestive organs - C15-C26|06</t>
  </si>
  <si>
    <t>Digestive organs - C15-C26|07</t>
  </si>
  <si>
    <t>Digestive organs - C15-C26|08</t>
  </si>
  <si>
    <t>Digestive organs - C15-C26|09</t>
  </si>
  <si>
    <t>Digestive organs - C15-C26|10</t>
  </si>
  <si>
    <t>Digestive organs - C15-C26|11</t>
  </si>
  <si>
    <t>Digestive organs - C15-C26|12</t>
  </si>
  <si>
    <t>Digestive organs - C15-C26|13</t>
  </si>
  <si>
    <t>Demographic counts</t>
  </si>
  <si>
    <t>UnknownDHB</t>
  </si>
  <si>
    <t>UnknownDep</t>
  </si>
  <si>
    <t>UnknownRegion</t>
  </si>
  <si>
    <t>Reg|2014|All Cancers - C00–C96, D45–D47|AllSex|AllEth</t>
  </si>
  <si>
    <t>Non-Hodgkin lymphoma - C82-C86, C96</t>
  </si>
  <si>
    <t>0-24</t>
  </si>
  <si>
    <t>male</t>
  </si>
  <si>
    <t>female</t>
  </si>
  <si>
    <t>These tables provide the latest cancer registration data for New Zealand:</t>
  </si>
  <si>
    <t xml:space="preserve">New Zealand Cancer Registry </t>
  </si>
  <si>
    <t>Top 10</t>
  </si>
  <si>
    <t>Note: rates are expressed per 100,000 population and age standardised to the WHO World Standard Population.</t>
  </si>
  <si>
    <t>Cancer codes</t>
  </si>
  <si>
    <t>ICD-10-code</t>
  </si>
  <si>
    <t>Cancer type/site</t>
  </si>
  <si>
    <t>C00</t>
  </si>
  <si>
    <t>Lip</t>
  </si>
  <si>
    <t>C000</t>
  </si>
  <si>
    <t>Malignant neoplasm of external upper lip</t>
  </si>
  <si>
    <t>C001</t>
  </si>
  <si>
    <t>Malignant neoplasm of external lower lip</t>
  </si>
  <si>
    <t>C002</t>
  </si>
  <si>
    <t>Malignant neoplasm of external lip, unspecified</t>
  </si>
  <si>
    <t>C003</t>
  </si>
  <si>
    <t>Malignant neoplasm of upper lip, inner aspect</t>
  </si>
  <si>
    <t>C004</t>
  </si>
  <si>
    <t>Malignant neoplasm of lower lip, inner aspect</t>
  </si>
  <si>
    <t>C005</t>
  </si>
  <si>
    <t>Malignant neoplasm of lip, unspecified, inner aspect</t>
  </si>
  <si>
    <t>C006</t>
  </si>
  <si>
    <t>Malignant neoplasm of commissure of lip</t>
  </si>
  <si>
    <t>C008</t>
  </si>
  <si>
    <t>Overlapping malignant lesion of lip</t>
  </si>
  <si>
    <t>C009</t>
  </si>
  <si>
    <t>Malignant neoplasm of lip, unspecified</t>
  </si>
  <si>
    <t>C01–C02</t>
  </si>
  <si>
    <t>Tongue</t>
  </si>
  <si>
    <t>C01</t>
  </si>
  <si>
    <t>Malignant neoplasm of base of tongue</t>
  </si>
  <si>
    <t>C020</t>
  </si>
  <si>
    <t>Malignant neoplasm of dorsal surface of tongue</t>
  </si>
  <si>
    <t>C021</t>
  </si>
  <si>
    <t>Malignant neoplasm of border of tongue</t>
  </si>
  <si>
    <t>C022</t>
  </si>
  <si>
    <t>Malignant neoplasm of ventral surface of tongue</t>
  </si>
  <si>
    <t>C023</t>
  </si>
  <si>
    <t>Malignant neoplasm of anterior two-thirds of tongue, part unspecified</t>
  </si>
  <si>
    <t>C024</t>
  </si>
  <si>
    <t>Malignant neoplasm of lingual tonsil</t>
  </si>
  <si>
    <t>C028</t>
  </si>
  <si>
    <t>Malignant neoplasm of overlapping lesion of tongue</t>
  </si>
  <si>
    <t>C029</t>
  </si>
  <si>
    <t>Malignant neoplasm of tongue, unspecified</t>
  </si>
  <si>
    <t>C03–C06</t>
  </si>
  <si>
    <t>Mouth</t>
  </si>
  <si>
    <t>C030</t>
  </si>
  <si>
    <t>Malignant neoplasm of upper gum</t>
  </si>
  <si>
    <t>C031</t>
  </si>
  <si>
    <t>Malignant neoplasm of lower gum</t>
  </si>
  <si>
    <t>C039</t>
  </si>
  <si>
    <t>Malignant neoplasm of gum, unspecified</t>
  </si>
  <si>
    <t>C040</t>
  </si>
  <si>
    <t>Malignant neoplasm of anterior floor of mouth</t>
  </si>
  <si>
    <t>C041</t>
  </si>
  <si>
    <t>Malignant neoplasm of lateral floor of mouth</t>
  </si>
  <si>
    <t>C048</t>
  </si>
  <si>
    <t>Overlapping malignant lesion of floor of mouth</t>
  </si>
  <si>
    <t>C049</t>
  </si>
  <si>
    <t>Malignant neoplasm of floor of mouth, unspecified</t>
  </si>
  <si>
    <t>C050</t>
  </si>
  <si>
    <t>Malignant neoplasm of hard palate</t>
  </si>
  <si>
    <t>C051</t>
  </si>
  <si>
    <t>Malignant neoplasm of soft palate</t>
  </si>
  <si>
    <t>C052</t>
  </si>
  <si>
    <t>Malignant neoplasm of uvula</t>
  </si>
  <si>
    <t>C058</t>
  </si>
  <si>
    <t>Overlapping malignant lesion of palate</t>
  </si>
  <si>
    <t>C059</t>
  </si>
  <si>
    <t>Malignant neoplasm of palate, unspecified</t>
  </si>
  <si>
    <t>C060</t>
  </si>
  <si>
    <t>Malignant neoplasm of cheek mucosa</t>
  </si>
  <si>
    <t>C061</t>
  </si>
  <si>
    <t>Malignant neoplasm of vestibule of mouth</t>
  </si>
  <si>
    <t>C062</t>
  </si>
  <si>
    <t>Malignant neoplasm of retromolar area</t>
  </si>
  <si>
    <t>C068</t>
  </si>
  <si>
    <t>Overlapping malignant lesion of other and unspecified parts of mouth</t>
  </si>
  <si>
    <t>C069</t>
  </si>
  <si>
    <t>Malignant neoplasm of mouth, unspecified</t>
  </si>
  <si>
    <t>C07–C08</t>
  </si>
  <si>
    <t>Salivary glands</t>
  </si>
  <si>
    <t>C07</t>
  </si>
  <si>
    <t>Malignant neoplasm of parotid gland</t>
  </si>
  <si>
    <t>C080</t>
  </si>
  <si>
    <t>Malignant neoplasm of submandibular gland</t>
  </si>
  <si>
    <t>C081</t>
  </si>
  <si>
    <t>Malignant neoplasm of sublingual gland</t>
  </si>
  <si>
    <t>C088</t>
  </si>
  <si>
    <t>Overlapping malignant lesion of major salivary glands</t>
  </si>
  <si>
    <t>C089</t>
  </si>
  <si>
    <t>Malignant neoplasm of major salivary gland, unspecified</t>
  </si>
  <si>
    <t>C09</t>
  </si>
  <si>
    <t>Tonsils</t>
  </si>
  <si>
    <t>C090</t>
  </si>
  <si>
    <t>Malignant neoplasm of tonsillar fossa</t>
  </si>
  <si>
    <t>C091</t>
  </si>
  <si>
    <t>Malignant neoplasm of tonsillar pillar (anterior)(posterior)</t>
  </si>
  <si>
    <t>C098</t>
  </si>
  <si>
    <t>Overlapping malignant lesion of tonsil</t>
  </si>
  <si>
    <t>C099</t>
  </si>
  <si>
    <t>Malignant neoplasm of tonsil, unspecified</t>
  </si>
  <si>
    <t>C10</t>
  </si>
  <si>
    <t>Oropharynx</t>
  </si>
  <si>
    <t>C100</t>
  </si>
  <si>
    <t>Malignant neoplasm of vallecula</t>
  </si>
  <si>
    <t>C101</t>
  </si>
  <si>
    <t>Malignant neoplasm of anterior surface of epiglottis</t>
  </si>
  <si>
    <t>C102</t>
  </si>
  <si>
    <t>Malignant neoplasm of lateral wall of oropharynx</t>
  </si>
  <si>
    <t>C103</t>
  </si>
  <si>
    <t>Malignant neoplasm of posterior wall of oropharynx</t>
  </si>
  <si>
    <t>C104</t>
  </si>
  <si>
    <t>Malignant neoplasm of branchial cleft</t>
  </si>
  <si>
    <t>C108</t>
  </si>
  <si>
    <t>Overlapping malignant lesion of oropharynx</t>
  </si>
  <si>
    <t>C109</t>
  </si>
  <si>
    <t>Malignant neoplasm of oropharynx, unspecified</t>
  </si>
  <si>
    <t>C110</t>
  </si>
  <si>
    <t>Malignant neoplasm of superior wall of nasopharynx</t>
  </si>
  <si>
    <t>C11</t>
  </si>
  <si>
    <t>Nasopharynx</t>
  </si>
  <si>
    <t>C111</t>
  </si>
  <si>
    <t>Malignant neoplasm of posterior wall of nasopharynx</t>
  </si>
  <si>
    <t>C112</t>
  </si>
  <si>
    <t>Malignant neoplasm of lateral wall of nasopharynx</t>
  </si>
  <si>
    <t>C113</t>
  </si>
  <si>
    <t>Malignant neoplasm of anterior wall of nasopharynx</t>
  </si>
  <si>
    <t>C118</t>
  </si>
  <si>
    <t>Overlapping malignant lesion of nasopharynx</t>
  </si>
  <si>
    <t>C119</t>
  </si>
  <si>
    <t>Malignant neoplasm of nasopharynx, unspecified</t>
  </si>
  <si>
    <t>C12</t>
  </si>
  <si>
    <t>Pyriform sinus</t>
  </si>
  <si>
    <t>Malignant neoplasm of pyriform sinus</t>
  </si>
  <si>
    <t>C13</t>
  </si>
  <si>
    <t>Hypopharynx</t>
  </si>
  <si>
    <t>C130</t>
  </si>
  <si>
    <t>Malignant neoplasm of postcricoid region</t>
  </si>
  <si>
    <t>C131</t>
  </si>
  <si>
    <t>Malignant neoplasm of aryepiglottic fold, hypopharyngeal aspect</t>
  </si>
  <si>
    <t>C132</t>
  </si>
  <si>
    <t>Malignant neoplasm of posterior wall of hypopharynx</t>
  </si>
  <si>
    <t>C138</t>
  </si>
  <si>
    <t>Overlapping malignant lesion of hypopharynx</t>
  </si>
  <si>
    <t>C139</t>
  </si>
  <si>
    <t>Malignant neoplasm of hypopharynx, unspecified</t>
  </si>
  <si>
    <t>C14</t>
  </si>
  <si>
    <t>Other lip, oral cavity and pharynx</t>
  </si>
  <si>
    <t>C140</t>
  </si>
  <si>
    <t>Malignant neoplasm of pharynx, unspecified</t>
  </si>
  <si>
    <t>C142</t>
  </si>
  <si>
    <t>Malignant neoplasm of Waldeyer ring</t>
  </si>
  <si>
    <t>C148</t>
  </si>
  <si>
    <t>Overlapping malignant lesion of lip, oral cavity and pharynx</t>
  </si>
  <si>
    <t>C15</t>
  </si>
  <si>
    <t>Oesophagus</t>
  </si>
  <si>
    <t>C150</t>
  </si>
  <si>
    <t>Malignant neoplasm of cervical part of oesophagus</t>
  </si>
  <si>
    <t>C151</t>
  </si>
  <si>
    <t>Malignant neoplasm of thoracic part of oesophagus</t>
  </si>
  <si>
    <t>C152</t>
  </si>
  <si>
    <t>Malignant neoplasm of abdominal part of oesophagus</t>
  </si>
  <si>
    <t>C153</t>
  </si>
  <si>
    <t>Malignant neoplasm of upper third of oesophagus</t>
  </si>
  <si>
    <t>C154</t>
  </si>
  <si>
    <t>Malignant neoplasm of middle third of oesophagus</t>
  </si>
  <si>
    <t>C155</t>
  </si>
  <si>
    <t>Malignant neoplasm of lower third of oesophagus</t>
  </si>
  <si>
    <t>C158</t>
  </si>
  <si>
    <t>Overlapping malignant lesion of oesophagus</t>
  </si>
  <si>
    <t>C159</t>
  </si>
  <si>
    <t>Malignant neoplasm of oesophagus, unspecified</t>
  </si>
  <si>
    <t>C16</t>
  </si>
  <si>
    <t>Stomach</t>
  </si>
  <si>
    <t>C160</t>
  </si>
  <si>
    <t>Malignant neoplasm of cardia</t>
  </si>
  <si>
    <t>C161</t>
  </si>
  <si>
    <t>Malignant neoplasm of fundus of stomach</t>
  </si>
  <si>
    <t>C162</t>
  </si>
  <si>
    <t>Malignant neoplasm of body of stomach</t>
  </si>
  <si>
    <t>C163</t>
  </si>
  <si>
    <t>Malignant neoplasm of pyloric antrum</t>
  </si>
  <si>
    <t>C164</t>
  </si>
  <si>
    <t>Malignant neoplasm of pylorus</t>
  </si>
  <si>
    <t>C165</t>
  </si>
  <si>
    <t>Malignant neoplasm of lesser curvature of stomach, unspecified</t>
  </si>
  <si>
    <t>C166</t>
  </si>
  <si>
    <t>Malignant neoplasm of greater curvature of stomach, unspecified</t>
  </si>
  <si>
    <t>C168</t>
  </si>
  <si>
    <t>Overlapping malignant lesion of stomach</t>
  </si>
  <si>
    <t>C169</t>
  </si>
  <si>
    <t>Malignant neoplasm of stomach, unspecified</t>
  </si>
  <si>
    <t>C17</t>
  </si>
  <si>
    <t>Small intestine</t>
  </si>
  <si>
    <t>C170</t>
  </si>
  <si>
    <t>Malignant neoplasm of duodenum</t>
  </si>
  <si>
    <t>C171</t>
  </si>
  <si>
    <t>Malignant neoplasm of jejunum</t>
  </si>
  <si>
    <t>C172</t>
  </si>
  <si>
    <t>Malignant neoplasm of ileum</t>
  </si>
  <si>
    <t>C173</t>
  </si>
  <si>
    <t>Malignant neoplasm of Meckel's diverticulum</t>
  </si>
  <si>
    <t>C178</t>
  </si>
  <si>
    <t>Overlapping malignant lesion of small intestine</t>
  </si>
  <si>
    <t>C179</t>
  </si>
  <si>
    <t>Malignant neoplasm of small intestine, unspecified</t>
  </si>
  <si>
    <t>C18–C20</t>
  </si>
  <si>
    <t>C180</t>
  </si>
  <si>
    <t>Malignant neoplasm of caecum</t>
  </si>
  <si>
    <t>C181</t>
  </si>
  <si>
    <t>Malignant neoplasm of appendix</t>
  </si>
  <si>
    <t>C182</t>
  </si>
  <si>
    <t>Malignant neoplasm of ascending colon</t>
  </si>
  <si>
    <t>C183</t>
  </si>
  <si>
    <t>Malignant neoplasm of hepatic flexure</t>
  </si>
  <si>
    <t>C184</t>
  </si>
  <si>
    <t>Malignant neoplasm of transverse colon</t>
  </si>
  <si>
    <t>C185</t>
  </si>
  <si>
    <t>Malignant neoplasm of splenic flexure</t>
  </si>
  <si>
    <t>C186</t>
  </si>
  <si>
    <t>Malignant neoplasm of descending colon</t>
  </si>
  <si>
    <t>C187</t>
  </si>
  <si>
    <t>Malignant neoplasm of sigmoid colon</t>
  </si>
  <si>
    <t>C188</t>
  </si>
  <si>
    <t>Overlapping malignant lesion of colon</t>
  </si>
  <si>
    <t>C189</t>
  </si>
  <si>
    <t>Malignant neoplasm of colon, unspecified part</t>
  </si>
  <si>
    <t>C19</t>
  </si>
  <si>
    <t>Malignant neoplasm of rectosigmoid junction</t>
  </si>
  <si>
    <t>C20</t>
  </si>
  <si>
    <t>Malignant neoplasm of rectum</t>
  </si>
  <si>
    <t>C21</t>
  </si>
  <si>
    <t>Anus</t>
  </si>
  <si>
    <t>C210</t>
  </si>
  <si>
    <t>Malignant neoplasm of anus, unspecified</t>
  </si>
  <si>
    <t>C211</t>
  </si>
  <si>
    <t>Malignant neoplasm of anal canal</t>
  </si>
  <si>
    <t>C212</t>
  </si>
  <si>
    <t>Malignant neoplasm of cloacogenic zone</t>
  </si>
  <si>
    <t>C218</t>
  </si>
  <si>
    <t>Overlapping malignant lesion of rectum, anus and anal canal</t>
  </si>
  <si>
    <t>C22</t>
  </si>
  <si>
    <t>Liver</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</si>
  <si>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</si>
  <si>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</si>
  <si>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</si>
  <si>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</si>
  <si>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</si>
  <si>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</si>
  <si>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</si>
  <si>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</si>
  <si>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</si>
  <si>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</si>
  <si>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</si>
  <si>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</si>
  <si>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C229</t>
  </si>
  <si>
    <t>Malignant neoplasm of liver, unspecified</t>
  </si>
  <si>
    <t>C23</t>
  </si>
  <si>
    <t>Gallbladder</t>
  </si>
  <si>
    <t>Malignant neoplasm of gallbladder</t>
  </si>
  <si>
    <t>C240</t>
  </si>
  <si>
    <t>Malignant neoplasm of extrahepatic bile duct</t>
  </si>
  <si>
    <t>C241</t>
  </si>
  <si>
    <t>Malignant neoplasm of ampulla of Vater</t>
  </si>
  <si>
    <t>C248</t>
  </si>
  <si>
    <t>Overlapping malignant lesion of biliary tract</t>
  </si>
  <si>
    <t>C249</t>
  </si>
  <si>
    <t>Malignant neoplasm of biliary tract, unspecified</t>
  </si>
  <si>
    <t>C25</t>
  </si>
  <si>
    <t>Pancreas</t>
  </si>
  <si>
    <t>C250</t>
  </si>
  <si>
    <t>Malignant neoplasm of head of pancreas</t>
  </si>
  <si>
    <t>C251</t>
  </si>
  <si>
    <t>Malignant neoplasm of body of pancreas</t>
  </si>
  <si>
    <t>C252</t>
  </si>
  <si>
    <t>Malignant neoplasm of tail of pancreas</t>
  </si>
  <si>
    <t>C253</t>
  </si>
  <si>
    <t>Malignant neoplasm of pancreatic duct</t>
  </si>
  <si>
    <t>C254</t>
  </si>
  <si>
    <t>Malignant neoplasm of endocrine pancreas</t>
  </si>
  <si>
    <t>C257</t>
  </si>
  <si>
    <t>Malignant neoplasm of other parts of pancreas</t>
  </si>
  <si>
    <t>C258</t>
  </si>
  <si>
    <t>Overlapping malignant lesion of pancreas</t>
  </si>
  <si>
    <t>C259</t>
  </si>
  <si>
    <t>Malignant neoplasm of pancreas, part unspecified</t>
  </si>
  <si>
    <t>C26</t>
  </si>
  <si>
    <t>Other digestive organs</t>
  </si>
  <si>
    <t>C260</t>
  </si>
  <si>
    <t>Malignant neoplasm of intestinal tract, part unspecified</t>
  </si>
  <si>
    <t>C261</t>
  </si>
  <si>
    <t>Malignant neoplasm of spleen</t>
  </si>
  <si>
    <t>C268</t>
  </si>
  <si>
    <t>Overlapping malignant lesion of digestive system</t>
  </si>
  <si>
    <t>C269</t>
  </si>
  <si>
    <t>Malignant neoplasm of ill-defined sites within the digestive system</t>
  </si>
  <si>
    <t>C30</t>
  </si>
  <si>
    <t>Nasal cavity and middle ear</t>
  </si>
  <si>
    <t>C300</t>
  </si>
  <si>
    <t>Malignant neoplasm of nasal cavity</t>
  </si>
  <si>
    <t>C301</t>
  </si>
  <si>
    <t>Malignant neoplasm of middle ear</t>
  </si>
  <si>
    <t>C31</t>
  </si>
  <si>
    <t>Accessory sinuses</t>
  </si>
  <si>
    <t>C310</t>
  </si>
  <si>
    <t>Malignant neoplasm of maxillary sinus</t>
  </si>
  <si>
    <t>C311</t>
  </si>
  <si>
    <t>Malignant neoplasm of ethmoidal sinus</t>
  </si>
  <si>
    <t>C312</t>
  </si>
  <si>
    <t>Malignant neoplasm of frontal sinus</t>
  </si>
  <si>
    <t>C313</t>
  </si>
  <si>
    <t>Malignant neoplasm of sphenoidal sinus</t>
  </si>
  <si>
    <t>C318</t>
  </si>
  <si>
    <t>Overlapping malignant lesion of accessory sinuses</t>
  </si>
  <si>
    <t>C319</t>
  </si>
  <si>
    <t>Malignant neoplasm of accessory sinus, unspecified</t>
  </si>
  <si>
    <t>C32</t>
  </si>
  <si>
    <t>Larynx</t>
  </si>
  <si>
    <t>C320</t>
  </si>
  <si>
    <t>Malignant neoplasm of glottis</t>
  </si>
  <si>
    <t>C321</t>
  </si>
  <si>
    <t>Malignant neoplasm of supraglottis</t>
  </si>
  <si>
    <t>C322</t>
  </si>
  <si>
    <t>Malignant neoplasm of subglottis</t>
  </si>
  <si>
    <t>C323</t>
  </si>
  <si>
    <t>Malignant neoplasm of laryngeal cartilage</t>
  </si>
  <si>
    <t>C328</t>
  </si>
  <si>
    <t>Overlapping malignant lesion of larynx</t>
  </si>
  <si>
    <t>C329</t>
  </si>
  <si>
    <t>Malignant neoplasm of larynx, unspecified</t>
  </si>
  <si>
    <t>C33–C34</t>
  </si>
  <si>
    <t xml:space="preserve">Lung </t>
  </si>
  <si>
    <t>C33</t>
  </si>
  <si>
    <t>Malignant neoplasm of trachea</t>
  </si>
  <si>
    <t>C340</t>
  </si>
  <si>
    <t>Malignant neoplasm of main bronchus</t>
  </si>
  <si>
    <t>C341</t>
  </si>
  <si>
    <t>Malignant neoplasm of upper lobe, bronchus or lung</t>
  </si>
  <si>
    <t>C342</t>
  </si>
  <si>
    <t>Malignant neoplasm of middle lobe, bronchus or lung</t>
  </si>
  <si>
    <t>C343</t>
  </si>
  <si>
    <t>Malignant neoplasm of lower lobe, bronchus or lung</t>
  </si>
  <si>
    <t>C348</t>
  </si>
  <si>
    <t>Overlapping malignant lesion of bronchus and lung</t>
  </si>
  <si>
    <t>C349</t>
  </si>
  <si>
    <t>Malignant neoplasm of bronchus or lung, unspecified</t>
  </si>
  <si>
    <t>C37</t>
  </si>
  <si>
    <t>Thymus</t>
  </si>
  <si>
    <t>Malignant neoplasm of thymus</t>
  </si>
  <si>
    <t>C38</t>
  </si>
  <si>
    <t>Heart, mediastinum and pleura</t>
  </si>
  <si>
    <t>C380</t>
  </si>
  <si>
    <t>Malignant neoplasm of heart</t>
  </si>
  <si>
    <t>C381</t>
  </si>
  <si>
    <t>Malignant neoplasm of anterior mediastinum</t>
  </si>
  <si>
    <t>C382</t>
  </si>
  <si>
    <t>Malignant neoplasm of posterior mediastinum</t>
  </si>
  <si>
    <t>C383</t>
  </si>
  <si>
    <t>Malignant neoplasm of mediastinum, part unspecified</t>
  </si>
  <si>
    <t>C384</t>
  </si>
  <si>
    <t>Malignant neoplasm of pleura</t>
  </si>
  <si>
    <t>C388</t>
  </si>
  <si>
    <t>Overlapping malignant lesion of heart, mediastinum and pleura</t>
  </si>
  <si>
    <t>C39</t>
  </si>
  <si>
    <t>Other respiratory and intrathoracic organs</t>
  </si>
  <si>
    <t>C390</t>
  </si>
  <si>
    <t>Malignant neoplasm of upper respiratory tract, part unspecified</t>
  </si>
  <si>
    <t>C398</t>
  </si>
  <si>
    <t>Overlapping malignant lesion of respiratory and intrathoracic organs</t>
  </si>
  <si>
    <t>C399</t>
  </si>
  <si>
    <t>Malignant neoplasm of ill-defined sites within the respiratory system</t>
  </si>
  <si>
    <t>C40–C41</t>
  </si>
  <si>
    <t>Bone and articular cartilage</t>
  </si>
  <si>
    <t>C400</t>
  </si>
  <si>
    <t>Malignant neoplasm of scapula and long bones of upper limb</t>
  </si>
  <si>
    <t>C401</t>
  </si>
  <si>
    <t>Malignant neoplasm of short bones of upper limb</t>
  </si>
  <si>
    <t>C402</t>
  </si>
  <si>
    <t>Malignant neoplasm of long bones of lower limb</t>
  </si>
  <si>
    <t>C403</t>
  </si>
  <si>
    <t>Malignant neoplasm of short bones of lower limb</t>
  </si>
  <si>
    <t>C408</t>
  </si>
  <si>
    <t>Overlapping malignant lesion of bone and articular cartilage of limbs</t>
  </si>
  <si>
    <t>C409</t>
  </si>
  <si>
    <t>Malignant neoplasm of bone and articular cartilage of limb, unspecified</t>
  </si>
  <si>
    <t>C4101</t>
  </si>
  <si>
    <t>Malignant neoplasm of craniofacial bones</t>
  </si>
  <si>
    <t>C4102</t>
  </si>
  <si>
    <t>Malignant neoplasm of maxillofacial bones</t>
  </si>
  <si>
    <t>C411</t>
  </si>
  <si>
    <t>Malignant neoplasm of mandible</t>
  </si>
  <si>
    <t>C412</t>
  </si>
  <si>
    <t>Malignant neoplasm of vertebral column</t>
  </si>
  <si>
    <t>C413</t>
  </si>
  <si>
    <t>Malignant neoplasm of ribs, sternum and clavicle</t>
  </si>
  <si>
    <t>C414</t>
  </si>
  <si>
    <t>Malignant neoplasm of pelvic bones, sacrum and coccyx</t>
  </si>
  <si>
    <t>C418</t>
  </si>
  <si>
    <t>Overlapping malignant lesion of bone and articular cartilage</t>
  </si>
  <si>
    <t>C419</t>
  </si>
  <si>
    <t>Malignant neoplasm of bone and articular cartilage, unspecified</t>
  </si>
  <si>
    <t>C43</t>
  </si>
  <si>
    <t>Melanoma</t>
  </si>
  <si>
    <t>C430</t>
  </si>
  <si>
    <t>Malignant melanoma of lip</t>
  </si>
  <si>
    <t>C431</t>
  </si>
  <si>
    <t>Malignant melanoma of eyelid, including canthus</t>
  </si>
  <si>
    <t>C432</t>
  </si>
  <si>
    <t>Malignant melanoma of ear and external auricular canal</t>
  </si>
  <si>
    <t>C433</t>
  </si>
  <si>
    <t>Malignant melanoma of other and unspecified parts of face</t>
  </si>
  <si>
    <t>C434</t>
  </si>
  <si>
    <t>Malignant melanoma of scalp and neck</t>
  </si>
  <si>
    <t>C435</t>
  </si>
  <si>
    <t>Malignant melanoma of trunk</t>
  </si>
  <si>
    <t>C436</t>
  </si>
  <si>
    <t>Malignant melanoma of upper limb, including shoulder</t>
  </si>
  <si>
    <t>C437</t>
  </si>
  <si>
    <t>Malignant melanoma of lower limb, including hip</t>
  </si>
  <si>
    <t>C438</t>
  </si>
  <si>
    <t>Overlapping malignant melanoma of skin</t>
  </si>
  <si>
    <t>C439</t>
  </si>
  <si>
    <t>Malignant melanoma of skin, unspecified</t>
  </si>
  <si>
    <t>C44</t>
  </si>
  <si>
    <t xml:space="preserve">Non-melanoma </t>
  </si>
  <si>
    <t>C440</t>
  </si>
  <si>
    <t>Malignant neoplasm of skin of lip</t>
  </si>
  <si>
    <t>C441</t>
  </si>
  <si>
    <t>Malignant neoplasm of skin of eyelid, including canthus</t>
  </si>
  <si>
    <t>C442</t>
  </si>
  <si>
    <t>Malignant neoplasm of skin of ear and external auricular canal</t>
  </si>
  <si>
    <t>C443</t>
  </si>
  <si>
    <t>Malignant neoplasm of skin of other and unspecified parts of face</t>
  </si>
  <si>
    <t>C444</t>
  </si>
  <si>
    <t>Malignant neoplasm of skin of scalp and neck</t>
  </si>
  <si>
    <t>C445</t>
  </si>
  <si>
    <t>Malignant neoplasm of skin of trunk</t>
  </si>
  <si>
    <t>C446</t>
  </si>
  <si>
    <t>Malignant neoplasm of skin of upper limb, including shoulder</t>
  </si>
  <si>
    <t>C447</t>
  </si>
  <si>
    <t>Malignant neoplasm of skin of lower limb, including hip</t>
  </si>
  <si>
    <t>C448</t>
  </si>
  <si>
    <t>Overlapping malignant lesion of skin</t>
  </si>
  <si>
    <t>C449</t>
  </si>
  <si>
    <t>Malignant neoplasm of skin, unspecified</t>
  </si>
  <si>
    <t>C45</t>
  </si>
  <si>
    <t>Mesothelioma</t>
  </si>
  <si>
    <t>C450</t>
  </si>
  <si>
    <t>Mesothelioma of pleura</t>
  </si>
  <si>
    <t>C451</t>
  </si>
  <si>
    <t>Mesothelioma of peritoneum</t>
  </si>
  <si>
    <t>C452</t>
  </si>
  <si>
    <t>Mesothelioma of pericardium</t>
  </si>
  <si>
    <t>C457</t>
  </si>
  <si>
    <t>Mesothelioma of other sites</t>
  </si>
  <si>
    <t>C459</t>
  </si>
  <si>
    <t>Mesothelioma, unspecified</t>
  </si>
  <si>
    <t>C46</t>
  </si>
  <si>
    <t>Kaposi sarcoma</t>
  </si>
  <si>
    <t>C460</t>
  </si>
  <si>
    <t>Kaposi sarcoma of skin</t>
  </si>
  <si>
    <t>C461</t>
  </si>
  <si>
    <t>Kaposi sarcoma of soft tissue</t>
  </si>
  <si>
    <t>C462</t>
  </si>
  <si>
    <t>Kaposi sarcoma of palate</t>
  </si>
  <si>
    <t>C463</t>
  </si>
  <si>
    <t>Kaposi sarcoma of lymph nodes</t>
  </si>
  <si>
    <t>C467</t>
  </si>
  <si>
    <t>Kaposi sarcoma of other sites</t>
  </si>
  <si>
    <t>C468</t>
  </si>
  <si>
    <t>Kaposi sarcoma of multiple organs</t>
  </si>
  <si>
    <t>C469</t>
  </si>
  <si>
    <t>Kaposi sarcoma, unspecified</t>
  </si>
  <si>
    <t>C47</t>
  </si>
  <si>
    <t>Peripheral nerves and autonomic nervous system</t>
  </si>
  <si>
    <t>C470</t>
  </si>
  <si>
    <t>Malignant neoplasm of peripheral nerves of head, face and neck</t>
  </si>
  <si>
    <t>C471</t>
  </si>
  <si>
    <t>Malignant neoplasm of peripheral nerves of upper limb, including shoulder</t>
  </si>
  <si>
    <t>C472</t>
  </si>
  <si>
    <t>Malignant neoplasm of peripheral nerves of lower limb, including hip</t>
  </si>
  <si>
    <t>C473</t>
  </si>
  <si>
    <t>Malignant neoplasm of peripheral nerves of thorax</t>
  </si>
  <si>
    <t>C474</t>
  </si>
  <si>
    <t>Malignant neoplasm of peripheral nerves of abdomen</t>
  </si>
  <si>
    <t>C475</t>
  </si>
  <si>
    <t>Malignant neoplasm of peripheral nerves of pelvis</t>
  </si>
  <si>
    <t>C476</t>
  </si>
  <si>
    <t>Malignant neoplasm of peripheral nerves of trunk, unspecified</t>
  </si>
  <si>
    <t>C478</t>
  </si>
  <si>
    <t>Overlapping malignant lesion of peripheral nerves and autonomic nervous system</t>
  </si>
  <si>
    <t>C479</t>
  </si>
  <si>
    <t>Malignant neoplasm of peripheral nerves and autonomic nervous system, unspecified</t>
  </si>
  <si>
    <t>C48</t>
  </si>
  <si>
    <t>Peritoneum</t>
  </si>
  <si>
    <t>C480</t>
  </si>
  <si>
    <t>Malignant neoplasm of retroperitoneum</t>
  </si>
  <si>
    <t>C481</t>
  </si>
  <si>
    <t>Malignant neoplasm of specified parts of peritoneum</t>
  </si>
  <si>
    <t>C482</t>
  </si>
  <si>
    <t>Malignant neoplasm of peritoneum, unspecified</t>
  </si>
  <si>
    <t>C488</t>
  </si>
  <si>
    <t>Overlapping malignant lesion of retroperitoneum and peritoneum</t>
  </si>
  <si>
    <t>C49</t>
  </si>
  <si>
    <t>Connective tissue</t>
  </si>
  <si>
    <t>C490</t>
  </si>
  <si>
    <t>Malignant neoplasm of connective and soft tissue of head, face and neck</t>
  </si>
  <si>
    <t>C491</t>
  </si>
  <si>
    <t>Malignant neoplasm of connective and soft tissue of upper limb, including shoulder</t>
  </si>
  <si>
    <t>C492</t>
  </si>
  <si>
    <t>Malignant neoplasm of connective and soft tissue of lower limb, including hip</t>
  </si>
  <si>
    <t>C493</t>
  </si>
  <si>
    <t>Malignant neoplasm of connective and soft tissue of thorax</t>
  </si>
  <si>
    <t>C494</t>
  </si>
  <si>
    <t>Malignant neoplasm of connective and soft tissue of abdomen</t>
  </si>
  <si>
    <t>C495</t>
  </si>
  <si>
    <t>Malignant neoplasm of connective and soft tissue of pelvis</t>
  </si>
  <si>
    <t>C496</t>
  </si>
  <si>
    <t>Malignant neoplasm of connective and soft tissue of trunk, unspecified</t>
  </si>
  <si>
    <t>C498</t>
  </si>
  <si>
    <t>Overlapping malignant lesion of connective and soft tissue</t>
  </si>
  <si>
    <t>C499</t>
  </si>
  <si>
    <t>Malignant neoplasm of connective and soft tissue, unspecified</t>
  </si>
  <si>
    <t>C50</t>
  </si>
  <si>
    <t>Breast</t>
  </si>
  <si>
    <t>C500</t>
  </si>
  <si>
    <t>Malignant neoplasm of nipple and areola</t>
  </si>
  <si>
    <t>C501</t>
  </si>
  <si>
    <t>Malignant neoplasm of central portion of breast</t>
  </si>
  <si>
    <t>C502</t>
  </si>
  <si>
    <t>Malignant neoplasm of upper-inner quadrant of breast</t>
  </si>
  <si>
    <t>C503</t>
  </si>
  <si>
    <t>Malignant neoplasm of lower-inner quadrant of breast</t>
  </si>
  <si>
    <t>C504</t>
  </si>
  <si>
    <t>Malignant neoplasm of upper-outer quadrant of breast</t>
  </si>
  <si>
    <t>C505</t>
  </si>
  <si>
    <t>Malignant neoplasm of lower-outer quadrant of breast</t>
  </si>
  <si>
    <t>C506</t>
  </si>
  <si>
    <t>Malignant neoplasm of axillary tail of breast</t>
  </si>
  <si>
    <t>C508</t>
  </si>
  <si>
    <t>Overlapping malignant lesion of breast</t>
  </si>
  <si>
    <t>C509</t>
  </si>
  <si>
    <t>Malignant neoplasm of breast, unspecified part</t>
  </si>
  <si>
    <t>C51</t>
  </si>
  <si>
    <t>Vulva</t>
  </si>
  <si>
    <t>C510</t>
  </si>
  <si>
    <t>Malignant neoplasm of labium majus</t>
  </si>
  <si>
    <t>C511</t>
  </si>
  <si>
    <t>Malignant neoplasm of labium minus</t>
  </si>
  <si>
    <t>C512</t>
  </si>
  <si>
    <t>Malignant neoplasm of clitoris</t>
  </si>
  <si>
    <t>C518</t>
  </si>
  <si>
    <t>Overlapping malignant lesion of vulva</t>
  </si>
  <si>
    <t>C519</t>
  </si>
  <si>
    <t>Malignant neoplasm of vulva, unspecified</t>
  </si>
  <si>
    <t>C52</t>
  </si>
  <si>
    <t>Vagina</t>
  </si>
  <si>
    <t>Malignant neoplasm of vagina</t>
  </si>
  <si>
    <t>C53</t>
  </si>
  <si>
    <t>Cervix</t>
  </si>
  <si>
    <t>C530</t>
  </si>
  <si>
    <t>Malignant neoplasm of endocervix</t>
  </si>
  <si>
    <t>C531</t>
  </si>
  <si>
    <t>Malignant neoplasm of exocervix</t>
  </si>
  <si>
    <t>C538</t>
  </si>
  <si>
    <t>Overlapping malignant lesion of cervix uteri</t>
  </si>
  <si>
    <t>C539</t>
  </si>
  <si>
    <t>Malignant neoplasm of cervix uteri, unspecified</t>
  </si>
  <si>
    <t>C54–C55</t>
  </si>
  <si>
    <t>Uterus</t>
  </si>
  <si>
    <t>C540</t>
  </si>
  <si>
    <t>Malignant neoplasm of isthmus uteri</t>
  </si>
  <si>
    <t>C541</t>
  </si>
  <si>
    <t>Malignant neoplasm of endometrium</t>
  </si>
  <si>
    <t>C542</t>
  </si>
  <si>
    <t>Malignant neoplasm of myometrium</t>
  </si>
  <si>
    <t>C543</t>
  </si>
  <si>
    <t>Malignant neoplasm of fundus uteri</t>
  </si>
  <si>
    <t>C548</t>
  </si>
  <si>
    <t>Overlapping malignant lesion of corpus uteri</t>
  </si>
  <si>
    <t>C549</t>
  </si>
  <si>
    <t>Malignant neoplasm of corpus uteri, unspecified</t>
  </si>
  <si>
    <t>C55</t>
  </si>
  <si>
    <t>Malignant neoplasm of uterus, part unspecified</t>
  </si>
  <si>
    <t>C56</t>
  </si>
  <si>
    <t>Ovary</t>
  </si>
  <si>
    <t>Malignant neoplasm of ovary</t>
  </si>
  <si>
    <t>C57</t>
  </si>
  <si>
    <t>Other female genital organs</t>
  </si>
  <si>
    <t>C570</t>
  </si>
  <si>
    <t>Malignant neoplasm of fallopian tube</t>
  </si>
  <si>
    <t>C571</t>
  </si>
  <si>
    <t>Malignant neoplasm of broad ligament</t>
  </si>
  <si>
    <t>C572</t>
  </si>
  <si>
    <t>Malignant neoplasm of round ligament</t>
  </si>
  <si>
    <t>C573</t>
  </si>
  <si>
    <t>Malignant neoplasm of parametrium</t>
  </si>
  <si>
    <t>C574</t>
  </si>
  <si>
    <t>Malignant neoplasm of uterine adnexa, unspecified</t>
  </si>
  <si>
    <t>C577</t>
  </si>
  <si>
    <t>Malignant neoplasm of other specified female genital organs</t>
  </si>
  <si>
    <t>C578</t>
  </si>
  <si>
    <t>Overlapping malignant lesion of female genital organs</t>
  </si>
  <si>
    <t>C579</t>
  </si>
  <si>
    <t>Malignant neoplasm of female genital organ, unspecified</t>
  </si>
  <si>
    <t>C58</t>
  </si>
  <si>
    <t>Placenta</t>
  </si>
  <si>
    <t>Malignant neoplasm of placenta</t>
  </si>
  <si>
    <t>C60</t>
  </si>
  <si>
    <t>Penis</t>
  </si>
  <si>
    <t>C600</t>
  </si>
  <si>
    <t>Malignant neoplasm of prepuce</t>
  </si>
  <si>
    <t>C601</t>
  </si>
  <si>
    <t>Malignant neoplasm of glans penis</t>
  </si>
  <si>
    <t>C602</t>
  </si>
  <si>
    <t>Malignant neoplasm of body of penis</t>
  </si>
  <si>
    <t>C608</t>
  </si>
  <si>
    <t>Overlapping malignant lesion of penis</t>
  </si>
  <si>
    <t>C609</t>
  </si>
  <si>
    <t>Malignant neoplasm of penis, unspecified</t>
  </si>
  <si>
    <t>C61</t>
  </si>
  <si>
    <t>Prostate</t>
  </si>
  <si>
    <t>Malignant neoplasm of prostate</t>
  </si>
  <si>
    <t>C62</t>
  </si>
  <si>
    <t>Testis</t>
  </si>
  <si>
    <t>C620</t>
  </si>
  <si>
    <t>Malignant neoplasm of undescended testis</t>
  </si>
  <si>
    <t>C621</t>
  </si>
  <si>
    <t>Malignant neoplasm of descended testis</t>
  </si>
  <si>
    <t>C629</t>
  </si>
  <si>
    <t>Malignant neoplasm of testis, unspecified</t>
  </si>
  <si>
    <t>C63</t>
  </si>
  <si>
    <t>Other male genital organs</t>
  </si>
  <si>
    <t>C630</t>
  </si>
  <si>
    <t>Malignant neoplasm of epididymis</t>
  </si>
  <si>
    <t>C631</t>
  </si>
  <si>
    <t>Malignant neoplasm of spermatic cord</t>
  </si>
  <si>
    <t>C632</t>
  </si>
  <si>
    <t>Malignant neoplasm of scrotum</t>
  </si>
  <si>
    <t>C637</t>
  </si>
  <si>
    <t>Other specified male genital organs</t>
  </si>
  <si>
    <t>C638</t>
  </si>
  <si>
    <t>Overlapping malignant lesion of male genital organs</t>
  </si>
  <si>
    <t>C639</t>
  </si>
  <si>
    <t>Malignant neoplasm of male genital organ, unspecified</t>
  </si>
  <si>
    <t>C64</t>
  </si>
  <si>
    <t>Kidney</t>
  </si>
  <si>
    <t>Malignant neoplasm of kidney, except renal pelvis</t>
  </si>
  <si>
    <t>C65</t>
  </si>
  <si>
    <t>Renal pelvis</t>
  </si>
  <si>
    <t>Malignant neoplasm of renal pelvis</t>
  </si>
  <si>
    <t>C66</t>
  </si>
  <si>
    <t>Ureter</t>
  </si>
  <si>
    <t>Malignant neoplasm of ureter</t>
  </si>
  <si>
    <t>C67</t>
  </si>
  <si>
    <t>Bladder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</si>
  <si>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</si>
  <si>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</si>
  <si>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</si>
  <si>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</si>
  <si>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</si>
  <si>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</si>
  <si>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</si>
  <si>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</si>
  <si>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</si>
  <si>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</si>
  <si>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</si>
  <si>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</si>
  <si>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</si>
  <si>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</si>
  <si>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</si>
  <si>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</si>
  <si>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</si>
  <si>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Overlapping malignant lesion of bladder</t>
  </si>
  <si>
    <t>C679</t>
  </si>
  <si>
    <t>Malignant neoplasm of bladder, unspecified</t>
  </si>
  <si>
    <t>C68</t>
  </si>
  <si>
    <t>Other urinary organs</t>
  </si>
  <si>
    <t>C680</t>
  </si>
  <si>
    <t>Malignant neoplasm of urethra</t>
  </si>
  <si>
    <t>C681</t>
  </si>
  <si>
    <t>Malignant neoplasm of paraurethral gland</t>
  </si>
  <si>
    <t>C688</t>
  </si>
  <si>
    <t>Overlapping malignant lesion of urinary organs</t>
  </si>
  <si>
    <t>C689</t>
  </si>
  <si>
    <t>Malignant neoplasm of urinary organ, unspecified</t>
  </si>
  <si>
    <t>C69</t>
  </si>
  <si>
    <t>Eye</t>
  </si>
  <si>
    <t>C690</t>
  </si>
  <si>
    <t>Malignant neoplasm of conjunctiva</t>
  </si>
  <si>
    <t>C691</t>
  </si>
  <si>
    <t>Malignant neoplasm of cornea</t>
  </si>
  <si>
    <t>C692</t>
  </si>
  <si>
    <t>Malignant neoplasm of retina</t>
  </si>
  <si>
    <t>C693</t>
  </si>
  <si>
    <t>Malignant neoplasm of choroid</t>
  </si>
  <si>
    <t>C694</t>
  </si>
  <si>
    <t>Malignant neoplasm of ciliary body</t>
  </si>
  <si>
    <t>C695</t>
  </si>
  <si>
    <t>Malignant neoplasm of lacrimal gland and duct</t>
  </si>
  <si>
    <t>C696</t>
  </si>
  <si>
    <t>Malignant neoplasm of orbit</t>
  </si>
  <si>
    <t>C698</t>
  </si>
  <si>
    <t>Overlapping malignant lesion of eye and adnexa</t>
  </si>
  <si>
    <t>C699</t>
  </si>
  <si>
    <t>Malignant neoplasm of eye, unspecified</t>
  </si>
  <si>
    <t>C70</t>
  </si>
  <si>
    <t>Meninges</t>
  </si>
  <si>
    <t>C700</t>
  </si>
  <si>
    <t>Malignant neoplasm of cerebral meninges</t>
  </si>
  <si>
    <t>C701</t>
  </si>
  <si>
    <t>Malignant neoplasm of spinal meninges</t>
  </si>
  <si>
    <t>C709</t>
  </si>
  <si>
    <t>Malignant neoplasm of meninges, unspecified</t>
  </si>
  <si>
    <t>C71</t>
  </si>
  <si>
    <t>Brain</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</si>
  <si>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</si>
  <si>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</si>
  <si>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</si>
  <si>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</si>
  <si>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</si>
  <si>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</si>
  <si>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</si>
  <si>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</si>
  <si>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</si>
  <si>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</si>
  <si>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</si>
  <si>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</si>
  <si>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</si>
  <si>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</si>
  <si>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</si>
  <si>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</si>
  <si>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</si>
  <si>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Overlapping malignant lesion of brain</t>
  </si>
  <si>
    <t>C719</t>
  </si>
  <si>
    <t>Malignant neoplasm of brain, unspecified</t>
  </si>
  <si>
    <t>C72</t>
  </si>
  <si>
    <t>Other central nervous system</t>
  </si>
  <si>
    <t>C720</t>
  </si>
  <si>
    <t>Malignant neoplasm of spinal cord</t>
  </si>
  <si>
    <t>C721</t>
  </si>
  <si>
    <t>Malignant neoplasm of cauda equina</t>
  </si>
  <si>
    <t>C722</t>
  </si>
  <si>
    <t>Malignant neoplasm of olfactory nerve</t>
  </si>
  <si>
    <t>C723</t>
  </si>
  <si>
    <t>Malignant neoplasm of optic nerve</t>
  </si>
  <si>
    <t>C724</t>
  </si>
  <si>
    <t>Malignant neoplasm of acoustic nerve</t>
  </si>
  <si>
    <t>C725</t>
  </si>
  <si>
    <t>Malignant neoplasm of other and unspecified cranial nerves</t>
  </si>
  <si>
    <t>C728</t>
  </si>
  <si>
    <t>Overlapping malignant lesion of brain and other parts of central nervous system</t>
  </si>
  <si>
    <t>C729</t>
  </si>
  <si>
    <t>Malignant neoplasm of central nervous system, unspecified</t>
  </si>
  <si>
    <t>C73</t>
  </si>
  <si>
    <t>Thyroid</t>
  </si>
  <si>
    <t>Malignant neoplasm of thyroid gland</t>
  </si>
  <si>
    <t>C74</t>
  </si>
  <si>
    <t>Adrenal gland</t>
  </si>
  <si>
    <t>C740</t>
  </si>
  <si>
    <t>Malignant neoplasm of cortex of adrenal gland</t>
  </si>
  <si>
    <t>C741</t>
  </si>
  <si>
    <t>Malignant neoplasm of medulla of adrenal gland</t>
  </si>
  <si>
    <t>C749</t>
  </si>
  <si>
    <t>Malignant neoplasm of adrenal gland, unspecified</t>
  </si>
  <si>
    <t>C75</t>
  </si>
  <si>
    <t>Other endocrine glands</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</si>
  <si>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</si>
  <si>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</si>
  <si>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</si>
  <si>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</si>
  <si>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</si>
  <si>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</si>
  <si>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</si>
  <si>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</si>
  <si>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</si>
  <si>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</si>
  <si>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</si>
  <si>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</si>
  <si>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</si>
  <si>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of pluriglandular involvement, unspecified</t>
  </si>
  <si>
    <t>C759</t>
  </si>
  <si>
    <t>Malignant neoplasm of endocrine gland, unspecified</t>
  </si>
  <si>
    <t>C76</t>
  </si>
  <si>
    <t>Other and ill-defined sites</t>
  </si>
  <si>
    <t>C760</t>
  </si>
  <si>
    <t>Malignant neoplasm of head, face and neck</t>
  </si>
  <si>
    <t>C761</t>
  </si>
  <si>
    <t>Malignant neoplasm of thorax</t>
  </si>
  <si>
    <t>C762</t>
  </si>
  <si>
    <t>Malignant neoplasm of abdomen</t>
  </si>
  <si>
    <t>C763</t>
  </si>
  <si>
    <t>Malignant neoplasm of pelvis</t>
  </si>
  <si>
    <t>C764</t>
  </si>
  <si>
    <t>Malignant neoplasm of upper limb</t>
  </si>
  <si>
    <t>C765</t>
  </si>
  <si>
    <t>Malignant neoplasm of lower limb</t>
  </si>
  <si>
    <t>C767</t>
  </si>
  <si>
    <t>Malignant neoplasm of other ill-defined sites</t>
  </si>
  <si>
    <t>C768</t>
  </si>
  <si>
    <t>Overlapping malignant lesion of other and ill-defined sites</t>
  </si>
  <si>
    <t>C77–C79</t>
  </si>
  <si>
    <t>Unknown primary</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</si>
  <si>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</si>
  <si>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</si>
  <si>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</si>
  <si>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</si>
  <si>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</si>
  <si>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</si>
  <si>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</si>
  <si>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axillary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</si>
  <si>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</si>
  <si>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</si>
  <si>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</si>
  <si>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</si>
  <si>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</si>
  <si>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</si>
  <si>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</si>
  <si>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</si>
  <si>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t>
  </si>
  <si>
    <t>Secondary malignant neoplasm of lung</t>
  </si>
  <si>
    <t>C781</t>
  </si>
  <si>
    <t>Secondary malignant neoplasm of mediastinum</t>
  </si>
  <si>
    <t>C782</t>
  </si>
  <si>
    <t>Secondary malignant neoplasm of pleura</t>
  </si>
  <si>
    <t>C783</t>
  </si>
  <si>
    <t>Secondary malignant neoplasm of other and unspecified respiratory organs</t>
  </si>
  <si>
    <t>C784</t>
  </si>
  <si>
    <t>Secondary malignant neoplasm of small intestine</t>
  </si>
  <si>
    <t>C785</t>
  </si>
  <si>
    <t>Secondary malignant neoplasm of large intestine and rectum</t>
  </si>
  <si>
    <t>C786</t>
  </si>
  <si>
    <t>Secondary malignant neoplasm of retroperitoneum and peritoneum</t>
  </si>
  <si>
    <t>C787</t>
  </si>
  <si>
    <t>C788</t>
  </si>
  <si>
    <t>Secondary malignant neoplasm of other and unspecified digestive organs</t>
  </si>
  <si>
    <t>C790</t>
  </si>
  <si>
    <t>Secondary malignant neoplasm of kidney and renal pelvis</t>
  </si>
  <si>
    <t>C791</t>
  </si>
  <si>
    <t>Secondary malignant neoplasm of bladder and other and unspecified urinary organs</t>
  </si>
  <si>
    <t>C792</t>
  </si>
  <si>
    <t>Secondary malignant neoplasm of skin</t>
  </si>
  <si>
    <t>C793</t>
  </si>
  <si>
    <t>Secondary malignant neoplasm of brain and cerebral meninges</t>
  </si>
  <si>
    <t>C794</t>
  </si>
  <si>
    <t>Secondary malignant neoplasm of other and unspecified parts of nervous system</t>
  </si>
  <si>
    <t>C795</t>
  </si>
  <si>
    <t>Secondary malignant neoplasm of bone and bone marrow</t>
  </si>
  <si>
    <t>C796</t>
  </si>
  <si>
    <t>Secondary malignant neoplasm of ovary</t>
  </si>
  <si>
    <t>C797</t>
  </si>
  <si>
    <t>Secondary malignant neoplasm of adrenal gland</t>
  </si>
  <si>
    <t>C7981</t>
  </si>
  <si>
    <t>Secondary malignant neoplasm of breast</t>
  </si>
  <si>
    <t>C7982</t>
  </si>
  <si>
    <t>Secondary malignant neoplasm of genital organs</t>
  </si>
  <si>
    <t>C7988</t>
  </si>
  <si>
    <t>Secondary malignant neoplasm of other specified sites</t>
  </si>
  <si>
    <t>C80</t>
  </si>
  <si>
    <t>Unspecified site</t>
  </si>
  <si>
    <t>C810</t>
  </si>
  <si>
    <t>C811</t>
  </si>
  <si>
    <t>C812</t>
  </si>
  <si>
    <t>C813</t>
  </si>
  <si>
    <t>C817</t>
  </si>
  <si>
    <t>C819</t>
  </si>
  <si>
    <t>C820</t>
  </si>
  <si>
    <t>C821</t>
  </si>
  <si>
    <t>C822</t>
  </si>
  <si>
    <t>C827</t>
  </si>
  <si>
    <t>C829</t>
  </si>
  <si>
    <t>C830</t>
  </si>
  <si>
    <t>C831</t>
  </si>
  <si>
    <t>C833</t>
  </si>
  <si>
    <t>C835</t>
  </si>
  <si>
    <t>C837</t>
  </si>
  <si>
    <t>C838</t>
  </si>
  <si>
    <t>C839</t>
  </si>
  <si>
    <t>C840</t>
  </si>
  <si>
    <t>Mycosis fungoides</t>
  </si>
  <si>
    <t>C841</t>
  </si>
  <si>
    <t>Sezary disease</t>
  </si>
  <si>
    <t>C844</t>
  </si>
  <si>
    <t>C845</t>
  </si>
  <si>
    <t>C851</t>
  </si>
  <si>
    <t>B-cell lymphoma, unspecified</t>
  </si>
  <si>
    <t>C857</t>
  </si>
  <si>
    <t>Other specified types of non-Hodgkin lymphoma</t>
  </si>
  <si>
    <t>C859</t>
  </si>
  <si>
    <t>C88</t>
  </si>
  <si>
    <t>Immunoproliferative cancers</t>
  </si>
  <si>
    <t>C8800</t>
  </si>
  <si>
    <t>Waldenstrom macroglobulinaemia, without mention of remission</t>
  </si>
  <si>
    <t>C8801</t>
  </si>
  <si>
    <t>Waldenstrom macroglobulinaemia, in remission</t>
  </si>
  <si>
    <t>C8820</t>
  </si>
  <si>
    <t>C8821</t>
  </si>
  <si>
    <t>C8830</t>
  </si>
  <si>
    <t>Immunoproliferative small intestinal disease, without mention of remission</t>
  </si>
  <si>
    <t>C8831</t>
  </si>
  <si>
    <t>Immunoproliferative small intestinal disease, in remission</t>
  </si>
  <si>
    <t>C8870</t>
  </si>
  <si>
    <t>Other malignant immunoproliferative diseases, without mention of remission</t>
  </si>
  <si>
    <t>C8871</t>
  </si>
  <si>
    <t>Other malignant immunoproliferative diseases, in remission</t>
  </si>
  <si>
    <t>C8890</t>
  </si>
  <si>
    <t>Malignant immunoproliferative disease, unspecified, without mention of remission</t>
  </si>
  <si>
    <t>C8891</t>
  </si>
  <si>
    <t>Malignant immunoproliferative disease, unspecified, in remission</t>
  </si>
  <si>
    <t>C90</t>
  </si>
  <si>
    <t>Myeloma</t>
  </si>
  <si>
    <t>C9000</t>
  </si>
  <si>
    <t>Multiple myeloma, without mention of remission</t>
  </si>
  <si>
    <t>C9001</t>
  </si>
  <si>
    <t>Multiple myeloma, in remission</t>
  </si>
  <si>
    <t>C9010</t>
  </si>
  <si>
    <t>Plasma cell leukaemia, without mention of remission</t>
  </si>
  <si>
    <t>C9011</t>
  </si>
  <si>
    <t>Plasma cell leukaemia, in remission</t>
  </si>
  <si>
    <t>C9020</t>
  </si>
  <si>
    <t>C9021</t>
  </si>
  <si>
    <t>C91–C95</t>
  </si>
  <si>
    <t>Leukaemia</t>
  </si>
  <si>
    <t>C9100</t>
  </si>
  <si>
    <t>C9101</t>
  </si>
  <si>
    <t>C9110</t>
  </si>
  <si>
    <t>C9111</t>
  </si>
  <si>
    <t>C9130</t>
  </si>
  <si>
    <t>C9131</t>
  </si>
  <si>
    <t>C9140</t>
  </si>
  <si>
    <t>Hairy-cell leukaemia, without mention of remission</t>
  </si>
  <si>
    <t>C9141</t>
  </si>
  <si>
    <t>Hairy-cell leukaemia, in remission</t>
  </si>
  <si>
    <t>C9150</t>
  </si>
  <si>
    <t>C9151</t>
  </si>
  <si>
    <t>C9170</t>
  </si>
  <si>
    <t>Other lymphoid leukaemia, without mention of remission</t>
  </si>
  <si>
    <t>C9171</t>
  </si>
  <si>
    <t>Other lymphoid leukaemia, in remission</t>
  </si>
  <si>
    <t>C9190</t>
  </si>
  <si>
    <t>Lymphoid leukaemia, unspecified, without mention of remission</t>
  </si>
  <si>
    <t>C9191</t>
  </si>
  <si>
    <t>Lymphoid leukaemia, unspecified, in remission</t>
  </si>
  <si>
    <t>C9200</t>
  </si>
  <si>
    <t>C9201</t>
  </si>
  <si>
    <t>C9210</t>
  </si>
  <si>
    <t>C9211</t>
  </si>
  <si>
    <t>C9220</t>
  </si>
  <si>
    <t>C9221</t>
  </si>
  <si>
    <t>C9230</t>
  </si>
  <si>
    <t>Myeloid sarcoma, without mention of remission</t>
  </si>
  <si>
    <t>C9231</t>
  </si>
  <si>
    <t>Myeloid sarcoma, in remission, in remission</t>
  </si>
  <si>
    <t>C9240</t>
  </si>
  <si>
    <t>C9241</t>
  </si>
  <si>
    <t>C9250</t>
  </si>
  <si>
    <t>Acute myelomonocytic leukaemia, without mention of remission</t>
  </si>
  <si>
    <t>C9251</t>
  </si>
  <si>
    <t>Acute myelomonocytic leukaemia, in remission</t>
  </si>
  <si>
    <t>C9270</t>
  </si>
  <si>
    <t>Other myeloid leukaemia, without mention of remission</t>
  </si>
  <si>
    <t>C9271</t>
  </si>
  <si>
    <t>Other myeloid leukaemia, in remission</t>
  </si>
  <si>
    <t>C9290</t>
  </si>
  <si>
    <t>Myeloid leukaemia, unspecified, without mention of remission</t>
  </si>
  <si>
    <t>C9291</t>
  </si>
  <si>
    <t>Myeloid leukaemia, unspecified, in remission</t>
  </si>
  <si>
    <t>C9300</t>
  </si>
  <si>
    <t>C9301</t>
  </si>
  <si>
    <t>C9310</t>
  </si>
  <si>
    <t>C9311</t>
  </si>
  <si>
    <t>C9370</t>
  </si>
  <si>
    <t>Other monocytic leukaemia, without mention of remission</t>
  </si>
  <si>
    <t>C9371</t>
  </si>
  <si>
    <t>Other monocytic leukaemia, in remission</t>
  </si>
  <si>
    <t>C9390</t>
  </si>
  <si>
    <t>Monocytic leukaemia, unspecified, without mention of remission</t>
  </si>
  <si>
    <t>C9391</t>
  </si>
  <si>
    <t>Monocytic leukaemia, unspecified, in remission</t>
  </si>
  <si>
    <t>C9400</t>
  </si>
  <si>
    <t>C9401</t>
  </si>
  <si>
    <t>C9420</t>
  </si>
  <si>
    <t>Acute megakaryoblastic leukaemia, without mention of remission</t>
  </si>
  <si>
    <t>C9421</t>
  </si>
  <si>
    <t>Acute megakaryoblastic leukaemia, in remission</t>
  </si>
  <si>
    <t>C9430</t>
  </si>
  <si>
    <t>Mast cell leukaemia, without mention of remission</t>
  </si>
  <si>
    <t>C9431</t>
  </si>
  <si>
    <t>Mast cell leukaemia, in remission</t>
  </si>
  <si>
    <t>C9440</t>
  </si>
  <si>
    <t>C9441</t>
  </si>
  <si>
    <t>C9470</t>
  </si>
  <si>
    <t>Other specified leukaemias, without mention of remission</t>
  </si>
  <si>
    <t>C9471</t>
  </si>
  <si>
    <t>Other specified leukaemias, in remission</t>
  </si>
  <si>
    <t>C9500</t>
  </si>
  <si>
    <t>Acute leukaemia of unspecified cell type, without mention of remission</t>
  </si>
  <si>
    <t>C9501</t>
  </si>
  <si>
    <t>Acute leukaemia of unspecified cell type, in remission</t>
  </si>
  <si>
    <t>C9510</t>
  </si>
  <si>
    <t>Chronic leukaemia of unspecified cell type, without mention of remission</t>
  </si>
  <si>
    <t>C9511</t>
  </si>
  <si>
    <t>Chronic leukaemia of unspecified cell type, in remission</t>
  </si>
  <si>
    <t>C9570</t>
  </si>
  <si>
    <t>Other leukaemia of unspecified cell type, without mention of remission</t>
  </si>
  <si>
    <t>C9571</t>
  </si>
  <si>
    <t>Other leukaemia of unspecified cell type, in remission</t>
  </si>
  <si>
    <t>C9590</t>
  </si>
  <si>
    <t>Leukaemia, unspecified, without mention of remission</t>
  </si>
  <si>
    <t>C9591</t>
  </si>
  <si>
    <t>Leukaemia, unspecified, in remission</t>
  </si>
  <si>
    <t>C96</t>
  </si>
  <si>
    <t>Other lymphoid, haematopoietic and related tissue</t>
  </si>
  <si>
    <t>C960</t>
  </si>
  <si>
    <t>C962</t>
  </si>
  <si>
    <t>Malignant mast cell tumour</t>
  </si>
  <si>
    <t>C967</t>
  </si>
  <si>
    <t>Other specified malignant neoplasms of lymphoid, haematopoietic and related tissue</t>
  </si>
  <si>
    <t>C969</t>
  </si>
  <si>
    <t>Malignant neoplasm of lymphoid, haematopoietic and related tissue, unspecified</t>
  </si>
  <si>
    <t>D45</t>
  </si>
  <si>
    <t>Polycythemia vera</t>
  </si>
  <si>
    <t>Polycythaemia vera</t>
  </si>
  <si>
    <t>D46</t>
  </si>
  <si>
    <t>Myelodyplastic syndromes</t>
  </si>
  <si>
    <t>D460</t>
  </si>
  <si>
    <t>D461</t>
  </si>
  <si>
    <t>D462</t>
  </si>
  <si>
    <t>Refractory anaemia with excess of blasts</t>
  </si>
  <si>
    <t>D464</t>
  </si>
  <si>
    <t>Refractory anaemia, unspecified</t>
  </si>
  <si>
    <t>D467</t>
  </si>
  <si>
    <t>Other myelodysplastic syndromes</t>
  </si>
  <si>
    <t>D469</t>
  </si>
  <si>
    <t>Myelodysplastic syndrome, unspecified</t>
  </si>
  <si>
    <t>D47</t>
  </si>
  <si>
    <t>Uncertain behaviour of lymphoid, haematopoietic and related tissue</t>
  </si>
  <si>
    <t>D470</t>
  </si>
  <si>
    <t>Histiocytic and mast cell tumours of uncertain and unknown behaviour</t>
  </si>
  <si>
    <t>D471</t>
  </si>
  <si>
    <t>Chronic myeloproliferative disease</t>
  </si>
  <si>
    <t>D472</t>
  </si>
  <si>
    <t>D473</t>
  </si>
  <si>
    <t>Essential (haemorrhagic) thrombocythaemia</t>
  </si>
  <si>
    <t>D477</t>
  </si>
  <si>
    <t>D479</t>
  </si>
  <si>
    <t>Coding table</t>
  </si>
  <si>
    <t>Follicular lymphoma grade 1</t>
  </si>
  <si>
    <t>Follicular lymphoma grade 2</t>
  </si>
  <si>
    <t>Follicular lymphoma grade 3, unspecified</t>
  </si>
  <si>
    <t>C823</t>
  </si>
  <si>
    <t>Follicular lymphoma grade 3a</t>
  </si>
  <si>
    <t>C824</t>
  </si>
  <si>
    <t>Follicular lymphoma grade 3b</t>
  </si>
  <si>
    <t>C825</t>
  </si>
  <si>
    <t>Diffuse follicle centre lymphoma</t>
  </si>
  <si>
    <t>C826</t>
  </si>
  <si>
    <t>Cutaneous follicle centre lymphoma</t>
  </si>
  <si>
    <t>Other types of follicular lymphoma</t>
  </si>
  <si>
    <t>Follicular lymphoma, unspecified</t>
  </si>
  <si>
    <t>Small cell B-cell lymphoma</t>
  </si>
  <si>
    <t>Mantle cell lymphoma</t>
  </si>
  <si>
    <t>Diffuse large B-cell lymphoma</t>
  </si>
  <si>
    <t>Lymphoblastic (diffuse) non-follicular lymphoma</t>
  </si>
  <si>
    <t>Burkitt lymphoma</t>
  </si>
  <si>
    <t>Other non-follicular lymphoma</t>
  </si>
  <si>
    <t>Non-follicular (diffuse) lymphoma, unspecified</t>
  </si>
  <si>
    <t>Peripheral T-cell lymphoma, not elsewhere classified</t>
  </si>
  <si>
    <t>Other mature T/NK-cell lymphomas</t>
  </si>
  <si>
    <t>C846</t>
  </si>
  <si>
    <t>Anaplastic large cell lymphoma, ALK-positive</t>
  </si>
  <si>
    <t>C847</t>
  </si>
  <si>
    <t>Anaplastic large cell lymphoma, ALK-negative</t>
  </si>
  <si>
    <t>C848</t>
  </si>
  <si>
    <t>Cutaneous T-cell lymphoma, unspecified</t>
  </si>
  <si>
    <t>C849</t>
  </si>
  <si>
    <t>Mature T/NK-cell lymphoma, unspecified</t>
  </si>
  <si>
    <t>C852</t>
  </si>
  <si>
    <t>Mediastinal (thymic) large B-cell lymphoma</t>
  </si>
  <si>
    <t>Non-Hodgkin lymphoma, unspecified</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</si>
  <si>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</si>
  <si>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</si>
  <si>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</si>
  <si>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</si>
  <si>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</si>
  <si>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</si>
  <si>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</si>
  <si>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</si>
  <si>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</si>
  <si>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</si>
  <si>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</si>
  <si>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</si>
  <si>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</si>
  <si>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</si>
  <si>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Colon, rectum and rectosigmoid junction</t>
  </si>
  <si>
    <t>Secondary malignant neoplasm of liver and intrahepatic bile duct</t>
  </si>
  <si>
    <t>C799</t>
  </si>
  <si>
    <t>Secondary malignant neoplasm, unspecified site</t>
  </si>
  <si>
    <t>C800</t>
  </si>
  <si>
    <t>Malignant neoplasm, primary site unknown, so stated</t>
  </si>
  <si>
    <t>C809</t>
  </si>
  <si>
    <t>Malignant neoplasm, primary site unspecified</t>
  </si>
  <si>
    <t xml:space="preserve">C81 </t>
  </si>
  <si>
    <t>Nodular lymphocyte predominant Hodgkin lymphoma</t>
  </si>
  <si>
    <t>Nodular sclerosis (classical) Hodgkin lymphoma</t>
  </si>
  <si>
    <t>Mixed cellularity (classical) Hodgkin lymphoma</t>
  </si>
  <si>
    <t>Lymphocyte depleted (classical) Hodgkin lymphoma</t>
  </si>
  <si>
    <t>C814</t>
  </si>
  <si>
    <t>Lymphocyte-rich (classical) Hodgkin lymphoma</t>
  </si>
  <si>
    <t>Other (classical) Hodgkin lymphoma</t>
  </si>
  <si>
    <t>Hodgkin lymphoma, unspecified</t>
  </si>
  <si>
    <t>Hodgkin lymphoma</t>
  </si>
  <si>
    <t>Other heavy chain disease, without mention of remission</t>
  </si>
  <si>
    <t>Other heavy chain disease, in remission</t>
  </si>
  <si>
    <t>C8840</t>
  </si>
  <si>
    <t>Extranodal marginal zone B-cell lymphoma of mucosa-associated lymphoid tissue [MALT-lymphoma], without mention of remission</t>
  </si>
  <si>
    <t>C8841</t>
  </si>
  <si>
    <t>Extranodal marginal zone B-cell lymphoma of mucosa-associated lymphoid tissue [MALT-lymphoma], in remission</t>
  </si>
  <si>
    <t>Extramedullary plasmacytoma, without mention of remission</t>
  </si>
  <si>
    <t>Extramedullary plasmacytoma, in remission</t>
  </si>
  <si>
    <t>C9030</t>
  </si>
  <si>
    <t>Solitary plasmacytoma, without mention of remission</t>
  </si>
  <si>
    <t>C9031</t>
  </si>
  <si>
    <t>Solitary plasmacytoma, in remission</t>
  </si>
  <si>
    <t>Acute lymphoblastic leukaemia [ALL], without mention of remission</t>
  </si>
  <si>
    <t>Acute lymphoblastic leukaemia [ALL], in remission</t>
  </si>
  <si>
    <t>Chronic lymphocytic leukaemia of B-cell type, without mention of remission</t>
  </si>
  <si>
    <t>Chronic lymphocytic leukaemia of B-cell type, in remission</t>
  </si>
  <si>
    <t>Prolymphocytic leukaemia of B-cell type, without mention of remission</t>
  </si>
  <si>
    <t>Prolymphocytic leukaemia of B-cell type, in remission</t>
  </si>
  <si>
    <t>Adult T-cell leukaemia/lymphoma [HTLV-1-associated], without mention of remission</t>
  </si>
  <si>
    <t>Adult T-cell leukaemia/lymphoma [HTLV-1-associated], in remission</t>
  </si>
  <si>
    <t>C9160</t>
  </si>
  <si>
    <t>Prolymphocytic leukaemia of T-cell type, without mention of remission</t>
  </si>
  <si>
    <t>C9161</t>
  </si>
  <si>
    <t>Prolymphocytic leukaemia of T-cell type, in remission</t>
  </si>
  <si>
    <t>C9180</t>
  </si>
  <si>
    <t>Mature B-cell leukaemia Burkitt-type, without mention of remission</t>
  </si>
  <si>
    <t>C9181</t>
  </si>
  <si>
    <t>Mature B-cell leukaemia Burkitt-type, in remission</t>
  </si>
  <si>
    <t>Acute myeloblastic leukaemia [AML], without mention of remission</t>
  </si>
  <si>
    <t>Acute myeloblastic leukaemia [AML], in remission</t>
  </si>
  <si>
    <t>Chronic myeloid leukaemia [CML], BCR/ABL-positive, without mention of remission</t>
  </si>
  <si>
    <t>Chronic myeloid leukaemia [CML], BCR/ABL-positive, in remission</t>
  </si>
  <si>
    <t>Atypical chronic myeloid leukaemia, BCR/ABL-negative, without mention of remission</t>
  </si>
  <si>
    <t>Atypical chronic myeloid leukaemia, BCR/ABL-negative, in remission</t>
  </si>
  <si>
    <t>Acute promyelocytic leukaemia [PML], without mention of remission</t>
  </si>
  <si>
    <t>Acute promyelocytic leukaemia [PML], in remission</t>
  </si>
  <si>
    <t>C9260</t>
  </si>
  <si>
    <t>Acute myeloid leukaemia with 11q23-abnormality, without mention of remission</t>
  </si>
  <si>
    <t>C9261</t>
  </si>
  <si>
    <t>Acute myeloid leukaemia with 11q23-abnormality, in remission</t>
  </si>
  <si>
    <t>C9280</t>
  </si>
  <si>
    <t>Acute myeloid leukaemia with multilineage dysplasia, without mention of remission</t>
  </si>
  <si>
    <t>C9281</t>
  </si>
  <si>
    <t>Acute myeloid leukaemia with multilineage dysplasia, in remission</t>
  </si>
  <si>
    <t>Acute monoblastic/monocytic leukaemia, without mention of remission</t>
  </si>
  <si>
    <t>Acute monoblastic/monocytic leukaemia, in remission</t>
  </si>
  <si>
    <t>Chronic myelomonocytic leukaemia [CMML], without mention of remission</t>
  </si>
  <si>
    <t>Chronic myelomonocytic leukaemia [CMML], in remission</t>
  </si>
  <si>
    <t>C9330</t>
  </si>
  <si>
    <t>Juvenile myelomonocytic leukaemia, without mention of remission</t>
  </si>
  <si>
    <t>C9331</t>
  </si>
  <si>
    <t>Juvenile myelomonocytic leukaemia, in remission</t>
  </si>
  <si>
    <t>Acute erythroid leukaemia, without mention of remission</t>
  </si>
  <si>
    <t>Acute erythroid leukaemia, in remission</t>
  </si>
  <si>
    <t>Acute panmyelosis with myelofibrosis, without mention of remission</t>
  </si>
  <si>
    <t>Acute panmyelosis with myelofibrosis, in remission</t>
  </si>
  <si>
    <t>C9460</t>
  </si>
  <si>
    <t>Myelodysplastic and myeloproliferative disease, not elsewhere classified, without mention of remission</t>
  </si>
  <si>
    <t>C9461</t>
  </si>
  <si>
    <t>Myelodysplastic and myeloproliferative disease, not elsewhere classified, in remission</t>
  </si>
  <si>
    <t>Multifocal and multisystemic (disseminated) Langerhans-cell histiocytosis [Letterer-Siwe disease]</t>
  </si>
  <si>
    <t>C964</t>
  </si>
  <si>
    <t>Sarcoma of dendritic cells (accessory cells)</t>
  </si>
  <si>
    <t>C965</t>
  </si>
  <si>
    <t>Multifocal and unisystemic Langerhans-cell histiocytosis</t>
  </si>
  <si>
    <t>C966</t>
  </si>
  <si>
    <t>Unifocal Langerhans-cell histiocytosis</t>
  </si>
  <si>
    <t>C968</t>
  </si>
  <si>
    <t>Histiocytic sarcoma</t>
  </si>
  <si>
    <t>Refractory anaemia without ring sideroblasts, so stated</t>
  </si>
  <si>
    <t>Refractory anaemia with ring sideroblasts</t>
  </si>
  <si>
    <t>D465</t>
  </si>
  <si>
    <t>Refractory anaemia with multilineage dysplasia</t>
  </si>
  <si>
    <t>D466</t>
  </si>
  <si>
    <t>Myelodysplastic syndrome with isolated del(5q) chromosomal abnormality</t>
  </si>
  <si>
    <t>Monoclonal gammopathy of undetermined significance (MGUS)</t>
  </si>
  <si>
    <t>D474</t>
  </si>
  <si>
    <t>Osteomyelofibrosis</t>
  </si>
  <si>
    <t>D475</t>
  </si>
  <si>
    <t>Chronic oesinophilic leukaemia [hyperoesinophilic syndrome]</t>
  </si>
  <si>
    <t>Other specified neoplasms of uncertain or unknown behaviour of lymphoid, haematopoietic and related tissue</t>
  </si>
  <si>
    <t>Neoplasm of uncertain or unknown behaviour of lymphoid, haematopoietic and related tissue, unspecified</t>
  </si>
  <si>
    <t>C24</t>
  </si>
  <si>
    <t>Other biliary tract</t>
  </si>
  <si>
    <t>Colon, rectum and rectosigmoid junction - C18-C20</t>
  </si>
  <si>
    <t>Cancer Groups</t>
  </si>
  <si>
    <t>C82–C86</t>
  </si>
  <si>
    <t>New cancer registrations 2015</t>
  </si>
  <si>
    <t>1. Ten most common cancer registrations for 2015 by all ethnicities, Māori and non-Māori and by sex. Data is included for years 2006–2015 to enable trend analysis.</t>
  </si>
  <si>
    <t>3. Numbers of registration for individual cancers (eg, breast cancer [C50]) for 2015, by sex, ethnic group, life-stage age group, deprivation quintile, district health board region and regional cancer network.</t>
  </si>
  <si>
    <t xml:space="preserve">2. Numbers and rates of cancer registration for groups of cancer (eg, digestive organs [C15–C26]), by sex for 2015. Groups are based on categories of cancer outlined in the International Statistical Classification of Diseases and Health Related Problems (ICD). </t>
  </si>
  <si>
    <t>Cancer registrations 2015</t>
  </si>
  <si>
    <t>Most common cancers: numbers and rates of cancer registrations by ethnic group and sex, 2006–2015</t>
  </si>
  <si>
    <t>Cancer groups: numbers and rates by sex, 2015</t>
  </si>
  <si>
    <t>Individual cancers: numbers by demographic variables, 2015</t>
  </si>
  <si>
    <t>This tab contains data for groups of cancer (eg, Digestive Organs - C15–C26), by sex for 2015. The user selects a cancer group from the dropdown box. The table then updates to show numbers and age-standardised rates for the cancer group and cancer sites included in the group. Groups are based on categories of cancer outlined in the International Statistical Classification of Diseases and Related Health Problems (ICD). Caution is advised when interpreting rates derived from small numbers as they may fluctuate markedly over time. This may apply to both small numbers of cancer cases and/or small population groups.</t>
  </si>
  <si>
    <t>Reference</t>
  </si>
  <si>
    <t xml:space="preserve"> </t>
  </si>
  <si>
    <r>
      <rPr>
        <b/>
        <sz val="10"/>
        <color rgb="FF000000"/>
        <rFont val="Arial"/>
        <family val="2"/>
      </rPr>
      <t>Please note:</t>
    </r>
    <r>
      <rPr>
        <sz val="10"/>
        <color rgb="FF000000"/>
        <rFont val="Arial"/>
        <family val="2"/>
      </rPr>
      <t xml:space="preserve">
The rates presented in these tables have been analysed using estimated resident population for Māori and non-Māori by age and sex, mean year ended 31 December 2015. 
Historical rates for 2006–2013 presented in these tables have been re-analysed using updated population estimates. For this reason the rates in these tables will differ slightly from rates for the same time period presented in some previously published tables and reports.
Historical cancer registration counts have not been updated from previously released counts.
The cancer registrations are coded in 8th Edition of ICD-10-AM.</t>
    </r>
  </si>
  <si>
    <t>Tairāwhiti</t>
  </si>
  <si>
    <t>Note: Numbers are excluded where DHB of domicile, deprivation quintile or regional cancer network is unknown.</t>
  </si>
  <si>
    <t xml:space="preserve">This tab contains data for total cancers and selected cancers with high incidence in New Zealand. Users can select a cancer from the dropdown box, then select either Rate or Number. Data then updates based on the selection. Table data is presented by total, Māori and non-Māori, and by sex for 2006–2015. 
</t>
  </si>
  <si>
    <t xml:space="preserve">This tab contains data for individual cancers for 2015. The user selects a cancer from the dropdown box. The table then updates to show numbers by sex, ethnic group, life-stage age group, 2013 deprivation quintile, District Health Board region of domicile and regional cancer network.
If you cannot use the slider panel to scroll to cancers not visible in the drop down box you may have to use keyboard arrow keys.
</t>
  </si>
  <si>
    <t>Non-Hodgkin lymphoma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</si>
</sst>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1409]d\ mmmm\ yyyy;@"/>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u/>
      <sz val="10"/>
      <color theme="10"/>
      <name val="Arial"/>
      <family val="2"/>
    </font>
    <font>
      <sz val="10"/>
      <name val="Arial"/>
      <family val="2"/>
    </font>
    <font>
      <u/>
      <sz val="10"/>
      <name val="Arial"/>
      <family val="2"/>
    </font>
    <font>
      <b/>
      <sz val="14"/>
      <name val="Arial"/>
      <family val="2"/>
    </font>
    <font>
      <b/>
      <sz val="12"/>
      <name val="Arial"/>
      <family val="2"/>
    </font>
    <font>
      <b/>
      <sz val="18"/>
      <name val="Arial"/>
      <family val="2"/>
    </font>
    <font>
      <b/>
      <sz val="11"/>
      <name val="Arial"/>
      <family val="2"/>
    </font>
    <font>
      <b/>
      <sz val="10"/>
      <name val="Arial"/>
      <family val="2"/>
    </font>
    <font>
      <sz val="14"/>
      <name val="Arial"/>
      <family val="2"/>
    </font>
    <font>
      <sz val="8"/>
      <name val="Arial"/>
      <family val="2"/>
    </font>
    <font>
      <b/>
      <sz val="12"/>
      <color theme="1"/>
      <name val="Arial"/>
      <family val="2"/>
    </font>
    <font>
      <b/>
      <sz val="10"/>
      <color theme="1"/>
      <name val="Arial"/>
      <family val="2"/>
    </font>
    <font>
      <sz val="10"/>
      <color indexed="8"/>
      <name val="Arial"/>
      <family val="2"/>
    </font>
    <font>
      <sz val="11"/>
      <name val="Calibri"/>
      <family val="2"/>
    </font>
    <font>
      <b/>
      <sz val="11"/>
      <color theme="1"/>
      <name val="Arial"/>
      <family val="2"/>
    </font>
    <font>
      <sz val="11"/>
      <color theme="1"/>
      <name val="Arial"/>
      <family val="2"/>
    </font>
    <font>
      <u/>
      <sz val="11"/>
      <color theme="10"/>
      <name val="Arial"/>
      <family val="2"/>
    </font>
    <font>
      <b/>
      <sz val="16"/>
      <color theme="1"/>
      <name val="Arial"/>
      <family val="2"/>
    </font>
    <font>
      <b/>
      <sz val="10"/>
      <color theme="0"/>
      <name val="Arial"/>
      <family val="2"/>
    </font>
    <font>
      <sz val="11"/>
      <name val="Calibri"/>
      <family val="2"/>
      <scheme val="minor"/>
    </font>
    <font>
      <sz val="10"/>
      <color theme="3" tint="0.79998168889431442"/>
      <name val="Arial"/>
      <family val="2"/>
    </font>
    <font>
      <b/>
      <sz val="10"/>
      <color theme="3" tint="0.79998168889431442"/>
      <name val="Arial"/>
      <family val="2"/>
    </font>
    <font>
      <sz val="10"/>
      <color rgb="FFFF0000"/>
      <name val="Arial"/>
      <family val="2"/>
    </font>
    <font>
      <b/>
      <sz val="10"/>
      <color rgb="FFFF0000"/>
      <name val="Arial"/>
      <family val="2"/>
    </font>
    <font>
      <u/>
      <sz val="10"/>
      <color theme="1" tint="0.249977111117893"/>
      <name val="Arial"/>
      <family val="2"/>
    </font>
    <font>
      <b/>
      <sz val="10"/>
      <color rgb="FF000000"/>
      <name val="Arial"/>
      <family val="2"/>
    </font>
    <font>
      <sz val="10"/>
      <color rgb="FF000000"/>
      <name val="Arial"/>
      <family val="2"/>
    </font>
    <font>
      <sz val="10"/>
      <color theme="0" tint="-0.14999847407452621"/>
      <name val="Arial"/>
      <family val="2"/>
    </font>
    <font>
      <b/>
      <sz val="14"/>
      <color theme="0"/>
      <name val="Arial"/>
      <family val="2"/>
    </font>
    <font>
      <b/>
      <sz val="11"/>
      <color theme="1"/>
      <name val="Calibri"/>
      <family val="2"/>
      <scheme val="minor"/>
    </font>
    <font>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EFF3"/>
        <bgColor indexed="64"/>
      </patternFill>
    </fill>
    <fill>
      <patternFill patternType="solid">
        <fgColor theme="0" tint="-0.49998474074526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auto="1"/>
      </top>
      <bottom style="thin">
        <color theme="0" tint="-0.499984740745262"/>
      </bottom>
      <diagonal/>
    </border>
    <border>
      <left/>
      <right/>
      <top/>
      <bottom style="thin">
        <color theme="0" tint="-0.499984740745262"/>
      </bottom>
      <diagonal/>
    </border>
  </borders>
  <cellStyleXfs count="7">
    <xf numFmtId="0" fontId="0" fillId="0" borderId="0"/>
    <xf numFmtId="0" fontId="15" fillId="0" borderId="0"/>
    <xf numFmtId="0" fontId="16" fillId="0" borderId="0" applyNumberFormat="0" applyFill="0" applyBorder="0" applyAlignment="0" applyProtection="0"/>
    <xf numFmtId="0" fontId="28" fillId="0" borderId="0"/>
    <xf numFmtId="0" fontId="14" fillId="0" borderId="0"/>
    <xf numFmtId="0" fontId="13" fillId="0" borderId="0"/>
    <xf numFmtId="0" fontId="11" fillId="0" borderId="0"/>
  </cellStyleXfs>
  <cellXfs count="226">
    <xf numFmtId="0" fontId="0" fillId="0" borderId="0" xfId="0"/>
    <xf numFmtId="0" fontId="17" fillId="3" borderId="0" xfId="1" applyFont="1" applyFill="1" applyBorder="1"/>
    <xf numFmtId="0" fontId="17" fillId="3" borderId="0" xfId="1" applyFont="1" applyFill="1" applyProtection="1">
      <protection locked="0"/>
    </xf>
    <xf numFmtId="0" fontId="17" fillId="3" borderId="0" xfId="1" applyFont="1" applyFill="1"/>
    <xf numFmtId="164" fontId="17" fillId="3" borderId="0" xfId="1" applyNumberFormat="1" applyFont="1" applyFill="1"/>
    <xf numFmtId="0" fontId="17" fillId="3" borderId="0" xfId="1" applyNumberFormat="1" applyFont="1" applyFill="1"/>
    <xf numFmtId="0" fontId="17" fillId="2" borderId="0" xfId="1" applyFont="1" applyFill="1" applyProtection="1">
      <protection locked="0"/>
    </xf>
    <xf numFmtId="0" fontId="17" fillId="2" borderId="0" xfId="1" applyFont="1" applyFill="1" applyBorder="1" applyProtection="1">
      <protection locked="0"/>
    </xf>
    <xf numFmtId="0" fontId="17" fillId="2" borderId="0" xfId="1" applyFont="1" applyFill="1"/>
    <xf numFmtId="0" fontId="23" fillId="3" borderId="0" xfId="1" applyFont="1" applyFill="1" applyBorder="1"/>
    <xf numFmtId="0" fontId="17" fillId="2" borderId="0" xfId="1" applyFont="1" applyFill="1" applyBorder="1"/>
    <xf numFmtId="165" fontId="0" fillId="0" borderId="0" xfId="0" applyNumberFormat="1"/>
    <xf numFmtId="0" fontId="23" fillId="3" borderId="0" xfId="1" applyFont="1" applyFill="1" applyBorder="1" applyAlignment="1" applyProtection="1">
      <protection locked="0"/>
    </xf>
    <xf numFmtId="0" fontId="23" fillId="3" borderId="0" xfId="1" applyFont="1" applyFill="1" applyBorder="1" applyProtection="1">
      <protection locked="0"/>
    </xf>
    <xf numFmtId="0" fontId="17" fillId="2" borderId="0" xfId="1" applyFont="1" applyFill="1" applyAlignment="1" applyProtection="1">
      <alignment vertical="center"/>
      <protection locked="0"/>
    </xf>
    <xf numFmtId="2" fontId="17" fillId="3" borderId="0" xfId="1" applyNumberFormat="1" applyFont="1" applyFill="1"/>
    <xf numFmtId="0" fontId="17" fillId="2" borderId="0" xfId="1" applyFont="1" applyFill="1" applyAlignment="1" applyProtection="1">
      <alignment horizontal="right"/>
      <protection locked="0"/>
    </xf>
    <xf numFmtId="0" fontId="25" fillId="2" borderId="0" xfId="1" applyFont="1" applyFill="1" applyBorder="1" applyAlignment="1" applyProtection="1">
      <alignment vertical="top"/>
      <protection locked="0"/>
    </xf>
    <xf numFmtId="0" fontId="17" fillId="2" borderId="0" xfId="1" applyFont="1" applyFill="1" applyBorder="1" applyAlignment="1" applyProtection="1">
      <alignment vertical="center"/>
      <protection locked="0"/>
    </xf>
    <xf numFmtId="165" fontId="17" fillId="2" borderId="0" xfId="1" applyNumberFormat="1" applyFont="1" applyFill="1" applyBorder="1" applyAlignment="1" applyProtection="1">
      <alignment vertical="center"/>
      <protection locked="0"/>
    </xf>
    <xf numFmtId="0" fontId="17" fillId="3" borderId="0" xfId="1" applyFont="1" applyFill="1" applyBorder="1" applyAlignment="1">
      <alignment vertical="center"/>
    </xf>
    <xf numFmtId="165" fontId="17" fillId="3" borderId="0" xfId="1" applyNumberFormat="1" applyFont="1" applyFill="1" applyBorder="1" applyAlignment="1">
      <alignment vertical="center"/>
    </xf>
    <xf numFmtId="0" fontId="17" fillId="3" borderId="0" xfId="1" applyFont="1" applyFill="1" applyBorder="1" applyAlignment="1">
      <alignment vertical="top" wrapText="1"/>
    </xf>
    <xf numFmtId="0" fontId="0" fillId="0" borderId="0" xfId="0"/>
    <xf numFmtId="49" fontId="0" fillId="0" borderId="0" xfId="0" applyNumberFormat="1"/>
    <xf numFmtId="0" fontId="0" fillId="0" borderId="0" xfId="0" applyNumberFormat="1"/>
    <xf numFmtId="0" fontId="0" fillId="0" borderId="0" xfId="0" applyFill="1" applyAlignment="1"/>
    <xf numFmtId="0" fontId="15" fillId="3" borderId="0" xfId="1" applyFill="1"/>
    <xf numFmtId="0" fontId="15" fillId="2" borderId="0" xfId="1" applyFill="1"/>
    <xf numFmtId="0" fontId="32" fillId="2" borderId="0" xfId="2" applyFont="1" applyFill="1"/>
    <xf numFmtId="0" fontId="33" fillId="2" borderId="0" xfId="1" applyFont="1" applyFill="1" applyAlignment="1">
      <alignment vertical="center"/>
    </xf>
    <xf numFmtId="0" fontId="15" fillId="2" borderId="0" xfId="1" applyFont="1" applyFill="1" applyAlignment="1">
      <alignment vertical="center"/>
    </xf>
    <xf numFmtId="0" fontId="34" fillId="5" borderId="0" xfId="1" applyFont="1" applyFill="1" applyAlignment="1">
      <alignment vertical="center"/>
    </xf>
    <xf numFmtId="0" fontId="27" fillId="2" borderId="0" xfId="1" applyFont="1" applyFill="1" applyAlignment="1">
      <alignment vertical="center"/>
    </xf>
    <xf numFmtId="0" fontId="23" fillId="2" borderId="0" xfId="2" applyFont="1" applyFill="1" applyAlignment="1">
      <alignment vertical="center"/>
    </xf>
    <xf numFmtId="0" fontId="16" fillId="2" borderId="0" xfId="2" applyFill="1" applyAlignment="1">
      <alignment vertical="center"/>
    </xf>
    <xf numFmtId="0" fontId="15" fillId="2" borderId="0" xfId="1" applyFill="1" applyAlignment="1">
      <alignment vertical="center"/>
    </xf>
    <xf numFmtId="0" fontId="27" fillId="3" borderId="0" xfId="1" applyFont="1" applyFill="1" applyAlignment="1">
      <alignment vertical="center"/>
    </xf>
    <xf numFmtId="0" fontId="27" fillId="3" borderId="0" xfId="1" applyFont="1" applyFill="1"/>
    <xf numFmtId="49" fontId="35" fillId="0" borderId="0" xfId="0" applyNumberFormat="1" applyFont="1"/>
    <xf numFmtId="0" fontId="35" fillId="0" borderId="0" xfId="0" applyFont="1"/>
    <xf numFmtId="49" fontId="14" fillId="0" borderId="0" xfId="4" applyNumberFormat="1"/>
    <xf numFmtId="49" fontId="13" fillId="0" borderId="0" xfId="5" applyNumberFormat="1"/>
    <xf numFmtId="0" fontId="13" fillId="0" borderId="0" xfId="5" applyNumberFormat="1"/>
    <xf numFmtId="49" fontId="12" fillId="0" borderId="0" xfId="5" applyNumberFormat="1" applyFont="1"/>
    <xf numFmtId="0" fontId="36" fillId="3" borderId="0" xfId="1" applyFont="1" applyFill="1" applyProtection="1">
      <protection locked="0"/>
    </xf>
    <xf numFmtId="0" fontId="37" fillId="3" borderId="0" xfId="1" applyFont="1" applyFill="1" applyBorder="1" applyAlignment="1" applyProtection="1">
      <protection locked="0"/>
    </xf>
    <xf numFmtId="0" fontId="37" fillId="3" borderId="0" xfId="1" applyFont="1" applyFill="1" applyBorder="1" applyProtection="1">
      <protection locked="0"/>
    </xf>
    <xf numFmtId="0" fontId="17" fillId="3" borderId="0" xfId="1" applyFont="1" applyFill="1" applyBorder="1" applyProtection="1"/>
    <xf numFmtId="0" fontId="17" fillId="3" borderId="0" xfId="1" applyFont="1" applyFill="1" applyProtection="1"/>
    <xf numFmtId="0" fontId="17" fillId="3" borderId="0" xfId="1" applyFont="1" applyFill="1" applyAlignment="1" applyProtection="1">
      <alignment horizontal="left"/>
    </xf>
    <xf numFmtId="0" fontId="17" fillId="2" borderId="0" xfId="1" applyFont="1" applyFill="1" applyBorder="1" applyProtection="1"/>
    <xf numFmtId="0" fontId="17" fillId="2" borderId="0" xfId="1" applyFont="1" applyFill="1" applyProtection="1"/>
    <xf numFmtId="0" fontId="23" fillId="3" borderId="0" xfId="1" applyFont="1" applyFill="1" applyBorder="1" applyAlignment="1" applyProtection="1"/>
    <xf numFmtId="0" fontId="23" fillId="3" borderId="0" xfId="1" applyFont="1" applyFill="1" applyBorder="1" applyProtection="1"/>
    <xf numFmtId="165" fontId="17" fillId="3" borderId="0" xfId="1" applyNumberFormat="1" applyFont="1" applyFill="1" applyBorder="1" applyAlignment="1" applyProtection="1">
      <alignment horizontal="right"/>
    </xf>
    <xf numFmtId="0" fontId="17" fillId="3" borderId="0" xfId="1" applyFont="1" applyFill="1" applyAlignment="1" applyProtection="1">
      <alignment horizontal="right"/>
    </xf>
    <xf numFmtId="0" fontId="17" fillId="2" borderId="0" xfId="1" applyFont="1" applyFill="1" applyBorder="1" applyProtection="1">
      <protection hidden="1"/>
    </xf>
    <xf numFmtId="0" fontId="20" fillId="2" borderId="0" xfId="1" applyFont="1" applyFill="1" applyProtection="1">
      <protection hidden="1"/>
    </xf>
    <xf numFmtId="0" fontId="20" fillId="2" borderId="0" xfId="1" applyFont="1" applyFill="1" applyBorder="1" applyProtection="1">
      <protection hidden="1"/>
    </xf>
    <xf numFmtId="0" fontId="17" fillId="2" borderId="0" xfId="1" applyFont="1" applyFill="1" applyProtection="1">
      <protection hidden="1"/>
    </xf>
    <xf numFmtId="0" fontId="23" fillId="2" borderId="1" xfId="1" applyFont="1" applyFill="1" applyBorder="1" applyAlignment="1" applyProtection="1">
      <alignment vertical="center"/>
      <protection hidden="1"/>
    </xf>
    <xf numFmtId="0" fontId="17" fillId="2" borderId="1" xfId="1" applyFont="1" applyFill="1" applyBorder="1" applyAlignment="1" applyProtection="1">
      <alignment vertical="center"/>
      <protection hidden="1"/>
    </xf>
    <xf numFmtId="0" fontId="17" fillId="2" borderId="0" xfId="1" applyFont="1" applyFill="1" applyAlignment="1" applyProtection="1">
      <alignment vertical="center"/>
      <protection hidden="1"/>
    </xf>
    <xf numFmtId="0" fontId="17" fillId="4" borderId="2" xfId="1" applyFont="1" applyFill="1" applyBorder="1" applyProtection="1">
      <protection hidden="1"/>
    </xf>
    <xf numFmtId="0" fontId="23" fillId="4" borderId="0" xfId="1" applyFont="1" applyFill="1" applyBorder="1" applyAlignment="1" applyProtection="1">
      <alignment horizontal="right" vertical="center"/>
      <protection hidden="1"/>
    </xf>
    <xf numFmtId="0" fontId="17" fillId="2" borderId="3" xfId="1" applyFont="1" applyFill="1" applyBorder="1" applyAlignment="1" applyProtection="1">
      <alignment vertical="center"/>
      <protection hidden="1"/>
    </xf>
    <xf numFmtId="0" fontId="17" fillId="2" borderId="3" xfId="1" applyFont="1" applyFill="1" applyBorder="1" applyProtection="1">
      <protection hidden="1"/>
    </xf>
    <xf numFmtId="0" fontId="17" fillId="2" borderId="0" xfId="1" applyFont="1" applyFill="1" applyBorder="1" applyAlignment="1" applyProtection="1">
      <alignment horizontal="left" vertical="center"/>
      <protection hidden="1"/>
    </xf>
    <xf numFmtId="0" fontId="17" fillId="2" borderId="0" xfId="1" applyFont="1" applyFill="1" applyAlignment="1" applyProtection="1">
      <alignment horizontal="right"/>
      <protection hidden="1"/>
    </xf>
    <xf numFmtId="0" fontId="17" fillId="2" borderId="0" xfId="1" applyFont="1" applyFill="1" applyAlignment="1" applyProtection="1">
      <alignment horizontal="left" vertical="center"/>
      <protection hidden="1"/>
    </xf>
    <xf numFmtId="0" fontId="17" fillId="2" borderId="0" xfId="1" applyFont="1" applyFill="1" applyProtection="1">
      <protection locked="0" hidden="1"/>
    </xf>
    <xf numFmtId="0" fontId="17" fillId="2" borderId="0" xfId="1" applyFont="1" applyFill="1" applyAlignment="1" applyProtection="1">
      <alignment horizontal="right"/>
      <protection locked="0" hidden="1"/>
    </xf>
    <xf numFmtId="0" fontId="17" fillId="3" borderId="0" xfId="1" applyFont="1" applyFill="1" applyBorder="1" applyProtection="1">
      <protection hidden="1"/>
    </xf>
    <xf numFmtId="0" fontId="17" fillId="3" borderId="0" xfId="1" applyFont="1" applyFill="1" applyProtection="1">
      <protection hidden="1"/>
    </xf>
    <xf numFmtId="164" fontId="17" fillId="3" borderId="0" xfId="1" applyNumberFormat="1" applyFont="1" applyFill="1" applyProtection="1">
      <protection hidden="1"/>
    </xf>
    <xf numFmtId="0" fontId="17" fillId="3" borderId="0" xfId="1" applyNumberFormat="1" applyFont="1" applyFill="1" applyProtection="1">
      <protection hidden="1"/>
    </xf>
    <xf numFmtId="0" fontId="18" fillId="2" borderId="0" xfId="2" applyFont="1" applyFill="1" applyAlignment="1" applyProtection="1">
      <alignment horizontal="center" vertical="center"/>
      <protection hidden="1"/>
    </xf>
    <xf numFmtId="0" fontId="19" fillId="2" borderId="0" xfId="1" applyFont="1" applyFill="1" applyProtection="1">
      <protection hidden="1"/>
    </xf>
    <xf numFmtId="0" fontId="20" fillId="2" borderId="0" xfId="1" applyFont="1" applyFill="1" applyBorder="1" applyAlignment="1" applyProtection="1">
      <protection hidden="1"/>
    </xf>
    <xf numFmtId="0" fontId="20" fillId="2" borderId="0" xfId="1" applyFont="1" applyFill="1" applyAlignment="1" applyProtection="1">
      <alignment horizontal="center"/>
      <protection hidden="1"/>
    </xf>
    <xf numFmtId="0" fontId="17" fillId="3" borderId="0" xfId="1" applyFont="1" applyFill="1" applyAlignment="1" applyProtection="1">
      <protection hidden="1"/>
    </xf>
    <xf numFmtId="0" fontId="21" fillId="4" borderId="0" xfId="1" applyFont="1" applyFill="1" applyBorder="1" applyAlignment="1" applyProtection="1">
      <alignment vertical="top"/>
      <protection hidden="1"/>
    </xf>
    <xf numFmtId="0" fontId="17" fillId="4" borderId="0" xfId="1" applyFont="1" applyFill="1" applyBorder="1" applyProtection="1">
      <protection hidden="1"/>
    </xf>
    <xf numFmtId="0" fontId="17" fillId="4" borderId="0" xfId="1" applyFont="1" applyFill="1" applyProtection="1">
      <protection hidden="1"/>
    </xf>
    <xf numFmtId="0" fontId="19" fillId="3" borderId="0" xfId="1" applyFont="1" applyFill="1" applyProtection="1">
      <protection hidden="1"/>
    </xf>
    <xf numFmtId="0" fontId="17" fillId="2" borderId="0" xfId="1" applyFont="1" applyFill="1" applyBorder="1" applyAlignment="1" applyProtection="1">
      <alignment vertical="top" wrapText="1"/>
      <protection hidden="1"/>
    </xf>
    <xf numFmtId="0" fontId="17" fillId="2" borderId="0" xfId="1" applyFont="1" applyFill="1" applyBorder="1" applyAlignment="1" applyProtection="1">
      <protection hidden="1"/>
    </xf>
    <xf numFmtId="0" fontId="23" fillId="3" borderId="0" xfId="1" applyFont="1" applyFill="1" applyBorder="1" applyProtection="1">
      <protection hidden="1"/>
    </xf>
    <xf numFmtId="0" fontId="24" fillId="2" borderId="0" xfId="1" applyFont="1" applyFill="1" applyBorder="1" applyProtection="1">
      <protection hidden="1"/>
    </xf>
    <xf numFmtId="165" fontId="17" fillId="3" borderId="0" xfId="1" applyNumberFormat="1" applyFont="1" applyFill="1" applyBorder="1" applyProtection="1">
      <protection hidden="1"/>
    </xf>
    <xf numFmtId="164" fontId="17" fillId="3" borderId="0" xfId="1" applyNumberFormat="1" applyFont="1" applyFill="1" applyBorder="1" applyProtection="1">
      <protection hidden="1"/>
    </xf>
    <xf numFmtId="0" fontId="20" fillId="2" borderId="0" xfId="1" applyFont="1" applyFill="1" applyAlignment="1" applyProtection="1">
      <alignment vertical="center"/>
      <protection hidden="1"/>
    </xf>
    <xf numFmtId="0" fontId="23" fillId="2" borderId="0" xfId="1" applyFont="1" applyFill="1" applyBorder="1" applyProtection="1">
      <protection hidden="1"/>
    </xf>
    <xf numFmtId="0" fontId="23" fillId="2" borderId="0" xfId="1" applyFont="1" applyFill="1" applyBorder="1" applyAlignment="1" applyProtection="1">
      <alignment horizontal="right"/>
      <protection hidden="1"/>
    </xf>
    <xf numFmtId="0" fontId="23" fillId="3" borderId="0" xfId="1" applyFont="1" applyFill="1" applyProtection="1">
      <protection hidden="1"/>
    </xf>
    <xf numFmtId="0" fontId="17" fillId="2" borderId="0" xfId="1" applyNumberFormat="1" applyFont="1" applyFill="1" applyBorder="1" applyAlignment="1" applyProtection="1">
      <alignment horizontal="right"/>
      <protection hidden="1"/>
    </xf>
    <xf numFmtId="0" fontId="17" fillId="4" borderId="2" xfId="1" applyNumberFormat="1" applyFont="1" applyFill="1" applyBorder="1" applyAlignment="1" applyProtection="1">
      <alignment horizontal="right"/>
      <protection hidden="1"/>
    </xf>
    <xf numFmtId="0" fontId="17" fillId="2" borderId="1" xfId="1" applyFont="1" applyFill="1" applyBorder="1" applyProtection="1">
      <protection hidden="1"/>
    </xf>
    <xf numFmtId="0" fontId="25" fillId="2" borderId="0" xfId="1" applyFont="1" applyFill="1" applyAlignment="1" applyProtection="1">
      <alignment horizontal="left"/>
      <protection hidden="1"/>
    </xf>
    <xf numFmtId="0" fontId="25" fillId="2" borderId="0" xfId="1" applyFont="1" applyFill="1" applyBorder="1" applyAlignment="1" applyProtection="1">
      <alignment horizontal="left" vertical="top"/>
      <protection hidden="1"/>
    </xf>
    <xf numFmtId="0" fontId="17" fillId="3" borderId="0" xfId="1" applyFont="1" applyFill="1" applyAlignment="1" applyProtection="1">
      <alignment horizontal="left"/>
      <protection hidden="1"/>
    </xf>
    <xf numFmtId="0" fontId="17" fillId="2" borderId="1" xfId="1" applyFont="1" applyFill="1" applyBorder="1" applyAlignment="1" applyProtection="1">
      <protection hidden="1"/>
    </xf>
    <xf numFmtId="0" fontId="23" fillId="2" borderId="0" xfId="1" applyFont="1" applyFill="1" applyBorder="1" applyAlignment="1" applyProtection="1">
      <alignment horizontal="center"/>
      <protection hidden="1"/>
    </xf>
    <xf numFmtId="0" fontId="29" fillId="2" borderId="0" xfId="3" applyFont="1" applyFill="1" applyBorder="1" applyAlignment="1" applyProtection="1">
      <alignment horizontal="center"/>
      <protection hidden="1"/>
    </xf>
    <xf numFmtId="0" fontId="29" fillId="3" borderId="0" xfId="3" applyFont="1" applyFill="1" applyBorder="1" applyAlignment="1" applyProtection="1">
      <alignment horizontal="center"/>
      <protection hidden="1"/>
    </xf>
    <xf numFmtId="0" fontId="23" fillId="2" borderId="0" xfId="1" applyFont="1" applyFill="1" applyBorder="1" applyAlignment="1" applyProtection="1">
      <alignment horizontal="center" vertical="center"/>
      <protection hidden="1"/>
    </xf>
    <xf numFmtId="0" fontId="29" fillId="2" borderId="0" xfId="3" applyFont="1" applyFill="1" applyBorder="1" applyAlignment="1" applyProtection="1">
      <alignment wrapText="1"/>
      <protection hidden="1"/>
    </xf>
    <xf numFmtId="0" fontId="29" fillId="3" borderId="0" xfId="3" applyFont="1" applyFill="1" applyBorder="1" applyAlignment="1" applyProtection="1">
      <alignment wrapText="1"/>
      <protection hidden="1"/>
    </xf>
    <xf numFmtId="0" fontId="29" fillId="3" borderId="0" xfId="3" applyFont="1" applyFill="1" applyBorder="1" applyAlignment="1" applyProtection="1">
      <alignment horizontal="right" wrapText="1"/>
      <protection hidden="1"/>
    </xf>
    <xf numFmtId="0" fontId="17" fillId="4" borderId="2" xfId="1" applyFont="1" applyFill="1" applyBorder="1" applyAlignment="1" applyProtection="1">
      <alignment vertical="center"/>
      <protection hidden="1"/>
    </xf>
    <xf numFmtId="165" fontId="17" fillId="2" borderId="0" xfId="1" applyNumberFormat="1" applyFont="1" applyFill="1" applyBorder="1" applyAlignment="1" applyProtection="1">
      <alignment horizontal="right" vertical="center"/>
      <protection hidden="1"/>
    </xf>
    <xf numFmtId="0" fontId="17" fillId="4" borderId="2" xfId="1" applyFont="1" applyFill="1" applyBorder="1" applyAlignment="1" applyProtection="1">
      <alignment horizontal="left" vertical="center"/>
      <protection hidden="1"/>
    </xf>
    <xf numFmtId="0" fontId="17" fillId="2" borderId="0" xfId="1" applyFont="1" applyFill="1" applyBorder="1" applyAlignment="1" applyProtection="1">
      <alignment vertical="center"/>
      <protection hidden="1"/>
    </xf>
    <xf numFmtId="0" fontId="17" fillId="2" borderId="0" xfId="1" applyFont="1" applyFill="1" applyBorder="1" applyAlignment="1" applyProtection="1">
      <alignment horizontal="right" vertical="center"/>
      <protection hidden="1"/>
    </xf>
    <xf numFmtId="0" fontId="17" fillId="4" borderId="2" xfId="1" applyFont="1" applyFill="1" applyBorder="1" applyAlignment="1" applyProtection="1">
      <alignment horizontal="right" vertical="center"/>
      <protection hidden="1"/>
    </xf>
    <xf numFmtId="0" fontId="17" fillId="4" borderId="2" xfId="1" applyFont="1" applyFill="1" applyBorder="1" applyAlignment="1" applyProtection="1">
      <alignment vertical="center" wrapText="1"/>
      <protection hidden="1"/>
    </xf>
    <xf numFmtId="0" fontId="17" fillId="2" borderId="0" xfId="1" applyFont="1" applyFill="1" applyBorder="1" applyAlignment="1" applyProtection="1">
      <alignment vertical="center" wrapText="1"/>
      <protection hidden="1"/>
    </xf>
    <xf numFmtId="0" fontId="17" fillId="2" borderId="1" xfId="1" applyNumberFormat="1" applyFont="1" applyFill="1" applyBorder="1" applyAlignment="1" applyProtection="1">
      <alignment horizontal="right"/>
      <protection hidden="1"/>
    </xf>
    <xf numFmtId="0" fontId="25" fillId="2" borderId="0" xfId="1" applyFont="1" applyFill="1" applyBorder="1" applyProtection="1">
      <protection hidden="1"/>
    </xf>
    <xf numFmtId="49" fontId="11" fillId="0" borderId="0" xfId="6" applyNumberFormat="1"/>
    <xf numFmtId="0" fontId="0" fillId="0" borderId="0" xfId="0" applyFill="1" applyAlignment="1">
      <alignment wrapText="1"/>
    </xf>
    <xf numFmtId="0" fontId="23" fillId="2" borderId="1" xfId="1" applyFont="1" applyFill="1" applyBorder="1" applyAlignment="1" applyProtection="1">
      <alignment horizontal="left" vertical="center"/>
      <protection hidden="1"/>
    </xf>
    <xf numFmtId="0" fontId="23" fillId="2" borderId="1" xfId="1" applyFont="1" applyFill="1" applyBorder="1" applyAlignment="1" applyProtection="1">
      <alignment horizontal="right" vertical="center"/>
      <protection hidden="1"/>
    </xf>
    <xf numFmtId="0" fontId="10" fillId="0" borderId="0" xfId="0" applyFont="1"/>
    <xf numFmtId="0" fontId="9" fillId="0" borderId="0" xfId="0" applyFont="1"/>
    <xf numFmtId="0" fontId="17" fillId="2" borderId="0" xfId="1" applyFont="1" applyFill="1" applyBorder="1" applyAlignment="1" applyProtection="1">
      <alignment horizontal="right"/>
      <protection hidden="1"/>
    </xf>
    <xf numFmtId="49" fontId="8" fillId="0" borderId="0" xfId="4" applyNumberFormat="1" applyFont="1"/>
    <xf numFmtId="0" fontId="8" fillId="0" borderId="0" xfId="0" applyFont="1"/>
    <xf numFmtId="0" fontId="38" fillId="3" borderId="0" xfId="1" applyFont="1" applyFill="1" applyProtection="1">
      <protection locked="0"/>
    </xf>
    <xf numFmtId="0" fontId="39" fillId="3" borderId="0" xfId="1" applyFont="1" applyFill="1" applyBorder="1" applyAlignment="1" applyProtection="1">
      <protection locked="0"/>
    </xf>
    <xf numFmtId="0" fontId="39" fillId="3" borderId="0" xfId="1" applyFont="1" applyFill="1" applyBorder="1" applyProtection="1">
      <protection locked="0"/>
    </xf>
    <xf numFmtId="165" fontId="17" fillId="2" borderId="0" xfId="1" applyNumberFormat="1" applyFont="1" applyFill="1" applyBorder="1" applyAlignment="1" applyProtection="1">
      <alignment horizontal="right"/>
      <protection hidden="1"/>
    </xf>
    <xf numFmtId="165" fontId="17" fillId="2" borderId="0" xfId="1" applyNumberFormat="1" applyFont="1" applyFill="1" applyAlignment="1" applyProtection="1">
      <alignment horizontal="right"/>
      <protection hidden="1"/>
    </xf>
    <xf numFmtId="0" fontId="27" fillId="2" borderId="0" xfId="0" applyFont="1" applyFill="1"/>
    <xf numFmtId="0" fontId="0" fillId="2" borderId="0" xfId="0" applyFont="1" applyFill="1"/>
    <xf numFmtId="0" fontId="0" fillId="2" borderId="0" xfId="0" applyFill="1"/>
    <xf numFmtId="0" fontId="30" fillId="2" borderId="0" xfId="0" applyFont="1" applyFill="1"/>
    <xf numFmtId="0" fontId="30" fillId="2" borderId="0" xfId="0" applyFont="1" applyFill="1" applyAlignment="1">
      <alignment vertical="center"/>
    </xf>
    <xf numFmtId="0" fontId="31" fillId="2" borderId="0" xfId="0" applyFont="1" applyFill="1"/>
    <xf numFmtId="0" fontId="31" fillId="2" borderId="0" xfId="0" applyFont="1" applyFill="1" applyAlignment="1">
      <alignment vertical="top"/>
    </xf>
    <xf numFmtId="0" fontId="31" fillId="2" borderId="0" xfId="0" applyFont="1" applyFill="1" applyAlignment="1">
      <alignment vertical="top" wrapText="1"/>
    </xf>
    <xf numFmtId="0" fontId="26" fillId="2" borderId="0" xfId="0" applyFont="1" applyFill="1"/>
    <xf numFmtId="0" fontId="15" fillId="2" borderId="4" xfId="1" applyFont="1" applyFill="1" applyBorder="1" applyAlignment="1">
      <alignment vertical="center"/>
    </xf>
    <xf numFmtId="165" fontId="9" fillId="0" borderId="0" xfId="0" applyNumberFormat="1" applyFont="1"/>
    <xf numFmtId="0" fontId="7" fillId="3" borderId="0" xfId="1" applyFont="1" applyFill="1"/>
    <xf numFmtId="1" fontId="17" fillId="2" borderId="0" xfId="1" applyNumberFormat="1" applyFont="1" applyFill="1" applyBorder="1" applyAlignment="1" applyProtection="1">
      <alignment horizontal="right" vertical="center"/>
      <protection hidden="1"/>
    </xf>
    <xf numFmtId="0" fontId="16" fillId="2" borderId="0" xfId="2" applyFill="1" applyAlignment="1">
      <alignment vertical="center"/>
    </xf>
    <xf numFmtId="0" fontId="15" fillId="2" borderId="0" xfId="1" applyFont="1" applyFill="1" applyAlignment="1">
      <alignment vertical="center"/>
    </xf>
    <xf numFmtId="0" fontId="6" fillId="2" borderId="0" xfId="1" applyFont="1" applyFill="1"/>
    <xf numFmtId="0" fontId="15" fillId="2" borderId="0" xfId="1" applyFont="1" applyFill="1" applyBorder="1" applyAlignment="1">
      <alignment vertical="center"/>
    </xf>
    <xf numFmtId="0" fontId="42" fillId="2" borderId="0" xfId="0" applyFont="1" applyFill="1" applyAlignment="1">
      <alignment wrapText="1"/>
    </xf>
    <xf numFmtId="0" fontId="6" fillId="2" borderId="0" xfId="1" applyFont="1" applyFill="1" applyAlignment="1">
      <alignment wrapText="1"/>
    </xf>
    <xf numFmtId="0" fontId="16" fillId="2" borderId="0" xfId="2" applyFill="1" applyBorder="1" applyAlignment="1">
      <alignment vertical="center"/>
    </xf>
    <xf numFmtId="0" fontId="15" fillId="2" borderId="4" xfId="1" applyFill="1" applyBorder="1"/>
    <xf numFmtId="0" fontId="15" fillId="2" borderId="0" xfId="1" applyFill="1" applyBorder="1"/>
    <xf numFmtId="0" fontId="27" fillId="3" borderId="0" xfId="1" applyFont="1" applyFill="1" applyBorder="1" applyAlignment="1">
      <alignment vertical="center"/>
    </xf>
    <xf numFmtId="0" fontId="27" fillId="3" borderId="0" xfId="1" applyFont="1" applyFill="1" applyBorder="1"/>
    <xf numFmtId="0" fontId="15" fillId="2" borderId="0" xfId="1" applyFill="1" applyBorder="1" applyAlignment="1">
      <alignment vertical="center"/>
    </xf>
    <xf numFmtId="0" fontId="0" fillId="0" borderId="0" xfId="0" applyAlignment="1">
      <alignment vertical="center"/>
    </xf>
    <xf numFmtId="0" fontId="27" fillId="0" borderId="0" xfId="0" applyFont="1" applyAlignment="1">
      <alignment vertical="center"/>
    </xf>
    <xf numFmtId="0" fontId="27" fillId="3" borderId="0" xfId="0" applyFont="1" applyFill="1" applyAlignment="1">
      <alignment vertical="center"/>
    </xf>
    <xf numFmtId="0" fontId="40" fillId="0" borderId="0" xfId="2" applyFont="1" applyAlignment="1">
      <alignment vertical="center"/>
    </xf>
    <xf numFmtId="0" fontId="43" fillId="3" borderId="0" xfId="1" applyFont="1" applyFill="1"/>
    <xf numFmtId="0" fontId="43" fillId="3" borderId="0" xfId="1" applyFont="1" applyFill="1" applyBorder="1"/>
    <xf numFmtId="0" fontId="0" fillId="5" borderId="0" xfId="0" applyFill="1" applyAlignment="1">
      <alignment vertical="center"/>
    </xf>
    <xf numFmtId="0" fontId="0" fillId="0" borderId="0" xfId="0" applyFont="1"/>
    <xf numFmtId="0" fontId="27" fillId="0" borderId="0" xfId="1" applyFont="1" applyFill="1" applyBorder="1" applyAlignment="1">
      <alignment vertical="center" readingOrder="1"/>
    </xf>
    <xf numFmtId="0" fontId="15" fillId="2" borderId="0" xfId="1" applyFont="1" applyFill="1" applyAlignment="1">
      <alignment vertical="center"/>
    </xf>
    <xf numFmtId="0" fontId="44" fillId="5" borderId="0" xfId="0" applyFont="1" applyFill="1" applyAlignment="1">
      <alignment vertical="center"/>
    </xf>
    <xf numFmtId="0" fontId="27" fillId="2" borderId="0" xfId="1" applyFont="1" applyFill="1" applyBorder="1" applyAlignment="1">
      <alignment vertical="center" readingOrder="1"/>
    </xf>
    <xf numFmtId="0" fontId="16" fillId="2" borderId="0" xfId="2" applyFill="1" applyBorder="1" applyAlignment="1">
      <alignment vertical="center"/>
    </xf>
    <xf numFmtId="0" fontId="43" fillId="3" borderId="0" xfId="1" applyFont="1" applyFill="1" applyProtection="1">
      <protection locked="0"/>
    </xf>
    <xf numFmtId="0" fontId="17" fillId="2" borderId="0" xfId="1" applyFont="1" applyFill="1" applyAlignment="1">
      <alignment horizontal="center"/>
    </xf>
    <xf numFmtId="0" fontId="43" fillId="2" borderId="0" xfId="1" applyFont="1" applyFill="1"/>
    <xf numFmtId="0" fontId="43" fillId="2" borderId="0" xfId="1" applyFont="1" applyFill="1" applyBorder="1"/>
    <xf numFmtId="0" fontId="38" fillId="2" borderId="0" xfId="1" applyFont="1" applyFill="1" applyProtection="1">
      <protection hidden="1"/>
    </xf>
    <xf numFmtId="0" fontId="38" fillId="2" borderId="0" xfId="1" applyFont="1" applyFill="1"/>
    <xf numFmtId="0" fontId="38" fillId="2" borderId="0" xfId="1" applyFont="1" applyFill="1" applyAlignment="1"/>
    <xf numFmtId="164" fontId="38" fillId="2" borderId="0" xfId="1" applyNumberFormat="1" applyFont="1" applyFill="1"/>
    <xf numFmtId="0" fontId="38" fillId="2" borderId="0" xfId="1" applyNumberFormat="1" applyFont="1" applyFill="1"/>
    <xf numFmtId="0" fontId="38" fillId="2" borderId="0" xfId="1" applyFont="1" applyFill="1" applyBorder="1" applyProtection="1">
      <protection hidden="1"/>
    </xf>
    <xf numFmtId="0" fontId="38" fillId="2" borderId="0" xfId="1" applyFont="1" applyFill="1" applyBorder="1" applyProtection="1">
      <protection locked="0"/>
    </xf>
    <xf numFmtId="0" fontId="38" fillId="2" borderId="0" xfId="1" applyNumberFormat="1" applyFont="1" applyFill="1" applyBorder="1" applyProtection="1">
      <protection locked="0"/>
    </xf>
    <xf numFmtId="0" fontId="38" fillId="2" borderId="0" xfId="1" applyFont="1" applyFill="1" applyProtection="1">
      <protection locked="0"/>
    </xf>
    <xf numFmtId="0" fontId="38" fillId="2" borderId="0" xfId="1" applyFont="1" applyFill="1" applyAlignment="1" applyProtection="1">
      <protection hidden="1"/>
    </xf>
    <xf numFmtId="0" fontId="38" fillId="2" borderId="0" xfId="1" applyFont="1" applyFill="1" applyAlignment="1" applyProtection="1">
      <protection locked="0"/>
    </xf>
    <xf numFmtId="165" fontId="38" fillId="2" borderId="0" xfId="1" applyNumberFormat="1" applyFont="1" applyFill="1"/>
    <xf numFmtId="0" fontId="38" fillId="0" borderId="0" xfId="1" applyFont="1" applyFill="1"/>
    <xf numFmtId="49" fontId="5" fillId="0" borderId="0" xfId="5" applyNumberFormat="1" applyFont="1"/>
    <xf numFmtId="0" fontId="45" fillId="0" borderId="0" xfId="0" applyFont="1"/>
    <xf numFmtId="0" fontId="23" fillId="2" borderId="1" xfId="1" applyFont="1" applyFill="1" applyBorder="1" applyAlignment="1" applyProtection="1">
      <alignment horizontal="center" vertical="center"/>
      <protection hidden="1"/>
    </xf>
    <xf numFmtId="0" fontId="46" fillId="2" borderId="0" xfId="1" applyFont="1" applyFill="1"/>
    <xf numFmtId="165" fontId="13" fillId="0" borderId="0" xfId="5" applyNumberFormat="1"/>
    <xf numFmtId="165" fontId="17" fillId="2" borderId="0" xfId="1" applyNumberFormat="1" applyFont="1" applyFill="1" applyAlignment="1" applyProtection="1">
      <alignment horizontal="right"/>
      <protection locked="0" hidden="1"/>
    </xf>
    <xf numFmtId="0" fontId="17" fillId="2" borderId="3" xfId="1" applyFont="1" applyFill="1" applyBorder="1" applyAlignment="1" applyProtection="1">
      <alignment horizontal="right"/>
      <protection hidden="1"/>
    </xf>
    <xf numFmtId="165" fontId="17" fillId="2" borderId="3" xfId="1" applyNumberFormat="1" applyFont="1" applyFill="1" applyBorder="1" applyAlignment="1" applyProtection="1">
      <alignment horizontal="right"/>
      <protection hidden="1"/>
    </xf>
    <xf numFmtId="0" fontId="43" fillId="3" borderId="0" xfId="1" applyFont="1" applyFill="1" applyProtection="1">
      <protection hidden="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Alignment="1">
      <alignment horizontal="right" vertical="center"/>
    </xf>
    <xf numFmtId="166" fontId="31" fillId="0" borderId="0" xfId="0" applyNumberFormat="1" applyFont="1" applyFill="1" applyAlignment="1">
      <alignment horizontal="left"/>
    </xf>
    <xf numFmtId="49" fontId="1" fillId="0" borderId="0" xfId="4" applyNumberFormat="1" applyFont="1"/>
    <xf numFmtId="0" fontId="31" fillId="2" borderId="0" xfId="0" applyFont="1" applyFill="1" applyAlignment="1">
      <alignment horizontal="left" vertical="top" wrapText="1"/>
    </xf>
    <xf numFmtId="0" fontId="31" fillId="2" borderId="0" xfId="0" applyFont="1" applyFill="1" applyAlignment="1">
      <alignment horizontal="left" vertical="center" wrapText="1"/>
    </xf>
    <xf numFmtId="0" fontId="16" fillId="2" borderId="0" xfId="2" applyFill="1" applyBorder="1" applyAlignment="1">
      <alignment vertical="center"/>
    </xf>
    <xf numFmtId="0" fontId="15" fillId="2" borderId="0" xfId="1" applyFont="1" applyFill="1" applyAlignment="1">
      <alignment vertical="center"/>
    </xf>
    <xf numFmtId="0" fontId="34" fillId="5" borderId="0" xfId="1" applyFont="1" applyFill="1" applyAlignment="1">
      <alignment vertical="center"/>
    </xf>
    <xf numFmtId="0" fontId="16" fillId="2" borderId="0" xfId="2" applyFill="1" applyAlignment="1">
      <alignment vertical="center"/>
    </xf>
    <xf numFmtId="0" fontId="40" fillId="2" borderId="0" xfId="2" applyFont="1" applyFill="1" applyAlignment="1">
      <alignment horizontal="right" vertical="center"/>
    </xf>
    <xf numFmtId="0" fontId="3" fillId="2" borderId="0" xfId="1" applyFont="1" applyFill="1" applyAlignment="1">
      <alignment horizontal="left" vertical="top" wrapText="1"/>
    </xf>
    <xf numFmtId="0" fontId="15" fillId="2" borderId="0" xfId="1" applyFill="1" applyAlignment="1">
      <alignment horizontal="left" vertical="top" wrapText="1"/>
    </xf>
    <xf numFmtId="0" fontId="2" fillId="2" borderId="0" xfId="1" applyFont="1" applyFill="1" applyBorder="1" applyAlignment="1">
      <alignment horizontal="left" vertical="top" wrapText="1"/>
    </xf>
    <xf numFmtId="0" fontId="15" fillId="2" borderId="0" xfId="1" applyFill="1" applyBorder="1" applyAlignment="1">
      <alignment horizontal="left" vertical="top" wrapText="1"/>
    </xf>
    <xf numFmtId="0" fontId="15" fillId="2" borderId="4" xfId="1" applyFill="1" applyBorder="1" applyAlignment="1">
      <alignment horizontal="left" vertical="top" wrapText="1"/>
    </xf>
    <xf numFmtId="0" fontId="4" fillId="2" borderId="0" xfId="1" applyFont="1" applyFill="1" applyBorder="1" applyAlignment="1">
      <alignment horizontal="left" vertical="top" wrapText="1"/>
    </xf>
    <xf numFmtId="0" fontId="42" fillId="2" borderId="0" xfId="0" applyFont="1" applyFill="1" applyAlignment="1">
      <alignment horizontal="left" wrapText="1"/>
    </xf>
    <xf numFmtId="0" fontId="38" fillId="2" borderId="0" xfId="1" applyFont="1" applyFill="1" applyAlignment="1" applyProtection="1">
      <alignment horizontal="center"/>
      <protection locked="0"/>
    </xf>
    <xf numFmtId="0" fontId="18" fillId="3" borderId="0" xfId="2" applyFont="1" applyFill="1" applyAlignment="1" applyProtection="1">
      <alignment horizontal="center" vertical="center"/>
      <protection hidden="1"/>
    </xf>
    <xf numFmtId="0" fontId="17" fillId="3" borderId="0" xfId="1" applyFont="1" applyFill="1" applyAlignment="1" applyProtection="1">
      <alignment horizontal="center"/>
      <protection hidden="1"/>
    </xf>
    <xf numFmtId="0" fontId="17" fillId="4" borderId="0" xfId="1" applyFont="1" applyFill="1" applyBorder="1" applyAlignment="1" applyProtection="1">
      <alignment horizontal="left" vertical="top" wrapText="1"/>
      <protection hidden="1"/>
    </xf>
    <xf numFmtId="0" fontId="22" fillId="2" borderId="0" xfId="1" applyFont="1" applyFill="1" applyBorder="1" applyAlignment="1" applyProtection="1">
      <alignment horizontal="center" vertical="center" wrapText="1"/>
      <protection hidden="1"/>
    </xf>
    <xf numFmtId="0" fontId="23" fillId="2" borderId="1" xfId="1" applyFont="1" applyFill="1" applyBorder="1" applyAlignment="1" applyProtection="1">
      <alignment horizontal="center" vertical="center"/>
      <protection hidden="1"/>
    </xf>
    <xf numFmtId="0" fontId="18" fillId="3" borderId="0" xfId="2" applyFont="1" applyFill="1" applyAlignment="1" applyProtection="1">
      <alignment horizontal="right" vertical="center"/>
      <protection locked="0"/>
    </xf>
    <xf numFmtId="0" fontId="23" fillId="4" borderId="2" xfId="1" applyFont="1" applyFill="1" applyBorder="1" applyAlignment="1" applyProtection="1">
      <alignment horizontal="left" vertical="center"/>
      <protection hidden="1"/>
    </xf>
    <xf numFmtId="0" fontId="18" fillId="3" borderId="0" xfId="2" applyFont="1" applyFill="1" applyAlignment="1" applyProtection="1">
      <alignment horizontal="right" vertical="center"/>
      <protection hidden="1"/>
    </xf>
  </cellXfs>
  <cellStyles count="7">
    <cellStyle name="Hyperlink" xfId="2" builtinId="8"/>
    <cellStyle name="Normal" xfId="0" builtinId="0"/>
    <cellStyle name="Normal 2" xfId="1"/>
    <cellStyle name="Normal 3" xfId="4"/>
    <cellStyle name="Normal 4" xfId="5"/>
    <cellStyle name="Normal 5" xfId="6"/>
    <cellStyle name="Normal_OnlineTables" xfId="3"/>
  </cellStyles>
  <dxfs count="1">
    <dxf>
      <numFmt numFmtId="165" formatCode="0.0"/>
    </dxf>
  </dxfs>
  <tableStyles count="0" defaultTableStyle="TableStyleMedium2" defaultPivotStyle="PivotStyleLight16"/>
  <colors>
    <mruColors>
      <color rgb="FFD9EFF3"/>
      <color rgb="FF84C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3343016372892E-2"/>
          <c:y val="8.1935268927297397E-2"/>
          <c:w val="0.92975472538372117"/>
          <c:h val="0.72453621315911365"/>
        </c:manualLayout>
      </c:layout>
      <c:lineChart>
        <c:grouping val="standard"/>
        <c:varyColors val="0"/>
        <c:ser>
          <c:idx val="0"/>
          <c:order val="0"/>
          <c:tx>
            <c:strRef>
              <c:f>'Top 10'!$C$50</c:f>
              <c:strCache>
                <c:ptCount val="1"/>
                <c:pt idx="0">
                  <c:v>Male</c:v>
                </c:pt>
              </c:strCache>
            </c:strRef>
          </c:tx>
          <c:spPr>
            <a:ln>
              <a:solidFill>
                <a:srgbClr val="23628D"/>
              </a:solidFill>
            </a:ln>
          </c:spPr>
          <c:marker>
            <c:symbol val="none"/>
          </c:marker>
          <c:dPt>
            <c:idx val="10"/>
            <c:bubble3D val="0"/>
            <c:spPr>
              <a:ln>
                <a:noFill/>
              </a:ln>
            </c:spPr>
          </c:dPt>
          <c:cat>
            <c:multiLvlStrRef>
              <c:f>('Top 10'!$E$58:$N$59,'Top 10'!$E$60:$N$61)</c:f>
              <c:multiLvlStrCache>
                <c:ptCount val="20"/>
                <c:lvl>
                  <c:pt idx="0">
                    <c:v>2006</c:v>
                  </c:pt>
                  <c:pt idx="1">
                    <c:v>2007</c:v>
                  </c:pt>
                  <c:pt idx="2">
                    <c:v>2008</c:v>
                  </c:pt>
                  <c:pt idx="3">
                    <c:v>2009</c:v>
                  </c:pt>
                  <c:pt idx="4">
                    <c:v>2010</c:v>
                  </c:pt>
                  <c:pt idx="5">
                    <c:v>2011</c:v>
                  </c:pt>
                  <c:pt idx="6">
                    <c:v>2012</c:v>
                  </c:pt>
                  <c:pt idx="7">
                    <c:v>2013</c:v>
                  </c:pt>
                  <c:pt idx="8">
                    <c:v>2014</c:v>
                  </c:pt>
                  <c:pt idx="9">
                    <c:v>2015</c:v>
                  </c:pt>
                  <c:pt idx="10">
                    <c:v>2006</c:v>
                  </c:pt>
                  <c:pt idx="11">
                    <c:v>2007</c:v>
                  </c:pt>
                  <c:pt idx="12">
                    <c:v>2008</c:v>
                  </c:pt>
                  <c:pt idx="13">
                    <c:v>2009</c:v>
                  </c:pt>
                  <c:pt idx="14">
                    <c:v>2010</c:v>
                  </c:pt>
                  <c:pt idx="15">
                    <c:v>2011</c:v>
                  </c:pt>
                  <c:pt idx="16">
                    <c:v>2012</c:v>
                  </c:pt>
                  <c:pt idx="17">
                    <c:v>2013</c:v>
                  </c:pt>
                  <c:pt idx="18">
                    <c:v>2014</c:v>
                  </c:pt>
                  <c:pt idx="19">
                    <c:v>2015</c:v>
                  </c:pt>
                </c:lvl>
                <c:lvl>
                  <c:pt idx="0">
                    <c:v>Māori</c:v>
                  </c:pt>
                  <c:pt idx="10">
                    <c:v>Non-Māori</c:v>
                  </c:pt>
                </c:lvl>
              </c:multiLvlStrCache>
            </c:multiLvlStrRef>
          </c:cat>
          <c:val>
            <c:numRef>
              <c:f>('Top 10'!$E$50:$N$50,'Top 10'!$E$54:$N$54)</c:f>
              <c:numCache>
                <c:formatCode>General</c:formatCode>
                <c:ptCount val="20"/>
                <c:pt idx="0">
                  <c:v>426.7</c:v>
                </c:pt>
                <c:pt idx="1">
                  <c:v>414.5</c:v>
                </c:pt>
                <c:pt idx="2">
                  <c:v>374.7</c:v>
                </c:pt>
                <c:pt idx="3">
                  <c:v>422.8</c:v>
                </c:pt>
                <c:pt idx="4">
                  <c:v>399.5</c:v>
                </c:pt>
                <c:pt idx="5">
                  <c:v>393.7</c:v>
                </c:pt>
                <c:pt idx="6">
                  <c:v>407.8</c:v>
                </c:pt>
                <c:pt idx="7">
                  <c:v>430</c:v>
                </c:pt>
                <c:pt idx="8">
                  <c:v>387.2</c:v>
                </c:pt>
                <c:pt idx="9">
                  <c:v>412.4</c:v>
                </c:pt>
                <c:pt idx="10">
                  <c:v>369.4</c:v>
                </c:pt>
                <c:pt idx="11">
                  <c:v>378.8</c:v>
                </c:pt>
                <c:pt idx="12">
                  <c:v>375.4</c:v>
                </c:pt>
                <c:pt idx="13">
                  <c:v>386.6</c:v>
                </c:pt>
                <c:pt idx="14">
                  <c:v>374.9</c:v>
                </c:pt>
                <c:pt idx="15">
                  <c:v>363.6</c:v>
                </c:pt>
                <c:pt idx="16">
                  <c:v>361.8</c:v>
                </c:pt>
                <c:pt idx="17">
                  <c:v>354.4</c:v>
                </c:pt>
                <c:pt idx="18">
                  <c:v>361.7</c:v>
                </c:pt>
                <c:pt idx="19">
                  <c:v>347.9</c:v>
                </c:pt>
              </c:numCache>
            </c:numRef>
          </c:val>
          <c:smooth val="0"/>
        </c:ser>
        <c:dLbls>
          <c:showLegendKey val="0"/>
          <c:showVal val="0"/>
          <c:showCatName val="0"/>
          <c:showSerName val="0"/>
          <c:showPercent val="0"/>
          <c:showBubbleSize val="0"/>
        </c:dLbls>
        <c:marker val="1"/>
        <c:smooth val="0"/>
        <c:axId val="628744208"/>
        <c:axId val="628746168"/>
      </c:lineChart>
      <c:lineChart>
        <c:grouping val="standard"/>
        <c:varyColors val="0"/>
        <c:ser>
          <c:idx val="1"/>
          <c:order val="1"/>
          <c:tx>
            <c:strRef>
              <c:f>'Top 10'!$C$51</c:f>
              <c:strCache>
                <c:ptCount val="1"/>
                <c:pt idx="0">
                  <c:v>Female</c:v>
                </c:pt>
              </c:strCache>
            </c:strRef>
          </c:tx>
          <c:spPr>
            <a:ln>
              <a:solidFill>
                <a:schemeClr val="tx1">
                  <a:lumMod val="50000"/>
                  <a:lumOff val="50000"/>
                </a:schemeClr>
              </a:solidFill>
            </a:ln>
          </c:spPr>
          <c:marker>
            <c:symbol val="none"/>
          </c:marker>
          <c:dPt>
            <c:idx val="10"/>
            <c:bubble3D val="0"/>
            <c:spPr>
              <a:ln>
                <a:noFill/>
              </a:ln>
            </c:spPr>
          </c:dPt>
          <c:cat>
            <c:multiLvlStrRef>
              <c:f>('Top 10'!$E$58:$N$59,'Top 10'!$E$60:$N$61)</c:f>
              <c:multiLvlStrCache>
                <c:ptCount val="20"/>
                <c:lvl>
                  <c:pt idx="0">
                    <c:v>2006</c:v>
                  </c:pt>
                  <c:pt idx="1">
                    <c:v>2007</c:v>
                  </c:pt>
                  <c:pt idx="2">
                    <c:v>2008</c:v>
                  </c:pt>
                  <c:pt idx="3">
                    <c:v>2009</c:v>
                  </c:pt>
                  <c:pt idx="4">
                    <c:v>2010</c:v>
                  </c:pt>
                  <c:pt idx="5">
                    <c:v>2011</c:v>
                  </c:pt>
                  <c:pt idx="6">
                    <c:v>2012</c:v>
                  </c:pt>
                  <c:pt idx="7">
                    <c:v>2013</c:v>
                  </c:pt>
                  <c:pt idx="8">
                    <c:v>2014</c:v>
                  </c:pt>
                  <c:pt idx="9">
                    <c:v>2015</c:v>
                  </c:pt>
                  <c:pt idx="10">
                    <c:v>2006</c:v>
                  </c:pt>
                  <c:pt idx="11">
                    <c:v>2007</c:v>
                  </c:pt>
                  <c:pt idx="12">
                    <c:v>2008</c:v>
                  </c:pt>
                  <c:pt idx="13">
                    <c:v>2009</c:v>
                  </c:pt>
                  <c:pt idx="14">
                    <c:v>2010</c:v>
                  </c:pt>
                  <c:pt idx="15">
                    <c:v>2011</c:v>
                  </c:pt>
                  <c:pt idx="16">
                    <c:v>2012</c:v>
                  </c:pt>
                  <c:pt idx="17">
                    <c:v>2013</c:v>
                  </c:pt>
                  <c:pt idx="18">
                    <c:v>2014</c:v>
                  </c:pt>
                  <c:pt idx="19">
                    <c:v>2015</c:v>
                  </c:pt>
                </c:lvl>
                <c:lvl>
                  <c:pt idx="0">
                    <c:v>Māori</c:v>
                  </c:pt>
                  <c:pt idx="10">
                    <c:v>Non-Māori</c:v>
                  </c:pt>
                </c:lvl>
              </c:multiLvlStrCache>
            </c:multiLvlStrRef>
          </c:cat>
          <c:val>
            <c:numRef>
              <c:f>('Top 10'!$E$51:$N$51,'Top 10'!$E$55:$N$55)</c:f>
              <c:numCache>
                <c:formatCode>General</c:formatCode>
                <c:ptCount val="20"/>
                <c:pt idx="0">
                  <c:v>418.6</c:v>
                </c:pt>
                <c:pt idx="1">
                  <c:v>401.8</c:v>
                </c:pt>
                <c:pt idx="2">
                  <c:v>413</c:v>
                </c:pt>
                <c:pt idx="3">
                  <c:v>408.3</c:v>
                </c:pt>
                <c:pt idx="4">
                  <c:v>444.1</c:v>
                </c:pt>
                <c:pt idx="5">
                  <c:v>419.9</c:v>
                </c:pt>
                <c:pt idx="6">
                  <c:v>415.3</c:v>
                </c:pt>
                <c:pt idx="7">
                  <c:v>415</c:v>
                </c:pt>
                <c:pt idx="8">
                  <c:v>419.2</c:v>
                </c:pt>
                <c:pt idx="9">
                  <c:v>429.1</c:v>
                </c:pt>
                <c:pt idx="10">
                  <c:v>297.60000000000002</c:v>
                </c:pt>
                <c:pt idx="11">
                  <c:v>301</c:v>
                </c:pt>
                <c:pt idx="12">
                  <c:v>312.10000000000002</c:v>
                </c:pt>
                <c:pt idx="13">
                  <c:v>298.60000000000002</c:v>
                </c:pt>
                <c:pt idx="14">
                  <c:v>305.10000000000002</c:v>
                </c:pt>
                <c:pt idx="15">
                  <c:v>294.7</c:v>
                </c:pt>
                <c:pt idx="16">
                  <c:v>304.39999999999998</c:v>
                </c:pt>
                <c:pt idx="17">
                  <c:v>306.5</c:v>
                </c:pt>
                <c:pt idx="18">
                  <c:v>307.10000000000002</c:v>
                </c:pt>
                <c:pt idx="19">
                  <c:v>300</c:v>
                </c:pt>
              </c:numCache>
            </c:numRef>
          </c:val>
          <c:smooth val="0"/>
        </c:ser>
        <c:dLbls>
          <c:showLegendKey val="0"/>
          <c:showVal val="0"/>
          <c:showCatName val="0"/>
          <c:showSerName val="0"/>
          <c:showPercent val="0"/>
          <c:showBubbleSize val="0"/>
        </c:dLbls>
        <c:marker val="1"/>
        <c:smooth val="0"/>
        <c:axId val="628747736"/>
        <c:axId val="628743424"/>
      </c:lineChart>
      <c:catAx>
        <c:axId val="628744208"/>
        <c:scaling>
          <c:orientation val="minMax"/>
        </c:scaling>
        <c:delete val="0"/>
        <c:axPos val="b"/>
        <c:numFmt formatCode="General" sourceLinked="1"/>
        <c:majorTickMark val="none"/>
        <c:minorTickMark val="none"/>
        <c:tickLblPos val="nextTo"/>
        <c:crossAx val="628746168"/>
        <c:crosses val="autoZero"/>
        <c:auto val="1"/>
        <c:lblAlgn val="ctr"/>
        <c:lblOffset val="100"/>
        <c:noMultiLvlLbl val="0"/>
      </c:catAx>
      <c:valAx>
        <c:axId val="628746168"/>
        <c:scaling>
          <c:orientation val="minMax"/>
        </c:scaling>
        <c:delete val="0"/>
        <c:axPos val="l"/>
        <c:majorGridlines>
          <c:spPr>
            <a:ln>
              <a:noFill/>
            </a:ln>
          </c:spPr>
        </c:majorGridlines>
        <c:numFmt formatCode="0" sourceLinked="0"/>
        <c:majorTickMark val="none"/>
        <c:minorTickMark val="none"/>
        <c:tickLblPos val="nextTo"/>
        <c:crossAx val="628744208"/>
        <c:crosses val="autoZero"/>
        <c:crossBetween val="midCat"/>
      </c:valAx>
      <c:valAx>
        <c:axId val="628743424"/>
        <c:scaling>
          <c:orientation val="minMax"/>
        </c:scaling>
        <c:delete val="1"/>
        <c:axPos val="r"/>
        <c:numFmt formatCode="General" sourceLinked="1"/>
        <c:majorTickMark val="out"/>
        <c:minorTickMark val="none"/>
        <c:tickLblPos val="nextTo"/>
        <c:crossAx val="628747736"/>
        <c:crosses val="max"/>
        <c:crossBetween val="between"/>
      </c:valAx>
      <c:catAx>
        <c:axId val="628747736"/>
        <c:scaling>
          <c:orientation val="minMax"/>
        </c:scaling>
        <c:delete val="1"/>
        <c:axPos val="b"/>
        <c:numFmt formatCode="General" sourceLinked="1"/>
        <c:majorTickMark val="out"/>
        <c:minorTickMark val="none"/>
        <c:tickLblPos val="nextTo"/>
        <c:crossAx val="628743424"/>
        <c:crosses val="autoZero"/>
        <c:auto val="1"/>
        <c:lblAlgn val="ctr"/>
        <c:lblOffset val="100"/>
        <c:noMultiLvlLbl val="0"/>
      </c:catAx>
      <c:spPr>
        <a:noFill/>
      </c:spPr>
    </c:plotArea>
    <c:legend>
      <c:legendPos val="r"/>
      <c:layout>
        <c:manualLayout>
          <c:xMode val="edge"/>
          <c:yMode val="edge"/>
          <c:x val="0.88949145936617546"/>
          <c:y val="1.3322932156700227E-2"/>
          <c:w val="0.10447837765490775"/>
          <c:h val="9.7830217043303025E-2"/>
        </c:manualLayout>
      </c:layout>
      <c:overlay val="0"/>
      <c:txPr>
        <a:bodyPr/>
        <a:lstStyle/>
        <a:p>
          <a:pPr rtl="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2" dropStyle="combo" dx="16" fmlaLink="$BB$8" fmlaRange="Ref!$D$20:$D$21" noThreeD="1" val="0"/>
</file>

<file path=xl/ctrlProps/ctrlProp2.xml><?xml version="1.0" encoding="utf-8"?>
<formControlPr xmlns="http://schemas.microsoft.com/office/spreadsheetml/2009/9/main" objectType="Drop" dropLines="87" dropStyle="combo" dx="16" fmlaLink="$BA$8" fmlaRange="Ref!$D$2:$D$12" noThreeD="1" val="0"/>
</file>

<file path=xl/ctrlProps/ctrlProp3.xml><?xml version="1.0" encoding="utf-8"?>
<formControlPr xmlns="http://schemas.microsoft.com/office/spreadsheetml/2009/9/main" objectType="Drop" dropLines="14" dropStyle="combo" dx="16" fmlaLink="$BA$4" fmlaRange="Ref!$D$24:$D$37" noThreeD="1" val="0"/>
</file>

<file path=xl/ctrlProps/ctrlProp4.xml><?xml version="1.0" encoding="utf-8"?>
<formControlPr xmlns="http://schemas.microsoft.com/office/spreadsheetml/2009/9/main" objectType="Drop" dropLines="20" dropStyle="combo" dx="16" fmlaLink="$BB$10" fmlaRange="Ref!$D$203:$D$273"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1543051</xdr:colOff>
      <xdr:row>3</xdr:row>
      <xdr:rowOff>158949</xdr:rowOff>
    </xdr:to>
    <xdr:pic>
      <xdr:nvPicPr>
        <xdr:cNvPr id="2" name="Picture 1" title="Ministry of Health logo"/>
        <xdr:cNvPicPr>
          <a:picLocks noChangeAspect="1"/>
        </xdr:cNvPicPr>
      </xdr:nvPicPr>
      <xdr:blipFill>
        <a:blip xmlns:r="http://schemas.openxmlformats.org/officeDocument/2006/relationships" r:embed="rId1"/>
        <a:stretch>
          <a:fillRect/>
        </a:stretch>
      </xdr:blipFill>
      <xdr:spPr>
        <a:xfrm>
          <a:off x="1" y="0"/>
          <a:ext cx="1543050" cy="759024"/>
        </a:xfrm>
        <a:prstGeom prst="rect">
          <a:avLst/>
        </a:prstGeom>
      </xdr:spPr>
    </xdr:pic>
    <xdr:clientData/>
  </xdr:twoCellAnchor>
  <xdr:twoCellAnchor editAs="oneCell">
    <xdr:from>
      <xdr:col>0</xdr:col>
      <xdr:colOff>1</xdr:colOff>
      <xdr:row>0</xdr:row>
      <xdr:rowOff>0</xdr:rowOff>
    </xdr:from>
    <xdr:to>
      <xdr:col>0</xdr:col>
      <xdr:colOff>1543051</xdr:colOff>
      <xdr:row>3</xdr:row>
      <xdr:rowOff>158949</xdr:rowOff>
    </xdr:to>
    <xdr:pic>
      <xdr:nvPicPr>
        <xdr:cNvPr id="4" name="Picture 3" title="Ministry of Health logo"/>
        <xdr:cNvPicPr>
          <a:picLocks noChangeAspect="1"/>
        </xdr:cNvPicPr>
      </xdr:nvPicPr>
      <xdr:blipFill>
        <a:blip xmlns:r="http://schemas.openxmlformats.org/officeDocument/2006/relationships" r:embed="rId1"/>
        <a:stretch>
          <a:fillRect/>
        </a:stretch>
      </xdr:blipFill>
      <xdr:spPr>
        <a:xfrm>
          <a:off x="1" y="0"/>
          <a:ext cx="1543050" cy="759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418308</xdr:colOff>
      <xdr:row>24</xdr:row>
      <xdr:rowOff>28575</xdr:rowOff>
    </xdr:from>
    <xdr:to>
      <xdr:col>13</xdr:col>
      <xdr:colOff>564356</xdr:colOff>
      <xdr:row>39</xdr:row>
      <xdr:rowOff>209550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xdr:col>
          <xdr:colOff>342900</xdr:colOff>
          <xdr:row>57</xdr:row>
          <xdr:rowOff>0</xdr:rowOff>
        </xdr:from>
        <xdr:to>
          <xdr:col>12</xdr:col>
          <xdr:colOff>104775</xdr:colOff>
          <xdr:row>57</xdr:row>
          <xdr:rowOff>0</xdr:rowOff>
        </xdr:to>
        <xdr:sp macro="" textlink="">
          <xdr:nvSpPr>
            <xdr:cNvPr id="1025" name="ComboBox3"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2</xdr:row>
          <xdr:rowOff>19050</xdr:rowOff>
        </xdr:from>
        <xdr:to>
          <xdr:col>13</xdr:col>
          <xdr:colOff>142875</xdr:colOff>
          <xdr:row>3</xdr:row>
          <xdr:rowOff>38100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19050</xdr:rowOff>
        </xdr:from>
        <xdr:to>
          <xdr:col>8</xdr:col>
          <xdr:colOff>590550</xdr:colOff>
          <xdr:row>3</xdr:row>
          <xdr:rowOff>47625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276225</xdr:colOff>
      <xdr:row>1</xdr:row>
      <xdr:rowOff>9525</xdr:rowOff>
    </xdr:from>
    <xdr:to>
      <xdr:col>22</xdr:col>
      <xdr:colOff>476250</xdr:colOff>
      <xdr:row>4</xdr:row>
      <xdr:rowOff>114300</xdr:rowOff>
    </xdr:to>
    <xdr:sp macro="" textlink="">
      <xdr:nvSpPr>
        <xdr:cNvPr id="3" name="TextBox 2"/>
        <xdr:cNvSpPr txBox="1"/>
      </xdr:nvSpPr>
      <xdr:spPr>
        <a:xfrm>
          <a:off x="9029700" y="238125"/>
          <a:ext cx="2790825" cy="657225"/>
        </a:xfrm>
        <a:prstGeom prst="rect">
          <a:avLst/>
        </a:prstGeom>
        <a:solidFill>
          <a:srgbClr val="D9EFF3"/>
        </a:solidFill>
        <a:ln w="9525" cmpd="sng">
          <a:solidFill>
            <a:srgbClr val="D9EFF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Click on the down arrows to</a:t>
          </a:r>
          <a:r>
            <a:rPr lang="en-NZ" sz="1100" b="1" baseline="0"/>
            <a:t> </a:t>
          </a:r>
          <a:r>
            <a:rPr lang="en-NZ" sz="1100" b="1"/>
            <a:t>select a</a:t>
          </a:r>
          <a:r>
            <a:rPr lang="en-NZ" sz="1100" b="1" baseline="0"/>
            <a:t> cancer to display and to</a:t>
          </a:r>
          <a:r>
            <a:rPr lang="en-NZ" sz="1100" b="1"/>
            <a:t> show</a:t>
          </a:r>
          <a:r>
            <a:rPr lang="en-NZ" sz="1100" b="1" baseline="0"/>
            <a:t> the data by either rates or numbers</a:t>
          </a:r>
          <a:endParaRPr lang="en-NZ" sz="1100" b="1"/>
        </a:p>
      </xdr:txBody>
    </xdr:sp>
    <xdr:clientData/>
  </xdr:twoCellAnchor>
  <xdr:twoCellAnchor>
    <xdr:from>
      <xdr:col>15</xdr:col>
      <xdr:colOff>95251</xdr:colOff>
      <xdr:row>2</xdr:row>
      <xdr:rowOff>123825</xdr:rowOff>
    </xdr:from>
    <xdr:to>
      <xdr:col>17</xdr:col>
      <xdr:colOff>171450</xdr:colOff>
      <xdr:row>2</xdr:row>
      <xdr:rowOff>123825</xdr:rowOff>
    </xdr:to>
    <xdr:cxnSp macro="">
      <xdr:nvCxnSpPr>
        <xdr:cNvPr id="5" name="Straight Arrow Connector 4"/>
        <xdr:cNvCxnSpPr/>
      </xdr:nvCxnSpPr>
      <xdr:spPr>
        <a:xfrm flipH="1">
          <a:off x="8277226" y="447675"/>
          <a:ext cx="6476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1</xdr:row>
          <xdr:rowOff>104775</xdr:rowOff>
        </xdr:from>
        <xdr:to>
          <xdr:col>8</xdr:col>
          <xdr:colOff>38100</xdr:colOff>
          <xdr:row>3</xdr:row>
          <xdr:rowOff>9525</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66675</xdr:colOff>
      <xdr:row>0</xdr:row>
      <xdr:rowOff>180975</xdr:rowOff>
    </xdr:from>
    <xdr:to>
      <xdr:col>21</xdr:col>
      <xdr:colOff>180975</xdr:colOff>
      <xdr:row>3</xdr:row>
      <xdr:rowOff>57150</xdr:rowOff>
    </xdr:to>
    <xdr:sp macro="" textlink="">
      <xdr:nvSpPr>
        <xdr:cNvPr id="3" name="TextBox 2"/>
        <xdr:cNvSpPr txBox="1"/>
      </xdr:nvSpPr>
      <xdr:spPr>
        <a:xfrm>
          <a:off x="10601325" y="180975"/>
          <a:ext cx="2790825" cy="447675"/>
        </a:xfrm>
        <a:prstGeom prst="rect">
          <a:avLst/>
        </a:prstGeom>
        <a:solidFill>
          <a:srgbClr val="D9EFF3"/>
        </a:solidFill>
        <a:ln w="9525" cmpd="sng">
          <a:solidFill>
            <a:srgbClr val="D9EFF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Click on the down arrow to select</a:t>
          </a:r>
          <a:r>
            <a:rPr lang="en-NZ" sz="1100" b="1" baseline="0"/>
            <a:t> the cancer group to display</a:t>
          </a:r>
          <a:endParaRPr lang="en-NZ" sz="1100" b="1"/>
        </a:p>
      </xdr:txBody>
    </xdr:sp>
    <xdr:clientData/>
  </xdr:twoCellAnchor>
  <xdr:twoCellAnchor>
    <xdr:from>
      <xdr:col>15</xdr:col>
      <xdr:colOff>123825</xdr:colOff>
      <xdr:row>2</xdr:row>
      <xdr:rowOff>19050</xdr:rowOff>
    </xdr:from>
    <xdr:to>
      <xdr:col>16</xdr:col>
      <xdr:colOff>9525</xdr:colOff>
      <xdr:row>2</xdr:row>
      <xdr:rowOff>19050</xdr:rowOff>
    </xdr:to>
    <xdr:cxnSp macro="">
      <xdr:nvCxnSpPr>
        <xdr:cNvPr id="4" name="Straight Arrow Connector 3"/>
        <xdr:cNvCxnSpPr/>
      </xdr:nvCxnSpPr>
      <xdr:spPr>
        <a:xfrm flipH="1">
          <a:off x="10077450" y="400050"/>
          <a:ext cx="466725"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76200</xdr:rowOff>
        </xdr:from>
        <xdr:to>
          <xdr:col>8</xdr:col>
          <xdr:colOff>123825</xdr:colOff>
          <xdr:row>4</xdr:row>
          <xdr:rowOff>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14</xdr:col>
      <xdr:colOff>19050</xdr:colOff>
      <xdr:row>1</xdr:row>
      <xdr:rowOff>257175</xdr:rowOff>
    </xdr:from>
    <xdr:to>
      <xdr:col>26</xdr:col>
      <xdr:colOff>180975</xdr:colOff>
      <xdr:row>4</xdr:row>
      <xdr:rowOff>85725</xdr:rowOff>
    </xdr:to>
    <xdr:sp macro="" textlink="">
      <xdr:nvSpPr>
        <xdr:cNvPr id="4" name="TextBox 3"/>
        <xdr:cNvSpPr txBox="1"/>
      </xdr:nvSpPr>
      <xdr:spPr>
        <a:xfrm>
          <a:off x="8039100" y="485775"/>
          <a:ext cx="2790825" cy="447675"/>
        </a:xfrm>
        <a:prstGeom prst="rect">
          <a:avLst/>
        </a:prstGeom>
        <a:solidFill>
          <a:srgbClr val="D9EFF3"/>
        </a:solidFill>
        <a:ln w="9525" cmpd="sng">
          <a:solidFill>
            <a:srgbClr val="D9EFF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Click on the down arrow to select</a:t>
          </a:r>
          <a:r>
            <a:rPr lang="en-NZ" sz="1100" b="1" baseline="0"/>
            <a:t> the cancer  to display</a:t>
          </a:r>
          <a:endParaRPr lang="en-NZ" sz="1100" b="1"/>
        </a:p>
      </xdr:txBody>
    </xdr:sp>
    <xdr:clientData/>
  </xdr:twoCellAnchor>
  <xdr:twoCellAnchor>
    <xdr:from>
      <xdr:col>10</xdr:col>
      <xdr:colOff>114300</xdr:colOff>
      <xdr:row>3</xdr:row>
      <xdr:rowOff>19050</xdr:rowOff>
    </xdr:from>
    <xdr:to>
      <xdr:col>13</xdr:col>
      <xdr:colOff>123825</xdr:colOff>
      <xdr:row>3</xdr:row>
      <xdr:rowOff>19050</xdr:rowOff>
    </xdr:to>
    <xdr:cxnSp macro="">
      <xdr:nvCxnSpPr>
        <xdr:cNvPr id="5" name="Straight Arrow Connector 4"/>
        <xdr:cNvCxnSpPr/>
      </xdr:nvCxnSpPr>
      <xdr:spPr>
        <a:xfrm flipH="1">
          <a:off x="7258050" y="704850"/>
          <a:ext cx="6667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enquiries@moh.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image" Target="../media/image2.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1"/>
  <sheetViews>
    <sheetView tabSelected="1" zoomScaleNormal="100" zoomScaleSheetLayoutView="100" workbookViewId="0">
      <selection activeCell="F18" sqref="F18"/>
    </sheetView>
  </sheetViews>
  <sheetFormatPr defaultRowHeight="15.75" x14ac:dyDescent="0.25"/>
  <cols>
    <col min="1" max="1" width="24.28515625" style="142" customWidth="1"/>
    <col min="2" max="2" width="19.5703125" style="136" customWidth="1"/>
    <col min="3" max="3" width="5.5703125" style="136" customWidth="1"/>
    <col min="4" max="16384" width="9.140625" style="136"/>
  </cols>
  <sheetData>
    <row r="5" spans="1:18" ht="15" x14ac:dyDescent="0.25">
      <c r="A5" s="134"/>
      <c r="B5" s="135"/>
      <c r="C5" s="135"/>
      <c r="D5" s="135"/>
      <c r="E5" s="135"/>
      <c r="F5" s="135"/>
      <c r="G5" s="135"/>
      <c r="H5" s="135"/>
      <c r="I5" s="135"/>
      <c r="J5" s="135"/>
    </row>
    <row r="6" spans="1:18" s="139" customFormat="1" ht="15" x14ac:dyDescent="0.25">
      <c r="A6" s="137" t="s">
        <v>209</v>
      </c>
      <c r="B6" s="138" t="s">
        <v>1570</v>
      </c>
    </row>
    <row r="7" spans="1:18" ht="15" x14ac:dyDescent="0.25">
      <c r="A7" s="137"/>
      <c r="B7" s="139"/>
      <c r="C7" s="139"/>
      <c r="D7" s="139"/>
      <c r="E7" s="139"/>
      <c r="F7" s="139"/>
      <c r="G7" s="139"/>
      <c r="H7" s="139"/>
      <c r="I7" s="139"/>
      <c r="J7" s="139"/>
      <c r="K7" s="139"/>
      <c r="L7" s="139"/>
      <c r="M7" s="139"/>
      <c r="N7" s="139"/>
    </row>
    <row r="8" spans="1:18" ht="18" customHeight="1" x14ac:dyDescent="0.25">
      <c r="A8" s="137" t="s">
        <v>210</v>
      </c>
      <c r="B8" s="140" t="s">
        <v>369</v>
      </c>
      <c r="C8" s="141"/>
      <c r="D8" s="141"/>
      <c r="E8" s="141"/>
      <c r="F8" s="141"/>
      <c r="G8" s="141"/>
      <c r="H8" s="141"/>
      <c r="I8" s="141"/>
      <c r="J8" s="141"/>
      <c r="K8" s="141"/>
      <c r="L8" s="141"/>
      <c r="M8" s="139"/>
      <c r="N8" s="139"/>
    </row>
    <row r="9" spans="1:18" ht="15" x14ac:dyDescent="0.25">
      <c r="A9" s="137"/>
      <c r="B9" s="140" t="s">
        <v>1571</v>
      </c>
      <c r="C9" s="140"/>
      <c r="D9" s="140"/>
      <c r="E9" s="140"/>
      <c r="F9" s="140"/>
      <c r="G9" s="140"/>
      <c r="H9" s="140"/>
      <c r="I9" s="140"/>
      <c r="J9" s="141"/>
      <c r="K9" s="141"/>
      <c r="L9" s="141"/>
      <c r="M9" s="139"/>
      <c r="N9" s="139"/>
    </row>
    <row r="10" spans="1:18" ht="15" x14ac:dyDescent="0.25">
      <c r="A10" s="137"/>
      <c r="B10" s="203" t="s">
        <v>1573</v>
      </c>
      <c r="C10" s="203"/>
      <c r="D10" s="203"/>
      <c r="E10" s="203"/>
      <c r="F10" s="203"/>
      <c r="G10" s="203"/>
      <c r="H10" s="203"/>
      <c r="I10" s="203"/>
      <c r="J10" s="203"/>
      <c r="K10" s="203"/>
      <c r="L10" s="203"/>
      <c r="M10" s="203"/>
      <c r="N10" s="203"/>
      <c r="O10" s="203"/>
      <c r="P10" s="203"/>
      <c r="Q10" s="203"/>
      <c r="R10" s="203"/>
    </row>
    <row r="11" spans="1:18" ht="15" x14ac:dyDescent="0.25">
      <c r="A11" s="137"/>
      <c r="B11" s="203"/>
      <c r="C11" s="203"/>
      <c r="D11" s="203"/>
      <c r="E11" s="203"/>
      <c r="F11" s="203"/>
      <c r="G11" s="203"/>
      <c r="H11" s="203"/>
      <c r="I11" s="203"/>
      <c r="J11" s="203"/>
      <c r="K11" s="203"/>
      <c r="L11" s="203"/>
      <c r="M11" s="203"/>
      <c r="N11" s="203"/>
      <c r="O11" s="203"/>
      <c r="P11" s="203"/>
      <c r="Q11" s="203"/>
      <c r="R11" s="203"/>
    </row>
    <row r="12" spans="1:18" ht="15" x14ac:dyDescent="0.25">
      <c r="A12" s="137"/>
      <c r="B12" s="203" t="s">
        <v>1572</v>
      </c>
      <c r="C12" s="203"/>
      <c r="D12" s="203"/>
      <c r="E12" s="203"/>
      <c r="F12" s="203"/>
      <c r="G12" s="203"/>
      <c r="H12" s="203"/>
      <c r="I12" s="203"/>
      <c r="J12" s="203"/>
      <c r="K12" s="203"/>
      <c r="L12" s="203"/>
      <c r="M12" s="203"/>
      <c r="N12" s="203"/>
      <c r="O12" s="203"/>
      <c r="P12" s="203"/>
      <c r="Q12" s="203"/>
      <c r="R12" s="203"/>
    </row>
    <row r="13" spans="1:18" ht="15" x14ac:dyDescent="0.25">
      <c r="A13" s="137"/>
      <c r="B13" s="203"/>
      <c r="C13" s="203"/>
      <c r="D13" s="203"/>
      <c r="E13" s="203"/>
      <c r="F13" s="203"/>
      <c r="G13" s="203"/>
      <c r="H13" s="203"/>
      <c r="I13" s="203"/>
      <c r="J13" s="203"/>
      <c r="K13" s="203"/>
      <c r="L13" s="203"/>
      <c r="M13" s="203"/>
      <c r="N13" s="203"/>
      <c r="O13" s="203"/>
      <c r="P13" s="203"/>
      <c r="Q13" s="203"/>
      <c r="R13" s="203"/>
    </row>
    <row r="14" spans="1:18" ht="15" x14ac:dyDescent="0.25">
      <c r="A14" s="137"/>
      <c r="B14" s="203"/>
      <c r="C14" s="203"/>
      <c r="D14" s="203"/>
      <c r="E14" s="203"/>
      <c r="F14" s="203"/>
      <c r="G14" s="203"/>
      <c r="H14" s="203"/>
      <c r="I14" s="203"/>
      <c r="J14" s="203"/>
      <c r="K14" s="203"/>
      <c r="L14" s="203"/>
      <c r="M14" s="203"/>
      <c r="N14" s="203"/>
      <c r="O14" s="203"/>
      <c r="P14" s="203"/>
      <c r="Q14" s="203"/>
      <c r="R14" s="203"/>
    </row>
    <row r="15" spans="1:18" ht="15" x14ac:dyDescent="0.25">
      <c r="A15" s="137" t="s">
        <v>211</v>
      </c>
      <c r="B15" s="139" t="s">
        <v>370</v>
      </c>
      <c r="C15" s="139"/>
      <c r="D15" s="139"/>
      <c r="E15" s="139"/>
      <c r="F15" s="139"/>
      <c r="G15" s="139"/>
      <c r="H15" s="139"/>
      <c r="I15" s="139"/>
      <c r="J15" s="139"/>
      <c r="K15" s="139"/>
      <c r="L15" s="139"/>
      <c r="M15" s="139"/>
      <c r="N15" s="139"/>
    </row>
    <row r="16" spans="1:18" ht="15" x14ac:dyDescent="0.25">
      <c r="A16" s="137"/>
      <c r="B16" s="139"/>
      <c r="C16" s="139"/>
      <c r="D16" s="139"/>
      <c r="E16" s="139"/>
      <c r="F16" s="139"/>
      <c r="G16" s="139"/>
      <c r="H16" s="139"/>
      <c r="I16" s="139"/>
      <c r="J16" s="139"/>
      <c r="K16" s="139"/>
      <c r="L16" s="139"/>
      <c r="M16" s="139"/>
      <c r="N16" s="139"/>
    </row>
    <row r="17" spans="1:14" ht="15" x14ac:dyDescent="0.25">
      <c r="A17" s="137" t="s">
        <v>212</v>
      </c>
      <c r="B17" s="201">
        <v>43083</v>
      </c>
      <c r="C17" s="139"/>
      <c r="D17" s="139"/>
      <c r="E17" s="139"/>
      <c r="F17" s="139"/>
      <c r="G17" s="139"/>
      <c r="H17" s="139"/>
      <c r="I17" s="139"/>
      <c r="J17" s="139"/>
      <c r="K17" s="139"/>
      <c r="L17" s="139"/>
      <c r="M17" s="139"/>
      <c r="N17" s="139"/>
    </row>
    <row r="18" spans="1:14" ht="15" x14ac:dyDescent="0.25">
      <c r="A18" s="137"/>
      <c r="B18" s="139"/>
      <c r="C18" s="139"/>
      <c r="D18" s="139"/>
      <c r="E18" s="139"/>
      <c r="F18" s="139"/>
      <c r="G18" s="139"/>
      <c r="H18" s="139"/>
      <c r="I18" s="139"/>
      <c r="J18" s="139"/>
      <c r="K18" s="139"/>
      <c r="L18" s="139"/>
      <c r="M18" s="139"/>
      <c r="N18" s="139"/>
    </row>
    <row r="19" spans="1:14" ht="15" customHeight="1" x14ac:dyDescent="0.25">
      <c r="A19" s="137" t="s">
        <v>213</v>
      </c>
      <c r="B19" s="204" t="s">
        <v>214</v>
      </c>
      <c r="C19" s="204"/>
      <c r="D19" s="204"/>
      <c r="E19" s="204"/>
      <c r="F19" s="204"/>
      <c r="G19" s="204"/>
      <c r="H19" s="204"/>
      <c r="I19" s="204"/>
      <c r="J19" s="204"/>
      <c r="K19" s="204"/>
      <c r="L19" s="204"/>
      <c r="M19" s="139"/>
      <c r="N19" s="139"/>
    </row>
    <row r="20" spans="1:14" ht="15" x14ac:dyDescent="0.25">
      <c r="A20" s="137"/>
      <c r="B20" s="204"/>
      <c r="C20" s="204"/>
      <c r="D20" s="204"/>
      <c r="E20" s="204"/>
      <c r="F20" s="204"/>
      <c r="G20" s="204"/>
      <c r="H20" s="204"/>
      <c r="I20" s="204"/>
      <c r="J20" s="204"/>
      <c r="K20" s="204"/>
      <c r="L20" s="204"/>
      <c r="M20" s="139"/>
      <c r="N20" s="139"/>
    </row>
    <row r="21" spans="1:14" ht="15" x14ac:dyDescent="0.25">
      <c r="A21" s="137"/>
      <c r="B21" s="204"/>
      <c r="C21" s="204"/>
      <c r="D21" s="204"/>
      <c r="E21" s="204"/>
      <c r="F21" s="204"/>
      <c r="G21" s="204"/>
      <c r="H21" s="204"/>
      <c r="I21" s="204"/>
      <c r="J21" s="204"/>
      <c r="K21" s="204"/>
      <c r="L21" s="204"/>
      <c r="M21" s="139"/>
      <c r="N21" s="139"/>
    </row>
    <row r="22" spans="1:14" ht="15" x14ac:dyDescent="0.25">
      <c r="A22" s="137"/>
      <c r="B22" s="139"/>
      <c r="C22" s="139"/>
      <c r="D22" s="139"/>
      <c r="E22" s="139"/>
      <c r="F22" s="139"/>
      <c r="G22" s="139"/>
      <c r="H22" s="139"/>
      <c r="I22" s="139"/>
      <c r="J22" s="139"/>
      <c r="K22" s="139"/>
      <c r="L22" s="139"/>
      <c r="M22" s="139"/>
      <c r="N22" s="139"/>
    </row>
    <row r="23" spans="1:14" ht="15" x14ac:dyDescent="0.25">
      <c r="A23" s="137"/>
      <c r="B23" s="139" t="s">
        <v>215</v>
      </c>
      <c r="C23" s="139"/>
      <c r="D23" s="139" t="s">
        <v>216</v>
      </c>
      <c r="E23" s="139"/>
      <c r="F23" s="139"/>
      <c r="G23" s="139"/>
      <c r="H23" s="139"/>
      <c r="I23" s="139"/>
      <c r="J23" s="139"/>
      <c r="K23" s="139"/>
      <c r="L23" s="139"/>
      <c r="M23" s="139"/>
      <c r="N23" s="139"/>
    </row>
    <row r="24" spans="1:14" ht="15" x14ac:dyDescent="0.25">
      <c r="A24" s="137"/>
      <c r="B24" s="139"/>
      <c r="C24" s="139"/>
      <c r="D24" s="139" t="s">
        <v>217</v>
      </c>
      <c r="E24" s="139"/>
      <c r="F24" s="139"/>
      <c r="G24" s="139"/>
      <c r="H24" s="139"/>
      <c r="I24" s="139"/>
      <c r="J24" s="139"/>
      <c r="K24" s="139"/>
      <c r="L24" s="139"/>
      <c r="M24" s="139"/>
      <c r="N24" s="139"/>
    </row>
    <row r="25" spans="1:14" ht="15" x14ac:dyDescent="0.25">
      <c r="A25" s="137"/>
      <c r="B25" s="139"/>
      <c r="C25" s="139"/>
      <c r="D25" s="139" t="s">
        <v>218</v>
      </c>
      <c r="E25" s="139"/>
      <c r="F25" s="139"/>
      <c r="G25" s="139"/>
      <c r="H25" s="139"/>
      <c r="I25" s="139"/>
      <c r="J25" s="139"/>
      <c r="K25" s="139"/>
      <c r="L25" s="139"/>
      <c r="M25" s="139"/>
      <c r="N25" s="139"/>
    </row>
    <row r="26" spans="1:14" ht="15" x14ac:dyDescent="0.25">
      <c r="A26" s="137"/>
      <c r="B26" s="139"/>
      <c r="C26" s="139"/>
      <c r="D26" s="139" t="s">
        <v>219</v>
      </c>
      <c r="E26" s="139"/>
      <c r="F26" s="139"/>
      <c r="G26" s="139"/>
      <c r="H26" s="139"/>
      <c r="I26" s="139"/>
      <c r="J26" s="139"/>
      <c r="K26" s="139"/>
      <c r="L26" s="139"/>
      <c r="M26" s="139"/>
      <c r="N26" s="139"/>
    </row>
    <row r="27" spans="1:14" ht="15" x14ac:dyDescent="0.25">
      <c r="A27" s="137"/>
      <c r="B27" s="139"/>
      <c r="C27" s="139"/>
      <c r="D27" s="139" t="s">
        <v>220</v>
      </c>
      <c r="E27" s="139"/>
      <c r="F27" s="139"/>
      <c r="G27" s="139"/>
      <c r="H27" s="139"/>
      <c r="I27" s="139"/>
      <c r="J27" s="139"/>
      <c r="K27" s="139"/>
      <c r="L27" s="139"/>
      <c r="M27" s="139"/>
      <c r="N27" s="139"/>
    </row>
    <row r="28" spans="1:14" ht="15" x14ac:dyDescent="0.25">
      <c r="A28" s="137"/>
      <c r="B28" s="139" t="s">
        <v>221</v>
      </c>
      <c r="C28" s="139"/>
      <c r="D28" s="29" t="s">
        <v>222</v>
      </c>
      <c r="E28" s="29"/>
      <c r="F28" s="29"/>
      <c r="G28" s="139"/>
      <c r="H28" s="139"/>
      <c r="I28" s="139"/>
      <c r="J28" s="139"/>
      <c r="K28" s="139"/>
      <c r="L28" s="139"/>
      <c r="M28" s="139"/>
      <c r="N28" s="139"/>
    </row>
    <row r="29" spans="1:14" ht="15" x14ac:dyDescent="0.25">
      <c r="A29" s="137"/>
      <c r="B29" s="139" t="s">
        <v>223</v>
      </c>
      <c r="C29" s="139"/>
      <c r="D29" s="139" t="s">
        <v>224</v>
      </c>
      <c r="E29" s="139"/>
      <c r="F29" s="139"/>
      <c r="G29" s="139"/>
      <c r="H29" s="139"/>
      <c r="I29" s="139"/>
      <c r="J29" s="139"/>
      <c r="K29" s="139"/>
      <c r="L29" s="139"/>
      <c r="M29" s="139"/>
      <c r="N29" s="139"/>
    </row>
    <row r="30" spans="1:14" ht="15" x14ac:dyDescent="0.25">
      <c r="A30" s="137"/>
      <c r="B30" s="139" t="s">
        <v>225</v>
      </c>
      <c r="C30" s="139"/>
      <c r="D30" s="139" t="s">
        <v>226</v>
      </c>
      <c r="E30" s="139"/>
      <c r="F30" s="139"/>
      <c r="G30" s="139"/>
      <c r="H30" s="139"/>
      <c r="I30" s="139"/>
      <c r="J30" s="139"/>
      <c r="K30" s="139"/>
      <c r="L30" s="139"/>
      <c r="M30" s="139"/>
      <c r="N30" s="139"/>
    </row>
    <row r="31" spans="1:14" ht="15" x14ac:dyDescent="0.25">
      <c r="A31" s="137"/>
      <c r="B31" s="139"/>
      <c r="C31" s="139"/>
      <c r="D31" s="139"/>
      <c r="E31" s="139"/>
      <c r="F31" s="139"/>
      <c r="G31" s="139"/>
      <c r="H31" s="139"/>
      <c r="I31" s="139"/>
      <c r="J31" s="139"/>
      <c r="K31" s="139"/>
      <c r="L31" s="139"/>
      <c r="M31" s="139"/>
      <c r="N31" s="139"/>
    </row>
  </sheetData>
  <mergeCells count="3">
    <mergeCell ref="B10:R11"/>
    <mergeCell ref="B12:R14"/>
    <mergeCell ref="B19:L21"/>
  </mergeCells>
  <hyperlinks>
    <hyperlink ref="D28:F28" r:id="rId1" display="data-enquiries@moh.govt.nz"/>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99"/>
  <sheetViews>
    <sheetView workbookViewId="0">
      <selection activeCell="A643" sqref="A643"/>
    </sheetView>
  </sheetViews>
  <sheetFormatPr defaultRowHeight="12.75" x14ac:dyDescent="0.2"/>
  <cols>
    <col min="1" max="1" width="105.5703125" style="128" bestFit="1" customWidth="1"/>
    <col min="2" max="2" width="5.28515625" style="128" bestFit="1" customWidth="1"/>
    <col min="3" max="3" width="5.5703125" style="128" bestFit="1" customWidth="1"/>
    <col min="4" max="4" width="68.28515625" style="128" bestFit="1" customWidth="1"/>
    <col min="5" max="5" width="13.42578125" style="128" customWidth="1"/>
    <col min="6" max="6" width="19.5703125" style="128" bestFit="1" customWidth="1"/>
    <col min="7" max="7" width="15.7109375" style="128" customWidth="1"/>
    <col min="8" max="16384" width="9.140625" style="128"/>
  </cols>
  <sheetData>
    <row r="1" spans="1:7" x14ac:dyDescent="0.2">
      <c r="A1" s="128" t="s">
        <v>0</v>
      </c>
      <c r="B1" s="128" t="s">
        <v>1</v>
      </c>
      <c r="C1" s="128" t="s">
        <v>236</v>
      </c>
      <c r="D1" s="128" t="s">
        <v>237</v>
      </c>
      <c r="E1" s="128" t="s">
        <v>238</v>
      </c>
      <c r="F1" s="128" t="s">
        <v>239</v>
      </c>
      <c r="G1" s="128" t="s">
        <v>240</v>
      </c>
    </row>
    <row r="2" spans="1:7" ht="15" x14ac:dyDescent="0.25">
      <c r="A2" s="128" t="str">
        <f>B2&amp;C2&amp;D2&amp;E2&amp;F2</f>
        <v>Reg2015Tongue - C01-C02FemaleMāori</v>
      </c>
      <c r="B2" s="23" t="s">
        <v>2</v>
      </c>
      <c r="C2" s="23">
        <v>2015</v>
      </c>
      <c r="D2" s="23" t="s">
        <v>42</v>
      </c>
      <c r="E2" s="23" t="s">
        <v>4</v>
      </c>
      <c r="F2" s="23" t="s">
        <v>10</v>
      </c>
      <c r="G2" s="23">
        <v>7</v>
      </c>
    </row>
    <row r="3" spans="1:7" ht="15" x14ac:dyDescent="0.25">
      <c r="A3" s="128" t="str">
        <f t="shared" ref="A3:A66" si="0">B3&amp;C3&amp;D3&amp;E3&amp;F3</f>
        <v>Reg2015Mouth - C03-C06FemaleMāori</v>
      </c>
      <c r="B3" s="23" t="s">
        <v>2</v>
      </c>
      <c r="C3" s="23">
        <v>2015</v>
      </c>
      <c r="D3" s="23" t="s">
        <v>31</v>
      </c>
      <c r="E3" s="23" t="s">
        <v>4</v>
      </c>
      <c r="F3" s="23" t="s">
        <v>10</v>
      </c>
      <c r="G3" s="23">
        <v>3</v>
      </c>
    </row>
    <row r="4" spans="1:7" ht="15" x14ac:dyDescent="0.25">
      <c r="A4" s="128" t="str">
        <f t="shared" si="0"/>
        <v>Reg2015Salivary glands - C07-C08FemaleMāori</v>
      </c>
      <c r="B4" s="23" t="s">
        <v>2</v>
      </c>
      <c r="C4" s="23">
        <v>2015</v>
      </c>
      <c r="D4" s="23" t="s">
        <v>247</v>
      </c>
      <c r="E4" s="23" t="s">
        <v>4</v>
      </c>
      <c r="F4" s="23" t="s">
        <v>10</v>
      </c>
      <c r="G4" s="23">
        <v>2</v>
      </c>
    </row>
    <row r="5" spans="1:7" ht="15" x14ac:dyDescent="0.25">
      <c r="A5" s="128" t="str">
        <f t="shared" si="0"/>
        <v>Reg2015Tonsils - C09FemaleMāori</v>
      </c>
      <c r="B5" s="23" t="s">
        <v>2</v>
      </c>
      <c r="C5" s="23">
        <v>2015</v>
      </c>
      <c r="D5" s="23" t="s">
        <v>248</v>
      </c>
      <c r="E5" s="23" t="s">
        <v>4</v>
      </c>
      <c r="F5" s="23" t="s">
        <v>10</v>
      </c>
      <c r="G5" s="23">
        <v>2</v>
      </c>
    </row>
    <row r="6" spans="1:7" ht="15" x14ac:dyDescent="0.25">
      <c r="A6" s="128" t="str">
        <f t="shared" si="0"/>
        <v>Reg2015Nasopharynx - C11FemaleMāori</v>
      </c>
      <c r="B6" s="23" t="s">
        <v>2</v>
      </c>
      <c r="C6" s="23">
        <v>2015</v>
      </c>
      <c r="D6" s="23" t="s">
        <v>32</v>
      </c>
      <c r="E6" s="23" t="s">
        <v>4</v>
      </c>
      <c r="F6" s="23" t="s">
        <v>10</v>
      </c>
      <c r="G6" s="23">
        <v>2</v>
      </c>
    </row>
    <row r="7" spans="1:7" ht="15" x14ac:dyDescent="0.25">
      <c r="A7" s="128" t="str">
        <f t="shared" si="0"/>
        <v>Reg2015Oesophagus - C15FemaleMāori</v>
      </c>
      <c r="B7" s="23" t="s">
        <v>2</v>
      </c>
      <c r="C7" s="23">
        <v>2015</v>
      </c>
      <c r="D7" s="23" t="s">
        <v>33</v>
      </c>
      <c r="E7" s="23" t="s">
        <v>4</v>
      </c>
      <c r="F7" s="23" t="s">
        <v>10</v>
      </c>
      <c r="G7" s="23">
        <v>17</v>
      </c>
    </row>
    <row r="8" spans="1:7" ht="15" x14ac:dyDescent="0.25">
      <c r="A8" s="128" t="str">
        <f t="shared" si="0"/>
        <v>Reg2015Stomach - C16FemaleMāori</v>
      </c>
      <c r="B8" s="23" t="s">
        <v>2</v>
      </c>
      <c r="C8" s="23">
        <v>2015</v>
      </c>
      <c r="D8" s="23" t="s">
        <v>39</v>
      </c>
      <c r="E8" s="23" t="s">
        <v>4</v>
      </c>
      <c r="F8" s="23" t="s">
        <v>10</v>
      </c>
      <c r="G8" s="23">
        <v>33</v>
      </c>
    </row>
    <row r="9" spans="1:7" ht="15" x14ac:dyDescent="0.25">
      <c r="A9" s="128" t="str">
        <f t="shared" si="0"/>
        <v>Reg2015Small intestine - C17FemaleMāori</v>
      </c>
      <c r="B9" s="23" t="s">
        <v>2</v>
      </c>
      <c r="C9" s="23">
        <v>2015</v>
      </c>
      <c r="D9" s="23" t="s">
        <v>252</v>
      </c>
      <c r="E9" s="23" t="s">
        <v>4</v>
      </c>
      <c r="F9" s="23" t="s">
        <v>10</v>
      </c>
      <c r="G9" s="23">
        <v>4</v>
      </c>
    </row>
    <row r="10" spans="1:7" ht="15" x14ac:dyDescent="0.25">
      <c r="A10" s="128" t="str">
        <f t="shared" si="0"/>
        <v>Reg2015Colon, rectum and rectosigmoid junction - C18-C20FemaleMāori</v>
      </c>
      <c r="B10" s="23" t="s">
        <v>2</v>
      </c>
      <c r="C10" s="23">
        <v>2015</v>
      </c>
      <c r="D10" s="23" t="s">
        <v>1567</v>
      </c>
      <c r="E10" s="23" t="s">
        <v>4</v>
      </c>
      <c r="F10" s="23" t="s">
        <v>10</v>
      </c>
      <c r="G10" s="23">
        <v>85</v>
      </c>
    </row>
    <row r="11" spans="1:7" ht="15" x14ac:dyDescent="0.25">
      <c r="A11" s="128" t="str">
        <f t="shared" si="0"/>
        <v>Reg2015Anus - C21FemaleMāori</v>
      </c>
      <c r="B11" s="23" t="s">
        <v>2</v>
      </c>
      <c r="C11" s="23">
        <v>2015</v>
      </c>
      <c r="D11" s="23" t="s">
        <v>18</v>
      </c>
      <c r="E11" s="23" t="s">
        <v>4</v>
      </c>
      <c r="F11" s="23" t="s">
        <v>10</v>
      </c>
      <c r="G11" s="23">
        <v>4</v>
      </c>
    </row>
    <row r="12" spans="1:7" ht="15" x14ac:dyDescent="0.25">
      <c r="A12" s="128" t="str">
        <f t="shared" si="0"/>
        <v>Reg2015Liver - C22FemaleMāori</v>
      </c>
      <c r="B12" s="23" t="s">
        <v>2</v>
      </c>
      <c r="C12" s="23">
        <v>2015</v>
      </c>
      <c r="D12" s="23" t="s">
        <v>254</v>
      </c>
      <c r="E12" s="23" t="s">
        <v>4</v>
      </c>
      <c r="F12" s="23" t="s">
        <v>10</v>
      </c>
      <c r="G12" s="23">
        <v>19</v>
      </c>
    </row>
    <row r="13" spans="1:7" ht="15" x14ac:dyDescent="0.25">
      <c r="A13" s="128" t="str">
        <f t="shared" si="0"/>
        <v>Reg2015Gallbladder - C23FemaleMāori</v>
      </c>
      <c r="B13" s="23" t="s">
        <v>2</v>
      </c>
      <c r="C13" s="23">
        <v>2015</v>
      </c>
      <c r="D13" s="23" t="s">
        <v>23</v>
      </c>
      <c r="E13" s="23" t="s">
        <v>4</v>
      </c>
      <c r="F13" s="23" t="s">
        <v>10</v>
      </c>
      <c r="G13" s="23">
        <v>9</v>
      </c>
    </row>
    <row r="14" spans="1:7" ht="15" x14ac:dyDescent="0.25">
      <c r="A14" s="128" t="str">
        <f t="shared" si="0"/>
        <v>Reg2015Other biliary tract - C24FemaleMāori</v>
      </c>
      <c r="B14" s="23" t="s">
        <v>2</v>
      </c>
      <c r="C14" s="23">
        <v>2015</v>
      </c>
      <c r="D14" s="23" t="s">
        <v>255</v>
      </c>
      <c r="E14" s="23" t="s">
        <v>4</v>
      </c>
      <c r="F14" s="23" t="s">
        <v>10</v>
      </c>
      <c r="G14" s="23">
        <v>4</v>
      </c>
    </row>
    <row r="15" spans="1:7" ht="15" x14ac:dyDescent="0.25">
      <c r="A15" s="128" t="str">
        <f t="shared" si="0"/>
        <v>Reg2015Pancreas - C25FemaleMāori</v>
      </c>
      <c r="B15" s="23" t="s">
        <v>2</v>
      </c>
      <c r="C15" s="23">
        <v>2015</v>
      </c>
      <c r="D15" s="23" t="s">
        <v>36</v>
      </c>
      <c r="E15" s="23" t="s">
        <v>4</v>
      </c>
      <c r="F15" s="23" t="s">
        <v>10</v>
      </c>
      <c r="G15" s="23">
        <v>37</v>
      </c>
    </row>
    <row r="16" spans="1:7" ht="15" x14ac:dyDescent="0.25">
      <c r="A16" s="128" t="str">
        <f t="shared" si="0"/>
        <v>Reg2015Other digestive organs - C26FemaleMāori</v>
      </c>
      <c r="B16" s="23" t="s">
        <v>2</v>
      </c>
      <c r="C16" s="23">
        <v>2015</v>
      </c>
      <c r="D16" s="23" t="s">
        <v>256</v>
      </c>
      <c r="E16" s="23" t="s">
        <v>4</v>
      </c>
      <c r="F16" s="23" t="s">
        <v>10</v>
      </c>
      <c r="G16" s="23">
        <v>10</v>
      </c>
    </row>
    <row r="17" spans="1:7" ht="15" x14ac:dyDescent="0.25">
      <c r="A17" s="128" t="str">
        <f t="shared" si="0"/>
        <v>Reg2015Nasal cavity and middle ear - C30FemaleMāori</v>
      </c>
      <c r="B17" s="23" t="s">
        <v>2</v>
      </c>
      <c r="C17" s="23">
        <v>2015</v>
      </c>
      <c r="D17" s="23" t="s">
        <v>258</v>
      </c>
      <c r="E17" s="23" t="s">
        <v>4</v>
      </c>
      <c r="F17" s="23" t="s">
        <v>10</v>
      </c>
      <c r="G17" s="23">
        <v>1</v>
      </c>
    </row>
    <row r="18" spans="1:7" ht="15" x14ac:dyDescent="0.25">
      <c r="A18" s="128" t="str">
        <f t="shared" si="0"/>
        <v>Reg2015Accessory sinuses - C31FemaleMāori</v>
      </c>
      <c r="B18" s="23" t="s">
        <v>2</v>
      </c>
      <c r="C18" s="23">
        <v>2015</v>
      </c>
      <c r="D18" s="23" t="s">
        <v>259</v>
      </c>
      <c r="E18" s="23" t="s">
        <v>4</v>
      </c>
      <c r="F18" s="23" t="s">
        <v>10</v>
      </c>
      <c r="G18" s="23">
        <v>1</v>
      </c>
    </row>
    <row r="19" spans="1:7" ht="15" x14ac:dyDescent="0.25">
      <c r="A19" s="128" t="str">
        <f t="shared" si="0"/>
        <v>Reg2015Larynx - C32FemaleMāori</v>
      </c>
      <c r="B19" s="23" t="s">
        <v>2</v>
      </c>
      <c r="C19" s="23">
        <v>2015</v>
      </c>
      <c r="D19" s="23" t="s">
        <v>25</v>
      </c>
      <c r="E19" s="23" t="s">
        <v>4</v>
      </c>
      <c r="F19" s="23" t="s">
        <v>10</v>
      </c>
      <c r="G19" s="23">
        <v>2</v>
      </c>
    </row>
    <row r="20" spans="1:7" ht="15" x14ac:dyDescent="0.25">
      <c r="A20" s="128" t="str">
        <f t="shared" si="0"/>
        <v>Reg2015Lung - C33-C34FemaleMāori</v>
      </c>
      <c r="B20" s="23" t="s">
        <v>2</v>
      </c>
      <c r="C20" s="23">
        <v>2015</v>
      </c>
      <c r="D20" s="23" t="s">
        <v>47</v>
      </c>
      <c r="E20" s="23" t="s">
        <v>4</v>
      </c>
      <c r="F20" s="23" t="s">
        <v>10</v>
      </c>
      <c r="G20" s="23">
        <v>249</v>
      </c>
    </row>
    <row r="21" spans="1:7" ht="15" x14ac:dyDescent="0.25">
      <c r="A21" s="128" t="str">
        <f t="shared" si="0"/>
        <v>Reg2015Thymus - C37FemaleMāori</v>
      </c>
      <c r="B21" s="23" t="s">
        <v>2</v>
      </c>
      <c r="C21" s="23">
        <v>2015</v>
      </c>
      <c r="D21" s="23" t="s">
        <v>41</v>
      </c>
      <c r="E21" s="23" t="s">
        <v>4</v>
      </c>
      <c r="F21" s="23" t="s">
        <v>10</v>
      </c>
      <c r="G21" s="23">
        <v>4</v>
      </c>
    </row>
    <row r="22" spans="1:7" ht="15" x14ac:dyDescent="0.25">
      <c r="A22" s="128" t="str">
        <f t="shared" si="0"/>
        <v>Reg2015Heart, mediastinum and pleura - C38FemaleMāori</v>
      </c>
      <c r="B22" s="23" t="s">
        <v>2</v>
      </c>
      <c r="C22" s="23">
        <v>2015</v>
      </c>
      <c r="D22" s="23" t="s">
        <v>260</v>
      </c>
      <c r="E22" s="23" t="s">
        <v>4</v>
      </c>
      <c r="F22" s="23" t="s">
        <v>10</v>
      </c>
      <c r="G22" s="23">
        <v>1</v>
      </c>
    </row>
    <row r="23" spans="1:7" ht="15" x14ac:dyDescent="0.25">
      <c r="A23" s="128" t="str">
        <f t="shared" si="0"/>
        <v>Reg2015Bone and articular cartilage - C40-C41FemaleMāori</v>
      </c>
      <c r="B23" s="23" t="s">
        <v>2</v>
      </c>
      <c r="C23" s="23">
        <v>2015</v>
      </c>
      <c r="D23" s="23" t="s">
        <v>262</v>
      </c>
      <c r="E23" s="23" t="s">
        <v>4</v>
      </c>
      <c r="F23" s="23" t="s">
        <v>10</v>
      </c>
      <c r="G23" s="23">
        <v>2</v>
      </c>
    </row>
    <row r="24" spans="1:7" ht="15" x14ac:dyDescent="0.25">
      <c r="A24" s="128" t="str">
        <f t="shared" si="0"/>
        <v>Reg2015Melanoma - C43FemaleMāori</v>
      </c>
      <c r="B24" s="23" t="s">
        <v>2</v>
      </c>
      <c r="C24" s="23">
        <v>2015</v>
      </c>
      <c r="D24" s="23" t="s">
        <v>28</v>
      </c>
      <c r="E24" s="23" t="s">
        <v>4</v>
      </c>
      <c r="F24" s="23" t="s">
        <v>10</v>
      </c>
      <c r="G24" s="23">
        <v>21</v>
      </c>
    </row>
    <row r="25" spans="1:7" ht="15" x14ac:dyDescent="0.25">
      <c r="A25" s="128" t="str">
        <f t="shared" si="0"/>
        <v>Reg2015Non-melanoma - C44FemaleMāori</v>
      </c>
      <c r="B25" s="23" t="s">
        <v>2</v>
      </c>
      <c r="C25" s="23">
        <v>2015</v>
      </c>
      <c r="D25" s="23" t="s">
        <v>263</v>
      </c>
      <c r="E25" s="23" t="s">
        <v>4</v>
      </c>
      <c r="F25" s="23" t="s">
        <v>10</v>
      </c>
      <c r="G25" s="23">
        <v>2</v>
      </c>
    </row>
    <row r="26" spans="1:7" ht="15" x14ac:dyDescent="0.25">
      <c r="A26" s="128" t="str">
        <f t="shared" si="0"/>
        <v>Reg2015Peripheral nerves and autonomic nervous system - C47FemaleMāori</v>
      </c>
      <c r="B26" s="23" t="s">
        <v>2</v>
      </c>
      <c r="C26" s="23">
        <v>2015</v>
      </c>
      <c r="D26" s="23" t="s">
        <v>266</v>
      </c>
      <c r="E26" s="23" t="s">
        <v>4</v>
      </c>
      <c r="F26" s="23" t="s">
        <v>10</v>
      </c>
      <c r="G26" s="23">
        <v>1</v>
      </c>
    </row>
    <row r="27" spans="1:7" ht="15" x14ac:dyDescent="0.25">
      <c r="A27" s="128" t="str">
        <f t="shared" si="0"/>
        <v>Reg2015Peritoneum - C48FemaleMāori</v>
      </c>
      <c r="B27" s="23" t="s">
        <v>2</v>
      </c>
      <c r="C27" s="23">
        <v>2015</v>
      </c>
      <c r="D27" s="23" t="s">
        <v>267</v>
      </c>
      <c r="E27" s="23" t="s">
        <v>4</v>
      </c>
      <c r="F27" s="23" t="s">
        <v>10</v>
      </c>
      <c r="G27" s="23">
        <v>7</v>
      </c>
    </row>
    <row r="28" spans="1:7" ht="15" x14ac:dyDescent="0.25">
      <c r="A28" s="128" t="str">
        <f t="shared" si="0"/>
        <v>Reg2015Connective tissue - C49FemaleMāori</v>
      </c>
      <c r="B28" s="23" t="s">
        <v>2</v>
      </c>
      <c r="C28" s="23">
        <v>2015</v>
      </c>
      <c r="D28" s="23" t="s">
        <v>268</v>
      </c>
      <c r="E28" s="23" t="s">
        <v>4</v>
      </c>
      <c r="F28" s="23" t="s">
        <v>10</v>
      </c>
      <c r="G28" s="23">
        <v>9</v>
      </c>
    </row>
    <row r="29" spans="1:7" ht="15" x14ac:dyDescent="0.25">
      <c r="A29" s="128" t="str">
        <f t="shared" si="0"/>
        <v>Reg2015Breast - C50FemaleMāori</v>
      </c>
      <c r="B29" s="23" t="s">
        <v>2</v>
      </c>
      <c r="C29" s="23">
        <v>2015</v>
      </c>
      <c r="D29" s="23" t="s">
        <v>21</v>
      </c>
      <c r="E29" s="23" t="s">
        <v>4</v>
      </c>
      <c r="F29" s="23" t="s">
        <v>10</v>
      </c>
      <c r="G29" s="23">
        <v>429</v>
      </c>
    </row>
    <row r="30" spans="1:7" ht="15" x14ac:dyDescent="0.25">
      <c r="A30" s="128" t="str">
        <f t="shared" si="0"/>
        <v>Reg2015Vulva - C51FemaleMāori</v>
      </c>
      <c r="B30" s="23" t="s">
        <v>2</v>
      </c>
      <c r="C30" s="23">
        <v>2015</v>
      </c>
      <c r="D30" s="23" t="s">
        <v>46</v>
      </c>
      <c r="E30" s="23" t="s">
        <v>4</v>
      </c>
      <c r="F30" s="23" t="s">
        <v>10</v>
      </c>
      <c r="G30" s="23">
        <v>5</v>
      </c>
    </row>
    <row r="31" spans="1:7" ht="15" x14ac:dyDescent="0.25">
      <c r="A31" s="128" t="str">
        <f t="shared" si="0"/>
        <v>Reg2015Cervix - C53FemaleMāori</v>
      </c>
      <c r="B31" s="23" t="s">
        <v>2</v>
      </c>
      <c r="C31" s="23">
        <v>2015</v>
      </c>
      <c r="D31" s="23" t="s">
        <v>22</v>
      </c>
      <c r="E31" s="23" t="s">
        <v>4</v>
      </c>
      <c r="F31" s="23" t="s">
        <v>10</v>
      </c>
      <c r="G31" s="23">
        <v>30</v>
      </c>
    </row>
    <row r="32" spans="1:7" ht="15" x14ac:dyDescent="0.25">
      <c r="A32" s="128" t="str">
        <f t="shared" si="0"/>
        <v>Reg2015Uterus - C54-C55FemaleMāori</v>
      </c>
      <c r="B32" s="23" t="s">
        <v>2</v>
      </c>
      <c r="C32" s="23">
        <v>2015</v>
      </c>
      <c r="D32" s="23" t="s">
        <v>44</v>
      </c>
      <c r="E32" s="23" t="s">
        <v>4</v>
      </c>
      <c r="F32" s="23" t="s">
        <v>10</v>
      </c>
      <c r="G32" s="23">
        <v>92</v>
      </c>
    </row>
    <row r="33" spans="1:7" ht="15" x14ac:dyDescent="0.25">
      <c r="A33" s="128" t="str">
        <f t="shared" si="0"/>
        <v>Reg2015Ovary - C56FemaleMāori</v>
      </c>
      <c r="B33" s="23" t="s">
        <v>2</v>
      </c>
      <c r="C33" s="23">
        <v>2015</v>
      </c>
      <c r="D33" s="23" t="s">
        <v>35</v>
      </c>
      <c r="E33" s="23" t="s">
        <v>4</v>
      </c>
      <c r="F33" s="23" t="s">
        <v>10</v>
      </c>
      <c r="G33" s="23">
        <v>30</v>
      </c>
    </row>
    <row r="34" spans="1:7" ht="15" x14ac:dyDescent="0.25">
      <c r="A34" s="128" t="str">
        <f t="shared" si="0"/>
        <v>Reg2015Other female genital organs - C57FemaleMāori</v>
      </c>
      <c r="B34" s="23" t="s">
        <v>2</v>
      </c>
      <c r="C34" s="23">
        <v>2015</v>
      </c>
      <c r="D34" s="23" t="s">
        <v>270</v>
      </c>
      <c r="E34" s="23" t="s">
        <v>4</v>
      </c>
      <c r="F34" s="23" t="s">
        <v>10</v>
      </c>
      <c r="G34" s="23">
        <v>10</v>
      </c>
    </row>
    <row r="35" spans="1:7" ht="15" x14ac:dyDescent="0.25">
      <c r="A35" s="128" t="str">
        <f t="shared" si="0"/>
        <v>Reg2015Kidney - C64FemaleMāori</v>
      </c>
      <c r="B35" s="23" t="s">
        <v>2</v>
      </c>
      <c r="C35" s="23">
        <v>2015</v>
      </c>
      <c r="D35" s="23" t="s">
        <v>274</v>
      </c>
      <c r="E35" s="23" t="s">
        <v>4</v>
      </c>
      <c r="F35" s="23" t="s">
        <v>10</v>
      </c>
      <c r="G35" s="23">
        <v>18</v>
      </c>
    </row>
    <row r="36" spans="1:7" ht="15" x14ac:dyDescent="0.25">
      <c r="A36" s="128" t="str">
        <f t="shared" si="0"/>
        <v>Reg2015Bladder - C67FemaleMāori</v>
      </c>
      <c r="B36" s="23" t="s">
        <v>2</v>
      </c>
      <c r="C36" s="23">
        <v>2015</v>
      </c>
      <c r="D36" s="23" t="s">
        <v>19</v>
      </c>
      <c r="E36" s="23" t="s">
        <v>4</v>
      </c>
      <c r="F36" s="23" t="s">
        <v>10</v>
      </c>
      <c r="G36" s="23">
        <v>9</v>
      </c>
    </row>
    <row r="37" spans="1:7" ht="15" x14ac:dyDescent="0.25">
      <c r="A37" s="128" t="str">
        <f t="shared" si="0"/>
        <v>Reg2015Other urinary organs - C68FemaleMāori</v>
      </c>
      <c r="B37" s="23" t="s">
        <v>2</v>
      </c>
      <c r="C37" s="23">
        <v>2015</v>
      </c>
      <c r="D37" s="23" t="s">
        <v>276</v>
      </c>
      <c r="E37" s="23" t="s">
        <v>4</v>
      </c>
      <c r="F37" s="23" t="s">
        <v>10</v>
      </c>
      <c r="G37" s="23">
        <v>1</v>
      </c>
    </row>
    <row r="38" spans="1:7" ht="15" x14ac:dyDescent="0.25">
      <c r="A38" s="128" t="str">
        <f t="shared" si="0"/>
        <v>Reg2015Meninges - C70FemaleMāori</v>
      </c>
      <c r="B38" s="23" t="s">
        <v>2</v>
      </c>
      <c r="C38" s="23">
        <v>2015</v>
      </c>
      <c r="D38" s="23" t="s">
        <v>29</v>
      </c>
      <c r="E38" s="23" t="s">
        <v>4</v>
      </c>
      <c r="F38" s="23" t="s">
        <v>10</v>
      </c>
      <c r="G38" s="23">
        <v>1</v>
      </c>
    </row>
    <row r="39" spans="1:7" ht="15" x14ac:dyDescent="0.25">
      <c r="A39" s="128" t="str">
        <f t="shared" si="0"/>
        <v>Reg2015Brain - C71FemaleMāori</v>
      </c>
      <c r="B39" s="23" t="s">
        <v>2</v>
      </c>
      <c r="C39" s="23">
        <v>2015</v>
      </c>
      <c r="D39" s="23" t="s">
        <v>20</v>
      </c>
      <c r="E39" s="23" t="s">
        <v>4</v>
      </c>
      <c r="F39" s="23" t="s">
        <v>10</v>
      </c>
      <c r="G39" s="23">
        <v>17</v>
      </c>
    </row>
    <row r="40" spans="1:7" ht="15" x14ac:dyDescent="0.25">
      <c r="A40" s="128" t="str">
        <f t="shared" si="0"/>
        <v>Reg2015Other central nervous system - C72FemaleMāori</v>
      </c>
      <c r="B40" s="23" t="s">
        <v>2</v>
      </c>
      <c r="C40" s="23">
        <v>2015</v>
      </c>
      <c r="D40" s="23" t="s">
        <v>279</v>
      </c>
      <c r="E40" s="23" t="s">
        <v>4</v>
      </c>
      <c r="F40" s="23" t="s">
        <v>10</v>
      </c>
      <c r="G40" s="23">
        <v>2</v>
      </c>
    </row>
    <row r="41" spans="1:7" ht="15" x14ac:dyDescent="0.25">
      <c r="A41" s="128" t="str">
        <f t="shared" si="0"/>
        <v>Reg2015Thyroid - C73FemaleMāori</v>
      </c>
      <c r="B41" s="23" t="s">
        <v>2</v>
      </c>
      <c r="C41" s="23">
        <v>2015</v>
      </c>
      <c r="D41" s="23" t="s">
        <v>281</v>
      </c>
      <c r="E41" s="23" t="s">
        <v>4</v>
      </c>
      <c r="F41" s="23" t="s">
        <v>10</v>
      </c>
      <c r="G41" s="23">
        <v>39</v>
      </c>
    </row>
    <row r="42" spans="1:7" ht="15" x14ac:dyDescent="0.25">
      <c r="A42" s="128" t="str">
        <f t="shared" si="0"/>
        <v>Reg2015Adrenal gland - C74FemaleMāori</v>
      </c>
      <c r="B42" s="23" t="s">
        <v>2</v>
      </c>
      <c r="C42" s="23">
        <v>2015</v>
      </c>
      <c r="D42" s="23" t="s">
        <v>282</v>
      </c>
      <c r="E42" s="23" t="s">
        <v>4</v>
      </c>
      <c r="F42" s="23" t="s">
        <v>10</v>
      </c>
      <c r="G42" s="23">
        <v>2</v>
      </c>
    </row>
    <row r="43" spans="1:7" ht="15" x14ac:dyDescent="0.25">
      <c r="A43" s="128" t="str">
        <f t="shared" si="0"/>
        <v>Reg2015Unknown primary - C77-C79FemaleMāori</v>
      </c>
      <c r="B43" s="23" t="s">
        <v>2</v>
      </c>
      <c r="C43" s="23">
        <v>2015</v>
      </c>
      <c r="D43" s="23" t="s">
        <v>286</v>
      </c>
      <c r="E43" s="23" t="s">
        <v>4</v>
      </c>
      <c r="F43" s="23" t="s">
        <v>10</v>
      </c>
      <c r="G43" s="23">
        <v>35</v>
      </c>
    </row>
    <row r="44" spans="1:7" ht="15" x14ac:dyDescent="0.25">
      <c r="A44" s="128" t="str">
        <f t="shared" si="0"/>
        <v>Reg2015Unspecified site - C80FemaleMāori</v>
      </c>
      <c r="B44" s="23" t="s">
        <v>2</v>
      </c>
      <c r="C44" s="23">
        <v>2015</v>
      </c>
      <c r="D44" s="23" t="s">
        <v>287</v>
      </c>
      <c r="E44" s="23" t="s">
        <v>4</v>
      </c>
      <c r="F44" s="23" t="s">
        <v>10</v>
      </c>
      <c r="G44" s="23">
        <v>4</v>
      </c>
    </row>
    <row r="45" spans="1:7" ht="15" x14ac:dyDescent="0.25">
      <c r="A45" s="128" t="str">
        <f t="shared" si="0"/>
        <v>Reg2015Hodgkin lymphoma - C81FemaleMāori</v>
      </c>
      <c r="B45" s="23" t="s">
        <v>2</v>
      </c>
      <c r="C45" s="23">
        <v>2015</v>
      </c>
      <c r="D45" s="23" t="s">
        <v>289</v>
      </c>
      <c r="E45" s="23" t="s">
        <v>4</v>
      </c>
      <c r="F45" s="23" t="s">
        <v>10</v>
      </c>
      <c r="G45" s="23">
        <v>7</v>
      </c>
    </row>
    <row r="46" spans="1:7" ht="15" x14ac:dyDescent="0.25">
      <c r="A46" s="128" t="str">
        <f t="shared" si="0"/>
        <v>Reg2015Non-Hodgkin lymphoma - C82-C86, C96FemaleMāori</v>
      </c>
      <c r="B46" s="23" t="s">
        <v>2</v>
      </c>
      <c r="C46" s="23">
        <v>2015</v>
      </c>
      <c r="D46" s="23" t="s">
        <v>365</v>
      </c>
      <c r="E46" s="23" t="s">
        <v>4</v>
      </c>
      <c r="F46" s="23" t="s">
        <v>10</v>
      </c>
      <c r="G46" s="23">
        <v>22</v>
      </c>
    </row>
    <row r="47" spans="1:7" ht="15" x14ac:dyDescent="0.25">
      <c r="A47" s="128" t="str">
        <f t="shared" si="0"/>
        <v>Reg2015Immunoproliferative cancers - C88FemaleMāori</v>
      </c>
      <c r="B47" s="23" t="s">
        <v>2</v>
      </c>
      <c r="C47" s="23">
        <v>2015</v>
      </c>
      <c r="D47" s="23" t="s">
        <v>291</v>
      </c>
      <c r="E47" s="23" t="s">
        <v>4</v>
      </c>
      <c r="F47" s="23" t="s">
        <v>10</v>
      </c>
      <c r="G47" s="23">
        <v>1</v>
      </c>
    </row>
    <row r="48" spans="1:7" ht="15" x14ac:dyDescent="0.25">
      <c r="A48" s="128" t="str">
        <f t="shared" si="0"/>
        <v>Reg2015Myeloma - C90FemaleMāori</v>
      </c>
      <c r="B48" s="23" t="s">
        <v>2</v>
      </c>
      <c r="C48" s="23">
        <v>2015</v>
      </c>
      <c r="D48" s="23" t="s">
        <v>292</v>
      </c>
      <c r="E48" s="23" t="s">
        <v>4</v>
      </c>
      <c r="F48" s="23" t="s">
        <v>10</v>
      </c>
      <c r="G48" s="23">
        <v>24</v>
      </c>
    </row>
    <row r="49" spans="1:7" ht="15" x14ac:dyDescent="0.25">
      <c r="A49" s="128" t="str">
        <f t="shared" si="0"/>
        <v>Reg2015Leukaemia - C91-C95FemaleMāori</v>
      </c>
      <c r="B49" s="23" t="s">
        <v>2</v>
      </c>
      <c r="C49" s="23">
        <v>2015</v>
      </c>
      <c r="D49" s="23" t="s">
        <v>26</v>
      </c>
      <c r="E49" s="23" t="s">
        <v>4</v>
      </c>
      <c r="F49" s="23" t="s">
        <v>10</v>
      </c>
      <c r="G49" s="23">
        <v>37</v>
      </c>
    </row>
    <row r="50" spans="1:7" ht="15" x14ac:dyDescent="0.25">
      <c r="A50" s="128" t="str">
        <f t="shared" si="0"/>
        <v>Reg2015Polycythemia vera - D45FemaleMāori</v>
      </c>
      <c r="B50" s="23" t="s">
        <v>2</v>
      </c>
      <c r="C50" s="23">
        <v>2015</v>
      </c>
      <c r="D50" s="23" t="s">
        <v>294</v>
      </c>
      <c r="E50" s="23" t="s">
        <v>4</v>
      </c>
      <c r="F50" s="23" t="s">
        <v>10</v>
      </c>
      <c r="G50" s="23">
        <v>2</v>
      </c>
    </row>
    <row r="51" spans="1:7" ht="15" x14ac:dyDescent="0.25">
      <c r="A51" s="128" t="str">
        <f t="shared" si="0"/>
        <v>Reg2015Myelodyplastic syndromes - D46FemaleMāori</v>
      </c>
      <c r="B51" s="23" t="s">
        <v>2</v>
      </c>
      <c r="C51" s="23">
        <v>2015</v>
      </c>
      <c r="D51" s="23" t="s">
        <v>295</v>
      </c>
      <c r="E51" s="23" t="s">
        <v>4</v>
      </c>
      <c r="F51" s="23" t="s">
        <v>10</v>
      </c>
      <c r="G51" s="23">
        <v>4</v>
      </c>
    </row>
    <row r="52" spans="1:7" ht="15" x14ac:dyDescent="0.25">
      <c r="A52" s="128" t="str">
        <f t="shared" si="0"/>
        <v>Reg2015Uncertain behaviour of lymphoid, haematopoietic and related tissue - D47FemaleMāori</v>
      </c>
      <c r="B52" s="23" t="s">
        <v>2</v>
      </c>
      <c r="C52" s="23">
        <v>2015</v>
      </c>
      <c r="D52" s="23" t="s">
        <v>296</v>
      </c>
      <c r="E52" s="23" t="s">
        <v>4</v>
      </c>
      <c r="F52" s="23" t="s">
        <v>10</v>
      </c>
      <c r="G52" s="23">
        <v>6</v>
      </c>
    </row>
    <row r="53" spans="1:7" ht="15" x14ac:dyDescent="0.25">
      <c r="A53" s="128" t="str">
        <f t="shared" si="0"/>
        <v>Reg2015Lip - C00FemaleNon-Māori</v>
      </c>
      <c r="B53" s="23" t="s">
        <v>2</v>
      </c>
      <c r="C53" s="23">
        <v>2015</v>
      </c>
      <c r="D53" s="23" t="s">
        <v>27</v>
      </c>
      <c r="E53" s="23" t="s">
        <v>4</v>
      </c>
      <c r="F53" s="23" t="s">
        <v>11</v>
      </c>
      <c r="G53" s="23">
        <v>14</v>
      </c>
    </row>
    <row r="54" spans="1:7" ht="15" x14ac:dyDescent="0.25">
      <c r="A54" s="128" t="str">
        <f t="shared" si="0"/>
        <v>Reg2015Tongue - C01-C02FemaleNon-Māori</v>
      </c>
      <c r="B54" s="23" t="s">
        <v>2</v>
      </c>
      <c r="C54" s="23">
        <v>2015</v>
      </c>
      <c r="D54" s="23" t="s">
        <v>42</v>
      </c>
      <c r="E54" s="23" t="s">
        <v>4</v>
      </c>
      <c r="F54" s="23" t="s">
        <v>11</v>
      </c>
      <c r="G54" s="23">
        <v>38</v>
      </c>
    </row>
    <row r="55" spans="1:7" ht="15" x14ac:dyDescent="0.25">
      <c r="A55" s="128" t="str">
        <f t="shared" si="0"/>
        <v>Reg2015Mouth - C03-C06FemaleNon-Māori</v>
      </c>
      <c r="B55" s="23" t="s">
        <v>2</v>
      </c>
      <c r="C55" s="23">
        <v>2015</v>
      </c>
      <c r="D55" s="23" t="s">
        <v>31</v>
      </c>
      <c r="E55" s="23" t="s">
        <v>4</v>
      </c>
      <c r="F55" s="23" t="s">
        <v>11</v>
      </c>
      <c r="G55" s="23">
        <v>36</v>
      </c>
    </row>
    <row r="56" spans="1:7" ht="15" x14ac:dyDescent="0.25">
      <c r="A56" s="128" t="str">
        <f t="shared" si="0"/>
        <v>Reg2015Salivary glands - C07-C08FemaleNon-Māori</v>
      </c>
      <c r="B56" s="23" t="s">
        <v>2</v>
      </c>
      <c r="C56" s="23">
        <v>2015</v>
      </c>
      <c r="D56" s="23" t="s">
        <v>247</v>
      </c>
      <c r="E56" s="23" t="s">
        <v>4</v>
      </c>
      <c r="F56" s="23" t="s">
        <v>11</v>
      </c>
      <c r="G56" s="23">
        <v>15</v>
      </c>
    </row>
    <row r="57" spans="1:7" ht="15" x14ac:dyDescent="0.25">
      <c r="A57" s="128" t="str">
        <f t="shared" si="0"/>
        <v>Reg2015Tonsils - C09FemaleNon-Māori</v>
      </c>
      <c r="B57" s="23" t="s">
        <v>2</v>
      </c>
      <c r="C57" s="23">
        <v>2015</v>
      </c>
      <c r="D57" s="23" t="s">
        <v>248</v>
      </c>
      <c r="E57" s="23" t="s">
        <v>4</v>
      </c>
      <c r="F57" s="23" t="s">
        <v>11</v>
      </c>
      <c r="G57" s="23">
        <v>10</v>
      </c>
    </row>
    <row r="58" spans="1:7" ht="15" x14ac:dyDescent="0.25">
      <c r="A58" s="128" t="str">
        <f t="shared" si="0"/>
        <v>Reg2015Oropharynx - C10FemaleNon-Māori</v>
      </c>
      <c r="B58" s="23" t="s">
        <v>2</v>
      </c>
      <c r="C58" s="23">
        <v>2015</v>
      </c>
      <c r="D58" s="23" t="s">
        <v>34</v>
      </c>
      <c r="E58" s="23" t="s">
        <v>4</v>
      </c>
      <c r="F58" s="23" t="s">
        <v>11</v>
      </c>
      <c r="G58" s="23">
        <v>4</v>
      </c>
    </row>
    <row r="59" spans="1:7" ht="15" x14ac:dyDescent="0.25">
      <c r="A59" s="128" t="str">
        <f t="shared" si="0"/>
        <v>Reg2015Nasopharynx - C11FemaleNon-Māori</v>
      </c>
      <c r="B59" s="23" t="s">
        <v>2</v>
      </c>
      <c r="C59" s="23">
        <v>2015</v>
      </c>
      <c r="D59" s="23" t="s">
        <v>32</v>
      </c>
      <c r="E59" s="23" t="s">
        <v>4</v>
      </c>
      <c r="F59" s="23" t="s">
        <v>11</v>
      </c>
      <c r="G59" s="23">
        <v>10</v>
      </c>
    </row>
    <row r="60" spans="1:7" ht="15" x14ac:dyDescent="0.25">
      <c r="A60" s="128" t="str">
        <f t="shared" si="0"/>
        <v>Reg2015Pyriform sinus - C12FemaleNon-Māori</v>
      </c>
      <c r="B60" s="23" t="s">
        <v>2</v>
      </c>
      <c r="C60" s="23">
        <v>2015</v>
      </c>
      <c r="D60" s="23" t="s">
        <v>249</v>
      </c>
      <c r="E60" s="23" t="s">
        <v>4</v>
      </c>
      <c r="F60" s="23" t="s">
        <v>11</v>
      </c>
      <c r="G60" s="23">
        <v>1</v>
      </c>
    </row>
    <row r="61" spans="1:7" ht="15" x14ac:dyDescent="0.25">
      <c r="A61" s="128" t="str">
        <f t="shared" si="0"/>
        <v>Reg2015Hypopharynx - C13FemaleNon-Māori</v>
      </c>
      <c r="B61" s="23" t="s">
        <v>2</v>
      </c>
      <c r="C61" s="23">
        <v>2015</v>
      </c>
      <c r="D61" s="23" t="s">
        <v>24</v>
      </c>
      <c r="E61" s="23" t="s">
        <v>4</v>
      </c>
      <c r="F61" s="23" t="s">
        <v>11</v>
      </c>
      <c r="G61" s="23">
        <v>1</v>
      </c>
    </row>
    <row r="62" spans="1:7" ht="15" x14ac:dyDescent="0.25">
      <c r="A62" s="128" t="str">
        <f t="shared" si="0"/>
        <v>Reg2015Other lip, oral cavity and pharynx - C14FemaleNon-Māori</v>
      </c>
      <c r="B62" s="23" t="s">
        <v>2</v>
      </c>
      <c r="C62" s="23">
        <v>2015</v>
      </c>
      <c r="D62" s="23" t="s">
        <v>250</v>
      </c>
      <c r="E62" s="23" t="s">
        <v>4</v>
      </c>
      <c r="F62" s="23" t="s">
        <v>11</v>
      </c>
      <c r="G62" s="23">
        <v>1</v>
      </c>
    </row>
    <row r="63" spans="1:7" ht="15" x14ac:dyDescent="0.25">
      <c r="A63" s="128" t="str">
        <f t="shared" si="0"/>
        <v>Reg2015Oesophagus - C15FemaleNon-Māori</v>
      </c>
      <c r="B63" s="23" t="s">
        <v>2</v>
      </c>
      <c r="C63" s="23">
        <v>2015</v>
      </c>
      <c r="D63" s="23" t="s">
        <v>33</v>
      </c>
      <c r="E63" s="23" t="s">
        <v>4</v>
      </c>
      <c r="F63" s="23" t="s">
        <v>11</v>
      </c>
      <c r="G63" s="23">
        <v>78</v>
      </c>
    </row>
    <row r="64" spans="1:7" ht="15" x14ac:dyDescent="0.25">
      <c r="A64" s="128" t="str">
        <f t="shared" si="0"/>
        <v>Reg2015Stomach - C16FemaleNon-Māori</v>
      </c>
      <c r="B64" s="23" t="s">
        <v>2</v>
      </c>
      <c r="C64" s="23">
        <v>2015</v>
      </c>
      <c r="D64" s="23" t="s">
        <v>39</v>
      </c>
      <c r="E64" s="23" t="s">
        <v>4</v>
      </c>
      <c r="F64" s="23" t="s">
        <v>11</v>
      </c>
      <c r="G64" s="23">
        <v>115</v>
      </c>
    </row>
    <row r="65" spans="1:7" ht="15" x14ac:dyDescent="0.25">
      <c r="A65" s="128" t="str">
        <f t="shared" si="0"/>
        <v>Reg2015Small intestine - C17FemaleNon-Māori</v>
      </c>
      <c r="B65" s="23" t="s">
        <v>2</v>
      </c>
      <c r="C65" s="23">
        <v>2015</v>
      </c>
      <c r="D65" s="23" t="s">
        <v>252</v>
      </c>
      <c r="E65" s="23" t="s">
        <v>4</v>
      </c>
      <c r="F65" s="23" t="s">
        <v>11</v>
      </c>
      <c r="G65" s="23">
        <v>46</v>
      </c>
    </row>
    <row r="66" spans="1:7" ht="15" x14ac:dyDescent="0.25">
      <c r="A66" s="128" t="str">
        <f t="shared" si="0"/>
        <v>Reg2015Colon, rectum and rectosigmoid junction - C18-C20FemaleNon-Māori</v>
      </c>
      <c r="B66" s="23" t="s">
        <v>2</v>
      </c>
      <c r="C66" s="23">
        <v>2015</v>
      </c>
      <c r="D66" s="23" t="s">
        <v>1567</v>
      </c>
      <c r="E66" s="23" t="s">
        <v>4</v>
      </c>
      <c r="F66" s="23" t="s">
        <v>11</v>
      </c>
      <c r="G66" s="23">
        <v>1389</v>
      </c>
    </row>
    <row r="67" spans="1:7" ht="15" x14ac:dyDescent="0.25">
      <c r="A67" s="128" t="str">
        <f t="shared" ref="A67:A130" si="1">B67&amp;C67&amp;D67&amp;E67&amp;F67</f>
        <v>Reg2015Anus - C21FemaleNon-Māori</v>
      </c>
      <c r="B67" s="23" t="s">
        <v>2</v>
      </c>
      <c r="C67" s="23">
        <v>2015</v>
      </c>
      <c r="D67" s="23" t="s">
        <v>18</v>
      </c>
      <c r="E67" s="23" t="s">
        <v>4</v>
      </c>
      <c r="F67" s="23" t="s">
        <v>11</v>
      </c>
      <c r="G67" s="23">
        <v>34</v>
      </c>
    </row>
    <row r="68" spans="1:7" ht="15" x14ac:dyDescent="0.25">
      <c r="A68" s="128" t="str">
        <f t="shared" si="1"/>
        <v>Reg2015Liver - C22FemaleNon-Māori</v>
      </c>
      <c r="B68" s="23" t="s">
        <v>2</v>
      </c>
      <c r="C68" s="23">
        <v>2015</v>
      </c>
      <c r="D68" s="23" t="s">
        <v>254</v>
      </c>
      <c r="E68" s="23" t="s">
        <v>4</v>
      </c>
      <c r="F68" s="23" t="s">
        <v>11</v>
      </c>
      <c r="G68" s="23">
        <v>91</v>
      </c>
    </row>
    <row r="69" spans="1:7" ht="15" x14ac:dyDescent="0.25">
      <c r="A69" s="128" t="str">
        <f t="shared" si="1"/>
        <v>Reg2015Gallbladder - C23FemaleNon-Māori</v>
      </c>
      <c r="B69" s="23" t="s">
        <v>2</v>
      </c>
      <c r="C69" s="23">
        <v>2015</v>
      </c>
      <c r="D69" s="23" t="s">
        <v>23</v>
      </c>
      <c r="E69" s="23" t="s">
        <v>4</v>
      </c>
      <c r="F69" s="23" t="s">
        <v>11</v>
      </c>
      <c r="G69" s="23">
        <v>37</v>
      </c>
    </row>
    <row r="70" spans="1:7" ht="15" x14ac:dyDescent="0.25">
      <c r="A70" s="128" t="str">
        <f t="shared" si="1"/>
        <v>Reg2015Other biliary tract - C24FemaleNon-Māori</v>
      </c>
      <c r="B70" s="23" t="s">
        <v>2</v>
      </c>
      <c r="C70" s="23">
        <v>2015</v>
      </c>
      <c r="D70" s="23" t="s">
        <v>255</v>
      </c>
      <c r="E70" s="23" t="s">
        <v>4</v>
      </c>
      <c r="F70" s="23" t="s">
        <v>11</v>
      </c>
      <c r="G70" s="23">
        <v>31</v>
      </c>
    </row>
    <row r="71" spans="1:7" ht="15" x14ac:dyDescent="0.25">
      <c r="A71" s="128" t="str">
        <f t="shared" si="1"/>
        <v>Reg2015Pancreas - C25FemaleNon-Māori</v>
      </c>
      <c r="B71" s="23" t="s">
        <v>2</v>
      </c>
      <c r="C71" s="23">
        <v>2015</v>
      </c>
      <c r="D71" s="23" t="s">
        <v>36</v>
      </c>
      <c r="E71" s="23" t="s">
        <v>4</v>
      </c>
      <c r="F71" s="23" t="s">
        <v>11</v>
      </c>
      <c r="G71" s="23">
        <v>250</v>
      </c>
    </row>
    <row r="72" spans="1:7" ht="15" x14ac:dyDescent="0.25">
      <c r="A72" s="128" t="str">
        <f t="shared" si="1"/>
        <v>Reg2015Other digestive organs - C26FemaleNon-Māori</v>
      </c>
      <c r="B72" s="23" t="s">
        <v>2</v>
      </c>
      <c r="C72" s="23">
        <v>2015</v>
      </c>
      <c r="D72" s="23" t="s">
        <v>256</v>
      </c>
      <c r="E72" s="23" t="s">
        <v>4</v>
      </c>
      <c r="F72" s="23" t="s">
        <v>11</v>
      </c>
      <c r="G72" s="23">
        <v>67</v>
      </c>
    </row>
    <row r="73" spans="1:7" ht="15" x14ac:dyDescent="0.25">
      <c r="A73" s="128" t="str">
        <f t="shared" si="1"/>
        <v>Reg2015Nasal cavity and middle ear - C30FemaleNon-Māori</v>
      </c>
      <c r="B73" s="23" t="s">
        <v>2</v>
      </c>
      <c r="C73" s="23">
        <v>2015</v>
      </c>
      <c r="D73" s="23" t="s">
        <v>258</v>
      </c>
      <c r="E73" s="23" t="s">
        <v>4</v>
      </c>
      <c r="F73" s="23" t="s">
        <v>11</v>
      </c>
      <c r="G73" s="23">
        <v>9</v>
      </c>
    </row>
    <row r="74" spans="1:7" ht="15" x14ac:dyDescent="0.25">
      <c r="A74" s="128" t="str">
        <f t="shared" si="1"/>
        <v>Reg2015Accessory sinuses - C31FemaleNon-Māori</v>
      </c>
      <c r="B74" s="23" t="s">
        <v>2</v>
      </c>
      <c r="C74" s="23">
        <v>2015</v>
      </c>
      <c r="D74" s="23" t="s">
        <v>259</v>
      </c>
      <c r="E74" s="23" t="s">
        <v>4</v>
      </c>
      <c r="F74" s="23" t="s">
        <v>11</v>
      </c>
      <c r="G74" s="23">
        <v>3</v>
      </c>
    </row>
    <row r="75" spans="1:7" ht="15" x14ac:dyDescent="0.25">
      <c r="A75" s="128" t="str">
        <f t="shared" si="1"/>
        <v>Reg2015Larynx - C32FemaleNon-Māori</v>
      </c>
      <c r="B75" s="23" t="s">
        <v>2</v>
      </c>
      <c r="C75" s="23">
        <v>2015</v>
      </c>
      <c r="D75" s="23" t="s">
        <v>25</v>
      </c>
      <c r="E75" s="23" t="s">
        <v>4</v>
      </c>
      <c r="F75" s="23" t="s">
        <v>11</v>
      </c>
      <c r="G75" s="23">
        <v>8</v>
      </c>
    </row>
    <row r="76" spans="1:7" ht="15" x14ac:dyDescent="0.25">
      <c r="A76" s="128" t="str">
        <f t="shared" si="1"/>
        <v>Reg2015Lung - C33-C34FemaleNon-Māori</v>
      </c>
      <c r="B76" s="23" t="s">
        <v>2</v>
      </c>
      <c r="C76" s="23">
        <v>2015</v>
      </c>
      <c r="D76" s="23" t="s">
        <v>47</v>
      </c>
      <c r="E76" s="23" t="s">
        <v>4</v>
      </c>
      <c r="F76" s="23" t="s">
        <v>11</v>
      </c>
      <c r="G76" s="23">
        <v>829</v>
      </c>
    </row>
    <row r="77" spans="1:7" ht="15" x14ac:dyDescent="0.25">
      <c r="A77" s="128" t="str">
        <f t="shared" si="1"/>
        <v>Reg2015Thymus - C37FemaleNon-Māori</v>
      </c>
      <c r="B77" s="23" t="s">
        <v>2</v>
      </c>
      <c r="C77" s="23">
        <v>2015</v>
      </c>
      <c r="D77" s="23" t="s">
        <v>41</v>
      </c>
      <c r="E77" s="23" t="s">
        <v>4</v>
      </c>
      <c r="F77" s="23" t="s">
        <v>11</v>
      </c>
      <c r="G77" s="23">
        <v>7</v>
      </c>
    </row>
    <row r="78" spans="1:7" ht="15" x14ac:dyDescent="0.25">
      <c r="A78" s="128" t="str">
        <f t="shared" si="1"/>
        <v>Reg2015Heart, mediastinum and pleura - C38FemaleNon-Māori</v>
      </c>
      <c r="B78" s="23" t="s">
        <v>2</v>
      </c>
      <c r="C78" s="23">
        <v>2015</v>
      </c>
      <c r="D78" s="23" t="s">
        <v>260</v>
      </c>
      <c r="E78" s="23" t="s">
        <v>4</v>
      </c>
      <c r="F78" s="23" t="s">
        <v>11</v>
      </c>
      <c r="G78" s="23">
        <v>3</v>
      </c>
    </row>
    <row r="79" spans="1:7" ht="15" x14ac:dyDescent="0.25">
      <c r="A79" s="128" t="str">
        <f t="shared" si="1"/>
        <v>Reg2015Bone and articular cartilage - C40-C41FemaleNon-Māori</v>
      </c>
      <c r="B79" s="23" t="s">
        <v>2</v>
      </c>
      <c r="C79" s="23">
        <v>2015</v>
      </c>
      <c r="D79" s="23" t="s">
        <v>262</v>
      </c>
      <c r="E79" s="23" t="s">
        <v>4</v>
      </c>
      <c r="F79" s="23" t="s">
        <v>11</v>
      </c>
      <c r="G79" s="23">
        <v>9</v>
      </c>
    </row>
    <row r="80" spans="1:7" ht="15" x14ac:dyDescent="0.25">
      <c r="A80" s="128" t="str">
        <f t="shared" si="1"/>
        <v>Reg2015Melanoma - C43FemaleNon-Māori</v>
      </c>
      <c r="B80" s="23" t="s">
        <v>2</v>
      </c>
      <c r="C80" s="23">
        <v>2015</v>
      </c>
      <c r="D80" s="23" t="s">
        <v>28</v>
      </c>
      <c r="E80" s="23" t="s">
        <v>4</v>
      </c>
      <c r="F80" s="23" t="s">
        <v>11</v>
      </c>
      <c r="G80" s="23">
        <v>1045</v>
      </c>
    </row>
    <row r="81" spans="1:7" ht="15" x14ac:dyDescent="0.25">
      <c r="A81" s="128" t="str">
        <f t="shared" si="1"/>
        <v>Reg2015Non-melanoma - C44FemaleNon-Māori</v>
      </c>
      <c r="B81" s="23" t="s">
        <v>2</v>
      </c>
      <c r="C81" s="23">
        <v>2015</v>
      </c>
      <c r="D81" s="23" t="s">
        <v>263</v>
      </c>
      <c r="E81" s="23" t="s">
        <v>4</v>
      </c>
      <c r="F81" s="23" t="s">
        <v>11</v>
      </c>
      <c r="G81" s="23">
        <v>44</v>
      </c>
    </row>
    <row r="82" spans="1:7" ht="15" x14ac:dyDescent="0.25">
      <c r="A82" s="128" t="str">
        <f t="shared" si="1"/>
        <v>Reg2015Mesothelioma - C45FemaleNon-Māori</v>
      </c>
      <c r="B82" s="23" t="s">
        <v>2</v>
      </c>
      <c r="C82" s="23">
        <v>2015</v>
      </c>
      <c r="D82" s="23" t="s">
        <v>30</v>
      </c>
      <c r="E82" s="23" t="s">
        <v>4</v>
      </c>
      <c r="F82" s="23" t="s">
        <v>11</v>
      </c>
      <c r="G82" s="23">
        <v>10</v>
      </c>
    </row>
    <row r="83" spans="1:7" ht="15" x14ac:dyDescent="0.25">
      <c r="A83" s="128" t="str">
        <f t="shared" si="1"/>
        <v>Reg2015Kaposi sarcoma - C46FemaleNon-Māori</v>
      </c>
      <c r="B83" s="23" t="s">
        <v>2</v>
      </c>
      <c r="C83" s="23">
        <v>2015</v>
      </c>
      <c r="D83" s="23" t="s">
        <v>265</v>
      </c>
      <c r="E83" s="23" t="s">
        <v>4</v>
      </c>
      <c r="F83" s="23" t="s">
        <v>11</v>
      </c>
      <c r="G83" s="23">
        <v>1</v>
      </c>
    </row>
    <row r="84" spans="1:7" ht="15" x14ac:dyDescent="0.25">
      <c r="A84" s="128" t="str">
        <f t="shared" si="1"/>
        <v>Reg2015Peripheral nerves and autonomic nervous system - C47FemaleNon-Māori</v>
      </c>
      <c r="B84" s="23" t="s">
        <v>2</v>
      </c>
      <c r="C84" s="23">
        <v>2015</v>
      </c>
      <c r="D84" s="23" t="s">
        <v>266</v>
      </c>
      <c r="E84" s="23" t="s">
        <v>4</v>
      </c>
      <c r="F84" s="23" t="s">
        <v>11</v>
      </c>
      <c r="G84" s="23">
        <v>2</v>
      </c>
    </row>
    <row r="85" spans="1:7" ht="15" x14ac:dyDescent="0.25">
      <c r="A85" s="128" t="str">
        <f t="shared" si="1"/>
        <v>Reg2015Peritoneum - C48FemaleNon-Māori</v>
      </c>
      <c r="B85" s="23" t="s">
        <v>2</v>
      </c>
      <c r="C85" s="23">
        <v>2015</v>
      </c>
      <c r="D85" s="23" t="s">
        <v>267</v>
      </c>
      <c r="E85" s="23" t="s">
        <v>4</v>
      </c>
      <c r="F85" s="23" t="s">
        <v>11</v>
      </c>
      <c r="G85" s="23">
        <v>29</v>
      </c>
    </row>
    <row r="86" spans="1:7" ht="15" x14ac:dyDescent="0.25">
      <c r="A86" s="128" t="str">
        <f t="shared" si="1"/>
        <v>Reg2015Connective tissue - C49FemaleNon-Māori</v>
      </c>
      <c r="B86" s="23" t="s">
        <v>2</v>
      </c>
      <c r="C86" s="23">
        <v>2015</v>
      </c>
      <c r="D86" s="23" t="s">
        <v>268</v>
      </c>
      <c r="E86" s="23" t="s">
        <v>4</v>
      </c>
      <c r="F86" s="23" t="s">
        <v>11</v>
      </c>
      <c r="G86" s="23">
        <v>48</v>
      </c>
    </row>
    <row r="87" spans="1:7" ht="15" x14ac:dyDescent="0.25">
      <c r="A87" s="128" t="str">
        <f t="shared" si="1"/>
        <v>Reg2015Breast - C50FemaleNon-Māori</v>
      </c>
      <c r="B87" s="23" t="s">
        <v>2</v>
      </c>
      <c r="C87" s="23">
        <v>2015</v>
      </c>
      <c r="D87" s="23" t="s">
        <v>21</v>
      </c>
      <c r="E87" s="23" t="s">
        <v>4</v>
      </c>
      <c r="F87" s="23" t="s">
        <v>11</v>
      </c>
      <c r="G87" s="23">
        <v>2863</v>
      </c>
    </row>
    <row r="88" spans="1:7" ht="15" x14ac:dyDescent="0.25">
      <c r="A88" s="128" t="str">
        <f t="shared" si="1"/>
        <v>Reg2015Vulva - C51FemaleNon-Māori</v>
      </c>
      <c r="B88" s="23" t="s">
        <v>2</v>
      </c>
      <c r="C88" s="23">
        <v>2015</v>
      </c>
      <c r="D88" s="23" t="s">
        <v>46</v>
      </c>
      <c r="E88" s="23" t="s">
        <v>4</v>
      </c>
      <c r="F88" s="23" t="s">
        <v>11</v>
      </c>
      <c r="G88" s="23">
        <v>46</v>
      </c>
    </row>
    <row r="89" spans="1:7" ht="15" x14ac:dyDescent="0.25">
      <c r="A89" s="128" t="str">
        <f t="shared" si="1"/>
        <v>Reg2015Vagina - C52FemaleNon-Māori</v>
      </c>
      <c r="B89" s="23" t="s">
        <v>2</v>
      </c>
      <c r="C89" s="23">
        <v>2015</v>
      </c>
      <c r="D89" s="23" t="s">
        <v>45</v>
      </c>
      <c r="E89" s="23" t="s">
        <v>4</v>
      </c>
      <c r="F89" s="23" t="s">
        <v>11</v>
      </c>
      <c r="G89" s="23">
        <v>10</v>
      </c>
    </row>
    <row r="90" spans="1:7" ht="15" x14ac:dyDescent="0.25">
      <c r="A90" s="128" t="str">
        <f t="shared" si="1"/>
        <v>Reg2015Cervix - C53FemaleNon-Māori</v>
      </c>
      <c r="B90" s="23" t="s">
        <v>2</v>
      </c>
      <c r="C90" s="23">
        <v>2015</v>
      </c>
      <c r="D90" s="23" t="s">
        <v>22</v>
      </c>
      <c r="E90" s="23" t="s">
        <v>4</v>
      </c>
      <c r="F90" s="23" t="s">
        <v>11</v>
      </c>
      <c r="G90" s="23">
        <v>112</v>
      </c>
    </row>
    <row r="91" spans="1:7" ht="15" x14ac:dyDescent="0.25">
      <c r="A91" s="128" t="str">
        <f t="shared" si="1"/>
        <v>Reg2015Uterus - C54-C55FemaleNon-Māori</v>
      </c>
      <c r="B91" s="23" t="s">
        <v>2</v>
      </c>
      <c r="C91" s="23">
        <v>2015</v>
      </c>
      <c r="D91" s="23" t="s">
        <v>44</v>
      </c>
      <c r="E91" s="23" t="s">
        <v>4</v>
      </c>
      <c r="F91" s="23" t="s">
        <v>11</v>
      </c>
      <c r="G91" s="23">
        <v>454</v>
      </c>
    </row>
    <row r="92" spans="1:7" ht="15" x14ac:dyDescent="0.25">
      <c r="A92" s="128" t="str">
        <f t="shared" si="1"/>
        <v>Reg2015Ovary - C56FemaleNon-Māori</v>
      </c>
      <c r="B92" s="23" t="s">
        <v>2</v>
      </c>
      <c r="C92" s="23">
        <v>2015</v>
      </c>
      <c r="D92" s="23" t="s">
        <v>35</v>
      </c>
      <c r="E92" s="23" t="s">
        <v>4</v>
      </c>
      <c r="F92" s="23" t="s">
        <v>11</v>
      </c>
      <c r="G92" s="23">
        <v>246</v>
      </c>
    </row>
    <row r="93" spans="1:7" ht="15" x14ac:dyDescent="0.25">
      <c r="A93" s="128" t="str">
        <f t="shared" si="1"/>
        <v>Reg2015Other female genital organs - C57FemaleNon-Māori</v>
      </c>
      <c r="B93" s="23" t="s">
        <v>2</v>
      </c>
      <c r="C93" s="23">
        <v>2015</v>
      </c>
      <c r="D93" s="23" t="s">
        <v>270</v>
      </c>
      <c r="E93" s="23" t="s">
        <v>4</v>
      </c>
      <c r="F93" s="23" t="s">
        <v>11</v>
      </c>
      <c r="G93" s="23">
        <v>79</v>
      </c>
    </row>
    <row r="94" spans="1:7" ht="15" x14ac:dyDescent="0.25">
      <c r="A94" s="128" t="str">
        <f t="shared" si="1"/>
        <v>Reg2015Placenta - C58FemaleNon-Māori</v>
      </c>
      <c r="B94" s="23" t="s">
        <v>2</v>
      </c>
      <c r="C94" s="23">
        <v>2015</v>
      </c>
      <c r="D94" s="23" t="s">
        <v>48</v>
      </c>
      <c r="E94" s="23" t="s">
        <v>4</v>
      </c>
      <c r="F94" s="23" t="s">
        <v>11</v>
      </c>
      <c r="G94" s="23">
        <v>1</v>
      </c>
    </row>
    <row r="95" spans="1:7" ht="15" x14ac:dyDescent="0.25">
      <c r="A95" s="128" t="str">
        <f t="shared" si="1"/>
        <v>Reg2015Kidney - C64FemaleNon-Māori</v>
      </c>
      <c r="B95" s="23" t="s">
        <v>2</v>
      </c>
      <c r="C95" s="23">
        <v>2015</v>
      </c>
      <c r="D95" s="23" t="s">
        <v>274</v>
      </c>
      <c r="E95" s="23" t="s">
        <v>4</v>
      </c>
      <c r="F95" s="23" t="s">
        <v>11</v>
      </c>
      <c r="G95" s="23">
        <v>164</v>
      </c>
    </row>
    <row r="96" spans="1:7" ht="15" x14ac:dyDescent="0.25">
      <c r="A96" s="128" t="str">
        <f t="shared" si="1"/>
        <v>Reg2015Renal pelvis - C65FemaleNon-Māori</v>
      </c>
      <c r="B96" s="23" t="s">
        <v>2</v>
      </c>
      <c r="C96" s="23">
        <v>2015</v>
      </c>
      <c r="D96" s="23" t="s">
        <v>275</v>
      </c>
      <c r="E96" s="23" t="s">
        <v>4</v>
      </c>
      <c r="F96" s="23" t="s">
        <v>11</v>
      </c>
      <c r="G96" s="23">
        <v>14</v>
      </c>
    </row>
    <row r="97" spans="1:7" ht="15" x14ac:dyDescent="0.25">
      <c r="A97" s="128" t="str">
        <f t="shared" si="1"/>
        <v>Reg2015Ureter - C66FemaleNon-Māori</v>
      </c>
      <c r="B97" s="23" t="s">
        <v>2</v>
      </c>
      <c r="C97" s="23">
        <v>2015</v>
      </c>
      <c r="D97" s="23" t="s">
        <v>43</v>
      </c>
      <c r="E97" s="23" t="s">
        <v>4</v>
      </c>
      <c r="F97" s="23" t="s">
        <v>11</v>
      </c>
      <c r="G97" s="23">
        <v>7</v>
      </c>
    </row>
    <row r="98" spans="1:7" ht="15" x14ac:dyDescent="0.25">
      <c r="A98" s="128" t="str">
        <f t="shared" si="1"/>
        <v>Reg2015Bladder - C67FemaleNon-Māori</v>
      </c>
      <c r="B98" s="23" t="s">
        <v>2</v>
      </c>
      <c r="C98" s="23">
        <v>2015</v>
      </c>
      <c r="D98" s="23" t="s">
        <v>19</v>
      </c>
      <c r="E98" s="23" t="s">
        <v>4</v>
      </c>
      <c r="F98" s="23" t="s">
        <v>11</v>
      </c>
      <c r="G98" s="23">
        <v>104</v>
      </c>
    </row>
    <row r="99" spans="1:7" ht="15" x14ac:dyDescent="0.25">
      <c r="A99" s="128" t="str">
        <f t="shared" si="1"/>
        <v>Reg2015Other urinary organs - C68FemaleNon-Māori</v>
      </c>
      <c r="B99" s="23" t="s">
        <v>2</v>
      </c>
      <c r="C99" s="23">
        <v>2015</v>
      </c>
      <c r="D99" s="23" t="s">
        <v>276</v>
      </c>
      <c r="E99" s="23" t="s">
        <v>4</v>
      </c>
      <c r="F99" s="23" t="s">
        <v>11</v>
      </c>
      <c r="G99" s="23">
        <v>4</v>
      </c>
    </row>
    <row r="100" spans="1:7" ht="15" x14ac:dyDescent="0.25">
      <c r="A100" s="128" t="str">
        <f t="shared" si="1"/>
        <v>Reg2015Eye - C69FemaleNon-Māori</v>
      </c>
      <c r="B100" s="23" t="s">
        <v>2</v>
      </c>
      <c r="C100" s="23">
        <v>2015</v>
      </c>
      <c r="D100" s="23" t="s">
        <v>278</v>
      </c>
      <c r="E100" s="23" t="s">
        <v>4</v>
      </c>
      <c r="F100" s="23" t="s">
        <v>11</v>
      </c>
      <c r="G100" s="23">
        <v>26</v>
      </c>
    </row>
    <row r="101" spans="1:7" ht="15" x14ac:dyDescent="0.25">
      <c r="A101" s="128" t="str">
        <f t="shared" si="1"/>
        <v>Reg2015Meninges - C70FemaleNon-Māori</v>
      </c>
      <c r="B101" s="23" t="s">
        <v>2</v>
      </c>
      <c r="C101" s="23">
        <v>2015</v>
      </c>
      <c r="D101" s="23" t="s">
        <v>29</v>
      </c>
      <c r="E101" s="23" t="s">
        <v>4</v>
      </c>
      <c r="F101" s="23" t="s">
        <v>11</v>
      </c>
      <c r="G101" s="23">
        <v>2</v>
      </c>
    </row>
    <row r="102" spans="1:7" ht="15" x14ac:dyDescent="0.25">
      <c r="A102" s="128" t="str">
        <f t="shared" si="1"/>
        <v>Reg2015Brain - C71FemaleNon-Māori</v>
      </c>
      <c r="B102" s="23" t="s">
        <v>2</v>
      </c>
      <c r="C102" s="23">
        <v>2015</v>
      </c>
      <c r="D102" s="23" t="s">
        <v>20</v>
      </c>
      <c r="E102" s="23" t="s">
        <v>4</v>
      </c>
      <c r="F102" s="23" t="s">
        <v>11</v>
      </c>
      <c r="G102" s="23">
        <v>126</v>
      </c>
    </row>
    <row r="103" spans="1:7" ht="15" x14ac:dyDescent="0.25">
      <c r="A103" s="128" t="str">
        <f t="shared" si="1"/>
        <v>Reg2015Other central nervous system - C72FemaleNon-Māori</v>
      </c>
      <c r="B103" s="23" t="s">
        <v>2</v>
      </c>
      <c r="C103" s="23">
        <v>2015</v>
      </c>
      <c r="D103" s="23" t="s">
        <v>279</v>
      </c>
      <c r="E103" s="23" t="s">
        <v>4</v>
      </c>
      <c r="F103" s="23" t="s">
        <v>11</v>
      </c>
      <c r="G103" s="23">
        <v>5</v>
      </c>
    </row>
    <row r="104" spans="1:7" ht="15" x14ac:dyDescent="0.25">
      <c r="A104" s="128" t="str">
        <f t="shared" si="1"/>
        <v>Reg2015Thyroid - C73FemaleNon-Māori</v>
      </c>
      <c r="B104" s="23" t="s">
        <v>2</v>
      </c>
      <c r="C104" s="23">
        <v>2015</v>
      </c>
      <c r="D104" s="23" t="s">
        <v>281</v>
      </c>
      <c r="E104" s="23" t="s">
        <v>4</v>
      </c>
      <c r="F104" s="23" t="s">
        <v>11</v>
      </c>
      <c r="G104" s="23">
        <v>175</v>
      </c>
    </row>
    <row r="105" spans="1:7" ht="15" x14ac:dyDescent="0.25">
      <c r="A105" s="128" t="str">
        <f t="shared" si="1"/>
        <v>Reg2015Adrenal gland - C74FemaleNon-Māori</v>
      </c>
      <c r="B105" s="23" t="s">
        <v>2</v>
      </c>
      <c r="C105" s="23">
        <v>2015</v>
      </c>
      <c r="D105" s="23" t="s">
        <v>282</v>
      </c>
      <c r="E105" s="23" t="s">
        <v>4</v>
      </c>
      <c r="F105" s="23" t="s">
        <v>11</v>
      </c>
      <c r="G105" s="23">
        <v>8</v>
      </c>
    </row>
    <row r="106" spans="1:7" ht="15" x14ac:dyDescent="0.25">
      <c r="A106" s="128" t="str">
        <f t="shared" si="1"/>
        <v>Reg2015Other endocrine glands - C75FemaleNon-Māori</v>
      </c>
      <c r="B106" s="23" t="s">
        <v>2</v>
      </c>
      <c r="C106" s="23">
        <v>2015</v>
      </c>
      <c r="D106" s="23" t="s">
        <v>283</v>
      </c>
      <c r="E106" s="23" t="s">
        <v>4</v>
      </c>
      <c r="F106" s="23" t="s">
        <v>11</v>
      </c>
      <c r="G106" s="23">
        <v>2</v>
      </c>
    </row>
    <row r="107" spans="1:7" ht="15" x14ac:dyDescent="0.25">
      <c r="A107" s="128" t="str">
        <f t="shared" si="1"/>
        <v>Reg2015Other and ill-defined sites - C76FemaleNon-Māori</v>
      </c>
      <c r="B107" s="23" t="s">
        <v>2</v>
      </c>
      <c r="C107" s="23">
        <v>2015</v>
      </c>
      <c r="D107" s="23" t="s">
        <v>285</v>
      </c>
      <c r="E107" s="23" t="s">
        <v>4</v>
      </c>
      <c r="F107" s="23" t="s">
        <v>11</v>
      </c>
      <c r="G107" s="23">
        <v>4</v>
      </c>
    </row>
    <row r="108" spans="1:7" ht="15" x14ac:dyDescent="0.25">
      <c r="A108" s="128" t="str">
        <f t="shared" si="1"/>
        <v>Reg2015Unknown primary - C77-C79FemaleNon-Māori</v>
      </c>
      <c r="B108" s="23" t="s">
        <v>2</v>
      </c>
      <c r="C108" s="23">
        <v>2015</v>
      </c>
      <c r="D108" s="23" t="s">
        <v>286</v>
      </c>
      <c r="E108" s="23" t="s">
        <v>4</v>
      </c>
      <c r="F108" s="23" t="s">
        <v>11</v>
      </c>
      <c r="G108" s="23">
        <v>152</v>
      </c>
    </row>
    <row r="109" spans="1:7" ht="15" x14ac:dyDescent="0.25">
      <c r="A109" s="128" t="str">
        <f t="shared" si="1"/>
        <v>Reg2015Unspecified site - C80FemaleNon-Māori</v>
      </c>
      <c r="B109" s="23" t="s">
        <v>2</v>
      </c>
      <c r="C109" s="23">
        <v>2015</v>
      </c>
      <c r="D109" s="23" t="s">
        <v>287</v>
      </c>
      <c r="E109" s="23" t="s">
        <v>4</v>
      </c>
      <c r="F109" s="23" t="s">
        <v>11</v>
      </c>
      <c r="G109" s="23">
        <v>34</v>
      </c>
    </row>
    <row r="110" spans="1:7" ht="15" x14ac:dyDescent="0.25">
      <c r="A110" s="128" t="str">
        <f t="shared" si="1"/>
        <v>Reg2015Hodgkin lymphoma - C81FemaleNon-Māori</v>
      </c>
      <c r="B110" s="23" t="s">
        <v>2</v>
      </c>
      <c r="C110" s="23">
        <v>2015</v>
      </c>
      <c r="D110" s="23" t="s">
        <v>289</v>
      </c>
      <c r="E110" s="23" t="s">
        <v>4</v>
      </c>
      <c r="F110" s="23" t="s">
        <v>11</v>
      </c>
      <c r="G110" s="23">
        <v>38</v>
      </c>
    </row>
    <row r="111" spans="1:7" ht="15" x14ac:dyDescent="0.25">
      <c r="A111" s="128" t="str">
        <f t="shared" si="1"/>
        <v>Reg2015Non-Hodgkin lymphoma - C82-C86, C96FemaleNon-Māori</v>
      </c>
      <c r="B111" s="23" t="s">
        <v>2</v>
      </c>
      <c r="C111" s="23">
        <v>2015</v>
      </c>
      <c r="D111" s="23" t="s">
        <v>365</v>
      </c>
      <c r="E111" s="23" t="s">
        <v>4</v>
      </c>
      <c r="F111" s="23" t="s">
        <v>11</v>
      </c>
      <c r="G111" s="23">
        <v>357</v>
      </c>
    </row>
    <row r="112" spans="1:7" ht="15" x14ac:dyDescent="0.25">
      <c r="A112" s="128" t="str">
        <f t="shared" si="1"/>
        <v>Reg2015Immunoproliferative cancers - C88FemaleNon-Māori</v>
      </c>
      <c r="B112" s="23" t="s">
        <v>2</v>
      </c>
      <c r="C112" s="23">
        <v>2015</v>
      </c>
      <c r="D112" s="23" t="s">
        <v>291</v>
      </c>
      <c r="E112" s="23" t="s">
        <v>4</v>
      </c>
      <c r="F112" s="23" t="s">
        <v>11</v>
      </c>
      <c r="G112" s="23">
        <v>21</v>
      </c>
    </row>
    <row r="113" spans="1:7" ht="15" x14ac:dyDescent="0.25">
      <c r="A113" s="128" t="str">
        <f t="shared" si="1"/>
        <v>Reg2015Myeloma - C90FemaleNon-Māori</v>
      </c>
      <c r="B113" s="23" t="s">
        <v>2</v>
      </c>
      <c r="C113" s="23">
        <v>2015</v>
      </c>
      <c r="D113" s="23" t="s">
        <v>292</v>
      </c>
      <c r="E113" s="23" t="s">
        <v>4</v>
      </c>
      <c r="F113" s="23" t="s">
        <v>11</v>
      </c>
      <c r="G113" s="23">
        <v>128</v>
      </c>
    </row>
    <row r="114" spans="1:7" ht="15" x14ac:dyDescent="0.25">
      <c r="A114" s="128" t="str">
        <f t="shared" si="1"/>
        <v>Reg2015Leukaemia - C91-C95FemaleNon-Māori</v>
      </c>
      <c r="B114" s="23" t="s">
        <v>2</v>
      </c>
      <c r="C114" s="23">
        <v>2015</v>
      </c>
      <c r="D114" s="23" t="s">
        <v>26</v>
      </c>
      <c r="E114" s="23" t="s">
        <v>4</v>
      </c>
      <c r="F114" s="23" t="s">
        <v>11</v>
      </c>
      <c r="G114" s="23">
        <v>238</v>
      </c>
    </row>
    <row r="115" spans="1:7" ht="15" x14ac:dyDescent="0.25">
      <c r="A115" s="128" t="str">
        <f t="shared" si="1"/>
        <v>Reg2015Polycythemia vera - D45FemaleNon-Māori</v>
      </c>
      <c r="B115" s="23" t="s">
        <v>2</v>
      </c>
      <c r="C115" s="23">
        <v>2015</v>
      </c>
      <c r="D115" s="23" t="s">
        <v>294</v>
      </c>
      <c r="E115" s="23" t="s">
        <v>4</v>
      </c>
      <c r="F115" s="23" t="s">
        <v>11</v>
      </c>
      <c r="G115" s="23">
        <v>11</v>
      </c>
    </row>
    <row r="116" spans="1:7" ht="15" x14ac:dyDescent="0.25">
      <c r="A116" s="128" t="str">
        <f t="shared" si="1"/>
        <v>Reg2015Myelodyplastic syndromes - D46FemaleNon-Māori</v>
      </c>
      <c r="B116" s="23" t="s">
        <v>2</v>
      </c>
      <c r="C116" s="23">
        <v>2015</v>
      </c>
      <c r="D116" s="23" t="s">
        <v>295</v>
      </c>
      <c r="E116" s="23" t="s">
        <v>4</v>
      </c>
      <c r="F116" s="23" t="s">
        <v>11</v>
      </c>
      <c r="G116" s="23">
        <v>60</v>
      </c>
    </row>
    <row r="117" spans="1:7" ht="15" x14ac:dyDescent="0.25">
      <c r="A117" s="128" t="str">
        <f t="shared" si="1"/>
        <v>Reg2015Uncertain behaviour of lymphoid, haematopoietic and related tissue - D47FemaleNon-Māori</v>
      </c>
      <c r="B117" s="23" t="s">
        <v>2</v>
      </c>
      <c r="C117" s="23">
        <v>2015</v>
      </c>
      <c r="D117" s="23" t="s">
        <v>296</v>
      </c>
      <c r="E117" s="23" t="s">
        <v>4</v>
      </c>
      <c r="F117" s="23" t="s">
        <v>11</v>
      </c>
      <c r="G117" s="23">
        <v>33</v>
      </c>
    </row>
    <row r="118" spans="1:7" ht="15" x14ac:dyDescent="0.25">
      <c r="A118" s="128" t="str">
        <f t="shared" si="1"/>
        <v>Reg2015Tongue - C01-C02MaleMāori</v>
      </c>
      <c r="B118" s="23" t="s">
        <v>2</v>
      </c>
      <c r="C118" s="23">
        <v>2015</v>
      </c>
      <c r="D118" s="23" t="s">
        <v>42</v>
      </c>
      <c r="E118" s="23" t="s">
        <v>5</v>
      </c>
      <c r="F118" s="23" t="s">
        <v>10</v>
      </c>
      <c r="G118" s="23">
        <v>5</v>
      </c>
    </row>
    <row r="119" spans="1:7" ht="15" x14ac:dyDescent="0.25">
      <c r="A119" s="128" t="str">
        <f t="shared" si="1"/>
        <v>Reg2015Mouth - C03-C06MaleMāori</v>
      </c>
      <c r="B119" s="23" t="s">
        <v>2</v>
      </c>
      <c r="C119" s="23">
        <v>2015</v>
      </c>
      <c r="D119" s="23" t="s">
        <v>31</v>
      </c>
      <c r="E119" s="23" t="s">
        <v>5</v>
      </c>
      <c r="F119" s="23" t="s">
        <v>10</v>
      </c>
      <c r="G119" s="23">
        <v>7</v>
      </c>
    </row>
    <row r="120" spans="1:7" ht="15" x14ac:dyDescent="0.25">
      <c r="A120" s="128" t="str">
        <f t="shared" si="1"/>
        <v>Reg2015Salivary glands - C07-C08MaleMāori</v>
      </c>
      <c r="B120" s="23" t="s">
        <v>2</v>
      </c>
      <c r="C120" s="23">
        <v>2015</v>
      </c>
      <c r="D120" s="23" t="s">
        <v>247</v>
      </c>
      <c r="E120" s="23" t="s">
        <v>5</v>
      </c>
      <c r="F120" s="23" t="s">
        <v>10</v>
      </c>
      <c r="G120" s="23">
        <v>1</v>
      </c>
    </row>
    <row r="121" spans="1:7" ht="15" x14ac:dyDescent="0.25">
      <c r="A121" s="128" t="str">
        <f t="shared" si="1"/>
        <v>Reg2015Tonsils - C09MaleMāori</v>
      </c>
      <c r="B121" s="23" t="s">
        <v>2</v>
      </c>
      <c r="C121" s="23">
        <v>2015</v>
      </c>
      <c r="D121" s="23" t="s">
        <v>248</v>
      </c>
      <c r="E121" s="23" t="s">
        <v>5</v>
      </c>
      <c r="F121" s="23" t="s">
        <v>10</v>
      </c>
      <c r="G121" s="23">
        <v>10</v>
      </c>
    </row>
    <row r="122" spans="1:7" ht="15" x14ac:dyDescent="0.25">
      <c r="A122" s="128" t="str">
        <f t="shared" si="1"/>
        <v>Reg2015Oropharynx - C10MaleMāori</v>
      </c>
      <c r="B122" s="23" t="s">
        <v>2</v>
      </c>
      <c r="C122" s="23">
        <v>2015</v>
      </c>
      <c r="D122" s="23" t="s">
        <v>34</v>
      </c>
      <c r="E122" s="23" t="s">
        <v>5</v>
      </c>
      <c r="F122" s="23" t="s">
        <v>10</v>
      </c>
      <c r="G122" s="23">
        <v>3</v>
      </c>
    </row>
    <row r="123" spans="1:7" ht="15" x14ac:dyDescent="0.25">
      <c r="A123" s="128" t="str">
        <f t="shared" si="1"/>
        <v>Reg2015Nasopharynx - C11MaleMāori</v>
      </c>
      <c r="B123" s="23" t="s">
        <v>2</v>
      </c>
      <c r="C123" s="23">
        <v>2015</v>
      </c>
      <c r="D123" s="23" t="s">
        <v>32</v>
      </c>
      <c r="E123" s="23" t="s">
        <v>5</v>
      </c>
      <c r="F123" s="23" t="s">
        <v>10</v>
      </c>
      <c r="G123" s="23">
        <v>5</v>
      </c>
    </row>
    <row r="124" spans="1:7" ht="15" x14ac:dyDescent="0.25">
      <c r="A124" s="128" t="str">
        <f t="shared" si="1"/>
        <v>Reg2015Pyriform sinus - C12MaleMāori</v>
      </c>
      <c r="B124" s="23" t="s">
        <v>2</v>
      </c>
      <c r="C124" s="23">
        <v>2015</v>
      </c>
      <c r="D124" s="23" t="s">
        <v>249</v>
      </c>
      <c r="E124" s="23" t="s">
        <v>5</v>
      </c>
      <c r="F124" s="23" t="s">
        <v>10</v>
      </c>
      <c r="G124" s="23">
        <v>1</v>
      </c>
    </row>
    <row r="125" spans="1:7" ht="15" x14ac:dyDescent="0.25">
      <c r="A125" s="128" t="str">
        <f t="shared" si="1"/>
        <v>Reg2015Hypopharynx - C13MaleMāori</v>
      </c>
      <c r="B125" s="23" t="s">
        <v>2</v>
      </c>
      <c r="C125" s="23">
        <v>2015</v>
      </c>
      <c r="D125" s="23" t="s">
        <v>24</v>
      </c>
      <c r="E125" s="23" t="s">
        <v>5</v>
      </c>
      <c r="F125" s="23" t="s">
        <v>10</v>
      </c>
      <c r="G125" s="23">
        <v>4</v>
      </c>
    </row>
    <row r="126" spans="1:7" ht="15" x14ac:dyDescent="0.25">
      <c r="A126" s="128" t="str">
        <f t="shared" si="1"/>
        <v>Reg2015Other lip, oral cavity and pharynx - C14MaleMāori</v>
      </c>
      <c r="B126" s="23" t="s">
        <v>2</v>
      </c>
      <c r="C126" s="23">
        <v>2015</v>
      </c>
      <c r="D126" s="23" t="s">
        <v>250</v>
      </c>
      <c r="E126" s="23" t="s">
        <v>5</v>
      </c>
      <c r="F126" s="23" t="s">
        <v>10</v>
      </c>
      <c r="G126" s="23">
        <v>2</v>
      </c>
    </row>
    <row r="127" spans="1:7" ht="15" x14ac:dyDescent="0.25">
      <c r="A127" s="128" t="str">
        <f t="shared" si="1"/>
        <v>Reg2015Oesophagus - C15MaleMāori</v>
      </c>
      <c r="B127" s="23" t="s">
        <v>2</v>
      </c>
      <c r="C127" s="23">
        <v>2015</v>
      </c>
      <c r="D127" s="23" t="s">
        <v>33</v>
      </c>
      <c r="E127" s="23" t="s">
        <v>5</v>
      </c>
      <c r="F127" s="23" t="s">
        <v>10</v>
      </c>
      <c r="G127" s="23">
        <v>17</v>
      </c>
    </row>
    <row r="128" spans="1:7" ht="15" x14ac:dyDescent="0.25">
      <c r="A128" s="128" t="str">
        <f t="shared" si="1"/>
        <v>Reg2015Stomach - C16MaleMāori</v>
      </c>
      <c r="B128" s="23" t="s">
        <v>2</v>
      </c>
      <c r="C128" s="23">
        <v>2015</v>
      </c>
      <c r="D128" s="23" t="s">
        <v>39</v>
      </c>
      <c r="E128" s="23" t="s">
        <v>5</v>
      </c>
      <c r="F128" s="23" t="s">
        <v>10</v>
      </c>
      <c r="G128" s="23">
        <v>36</v>
      </c>
    </row>
    <row r="129" spans="1:7" ht="15" x14ac:dyDescent="0.25">
      <c r="A129" s="128" t="str">
        <f t="shared" si="1"/>
        <v>Reg2015Small intestine - C17MaleMāori</v>
      </c>
      <c r="B129" s="23" t="s">
        <v>2</v>
      </c>
      <c r="C129" s="23">
        <v>2015</v>
      </c>
      <c r="D129" s="23" t="s">
        <v>252</v>
      </c>
      <c r="E129" s="23" t="s">
        <v>5</v>
      </c>
      <c r="F129" s="23" t="s">
        <v>10</v>
      </c>
      <c r="G129" s="23">
        <v>9</v>
      </c>
    </row>
    <row r="130" spans="1:7" ht="15" x14ac:dyDescent="0.25">
      <c r="A130" s="128" t="str">
        <f t="shared" si="1"/>
        <v>Reg2015Colon, rectum and rectosigmoid junction - C18-C20MaleMāori</v>
      </c>
      <c r="B130" s="23" t="s">
        <v>2</v>
      </c>
      <c r="C130" s="23">
        <v>2015</v>
      </c>
      <c r="D130" s="23" t="s">
        <v>1567</v>
      </c>
      <c r="E130" s="23" t="s">
        <v>5</v>
      </c>
      <c r="F130" s="23" t="s">
        <v>10</v>
      </c>
      <c r="G130" s="23">
        <v>93</v>
      </c>
    </row>
    <row r="131" spans="1:7" ht="15" x14ac:dyDescent="0.25">
      <c r="A131" s="128" t="str">
        <f t="shared" ref="A131:A194" si="2">B131&amp;C131&amp;D131&amp;E131&amp;F131</f>
        <v>Reg2015Anus - C21MaleMāori</v>
      </c>
      <c r="B131" s="23" t="s">
        <v>2</v>
      </c>
      <c r="C131" s="23">
        <v>2015</v>
      </c>
      <c r="D131" s="23" t="s">
        <v>18</v>
      </c>
      <c r="E131" s="23" t="s">
        <v>5</v>
      </c>
      <c r="F131" s="23" t="s">
        <v>10</v>
      </c>
      <c r="G131" s="23">
        <v>1</v>
      </c>
    </row>
    <row r="132" spans="1:7" ht="15" x14ac:dyDescent="0.25">
      <c r="A132" s="128" t="str">
        <f t="shared" si="2"/>
        <v>Reg2015Liver - C22MaleMāori</v>
      </c>
      <c r="B132" s="23" t="s">
        <v>2</v>
      </c>
      <c r="C132" s="23">
        <v>2015</v>
      </c>
      <c r="D132" s="23" t="s">
        <v>254</v>
      </c>
      <c r="E132" s="23" t="s">
        <v>5</v>
      </c>
      <c r="F132" s="23" t="s">
        <v>10</v>
      </c>
      <c r="G132" s="23">
        <v>54</v>
      </c>
    </row>
    <row r="133" spans="1:7" ht="15" x14ac:dyDescent="0.25">
      <c r="A133" s="128" t="str">
        <f t="shared" si="2"/>
        <v>Reg2015Gallbladder - C23MaleMāori</v>
      </c>
      <c r="B133" s="23" t="s">
        <v>2</v>
      </c>
      <c r="C133" s="23">
        <v>2015</v>
      </c>
      <c r="D133" s="23" t="s">
        <v>23</v>
      </c>
      <c r="E133" s="23" t="s">
        <v>5</v>
      </c>
      <c r="F133" s="23" t="s">
        <v>10</v>
      </c>
      <c r="G133" s="23">
        <v>5</v>
      </c>
    </row>
    <row r="134" spans="1:7" ht="15" x14ac:dyDescent="0.25">
      <c r="A134" s="128" t="str">
        <f t="shared" si="2"/>
        <v>Reg2015Other biliary tract - C24MaleMāori</v>
      </c>
      <c r="B134" s="23" t="s">
        <v>2</v>
      </c>
      <c r="C134" s="23">
        <v>2015</v>
      </c>
      <c r="D134" s="23" t="s">
        <v>255</v>
      </c>
      <c r="E134" s="23" t="s">
        <v>5</v>
      </c>
      <c r="F134" s="23" t="s">
        <v>10</v>
      </c>
      <c r="G134" s="23">
        <v>6</v>
      </c>
    </row>
    <row r="135" spans="1:7" ht="15" x14ac:dyDescent="0.25">
      <c r="A135" s="128" t="str">
        <f t="shared" si="2"/>
        <v>Reg2015Pancreas - C25MaleMāori</v>
      </c>
      <c r="B135" s="23" t="s">
        <v>2</v>
      </c>
      <c r="C135" s="23">
        <v>2015</v>
      </c>
      <c r="D135" s="23" t="s">
        <v>36</v>
      </c>
      <c r="E135" s="23" t="s">
        <v>5</v>
      </c>
      <c r="F135" s="23" t="s">
        <v>10</v>
      </c>
      <c r="G135" s="23">
        <v>33</v>
      </c>
    </row>
    <row r="136" spans="1:7" ht="15" x14ac:dyDescent="0.25">
      <c r="A136" s="128" t="str">
        <f t="shared" si="2"/>
        <v>Reg2015Other digestive organs - C26MaleMāori</v>
      </c>
      <c r="B136" s="23" t="s">
        <v>2</v>
      </c>
      <c r="C136" s="23">
        <v>2015</v>
      </c>
      <c r="D136" s="23" t="s">
        <v>256</v>
      </c>
      <c r="E136" s="23" t="s">
        <v>5</v>
      </c>
      <c r="F136" s="23" t="s">
        <v>10</v>
      </c>
      <c r="G136" s="23">
        <v>8</v>
      </c>
    </row>
    <row r="137" spans="1:7" ht="15" x14ac:dyDescent="0.25">
      <c r="A137" s="128" t="str">
        <f t="shared" si="2"/>
        <v>Reg2015Nasal cavity and middle ear - C30MaleMāori</v>
      </c>
      <c r="B137" s="23" t="s">
        <v>2</v>
      </c>
      <c r="C137" s="23">
        <v>2015</v>
      </c>
      <c r="D137" s="23" t="s">
        <v>258</v>
      </c>
      <c r="E137" s="23" t="s">
        <v>5</v>
      </c>
      <c r="F137" s="23" t="s">
        <v>10</v>
      </c>
      <c r="G137" s="23">
        <v>1</v>
      </c>
    </row>
    <row r="138" spans="1:7" ht="15" x14ac:dyDescent="0.25">
      <c r="A138" s="128" t="str">
        <f t="shared" si="2"/>
        <v>Reg2015Accessory sinuses - C31MaleMāori</v>
      </c>
      <c r="B138" s="23" t="s">
        <v>2</v>
      </c>
      <c r="C138" s="23">
        <v>2015</v>
      </c>
      <c r="D138" s="23" t="s">
        <v>259</v>
      </c>
      <c r="E138" s="23" t="s">
        <v>5</v>
      </c>
      <c r="F138" s="23" t="s">
        <v>10</v>
      </c>
      <c r="G138" s="23">
        <v>1</v>
      </c>
    </row>
    <row r="139" spans="1:7" ht="15" x14ac:dyDescent="0.25">
      <c r="A139" s="128" t="str">
        <f t="shared" si="2"/>
        <v>Reg2015Larynx - C32MaleMāori</v>
      </c>
      <c r="B139" s="23" t="s">
        <v>2</v>
      </c>
      <c r="C139" s="23">
        <v>2015</v>
      </c>
      <c r="D139" s="23" t="s">
        <v>25</v>
      </c>
      <c r="E139" s="23" t="s">
        <v>5</v>
      </c>
      <c r="F139" s="23" t="s">
        <v>10</v>
      </c>
      <c r="G139" s="23">
        <v>10</v>
      </c>
    </row>
    <row r="140" spans="1:7" ht="15" x14ac:dyDescent="0.25">
      <c r="A140" s="128" t="str">
        <f t="shared" si="2"/>
        <v>Reg2015Lung - C33-C34MaleMāori</v>
      </c>
      <c r="B140" s="23" t="s">
        <v>2</v>
      </c>
      <c r="C140" s="23">
        <v>2015</v>
      </c>
      <c r="D140" s="23" t="s">
        <v>47</v>
      </c>
      <c r="E140" s="23" t="s">
        <v>5</v>
      </c>
      <c r="F140" s="23" t="s">
        <v>10</v>
      </c>
      <c r="G140" s="23">
        <v>200</v>
      </c>
    </row>
    <row r="141" spans="1:7" ht="15" x14ac:dyDescent="0.25">
      <c r="A141" s="128" t="str">
        <f t="shared" si="2"/>
        <v>Reg2015Thymus - C37MaleMāori</v>
      </c>
      <c r="B141" s="23" t="s">
        <v>2</v>
      </c>
      <c r="C141" s="23">
        <v>2015</v>
      </c>
      <c r="D141" s="23" t="s">
        <v>41</v>
      </c>
      <c r="E141" s="23" t="s">
        <v>5</v>
      </c>
      <c r="F141" s="23" t="s">
        <v>10</v>
      </c>
      <c r="G141" s="23">
        <v>3</v>
      </c>
    </row>
    <row r="142" spans="1:7" ht="15" x14ac:dyDescent="0.25">
      <c r="A142" s="128" t="str">
        <f t="shared" si="2"/>
        <v>Reg2015Bone and articular cartilage - C40-C41MaleMāori</v>
      </c>
      <c r="B142" s="23" t="s">
        <v>2</v>
      </c>
      <c r="C142" s="23">
        <v>2015</v>
      </c>
      <c r="D142" s="23" t="s">
        <v>262</v>
      </c>
      <c r="E142" s="23" t="s">
        <v>5</v>
      </c>
      <c r="F142" s="23" t="s">
        <v>10</v>
      </c>
      <c r="G142" s="23">
        <v>4</v>
      </c>
    </row>
    <row r="143" spans="1:7" ht="15" x14ac:dyDescent="0.25">
      <c r="A143" s="128" t="str">
        <f t="shared" si="2"/>
        <v>Reg2015Melanoma - C43MaleMāori</v>
      </c>
      <c r="B143" s="23" t="s">
        <v>2</v>
      </c>
      <c r="C143" s="23">
        <v>2015</v>
      </c>
      <c r="D143" s="23" t="s">
        <v>28</v>
      </c>
      <c r="E143" s="23" t="s">
        <v>5</v>
      </c>
      <c r="F143" s="23" t="s">
        <v>10</v>
      </c>
      <c r="G143" s="23">
        <v>18</v>
      </c>
    </row>
    <row r="144" spans="1:7" ht="15" x14ac:dyDescent="0.25">
      <c r="A144" s="128" t="str">
        <f t="shared" si="2"/>
        <v>Reg2015Non-melanoma - C44MaleMāori</v>
      </c>
      <c r="B144" s="23" t="s">
        <v>2</v>
      </c>
      <c r="C144" s="23">
        <v>2015</v>
      </c>
      <c r="D144" s="23" t="s">
        <v>263</v>
      </c>
      <c r="E144" s="23" t="s">
        <v>5</v>
      </c>
      <c r="F144" s="23" t="s">
        <v>10</v>
      </c>
      <c r="G144" s="23">
        <v>7</v>
      </c>
    </row>
    <row r="145" spans="1:7" ht="15" x14ac:dyDescent="0.25">
      <c r="A145" s="128" t="str">
        <f t="shared" si="2"/>
        <v>Reg2015Mesothelioma - C45MaleMāori</v>
      </c>
      <c r="B145" s="23" t="s">
        <v>2</v>
      </c>
      <c r="C145" s="23">
        <v>2015</v>
      </c>
      <c r="D145" s="23" t="s">
        <v>30</v>
      </c>
      <c r="E145" s="23" t="s">
        <v>5</v>
      </c>
      <c r="F145" s="23" t="s">
        <v>10</v>
      </c>
      <c r="G145" s="23">
        <v>9</v>
      </c>
    </row>
    <row r="146" spans="1:7" ht="15" x14ac:dyDescent="0.25">
      <c r="A146" s="128" t="str">
        <f t="shared" si="2"/>
        <v>Reg2015Peripheral nerves and autonomic nervous system - C47MaleMāori</v>
      </c>
      <c r="B146" s="23" t="s">
        <v>2</v>
      </c>
      <c r="C146" s="23">
        <v>2015</v>
      </c>
      <c r="D146" s="23" t="s">
        <v>266</v>
      </c>
      <c r="E146" s="23" t="s">
        <v>5</v>
      </c>
      <c r="F146" s="23" t="s">
        <v>10</v>
      </c>
      <c r="G146" s="23">
        <v>1</v>
      </c>
    </row>
    <row r="147" spans="1:7" ht="15" x14ac:dyDescent="0.25">
      <c r="A147" s="128" t="str">
        <f t="shared" si="2"/>
        <v>Reg2015Connective tissue - C49MaleMāori</v>
      </c>
      <c r="B147" s="23" t="s">
        <v>2</v>
      </c>
      <c r="C147" s="23">
        <v>2015</v>
      </c>
      <c r="D147" s="23" t="s">
        <v>268</v>
      </c>
      <c r="E147" s="23" t="s">
        <v>5</v>
      </c>
      <c r="F147" s="23" t="s">
        <v>10</v>
      </c>
      <c r="G147" s="23">
        <v>9</v>
      </c>
    </row>
    <row r="148" spans="1:7" ht="15" x14ac:dyDescent="0.25">
      <c r="A148" s="128" t="str">
        <f t="shared" si="2"/>
        <v>Reg2015Breast - C50MaleMāori</v>
      </c>
      <c r="B148" s="23" t="s">
        <v>2</v>
      </c>
      <c r="C148" s="23">
        <v>2015</v>
      </c>
      <c r="D148" s="23" t="s">
        <v>21</v>
      </c>
      <c r="E148" s="23" t="s">
        <v>5</v>
      </c>
      <c r="F148" s="23" t="s">
        <v>10</v>
      </c>
      <c r="G148" s="23">
        <v>2</v>
      </c>
    </row>
    <row r="149" spans="1:7" ht="15" x14ac:dyDescent="0.25">
      <c r="A149" s="128" t="str">
        <f t="shared" si="2"/>
        <v>Reg2015Penis - C60MaleMāori</v>
      </c>
      <c r="B149" s="23" t="s">
        <v>2</v>
      </c>
      <c r="C149" s="23">
        <v>2015</v>
      </c>
      <c r="D149" s="23" t="s">
        <v>37</v>
      </c>
      <c r="E149" s="23" t="s">
        <v>5</v>
      </c>
      <c r="F149" s="23" t="s">
        <v>10</v>
      </c>
      <c r="G149" s="23">
        <v>1</v>
      </c>
    </row>
    <row r="150" spans="1:7" ht="15" x14ac:dyDescent="0.25">
      <c r="A150" s="128" t="str">
        <f t="shared" si="2"/>
        <v>Reg2015Prostate - C61MaleMāori</v>
      </c>
      <c r="B150" s="23" t="s">
        <v>2</v>
      </c>
      <c r="C150" s="23">
        <v>2015</v>
      </c>
      <c r="D150" s="23" t="s">
        <v>38</v>
      </c>
      <c r="E150" s="23" t="s">
        <v>5</v>
      </c>
      <c r="F150" s="23" t="s">
        <v>10</v>
      </c>
      <c r="G150" s="23">
        <v>208</v>
      </c>
    </row>
    <row r="151" spans="1:7" ht="15" x14ac:dyDescent="0.25">
      <c r="A151" s="128" t="str">
        <f t="shared" si="2"/>
        <v>Reg2015Testis - C62MaleMāori</v>
      </c>
      <c r="B151" s="23" t="s">
        <v>2</v>
      </c>
      <c r="C151" s="23">
        <v>2015</v>
      </c>
      <c r="D151" s="23" t="s">
        <v>40</v>
      </c>
      <c r="E151" s="23" t="s">
        <v>5</v>
      </c>
      <c r="F151" s="23" t="s">
        <v>10</v>
      </c>
      <c r="G151" s="23">
        <v>42</v>
      </c>
    </row>
    <row r="152" spans="1:7" ht="15" x14ac:dyDescent="0.25">
      <c r="A152" s="128" t="str">
        <f t="shared" si="2"/>
        <v>Reg2015Kidney - C64MaleMāori</v>
      </c>
      <c r="B152" s="23" t="s">
        <v>2</v>
      </c>
      <c r="C152" s="23">
        <v>2015</v>
      </c>
      <c r="D152" s="23" t="s">
        <v>274</v>
      </c>
      <c r="E152" s="23" t="s">
        <v>5</v>
      </c>
      <c r="F152" s="23" t="s">
        <v>10</v>
      </c>
      <c r="G152" s="23">
        <v>40</v>
      </c>
    </row>
    <row r="153" spans="1:7" ht="15" x14ac:dyDescent="0.25">
      <c r="A153" s="128" t="str">
        <f t="shared" si="2"/>
        <v>Reg2015Ureter - C66MaleMāori</v>
      </c>
      <c r="B153" s="23" t="s">
        <v>2</v>
      </c>
      <c r="C153" s="23">
        <v>2015</v>
      </c>
      <c r="D153" s="23" t="s">
        <v>43</v>
      </c>
      <c r="E153" s="23" t="s">
        <v>5</v>
      </c>
      <c r="F153" s="23" t="s">
        <v>10</v>
      </c>
      <c r="G153" s="23">
        <v>1</v>
      </c>
    </row>
    <row r="154" spans="1:7" ht="15" x14ac:dyDescent="0.25">
      <c r="A154" s="128" t="str">
        <f t="shared" si="2"/>
        <v>Reg2015Bladder - C67MaleMāori</v>
      </c>
      <c r="B154" s="23" t="s">
        <v>2</v>
      </c>
      <c r="C154" s="23">
        <v>2015</v>
      </c>
      <c r="D154" s="23" t="s">
        <v>19</v>
      </c>
      <c r="E154" s="23" t="s">
        <v>5</v>
      </c>
      <c r="F154" s="23" t="s">
        <v>10</v>
      </c>
      <c r="G154" s="23">
        <v>16</v>
      </c>
    </row>
    <row r="155" spans="1:7" ht="15" x14ac:dyDescent="0.25">
      <c r="A155" s="128" t="str">
        <f t="shared" si="2"/>
        <v>Reg2015Other urinary organs - C68MaleMāori</v>
      </c>
      <c r="B155" s="23" t="s">
        <v>2</v>
      </c>
      <c r="C155" s="23">
        <v>2015</v>
      </c>
      <c r="D155" s="23" t="s">
        <v>276</v>
      </c>
      <c r="E155" s="23" t="s">
        <v>5</v>
      </c>
      <c r="F155" s="23" t="s">
        <v>10</v>
      </c>
      <c r="G155" s="23">
        <v>1</v>
      </c>
    </row>
    <row r="156" spans="1:7" ht="15" x14ac:dyDescent="0.25">
      <c r="A156" s="128" t="str">
        <f t="shared" si="2"/>
        <v>Reg2015Brain - C71MaleMāori</v>
      </c>
      <c r="B156" s="23" t="s">
        <v>2</v>
      </c>
      <c r="C156" s="23">
        <v>2015</v>
      </c>
      <c r="D156" s="23" t="s">
        <v>20</v>
      </c>
      <c r="E156" s="23" t="s">
        <v>5</v>
      </c>
      <c r="F156" s="23" t="s">
        <v>10</v>
      </c>
      <c r="G156" s="23">
        <v>17</v>
      </c>
    </row>
    <row r="157" spans="1:7" ht="15" x14ac:dyDescent="0.25">
      <c r="A157" s="128" t="str">
        <f t="shared" si="2"/>
        <v>Reg2015Other central nervous system - C72MaleMāori</v>
      </c>
      <c r="B157" s="23" t="s">
        <v>2</v>
      </c>
      <c r="C157" s="23">
        <v>2015</v>
      </c>
      <c r="D157" s="23" t="s">
        <v>279</v>
      </c>
      <c r="E157" s="23" t="s">
        <v>5</v>
      </c>
      <c r="F157" s="23" t="s">
        <v>10</v>
      </c>
      <c r="G157" s="23">
        <v>1</v>
      </c>
    </row>
    <row r="158" spans="1:7" ht="15" x14ac:dyDescent="0.25">
      <c r="A158" s="128" t="str">
        <f t="shared" si="2"/>
        <v>Reg2015Thyroid - C73MaleMāori</v>
      </c>
      <c r="B158" s="23" t="s">
        <v>2</v>
      </c>
      <c r="C158" s="23">
        <v>2015</v>
      </c>
      <c r="D158" s="23" t="s">
        <v>281</v>
      </c>
      <c r="E158" s="23" t="s">
        <v>5</v>
      </c>
      <c r="F158" s="23" t="s">
        <v>10</v>
      </c>
      <c r="G158" s="23">
        <v>14</v>
      </c>
    </row>
    <row r="159" spans="1:7" ht="15" x14ac:dyDescent="0.25">
      <c r="A159" s="128" t="str">
        <f t="shared" si="2"/>
        <v>Reg2015Adrenal gland - C74MaleMāori</v>
      </c>
      <c r="B159" s="23" t="s">
        <v>2</v>
      </c>
      <c r="C159" s="23">
        <v>2015</v>
      </c>
      <c r="D159" s="23" t="s">
        <v>282</v>
      </c>
      <c r="E159" s="23" t="s">
        <v>5</v>
      </c>
      <c r="F159" s="23" t="s">
        <v>10</v>
      </c>
      <c r="G159" s="23">
        <v>2</v>
      </c>
    </row>
    <row r="160" spans="1:7" ht="15" x14ac:dyDescent="0.25">
      <c r="A160" s="128" t="str">
        <f t="shared" si="2"/>
        <v>Reg2015Other endocrine glands - C75MaleMāori</v>
      </c>
      <c r="B160" s="23" t="s">
        <v>2</v>
      </c>
      <c r="C160" s="23">
        <v>2015</v>
      </c>
      <c r="D160" s="23" t="s">
        <v>283</v>
      </c>
      <c r="E160" s="23" t="s">
        <v>5</v>
      </c>
      <c r="F160" s="23" t="s">
        <v>10</v>
      </c>
      <c r="G160" s="23">
        <v>1</v>
      </c>
    </row>
    <row r="161" spans="1:7" ht="15" x14ac:dyDescent="0.25">
      <c r="A161" s="128" t="str">
        <f t="shared" si="2"/>
        <v>Reg2015Other and ill-defined sites - C76MaleMāori</v>
      </c>
      <c r="B161" s="23" t="s">
        <v>2</v>
      </c>
      <c r="C161" s="23">
        <v>2015</v>
      </c>
      <c r="D161" s="23" t="s">
        <v>285</v>
      </c>
      <c r="E161" s="23" t="s">
        <v>5</v>
      </c>
      <c r="F161" s="23" t="s">
        <v>10</v>
      </c>
      <c r="G161" s="23">
        <v>1</v>
      </c>
    </row>
    <row r="162" spans="1:7" ht="15" x14ac:dyDescent="0.25">
      <c r="A162" s="128" t="str">
        <f t="shared" si="2"/>
        <v>Reg2015Unknown primary - C77-C79MaleMāori</v>
      </c>
      <c r="B162" s="23" t="s">
        <v>2</v>
      </c>
      <c r="C162" s="23">
        <v>2015</v>
      </c>
      <c r="D162" s="23" t="s">
        <v>286</v>
      </c>
      <c r="E162" s="23" t="s">
        <v>5</v>
      </c>
      <c r="F162" s="23" t="s">
        <v>10</v>
      </c>
      <c r="G162" s="23">
        <v>28</v>
      </c>
    </row>
    <row r="163" spans="1:7" ht="15" x14ac:dyDescent="0.25">
      <c r="A163" s="128" t="str">
        <f t="shared" si="2"/>
        <v>Reg2015Unspecified site - C80MaleMāori</v>
      </c>
      <c r="B163" s="23" t="s">
        <v>2</v>
      </c>
      <c r="C163" s="23">
        <v>2015</v>
      </c>
      <c r="D163" s="23" t="s">
        <v>287</v>
      </c>
      <c r="E163" s="23" t="s">
        <v>5</v>
      </c>
      <c r="F163" s="23" t="s">
        <v>10</v>
      </c>
      <c r="G163" s="23">
        <v>4</v>
      </c>
    </row>
    <row r="164" spans="1:7" ht="15" x14ac:dyDescent="0.25">
      <c r="A164" s="128" t="str">
        <f t="shared" si="2"/>
        <v>Reg2015Hodgkin lymphoma - C81MaleMāori</v>
      </c>
      <c r="B164" s="23" t="s">
        <v>2</v>
      </c>
      <c r="C164" s="23">
        <v>2015</v>
      </c>
      <c r="D164" s="23" t="s">
        <v>289</v>
      </c>
      <c r="E164" s="23" t="s">
        <v>5</v>
      </c>
      <c r="F164" s="23" t="s">
        <v>10</v>
      </c>
      <c r="G164" s="23">
        <v>9</v>
      </c>
    </row>
    <row r="165" spans="1:7" ht="15" x14ac:dyDescent="0.25">
      <c r="A165" s="128" t="str">
        <f t="shared" si="2"/>
        <v>Reg2015Non-Hodgkin lymphoma - C82-C86, C96MaleMāori</v>
      </c>
      <c r="B165" s="23" t="s">
        <v>2</v>
      </c>
      <c r="C165" s="23">
        <v>2015</v>
      </c>
      <c r="D165" s="23" t="s">
        <v>365</v>
      </c>
      <c r="E165" s="23" t="s">
        <v>5</v>
      </c>
      <c r="F165" s="23" t="s">
        <v>10</v>
      </c>
      <c r="G165" s="23">
        <v>43</v>
      </c>
    </row>
    <row r="166" spans="1:7" ht="15" x14ac:dyDescent="0.25">
      <c r="A166" s="128" t="str">
        <f t="shared" si="2"/>
        <v>Reg2015Immunoproliferative cancers - C88MaleMāori</v>
      </c>
      <c r="B166" s="23" t="s">
        <v>2</v>
      </c>
      <c r="C166" s="23">
        <v>2015</v>
      </c>
      <c r="D166" s="23" t="s">
        <v>291</v>
      </c>
      <c r="E166" s="23" t="s">
        <v>5</v>
      </c>
      <c r="F166" s="23" t="s">
        <v>10</v>
      </c>
      <c r="G166" s="23">
        <v>3</v>
      </c>
    </row>
    <row r="167" spans="1:7" ht="15" x14ac:dyDescent="0.25">
      <c r="A167" s="128" t="str">
        <f t="shared" si="2"/>
        <v>Reg2015Myeloma - C90MaleMāori</v>
      </c>
      <c r="B167" s="23" t="s">
        <v>2</v>
      </c>
      <c r="C167" s="23">
        <v>2015</v>
      </c>
      <c r="D167" s="23" t="s">
        <v>292</v>
      </c>
      <c r="E167" s="23" t="s">
        <v>5</v>
      </c>
      <c r="F167" s="23" t="s">
        <v>10</v>
      </c>
      <c r="G167" s="23">
        <v>15</v>
      </c>
    </row>
    <row r="168" spans="1:7" ht="15" x14ac:dyDescent="0.25">
      <c r="A168" s="128" t="str">
        <f t="shared" si="2"/>
        <v>Reg2015Leukaemia - C91-C95MaleMāori</v>
      </c>
      <c r="B168" s="23" t="s">
        <v>2</v>
      </c>
      <c r="C168" s="23">
        <v>2015</v>
      </c>
      <c r="D168" s="23" t="s">
        <v>26</v>
      </c>
      <c r="E168" s="23" t="s">
        <v>5</v>
      </c>
      <c r="F168" s="23" t="s">
        <v>10</v>
      </c>
      <c r="G168" s="23">
        <v>45</v>
      </c>
    </row>
    <row r="169" spans="1:7" ht="15" x14ac:dyDescent="0.25">
      <c r="A169" s="128" t="str">
        <f t="shared" si="2"/>
        <v>Reg2015Polycythemia vera - D45MaleMāori</v>
      </c>
      <c r="B169" s="23" t="s">
        <v>2</v>
      </c>
      <c r="C169" s="23">
        <v>2015</v>
      </c>
      <c r="D169" s="23" t="s">
        <v>294</v>
      </c>
      <c r="E169" s="23" t="s">
        <v>5</v>
      </c>
      <c r="F169" s="23" t="s">
        <v>10</v>
      </c>
      <c r="G169" s="23">
        <v>4</v>
      </c>
    </row>
    <row r="170" spans="1:7" ht="15" x14ac:dyDescent="0.25">
      <c r="A170" s="128" t="str">
        <f t="shared" si="2"/>
        <v>Reg2015Myelodyplastic syndromes - D46MaleMāori</v>
      </c>
      <c r="B170" s="23" t="s">
        <v>2</v>
      </c>
      <c r="C170" s="23">
        <v>2015</v>
      </c>
      <c r="D170" s="23" t="s">
        <v>295</v>
      </c>
      <c r="E170" s="23" t="s">
        <v>5</v>
      </c>
      <c r="F170" s="23" t="s">
        <v>10</v>
      </c>
      <c r="G170" s="23">
        <v>11</v>
      </c>
    </row>
    <row r="171" spans="1:7" ht="15" x14ac:dyDescent="0.25">
      <c r="A171" s="128" t="str">
        <f t="shared" si="2"/>
        <v>Reg2015Uncertain behaviour of lymphoid, haematopoietic and related tissue - D47MaleMāori</v>
      </c>
      <c r="B171" s="23" t="s">
        <v>2</v>
      </c>
      <c r="C171" s="23">
        <v>2015</v>
      </c>
      <c r="D171" s="23" t="s">
        <v>296</v>
      </c>
      <c r="E171" s="23" t="s">
        <v>5</v>
      </c>
      <c r="F171" s="23" t="s">
        <v>10</v>
      </c>
      <c r="G171" s="23">
        <v>6</v>
      </c>
    </row>
    <row r="172" spans="1:7" ht="15" x14ac:dyDescent="0.25">
      <c r="A172" s="128" t="str">
        <f t="shared" si="2"/>
        <v>Reg2015Lip - C00MaleNon-Māori</v>
      </c>
      <c r="B172" s="23" t="s">
        <v>2</v>
      </c>
      <c r="C172" s="23">
        <v>2015</v>
      </c>
      <c r="D172" s="23" t="s">
        <v>27</v>
      </c>
      <c r="E172" s="23" t="s">
        <v>5</v>
      </c>
      <c r="F172" s="23" t="s">
        <v>11</v>
      </c>
      <c r="G172" s="23">
        <v>52</v>
      </c>
    </row>
    <row r="173" spans="1:7" ht="15" x14ac:dyDescent="0.25">
      <c r="A173" s="128" t="str">
        <f t="shared" si="2"/>
        <v>Reg2015Tongue - C01-C02MaleNon-Māori</v>
      </c>
      <c r="B173" s="23" t="s">
        <v>2</v>
      </c>
      <c r="C173" s="23">
        <v>2015</v>
      </c>
      <c r="D173" s="23" t="s">
        <v>42</v>
      </c>
      <c r="E173" s="23" t="s">
        <v>5</v>
      </c>
      <c r="F173" s="23" t="s">
        <v>11</v>
      </c>
      <c r="G173" s="23">
        <v>92</v>
      </c>
    </row>
    <row r="174" spans="1:7" ht="15" x14ac:dyDescent="0.25">
      <c r="A174" s="128" t="str">
        <f t="shared" si="2"/>
        <v>Reg2015Mouth - C03-C06MaleNon-Māori</v>
      </c>
      <c r="B174" s="23" t="s">
        <v>2</v>
      </c>
      <c r="C174" s="23">
        <v>2015</v>
      </c>
      <c r="D174" s="23" t="s">
        <v>31</v>
      </c>
      <c r="E174" s="23" t="s">
        <v>5</v>
      </c>
      <c r="F174" s="23" t="s">
        <v>11</v>
      </c>
      <c r="G174" s="23">
        <v>37</v>
      </c>
    </row>
    <row r="175" spans="1:7" ht="15" x14ac:dyDescent="0.25">
      <c r="A175" s="128" t="str">
        <f t="shared" si="2"/>
        <v>Reg2015Salivary glands - C07-C08MaleNon-Māori</v>
      </c>
      <c r="B175" s="23" t="s">
        <v>2</v>
      </c>
      <c r="C175" s="23">
        <v>2015</v>
      </c>
      <c r="D175" s="23" t="s">
        <v>247</v>
      </c>
      <c r="E175" s="23" t="s">
        <v>5</v>
      </c>
      <c r="F175" s="23" t="s">
        <v>11</v>
      </c>
      <c r="G175" s="23">
        <v>21</v>
      </c>
    </row>
    <row r="176" spans="1:7" ht="15" x14ac:dyDescent="0.25">
      <c r="A176" s="128" t="str">
        <f t="shared" si="2"/>
        <v>Reg2015Tonsils - C09MaleNon-Māori</v>
      </c>
      <c r="B176" s="23" t="s">
        <v>2</v>
      </c>
      <c r="C176" s="23">
        <v>2015</v>
      </c>
      <c r="D176" s="23" t="s">
        <v>248</v>
      </c>
      <c r="E176" s="23" t="s">
        <v>5</v>
      </c>
      <c r="F176" s="23" t="s">
        <v>11</v>
      </c>
      <c r="G176" s="23">
        <v>60</v>
      </c>
    </row>
    <row r="177" spans="1:7" ht="15" x14ac:dyDescent="0.25">
      <c r="A177" s="128" t="str">
        <f t="shared" si="2"/>
        <v>Reg2015Oropharynx - C10MaleNon-Māori</v>
      </c>
      <c r="B177" s="23" t="s">
        <v>2</v>
      </c>
      <c r="C177" s="23">
        <v>2015</v>
      </c>
      <c r="D177" s="23" t="s">
        <v>34</v>
      </c>
      <c r="E177" s="23" t="s">
        <v>5</v>
      </c>
      <c r="F177" s="23" t="s">
        <v>11</v>
      </c>
      <c r="G177" s="23">
        <v>17</v>
      </c>
    </row>
    <row r="178" spans="1:7" ht="15" x14ac:dyDescent="0.25">
      <c r="A178" s="128" t="str">
        <f t="shared" si="2"/>
        <v>Reg2015Nasopharynx - C11MaleNon-Māori</v>
      </c>
      <c r="B178" s="23" t="s">
        <v>2</v>
      </c>
      <c r="C178" s="23">
        <v>2015</v>
      </c>
      <c r="D178" s="23" t="s">
        <v>32</v>
      </c>
      <c r="E178" s="23" t="s">
        <v>5</v>
      </c>
      <c r="F178" s="23" t="s">
        <v>11</v>
      </c>
      <c r="G178" s="23">
        <v>20</v>
      </c>
    </row>
    <row r="179" spans="1:7" ht="15" x14ac:dyDescent="0.25">
      <c r="A179" s="128" t="str">
        <f t="shared" si="2"/>
        <v>Reg2015Pyriform sinus - C12MaleNon-Māori</v>
      </c>
      <c r="B179" s="23" t="s">
        <v>2</v>
      </c>
      <c r="C179" s="23">
        <v>2015</v>
      </c>
      <c r="D179" s="23" t="s">
        <v>249</v>
      </c>
      <c r="E179" s="23" t="s">
        <v>5</v>
      </c>
      <c r="F179" s="23" t="s">
        <v>11</v>
      </c>
      <c r="G179" s="23">
        <v>11</v>
      </c>
    </row>
    <row r="180" spans="1:7" ht="15" x14ac:dyDescent="0.25">
      <c r="A180" s="128" t="str">
        <f t="shared" si="2"/>
        <v>Reg2015Hypopharynx - C13MaleNon-Māori</v>
      </c>
      <c r="B180" s="23" t="s">
        <v>2</v>
      </c>
      <c r="C180" s="23">
        <v>2015</v>
      </c>
      <c r="D180" s="23" t="s">
        <v>24</v>
      </c>
      <c r="E180" s="23" t="s">
        <v>5</v>
      </c>
      <c r="F180" s="23" t="s">
        <v>11</v>
      </c>
      <c r="G180" s="23">
        <v>8</v>
      </c>
    </row>
    <row r="181" spans="1:7" ht="15" x14ac:dyDescent="0.25">
      <c r="A181" s="128" t="str">
        <f t="shared" si="2"/>
        <v>Reg2015Other lip, oral cavity and pharynx - C14MaleNon-Māori</v>
      </c>
      <c r="B181" s="23" t="s">
        <v>2</v>
      </c>
      <c r="C181" s="23">
        <v>2015</v>
      </c>
      <c r="D181" s="23" t="s">
        <v>250</v>
      </c>
      <c r="E181" s="23" t="s">
        <v>5</v>
      </c>
      <c r="F181" s="23" t="s">
        <v>11</v>
      </c>
      <c r="G181" s="23">
        <v>5</v>
      </c>
    </row>
    <row r="182" spans="1:7" ht="15" x14ac:dyDescent="0.25">
      <c r="A182" s="128" t="str">
        <f t="shared" si="2"/>
        <v>Reg2015Oesophagus - C15MaleNon-Māori</v>
      </c>
      <c r="B182" s="23" t="s">
        <v>2</v>
      </c>
      <c r="C182" s="23">
        <v>2015</v>
      </c>
      <c r="D182" s="23" t="s">
        <v>33</v>
      </c>
      <c r="E182" s="23" t="s">
        <v>5</v>
      </c>
      <c r="F182" s="23" t="s">
        <v>11</v>
      </c>
      <c r="G182" s="23">
        <v>197</v>
      </c>
    </row>
    <row r="183" spans="1:7" ht="15" x14ac:dyDescent="0.25">
      <c r="A183" s="128" t="str">
        <f t="shared" si="2"/>
        <v>Reg2015Stomach - C16MaleNon-Māori</v>
      </c>
      <c r="B183" s="23" t="s">
        <v>2</v>
      </c>
      <c r="C183" s="23">
        <v>2015</v>
      </c>
      <c r="D183" s="23" t="s">
        <v>39</v>
      </c>
      <c r="E183" s="23" t="s">
        <v>5</v>
      </c>
      <c r="F183" s="23" t="s">
        <v>11</v>
      </c>
      <c r="G183" s="23">
        <v>199</v>
      </c>
    </row>
    <row r="184" spans="1:7" ht="15" x14ac:dyDescent="0.25">
      <c r="A184" s="128" t="str">
        <f t="shared" si="2"/>
        <v>Reg2015Small intestine - C17MaleNon-Māori</v>
      </c>
      <c r="B184" s="23" t="s">
        <v>2</v>
      </c>
      <c r="C184" s="23">
        <v>2015</v>
      </c>
      <c r="D184" s="23" t="s">
        <v>252</v>
      </c>
      <c r="E184" s="23" t="s">
        <v>5</v>
      </c>
      <c r="F184" s="23" t="s">
        <v>11</v>
      </c>
      <c r="G184" s="23">
        <v>54</v>
      </c>
    </row>
    <row r="185" spans="1:7" ht="15" x14ac:dyDescent="0.25">
      <c r="A185" s="128" t="str">
        <f t="shared" si="2"/>
        <v>Reg2015Colon, rectum and rectosigmoid junction - C18-C20MaleNon-Māori</v>
      </c>
      <c r="B185" s="23" t="s">
        <v>2</v>
      </c>
      <c r="C185" s="23">
        <v>2015</v>
      </c>
      <c r="D185" s="23" t="s">
        <v>1567</v>
      </c>
      <c r="E185" s="23" t="s">
        <v>5</v>
      </c>
      <c r="F185" s="23" t="s">
        <v>11</v>
      </c>
      <c r="G185" s="23">
        <v>1514</v>
      </c>
    </row>
    <row r="186" spans="1:7" ht="15" x14ac:dyDescent="0.25">
      <c r="A186" s="128" t="str">
        <f t="shared" si="2"/>
        <v>Reg2015Anus - C21MaleNon-Māori</v>
      </c>
      <c r="B186" s="23" t="s">
        <v>2</v>
      </c>
      <c r="C186" s="23">
        <v>2015</v>
      </c>
      <c r="D186" s="23" t="s">
        <v>18</v>
      </c>
      <c r="E186" s="23" t="s">
        <v>5</v>
      </c>
      <c r="F186" s="23" t="s">
        <v>11</v>
      </c>
      <c r="G186" s="23">
        <v>22</v>
      </c>
    </row>
    <row r="187" spans="1:7" ht="15" x14ac:dyDescent="0.25">
      <c r="A187" s="128" t="str">
        <f t="shared" si="2"/>
        <v>Reg2015Liver - C22MaleNon-Māori</v>
      </c>
      <c r="B187" s="23" t="s">
        <v>2</v>
      </c>
      <c r="C187" s="23">
        <v>2015</v>
      </c>
      <c r="D187" s="23" t="s">
        <v>254</v>
      </c>
      <c r="E187" s="23" t="s">
        <v>5</v>
      </c>
      <c r="F187" s="23" t="s">
        <v>11</v>
      </c>
      <c r="G187" s="23">
        <v>192</v>
      </c>
    </row>
    <row r="188" spans="1:7" ht="15" x14ac:dyDescent="0.25">
      <c r="A188" s="128" t="str">
        <f t="shared" si="2"/>
        <v>Reg2015Gallbladder - C23MaleNon-Māori</v>
      </c>
      <c r="B188" s="23" t="s">
        <v>2</v>
      </c>
      <c r="C188" s="23">
        <v>2015</v>
      </c>
      <c r="D188" s="23" t="s">
        <v>23</v>
      </c>
      <c r="E188" s="23" t="s">
        <v>5</v>
      </c>
      <c r="F188" s="23" t="s">
        <v>11</v>
      </c>
      <c r="G188" s="23">
        <v>16</v>
      </c>
    </row>
    <row r="189" spans="1:7" ht="15" x14ac:dyDescent="0.25">
      <c r="A189" s="128" t="str">
        <f t="shared" si="2"/>
        <v>Reg2015Other biliary tract - C24MaleNon-Māori</v>
      </c>
      <c r="B189" s="23" t="s">
        <v>2</v>
      </c>
      <c r="C189" s="23">
        <v>2015</v>
      </c>
      <c r="D189" s="23" t="s">
        <v>255</v>
      </c>
      <c r="E189" s="23" t="s">
        <v>5</v>
      </c>
      <c r="F189" s="23" t="s">
        <v>11</v>
      </c>
      <c r="G189" s="23">
        <v>41</v>
      </c>
    </row>
    <row r="190" spans="1:7" ht="15" x14ac:dyDescent="0.25">
      <c r="A190" s="128" t="str">
        <f t="shared" si="2"/>
        <v>Reg2015Pancreas - C25MaleNon-Māori</v>
      </c>
      <c r="B190" s="23" t="s">
        <v>2</v>
      </c>
      <c r="C190" s="23">
        <v>2015</v>
      </c>
      <c r="D190" s="23" t="s">
        <v>36</v>
      </c>
      <c r="E190" s="23" t="s">
        <v>5</v>
      </c>
      <c r="F190" s="23" t="s">
        <v>11</v>
      </c>
      <c r="G190" s="23">
        <v>261</v>
      </c>
    </row>
    <row r="191" spans="1:7" ht="15" x14ac:dyDescent="0.25">
      <c r="A191" s="128" t="str">
        <f t="shared" si="2"/>
        <v>Reg2015Other digestive organs - C26MaleNon-Māori</v>
      </c>
      <c r="B191" s="23" t="s">
        <v>2</v>
      </c>
      <c r="C191" s="23">
        <v>2015</v>
      </c>
      <c r="D191" s="23" t="s">
        <v>256</v>
      </c>
      <c r="E191" s="23" t="s">
        <v>5</v>
      </c>
      <c r="F191" s="23" t="s">
        <v>11</v>
      </c>
      <c r="G191" s="23">
        <v>44</v>
      </c>
    </row>
    <row r="192" spans="1:7" ht="15" x14ac:dyDescent="0.25">
      <c r="A192" s="128" t="str">
        <f t="shared" si="2"/>
        <v>Reg2015Nasal cavity and middle ear - C30MaleNon-Māori</v>
      </c>
      <c r="B192" s="23" t="s">
        <v>2</v>
      </c>
      <c r="C192" s="23">
        <v>2015</v>
      </c>
      <c r="D192" s="23" t="s">
        <v>258</v>
      </c>
      <c r="E192" s="23" t="s">
        <v>5</v>
      </c>
      <c r="F192" s="23" t="s">
        <v>11</v>
      </c>
      <c r="G192" s="23">
        <v>11</v>
      </c>
    </row>
    <row r="193" spans="1:7" ht="15" x14ac:dyDescent="0.25">
      <c r="A193" s="128" t="str">
        <f t="shared" si="2"/>
        <v>Reg2015Accessory sinuses - C31MaleNon-Māori</v>
      </c>
      <c r="B193" s="23" t="s">
        <v>2</v>
      </c>
      <c r="C193" s="23">
        <v>2015</v>
      </c>
      <c r="D193" s="23" t="s">
        <v>259</v>
      </c>
      <c r="E193" s="23" t="s">
        <v>5</v>
      </c>
      <c r="F193" s="23" t="s">
        <v>11</v>
      </c>
      <c r="G193" s="23">
        <v>1</v>
      </c>
    </row>
    <row r="194" spans="1:7" ht="15" x14ac:dyDescent="0.25">
      <c r="A194" s="128" t="str">
        <f t="shared" si="2"/>
        <v>Reg2015Larynx - C32MaleNon-Māori</v>
      </c>
      <c r="B194" s="23" t="s">
        <v>2</v>
      </c>
      <c r="C194" s="23">
        <v>2015</v>
      </c>
      <c r="D194" s="23" t="s">
        <v>25</v>
      </c>
      <c r="E194" s="23" t="s">
        <v>5</v>
      </c>
      <c r="F194" s="23" t="s">
        <v>11</v>
      </c>
      <c r="G194" s="23">
        <v>59</v>
      </c>
    </row>
    <row r="195" spans="1:7" ht="15" x14ac:dyDescent="0.25">
      <c r="A195" s="128" t="str">
        <f t="shared" ref="A195:A258" si="3">B195&amp;C195&amp;D195&amp;E195&amp;F195</f>
        <v>Reg2015Lung - C33-C34MaleNon-Māori</v>
      </c>
      <c r="B195" s="23" t="s">
        <v>2</v>
      </c>
      <c r="C195" s="23">
        <v>2015</v>
      </c>
      <c r="D195" s="23" t="s">
        <v>47</v>
      </c>
      <c r="E195" s="23" t="s">
        <v>5</v>
      </c>
      <c r="F195" s="23" t="s">
        <v>11</v>
      </c>
      <c r="G195" s="23">
        <v>899</v>
      </c>
    </row>
    <row r="196" spans="1:7" ht="15" x14ac:dyDescent="0.25">
      <c r="A196" s="128" t="str">
        <f t="shared" si="3"/>
        <v>Reg2015Thymus - C37MaleNon-Māori</v>
      </c>
      <c r="B196" s="23" t="s">
        <v>2</v>
      </c>
      <c r="C196" s="23">
        <v>2015</v>
      </c>
      <c r="D196" s="23" t="s">
        <v>41</v>
      </c>
      <c r="E196" s="23" t="s">
        <v>5</v>
      </c>
      <c r="F196" s="23" t="s">
        <v>11</v>
      </c>
      <c r="G196" s="23">
        <v>8</v>
      </c>
    </row>
    <row r="197" spans="1:7" ht="15" x14ac:dyDescent="0.25">
      <c r="A197" s="128" t="str">
        <f t="shared" si="3"/>
        <v>Reg2015Heart, mediastinum and pleura - C38MaleNon-Māori</v>
      </c>
      <c r="B197" s="23" t="s">
        <v>2</v>
      </c>
      <c r="C197" s="23">
        <v>2015</v>
      </c>
      <c r="D197" s="23" t="s">
        <v>260</v>
      </c>
      <c r="E197" s="23" t="s">
        <v>5</v>
      </c>
      <c r="F197" s="23" t="s">
        <v>11</v>
      </c>
      <c r="G197" s="23">
        <v>8</v>
      </c>
    </row>
    <row r="198" spans="1:7" ht="15" x14ac:dyDescent="0.25">
      <c r="A198" s="128" t="str">
        <f t="shared" si="3"/>
        <v>Reg2015Bone and articular cartilage - C40-C41MaleNon-Māori</v>
      </c>
      <c r="B198" s="23" t="s">
        <v>2</v>
      </c>
      <c r="C198" s="23">
        <v>2015</v>
      </c>
      <c r="D198" s="23" t="s">
        <v>262</v>
      </c>
      <c r="E198" s="23" t="s">
        <v>5</v>
      </c>
      <c r="F198" s="23" t="s">
        <v>11</v>
      </c>
      <c r="G198" s="23">
        <v>15</v>
      </c>
    </row>
    <row r="199" spans="1:7" ht="15" x14ac:dyDescent="0.25">
      <c r="A199" s="128" t="str">
        <f t="shared" si="3"/>
        <v>Reg2015Melanoma - C43MaleNon-Māori</v>
      </c>
      <c r="B199" s="23" t="s">
        <v>2</v>
      </c>
      <c r="C199" s="23">
        <v>2015</v>
      </c>
      <c r="D199" s="23" t="s">
        <v>28</v>
      </c>
      <c r="E199" s="23" t="s">
        <v>5</v>
      </c>
      <c r="F199" s="23" t="s">
        <v>11</v>
      </c>
      <c r="G199" s="23">
        <v>1340</v>
      </c>
    </row>
    <row r="200" spans="1:7" ht="15" x14ac:dyDescent="0.25">
      <c r="A200" s="128" t="str">
        <f t="shared" si="3"/>
        <v>Reg2015Non-melanoma - C44MaleNon-Māori</v>
      </c>
      <c r="B200" s="23" t="s">
        <v>2</v>
      </c>
      <c r="C200" s="23">
        <v>2015</v>
      </c>
      <c r="D200" s="23" t="s">
        <v>263</v>
      </c>
      <c r="E200" s="23" t="s">
        <v>5</v>
      </c>
      <c r="F200" s="23" t="s">
        <v>11</v>
      </c>
      <c r="G200" s="23">
        <v>68</v>
      </c>
    </row>
    <row r="201" spans="1:7" ht="15" x14ac:dyDescent="0.25">
      <c r="A201" s="128" t="str">
        <f t="shared" si="3"/>
        <v>Reg2015Mesothelioma - C45MaleNon-Māori</v>
      </c>
      <c r="B201" s="23" t="s">
        <v>2</v>
      </c>
      <c r="C201" s="23">
        <v>2015</v>
      </c>
      <c r="D201" s="23" t="s">
        <v>30</v>
      </c>
      <c r="E201" s="23" t="s">
        <v>5</v>
      </c>
      <c r="F201" s="23" t="s">
        <v>11</v>
      </c>
      <c r="G201" s="23">
        <v>78</v>
      </c>
    </row>
    <row r="202" spans="1:7" ht="15" x14ac:dyDescent="0.25">
      <c r="A202" s="128" t="str">
        <f t="shared" si="3"/>
        <v>Reg2015Kaposi sarcoma - C46MaleNon-Māori</v>
      </c>
      <c r="B202" s="23" t="s">
        <v>2</v>
      </c>
      <c r="C202" s="23">
        <v>2015</v>
      </c>
      <c r="D202" s="23" t="s">
        <v>265</v>
      </c>
      <c r="E202" s="23" t="s">
        <v>5</v>
      </c>
      <c r="F202" s="23" t="s">
        <v>11</v>
      </c>
      <c r="G202" s="23">
        <v>1</v>
      </c>
    </row>
    <row r="203" spans="1:7" ht="15" x14ac:dyDescent="0.25">
      <c r="A203" s="128" t="str">
        <f t="shared" si="3"/>
        <v>Reg2015Peripheral nerves and autonomic nervous system - C47MaleNon-Māori</v>
      </c>
      <c r="B203" s="23" t="s">
        <v>2</v>
      </c>
      <c r="C203" s="23">
        <v>2015</v>
      </c>
      <c r="D203" s="23" t="s">
        <v>266</v>
      </c>
      <c r="E203" s="23" t="s">
        <v>5</v>
      </c>
      <c r="F203" s="23" t="s">
        <v>11</v>
      </c>
      <c r="G203" s="23">
        <v>3</v>
      </c>
    </row>
    <row r="204" spans="1:7" ht="15" x14ac:dyDescent="0.25">
      <c r="A204" s="128" t="str">
        <f t="shared" si="3"/>
        <v>Reg2015Peritoneum - C48MaleNon-Māori</v>
      </c>
      <c r="B204" s="23" t="s">
        <v>2</v>
      </c>
      <c r="C204" s="23">
        <v>2015</v>
      </c>
      <c r="D204" s="23" t="s">
        <v>267</v>
      </c>
      <c r="E204" s="23" t="s">
        <v>5</v>
      </c>
      <c r="F204" s="23" t="s">
        <v>11</v>
      </c>
      <c r="G204" s="23">
        <v>17</v>
      </c>
    </row>
    <row r="205" spans="1:7" ht="15" x14ac:dyDescent="0.25">
      <c r="A205" s="128" t="str">
        <f t="shared" si="3"/>
        <v>Reg2015Connective tissue - C49MaleNon-Māori</v>
      </c>
      <c r="B205" s="23" t="s">
        <v>2</v>
      </c>
      <c r="C205" s="23">
        <v>2015</v>
      </c>
      <c r="D205" s="23" t="s">
        <v>268</v>
      </c>
      <c r="E205" s="23" t="s">
        <v>5</v>
      </c>
      <c r="F205" s="23" t="s">
        <v>11</v>
      </c>
      <c r="G205" s="23">
        <v>54</v>
      </c>
    </row>
    <row r="206" spans="1:7" ht="15" x14ac:dyDescent="0.25">
      <c r="A206" s="128" t="str">
        <f t="shared" si="3"/>
        <v>Reg2015Breast - C50MaleNon-Māori</v>
      </c>
      <c r="B206" s="23" t="s">
        <v>2</v>
      </c>
      <c r="C206" s="23">
        <v>2015</v>
      </c>
      <c r="D206" s="23" t="s">
        <v>21</v>
      </c>
      <c r="E206" s="23" t="s">
        <v>5</v>
      </c>
      <c r="F206" s="23" t="s">
        <v>11</v>
      </c>
      <c r="G206" s="23">
        <v>21</v>
      </c>
    </row>
    <row r="207" spans="1:7" ht="15" x14ac:dyDescent="0.25">
      <c r="A207" s="128" t="str">
        <f t="shared" si="3"/>
        <v>Reg2015Penis - C60MaleNon-Māori</v>
      </c>
      <c r="B207" s="23" t="s">
        <v>2</v>
      </c>
      <c r="C207" s="23">
        <v>2015</v>
      </c>
      <c r="D207" s="23" t="s">
        <v>37</v>
      </c>
      <c r="E207" s="23" t="s">
        <v>5</v>
      </c>
      <c r="F207" s="23" t="s">
        <v>11</v>
      </c>
      <c r="G207" s="23">
        <v>17</v>
      </c>
    </row>
    <row r="208" spans="1:7" ht="15" x14ac:dyDescent="0.25">
      <c r="A208" s="128" t="str">
        <f t="shared" si="3"/>
        <v>Reg2015Prostate - C61MaleNon-Māori</v>
      </c>
      <c r="B208" s="23" t="s">
        <v>2</v>
      </c>
      <c r="C208" s="23">
        <v>2015</v>
      </c>
      <c r="D208" s="23" t="s">
        <v>38</v>
      </c>
      <c r="E208" s="23" t="s">
        <v>5</v>
      </c>
      <c r="F208" s="23" t="s">
        <v>11</v>
      </c>
      <c r="G208" s="23">
        <v>2860</v>
      </c>
    </row>
    <row r="209" spans="1:7" ht="15" x14ac:dyDescent="0.25">
      <c r="A209" s="128" t="str">
        <f t="shared" si="3"/>
        <v>Reg2015Testis - C62MaleNon-Māori</v>
      </c>
      <c r="B209" s="23" t="s">
        <v>2</v>
      </c>
      <c r="C209" s="23">
        <v>2015</v>
      </c>
      <c r="D209" s="23" t="s">
        <v>40</v>
      </c>
      <c r="E209" s="23" t="s">
        <v>5</v>
      </c>
      <c r="F209" s="23" t="s">
        <v>11</v>
      </c>
      <c r="G209" s="23">
        <v>131</v>
      </c>
    </row>
    <row r="210" spans="1:7" ht="15" x14ac:dyDescent="0.25">
      <c r="A210" s="128" t="str">
        <f t="shared" si="3"/>
        <v>Reg2015Other male genital organs - C63MaleNon-Māori</v>
      </c>
      <c r="B210" s="23" t="s">
        <v>2</v>
      </c>
      <c r="C210" s="23">
        <v>2015</v>
      </c>
      <c r="D210" s="23" t="s">
        <v>272</v>
      </c>
      <c r="E210" s="23" t="s">
        <v>5</v>
      </c>
      <c r="F210" s="23" t="s">
        <v>11</v>
      </c>
      <c r="G210" s="23">
        <v>7</v>
      </c>
    </row>
    <row r="211" spans="1:7" ht="15" x14ac:dyDescent="0.25">
      <c r="A211" s="128" t="str">
        <f t="shared" si="3"/>
        <v>Reg2015Kidney - C64MaleNon-Māori</v>
      </c>
      <c r="B211" s="23" t="s">
        <v>2</v>
      </c>
      <c r="C211" s="23">
        <v>2015</v>
      </c>
      <c r="D211" s="23" t="s">
        <v>274</v>
      </c>
      <c r="E211" s="23" t="s">
        <v>5</v>
      </c>
      <c r="F211" s="23" t="s">
        <v>11</v>
      </c>
      <c r="G211" s="23">
        <v>333</v>
      </c>
    </row>
    <row r="212" spans="1:7" ht="15" x14ac:dyDescent="0.25">
      <c r="A212" s="128" t="str">
        <f t="shared" si="3"/>
        <v>Reg2015Renal pelvis - C65MaleNon-Māori</v>
      </c>
      <c r="B212" s="23" t="s">
        <v>2</v>
      </c>
      <c r="C212" s="23">
        <v>2015</v>
      </c>
      <c r="D212" s="23" t="s">
        <v>275</v>
      </c>
      <c r="E212" s="23" t="s">
        <v>5</v>
      </c>
      <c r="F212" s="23" t="s">
        <v>11</v>
      </c>
      <c r="G212" s="23">
        <v>22</v>
      </c>
    </row>
    <row r="213" spans="1:7" ht="15" x14ac:dyDescent="0.25">
      <c r="A213" s="128" t="str">
        <f t="shared" si="3"/>
        <v>Reg2015Ureter - C66MaleNon-Māori</v>
      </c>
      <c r="B213" s="23" t="s">
        <v>2</v>
      </c>
      <c r="C213" s="23">
        <v>2015</v>
      </c>
      <c r="D213" s="23" t="s">
        <v>43</v>
      </c>
      <c r="E213" s="23" t="s">
        <v>5</v>
      </c>
      <c r="F213" s="23" t="s">
        <v>11</v>
      </c>
      <c r="G213" s="23">
        <v>23</v>
      </c>
    </row>
    <row r="214" spans="1:7" ht="15" x14ac:dyDescent="0.25">
      <c r="A214" s="128" t="str">
        <f t="shared" si="3"/>
        <v>Reg2015Bladder - C67MaleNon-Māori</v>
      </c>
      <c r="B214" s="23" t="s">
        <v>2</v>
      </c>
      <c r="C214" s="23">
        <v>2015</v>
      </c>
      <c r="D214" s="23" t="s">
        <v>19</v>
      </c>
      <c r="E214" s="23" t="s">
        <v>5</v>
      </c>
      <c r="F214" s="23" t="s">
        <v>11</v>
      </c>
      <c r="G214" s="23">
        <v>291</v>
      </c>
    </row>
    <row r="215" spans="1:7" ht="15" x14ac:dyDescent="0.25">
      <c r="A215" s="128" t="str">
        <f t="shared" si="3"/>
        <v>Reg2015Other urinary organs - C68MaleNon-Māori</v>
      </c>
      <c r="B215" s="23" t="s">
        <v>2</v>
      </c>
      <c r="C215" s="23">
        <v>2015</v>
      </c>
      <c r="D215" s="23" t="s">
        <v>276</v>
      </c>
      <c r="E215" s="23" t="s">
        <v>5</v>
      </c>
      <c r="F215" s="23" t="s">
        <v>11</v>
      </c>
      <c r="G215" s="23">
        <v>18</v>
      </c>
    </row>
    <row r="216" spans="1:7" ht="15" x14ac:dyDescent="0.25">
      <c r="A216" s="128" t="str">
        <f t="shared" si="3"/>
        <v>Reg2015Eye - C69MaleNon-Māori</v>
      </c>
      <c r="B216" s="23" t="s">
        <v>2</v>
      </c>
      <c r="C216" s="23">
        <v>2015</v>
      </c>
      <c r="D216" s="23" t="s">
        <v>278</v>
      </c>
      <c r="E216" s="23" t="s">
        <v>5</v>
      </c>
      <c r="F216" s="23" t="s">
        <v>11</v>
      </c>
      <c r="G216" s="23">
        <v>25</v>
      </c>
    </row>
    <row r="217" spans="1:7" ht="15" x14ac:dyDescent="0.25">
      <c r="A217" s="128" t="str">
        <f t="shared" si="3"/>
        <v>Reg2015Meninges - C70MaleNon-Māori</v>
      </c>
      <c r="B217" s="23" t="s">
        <v>2</v>
      </c>
      <c r="C217" s="23">
        <v>2015</v>
      </c>
      <c r="D217" s="23" t="s">
        <v>29</v>
      </c>
      <c r="E217" s="23" t="s">
        <v>5</v>
      </c>
      <c r="F217" s="23" t="s">
        <v>11</v>
      </c>
      <c r="G217" s="23">
        <v>1</v>
      </c>
    </row>
    <row r="218" spans="1:7" ht="15" x14ac:dyDescent="0.25">
      <c r="A218" s="128" t="str">
        <f t="shared" si="3"/>
        <v>Reg2015Brain - C71MaleNon-Māori</v>
      </c>
      <c r="B218" s="23" t="s">
        <v>2</v>
      </c>
      <c r="C218" s="23">
        <v>2015</v>
      </c>
      <c r="D218" s="23" t="s">
        <v>20</v>
      </c>
      <c r="E218" s="23" t="s">
        <v>5</v>
      </c>
      <c r="F218" s="23" t="s">
        <v>11</v>
      </c>
      <c r="G218" s="23">
        <v>155</v>
      </c>
    </row>
    <row r="219" spans="1:7" ht="15" x14ac:dyDescent="0.25">
      <c r="A219" s="128" t="str">
        <f t="shared" si="3"/>
        <v>Reg2015Other central nervous system - C72MaleNon-Māori</v>
      </c>
      <c r="B219" s="23" t="s">
        <v>2</v>
      </c>
      <c r="C219" s="23">
        <v>2015</v>
      </c>
      <c r="D219" s="23" t="s">
        <v>279</v>
      </c>
      <c r="E219" s="23" t="s">
        <v>5</v>
      </c>
      <c r="F219" s="23" t="s">
        <v>11</v>
      </c>
      <c r="G219" s="23">
        <v>4</v>
      </c>
    </row>
    <row r="220" spans="1:7" ht="15" x14ac:dyDescent="0.25">
      <c r="A220" s="128" t="str">
        <f t="shared" si="3"/>
        <v>Reg2015Thyroid - C73MaleNon-Māori</v>
      </c>
      <c r="B220" s="23" t="s">
        <v>2</v>
      </c>
      <c r="C220" s="23">
        <v>2015</v>
      </c>
      <c r="D220" s="23" t="s">
        <v>281</v>
      </c>
      <c r="E220" s="23" t="s">
        <v>5</v>
      </c>
      <c r="F220" s="23" t="s">
        <v>11</v>
      </c>
      <c r="G220" s="23">
        <v>85</v>
      </c>
    </row>
    <row r="221" spans="1:7" ht="15" x14ac:dyDescent="0.25">
      <c r="A221" s="128" t="str">
        <f t="shared" si="3"/>
        <v>Reg2015Adrenal gland - C74MaleNon-Māori</v>
      </c>
      <c r="B221" s="23" t="s">
        <v>2</v>
      </c>
      <c r="C221" s="23">
        <v>2015</v>
      </c>
      <c r="D221" s="23" t="s">
        <v>282</v>
      </c>
      <c r="E221" s="23" t="s">
        <v>5</v>
      </c>
      <c r="F221" s="23" t="s">
        <v>11</v>
      </c>
      <c r="G221" s="23">
        <v>5</v>
      </c>
    </row>
    <row r="222" spans="1:7" ht="15" x14ac:dyDescent="0.25">
      <c r="A222" s="128" t="str">
        <f t="shared" si="3"/>
        <v>Reg2015Other endocrine glands - C75MaleNon-Māori</v>
      </c>
      <c r="B222" s="23" t="s">
        <v>2</v>
      </c>
      <c r="C222" s="23">
        <v>2015</v>
      </c>
      <c r="D222" s="23" t="s">
        <v>283</v>
      </c>
      <c r="E222" s="23" t="s">
        <v>5</v>
      </c>
      <c r="F222" s="23" t="s">
        <v>11</v>
      </c>
      <c r="G222" s="23">
        <v>2</v>
      </c>
    </row>
    <row r="223" spans="1:7" ht="15" x14ac:dyDescent="0.25">
      <c r="A223" s="128" t="str">
        <f t="shared" si="3"/>
        <v>Reg2015Other and ill-defined sites - C76MaleNon-Māori</v>
      </c>
      <c r="B223" s="23" t="s">
        <v>2</v>
      </c>
      <c r="C223" s="23">
        <v>2015</v>
      </c>
      <c r="D223" s="23" t="s">
        <v>285</v>
      </c>
      <c r="E223" s="23" t="s">
        <v>5</v>
      </c>
      <c r="F223" s="23" t="s">
        <v>11</v>
      </c>
      <c r="G223" s="23">
        <v>1</v>
      </c>
    </row>
    <row r="224" spans="1:7" ht="15" x14ac:dyDescent="0.25">
      <c r="A224" s="128" t="str">
        <f t="shared" si="3"/>
        <v>Reg2015Unknown primary - C77-C79MaleNon-Māori</v>
      </c>
      <c r="B224" s="23" t="s">
        <v>2</v>
      </c>
      <c r="C224" s="23">
        <v>2015</v>
      </c>
      <c r="D224" s="23" t="s">
        <v>286</v>
      </c>
      <c r="E224" s="23" t="s">
        <v>5</v>
      </c>
      <c r="F224" s="23" t="s">
        <v>11</v>
      </c>
      <c r="G224" s="23">
        <v>168</v>
      </c>
    </row>
    <row r="225" spans="1:7" ht="15" x14ac:dyDescent="0.25">
      <c r="A225" s="128" t="str">
        <f t="shared" si="3"/>
        <v>Reg2015Unspecified site - C80MaleNon-Māori</v>
      </c>
      <c r="B225" s="23" t="s">
        <v>2</v>
      </c>
      <c r="C225" s="23">
        <v>2015</v>
      </c>
      <c r="D225" s="23" t="s">
        <v>287</v>
      </c>
      <c r="E225" s="23" t="s">
        <v>5</v>
      </c>
      <c r="F225" s="23" t="s">
        <v>11</v>
      </c>
      <c r="G225" s="23">
        <v>21</v>
      </c>
    </row>
    <row r="226" spans="1:7" ht="15" x14ac:dyDescent="0.25">
      <c r="A226" s="128" t="str">
        <f t="shared" si="3"/>
        <v>Reg2015Hodgkin lymphoma - C81MaleNon-Māori</v>
      </c>
      <c r="B226" s="23" t="s">
        <v>2</v>
      </c>
      <c r="C226" s="23">
        <v>2015</v>
      </c>
      <c r="D226" s="23" t="s">
        <v>289</v>
      </c>
      <c r="E226" s="23" t="s">
        <v>5</v>
      </c>
      <c r="F226" s="23" t="s">
        <v>11</v>
      </c>
      <c r="G226" s="23">
        <v>48</v>
      </c>
    </row>
    <row r="227" spans="1:7" ht="15" x14ac:dyDescent="0.25">
      <c r="A227" s="128" t="str">
        <f t="shared" si="3"/>
        <v>Reg2015Non-Hodgkin lymphoma - C82-C86, C96MaleNon-Māori</v>
      </c>
      <c r="B227" s="23" t="s">
        <v>2</v>
      </c>
      <c r="C227" s="23">
        <v>2015</v>
      </c>
      <c r="D227" s="23" t="s">
        <v>365</v>
      </c>
      <c r="E227" s="23" t="s">
        <v>5</v>
      </c>
      <c r="F227" s="23" t="s">
        <v>11</v>
      </c>
      <c r="G227" s="23">
        <v>423</v>
      </c>
    </row>
    <row r="228" spans="1:7" ht="15" x14ac:dyDescent="0.25">
      <c r="A228" s="128" t="str">
        <f t="shared" si="3"/>
        <v>Reg2015Immunoproliferative cancers - C88MaleNon-Māori</v>
      </c>
      <c r="B228" s="23" t="s">
        <v>2</v>
      </c>
      <c r="C228" s="23">
        <v>2015</v>
      </c>
      <c r="D228" s="23" t="s">
        <v>291</v>
      </c>
      <c r="E228" s="23" t="s">
        <v>5</v>
      </c>
      <c r="F228" s="23" t="s">
        <v>11</v>
      </c>
      <c r="G228" s="23">
        <v>21</v>
      </c>
    </row>
    <row r="229" spans="1:7" ht="15" x14ac:dyDescent="0.25">
      <c r="A229" s="128" t="str">
        <f t="shared" si="3"/>
        <v>Reg2015Myeloma - C90MaleNon-Māori</v>
      </c>
      <c r="B229" s="23" t="s">
        <v>2</v>
      </c>
      <c r="C229" s="23">
        <v>2015</v>
      </c>
      <c r="D229" s="23" t="s">
        <v>292</v>
      </c>
      <c r="E229" s="23" t="s">
        <v>5</v>
      </c>
      <c r="F229" s="23" t="s">
        <v>11</v>
      </c>
      <c r="G229" s="23">
        <v>217</v>
      </c>
    </row>
    <row r="230" spans="1:7" ht="15" x14ac:dyDescent="0.25">
      <c r="A230" s="128" t="str">
        <f t="shared" si="3"/>
        <v>Reg2015Leukaemia - C91-C95MaleNon-Māori</v>
      </c>
      <c r="B230" s="23" t="s">
        <v>2</v>
      </c>
      <c r="C230" s="23">
        <v>2015</v>
      </c>
      <c r="D230" s="23" t="s">
        <v>26</v>
      </c>
      <c r="E230" s="23" t="s">
        <v>5</v>
      </c>
      <c r="F230" s="23" t="s">
        <v>11</v>
      </c>
      <c r="G230" s="23">
        <v>382</v>
      </c>
    </row>
    <row r="231" spans="1:7" ht="15" x14ac:dyDescent="0.25">
      <c r="A231" s="128" t="str">
        <f t="shared" si="3"/>
        <v>Reg2015Polycythemia vera - D45MaleNon-Māori</v>
      </c>
      <c r="B231" s="23" t="s">
        <v>2</v>
      </c>
      <c r="C231" s="23">
        <v>2015</v>
      </c>
      <c r="D231" s="23" t="s">
        <v>294</v>
      </c>
      <c r="E231" s="23" t="s">
        <v>5</v>
      </c>
      <c r="F231" s="23" t="s">
        <v>11</v>
      </c>
      <c r="G231" s="23">
        <v>14</v>
      </c>
    </row>
    <row r="232" spans="1:7" ht="15" x14ac:dyDescent="0.25">
      <c r="A232" s="128" t="str">
        <f t="shared" si="3"/>
        <v>Reg2015Myelodyplastic syndromes - D46MaleNon-Māori</v>
      </c>
      <c r="B232" s="23" t="s">
        <v>2</v>
      </c>
      <c r="C232" s="23">
        <v>2015</v>
      </c>
      <c r="D232" s="23" t="s">
        <v>295</v>
      </c>
      <c r="E232" s="23" t="s">
        <v>5</v>
      </c>
      <c r="F232" s="23" t="s">
        <v>11</v>
      </c>
      <c r="G232" s="23">
        <v>105</v>
      </c>
    </row>
    <row r="233" spans="1:7" ht="15" x14ac:dyDescent="0.25">
      <c r="A233" s="128" t="str">
        <f t="shared" si="3"/>
        <v>Reg2015Uncertain behaviour of lymphoid, haematopoietic and related tissue - D47MaleNon-Māori</v>
      </c>
      <c r="B233" s="23" t="s">
        <v>2</v>
      </c>
      <c r="C233" s="23">
        <v>2015</v>
      </c>
      <c r="D233" s="23" t="s">
        <v>296</v>
      </c>
      <c r="E233" s="23" t="s">
        <v>5</v>
      </c>
      <c r="F233" s="23" t="s">
        <v>11</v>
      </c>
      <c r="G233" s="23">
        <v>42</v>
      </c>
    </row>
    <row r="234" spans="1:7" ht="15" x14ac:dyDescent="0.25">
      <c r="A234" s="128" t="str">
        <f t="shared" si="3"/>
        <v>Reg2015Tongue - C01-C02AllSexMāori</v>
      </c>
      <c r="B234" s="23" t="s">
        <v>2</v>
      </c>
      <c r="C234" s="23">
        <v>2015</v>
      </c>
      <c r="D234" s="23" t="s">
        <v>42</v>
      </c>
      <c r="E234" s="23" t="s">
        <v>3</v>
      </c>
      <c r="F234" s="23" t="s">
        <v>10</v>
      </c>
      <c r="G234" s="23">
        <v>12</v>
      </c>
    </row>
    <row r="235" spans="1:7" ht="15" x14ac:dyDescent="0.25">
      <c r="A235" s="128" t="str">
        <f t="shared" si="3"/>
        <v>Reg2015Mouth - C03-C06AllSexMāori</v>
      </c>
      <c r="B235" s="23" t="s">
        <v>2</v>
      </c>
      <c r="C235" s="23">
        <v>2015</v>
      </c>
      <c r="D235" s="23" t="s">
        <v>31</v>
      </c>
      <c r="E235" s="23" t="s">
        <v>3</v>
      </c>
      <c r="F235" s="23" t="s">
        <v>10</v>
      </c>
      <c r="G235" s="23">
        <v>10</v>
      </c>
    </row>
    <row r="236" spans="1:7" ht="15" x14ac:dyDescent="0.25">
      <c r="A236" s="128" t="str">
        <f t="shared" si="3"/>
        <v>Reg2015Salivary glands - C07-C08AllSexMāori</v>
      </c>
      <c r="B236" s="23" t="s">
        <v>2</v>
      </c>
      <c r="C236" s="23">
        <v>2015</v>
      </c>
      <c r="D236" s="23" t="s">
        <v>247</v>
      </c>
      <c r="E236" s="23" t="s">
        <v>3</v>
      </c>
      <c r="F236" s="23" t="s">
        <v>10</v>
      </c>
      <c r="G236" s="23">
        <v>3</v>
      </c>
    </row>
    <row r="237" spans="1:7" ht="15" x14ac:dyDescent="0.25">
      <c r="A237" s="128" t="str">
        <f t="shared" si="3"/>
        <v>Reg2015Tonsils - C09AllSexMāori</v>
      </c>
      <c r="B237" s="23" t="s">
        <v>2</v>
      </c>
      <c r="C237" s="23">
        <v>2015</v>
      </c>
      <c r="D237" s="23" t="s">
        <v>248</v>
      </c>
      <c r="E237" s="23" t="s">
        <v>3</v>
      </c>
      <c r="F237" s="23" t="s">
        <v>10</v>
      </c>
      <c r="G237" s="23">
        <v>12</v>
      </c>
    </row>
    <row r="238" spans="1:7" ht="15" x14ac:dyDescent="0.25">
      <c r="A238" s="128" t="str">
        <f t="shared" si="3"/>
        <v>Reg2015Oropharynx - C10AllSexMāori</v>
      </c>
      <c r="B238" s="23" t="s">
        <v>2</v>
      </c>
      <c r="C238" s="23">
        <v>2015</v>
      </c>
      <c r="D238" s="23" t="s">
        <v>34</v>
      </c>
      <c r="E238" s="23" t="s">
        <v>3</v>
      </c>
      <c r="F238" s="23" t="s">
        <v>10</v>
      </c>
      <c r="G238" s="23">
        <v>3</v>
      </c>
    </row>
    <row r="239" spans="1:7" ht="15" x14ac:dyDescent="0.25">
      <c r="A239" s="128" t="str">
        <f t="shared" si="3"/>
        <v>Reg2015Nasopharynx - C11AllSexMāori</v>
      </c>
      <c r="B239" s="23" t="s">
        <v>2</v>
      </c>
      <c r="C239" s="23">
        <v>2015</v>
      </c>
      <c r="D239" s="23" t="s">
        <v>32</v>
      </c>
      <c r="E239" s="23" t="s">
        <v>3</v>
      </c>
      <c r="F239" s="23" t="s">
        <v>10</v>
      </c>
      <c r="G239" s="23">
        <v>7</v>
      </c>
    </row>
    <row r="240" spans="1:7" ht="15" x14ac:dyDescent="0.25">
      <c r="A240" s="128" t="str">
        <f t="shared" si="3"/>
        <v>Reg2015Pyriform sinus - C12AllSexMāori</v>
      </c>
      <c r="B240" s="23" t="s">
        <v>2</v>
      </c>
      <c r="C240" s="23">
        <v>2015</v>
      </c>
      <c r="D240" s="23" t="s">
        <v>249</v>
      </c>
      <c r="E240" s="23" t="s">
        <v>3</v>
      </c>
      <c r="F240" s="23" t="s">
        <v>10</v>
      </c>
      <c r="G240" s="23">
        <v>1</v>
      </c>
    </row>
    <row r="241" spans="1:7" ht="15" x14ac:dyDescent="0.25">
      <c r="A241" s="128" t="str">
        <f t="shared" si="3"/>
        <v>Reg2015Hypopharynx - C13AllSexMāori</v>
      </c>
      <c r="B241" s="23" t="s">
        <v>2</v>
      </c>
      <c r="C241" s="23">
        <v>2015</v>
      </c>
      <c r="D241" s="23" t="s">
        <v>24</v>
      </c>
      <c r="E241" s="23" t="s">
        <v>3</v>
      </c>
      <c r="F241" s="23" t="s">
        <v>10</v>
      </c>
      <c r="G241" s="23">
        <v>4</v>
      </c>
    </row>
    <row r="242" spans="1:7" ht="15" x14ac:dyDescent="0.25">
      <c r="A242" s="128" t="str">
        <f t="shared" si="3"/>
        <v>Reg2015Other lip, oral cavity and pharynx - C14AllSexMāori</v>
      </c>
      <c r="B242" s="23" t="s">
        <v>2</v>
      </c>
      <c r="C242" s="23">
        <v>2015</v>
      </c>
      <c r="D242" s="23" t="s">
        <v>250</v>
      </c>
      <c r="E242" s="23" t="s">
        <v>3</v>
      </c>
      <c r="F242" s="23" t="s">
        <v>10</v>
      </c>
      <c r="G242" s="23">
        <v>2</v>
      </c>
    </row>
    <row r="243" spans="1:7" ht="15" x14ac:dyDescent="0.25">
      <c r="A243" s="128" t="str">
        <f t="shared" si="3"/>
        <v>Reg2015Oesophagus - C15AllSexMāori</v>
      </c>
      <c r="B243" s="23" t="s">
        <v>2</v>
      </c>
      <c r="C243" s="23">
        <v>2015</v>
      </c>
      <c r="D243" s="23" t="s">
        <v>33</v>
      </c>
      <c r="E243" s="23" t="s">
        <v>3</v>
      </c>
      <c r="F243" s="23" t="s">
        <v>10</v>
      </c>
      <c r="G243" s="23">
        <v>34</v>
      </c>
    </row>
    <row r="244" spans="1:7" ht="15" x14ac:dyDescent="0.25">
      <c r="A244" s="128" t="str">
        <f t="shared" si="3"/>
        <v>Reg2015Stomach - C16AllSexMāori</v>
      </c>
      <c r="B244" s="23" t="s">
        <v>2</v>
      </c>
      <c r="C244" s="23">
        <v>2015</v>
      </c>
      <c r="D244" s="23" t="s">
        <v>39</v>
      </c>
      <c r="E244" s="23" t="s">
        <v>3</v>
      </c>
      <c r="F244" s="23" t="s">
        <v>10</v>
      </c>
      <c r="G244" s="23">
        <v>69</v>
      </c>
    </row>
    <row r="245" spans="1:7" ht="15" x14ac:dyDescent="0.25">
      <c r="A245" s="128" t="str">
        <f t="shared" si="3"/>
        <v>Reg2015Small intestine - C17AllSexMāori</v>
      </c>
      <c r="B245" s="23" t="s">
        <v>2</v>
      </c>
      <c r="C245" s="23">
        <v>2015</v>
      </c>
      <c r="D245" s="23" t="s">
        <v>252</v>
      </c>
      <c r="E245" s="23" t="s">
        <v>3</v>
      </c>
      <c r="F245" s="23" t="s">
        <v>10</v>
      </c>
      <c r="G245" s="23">
        <v>13</v>
      </c>
    </row>
    <row r="246" spans="1:7" ht="15" x14ac:dyDescent="0.25">
      <c r="A246" s="128" t="str">
        <f t="shared" si="3"/>
        <v>Reg2015Colon, rectum and rectosigmoid junction - C18-C20AllSexMāori</v>
      </c>
      <c r="B246" s="23" t="s">
        <v>2</v>
      </c>
      <c r="C246" s="23">
        <v>2015</v>
      </c>
      <c r="D246" s="23" t="s">
        <v>1567</v>
      </c>
      <c r="E246" s="23" t="s">
        <v>3</v>
      </c>
      <c r="F246" s="23" t="s">
        <v>10</v>
      </c>
      <c r="G246" s="23">
        <v>178</v>
      </c>
    </row>
    <row r="247" spans="1:7" ht="15" x14ac:dyDescent="0.25">
      <c r="A247" s="128" t="str">
        <f t="shared" si="3"/>
        <v>Reg2015Anus - C21AllSexMāori</v>
      </c>
      <c r="B247" s="23" t="s">
        <v>2</v>
      </c>
      <c r="C247" s="23">
        <v>2015</v>
      </c>
      <c r="D247" s="23" t="s">
        <v>18</v>
      </c>
      <c r="E247" s="23" t="s">
        <v>3</v>
      </c>
      <c r="F247" s="23" t="s">
        <v>10</v>
      </c>
      <c r="G247" s="23">
        <v>5</v>
      </c>
    </row>
    <row r="248" spans="1:7" ht="15" x14ac:dyDescent="0.25">
      <c r="A248" s="128" t="str">
        <f t="shared" si="3"/>
        <v>Reg2015Liver - C22AllSexMāori</v>
      </c>
      <c r="B248" s="23" t="s">
        <v>2</v>
      </c>
      <c r="C248" s="23">
        <v>2015</v>
      </c>
      <c r="D248" s="23" t="s">
        <v>254</v>
      </c>
      <c r="E248" s="23" t="s">
        <v>3</v>
      </c>
      <c r="F248" s="23" t="s">
        <v>10</v>
      </c>
      <c r="G248" s="23">
        <v>73</v>
      </c>
    </row>
    <row r="249" spans="1:7" ht="15" x14ac:dyDescent="0.25">
      <c r="A249" s="128" t="str">
        <f t="shared" si="3"/>
        <v>Reg2015Gallbladder - C23AllSexMāori</v>
      </c>
      <c r="B249" s="23" t="s">
        <v>2</v>
      </c>
      <c r="C249" s="23">
        <v>2015</v>
      </c>
      <c r="D249" s="23" t="s">
        <v>23</v>
      </c>
      <c r="E249" s="23" t="s">
        <v>3</v>
      </c>
      <c r="F249" s="23" t="s">
        <v>10</v>
      </c>
      <c r="G249" s="23">
        <v>14</v>
      </c>
    </row>
    <row r="250" spans="1:7" ht="15" x14ac:dyDescent="0.25">
      <c r="A250" s="128" t="str">
        <f t="shared" si="3"/>
        <v>Reg2015Other biliary tract - C24AllSexMāori</v>
      </c>
      <c r="B250" s="23" t="s">
        <v>2</v>
      </c>
      <c r="C250" s="23">
        <v>2015</v>
      </c>
      <c r="D250" s="23" t="s">
        <v>255</v>
      </c>
      <c r="E250" s="23" t="s">
        <v>3</v>
      </c>
      <c r="F250" s="23" t="s">
        <v>10</v>
      </c>
      <c r="G250" s="23">
        <v>10</v>
      </c>
    </row>
    <row r="251" spans="1:7" ht="15" x14ac:dyDescent="0.25">
      <c r="A251" s="128" t="str">
        <f t="shared" si="3"/>
        <v>Reg2015Pancreas - C25AllSexMāori</v>
      </c>
      <c r="B251" s="23" t="s">
        <v>2</v>
      </c>
      <c r="C251" s="23">
        <v>2015</v>
      </c>
      <c r="D251" s="23" t="s">
        <v>36</v>
      </c>
      <c r="E251" s="23" t="s">
        <v>3</v>
      </c>
      <c r="F251" s="23" t="s">
        <v>10</v>
      </c>
      <c r="G251" s="23">
        <v>70</v>
      </c>
    </row>
    <row r="252" spans="1:7" ht="15" x14ac:dyDescent="0.25">
      <c r="A252" s="128" t="str">
        <f t="shared" si="3"/>
        <v>Reg2015Other digestive organs - C26AllSexMāori</v>
      </c>
      <c r="B252" s="23" t="s">
        <v>2</v>
      </c>
      <c r="C252" s="23">
        <v>2015</v>
      </c>
      <c r="D252" s="23" t="s">
        <v>256</v>
      </c>
      <c r="E252" s="23" t="s">
        <v>3</v>
      </c>
      <c r="F252" s="23" t="s">
        <v>10</v>
      </c>
      <c r="G252" s="23">
        <v>18</v>
      </c>
    </row>
    <row r="253" spans="1:7" ht="15" x14ac:dyDescent="0.25">
      <c r="A253" s="128" t="str">
        <f t="shared" si="3"/>
        <v>Reg2015Nasal cavity and middle ear - C30AllSexMāori</v>
      </c>
      <c r="B253" s="23" t="s">
        <v>2</v>
      </c>
      <c r="C253" s="23">
        <v>2015</v>
      </c>
      <c r="D253" s="23" t="s">
        <v>258</v>
      </c>
      <c r="E253" s="23" t="s">
        <v>3</v>
      </c>
      <c r="F253" s="23" t="s">
        <v>10</v>
      </c>
      <c r="G253" s="23">
        <v>2</v>
      </c>
    </row>
    <row r="254" spans="1:7" ht="15" x14ac:dyDescent="0.25">
      <c r="A254" s="128" t="str">
        <f t="shared" si="3"/>
        <v>Reg2015Accessory sinuses - C31AllSexMāori</v>
      </c>
      <c r="B254" s="23" t="s">
        <v>2</v>
      </c>
      <c r="C254" s="23">
        <v>2015</v>
      </c>
      <c r="D254" s="23" t="s">
        <v>259</v>
      </c>
      <c r="E254" s="23" t="s">
        <v>3</v>
      </c>
      <c r="F254" s="23" t="s">
        <v>10</v>
      </c>
      <c r="G254" s="23">
        <v>2</v>
      </c>
    </row>
    <row r="255" spans="1:7" ht="15" x14ac:dyDescent="0.25">
      <c r="A255" s="128" t="str">
        <f t="shared" si="3"/>
        <v>Reg2015Larynx - C32AllSexMāori</v>
      </c>
      <c r="B255" s="23" t="s">
        <v>2</v>
      </c>
      <c r="C255" s="23">
        <v>2015</v>
      </c>
      <c r="D255" s="23" t="s">
        <v>25</v>
      </c>
      <c r="E255" s="23" t="s">
        <v>3</v>
      </c>
      <c r="F255" s="23" t="s">
        <v>10</v>
      </c>
      <c r="G255" s="23">
        <v>12</v>
      </c>
    </row>
    <row r="256" spans="1:7" ht="15" x14ac:dyDescent="0.25">
      <c r="A256" s="128" t="str">
        <f t="shared" si="3"/>
        <v>Reg2015Lung - C33-C34AllSexMāori</v>
      </c>
      <c r="B256" s="23" t="s">
        <v>2</v>
      </c>
      <c r="C256" s="23">
        <v>2015</v>
      </c>
      <c r="D256" s="23" t="s">
        <v>47</v>
      </c>
      <c r="E256" s="23" t="s">
        <v>3</v>
      </c>
      <c r="F256" s="23" t="s">
        <v>10</v>
      </c>
      <c r="G256" s="23">
        <v>449</v>
      </c>
    </row>
    <row r="257" spans="1:7" ht="15" x14ac:dyDescent="0.25">
      <c r="A257" s="128" t="str">
        <f t="shared" si="3"/>
        <v>Reg2015Thymus - C37AllSexMāori</v>
      </c>
      <c r="B257" s="23" t="s">
        <v>2</v>
      </c>
      <c r="C257" s="23">
        <v>2015</v>
      </c>
      <c r="D257" s="23" t="s">
        <v>41</v>
      </c>
      <c r="E257" s="23" t="s">
        <v>3</v>
      </c>
      <c r="F257" s="23" t="s">
        <v>10</v>
      </c>
      <c r="G257" s="23">
        <v>7</v>
      </c>
    </row>
    <row r="258" spans="1:7" ht="15" x14ac:dyDescent="0.25">
      <c r="A258" s="128" t="str">
        <f t="shared" si="3"/>
        <v>Reg2015Heart, mediastinum and pleura - C38AllSexMāori</v>
      </c>
      <c r="B258" s="23" t="s">
        <v>2</v>
      </c>
      <c r="C258" s="23">
        <v>2015</v>
      </c>
      <c r="D258" s="23" t="s">
        <v>260</v>
      </c>
      <c r="E258" s="23" t="s">
        <v>3</v>
      </c>
      <c r="F258" s="23" t="s">
        <v>10</v>
      </c>
      <c r="G258" s="23">
        <v>1</v>
      </c>
    </row>
    <row r="259" spans="1:7" ht="15" x14ac:dyDescent="0.25">
      <c r="A259" s="128" t="str">
        <f t="shared" ref="A259:A322" si="4">B259&amp;C259&amp;D259&amp;E259&amp;F259</f>
        <v>Reg2015Bone and articular cartilage - C40-C41AllSexMāori</v>
      </c>
      <c r="B259" s="23" t="s">
        <v>2</v>
      </c>
      <c r="C259" s="23">
        <v>2015</v>
      </c>
      <c r="D259" s="23" t="s">
        <v>262</v>
      </c>
      <c r="E259" s="23" t="s">
        <v>3</v>
      </c>
      <c r="F259" s="23" t="s">
        <v>10</v>
      </c>
      <c r="G259" s="23">
        <v>6</v>
      </c>
    </row>
    <row r="260" spans="1:7" ht="15" x14ac:dyDescent="0.25">
      <c r="A260" s="128" t="str">
        <f t="shared" si="4"/>
        <v>Reg2015Melanoma - C43AllSexMāori</v>
      </c>
      <c r="B260" s="23" t="s">
        <v>2</v>
      </c>
      <c r="C260" s="23">
        <v>2015</v>
      </c>
      <c r="D260" s="23" t="s">
        <v>28</v>
      </c>
      <c r="E260" s="23" t="s">
        <v>3</v>
      </c>
      <c r="F260" s="23" t="s">
        <v>10</v>
      </c>
      <c r="G260" s="23">
        <v>39</v>
      </c>
    </row>
    <row r="261" spans="1:7" ht="15" x14ac:dyDescent="0.25">
      <c r="A261" s="128" t="str">
        <f t="shared" si="4"/>
        <v>Reg2015Non-melanoma - C44AllSexMāori</v>
      </c>
      <c r="B261" s="23" t="s">
        <v>2</v>
      </c>
      <c r="C261" s="23">
        <v>2015</v>
      </c>
      <c r="D261" s="23" t="s">
        <v>263</v>
      </c>
      <c r="E261" s="23" t="s">
        <v>3</v>
      </c>
      <c r="F261" s="23" t="s">
        <v>10</v>
      </c>
      <c r="G261" s="23">
        <v>9</v>
      </c>
    </row>
    <row r="262" spans="1:7" ht="15" x14ac:dyDescent="0.25">
      <c r="A262" s="128" t="str">
        <f t="shared" si="4"/>
        <v>Reg2015Mesothelioma - C45AllSexMāori</v>
      </c>
      <c r="B262" s="23" t="s">
        <v>2</v>
      </c>
      <c r="C262" s="23">
        <v>2015</v>
      </c>
      <c r="D262" s="23" t="s">
        <v>30</v>
      </c>
      <c r="E262" s="23" t="s">
        <v>3</v>
      </c>
      <c r="F262" s="23" t="s">
        <v>10</v>
      </c>
      <c r="G262" s="23">
        <v>9</v>
      </c>
    </row>
    <row r="263" spans="1:7" ht="15" x14ac:dyDescent="0.25">
      <c r="A263" s="128" t="str">
        <f t="shared" si="4"/>
        <v>Reg2015Peripheral nerves and autonomic nervous system - C47AllSexMāori</v>
      </c>
      <c r="B263" s="23" t="s">
        <v>2</v>
      </c>
      <c r="C263" s="23">
        <v>2015</v>
      </c>
      <c r="D263" s="23" t="s">
        <v>266</v>
      </c>
      <c r="E263" s="23" t="s">
        <v>3</v>
      </c>
      <c r="F263" s="23" t="s">
        <v>10</v>
      </c>
      <c r="G263" s="23">
        <v>2</v>
      </c>
    </row>
    <row r="264" spans="1:7" ht="15" x14ac:dyDescent="0.25">
      <c r="A264" s="128" t="str">
        <f t="shared" si="4"/>
        <v>Reg2015Peritoneum - C48AllSexMāori</v>
      </c>
      <c r="B264" s="23" t="s">
        <v>2</v>
      </c>
      <c r="C264" s="23">
        <v>2015</v>
      </c>
      <c r="D264" s="23" t="s">
        <v>267</v>
      </c>
      <c r="E264" s="23" t="s">
        <v>3</v>
      </c>
      <c r="F264" s="23" t="s">
        <v>10</v>
      </c>
      <c r="G264" s="23">
        <v>7</v>
      </c>
    </row>
    <row r="265" spans="1:7" ht="15" x14ac:dyDescent="0.25">
      <c r="A265" s="128" t="str">
        <f t="shared" si="4"/>
        <v>Reg2015Connective tissue - C49AllSexMāori</v>
      </c>
      <c r="B265" s="23" t="s">
        <v>2</v>
      </c>
      <c r="C265" s="23">
        <v>2015</v>
      </c>
      <c r="D265" s="23" t="s">
        <v>268</v>
      </c>
      <c r="E265" s="23" t="s">
        <v>3</v>
      </c>
      <c r="F265" s="23" t="s">
        <v>10</v>
      </c>
      <c r="G265" s="23">
        <v>18</v>
      </c>
    </row>
    <row r="266" spans="1:7" ht="15" x14ac:dyDescent="0.25">
      <c r="A266" s="128" t="str">
        <f t="shared" si="4"/>
        <v>Reg2015Breast - C50AllSexMāori</v>
      </c>
      <c r="B266" s="23" t="s">
        <v>2</v>
      </c>
      <c r="C266" s="23">
        <v>2015</v>
      </c>
      <c r="D266" s="23" t="s">
        <v>21</v>
      </c>
      <c r="E266" s="23" t="s">
        <v>3</v>
      </c>
      <c r="F266" s="23" t="s">
        <v>10</v>
      </c>
      <c r="G266" s="23">
        <v>431</v>
      </c>
    </row>
    <row r="267" spans="1:7" ht="15" x14ac:dyDescent="0.25">
      <c r="A267" s="128" t="str">
        <f t="shared" si="4"/>
        <v>Reg2015Vulva - C51AllSexMāori</v>
      </c>
      <c r="B267" s="23" t="s">
        <v>2</v>
      </c>
      <c r="C267" s="23">
        <v>2015</v>
      </c>
      <c r="D267" s="23" t="s">
        <v>46</v>
      </c>
      <c r="E267" s="23" t="s">
        <v>3</v>
      </c>
      <c r="F267" s="23" t="s">
        <v>10</v>
      </c>
      <c r="G267" s="23">
        <v>5</v>
      </c>
    </row>
    <row r="268" spans="1:7" ht="15" x14ac:dyDescent="0.25">
      <c r="A268" s="128" t="str">
        <f t="shared" si="4"/>
        <v>Reg2015Cervix - C53AllSexMāori</v>
      </c>
      <c r="B268" s="23" t="s">
        <v>2</v>
      </c>
      <c r="C268" s="23">
        <v>2015</v>
      </c>
      <c r="D268" s="23" t="s">
        <v>22</v>
      </c>
      <c r="E268" s="23" t="s">
        <v>3</v>
      </c>
      <c r="F268" s="23" t="s">
        <v>10</v>
      </c>
      <c r="G268" s="23">
        <v>30</v>
      </c>
    </row>
    <row r="269" spans="1:7" ht="15" x14ac:dyDescent="0.25">
      <c r="A269" s="128" t="str">
        <f t="shared" si="4"/>
        <v>Reg2015Uterus - C54-C55AllSexMāori</v>
      </c>
      <c r="B269" s="23" t="s">
        <v>2</v>
      </c>
      <c r="C269" s="23">
        <v>2015</v>
      </c>
      <c r="D269" s="23" t="s">
        <v>44</v>
      </c>
      <c r="E269" s="23" t="s">
        <v>3</v>
      </c>
      <c r="F269" s="23" t="s">
        <v>10</v>
      </c>
      <c r="G269" s="23">
        <v>92</v>
      </c>
    </row>
    <row r="270" spans="1:7" ht="15" x14ac:dyDescent="0.25">
      <c r="A270" s="128" t="str">
        <f t="shared" si="4"/>
        <v>Reg2015Ovary - C56AllSexMāori</v>
      </c>
      <c r="B270" s="23" t="s">
        <v>2</v>
      </c>
      <c r="C270" s="23">
        <v>2015</v>
      </c>
      <c r="D270" s="23" t="s">
        <v>35</v>
      </c>
      <c r="E270" s="23" t="s">
        <v>3</v>
      </c>
      <c r="F270" s="23" t="s">
        <v>10</v>
      </c>
      <c r="G270" s="23">
        <v>30</v>
      </c>
    </row>
    <row r="271" spans="1:7" ht="15" x14ac:dyDescent="0.25">
      <c r="A271" s="128" t="str">
        <f t="shared" si="4"/>
        <v>Reg2015Other female genital organs - C57AllSexMāori</v>
      </c>
      <c r="B271" s="23" t="s">
        <v>2</v>
      </c>
      <c r="C271" s="23">
        <v>2015</v>
      </c>
      <c r="D271" s="23" t="s">
        <v>270</v>
      </c>
      <c r="E271" s="23" t="s">
        <v>3</v>
      </c>
      <c r="F271" s="23" t="s">
        <v>10</v>
      </c>
      <c r="G271" s="23">
        <v>10</v>
      </c>
    </row>
    <row r="272" spans="1:7" ht="15" x14ac:dyDescent="0.25">
      <c r="A272" s="128" t="str">
        <f t="shared" si="4"/>
        <v>Reg2015Penis - C60AllSexMāori</v>
      </c>
      <c r="B272" s="23" t="s">
        <v>2</v>
      </c>
      <c r="C272" s="23">
        <v>2015</v>
      </c>
      <c r="D272" s="23" t="s">
        <v>37</v>
      </c>
      <c r="E272" s="23" t="s">
        <v>3</v>
      </c>
      <c r="F272" s="23" t="s">
        <v>10</v>
      </c>
      <c r="G272" s="23">
        <v>1</v>
      </c>
    </row>
    <row r="273" spans="1:7" ht="15" x14ac:dyDescent="0.25">
      <c r="A273" s="128" t="str">
        <f t="shared" si="4"/>
        <v>Reg2015Prostate - C61AllSexMāori</v>
      </c>
      <c r="B273" s="23" t="s">
        <v>2</v>
      </c>
      <c r="C273" s="23">
        <v>2015</v>
      </c>
      <c r="D273" s="23" t="s">
        <v>38</v>
      </c>
      <c r="E273" s="23" t="s">
        <v>3</v>
      </c>
      <c r="F273" s="23" t="s">
        <v>10</v>
      </c>
      <c r="G273" s="23">
        <v>208</v>
      </c>
    </row>
    <row r="274" spans="1:7" ht="15" x14ac:dyDescent="0.25">
      <c r="A274" s="128" t="str">
        <f t="shared" si="4"/>
        <v>Reg2015Testis - C62AllSexMāori</v>
      </c>
      <c r="B274" s="23" t="s">
        <v>2</v>
      </c>
      <c r="C274" s="23">
        <v>2015</v>
      </c>
      <c r="D274" s="23" t="s">
        <v>40</v>
      </c>
      <c r="E274" s="23" t="s">
        <v>3</v>
      </c>
      <c r="F274" s="23" t="s">
        <v>10</v>
      </c>
      <c r="G274" s="23">
        <v>42</v>
      </c>
    </row>
    <row r="275" spans="1:7" ht="15" x14ac:dyDescent="0.25">
      <c r="A275" s="128" t="str">
        <f t="shared" si="4"/>
        <v>Reg2015Kidney - C64AllSexMāori</v>
      </c>
      <c r="B275" s="23" t="s">
        <v>2</v>
      </c>
      <c r="C275" s="23">
        <v>2015</v>
      </c>
      <c r="D275" s="23" t="s">
        <v>274</v>
      </c>
      <c r="E275" s="23" t="s">
        <v>3</v>
      </c>
      <c r="F275" s="23" t="s">
        <v>10</v>
      </c>
      <c r="G275" s="23">
        <v>58</v>
      </c>
    </row>
    <row r="276" spans="1:7" ht="15" x14ac:dyDescent="0.25">
      <c r="A276" s="128" t="str">
        <f t="shared" si="4"/>
        <v>Reg2015Ureter - C66AllSexMāori</v>
      </c>
      <c r="B276" s="23" t="s">
        <v>2</v>
      </c>
      <c r="C276" s="23">
        <v>2015</v>
      </c>
      <c r="D276" s="23" t="s">
        <v>43</v>
      </c>
      <c r="E276" s="23" t="s">
        <v>3</v>
      </c>
      <c r="F276" s="23" t="s">
        <v>10</v>
      </c>
      <c r="G276" s="23">
        <v>1</v>
      </c>
    </row>
    <row r="277" spans="1:7" ht="15" x14ac:dyDescent="0.25">
      <c r="A277" s="128" t="str">
        <f t="shared" si="4"/>
        <v>Reg2015Bladder - C67AllSexMāori</v>
      </c>
      <c r="B277" s="23" t="s">
        <v>2</v>
      </c>
      <c r="C277" s="23">
        <v>2015</v>
      </c>
      <c r="D277" s="23" t="s">
        <v>19</v>
      </c>
      <c r="E277" s="23" t="s">
        <v>3</v>
      </c>
      <c r="F277" s="23" t="s">
        <v>10</v>
      </c>
      <c r="G277" s="23">
        <v>25</v>
      </c>
    </row>
    <row r="278" spans="1:7" ht="15" x14ac:dyDescent="0.25">
      <c r="A278" s="128" t="str">
        <f t="shared" si="4"/>
        <v>Reg2015Other urinary organs - C68AllSexMāori</v>
      </c>
      <c r="B278" s="23" t="s">
        <v>2</v>
      </c>
      <c r="C278" s="23">
        <v>2015</v>
      </c>
      <c r="D278" s="23" t="s">
        <v>276</v>
      </c>
      <c r="E278" s="23" t="s">
        <v>3</v>
      </c>
      <c r="F278" s="23" t="s">
        <v>10</v>
      </c>
      <c r="G278" s="23">
        <v>2</v>
      </c>
    </row>
    <row r="279" spans="1:7" ht="15" x14ac:dyDescent="0.25">
      <c r="A279" s="128" t="str">
        <f t="shared" si="4"/>
        <v>Reg2015Meninges - C70AllSexMāori</v>
      </c>
      <c r="B279" s="23" t="s">
        <v>2</v>
      </c>
      <c r="C279" s="23">
        <v>2015</v>
      </c>
      <c r="D279" s="23" t="s">
        <v>29</v>
      </c>
      <c r="E279" s="23" t="s">
        <v>3</v>
      </c>
      <c r="F279" s="23" t="s">
        <v>10</v>
      </c>
      <c r="G279" s="23">
        <v>1</v>
      </c>
    </row>
    <row r="280" spans="1:7" ht="15" x14ac:dyDescent="0.25">
      <c r="A280" s="128" t="str">
        <f t="shared" si="4"/>
        <v>Reg2015Brain - C71AllSexMāori</v>
      </c>
      <c r="B280" s="23" t="s">
        <v>2</v>
      </c>
      <c r="C280" s="23">
        <v>2015</v>
      </c>
      <c r="D280" s="23" t="s">
        <v>20</v>
      </c>
      <c r="E280" s="23" t="s">
        <v>3</v>
      </c>
      <c r="F280" s="23" t="s">
        <v>10</v>
      </c>
      <c r="G280" s="23">
        <v>34</v>
      </c>
    </row>
    <row r="281" spans="1:7" ht="15" x14ac:dyDescent="0.25">
      <c r="A281" s="128" t="str">
        <f t="shared" si="4"/>
        <v>Reg2015Other central nervous system - C72AllSexMāori</v>
      </c>
      <c r="B281" s="23" t="s">
        <v>2</v>
      </c>
      <c r="C281" s="23">
        <v>2015</v>
      </c>
      <c r="D281" s="23" t="s">
        <v>279</v>
      </c>
      <c r="E281" s="23" t="s">
        <v>3</v>
      </c>
      <c r="F281" s="23" t="s">
        <v>10</v>
      </c>
      <c r="G281" s="23">
        <v>3</v>
      </c>
    </row>
    <row r="282" spans="1:7" ht="15" x14ac:dyDescent="0.25">
      <c r="A282" s="128" t="str">
        <f t="shared" si="4"/>
        <v>Reg2015Thyroid - C73AllSexMāori</v>
      </c>
      <c r="B282" s="23" t="s">
        <v>2</v>
      </c>
      <c r="C282" s="23">
        <v>2015</v>
      </c>
      <c r="D282" s="23" t="s">
        <v>281</v>
      </c>
      <c r="E282" s="23" t="s">
        <v>3</v>
      </c>
      <c r="F282" s="23" t="s">
        <v>10</v>
      </c>
      <c r="G282" s="23">
        <v>53</v>
      </c>
    </row>
    <row r="283" spans="1:7" ht="15" x14ac:dyDescent="0.25">
      <c r="A283" s="128" t="str">
        <f t="shared" si="4"/>
        <v>Reg2015Adrenal gland - C74AllSexMāori</v>
      </c>
      <c r="B283" s="23" t="s">
        <v>2</v>
      </c>
      <c r="C283" s="23">
        <v>2015</v>
      </c>
      <c r="D283" s="23" t="s">
        <v>282</v>
      </c>
      <c r="E283" s="23" t="s">
        <v>3</v>
      </c>
      <c r="F283" s="23" t="s">
        <v>10</v>
      </c>
      <c r="G283" s="23">
        <v>4</v>
      </c>
    </row>
    <row r="284" spans="1:7" ht="15" x14ac:dyDescent="0.25">
      <c r="A284" s="128" t="str">
        <f t="shared" si="4"/>
        <v>Reg2015Other endocrine glands - C75AllSexMāori</v>
      </c>
      <c r="B284" s="23" t="s">
        <v>2</v>
      </c>
      <c r="C284" s="23">
        <v>2015</v>
      </c>
      <c r="D284" s="23" t="s">
        <v>283</v>
      </c>
      <c r="E284" s="23" t="s">
        <v>3</v>
      </c>
      <c r="F284" s="23" t="s">
        <v>10</v>
      </c>
      <c r="G284" s="23">
        <v>1</v>
      </c>
    </row>
    <row r="285" spans="1:7" ht="15" x14ac:dyDescent="0.25">
      <c r="A285" s="128" t="str">
        <f t="shared" si="4"/>
        <v>Reg2015Other and ill-defined sites - C76AllSexMāori</v>
      </c>
      <c r="B285" s="23" t="s">
        <v>2</v>
      </c>
      <c r="C285" s="23">
        <v>2015</v>
      </c>
      <c r="D285" s="23" t="s">
        <v>285</v>
      </c>
      <c r="E285" s="23" t="s">
        <v>3</v>
      </c>
      <c r="F285" s="23" t="s">
        <v>10</v>
      </c>
      <c r="G285" s="23">
        <v>1</v>
      </c>
    </row>
    <row r="286" spans="1:7" ht="15" x14ac:dyDescent="0.25">
      <c r="A286" s="128" t="str">
        <f t="shared" si="4"/>
        <v>Reg2015Unknown primary - C77-C79AllSexMāori</v>
      </c>
      <c r="B286" s="23" t="s">
        <v>2</v>
      </c>
      <c r="C286" s="23">
        <v>2015</v>
      </c>
      <c r="D286" s="23" t="s">
        <v>286</v>
      </c>
      <c r="E286" s="23" t="s">
        <v>3</v>
      </c>
      <c r="F286" s="23" t="s">
        <v>10</v>
      </c>
      <c r="G286" s="23">
        <v>63</v>
      </c>
    </row>
    <row r="287" spans="1:7" ht="15" x14ac:dyDescent="0.25">
      <c r="A287" s="128" t="str">
        <f t="shared" si="4"/>
        <v>Reg2015Unspecified site - C80AllSexMāori</v>
      </c>
      <c r="B287" s="23" t="s">
        <v>2</v>
      </c>
      <c r="C287" s="23">
        <v>2015</v>
      </c>
      <c r="D287" s="23" t="s">
        <v>287</v>
      </c>
      <c r="E287" s="23" t="s">
        <v>3</v>
      </c>
      <c r="F287" s="23" t="s">
        <v>10</v>
      </c>
      <c r="G287" s="23">
        <v>8</v>
      </c>
    </row>
    <row r="288" spans="1:7" ht="15" x14ac:dyDescent="0.25">
      <c r="A288" s="128" t="str">
        <f t="shared" si="4"/>
        <v>Reg2015Hodgkin lymphoma - C81AllSexMāori</v>
      </c>
      <c r="B288" s="23" t="s">
        <v>2</v>
      </c>
      <c r="C288" s="23">
        <v>2015</v>
      </c>
      <c r="D288" s="23" t="s">
        <v>289</v>
      </c>
      <c r="E288" s="23" t="s">
        <v>3</v>
      </c>
      <c r="F288" s="23" t="s">
        <v>10</v>
      </c>
      <c r="G288" s="23">
        <v>16</v>
      </c>
    </row>
    <row r="289" spans="1:7" ht="15" x14ac:dyDescent="0.25">
      <c r="A289" s="128" t="str">
        <f t="shared" si="4"/>
        <v>Reg2015Non-Hodgkin lymphoma - C82-C86, C96AllSexMāori</v>
      </c>
      <c r="B289" s="23" t="s">
        <v>2</v>
      </c>
      <c r="C289" s="23">
        <v>2015</v>
      </c>
      <c r="D289" s="23" t="s">
        <v>365</v>
      </c>
      <c r="E289" s="23" t="s">
        <v>3</v>
      </c>
      <c r="F289" s="23" t="s">
        <v>10</v>
      </c>
      <c r="G289" s="23">
        <v>65</v>
      </c>
    </row>
    <row r="290" spans="1:7" ht="15" x14ac:dyDescent="0.25">
      <c r="A290" s="128" t="str">
        <f t="shared" si="4"/>
        <v>Reg2015Immunoproliferative cancers - C88AllSexMāori</v>
      </c>
      <c r="B290" s="23" t="s">
        <v>2</v>
      </c>
      <c r="C290" s="23">
        <v>2015</v>
      </c>
      <c r="D290" s="23" t="s">
        <v>291</v>
      </c>
      <c r="E290" s="23" t="s">
        <v>3</v>
      </c>
      <c r="F290" s="23" t="s">
        <v>10</v>
      </c>
      <c r="G290" s="23">
        <v>4</v>
      </c>
    </row>
    <row r="291" spans="1:7" ht="15" x14ac:dyDescent="0.25">
      <c r="A291" s="128" t="str">
        <f t="shared" si="4"/>
        <v>Reg2015Myeloma - C90AllSexMāori</v>
      </c>
      <c r="B291" s="23" t="s">
        <v>2</v>
      </c>
      <c r="C291" s="23">
        <v>2015</v>
      </c>
      <c r="D291" s="23" t="s">
        <v>292</v>
      </c>
      <c r="E291" s="23" t="s">
        <v>3</v>
      </c>
      <c r="F291" s="23" t="s">
        <v>10</v>
      </c>
      <c r="G291" s="23">
        <v>39</v>
      </c>
    </row>
    <row r="292" spans="1:7" ht="15" x14ac:dyDescent="0.25">
      <c r="A292" s="128" t="str">
        <f t="shared" si="4"/>
        <v>Reg2015Leukaemia - C91-C95AllSexMāori</v>
      </c>
      <c r="B292" s="23" t="s">
        <v>2</v>
      </c>
      <c r="C292" s="23">
        <v>2015</v>
      </c>
      <c r="D292" s="23" t="s">
        <v>26</v>
      </c>
      <c r="E292" s="23" t="s">
        <v>3</v>
      </c>
      <c r="F292" s="23" t="s">
        <v>10</v>
      </c>
      <c r="G292" s="23">
        <v>82</v>
      </c>
    </row>
    <row r="293" spans="1:7" ht="15" x14ac:dyDescent="0.25">
      <c r="A293" s="128" t="str">
        <f t="shared" si="4"/>
        <v>Reg2015Polycythemia vera - D45AllSexMāori</v>
      </c>
      <c r="B293" s="23" t="s">
        <v>2</v>
      </c>
      <c r="C293" s="23">
        <v>2015</v>
      </c>
      <c r="D293" s="23" t="s">
        <v>294</v>
      </c>
      <c r="E293" s="23" t="s">
        <v>3</v>
      </c>
      <c r="F293" s="23" t="s">
        <v>10</v>
      </c>
      <c r="G293" s="23">
        <v>6</v>
      </c>
    </row>
    <row r="294" spans="1:7" ht="15" x14ac:dyDescent="0.25">
      <c r="A294" s="128" t="str">
        <f t="shared" si="4"/>
        <v>Reg2015Myelodyplastic syndromes - D46AllSexMāori</v>
      </c>
      <c r="B294" s="23" t="s">
        <v>2</v>
      </c>
      <c r="C294" s="23">
        <v>2015</v>
      </c>
      <c r="D294" s="23" t="s">
        <v>295</v>
      </c>
      <c r="E294" s="23" t="s">
        <v>3</v>
      </c>
      <c r="F294" s="23" t="s">
        <v>10</v>
      </c>
      <c r="G294" s="23">
        <v>15</v>
      </c>
    </row>
    <row r="295" spans="1:7" ht="15" x14ac:dyDescent="0.25">
      <c r="A295" s="128" t="str">
        <f t="shared" si="4"/>
        <v>Reg2015Uncertain behaviour of lymphoid, haematopoietic and related tissue - D47AllSexMāori</v>
      </c>
      <c r="B295" s="23" t="s">
        <v>2</v>
      </c>
      <c r="C295" s="23">
        <v>2015</v>
      </c>
      <c r="D295" s="23" t="s">
        <v>296</v>
      </c>
      <c r="E295" s="23" t="s">
        <v>3</v>
      </c>
      <c r="F295" s="23" t="s">
        <v>10</v>
      </c>
      <c r="G295" s="23">
        <v>12</v>
      </c>
    </row>
    <row r="296" spans="1:7" ht="15" x14ac:dyDescent="0.25">
      <c r="A296" s="128" t="str">
        <f t="shared" si="4"/>
        <v>Reg2015Lip - C00AllSexNon-Māori</v>
      </c>
      <c r="B296" s="23" t="s">
        <v>2</v>
      </c>
      <c r="C296" s="23">
        <v>2015</v>
      </c>
      <c r="D296" s="23" t="s">
        <v>27</v>
      </c>
      <c r="E296" s="23" t="s">
        <v>3</v>
      </c>
      <c r="F296" s="23" t="s">
        <v>11</v>
      </c>
      <c r="G296" s="23">
        <v>66</v>
      </c>
    </row>
    <row r="297" spans="1:7" ht="15" x14ac:dyDescent="0.25">
      <c r="A297" s="128" t="str">
        <f t="shared" si="4"/>
        <v>Reg2015Tongue - C01-C02AllSexNon-Māori</v>
      </c>
      <c r="B297" s="23" t="s">
        <v>2</v>
      </c>
      <c r="C297" s="23">
        <v>2015</v>
      </c>
      <c r="D297" s="23" t="s">
        <v>42</v>
      </c>
      <c r="E297" s="23" t="s">
        <v>3</v>
      </c>
      <c r="F297" s="23" t="s">
        <v>11</v>
      </c>
      <c r="G297" s="23">
        <v>130</v>
      </c>
    </row>
    <row r="298" spans="1:7" ht="15" x14ac:dyDescent="0.25">
      <c r="A298" s="128" t="str">
        <f t="shared" si="4"/>
        <v>Reg2015Mouth - C03-C06AllSexNon-Māori</v>
      </c>
      <c r="B298" s="23" t="s">
        <v>2</v>
      </c>
      <c r="C298" s="23">
        <v>2015</v>
      </c>
      <c r="D298" s="23" t="s">
        <v>31</v>
      </c>
      <c r="E298" s="23" t="s">
        <v>3</v>
      </c>
      <c r="F298" s="23" t="s">
        <v>11</v>
      </c>
      <c r="G298" s="23">
        <v>73</v>
      </c>
    </row>
    <row r="299" spans="1:7" ht="15" x14ac:dyDescent="0.25">
      <c r="A299" s="128" t="str">
        <f t="shared" si="4"/>
        <v>Reg2015Salivary glands - C07-C08AllSexNon-Māori</v>
      </c>
      <c r="B299" s="23" t="s">
        <v>2</v>
      </c>
      <c r="C299" s="23">
        <v>2015</v>
      </c>
      <c r="D299" s="23" t="s">
        <v>247</v>
      </c>
      <c r="E299" s="23" t="s">
        <v>3</v>
      </c>
      <c r="F299" s="23" t="s">
        <v>11</v>
      </c>
      <c r="G299" s="23">
        <v>36</v>
      </c>
    </row>
    <row r="300" spans="1:7" ht="15" x14ac:dyDescent="0.25">
      <c r="A300" s="128" t="str">
        <f t="shared" si="4"/>
        <v>Reg2015Tonsils - C09AllSexNon-Māori</v>
      </c>
      <c r="B300" s="23" t="s">
        <v>2</v>
      </c>
      <c r="C300" s="23">
        <v>2015</v>
      </c>
      <c r="D300" s="23" t="s">
        <v>248</v>
      </c>
      <c r="E300" s="23" t="s">
        <v>3</v>
      </c>
      <c r="F300" s="23" t="s">
        <v>11</v>
      </c>
      <c r="G300" s="23">
        <v>70</v>
      </c>
    </row>
    <row r="301" spans="1:7" ht="15" x14ac:dyDescent="0.25">
      <c r="A301" s="128" t="str">
        <f t="shared" si="4"/>
        <v>Reg2015Oropharynx - C10AllSexNon-Māori</v>
      </c>
      <c r="B301" s="23" t="s">
        <v>2</v>
      </c>
      <c r="C301" s="23">
        <v>2015</v>
      </c>
      <c r="D301" s="23" t="s">
        <v>34</v>
      </c>
      <c r="E301" s="23" t="s">
        <v>3</v>
      </c>
      <c r="F301" s="23" t="s">
        <v>11</v>
      </c>
      <c r="G301" s="23">
        <v>21</v>
      </c>
    </row>
    <row r="302" spans="1:7" ht="15" x14ac:dyDescent="0.25">
      <c r="A302" s="128" t="str">
        <f t="shared" si="4"/>
        <v>Reg2015Nasopharynx - C11AllSexNon-Māori</v>
      </c>
      <c r="B302" s="23" t="s">
        <v>2</v>
      </c>
      <c r="C302" s="23">
        <v>2015</v>
      </c>
      <c r="D302" s="23" t="s">
        <v>32</v>
      </c>
      <c r="E302" s="23" t="s">
        <v>3</v>
      </c>
      <c r="F302" s="23" t="s">
        <v>11</v>
      </c>
      <c r="G302" s="23">
        <v>30</v>
      </c>
    </row>
    <row r="303" spans="1:7" ht="15" x14ac:dyDescent="0.25">
      <c r="A303" s="128" t="str">
        <f t="shared" si="4"/>
        <v>Reg2015Pyriform sinus - C12AllSexNon-Māori</v>
      </c>
      <c r="B303" s="23" t="s">
        <v>2</v>
      </c>
      <c r="C303" s="23">
        <v>2015</v>
      </c>
      <c r="D303" s="23" t="s">
        <v>249</v>
      </c>
      <c r="E303" s="23" t="s">
        <v>3</v>
      </c>
      <c r="F303" s="23" t="s">
        <v>11</v>
      </c>
      <c r="G303" s="23">
        <v>12</v>
      </c>
    </row>
    <row r="304" spans="1:7" ht="15" x14ac:dyDescent="0.25">
      <c r="A304" s="128" t="str">
        <f t="shared" si="4"/>
        <v>Reg2015Hypopharynx - C13AllSexNon-Māori</v>
      </c>
      <c r="B304" s="23" t="s">
        <v>2</v>
      </c>
      <c r="C304" s="23">
        <v>2015</v>
      </c>
      <c r="D304" s="23" t="s">
        <v>24</v>
      </c>
      <c r="E304" s="23" t="s">
        <v>3</v>
      </c>
      <c r="F304" s="23" t="s">
        <v>11</v>
      </c>
      <c r="G304" s="23">
        <v>9</v>
      </c>
    </row>
    <row r="305" spans="1:7" ht="15" x14ac:dyDescent="0.25">
      <c r="A305" s="128" t="str">
        <f t="shared" si="4"/>
        <v>Reg2015Other lip, oral cavity and pharynx - C14AllSexNon-Māori</v>
      </c>
      <c r="B305" s="23" t="s">
        <v>2</v>
      </c>
      <c r="C305" s="23">
        <v>2015</v>
      </c>
      <c r="D305" s="23" t="s">
        <v>250</v>
      </c>
      <c r="E305" s="23" t="s">
        <v>3</v>
      </c>
      <c r="F305" s="23" t="s">
        <v>11</v>
      </c>
      <c r="G305" s="23">
        <v>6</v>
      </c>
    </row>
    <row r="306" spans="1:7" ht="15" x14ac:dyDescent="0.25">
      <c r="A306" s="128" t="str">
        <f t="shared" si="4"/>
        <v>Reg2015Oesophagus - C15AllSexNon-Māori</v>
      </c>
      <c r="B306" s="23" t="s">
        <v>2</v>
      </c>
      <c r="C306" s="23">
        <v>2015</v>
      </c>
      <c r="D306" s="23" t="s">
        <v>33</v>
      </c>
      <c r="E306" s="23" t="s">
        <v>3</v>
      </c>
      <c r="F306" s="23" t="s">
        <v>11</v>
      </c>
      <c r="G306" s="23">
        <v>275</v>
      </c>
    </row>
    <row r="307" spans="1:7" ht="15" x14ac:dyDescent="0.25">
      <c r="A307" s="128" t="str">
        <f t="shared" si="4"/>
        <v>Reg2015Stomach - C16AllSexNon-Māori</v>
      </c>
      <c r="B307" s="23" t="s">
        <v>2</v>
      </c>
      <c r="C307" s="23">
        <v>2015</v>
      </c>
      <c r="D307" s="23" t="s">
        <v>39</v>
      </c>
      <c r="E307" s="23" t="s">
        <v>3</v>
      </c>
      <c r="F307" s="23" t="s">
        <v>11</v>
      </c>
      <c r="G307" s="23">
        <v>314</v>
      </c>
    </row>
    <row r="308" spans="1:7" ht="15" x14ac:dyDescent="0.25">
      <c r="A308" s="128" t="str">
        <f t="shared" si="4"/>
        <v>Reg2015Small intestine - C17AllSexNon-Māori</v>
      </c>
      <c r="B308" s="23" t="s">
        <v>2</v>
      </c>
      <c r="C308" s="23">
        <v>2015</v>
      </c>
      <c r="D308" s="23" t="s">
        <v>252</v>
      </c>
      <c r="E308" s="23" t="s">
        <v>3</v>
      </c>
      <c r="F308" s="23" t="s">
        <v>11</v>
      </c>
      <c r="G308" s="23">
        <v>100</v>
      </c>
    </row>
    <row r="309" spans="1:7" ht="15" x14ac:dyDescent="0.25">
      <c r="A309" s="128" t="str">
        <f t="shared" si="4"/>
        <v>Reg2015Colon, rectum and rectosigmoid junction - C18-C20AllSexNon-Māori</v>
      </c>
      <c r="B309" s="23" t="s">
        <v>2</v>
      </c>
      <c r="C309" s="23">
        <v>2015</v>
      </c>
      <c r="D309" s="23" t="s">
        <v>1567</v>
      </c>
      <c r="E309" s="23" t="s">
        <v>3</v>
      </c>
      <c r="F309" s="23" t="s">
        <v>11</v>
      </c>
      <c r="G309" s="23">
        <v>2903</v>
      </c>
    </row>
    <row r="310" spans="1:7" ht="15" x14ac:dyDescent="0.25">
      <c r="A310" s="128" t="str">
        <f t="shared" si="4"/>
        <v>Reg2015Anus - C21AllSexNon-Māori</v>
      </c>
      <c r="B310" s="23" t="s">
        <v>2</v>
      </c>
      <c r="C310" s="23">
        <v>2015</v>
      </c>
      <c r="D310" s="23" t="s">
        <v>18</v>
      </c>
      <c r="E310" s="23" t="s">
        <v>3</v>
      </c>
      <c r="F310" s="23" t="s">
        <v>11</v>
      </c>
      <c r="G310" s="23">
        <v>56</v>
      </c>
    </row>
    <row r="311" spans="1:7" ht="15" x14ac:dyDescent="0.25">
      <c r="A311" s="128" t="str">
        <f t="shared" si="4"/>
        <v>Reg2015Liver - C22AllSexNon-Māori</v>
      </c>
      <c r="B311" s="23" t="s">
        <v>2</v>
      </c>
      <c r="C311" s="23">
        <v>2015</v>
      </c>
      <c r="D311" s="23" t="s">
        <v>254</v>
      </c>
      <c r="E311" s="23" t="s">
        <v>3</v>
      </c>
      <c r="F311" s="23" t="s">
        <v>11</v>
      </c>
      <c r="G311" s="23">
        <v>283</v>
      </c>
    </row>
    <row r="312" spans="1:7" ht="15" x14ac:dyDescent="0.25">
      <c r="A312" s="128" t="str">
        <f t="shared" si="4"/>
        <v>Reg2015Gallbladder - C23AllSexNon-Māori</v>
      </c>
      <c r="B312" s="23" t="s">
        <v>2</v>
      </c>
      <c r="C312" s="23">
        <v>2015</v>
      </c>
      <c r="D312" s="23" t="s">
        <v>23</v>
      </c>
      <c r="E312" s="23" t="s">
        <v>3</v>
      </c>
      <c r="F312" s="23" t="s">
        <v>11</v>
      </c>
      <c r="G312" s="23">
        <v>53</v>
      </c>
    </row>
    <row r="313" spans="1:7" ht="15" x14ac:dyDescent="0.25">
      <c r="A313" s="128" t="str">
        <f t="shared" si="4"/>
        <v>Reg2015Other biliary tract - C24AllSexNon-Māori</v>
      </c>
      <c r="B313" s="23" t="s">
        <v>2</v>
      </c>
      <c r="C313" s="23">
        <v>2015</v>
      </c>
      <c r="D313" s="23" t="s">
        <v>255</v>
      </c>
      <c r="E313" s="23" t="s">
        <v>3</v>
      </c>
      <c r="F313" s="23" t="s">
        <v>11</v>
      </c>
      <c r="G313" s="23">
        <v>72</v>
      </c>
    </row>
    <row r="314" spans="1:7" ht="15" x14ac:dyDescent="0.25">
      <c r="A314" s="128" t="str">
        <f t="shared" si="4"/>
        <v>Reg2015Pancreas - C25AllSexNon-Māori</v>
      </c>
      <c r="B314" s="23" t="s">
        <v>2</v>
      </c>
      <c r="C314" s="23">
        <v>2015</v>
      </c>
      <c r="D314" s="23" t="s">
        <v>36</v>
      </c>
      <c r="E314" s="23" t="s">
        <v>3</v>
      </c>
      <c r="F314" s="23" t="s">
        <v>11</v>
      </c>
      <c r="G314" s="23">
        <v>511</v>
      </c>
    </row>
    <row r="315" spans="1:7" ht="15" x14ac:dyDescent="0.25">
      <c r="A315" s="128" t="str">
        <f t="shared" si="4"/>
        <v>Reg2015Other digestive organs - C26AllSexNon-Māori</v>
      </c>
      <c r="B315" s="23" t="s">
        <v>2</v>
      </c>
      <c r="C315" s="23">
        <v>2015</v>
      </c>
      <c r="D315" s="23" t="s">
        <v>256</v>
      </c>
      <c r="E315" s="23" t="s">
        <v>3</v>
      </c>
      <c r="F315" s="23" t="s">
        <v>11</v>
      </c>
      <c r="G315" s="23">
        <v>111</v>
      </c>
    </row>
    <row r="316" spans="1:7" ht="15" x14ac:dyDescent="0.25">
      <c r="A316" s="128" t="str">
        <f t="shared" si="4"/>
        <v>Reg2015Nasal cavity and middle ear - C30AllSexNon-Māori</v>
      </c>
      <c r="B316" s="23" t="s">
        <v>2</v>
      </c>
      <c r="C316" s="23">
        <v>2015</v>
      </c>
      <c r="D316" s="23" t="s">
        <v>258</v>
      </c>
      <c r="E316" s="23" t="s">
        <v>3</v>
      </c>
      <c r="F316" s="23" t="s">
        <v>11</v>
      </c>
      <c r="G316" s="23">
        <v>20</v>
      </c>
    </row>
    <row r="317" spans="1:7" ht="15" x14ac:dyDescent="0.25">
      <c r="A317" s="128" t="str">
        <f t="shared" si="4"/>
        <v>Reg2015Accessory sinuses - C31AllSexNon-Māori</v>
      </c>
      <c r="B317" s="23" t="s">
        <v>2</v>
      </c>
      <c r="C317" s="23">
        <v>2015</v>
      </c>
      <c r="D317" s="23" t="s">
        <v>259</v>
      </c>
      <c r="E317" s="23" t="s">
        <v>3</v>
      </c>
      <c r="F317" s="23" t="s">
        <v>11</v>
      </c>
      <c r="G317" s="23">
        <v>4</v>
      </c>
    </row>
    <row r="318" spans="1:7" ht="15" x14ac:dyDescent="0.25">
      <c r="A318" s="128" t="str">
        <f t="shared" si="4"/>
        <v>Reg2015Larynx - C32AllSexNon-Māori</v>
      </c>
      <c r="B318" s="23" t="s">
        <v>2</v>
      </c>
      <c r="C318" s="23">
        <v>2015</v>
      </c>
      <c r="D318" s="23" t="s">
        <v>25</v>
      </c>
      <c r="E318" s="23" t="s">
        <v>3</v>
      </c>
      <c r="F318" s="23" t="s">
        <v>11</v>
      </c>
      <c r="G318" s="23">
        <v>67</v>
      </c>
    </row>
    <row r="319" spans="1:7" ht="15" x14ac:dyDescent="0.25">
      <c r="A319" s="128" t="str">
        <f t="shared" si="4"/>
        <v>Reg2015Lung - C33-C34AllSexNon-Māori</v>
      </c>
      <c r="B319" s="23" t="s">
        <v>2</v>
      </c>
      <c r="C319" s="23">
        <v>2015</v>
      </c>
      <c r="D319" s="23" t="s">
        <v>47</v>
      </c>
      <c r="E319" s="23" t="s">
        <v>3</v>
      </c>
      <c r="F319" s="23" t="s">
        <v>11</v>
      </c>
      <c r="G319" s="23">
        <v>1728</v>
      </c>
    </row>
    <row r="320" spans="1:7" ht="15" x14ac:dyDescent="0.25">
      <c r="A320" s="128" t="str">
        <f t="shared" si="4"/>
        <v>Reg2015Thymus - C37AllSexNon-Māori</v>
      </c>
      <c r="B320" s="23" t="s">
        <v>2</v>
      </c>
      <c r="C320" s="23">
        <v>2015</v>
      </c>
      <c r="D320" s="23" t="s">
        <v>41</v>
      </c>
      <c r="E320" s="23" t="s">
        <v>3</v>
      </c>
      <c r="F320" s="23" t="s">
        <v>11</v>
      </c>
      <c r="G320" s="23">
        <v>15</v>
      </c>
    </row>
    <row r="321" spans="1:7" ht="15" x14ac:dyDescent="0.25">
      <c r="A321" s="128" t="str">
        <f t="shared" si="4"/>
        <v>Reg2015Heart, mediastinum and pleura - C38AllSexNon-Māori</v>
      </c>
      <c r="B321" s="23" t="s">
        <v>2</v>
      </c>
      <c r="C321" s="23">
        <v>2015</v>
      </c>
      <c r="D321" s="23" t="s">
        <v>260</v>
      </c>
      <c r="E321" s="23" t="s">
        <v>3</v>
      </c>
      <c r="F321" s="23" t="s">
        <v>11</v>
      </c>
      <c r="G321" s="23">
        <v>11</v>
      </c>
    </row>
    <row r="322" spans="1:7" ht="15" x14ac:dyDescent="0.25">
      <c r="A322" s="128" t="str">
        <f t="shared" si="4"/>
        <v>Reg2015Bone and articular cartilage - C40-C41AllSexNon-Māori</v>
      </c>
      <c r="B322" s="23" t="s">
        <v>2</v>
      </c>
      <c r="C322" s="23">
        <v>2015</v>
      </c>
      <c r="D322" s="23" t="s">
        <v>262</v>
      </c>
      <c r="E322" s="23" t="s">
        <v>3</v>
      </c>
      <c r="F322" s="23" t="s">
        <v>11</v>
      </c>
      <c r="G322" s="23">
        <v>24</v>
      </c>
    </row>
    <row r="323" spans="1:7" ht="15" x14ac:dyDescent="0.25">
      <c r="A323" s="128" t="str">
        <f t="shared" ref="A323:A386" si="5">B323&amp;C323&amp;D323&amp;E323&amp;F323</f>
        <v>Reg2015Melanoma - C43AllSexNon-Māori</v>
      </c>
      <c r="B323" s="23" t="s">
        <v>2</v>
      </c>
      <c r="C323" s="23">
        <v>2015</v>
      </c>
      <c r="D323" s="23" t="s">
        <v>28</v>
      </c>
      <c r="E323" s="23" t="s">
        <v>3</v>
      </c>
      <c r="F323" s="23" t="s">
        <v>11</v>
      </c>
      <c r="G323" s="23">
        <v>2385</v>
      </c>
    </row>
    <row r="324" spans="1:7" ht="15" x14ac:dyDescent="0.25">
      <c r="A324" s="128" t="str">
        <f t="shared" si="5"/>
        <v>Reg2015Non-melanoma - C44AllSexNon-Māori</v>
      </c>
      <c r="B324" s="23" t="s">
        <v>2</v>
      </c>
      <c r="C324" s="23">
        <v>2015</v>
      </c>
      <c r="D324" s="23" t="s">
        <v>263</v>
      </c>
      <c r="E324" s="23" t="s">
        <v>3</v>
      </c>
      <c r="F324" s="23" t="s">
        <v>11</v>
      </c>
      <c r="G324" s="23">
        <v>112</v>
      </c>
    </row>
    <row r="325" spans="1:7" ht="15" x14ac:dyDescent="0.25">
      <c r="A325" s="128" t="str">
        <f t="shared" si="5"/>
        <v>Reg2015Mesothelioma - C45AllSexNon-Māori</v>
      </c>
      <c r="B325" s="23" t="s">
        <v>2</v>
      </c>
      <c r="C325" s="23">
        <v>2015</v>
      </c>
      <c r="D325" s="23" t="s">
        <v>30</v>
      </c>
      <c r="E325" s="23" t="s">
        <v>3</v>
      </c>
      <c r="F325" s="23" t="s">
        <v>11</v>
      </c>
      <c r="G325" s="23">
        <v>88</v>
      </c>
    </row>
    <row r="326" spans="1:7" ht="15" x14ac:dyDescent="0.25">
      <c r="A326" s="128" t="str">
        <f t="shared" si="5"/>
        <v>Reg2015Kaposi sarcoma - C46AllSexNon-Māori</v>
      </c>
      <c r="B326" s="23" t="s">
        <v>2</v>
      </c>
      <c r="C326" s="23">
        <v>2015</v>
      </c>
      <c r="D326" s="23" t="s">
        <v>265</v>
      </c>
      <c r="E326" s="23" t="s">
        <v>3</v>
      </c>
      <c r="F326" s="23" t="s">
        <v>11</v>
      </c>
      <c r="G326" s="23">
        <v>2</v>
      </c>
    </row>
    <row r="327" spans="1:7" ht="15" x14ac:dyDescent="0.25">
      <c r="A327" s="128" t="str">
        <f t="shared" si="5"/>
        <v>Reg2015Peripheral nerves and autonomic nervous system - C47AllSexNon-Māori</v>
      </c>
      <c r="B327" s="23" t="s">
        <v>2</v>
      </c>
      <c r="C327" s="23">
        <v>2015</v>
      </c>
      <c r="D327" s="23" t="s">
        <v>266</v>
      </c>
      <c r="E327" s="23" t="s">
        <v>3</v>
      </c>
      <c r="F327" s="23" t="s">
        <v>11</v>
      </c>
      <c r="G327" s="23">
        <v>5</v>
      </c>
    </row>
    <row r="328" spans="1:7" ht="15" x14ac:dyDescent="0.25">
      <c r="A328" s="128" t="str">
        <f t="shared" si="5"/>
        <v>Reg2015Peritoneum - C48AllSexNon-Māori</v>
      </c>
      <c r="B328" s="23" t="s">
        <v>2</v>
      </c>
      <c r="C328" s="23">
        <v>2015</v>
      </c>
      <c r="D328" s="23" t="s">
        <v>267</v>
      </c>
      <c r="E328" s="23" t="s">
        <v>3</v>
      </c>
      <c r="F328" s="23" t="s">
        <v>11</v>
      </c>
      <c r="G328" s="23">
        <v>46</v>
      </c>
    </row>
    <row r="329" spans="1:7" ht="15" x14ac:dyDescent="0.25">
      <c r="A329" s="128" t="str">
        <f t="shared" si="5"/>
        <v>Reg2015Connective tissue - C49AllSexNon-Māori</v>
      </c>
      <c r="B329" s="23" t="s">
        <v>2</v>
      </c>
      <c r="C329" s="23">
        <v>2015</v>
      </c>
      <c r="D329" s="23" t="s">
        <v>268</v>
      </c>
      <c r="E329" s="23" t="s">
        <v>3</v>
      </c>
      <c r="F329" s="23" t="s">
        <v>11</v>
      </c>
      <c r="G329" s="23">
        <v>102</v>
      </c>
    </row>
    <row r="330" spans="1:7" ht="15" x14ac:dyDescent="0.25">
      <c r="A330" s="128" t="str">
        <f t="shared" si="5"/>
        <v>Reg2015Breast - C50AllSexNon-Māori</v>
      </c>
      <c r="B330" s="23" t="s">
        <v>2</v>
      </c>
      <c r="C330" s="23">
        <v>2015</v>
      </c>
      <c r="D330" s="23" t="s">
        <v>21</v>
      </c>
      <c r="E330" s="23" t="s">
        <v>3</v>
      </c>
      <c r="F330" s="23" t="s">
        <v>11</v>
      </c>
      <c r="G330" s="23">
        <v>2884</v>
      </c>
    </row>
    <row r="331" spans="1:7" ht="15" x14ac:dyDescent="0.25">
      <c r="A331" s="128" t="str">
        <f t="shared" si="5"/>
        <v>Reg2015Vulva - C51AllSexNon-Māori</v>
      </c>
      <c r="B331" s="23" t="s">
        <v>2</v>
      </c>
      <c r="C331" s="23">
        <v>2015</v>
      </c>
      <c r="D331" s="23" t="s">
        <v>46</v>
      </c>
      <c r="E331" s="23" t="s">
        <v>3</v>
      </c>
      <c r="F331" s="23" t="s">
        <v>11</v>
      </c>
      <c r="G331" s="23">
        <v>46</v>
      </c>
    </row>
    <row r="332" spans="1:7" ht="15" x14ac:dyDescent="0.25">
      <c r="A332" s="128" t="str">
        <f t="shared" si="5"/>
        <v>Reg2015Vagina - C52AllSexNon-Māori</v>
      </c>
      <c r="B332" s="23" t="s">
        <v>2</v>
      </c>
      <c r="C332" s="23">
        <v>2015</v>
      </c>
      <c r="D332" s="23" t="s">
        <v>45</v>
      </c>
      <c r="E332" s="23" t="s">
        <v>3</v>
      </c>
      <c r="F332" s="23" t="s">
        <v>11</v>
      </c>
      <c r="G332" s="23">
        <v>10</v>
      </c>
    </row>
    <row r="333" spans="1:7" ht="15" x14ac:dyDescent="0.25">
      <c r="A333" s="128" t="str">
        <f t="shared" si="5"/>
        <v>Reg2015Cervix - C53AllSexNon-Māori</v>
      </c>
      <c r="B333" s="23" t="s">
        <v>2</v>
      </c>
      <c r="C333" s="23">
        <v>2015</v>
      </c>
      <c r="D333" s="23" t="s">
        <v>22</v>
      </c>
      <c r="E333" s="23" t="s">
        <v>3</v>
      </c>
      <c r="F333" s="23" t="s">
        <v>11</v>
      </c>
      <c r="G333" s="23">
        <v>112</v>
      </c>
    </row>
    <row r="334" spans="1:7" ht="15" x14ac:dyDescent="0.25">
      <c r="A334" s="128" t="str">
        <f t="shared" si="5"/>
        <v>Reg2015Uterus - C54-C55AllSexNon-Māori</v>
      </c>
      <c r="B334" s="23" t="s">
        <v>2</v>
      </c>
      <c r="C334" s="23">
        <v>2015</v>
      </c>
      <c r="D334" s="23" t="s">
        <v>44</v>
      </c>
      <c r="E334" s="23" t="s">
        <v>3</v>
      </c>
      <c r="F334" s="23" t="s">
        <v>11</v>
      </c>
      <c r="G334" s="23">
        <v>454</v>
      </c>
    </row>
    <row r="335" spans="1:7" ht="15" x14ac:dyDescent="0.25">
      <c r="A335" s="128" t="str">
        <f t="shared" si="5"/>
        <v>Reg2015Ovary - C56AllSexNon-Māori</v>
      </c>
      <c r="B335" s="23" t="s">
        <v>2</v>
      </c>
      <c r="C335" s="23">
        <v>2015</v>
      </c>
      <c r="D335" s="23" t="s">
        <v>35</v>
      </c>
      <c r="E335" s="23" t="s">
        <v>3</v>
      </c>
      <c r="F335" s="23" t="s">
        <v>11</v>
      </c>
      <c r="G335" s="23">
        <v>246</v>
      </c>
    </row>
    <row r="336" spans="1:7" ht="15" x14ac:dyDescent="0.25">
      <c r="A336" s="128" t="str">
        <f t="shared" si="5"/>
        <v>Reg2015Other female genital organs - C57AllSexNon-Māori</v>
      </c>
      <c r="B336" s="23" t="s">
        <v>2</v>
      </c>
      <c r="C336" s="23">
        <v>2015</v>
      </c>
      <c r="D336" s="23" t="s">
        <v>270</v>
      </c>
      <c r="E336" s="23" t="s">
        <v>3</v>
      </c>
      <c r="F336" s="23" t="s">
        <v>11</v>
      </c>
      <c r="G336" s="23">
        <v>79</v>
      </c>
    </row>
    <row r="337" spans="1:7" ht="15" x14ac:dyDescent="0.25">
      <c r="A337" s="128" t="str">
        <f t="shared" si="5"/>
        <v>Reg2015Placenta - C58AllSexNon-Māori</v>
      </c>
      <c r="B337" s="23" t="s">
        <v>2</v>
      </c>
      <c r="C337" s="23">
        <v>2015</v>
      </c>
      <c r="D337" s="23" t="s">
        <v>48</v>
      </c>
      <c r="E337" s="23" t="s">
        <v>3</v>
      </c>
      <c r="F337" s="23" t="s">
        <v>11</v>
      </c>
      <c r="G337" s="23">
        <v>1</v>
      </c>
    </row>
    <row r="338" spans="1:7" ht="15" x14ac:dyDescent="0.25">
      <c r="A338" s="128" t="str">
        <f t="shared" si="5"/>
        <v>Reg2015Penis - C60AllSexNon-Māori</v>
      </c>
      <c r="B338" s="23" t="s">
        <v>2</v>
      </c>
      <c r="C338" s="23">
        <v>2015</v>
      </c>
      <c r="D338" s="23" t="s">
        <v>37</v>
      </c>
      <c r="E338" s="23" t="s">
        <v>3</v>
      </c>
      <c r="F338" s="23" t="s">
        <v>11</v>
      </c>
      <c r="G338" s="23">
        <v>17</v>
      </c>
    </row>
    <row r="339" spans="1:7" ht="15" x14ac:dyDescent="0.25">
      <c r="A339" s="128" t="str">
        <f t="shared" si="5"/>
        <v>Reg2015Prostate - C61AllSexNon-Māori</v>
      </c>
      <c r="B339" s="23" t="s">
        <v>2</v>
      </c>
      <c r="C339" s="23">
        <v>2015</v>
      </c>
      <c r="D339" s="23" t="s">
        <v>38</v>
      </c>
      <c r="E339" s="23" t="s">
        <v>3</v>
      </c>
      <c r="F339" s="23" t="s">
        <v>11</v>
      </c>
      <c r="G339" s="23">
        <v>2860</v>
      </c>
    </row>
    <row r="340" spans="1:7" ht="15" x14ac:dyDescent="0.25">
      <c r="A340" s="128" t="str">
        <f t="shared" si="5"/>
        <v>Reg2015Testis - C62AllSexNon-Māori</v>
      </c>
      <c r="B340" s="23" t="s">
        <v>2</v>
      </c>
      <c r="C340" s="23">
        <v>2015</v>
      </c>
      <c r="D340" s="23" t="s">
        <v>40</v>
      </c>
      <c r="E340" s="23" t="s">
        <v>3</v>
      </c>
      <c r="F340" s="23" t="s">
        <v>11</v>
      </c>
      <c r="G340" s="23">
        <v>131</v>
      </c>
    </row>
    <row r="341" spans="1:7" ht="15" x14ac:dyDescent="0.25">
      <c r="A341" s="128" t="str">
        <f t="shared" si="5"/>
        <v>Reg2015Other male genital organs - C63AllSexNon-Māori</v>
      </c>
      <c r="B341" s="23" t="s">
        <v>2</v>
      </c>
      <c r="C341" s="23">
        <v>2015</v>
      </c>
      <c r="D341" s="23" t="s">
        <v>272</v>
      </c>
      <c r="E341" s="23" t="s">
        <v>3</v>
      </c>
      <c r="F341" s="23" t="s">
        <v>11</v>
      </c>
      <c r="G341" s="23">
        <v>7</v>
      </c>
    </row>
    <row r="342" spans="1:7" ht="15" x14ac:dyDescent="0.25">
      <c r="A342" s="128" t="str">
        <f t="shared" si="5"/>
        <v>Reg2015Kidney - C64AllSexNon-Māori</v>
      </c>
      <c r="B342" s="23" t="s">
        <v>2</v>
      </c>
      <c r="C342" s="23">
        <v>2015</v>
      </c>
      <c r="D342" s="23" t="s">
        <v>274</v>
      </c>
      <c r="E342" s="23" t="s">
        <v>3</v>
      </c>
      <c r="F342" s="23" t="s">
        <v>11</v>
      </c>
      <c r="G342" s="23">
        <v>497</v>
      </c>
    </row>
    <row r="343" spans="1:7" ht="15" x14ac:dyDescent="0.25">
      <c r="A343" s="128" t="str">
        <f t="shared" si="5"/>
        <v>Reg2015Renal pelvis - C65AllSexNon-Māori</v>
      </c>
      <c r="B343" s="23" t="s">
        <v>2</v>
      </c>
      <c r="C343" s="23">
        <v>2015</v>
      </c>
      <c r="D343" s="23" t="s">
        <v>275</v>
      </c>
      <c r="E343" s="23" t="s">
        <v>3</v>
      </c>
      <c r="F343" s="23" t="s">
        <v>11</v>
      </c>
      <c r="G343" s="23">
        <v>36</v>
      </c>
    </row>
    <row r="344" spans="1:7" ht="15" x14ac:dyDescent="0.25">
      <c r="A344" s="128" t="str">
        <f t="shared" si="5"/>
        <v>Reg2015Ureter - C66AllSexNon-Māori</v>
      </c>
      <c r="B344" s="23" t="s">
        <v>2</v>
      </c>
      <c r="C344" s="23">
        <v>2015</v>
      </c>
      <c r="D344" s="23" t="s">
        <v>43</v>
      </c>
      <c r="E344" s="23" t="s">
        <v>3</v>
      </c>
      <c r="F344" s="23" t="s">
        <v>11</v>
      </c>
      <c r="G344" s="23">
        <v>30</v>
      </c>
    </row>
    <row r="345" spans="1:7" ht="15" x14ac:dyDescent="0.25">
      <c r="A345" s="128" t="str">
        <f t="shared" si="5"/>
        <v>Reg2015Bladder - C67AllSexNon-Māori</v>
      </c>
      <c r="B345" s="23" t="s">
        <v>2</v>
      </c>
      <c r="C345" s="23">
        <v>2015</v>
      </c>
      <c r="D345" s="23" t="s">
        <v>19</v>
      </c>
      <c r="E345" s="23" t="s">
        <v>3</v>
      </c>
      <c r="F345" s="23" t="s">
        <v>11</v>
      </c>
      <c r="G345" s="23">
        <v>395</v>
      </c>
    </row>
    <row r="346" spans="1:7" ht="15" x14ac:dyDescent="0.25">
      <c r="A346" s="128" t="str">
        <f t="shared" si="5"/>
        <v>Reg2015Other urinary organs - C68AllSexNon-Māori</v>
      </c>
      <c r="B346" s="23" t="s">
        <v>2</v>
      </c>
      <c r="C346" s="23">
        <v>2015</v>
      </c>
      <c r="D346" s="23" t="s">
        <v>276</v>
      </c>
      <c r="E346" s="23" t="s">
        <v>3</v>
      </c>
      <c r="F346" s="23" t="s">
        <v>11</v>
      </c>
      <c r="G346" s="23">
        <v>22</v>
      </c>
    </row>
    <row r="347" spans="1:7" ht="15" x14ac:dyDescent="0.25">
      <c r="A347" s="128" t="str">
        <f t="shared" si="5"/>
        <v>Reg2015Eye - C69AllSexNon-Māori</v>
      </c>
      <c r="B347" s="23" t="s">
        <v>2</v>
      </c>
      <c r="C347" s="23">
        <v>2015</v>
      </c>
      <c r="D347" s="23" t="s">
        <v>278</v>
      </c>
      <c r="E347" s="23" t="s">
        <v>3</v>
      </c>
      <c r="F347" s="23" t="s">
        <v>11</v>
      </c>
      <c r="G347" s="23">
        <v>51</v>
      </c>
    </row>
    <row r="348" spans="1:7" ht="15" x14ac:dyDescent="0.25">
      <c r="A348" s="128" t="str">
        <f t="shared" si="5"/>
        <v>Reg2015Meninges - C70AllSexNon-Māori</v>
      </c>
      <c r="B348" s="23" t="s">
        <v>2</v>
      </c>
      <c r="C348" s="23">
        <v>2015</v>
      </c>
      <c r="D348" s="23" t="s">
        <v>29</v>
      </c>
      <c r="E348" s="23" t="s">
        <v>3</v>
      </c>
      <c r="F348" s="23" t="s">
        <v>11</v>
      </c>
      <c r="G348" s="23">
        <v>3</v>
      </c>
    </row>
    <row r="349" spans="1:7" ht="15" x14ac:dyDescent="0.25">
      <c r="A349" s="128" t="str">
        <f t="shared" si="5"/>
        <v>Reg2015Brain - C71AllSexNon-Māori</v>
      </c>
      <c r="B349" s="23" t="s">
        <v>2</v>
      </c>
      <c r="C349" s="23">
        <v>2015</v>
      </c>
      <c r="D349" s="23" t="s">
        <v>20</v>
      </c>
      <c r="E349" s="23" t="s">
        <v>3</v>
      </c>
      <c r="F349" s="23" t="s">
        <v>11</v>
      </c>
      <c r="G349" s="23">
        <v>281</v>
      </c>
    </row>
    <row r="350" spans="1:7" ht="15" x14ac:dyDescent="0.25">
      <c r="A350" s="128" t="str">
        <f t="shared" si="5"/>
        <v>Reg2015Other central nervous system - C72AllSexNon-Māori</v>
      </c>
      <c r="B350" s="23" t="s">
        <v>2</v>
      </c>
      <c r="C350" s="23">
        <v>2015</v>
      </c>
      <c r="D350" s="23" t="s">
        <v>279</v>
      </c>
      <c r="E350" s="23" t="s">
        <v>3</v>
      </c>
      <c r="F350" s="23" t="s">
        <v>11</v>
      </c>
      <c r="G350" s="23">
        <v>9</v>
      </c>
    </row>
    <row r="351" spans="1:7" ht="15" x14ac:dyDescent="0.25">
      <c r="A351" s="128" t="str">
        <f t="shared" si="5"/>
        <v>Reg2015Thyroid - C73AllSexNon-Māori</v>
      </c>
      <c r="B351" s="23" t="s">
        <v>2</v>
      </c>
      <c r="C351" s="23">
        <v>2015</v>
      </c>
      <c r="D351" s="23" t="s">
        <v>281</v>
      </c>
      <c r="E351" s="23" t="s">
        <v>3</v>
      </c>
      <c r="F351" s="23" t="s">
        <v>11</v>
      </c>
      <c r="G351" s="23">
        <v>260</v>
      </c>
    </row>
    <row r="352" spans="1:7" ht="15" x14ac:dyDescent="0.25">
      <c r="A352" s="128" t="str">
        <f t="shared" si="5"/>
        <v>Reg2015Adrenal gland - C74AllSexNon-Māori</v>
      </c>
      <c r="B352" s="23" t="s">
        <v>2</v>
      </c>
      <c r="C352" s="23">
        <v>2015</v>
      </c>
      <c r="D352" s="23" t="s">
        <v>282</v>
      </c>
      <c r="E352" s="23" t="s">
        <v>3</v>
      </c>
      <c r="F352" s="23" t="s">
        <v>11</v>
      </c>
      <c r="G352" s="23">
        <v>13</v>
      </c>
    </row>
    <row r="353" spans="1:7" ht="15" x14ac:dyDescent="0.25">
      <c r="A353" s="128" t="str">
        <f t="shared" si="5"/>
        <v>Reg2015Other endocrine glands - C75AllSexNon-Māori</v>
      </c>
      <c r="B353" s="23" t="s">
        <v>2</v>
      </c>
      <c r="C353" s="23">
        <v>2015</v>
      </c>
      <c r="D353" s="23" t="s">
        <v>283</v>
      </c>
      <c r="E353" s="23" t="s">
        <v>3</v>
      </c>
      <c r="F353" s="23" t="s">
        <v>11</v>
      </c>
      <c r="G353" s="23">
        <v>4</v>
      </c>
    </row>
    <row r="354" spans="1:7" ht="15" x14ac:dyDescent="0.25">
      <c r="A354" s="128" t="str">
        <f t="shared" si="5"/>
        <v>Reg2015Other and ill-defined sites - C76AllSexNon-Māori</v>
      </c>
      <c r="B354" s="23" t="s">
        <v>2</v>
      </c>
      <c r="C354" s="23">
        <v>2015</v>
      </c>
      <c r="D354" s="23" t="s">
        <v>285</v>
      </c>
      <c r="E354" s="23" t="s">
        <v>3</v>
      </c>
      <c r="F354" s="23" t="s">
        <v>11</v>
      </c>
      <c r="G354" s="23">
        <v>5</v>
      </c>
    </row>
    <row r="355" spans="1:7" ht="15" x14ac:dyDescent="0.25">
      <c r="A355" s="128" t="str">
        <f t="shared" si="5"/>
        <v>Reg2015Unknown primary - C77-C79AllSexNon-Māori</v>
      </c>
      <c r="B355" s="23" t="s">
        <v>2</v>
      </c>
      <c r="C355" s="23">
        <v>2015</v>
      </c>
      <c r="D355" s="23" t="s">
        <v>286</v>
      </c>
      <c r="E355" s="23" t="s">
        <v>3</v>
      </c>
      <c r="F355" s="23" t="s">
        <v>11</v>
      </c>
      <c r="G355" s="23">
        <v>320</v>
      </c>
    </row>
    <row r="356" spans="1:7" ht="15" x14ac:dyDescent="0.25">
      <c r="A356" s="128" t="str">
        <f t="shared" si="5"/>
        <v>Reg2015Unspecified site - C80AllSexNon-Māori</v>
      </c>
      <c r="B356" s="23" t="s">
        <v>2</v>
      </c>
      <c r="C356" s="23">
        <v>2015</v>
      </c>
      <c r="D356" s="23" t="s">
        <v>287</v>
      </c>
      <c r="E356" s="23" t="s">
        <v>3</v>
      </c>
      <c r="F356" s="23" t="s">
        <v>11</v>
      </c>
      <c r="G356" s="23">
        <v>55</v>
      </c>
    </row>
    <row r="357" spans="1:7" ht="15" x14ac:dyDescent="0.25">
      <c r="A357" s="128" t="str">
        <f t="shared" si="5"/>
        <v>Reg2015Hodgkin lymphoma - C81AllSexNon-Māori</v>
      </c>
      <c r="B357" s="23" t="s">
        <v>2</v>
      </c>
      <c r="C357" s="23">
        <v>2015</v>
      </c>
      <c r="D357" s="23" t="s">
        <v>289</v>
      </c>
      <c r="E357" s="23" t="s">
        <v>3</v>
      </c>
      <c r="F357" s="23" t="s">
        <v>11</v>
      </c>
      <c r="G357" s="23">
        <v>86</v>
      </c>
    </row>
    <row r="358" spans="1:7" ht="15" x14ac:dyDescent="0.25">
      <c r="A358" s="128" t="str">
        <f t="shared" si="5"/>
        <v>Reg2015Non-Hodgkin lymphoma - C82-C86, C96AllSexNon-Māori</v>
      </c>
      <c r="B358" s="23" t="s">
        <v>2</v>
      </c>
      <c r="C358" s="23">
        <v>2015</v>
      </c>
      <c r="D358" s="23" t="s">
        <v>365</v>
      </c>
      <c r="E358" s="23" t="s">
        <v>3</v>
      </c>
      <c r="F358" s="23" t="s">
        <v>11</v>
      </c>
      <c r="G358" s="23">
        <v>780</v>
      </c>
    </row>
    <row r="359" spans="1:7" ht="15" x14ac:dyDescent="0.25">
      <c r="A359" s="128" t="str">
        <f t="shared" si="5"/>
        <v>Reg2015Immunoproliferative cancers - C88AllSexNon-Māori</v>
      </c>
      <c r="B359" s="23" t="s">
        <v>2</v>
      </c>
      <c r="C359" s="23">
        <v>2015</v>
      </c>
      <c r="D359" s="23" t="s">
        <v>291</v>
      </c>
      <c r="E359" s="23" t="s">
        <v>3</v>
      </c>
      <c r="F359" s="23" t="s">
        <v>11</v>
      </c>
      <c r="G359" s="23">
        <v>42</v>
      </c>
    </row>
    <row r="360" spans="1:7" ht="15" x14ac:dyDescent="0.25">
      <c r="A360" s="128" t="str">
        <f t="shared" si="5"/>
        <v>Reg2015Myeloma - C90AllSexNon-Māori</v>
      </c>
      <c r="B360" s="23" t="s">
        <v>2</v>
      </c>
      <c r="C360" s="23">
        <v>2015</v>
      </c>
      <c r="D360" s="23" t="s">
        <v>292</v>
      </c>
      <c r="E360" s="23" t="s">
        <v>3</v>
      </c>
      <c r="F360" s="23" t="s">
        <v>11</v>
      </c>
      <c r="G360" s="23">
        <v>345</v>
      </c>
    </row>
    <row r="361" spans="1:7" ht="15" x14ac:dyDescent="0.25">
      <c r="A361" s="128" t="str">
        <f t="shared" si="5"/>
        <v>Reg2015Leukaemia - C91-C95AllSexNon-Māori</v>
      </c>
      <c r="B361" s="23" t="s">
        <v>2</v>
      </c>
      <c r="C361" s="23">
        <v>2015</v>
      </c>
      <c r="D361" s="23" t="s">
        <v>26</v>
      </c>
      <c r="E361" s="23" t="s">
        <v>3</v>
      </c>
      <c r="F361" s="23" t="s">
        <v>11</v>
      </c>
      <c r="G361" s="23">
        <v>620</v>
      </c>
    </row>
    <row r="362" spans="1:7" ht="15" x14ac:dyDescent="0.25">
      <c r="A362" s="128" t="str">
        <f t="shared" si="5"/>
        <v>Reg2015Polycythemia vera - D45AllSexNon-Māori</v>
      </c>
      <c r="B362" s="23" t="s">
        <v>2</v>
      </c>
      <c r="C362" s="23">
        <v>2015</v>
      </c>
      <c r="D362" s="23" t="s">
        <v>294</v>
      </c>
      <c r="E362" s="23" t="s">
        <v>3</v>
      </c>
      <c r="F362" s="23" t="s">
        <v>11</v>
      </c>
      <c r="G362" s="23">
        <v>25</v>
      </c>
    </row>
    <row r="363" spans="1:7" ht="15" x14ac:dyDescent="0.25">
      <c r="A363" s="128" t="str">
        <f t="shared" si="5"/>
        <v>Reg2015Myelodyplastic syndromes - D46AllSexNon-Māori</v>
      </c>
      <c r="B363" s="23" t="s">
        <v>2</v>
      </c>
      <c r="C363" s="23">
        <v>2015</v>
      </c>
      <c r="D363" s="23" t="s">
        <v>295</v>
      </c>
      <c r="E363" s="23" t="s">
        <v>3</v>
      </c>
      <c r="F363" s="23" t="s">
        <v>11</v>
      </c>
      <c r="G363" s="23">
        <v>165</v>
      </c>
    </row>
    <row r="364" spans="1:7" ht="15" x14ac:dyDescent="0.25">
      <c r="A364" s="128" t="str">
        <f t="shared" si="5"/>
        <v>Reg2015Uncertain behaviour of lymphoid, haematopoietic and related tissue - D47AllSexNon-Māori</v>
      </c>
      <c r="B364" s="23" t="s">
        <v>2</v>
      </c>
      <c r="C364" s="23">
        <v>2015</v>
      </c>
      <c r="D364" s="23" t="s">
        <v>296</v>
      </c>
      <c r="E364" s="23" t="s">
        <v>3</v>
      </c>
      <c r="F364" s="23" t="s">
        <v>11</v>
      </c>
      <c r="G364" s="23">
        <v>75</v>
      </c>
    </row>
    <row r="365" spans="1:7" ht="15" x14ac:dyDescent="0.25">
      <c r="A365" s="128" t="str">
        <f t="shared" si="5"/>
        <v>Reg2015Lip - C00AllSexAllEth</v>
      </c>
      <c r="B365" s="23" t="s">
        <v>2</v>
      </c>
      <c r="C365" s="23">
        <v>2015</v>
      </c>
      <c r="D365" s="23" t="s">
        <v>27</v>
      </c>
      <c r="E365" s="23" t="s">
        <v>3</v>
      </c>
      <c r="F365" s="23" t="s">
        <v>12</v>
      </c>
      <c r="G365" s="23">
        <v>66</v>
      </c>
    </row>
    <row r="366" spans="1:7" ht="15" x14ac:dyDescent="0.25">
      <c r="A366" s="128" t="str">
        <f t="shared" si="5"/>
        <v>Reg2015Tongue - C01-C02AllSexAllEth</v>
      </c>
      <c r="B366" s="23" t="s">
        <v>2</v>
      </c>
      <c r="C366" s="23">
        <v>2015</v>
      </c>
      <c r="D366" s="23" t="s">
        <v>42</v>
      </c>
      <c r="E366" s="23" t="s">
        <v>3</v>
      </c>
      <c r="F366" s="23" t="s">
        <v>12</v>
      </c>
      <c r="G366" s="23">
        <v>142</v>
      </c>
    </row>
    <row r="367" spans="1:7" ht="15" x14ac:dyDescent="0.25">
      <c r="A367" s="128" t="str">
        <f t="shared" si="5"/>
        <v>Reg2015Mouth - C03-C06AllSexAllEth</v>
      </c>
      <c r="B367" s="23" t="s">
        <v>2</v>
      </c>
      <c r="C367" s="23">
        <v>2015</v>
      </c>
      <c r="D367" s="23" t="s">
        <v>31</v>
      </c>
      <c r="E367" s="23" t="s">
        <v>3</v>
      </c>
      <c r="F367" s="23" t="s">
        <v>12</v>
      </c>
      <c r="G367" s="23">
        <v>83</v>
      </c>
    </row>
    <row r="368" spans="1:7" ht="15" x14ac:dyDescent="0.25">
      <c r="A368" s="128" t="str">
        <f t="shared" si="5"/>
        <v>Reg2015Salivary glands - C07-C08AllSexAllEth</v>
      </c>
      <c r="B368" s="23" t="s">
        <v>2</v>
      </c>
      <c r="C368" s="23">
        <v>2015</v>
      </c>
      <c r="D368" s="23" t="s">
        <v>247</v>
      </c>
      <c r="E368" s="23" t="s">
        <v>3</v>
      </c>
      <c r="F368" s="23" t="s">
        <v>12</v>
      </c>
      <c r="G368" s="23">
        <v>39</v>
      </c>
    </row>
    <row r="369" spans="1:7" ht="15" x14ac:dyDescent="0.25">
      <c r="A369" s="128" t="str">
        <f t="shared" si="5"/>
        <v>Reg2015Tonsils - C09AllSexAllEth</v>
      </c>
      <c r="B369" s="23" t="s">
        <v>2</v>
      </c>
      <c r="C369" s="23">
        <v>2015</v>
      </c>
      <c r="D369" s="23" t="s">
        <v>248</v>
      </c>
      <c r="E369" s="23" t="s">
        <v>3</v>
      </c>
      <c r="F369" s="23" t="s">
        <v>12</v>
      </c>
      <c r="G369" s="23">
        <v>82</v>
      </c>
    </row>
    <row r="370" spans="1:7" ht="15" x14ac:dyDescent="0.25">
      <c r="A370" s="128" t="str">
        <f t="shared" si="5"/>
        <v>Reg2015Oropharynx - C10AllSexAllEth</v>
      </c>
      <c r="B370" s="23" t="s">
        <v>2</v>
      </c>
      <c r="C370" s="23">
        <v>2015</v>
      </c>
      <c r="D370" s="23" t="s">
        <v>34</v>
      </c>
      <c r="E370" s="23" t="s">
        <v>3</v>
      </c>
      <c r="F370" s="23" t="s">
        <v>12</v>
      </c>
      <c r="G370" s="23">
        <v>24</v>
      </c>
    </row>
    <row r="371" spans="1:7" ht="15" x14ac:dyDescent="0.25">
      <c r="A371" s="128" t="str">
        <f t="shared" si="5"/>
        <v>Reg2015Nasopharynx - C11AllSexAllEth</v>
      </c>
      <c r="B371" s="23" t="s">
        <v>2</v>
      </c>
      <c r="C371" s="23">
        <v>2015</v>
      </c>
      <c r="D371" s="23" t="s">
        <v>32</v>
      </c>
      <c r="E371" s="23" t="s">
        <v>3</v>
      </c>
      <c r="F371" s="23" t="s">
        <v>12</v>
      </c>
      <c r="G371" s="23">
        <v>37</v>
      </c>
    </row>
    <row r="372" spans="1:7" ht="15" x14ac:dyDescent="0.25">
      <c r="A372" s="128" t="str">
        <f t="shared" si="5"/>
        <v>Reg2015Pyriform sinus - C12AllSexAllEth</v>
      </c>
      <c r="B372" s="23" t="s">
        <v>2</v>
      </c>
      <c r="C372" s="23">
        <v>2015</v>
      </c>
      <c r="D372" s="23" t="s">
        <v>249</v>
      </c>
      <c r="E372" s="23" t="s">
        <v>3</v>
      </c>
      <c r="F372" s="23" t="s">
        <v>12</v>
      </c>
      <c r="G372" s="23">
        <v>13</v>
      </c>
    </row>
    <row r="373" spans="1:7" ht="15" x14ac:dyDescent="0.25">
      <c r="A373" s="128" t="str">
        <f t="shared" si="5"/>
        <v>Reg2015Hypopharynx - C13AllSexAllEth</v>
      </c>
      <c r="B373" s="23" t="s">
        <v>2</v>
      </c>
      <c r="C373" s="23">
        <v>2015</v>
      </c>
      <c r="D373" s="23" t="s">
        <v>24</v>
      </c>
      <c r="E373" s="23" t="s">
        <v>3</v>
      </c>
      <c r="F373" s="23" t="s">
        <v>12</v>
      </c>
      <c r="G373" s="23">
        <v>13</v>
      </c>
    </row>
    <row r="374" spans="1:7" ht="15" x14ac:dyDescent="0.25">
      <c r="A374" s="128" t="str">
        <f t="shared" si="5"/>
        <v>Reg2015Other lip, oral cavity and pharynx - C14AllSexAllEth</v>
      </c>
      <c r="B374" s="23" t="s">
        <v>2</v>
      </c>
      <c r="C374" s="23">
        <v>2015</v>
      </c>
      <c r="D374" s="23" t="s">
        <v>250</v>
      </c>
      <c r="E374" s="23" t="s">
        <v>3</v>
      </c>
      <c r="F374" s="23" t="s">
        <v>12</v>
      </c>
      <c r="G374" s="23">
        <v>8</v>
      </c>
    </row>
    <row r="375" spans="1:7" ht="15" x14ac:dyDescent="0.25">
      <c r="A375" s="128" t="str">
        <f t="shared" si="5"/>
        <v>Reg2015Oesophagus - C15AllSexAllEth</v>
      </c>
      <c r="B375" s="23" t="s">
        <v>2</v>
      </c>
      <c r="C375" s="23">
        <v>2015</v>
      </c>
      <c r="D375" s="23" t="s">
        <v>33</v>
      </c>
      <c r="E375" s="23" t="s">
        <v>3</v>
      </c>
      <c r="F375" s="23" t="s">
        <v>12</v>
      </c>
      <c r="G375" s="23">
        <v>309</v>
      </c>
    </row>
    <row r="376" spans="1:7" ht="15" x14ac:dyDescent="0.25">
      <c r="A376" s="128" t="str">
        <f t="shared" si="5"/>
        <v>Reg2015Stomach - C16AllSexAllEth</v>
      </c>
      <c r="B376" s="23" t="s">
        <v>2</v>
      </c>
      <c r="C376" s="23">
        <v>2015</v>
      </c>
      <c r="D376" s="23" t="s">
        <v>39</v>
      </c>
      <c r="E376" s="23" t="s">
        <v>3</v>
      </c>
      <c r="F376" s="23" t="s">
        <v>12</v>
      </c>
      <c r="G376" s="23">
        <v>383</v>
      </c>
    </row>
    <row r="377" spans="1:7" ht="15" x14ac:dyDescent="0.25">
      <c r="A377" s="128" t="str">
        <f t="shared" si="5"/>
        <v>Reg2015Small intestine - C17AllSexAllEth</v>
      </c>
      <c r="B377" s="23" t="s">
        <v>2</v>
      </c>
      <c r="C377" s="23">
        <v>2015</v>
      </c>
      <c r="D377" s="23" t="s">
        <v>252</v>
      </c>
      <c r="E377" s="23" t="s">
        <v>3</v>
      </c>
      <c r="F377" s="23" t="s">
        <v>12</v>
      </c>
      <c r="G377" s="23">
        <v>113</v>
      </c>
    </row>
    <row r="378" spans="1:7" ht="15" x14ac:dyDescent="0.25">
      <c r="A378" s="128" t="str">
        <f t="shared" si="5"/>
        <v>Reg2015Colon, rectum and rectosigmoid junction - C18-C20AllSexAllEth</v>
      </c>
      <c r="B378" s="23" t="s">
        <v>2</v>
      </c>
      <c r="C378" s="23">
        <v>2015</v>
      </c>
      <c r="D378" s="23" t="s">
        <v>1567</v>
      </c>
      <c r="E378" s="23" t="s">
        <v>3</v>
      </c>
      <c r="F378" s="23" t="s">
        <v>12</v>
      </c>
      <c r="G378" s="23">
        <v>3081</v>
      </c>
    </row>
    <row r="379" spans="1:7" ht="15" x14ac:dyDescent="0.25">
      <c r="A379" s="128" t="str">
        <f t="shared" si="5"/>
        <v>Reg2015Anus - C21AllSexAllEth</v>
      </c>
      <c r="B379" s="23" t="s">
        <v>2</v>
      </c>
      <c r="C379" s="23">
        <v>2015</v>
      </c>
      <c r="D379" s="23" t="s">
        <v>18</v>
      </c>
      <c r="E379" s="23" t="s">
        <v>3</v>
      </c>
      <c r="F379" s="23" t="s">
        <v>12</v>
      </c>
      <c r="G379" s="23">
        <v>61</v>
      </c>
    </row>
    <row r="380" spans="1:7" ht="15" x14ac:dyDescent="0.25">
      <c r="A380" s="128" t="str">
        <f t="shared" si="5"/>
        <v>Reg2015Liver - C22AllSexAllEth</v>
      </c>
      <c r="B380" s="23" t="s">
        <v>2</v>
      </c>
      <c r="C380" s="23">
        <v>2015</v>
      </c>
      <c r="D380" s="23" t="s">
        <v>254</v>
      </c>
      <c r="E380" s="23" t="s">
        <v>3</v>
      </c>
      <c r="F380" s="23" t="s">
        <v>12</v>
      </c>
      <c r="G380" s="23">
        <v>356</v>
      </c>
    </row>
    <row r="381" spans="1:7" ht="15" x14ac:dyDescent="0.25">
      <c r="A381" s="128" t="str">
        <f t="shared" si="5"/>
        <v>Reg2015Gallbladder - C23AllSexAllEth</v>
      </c>
      <c r="B381" s="23" t="s">
        <v>2</v>
      </c>
      <c r="C381" s="23">
        <v>2015</v>
      </c>
      <c r="D381" s="23" t="s">
        <v>23</v>
      </c>
      <c r="E381" s="23" t="s">
        <v>3</v>
      </c>
      <c r="F381" s="23" t="s">
        <v>12</v>
      </c>
      <c r="G381" s="23">
        <v>67</v>
      </c>
    </row>
    <row r="382" spans="1:7" ht="15" x14ac:dyDescent="0.25">
      <c r="A382" s="128" t="str">
        <f t="shared" si="5"/>
        <v>Reg2015Other biliary tract - C24AllSexAllEth</v>
      </c>
      <c r="B382" s="23" t="s">
        <v>2</v>
      </c>
      <c r="C382" s="23">
        <v>2015</v>
      </c>
      <c r="D382" s="23" t="s">
        <v>255</v>
      </c>
      <c r="E382" s="23" t="s">
        <v>3</v>
      </c>
      <c r="F382" s="23" t="s">
        <v>12</v>
      </c>
      <c r="G382" s="23">
        <v>82</v>
      </c>
    </row>
    <row r="383" spans="1:7" ht="15" x14ac:dyDescent="0.25">
      <c r="A383" s="128" t="str">
        <f t="shared" si="5"/>
        <v>Reg2015Pancreas - C25AllSexAllEth</v>
      </c>
      <c r="B383" s="23" t="s">
        <v>2</v>
      </c>
      <c r="C383" s="23">
        <v>2015</v>
      </c>
      <c r="D383" s="23" t="s">
        <v>36</v>
      </c>
      <c r="E383" s="23" t="s">
        <v>3</v>
      </c>
      <c r="F383" s="23" t="s">
        <v>12</v>
      </c>
      <c r="G383" s="23">
        <v>581</v>
      </c>
    </row>
    <row r="384" spans="1:7" ht="15" x14ac:dyDescent="0.25">
      <c r="A384" s="128" t="str">
        <f t="shared" si="5"/>
        <v>Reg2015Other digestive organs - C26AllSexAllEth</v>
      </c>
      <c r="B384" s="23" t="s">
        <v>2</v>
      </c>
      <c r="C384" s="23">
        <v>2015</v>
      </c>
      <c r="D384" s="23" t="s">
        <v>256</v>
      </c>
      <c r="E384" s="23" t="s">
        <v>3</v>
      </c>
      <c r="F384" s="23" t="s">
        <v>12</v>
      </c>
      <c r="G384" s="23">
        <v>129</v>
      </c>
    </row>
    <row r="385" spans="1:7" ht="15" x14ac:dyDescent="0.25">
      <c r="A385" s="128" t="str">
        <f t="shared" si="5"/>
        <v>Reg2015Nasal cavity and middle ear - C30AllSexAllEth</v>
      </c>
      <c r="B385" s="23" t="s">
        <v>2</v>
      </c>
      <c r="C385" s="23">
        <v>2015</v>
      </c>
      <c r="D385" s="23" t="s">
        <v>258</v>
      </c>
      <c r="E385" s="23" t="s">
        <v>3</v>
      </c>
      <c r="F385" s="23" t="s">
        <v>12</v>
      </c>
      <c r="G385" s="23">
        <v>22</v>
      </c>
    </row>
    <row r="386" spans="1:7" ht="15" x14ac:dyDescent="0.25">
      <c r="A386" s="128" t="str">
        <f t="shared" si="5"/>
        <v>Reg2015Accessory sinuses - C31AllSexAllEth</v>
      </c>
      <c r="B386" s="23" t="s">
        <v>2</v>
      </c>
      <c r="C386" s="23">
        <v>2015</v>
      </c>
      <c r="D386" s="23" t="s">
        <v>259</v>
      </c>
      <c r="E386" s="23" t="s">
        <v>3</v>
      </c>
      <c r="F386" s="23" t="s">
        <v>12</v>
      </c>
      <c r="G386" s="23">
        <v>6</v>
      </c>
    </row>
    <row r="387" spans="1:7" ht="15" x14ac:dyDescent="0.25">
      <c r="A387" s="128" t="str">
        <f t="shared" ref="A387:A450" si="6">B387&amp;C387&amp;D387&amp;E387&amp;F387</f>
        <v>Reg2015Larynx - C32AllSexAllEth</v>
      </c>
      <c r="B387" s="23" t="s">
        <v>2</v>
      </c>
      <c r="C387" s="23">
        <v>2015</v>
      </c>
      <c r="D387" s="23" t="s">
        <v>25</v>
      </c>
      <c r="E387" s="23" t="s">
        <v>3</v>
      </c>
      <c r="F387" s="23" t="s">
        <v>12</v>
      </c>
      <c r="G387" s="23">
        <v>79</v>
      </c>
    </row>
    <row r="388" spans="1:7" ht="15" x14ac:dyDescent="0.25">
      <c r="A388" s="128" t="str">
        <f t="shared" si="6"/>
        <v>Reg2015Lung - C33-C34AllSexAllEth</v>
      </c>
      <c r="B388" s="23" t="s">
        <v>2</v>
      </c>
      <c r="C388" s="23">
        <v>2015</v>
      </c>
      <c r="D388" s="23" t="s">
        <v>47</v>
      </c>
      <c r="E388" s="23" t="s">
        <v>3</v>
      </c>
      <c r="F388" s="23" t="s">
        <v>12</v>
      </c>
      <c r="G388" s="23">
        <v>2177</v>
      </c>
    </row>
    <row r="389" spans="1:7" ht="15" x14ac:dyDescent="0.25">
      <c r="A389" s="128" t="str">
        <f t="shared" si="6"/>
        <v>Reg2015Thymus - C37AllSexAllEth</v>
      </c>
      <c r="B389" s="23" t="s">
        <v>2</v>
      </c>
      <c r="C389" s="23">
        <v>2015</v>
      </c>
      <c r="D389" s="23" t="s">
        <v>41</v>
      </c>
      <c r="E389" s="23" t="s">
        <v>3</v>
      </c>
      <c r="F389" s="23" t="s">
        <v>12</v>
      </c>
      <c r="G389" s="23">
        <v>22</v>
      </c>
    </row>
    <row r="390" spans="1:7" ht="15" x14ac:dyDescent="0.25">
      <c r="A390" s="128" t="str">
        <f t="shared" si="6"/>
        <v>Reg2015Heart, mediastinum and pleura - C38AllSexAllEth</v>
      </c>
      <c r="B390" s="23" t="s">
        <v>2</v>
      </c>
      <c r="C390" s="23">
        <v>2015</v>
      </c>
      <c r="D390" s="23" t="s">
        <v>260</v>
      </c>
      <c r="E390" s="23" t="s">
        <v>3</v>
      </c>
      <c r="F390" s="23" t="s">
        <v>12</v>
      </c>
      <c r="G390" s="23">
        <v>12</v>
      </c>
    </row>
    <row r="391" spans="1:7" ht="15" x14ac:dyDescent="0.25">
      <c r="A391" s="128" t="str">
        <f t="shared" si="6"/>
        <v>Reg2015Bone and articular cartilage - C40-C41AllSexAllEth</v>
      </c>
      <c r="B391" s="23" t="s">
        <v>2</v>
      </c>
      <c r="C391" s="23">
        <v>2015</v>
      </c>
      <c r="D391" s="23" t="s">
        <v>262</v>
      </c>
      <c r="E391" s="23" t="s">
        <v>3</v>
      </c>
      <c r="F391" s="23" t="s">
        <v>12</v>
      </c>
      <c r="G391" s="23">
        <v>30</v>
      </c>
    </row>
    <row r="392" spans="1:7" ht="15" x14ac:dyDescent="0.25">
      <c r="A392" s="128" t="str">
        <f t="shared" si="6"/>
        <v>Reg2015Melanoma - C43AllSexAllEth</v>
      </c>
      <c r="B392" s="23" t="s">
        <v>2</v>
      </c>
      <c r="C392" s="23">
        <v>2015</v>
      </c>
      <c r="D392" s="23" t="s">
        <v>28</v>
      </c>
      <c r="E392" s="23" t="s">
        <v>3</v>
      </c>
      <c r="F392" s="23" t="s">
        <v>12</v>
      </c>
      <c r="G392" s="23">
        <v>2424</v>
      </c>
    </row>
    <row r="393" spans="1:7" ht="15" x14ac:dyDescent="0.25">
      <c r="A393" s="128" t="str">
        <f t="shared" si="6"/>
        <v>Reg2015Non-melanoma - C44AllSexAllEth</v>
      </c>
      <c r="B393" s="23" t="s">
        <v>2</v>
      </c>
      <c r="C393" s="23">
        <v>2015</v>
      </c>
      <c r="D393" s="23" t="s">
        <v>263</v>
      </c>
      <c r="E393" s="23" t="s">
        <v>3</v>
      </c>
      <c r="F393" s="23" t="s">
        <v>12</v>
      </c>
      <c r="G393" s="23">
        <v>121</v>
      </c>
    </row>
    <row r="394" spans="1:7" ht="15" x14ac:dyDescent="0.25">
      <c r="A394" s="128" t="str">
        <f t="shared" si="6"/>
        <v>Reg2015Mesothelioma - C45AllSexAllEth</v>
      </c>
      <c r="B394" s="23" t="s">
        <v>2</v>
      </c>
      <c r="C394" s="23">
        <v>2015</v>
      </c>
      <c r="D394" s="23" t="s">
        <v>30</v>
      </c>
      <c r="E394" s="23" t="s">
        <v>3</v>
      </c>
      <c r="F394" s="23" t="s">
        <v>12</v>
      </c>
      <c r="G394" s="23">
        <v>97</v>
      </c>
    </row>
    <row r="395" spans="1:7" ht="15" x14ac:dyDescent="0.25">
      <c r="A395" s="128" t="str">
        <f t="shared" si="6"/>
        <v>Reg2015Kaposi sarcoma - C46AllSexAllEth</v>
      </c>
      <c r="B395" s="23" t="s">
        <v>2</v>
      </c>
      <c r="C395" s="23">
        <v>2015</v>
      </c>
      <c r="D395" s="23" t="s">
        <v>265</v>
      </c>
      <c r="E395" s="23" t="s">
        <v>3</v>
      </c>
      <c r="F395" s="23" t="s">
        <v>12</v>
      </c>
      <c r="G395" s="23">
        <v>2</v>
      </c>
    </row>
    <row r="396" spans="1:7" ht="15" x14ac:dyDescent="0.25">
      <c r="A396" s="128" t="str">
        <f t="shared" si="6"/>
        <v>Reg2015Peripheral nerves and autonomic nervous system - C47AllSexAllEth</v>
      </c>
      <c r="B396" s="23" t="s">
        <v>2</v>
      </c>
      <c r="C396" s="23">
        <v>2015</v>
      </c>
      <c r="D396" s="23" t="s">
        <v>266</v>
      </c>
      <c r="E396" s="23" t="s">
        <v>3</v>
      </c>
      <c r="F396" s="23" t="s">
        <v>12</v>
      </c>
      <c r="G396" s="23">
        <v>7</v>
      </c>
    </row>
    <row r="397" spans="1:7" ht="15" x14ac:dyDescent="0.25">
      <c r="A397" s="128" t="str">
        <f t="shared" si="6"/>
        <v>Reg2015Peritoneum - C48AllSexAllEth</v>
      </c>
      <c r="B397" s="23" t="s">
        <v>2</v>
      </c>
      <c r="C397" s="23">
        <v>2015</v>
      </c>
      <c r="D397" s="23" t="s">
        <v>267</v>
      </c>
      <c r="E397" s="23" t="s">
        <v>3</v>
      </c>
      <c r="F397" s="23" t="s">
        <v>12</v>
      </c>
      <c r="G397" s="23">
        <v>53</v>
      </c>
    </row>
    <row r="398" spans="1:7" ht="15" x14ac:dyDescent="0.25">
      <c r="A398" s="128" t="str">
        <f t="shared" si="6"/>
        <v>Reg2015Connective tissue - C49AllSexAllEth</v>
      </c>
      <c r="B398" s="23" t="s">
        <v>2</v>
      </c>
      <c r="C398" s="23">
        <v>2015</v>
      </c>
      <c r="D398" s="23" t="s">
        <v>268</v>
      </c>
      <c r="E398" s="23" t="s">
        <v>3</v>
      </c>
      <c r="F398" s="23" t="s">
        <v>12</v>
      </c>
      <c r="G398" s="23">
        <v>120</v>
      </c>
    </row>
    <row r="399" spans="1:7" ht="15" x14ac:dyDescent="0.25">
      <c r="A399" s="128" t="str">
        <f t="shared" si="6"/>
        <v>Reg2015Breast - C50AllSexAllEth</v>
      </c>
      <c r="B399" s="23" t="s">
        <v>2</v>
      </c>
      <c r="C399" s="23">
        <v>2015</v>
      </c>
      <c r="D399" s="23" t="s">
        <v>21</v>
      </c>
      <c r="E399" s="23" t="s">
        <v>3</v>
      </c>
      <c r="F399" s="23" t="s">
        <v>12</v>
      </c>
      <c r="G399" s="23">
        <v>3315</v>
      </c>
    </row>
    <row r="400" spans="1:7" ht="15" x14ac:dyDescent="0.25">
      <c r="A400" s="128" t="str">
        <f t="shared" si="6"/>
        <v>Reg2015Vulva - C51AllSexAllEth</v>
      </c>
      <c r="B400" s="23" t="s">
        <v>2</v>
      </c>
      <c r="C400" s="23">
        <v>2015</v>
      </c>
      <c r="D400" s="23" t="s">
        <v>46</v>
      </c>
      <c r="E400" s="23" t="s">
        <v>3</v>
      </c>
      <c r="F400" s="23" t="s">
        <v>12</v>
      </c>
      <c r="G400" s="23">
        <v>51</v>
      </c>
    </row>
    <row r="401" spans="1:7" ht="15" x14ac:dyDescent="0.25">
      <c r="A401" s="128" t="str">
        <f t="shared" si="6"/>
        <v>Reg2015Vagina - C52AllSexAllEth</v>
      </c>
      <c r="B401" s="23" t="s">
        <v>2</v>
      </c>
      <c r="C401" s="23">
        <v>2015</v>
      </c>
      <c r="D401" s="23" t="s">
        <v>45</v>
      </c>
      <c r="E401" s="23" t="s">
        <v>3</v>
      </c>
      <c r="F401" s="23" t="s">
        <v>12</v>
      </c>
      <c r="G401" s="23">
        <v>10</v>
      </c>
    </row>
    <row r="402" spans="1:7" ht="15" x14ac:dyDescent="0.25">
      <c r="A402" s="128" t="str">
        <f t="shared" si="6"/>
        <v>Reg2015Cervix - C53AllSexAllEth</v>
      </c>
      <c r="B402" s="23" t="s">
        <v>2</v>
      </c>
      <c r="C402" s="23">
        <v>2015</v>
      </c>
      <c r="D402" s="23" t="s">
        <v>22</v>
      </c>
      <c r="E402" s="23" t="s">
        <v>3</v>
      </c>
      <c r="F402" s="23" t="s">
        <v>12</v>
      </c>
      <c r="G402" s="23">
        <v>142</v>
      </c>
    </row>
    <row r="403" spans="1:7" ht="15" x14ac:dyDescent="0.25">
      <c r="A403" s="128" t="str">
        <f t="shared" si="6"/>
        <v>Reg2015Uterus - C54-C55AllSexAllEth</v>
      </c>
      <c r="B403" s="23" t="s">
        <v>2</v>
      </c>
      <c r="C403" s="23">
        <v>2015</v>
      </c>
      <c r="D403" s="23" t="s">
        <v>44</v>
      </c>
      <c r="E403" s="23" t="s">
        <v>3</v>
      </c>
      <c r="F403" s="23" t="s">
        <v>12</v>
      </c>
      <c r="G403" s="23">
        <v>546</v>
      </c>
    </row>
    <row r="404" spans="1:7" ht="15" x14ac:dyDescent="0.25">
      <c r="A404" s="128" t="str">
        <f t="shared" si="6"/>
        <v>Reg2015Ovary - C56AllSexAllEth</v>
      </c>
      <c r="B404" s="23" t="s">
        <v>2</v>
      </c>
      <c r="C404" s="23">
        <v>2015</v>
      </c>
      <c r="D404" s="23" t="s">
        <v>35</v>
      </c>
      <c r="E404" s="23" t="s">
        <v>3</v>
      </c>
      <c r="F404" s="23" t="s">
        <v>12</v>
      </c>
      <c r="G404" s="23">
        <v>276</v>
      </c>
    </row>
    <row r="405" spans="1:7" ht="15" x14ac:dyDescent="0.25">
      <c r="A405" s="128" t="str">
        <f t="shared" si="6"/>
        <v>Reg2015Other female genital organs - C57AllSexAllEth</v>
      </c>
      <c r="B405" s="23" t="s">
        <v>2</v>
      </c>
      <c r="C405" s="23">
        <v>2015</v>
      </c>
      <c r="D405" s="23" t="s">
        <v>270</v>
      </c>
      <c r="E405" s="23" t="s">
        <v>3</v>
      </c>
      <c r="F405" s="23" t="s">
        <v>12</v>
      </c>
      <c r="G405" s="23">
        <v>89</v>
      </c>
    </row>
    <row r="406" spans="1:7" ht="15" x14ac:dyDescent="0.25">
      <c r="A406" s="128" t="str">
        <f t="shared" si="6"/>
        <v>Reg2015Placenta - C58AllSexAllEth</v>
      </c>
      <c r="B406" s="23" t="s">
        <v>2</v>
      </c>
      <c r="C406" s="23">
        <v>2015</v>
      </c>
      <c r="D406" s="23" t="s">
        <v>48</v>
      </c>
      <c r="E406" s="23" t="s">
        <v>3</v>
      </c>
      <c r="F406" s="23" t="s">
        <v>12</v>
      </c>
      <c r="G406" s="23">
        <v>1</v>
      </c>
    </row>
    <row r="407" spans="1:7" ht="15" x14ac:dyDescent="0.25">
      <c r="A407" s="128" t="str">
        <f t="shared" si="6"/>
        <v>Reg2015Penis - C60AllSexAllEth</v>
      </c>
      <c r="B407" s="23" t="s">
        <v>2</v>
      </c>
      <c r="C407" s="23">
        <v>2015</v>
      </c>
      <c r="D407" s="23" t="s">
        <v>37</v>
      </c>
      <c r="E407" s="23" t="s">
        <v>3</v>
      </c>
      <c r="F407" s="23" t="s">
        <v>12</v>
      </c>
      <c r="G407" s="23">
        <v>18</v>
      </c>
    </row>
    <row r="408" spans="1:7" ht="15" x14ac:dyDescent="0.25">
      <c r="A408" s="128" t="str">
        <f t="shared" si="6"/>
        <v>Reg2015Prostate - C61AllSexAllEth</v>
      </c>
      <c r="B408" s="23" t="s">
        <v>2</v>
      </c>
      <c r="C408" s="23">
        <v>2015</v>
      </c>
      <c r="D408" s="23" t="s">
        <v>38</v>
      </c>
      <c r="E408" s="23" t="s">
        <v>3</v>
      </c>
      <c r="F408" s="23" t="s">
        <v>12</v>
      </c>
      <c r="G408" s="23">
        <v>3068</v>
      </c>
    </row>
    <row r="409" spans="1:7" ht="15" x14ac:dyDescent="0.25">
      <c r="A409" s="128" t="str">
        <f t="shared" si="6"/>
        <v>Reg2015Testis - C62AllSexAllEth</v>
      </c>
      <c r="B409" s="23" t="s">
        <v>2</v>
      </c>
      <c r="C409" s="23">
        <v>2015</v>
      </c>
      <c r="D409" s="23" t="s">
        <v>40</v>
      </c>
      <c r="E409" s="23" t="s">
        <v>3</v>
      </c>
      <c r="F409" s="23" t="s">
        <v>12</v>
      </c>
      <c r="G409" s="23">
        <v>173</v>
      </c>
    </row>
    <row r="410" spans="1:7" ht="15" x14ac:dyDescent="0.25">
      <c r="A410" s="128" t="str">
        <f t="shared" si="6"/>
        <v>Reg2015Other male genital organs - C63AllSexAllEth</v>
      </c>
      <c r="B410" s="23" t="s">
        <v>2</v>
      </c>
      <c r="C410" s="23">
        <v>2015</v>
      </c>
      <c r="D410" s="23" t="s">
        <v>272</v>
      </c>
      <c r="E410" s="23" t="s">
        <v>3</v>
      </c>
      <c r="F410" s="23" t="s">
        <v>12</v>
      </c>
      <c r="G410" s="23">
        <v>7</v>
      </c>
    </row>
    <row r="411" spans="1:7" ht="15" x14ac:dyDescent="0.25">
      <c r="A411" s="128" t="str">
        <f t="shared" si="6"/>
        <v>Reg2015Kidney - C64AllSexAllEth</v>
      </c>
      <c r="B411" s="23" t="s">
        <v>2</v>
      </c>
      <c r="C411" s="23">
        <v>2015</v>
      </c>
      <c r="D411" s="23" t="s">
        <v>274</v>
      </c>
      <c r="E411" s="23" t="s">
        <v>3</v>
      </c>
      <c r="F411" s="23" t="s">
        <v>12</v>
      </c>
      <c r="G411" s="23">
        <v>555</v>
      </c>
    </row>
    <row r="412" spans="1:7" ht="15" x14ac:dyDescent="0.25">
      <c r="A412" s="128" t="str">
        <f t="shared" si="6"/>
        <v>Reg2015Renal pelvis - C65AllSexAllEth</v>
      </c>
      <c r="B412" s="23" t="s">
        <v>2</v>
      </c>
      <c r="C412" s="23">
        <v>2015</v>
      </c>
      <c r="D412" s="23" t="s">
        <v>275</v>
      </c>
      <c r="E412" s="23" t="s">
        <v>3</v>
      </c>
      <c r="F412" s="23" t="s">
        <v>12</v>
      </c>
      <c r="G412" s="23">
        <v>36</v>
      </c>
    </row>
    <row r="413" spans="1:7" ht="15" x14ac:dyDescent="0.25">
      <c r="A413" s="128" t="str">
        <f t="shared" si="6"/>
        <v>Reg2015Ureter - C66AllSexAllEth</v>
      </c>
      <c r="B413" s="23" t="s">
        <v>2</v>
      </c>
      <c r="C413" s="23">
        <v>2015</v>
      </c>
      <c r="D413" s="23" t="s">
        <v>43</v>
      </c>
      <c r="E413" s="23" t="s">
        <v>3</v>
      </c>
      <c r="F413" s="23" t="s">
        <v>12</v>
      </c>
      <c r="G413" s="23">
        <v>31</v>
      </c>
    </row>
    <row r="414" spans="1:7" ht="15" x14ac:dyDescent="0.25">
      <c r="A414" s="128" t="str">
        <f t="shared" si="6"/>
        <v>Reg2015Bladder - C67AllSexAllEth</v>
      </c>
      <c r="B414" s="23" t="s">
        <v>2</v>
      </c>
      <c r="C414" s="23">
        <v>2015</v>
      </c>
      <c r="D414" s="23" t="s">
        <v>19</v>
      </c>
      <c r="E414" s="23" t="s">
        <v>3</v>
      </c>
      <c r="F414" s="23" t="s">
        <v>12</v>
      </c>
      <c r="G414" s="23">
        <v>420</v>
      </c>
    </row>
    <row r="415" spans="1:7" ht="15" x14ac:dyDescent="0.25">
      <c r="A415" s="128" t="str">
        <f t="shared" si="6"/>
        <v>Reg2015Other urinary organs - C68AllSexAllEth</v>
      </c>
      <c r="B415" s="23" t="s">
        <v>2</v>
      </c>
      <c r="C415" s="23">
        <v>2015</v>
      </c>
      <c r="D415" s="23" t="s">
        <v>276</v>
      </c>
      <c r="E415" s="23" t="s">
        <v>3</v>
      </c>
      <c r="F415" s="23" t="s">
        <v>12</v>
      </c>
      <c r="G415" s="23">
        <v>24</v>
      </c>
    </row>
    <row r="416" spans="1:7" ht="15" x14ac:dyDescent="0.25">
      <c r="A416" s="128" t="str">
        <f t="shared" si="6"/>
        <v>Reg2015Eye - C69AllSexAllEth</v>
      </c>
      <c r="B416" s="23" t="s">
        <v>2</v>
      </c>
      <c r="C416" s="23">
        <v>2015</v>
      </c>
      <c r="D416" s="23" t="s">
        <v>278</v>
      </c>
      <c r="E416" s="23" t="s">
        <v>3</v>
      </c>
      <c r="F416" s="23" t="s">
        <v>12</v>
      </c>
      <c r="G416" s="23">
        <v>51</v>
      </c>
    </row>
    <row r="417" spans="1:7" ht="15" x14ac:dyDescent="0.25">
      <c r="A417" s="128" t="str">
        <f t="shared" si="6"/>
        <v>Reg2015Meninges - C70AllSexAllEth</v>
      </c>
      <c r="B417" s="23" t="s">
        <v>2</v>
      </c>
      <c r="C417" s="23">
        <v>2015</v>
      </c>
      <c r="D417" s="23" t="s">
        <v>29</v>
      </c>
      <c r="E417" s="23" t="s">
        <v>3</v>
      </c>
      <c r="F417" s="23" t="s">
        <v>12</v>
      </c>
      <c r="G417" s="23">
        <v>4</v>
      </c>
    </row>
    <row r="418" spans="1:7" ht="15" x14ac:dyDescent="0.25">
      <c r="A418" s="128" t="str">
        <f t="shared" si="6"/>
        <v>Reg2015Brain - C71AllSexAllEth</v>
      </c>
      <c r="B418" s="23" t="s">
        <v>2</v>
      </c>
      <c r="C418" s="23">
        <v>2015</v>
      </c>
      <c r="D418" s="23" t="s">
        <v>20</v>
      </c>
      <c r="E418" s="23" t="s">
        <v>3</v>
      </c>
      <c r="F418" s="23" t="s">
        <v>12</v>
      </c>
      <c r="G418" s="23">
        <v>315</v>
      </c>
    </row>
    <row r="419" spans="1:7" ht="15" x14ac:dyDescent="0.25">
      <c r="A419" s="128" t="str">
        <f t="shared" si="6"/>
        <v>Reg2015Other central nervous system - C72AllSexAllEth</v>
      </c>
      <c r="B419" s="23" t="s">
        <v>2</v>
      </c>
      <c r="C419" s="23">
        <v>2015</v>
      </c>
      <c r="D419" s="23" t="s">
        <v>279</v>
      </c>
      <c r="E419" s="23" t="s">
        <v>3</v>
      </c>
      <c r="F419" s="23" t="s">
        <v>12</v>
      </c>
      <c r="G419" s="23">
        <v>12</v>
      </c>
    </row>
    <row r="420" spans="1:7" ht="15" x14ac:dyDescent="0.25">
      <c r="A420" s="128" t="str">
        <f t="shared" si="6"/>
        <v>Reg2015Thyroid - C73AllSexAllEth</v>
      </c>
      <c r="B420" s="23" t="s">
        <v>2</v>
      </c>
      <c r="C420" s="23">
        <v>2015</v>
      </c>
      <c r="D420" s="23" t="s">
        <v>281</v>
      </c>
      <c r="E420" s="23" t="s">
        <v>3</v>
      </c>
      <c r="F420" s="23" t="s">
        <v>12</v>
      </c>
      <c r="G420" s="23">
        <v>313</v>
      </c>
    </row>
    <row r="421" spans="1:7" ht="15" x14ac:dyDescent="0.25">
      <c r="A421" s="128" t="str">
        <f t="shared" si="6"/>
        <v>Reg2015Adrenal gland - C74AllSexAllEth</v>
      </c>
      <c r="B421" s="23" t="s">
        <v>2</v>
      </c>
      <c r="C421" s="23">
        <v>2015</v>
      </c>
      <c r="D421" s="23" t="s">
        <v>282</v>
      </c>
      <c r="E421" s="23" t="s">
        <v>3</v>
      </c>
      <c r="F421" s="23" t="s">
        <v>12</v>
      </c>
      <c r="G421" s="23">
        <v>17</v>
      </c>
    </row>
    <row r="422" spans="1:7" ht="15" x14ac:dyDescent="0.25">
      <c r="A422" s="128" t="str">
        <f t="shared" si="6"/>
        <v>Reg2015Other endocrine glands - C75AllSexAllEth</v>
      </c>
      <c r="B422" s="23" t="s">
        <v>2</v>
      </c>
      <c r="C422" s="23">
        <v>2015</v>
      </c>
      <c r="D422" s="23" t="s">
        <v>283</v>
      </c>
      <c r="E422" s="23" t="s">
        <v>3</v>
      </c>
      <c r="F422" s="23" t="s">
        <v>12</v>
      </c>
      <c r="G422" s="23">
        <v>5</v>
      </c>
    </row>
    <row r="423" spans="1:7" ht="15" x14ac:dyDescent="0.25">
      <c r="A423" s="128" t="str">
        <f t="shared" si="6"/>
        <v>Reg2015Other and ill-defined sites - C76AllSexAllEth</v>
      </c>
      <c r="B423" s="23" t="s">
        <v>2</v>
      </c>
      <c r="C423" s="23">
        <v>2015</v>
      </c>
      <c r="D423" s="23" t="s">
        <v>285</v>
      </c>
      <c r="E423" s="23" t="s">
        <v>3</v>
      </c>
      <c r="F423" s="23" t="s">
        <v>12</v>
      </c>
      <c r="G423" s="23">
        <v>6</v>
      </c>
    </row>
    <row r="424" spans="1:7" ht="15" x14ac:dyDescent="0.25">
      <c r="A424" s="128" t="str">
        <f t="shared" si="6"/>
        <v>Reg2015Unknown primary - C77-C79AllSexAllEth</v>
      </c>
      <c r="B424" s="23" t="s">
        <v>2</v>
      </c>
      <c r="C424" s="23">
        <v>2015</v>
      </c>
      <c r="D424" s="23" t="s">
        <v>286</v>
      </c>
      <c r="E424" s="23" t="s">
        <v>3</v>
      </c>
      <c r="F424" s="23" t="s">
        <v>12</v>
      </c>
      <c r="G424" s="23">
        <v>383</v>
      </c>
    </row>
    <row r="425" spans="1:7" ht="15" x14ac:dyDescent="0.25">
      <c r="A425" s="128" t="str">
        <f t="shared" si="6"/>
        <v>Reg2015Unspecified site - C80AllSexAllEth</v>
      </c>
      <c r="B425" s="23" t="s">
        <v>2</v>
      </c>
      <c r="C425" s="23">
        <v>2015</v>
      </c>
      <c r="D425" s="23" t="s">
        <v>287</v>
      </c>
      <c r="E425" s="23" t="s">
        <v>3</v>
      </c>
      <c r="F425" s="23" t="s">
        <v>12</v>
      </c>
      <c r="G425" s="23">
        <v>63</v>
      </c>
    </row>
    <row r="426" spans="1:7" ht="15" x14ac:dyDescent="0.25">
      <c r="A426" s="128" t="str">
        <f t="shared" si="6"/>
        <v>Reg2015Hodgkin lymphoma - C81AllSexAllEth</v>
      </c>
      <c r="B426" s="23" t="s">
        <v>2</v>
      </c>
      <c r="C426" s="23">
        <v>2015</v>
      </c>
      <c r="D426" s="23" t="s">
        <v>289</v>
      </c>
      <c r="E426" s="23" t="s">
        <v>3</v>
      </c>
      <c r="F426" s="23" t="s">
        <v>12</v>
      </c>
      <c r="G426" s="23">
        <v>102</v>
      </c>
    </row>
    <row r="427" spans="1:7" ht="15" x14ac:dyDescent="0.25">
      <c r="A427" s="128" t="str">
        <f t="shared" si="6"/>
        <v>Reg2015Non-Hodgkin lymphoma - C82-C86, C96AllSexAllEth</v>
      </c>
      <c r="B427" s="23" t="s">
        <v>2</v>
      </c>
      <c r="C427" s="23">
        <v>2015</v>
      </c>
      <c r="D427" s="23" t="s">
        <v>365</v>
      </c>
      <c r="E427" s="23" t="s">
        <v>3</v>
      </c>
      <c r="F427" s="23" t="s">
        <v>12</v>
      </c>
      <c r="G427" s="23">
        <v>845</v>
      </c>
    </row>
    <row r="428" spans="1:7" ht="15" x14ac:dyDescent="0.25">
      <c r="A428" s="128" t="str">
        <f t="shared" si="6"/>
        <v>Reg2015Immunoproliferative cancers - C88AllSexAllEth</v>
      </c>
      <c r="B428" s="23" t="s">
        <v>2</v>
      </c>
      <c r="C428" s="23">
        <v>2015</v>
      </c>
      <c r="D428" s="23" t="s">
        <v>291</v>
      </c>
      <c r="E428" s="23" t="s">
        <v>3</v>
      </c>
      <c r="F428" s="23" t="s">
        <v>12</v>
      </c>
      <c r="G428" s="23">
        <v>46</v>
      </c>
    </row>
    <row r="429" spans="1:7" ht="15" x14ac:dyDescent="0.25">
      <c r="A429" s="128" t="str">
        <f t="shared" si="6"/>
        <v>Reg2015Myeloma - C90AllSexAllEth</v>
      </c>
      <c r="B429" s="23" t="s">
        <v>2</v>
      </c>
      <c r="C429" s="23">
        <v>2015</v>
      </c>
      <c r="D429" s="23" t="s">
        <v>292</v>
      </c>
      <c r="E429" s="23" t="s">
        <v>3</v>
      </c>
      <c r="F429" s="23" t="s">
        <v>12</v>
      </c>
      <c r="G429" s="23">
        <v>384</v>
      </c>
    </row>
    <row r="430" spans="1:7" ht="15" x14ac:dyDescent="0.25">
      <c r="A430" s="128" t="str">
        <f t="shared" si="6"/>
        <v>Reg2015Leukaemia - C91-C95AllSexAllEth</v>
      </c>
      <c r="B430" s="23" t="s">
        <v>2</v>
      </c>
      <c r="C430" s="23">
        <v>2015</v>
      </c>
      <c r="D430" s="23" t="s">
        <v>26</v>
      </c>
      <c r="E430" s="23" t="s">
        <v>3</v>
      </c>
      <c r="F430" s="23" t="s">
        <v>12</v>
      </c>
      <c r="G430" s="23">
        <v>702</v>
      </c>
    </row>
    <row r="431" spans="1:7" ht="15" x14ac:dyDescent="0.25">
      <c r="A431" s="128" t="str">
        <f t="shared" si="6"/>
        <v>Reg2015Polycythemia vera - D45AllSexAllEth</v>
      </c>
      <c r="B431" s="23" t="s">
        <v>2</v>
      </c>
      <c r="C431" s="23">
        <v>2015</v>
      </c>
      <c r="D431" s="23" t="s">
        <v>294</v>
      </c>
      <c r="E431" s="23" t="s">
        <v>3</v>
      </c>
      <c r="F431" s="23" t="s">
        <v>12</v>
      </c>
      <c r="G431" s="23">
        <v>31</v>
      </c>
    </row>
    <row r="432" spans="1:7" ht="15" x14ac:dyDescent="0.25">
      <c r="A432" s="128" t="str">
        <f t="shared" si="6"/>
        <v>Reg2015Myelodyplastic syndromes - D46AllSexAllEth</v>
      </c>
      <c r="B432" s="23" t="s">
        <v>2</v>
      </c>
      <c r="C432" s="23">
        <v>2015</v>
      </c>
      <c r="D432" s="23" t="s">
        <v>295</v>
      </c>
      <c r="E432" s="23" t="s">
        <v>3</v>
      </c>
      <c r="F432" s="23" t="s">
        <v>12</v>
      </c>
      <c r="G432" s="23">
        <v>180</v>
      </c>
    </row>
    <row r="433" spans="1:7" ht="15" x14ac:dyDescent="0.25">
      <c r="A433" s="128" t="str">
        <f t="shared" si="6"/>
        <v>Reg2015Uncertain behaviour of lymphoid, haematopoietic and related tissue - D47AllSexAllEth</v>
      </c>
      <c r="B433" s="23" t="s">
        <v>2</v>
      </c>
      <c r="C433" s="23">
        <v>2015</v>
      </c>
      <c r="D433" s="23" t="s">
        <v>296</v>
      </c>
      <c r="E433" s="23" t="s">
        <v>3</v>
      </c>
      <c r="F433" s="23" t="s">
        <v>12</v>
      </c>
      <c r="G433" s="23">
        <v>87</v>
      </c>
    </row>
    <row r="434" spans="1:7" ht="15" x14ac:dyDescent="0.25">
      <c r="A434" s="128" t="str">
        <f t="shared" si="6"/>
        <v>Reg2015Lip - C00FemaleAllEth</v>
      </c>
      <c r="B434" s="23" t="s">
        <v>2</v>
      </c>
      <c r="C434" s="23">
        <v>2015</v>
      </c>
      <c r="D434" s="23" t="s">
        <v>27</v>
      </c>
      <c r="E434" s="23" t="s">
        <v>4</v>
      </c>
      <c r="F434" s="23" t="s">
        <v>12</v>
      </c>
      <c r="G434" s="23">
        <v>14</v>
      </c>
    </row>
    <row r="435" spans="1:7" ht="15" x14ac:dyDescent="0.25">
      <c r="A435" s="128" t="str">
        <f t="shared" si="6"/>
        <v>Reg2015Tongue - C01-C02FemaleAllEth</v>
      </c>
      <c r="B435" s="23" t="s">
        <v>2</v>
      </c>
      <c r="C435" s="23">
        <v>2015</v>
      </c>
      <c r="D435" s="23" t="s">
        <v>42</v>
      </c>
      <c r="E435" s="23" t="s">
        <v>4</v>
      </c>
      <c r="F435" s="23" t="s">
        <v>12</v>
      </c>
      <c r="G435" s="23">
        <v>45</v>
      </c>
    </row>
    <row r="436" spans="1:7" ht="15" x14ac:dyDescent="0.25">
      <c r="A436" s="128" t="str">
        <f t="shared" si="6"/>
        <v>Reg2015Mouth - C03-C06FemaleAllEth</v>
      </c>
      <c r="B436" s="23" t="s">
        <v>2</v>
      </c>
      <c r="C436" s="23">
        <v>2015</v>
      </c>
      <c r="D436" s="23" t="s">
        <v>31</v>
      </c>
      <c r="E436" s="23" t="s">
        <v>4</v>
      </c>
      <c r="F436" s="23" t="s">
        <v>12</v>
      </c>
      <c r="G436" s="23">
        <v>39</v>
      </c>
    </row>
    <row r="437" spans="1:7" ht="15" x14ac:dyDescent="0.25">
      <c r="A437" s="128" t="str">
        <f t="shared" si="6"/>
        <v>Reg2015Salivary glands - C07-C08FemaleAllEth</v>
      </c>
      <c r="B437" s="23" t="s">
        <v>2</v>
      </c>
      <c r="C437" s="23">
        <v>2015</v>
      </c>
      <c r="D437" s="23" t="s">
        <v>247</v>
      </c>
      <c r="E437" s="23" t="s">
        <v>4</v>
      </c>
      <c r="F437" s="23" t="s">
        <v>12</v>
      </c>
      <c r="G437" s="23">
        <v>17</v>
      </c>
    </row>
    <row r="438" spans="1:7" ht="15" x14ac:dyDescent="0.25">
      <c r="A438" s="128" t="str">
        <f t="shared" si="6"/>
        <v>Reg2015Tonsils - C09FemaleAllEth</v>
      </c>
      <c r="B438" s="23" t="s">
        <v>2</v>
      </c>
      <c r="C438" s="23">
        <v>2015</v>
      </c>
      <c r="D438" s="23" t="s">
        <v>248</v>
      </c>
      <c r="E438" s="23" t="s">
        <v>4</v>
      </c>
      <c r="F438" s="23" t="s">
        <v>12</v>
      </c>
      <c r="G438" s="23">
        <v>12</v>
      </c>
    </row>
    <row r="439" spans="1:7" ht="15" x14ac:dyDescent="0.25">
      <c r="A439" s="128" t="str">
        <f t="shared" si="6"/>
        <v>Reg2015Oropharynx - C10FemaleAllEth</v>
      </c>
      <c r="B439" s="23" t="s">
        <v>2</v>
      </c>
      <c r="C439" s="23">
        <v>2015</v>
      </c>
      <c r="D439" s="23" t="s">
        <v>34</v>
      </c>
      <c r="E439" s="23" t="s">
        <v>4</v>
      </c>
      <c r="F439" s="23" t="s">
        <v>12</v>
      </c>
      <c r="G439" s="23">
        <v>4</v>
      </c>
    </row>
    <row r="440" spans="1:7" ht="15" x14ac:dyDescent="0.25">
      <c r="A440" s="128" t="str">
        <f t="shared" si="6"/>
        <v>Reg2015Nasopharynx - C11FemaleAllEth</v>
      </c>
      <c r="B440" s="23" t="s">
        <v>2</v>
      </c>
      <c r="C440" s="23">
        <v>2015</v>
      </c>
      <c r="D440" s="23" t="s">
        <v>32</v>
      </c>
      <c r="E440" s="23" t="s">
        <v>4</v>
      </c>
      <c r="F440" s="23" t="s">
        <v>12</v>
      </c>
      <c r="G440" s="23">
        <v>12</v>
      </c>
    </row>
    <row r="441" spans="1:7" ht="15" x14ac:dyDescent="0.25">
      <c r="A441" s="128" t="str">
        <f t="shared" si="6"/>
        <v>Reg2015Pyriform sinus - C12FemaleAllEth</v>
      </c>
      <c r="B441" s="23" t="s">
        <v>2</v>
      </c>
      <c r="C441" s="23">
        <v>2015</v>
      </c>
      <c r="D441" s="23" t="s">
        <v>249</v>
      </c>
      <c r="E441" s="23" t="s">
        <v>4</v>
      </c>
      <c r="F441" s="23" t="s">
        <v>12</v>
      </c>
      <c r="G441" s="23">
        <v>1</v>
      </c>
    </row>
    <row r="442" spans="1:7" ht="15" x14ac:dyDescent="0.25">
      <c r="A442" s="128" t="str">
        <f t="shared" si="6"/>
        <v>Reg2015Hypopharynx - C13FemaleAllEth</v>
      </c>
      <c r="B442" s="23" t="s">
        <v>2</v>
      </c>
      <c r="C442" s="23">
        <v>2015</v>
      </c>
      <c r="D442" s="23" t="s">
        <v>24</v>
      </c>
      <c r="E442" s="23" t="s">
        <v>4</v>
      </c>
      <c r="F442" s="23" t="s">
        <v>12</v>
      </c>
      <c r="G442" s="23">
        <v>1</v>
      </c>
    </row>
    <row r="443" spans="1:7" ht="15" x14ac:dyDescent="0.25">
      <c r="A443" s="128" t="str">
        <f t="shared" si="6"/>
        <v>Reg2015Other lip, oral cavity and pharynx - C14FemaleAllEth</v>
      </c>
      <c r="B443" s="23" t="s">
        <v>2</v>
      </c>
      <c r="C443" s="23">
        <v>2015</v>
      </c>
      <c r="D443" s="23" t="s">
        <v>250</v>
      </c>
      <c r="E443" s="23" t="s">
        <v>4</v>
      </c>
      <c r="F443" s="23" t="s">
        <v>12</v>
      </c>
      <c r="G443" s="23">
        <v>1</v>
      </c>
    </row>
    <row r="444" spans="1:7" ht="15" x14ac:dyDescent="0.25">
      <c r="A444" s="128" t="str">
        <f t="shared" si="6"/>
        <v>Reg2015Oesophagus - C15FemaleAllEth</v>
      </c>
      <c r="B444" s="23" t="s">
        <v>2</v>
      </c>
      <c r="C444" s="23">
        <v>2015</v>
      </c>
      <c r="D444" s="23" t="s">
        <v>33</v>
      </c>
      <c r="E444" s="23" t="s">
        <v>4</v>
      </c>
      <c r="F444" s="23" t="s">
        <v>12</v>
      </c>
      <c r="G444" s="23">
        <v>95</v>
      </c>
    </row>
    <row r="445" spans="1:7" ht="15" x14ac:dyDescent="0.25">
      <c r="A445" s="128" t="str">
        <f t="shared" si="6"/>
        <v>Reg2015Stomach - C16FemaleAllEth</v>
      </c>
      <c r="B445" s="23" t="s">
        <v>2</v>
      </c>
      <c r="C445" s="23">
        <v>2015</v>
      </c>
      <c r="D445" s="23" t="s">
        <v>39</v>
      </c>
      <c r="E445" s="23" t="s">
        <v>4</v>
      </c>
      <c r="F445" s="23" t="s">
        <v>12</v>
      </c>
      <c r="G445" s="23">
        <v>148</v>
      </c>
    </row>
    <row r="446" spans="1:7" ht="15" x14ac:dyDescent="0.25">
      <c r="A446" s="128" t="str">
        <f t="shared" si="6"/>
        <v>Reg2015Small intestine - C17FemaleAllEth</v>
      </c>
      <c r="B446" s="23" t="s">
        <v>2</v>
      </c>
      <c r="C446" s="23">
        <v>2015</v>
      </c>
      <c r="D446" s="23" t="s">
        <v>252</v>
      </c>
      <c r="E446" s="23" t="s">
        <v>4</v>
      </c>
      <c r="F446" s="23" t="s">
        <v>12</v>
      </c>
      <c r="G446" s="23">
        <v>50</v>
      </c>
    </row>
    <row r="447" spans="1:7" ht="15" x14ac:dyDescent="0.25">
      <c r="A447" s="128" t="str">
        <f t="shared" si="6"/>
        <v>Reg2015Colon, rectum and rectosigmoid junction - C18-C20FemaleAllEth</v>
      </c>
      <c r="B447" s="23" t="s">
        <v>2</v>
      </c>
      <c r="C447" s="23">
        <v>2015</v>
      </c>
      <c r="D447" s="23" t="s">
        <v>1567</v>
      </c>
      <c r="E447" s="23" t="s">
        <v>4</v>
      </c>
      <c r="F447" s="23" t="s">
        <v>12</v>
      </c>
      <c r="G447" s="23">
        <v>1474</v>
      </c>
    </row>
    <row r="448" spans="1:7" ht="15" x14ac:dyDescent="0.25">
      <c r="A448" s="128" t="str">
        <f t="shared" si="6"/>
        <v>Reg2015Anus - C21FemaleAllEth</v>
      </c>
      <c r="B448" s="23" t="s">
        <v>2</v>
      </c>
      <c r="C448" s="23">
        <v>2015</v>
      </c>
      <c r="D448" s="23" t="s">
        <v>18</v>
      </c>
      <c r="E448" s="23" t="s">
        <v>4</v>
      </c>
      <c r="F448" s="23" t="s">
        <v>12</v>
      </c>
      <c r="G448" s="23">
        <v>38</v>
      </c>
    </row>
    <row r="449" spans="1:7" ht="15" x14ac:dyDescent="0.25">
      <c r="A449" s="128" t="str">
        <f t="shared" si="6"/>
        <v>Reg2015Liver - C22FemaleAllEth</v>
      </c>
      <c r="B449" s="23" t="s">
        <v>2</v>
      </c>
      <c r="C449" s="23">
        <v>2015</v>
      </c>
      <c r="D449" s="23" t="s">
        <v>254</v>
      </c>
      <c r="E449" s="23" t="s">
        <v>4</v>
      </c>
      <c r="F449" s="23" t="s">
        <v>12</v>
      </c>
      <c r="G449" s="23">
        <v>110</v>
      </c>
    </row>
    <row r="450" spans="1:7" ht="15" x14ac:dyDescent="0.25">
      <c r="A450" s="128" t="str">
        <f t="shared" si="6"/>
        <v>Reg2015Gallbladder - C23FemaleAllEth</v>
      </c>
      <c r="B450" s="23" t="s">
        <v>2</v>
      </c>
      <c r="C450" s="23">
        <v>2015</v>
      </c>
      <c r="D450" s="23" t="s">
        <v>23</v>
      </c>
      <c r="E450" s="23" t="s">
        <v>4</v>
      </c>
      <c r="F450" s="23" t="s">
        <v>12</v>
      </c>
      <c r="G450" s="23">
        <v>46</v>
      </c>
    </row>
    <row r="451" spans="1:7" ht="15" x14ac:dyDescent="0.25">
      <c r="A451" s="128" t="str">
        <f t="shared" ref="A451:A514" si="7">B451&amp;C451&amp;D451&amp;E451&amp;F451</f>
        <v>Reg2015Other biliary tract - C24FemaleAllEth</v>
      </c>
      <c r="B451" s="23" t="s">
        <v>2</v>
      </c>
      <c r="C451" s="23">
        <v>2015</v>
      </c>
      <c r="D451" s="23" t="s">
        <v>255</v>
      </c>
      <c r="E451" s="23" t="s">
        <v>4</v>
      </c>
      <c r="F451" s="23" t="s">
        <v>12</v>
      </c>
      <c r="G451" s="23">
        <v>35</v>
      </c>
    </row>
    <row r="452" spans="1:7" ht="15" x14ac:dyDescent="0.25">
      <c r="A452" s="128" t="str">
        <f t="shared" si="7"/>
        <v>Reg2015Pancreas - C25FemaleAllEth</v>
      </c>
      <c r="B452" s="23" t="s">
        <v>2</v>
      </c>
      <c r="C452" s="23">
        <v>2015</v>
      </c>
      <c r="D452" s="23" t="s">
        <v>36</v>
      </c>
      <c r="E452" s="23" t="s">
        <v>4</v>
      </c>
      <c r="F452" s="23" t="s">
        <v>12</v>
      </c>
      <c r="G452" s="23">
        <v>287</v>
      </c>
    </row>
    <row r="453" spans="1:7" ht="15" x14ac:dyDescent="0.25">
      <c r="A453" s="128" t="str">
        <f t="shared" si="7"/>
        <v>Reg2015Other digestive organs - C26FemaleAllEth</v>
      </c>
      <c r="B453" s="23" t="s">
        <v>2</v>
      </c>
      <c r="C453" s="23">
        <v>2015</v>
      </c>
      <c r="D453" s="23" t="s">
        <v>256</v>
      </c>
      <c r="E453" s="23" t="s">
        <v>4</v>
      </c>
      <c r="F453" s="23" t="s">
        <v>12</v>
      </c>
      <c r="G453" s="23">
        <v>77</v>
      </c>
    </row>
    <row r="454" spans="1:7" ht="15" x14ac:dyDescent="0.25">
      <c r="A454" s="128" t="str">
        <f t="shared" si="7"/>
        <v>Reg2015Nasal cavity and middle ear - C30FemaleAllEth</v>
      </c>
      <c r="B454" s="23" t="s">
        <v>2</v>
      </c>
      <c r="C454" s="23">
        <v>2015</v>
      </c>
      <c r="D454" s="23" t="s">
        <v>258</v>
      </c>
      <c r="E454" s="23" t="s">
        <v>4</v>
      </c>
      <c r="F454" s="23" t="s">
        <v>12</v>
      </c>
      <c r="G454" s="23">
        <v>10</v>
      </c>
    </row>
    <row r="455" spans="1:7" ht="15" x14ac:dyDescent="0.25">
      <c r="A455" s="128" t="str">
        <f t="shared" si="7"/>
        <v>Reg2015Accessory sinuses - C31FemaleAllEth</v>
      </c>
      <c r="B455" s="23" t="s">
        <v>2</v>
      </c>
      <c r="C455" s="23">
        <v>2015</v>
      </c>
      <c r="D455" s="23" t="s">
        <v>259</v>
      </c>
      <c r="E455" s="23" t="s">
        <v>4</v>
      </c>
      <c r="F455" s="23" t="s">
        <v>12</v>
      </c>
      <c r="G455" s="23">
        <v>4</v>
      </c>
    </row>
    <row r="456" spans="1:7" ht="15" x14ac:dyDescent="0.25">
      <c r="A456" s="128" t="str">
        <f t="shared" si="7"/>
        <v>Reg2015Larynx - C32FemaleAllEth</v>
      </c>
      <c r="B456" s="23" t="s">
        <v>2</v>
      </c>
      <c r="C456" s="23">
        <v>2015</v>
      </c>
      <c r="D456" s="23" t="s">
        <v>25</v>
      </c>
      <c r="E456" s="23" t="s">
        <v>4</v>
      </c>
      <c r="F456" s="23" t="s">
        <v>12</v>
      </c>
      <c r="G456" s="23">
        <v>10</v>
      </c>
    </row>
    <row r="457" spans="1:7" ht="15" x14ac:dyDescent="0.25">
      <c r="A457" s="128" t="str">
        <f t="shared" si="7"/>
        <v>Reg2015Lung - C33-C34FemaleAllEth</v>
      </c>
      <c r="B457" s="23" t="s">
        <v>2</v>
      </c>
      <c r="C457" s="23">
        <v>2015</v>
      </c>
      <c r="D457" s="23" t="s">
        <v>47</v>
      </c>
      <c r="E457" s="23" t="s">
        <v>4</v>
      </c>
      <c r="F457" s="23" t="s">
        <v>12</v>
      </c>
      <c r="G457" s="23">
        <v>1078</v>
      </c>
    </row>
    <row r="458" spans="1:7" ht="15" x14ac:dyDescent="0.25">
      <c r="A458" s="128" t="str">
        <f t="shared" si="7"/>
        <v>Reg2015Thymus - C37FemaleAllEth</v>
      </c>
      <c r="B458" s="23" t="s">
        <v>2</v>
      </c>
      <c r="C458" s="23">
        <v>2015</v>
      </c>
      <c r="D458" s="23" t="s">
        <v>41</v>
      </c>
      <c r="E458" s="23" t="s">
        <v>4</v>
      </c>
      <c r="F458" s="23" t="s">
        <v>12</v>
      </c>
      <c r="G458" s="23">
        <v>11</v>
      </c>
    </row>
    <row r="459" spans="1:7" ht="15" x14ac:dyDescent="0.25">
      <c r="A459" s="128" t="str">
        <f t="shared" si="7"/>
        <v>Reg2015Heart, mediastinum and pleura - C38FemaleAllEth</v>
      </c>
      <c r="B459" s="23" t="s">
        <v>2</v>
      </c>
      <c r="C459" s="23">
        <v>2015</v>
      </c>
      <c r="D459" s="23" t="s">
        <v>260</v>
      </c>
      <c r="E459" s="23" t="s">
        <v>4</v>
      </c>
      <c r="F459" s="23" t="s">
        <v>12</v>
      </c>
      <c r="G459" s="23">
        <v>4</v>
      </c>
    </row>
    <row r="460" spans="1:7" ht="15" x14ac:dyDescent="0.25">
      <c r="A460" s="128" t="str">
        <f t="shared" si="7"/>
        <v>Reg2015Bone and articular cartilage - C40-C41FemaleAllEth</v>
      </c>
      <c r="B460" s="23" t="s">
        <v>2</v>
      </c>
      <c r="C460" s="23">
        <v>2015</v>
      </c>
      <c r="D460" s="23" t="s">
        <v>262</v>
      </c>
      <c r="E460" s="23" t="s">
        <v>4</v>
      </c>
      <c r="F460" s="23" t="s">
        <v>12</v>
      </c>
      <c r="G460" s="23">
        <v>11</v>
      </c>
    </row>
    <row r="461" spans="1:7" ht="15" x14ac:dyDescent="0.25">
      <c r="A461" s="128" t="str">
        <f t="shared" si="7"/>
        <v>Reg2015Melanoma - C43FemaleAllEth</v>
      </c>
      <c r="B461" s="23" t="s">
        <v>2</v>
      </c>
      <c r="C461" s="23">
        <v>2015</v>
      </c>
      <c r="D461" s="23" t="s">
        <v>28</v>
      </c>
      <c r="E461" s="23" t="s">
        <v>4</v>
      </c>
      <c r="F461" s="23" t="s">
        <v>12</v>
      </c>
      <c r="G461" s="23">
        <v>1066</v>
      </c>
    </row>
    <row r="462" spans="1:7" ht="15" x14ac:dyDescent="0.25">
      <c r="A462" s="128" t="str">
        <f t="shared" si="7"/>
        <v>Reg2015Non-melanoma - C44FemaleAllEth</v>
      </c>
      <c r="B462" s="23" t="s">
        <v>2</v>
      </c>
      <c r="C462" s="23">
        <v>2015</v>
      </c>
      <c r="D462" s="23" t="s">
        <v>263</v>
      </c>
      <c r="E462" s="23" t="s">
        <v>4</v>
      </c>
      <c r="F462" s="23" t="s">
        <v>12</v>
      </c>
      <c r="G462" s="23">
        <v>46</v>
      </c>
    </row>
    <row r="463" spans="1:7" ht="15" x14ac:dyDescent="0.25">
      <c r="A463" s="128" t="str">
        <f t="shared" si="7"/>
        <v>Reg2015Mesothelioma - C45FemaleAllEth</v>
      </c>
      <c r="B463" s="23" t="s">
        <v>2</v>
      </c>
      <c r="C463" s="23">
        <v>2015</v>
      </c>
      <c r="D463" s="23" t="s">
        <v>30</v>
      </c>
      <c r="E463" s="23" t="s">
        <v>4</v>
      </c>
      <c r="F463" s="23" t="s">
        <v>12</v>
      </c>
      <c r="G463" s="23">
        <v>10</v>
      </c>
    </row>
    <row r="464" spans="1:7" ht="15" x14ac:dyDescent="0.25">
      <c r="A464" s="128" t="str">
        <f t="shared" si="7"/>
        <v>Reg2015Kaposi sarcoma - C46FemaleAllEth</v>
      </c>
      <c r="B464" s="23" t="s">
        <v>2</v>
      </c>
      <c r="C464" s="23">
        <v>2015</v>
      </c>
      <c r="D464" s="23" t="s">
        <v>265</v>
      </c>
      <c r="E464" s="23" t="s">
        <v>4</v>
      </c>
      <c r="F464" s="23" t="s">
        <v>12</v>
      </c>
      <c r="G464" s="23">
        <v>1</v>
      </c>
    </row>
    <row r="465" spans="1:7" ht="15" x14ac:dyDescent="0.25">
      <c r="A465" s="128" t="str">
        <f t="shared" si="7"/>
        <v>Reg2015Peripheral nerves and autonomic nervous system - C47FemaleAllEth</v>
      </c>
      <c r="B465" s="23" t="s">
        <v>2</v>
      </c>
      <c r="C465" s="23">
        <v>2015</v>
      </c>
      <c r="D465" s="23" t="s">
        <v>266</v>
      </c>
      <c r="E465" s="23" t="s">
        <v>4</v>
      </c>
      <c r="F465" s="23" t="s">
        <v>12</v>
      </c>
      <c r="G465" s="23">
        <v>3</v>
      </c>
    </row>
    <row r="466" spans="1:7" ht="15" x14ac:dyDescent="0.25">
      <c r="A466" s="128" t="str">
        <f t="shared" si="7"/>
        <v>Reg2015Peritoneum - C48FemaleAllEth</v>
      </c>
      <c r="B466" s="23" t="s">
        <v>2</v>
      </c>
      <c r="C466" s="23">
        <v>2015</v>
      </c>
      <c r="D466" s="23" t="s">
        <v>267</v>
      </c>
      <c r="E466" s="23" t="s">
        <v>4</v>
      </c>
      <c r="F466" s="23" t="s">
        <v>12</v>
      </c>
      <c r="G466" s="23">
        <v>36</v>
      </c>
    </row>
    <row r="467" spans="1:7" ht="15" x14ac:dyDescent="0.25">
      <c r="A467" s="128" t="str">
        <f t="shared" si="7"/>
        <v>Reg2015Connective tissue - C49FemaleAllEth</v>
      </c>
      <c r="B467" s="23" t="s">
        <v>2</v>
      </c>
      <c r="C467" s="23">
        <v>2015</v>
      </c>
      <c r="D467" s="23" t="s">
        <v>268</v>
      </c>
      <c r="E467" s="23" t="s">
        <v>4</v>
      </c>
      <c r="F467" s="23" t="s">
        <v>12</v>
      </c>
      <c r="G467" s="23">
        <v>57</v>
      </c>
    </row>
    <row r="468" spans="1:7" ht="15" x14ac:dyDescent="0.25">
      <c r="A468" s="128" t="str">
        <f t="shared" si="7"/>
        <v>Reg2015Breast - C50FemaleAllEth</v>
      </c>
      <c r="B468" s="23" t="s">
        <v>2</v>
      </c>
      <c r="C468" s="23">
        <v>2015</v>
      </c>
      <c r="D468" s="23" t="s">
        <v>21</v>
      </c>
      <c r="E468" s="23" t="s">
        <v>4</v>
      </c>
      <c r="F468" s="23" t="s">
        <v>12</v>
      </c>
      <c r="G468" s="23">
        <v>3292</v>
      </c>
    </row>
    <row r="469" spans="1:7" ht="15" x14ac:dyDescent="0.25">
      <c r="A469" s="128" t="str">
        <f t="shared" si="7"/>
        <v>Reg2015Vulva - C51FemaleAllEth</v>
      </c>
      <c r="B469" s="23" t="s">
        <v>2</v>
      </c>
      <c r="C469" s="23">
        <v>2015</v>
      </c>
      <c r="D469" s="23" t="s">
        <v>46</v>
      </c>
      <c r="E469" s="23" t="s">
        <v>4</v>
      </c>
      <c r="F469" s="23" t="s">
        <v>12</v>
      </c>
      <c r="G469" s="23">
        <v>51</v>
      </c>
    </row>
    <row r="470" spans="1:7" ht="15" x14ac:dyDescent="0.25">
      <c r="A470" s="128" t="str">
        <f t="shared" si="7"/>
        <v>Reg2015Vagina - C52FemaleAllEth</v>
      </c>
      <c r="B470" s="23" t="s">
        <v>2</v>
      </c>
      <c r="C470" s="23">
        <v>2015</v>
      </c>
      <c r="D470" s="23" t="s">
        <v>45</v>
      </c>
      <c r="E470" s="23" t="s">
        <v>4</v>
      </c>
      <c r="F470" s="23" t="s">
        <v>12</v>
      </c>
      <c r="G470" s="23">
        <v>10</v>
      </c>
    </row>
    <row r="471" spans="1:7" ht="15" x14ac:dyDescent="0.25">
      <c r="A471" s="128" t="str">
        <f t="shared" si="7"/>
        <v>Reg2015Cervix - C53FemaleAllEth</v>
      </c>
      <c r="B471" s="23" t="s">
        <v>2</v>
      </c>
      <c r="C471" s="23">
        <v>2015</v>
      </c>
      <c r="D471" s="23" t="s">
        <v>22</v>
      </c>
      <c r="E471" s="23" t="s">
        <v>4</v>
      </c>
      <c r="F471" s="23" t="s">
        <v>12</v>
      </c>
      <c r="G471" s="23">
        <v>142</v>
      </c>
    </row>
    <row r="472" spans="1:7" ht="15" x14ac:dyDescent="0.25">
      <c r="A472" s="128" t="str">
        <f t="shared" si="7"/>
        <v>Reg2015Uterus - C54-C55FemaleAllEth</v>
      </c>
      <c r="B472" s="23" t="s">
        <v>2</v>
      </c>
      <c r="C472" s="23">
        <v>2015</v>
      </c>
      <c r="D472" s="23" t="s">
        <v>44</v>
      </c>
      <c r="E472" s="23" t="s">
        <v>4</v>
      </c>
      <c r="F472" s="23" t="s">
        <v>12</v>
      </c>
      <c r="G472" s="23">
        <v>546</v>
      </c>
    </row>
    <row r="473" spans="1:7" ht="15" x14ac:dyDescent="0.25">
      <c r="A473" s="128" t="str">
        <f t="shared" si="7"/>
        <v>Reg2015Ovary - C56FemaleAllEth</v>
      </c>
      <c r="B473" s="23" t="s">
        <v>2</v>
      </c>
      <c r="C473" s="23">
        <v>2015</v>
      </c>
      <c r="D473" s="23" t="s">
        <v>35</v>
      </c>
      <c r="E473" s="23" t="s">
        <v>4</v>
      </c>
      <c r="F473" s="23" t="s">
        <v>12</v>
      </c>
      <c r="G473" s="23">
        <v>276</v>
      </c>
    </row>
    <row r="474" spans="1:7" ht="15" x14ac:dyDescent="0.25">
      <c r="A474" s="128" t="str">
        <f t="shared" si="7"/>
        <v>Reg2015Other female genital organs - C57FemaleAllEth</v>
      </c>
      <c r="B474" s="23" t="s">
        <v>2</v>
      </c>
      <c r="C474" s="23">
        <v>2015</v>
      </c>
      <c r="D474" s="23" t="s">
        <v>270</v>
      </c>
      <c r="E474" s="23" t="s">
        <v>4</v>
      </c>
      <c r="F474" s="23" t="s">
        <v>12</v>
      </c>
      <c r="G474" s="23">
        <v>89</v>
      </c>
    </row>
    <row r="475" spans="1:7" ht="15" x14ac:dyDescent="0.25">
      <c r="A475" s="128" t="str">
        <f t="shared" si="7"/>
        <v>Reg2015Placenta - C58FemaleAllEth</v>
      </c>
      <c r="B475" s="23" t="s">
        <v>2</v>
      </c>
      <c r="C475" s="23">
        <v>2015</v>
      </c>
      <c r="D475" s="23" t="s">
        <v>48</v>
      </c>
      <c r="E475" s="23" t="s">
        <v>4</v>
      </c>
      <c r="F475" s="23" t="s">
        <v>12</v>
      </c>
      <c r="G475" s="23">
        <v>1</v>
      </c>
    </row>
    <row r="476" spans="1:7" ht="15" x14ac:dyDescent="0.25">
      <c r="A476" s="128" t="str">
        <f t="shared" si="7"/>
        <v>Reg2015Kidney - C64FemaleAllEth</v>
      </c>
      <c r="B476" s="23" t="s">
        <v>2</v>
      </c>
      <c r="C476" s="23">
        <v>2015</v>
      </c>
      <c r="D476" s="23" t="s">
        <v>274</v>
      </c>
      <c r="E476" s="23" t="s">
        <v>4</v>
      </c>
      <c r="F476" s="23" t="s">
        <v>12</v>
      </c>
      <c r="G476" s="23">
        <v>182</v>
      </c>
    </row>
    <row r="477" spans="1:7" ht="15" x14ac:dyDescent="0.25">
      <c r="A477" s="128" t="str">
        <f t="shared" si="7"/>
        <v>Reg2015Renal pelvis - C65FemaleAllEth</v>
      </c>
      <c r="B477" s="23" t="s">
        <v>2</v>
      </c>
      <c r="C477" s="23">
        <v>2015</v>
      </c>
      <c r="D477" s="23" t="s">
        <v>275</v>
      </c>
      <c r="E477" s="23" t="s">
        <v>4</v>
      </c>
      <c r="F477" s="23" t="s">
        <v>12</v>
      </c>
      <c r="G477" s="23">
        <v>14</v>
      </c>
    </row>
    <row r="478" spans="1:7" ht="15" x14ac:dyDescent="0.25">
      <c r="A478" s="128" t="str">
        <f t="shared" si="7"/>
        <v>Reg2015Ureter - C66FemaleAllEth</v>
      </c>
      <c r="B478" s="23" t="s">
        <v>2</v>
      </c>
      <c r="C478" s="23">
        <v>2015</v>
      </c>
      <c r="D478" s="23" t="s">
        <v>43</v>
      </c>
      <c r="E478" s="23" t="s">
        <v>4</v>
      </c>
      <c r="F478" s="23" t="s">
        <v>12</v>
      </c>
      <c r="G478" s="23">
        <v>7</v>
      </c>
    </row>
    <row r="479" spans="1:7" ht="15" x14ac:dyDescent="0.25">
      <c r="A479" s="128" t="str">
        <f t="shared" si="7"/>
        <v>Reg2015Bladder - C67FemaleAllEth</v>
      </c>
      <c r="B479" s="23" t="s">
        <v>2</v>
      </c>
      <c r="C479" s="23">
        <v>2015</v>
      </c>
      <c r="D479" s="23" t="s">
        <v>19</v>
      </c>
      <c r="E479" s="23" t="s">
        <v>4</v>
      </c>
      <c r="F479" s="23" t="s">
        <v>12</v>
      </c>
      <c r="G479" s="23">
        <v>113</v>
      </c>
    </row>
    <row r="480" spans="1:7" ht="15" x14ac:dyDescent="0.25">
      <c r="A480" s="128" t="str">
        <f t="shared" si="7"/>
        <v>Reg2015Other urinary organs - C68FemaleAllEth</v>
      </c>
      <c r="B480" s="23" t="s">
        <v>2</v>
      </c>
      <c r="C480" s="23">
        <v>2015</v>
      </c>
      <c r="D480" s="23" t="s">
        <v>276</v>
      </c>
      <c r="E480" s="23" t="s">
        <v>4</v>
      </c>
      <c r="F480" s="23" t="s">
        <v>12</v>
      </c>
      <c r="G480" s="23">
        <v>5</v>
      </c>
    </row>
    <row r="481" spans="1:7" ht="15" x14ac:dyDescent="0.25">
      <c r="A481" s="128" t="str">
        <f t="shared" si="7"/>
        <v>Reg2015Eye - C69FemaleAllEth</v>
      </c>
      <c r="B481" s="23" t="s">
        <v>2</v>
      </c>
      <c r="C481" s="23">
        <v>2015</v>
      </c>
      <c r="D481" s="23" t="s">
        <v>278</v>
      </c>
      <c r="E481" s="23" t="s">
        <v>4</v>
      </c>
      <c r="F481" s="23" t="s">
        <v>12</v>
      </c>
      <c r="G481" s="23">
        <v>26</v>
      </c>
    </row>
    <row r="482" spans="1:7" ht="15" x14ac:dyDescent="0.25">
      <c r="A482" s="128" t="str">
        <f t="shared" si="7"/>
        <v>Reg2015Meninges - C70FemaleAllEth</v>
      </c>
      <c r="B482" s="23" t="s">
        <v>2</v>
      </c>
      <c r="C482" s="23">
        <v>2015</v>
      </c>
      <c r="D482" s="23" t="s">
        <v>29</v>
      </c>
      <c r="E482" s="23" t="s">
        <v>4</v>
      </c>
      <c r="F482" s="23" t="s">
        <v>12</v>
      </c>
      <c r="G482" s="23">
        <v>3</v>
      </c>
    </row>
    <row r="483" spans="1:7" ht="15" x14ac:dyDescent="0.25">
      <c r="A483" s="128" t="str">
        <f t="shared" si="7"/>
        <v>Reg2015Brain - C71FemaleAllEth</v>
      </c>
      <c r="B483" s="23" t="s">
        <v>2</v>
      </c>
      <c r="C483" s="23">
        <v>2015</v>
      </c>
      <c r="D483" s="23" t="s">
        <v>20</v>
      </c>
      <c r="E483" s="23" t="s">
        <v>4</v>
      </c>
      <c r="F483" s="23" t="s">
        <v>12</v>
      </c>
      <c r="G483" s="23">
        <v>143</v>
      </c>
    </row>
    <row r="484" spans="1:7" ht="15" x14ac:dyDescent="0.25">
      <c r="A484" s="128" t="str">
        <f t="shared" si="7"/>
        <v>Reg2015Other central nervous system - C72FemaleAllEth</v>
      </c>
      <c r="B484" s="23" t="s">
        <v>2</v>
      </c>
      <c r="C484" s="23">
        <v>2015</v>
      </c>
      <c r="D484" s="23" t="s">
        <v>279</v>
      </c>
      <c r="E484" s="23" t="s">
        <v>4</v>
      </c>
      <c r="F484" s="23" t="s">
        <v>12</v>
      </c>
      <c r="G484" s="23">
        <v>7</v>
      </c>
    </row>
    <row r="485" spans="1:7" ht="15" x14ac:dyDescent="0.25">
      <c r="A485" s="128" t="str">
        <f t="shared" si="7"/>
        <v>Reg2015Thyroid - C73FemaleAllEth</v>
      </c>
      <c r="B485" s="23" t="s">
        <v>2</v>
      </c>
      <c r="C485" s="23">
        <v>2015</v>
      </c>
      <c r="D485" s="23" t="s">
        <v>281</v>
      </c>
      <c r="E485" s="23" t="s">
        <v>4</v>
      </c>
      <c r="F485" s="23" t="s">
        <v>12</v>
      </c>
      <c r="G485" s="23">
        <v>214</v>
      </c>
    </row>
    <row r="486" spans="1:7" ht="15" x14ac:dyDescent="0.25">
      <c r="A486" s="128" t="str">
        <f t="shared" si="7"/>
        <v>Reg2015Adrenal gland - C74FemaleAllEth</v>
      </c>
      <c r="B486" s="23" t="s">
        <v>2</v>
      </c>
      <c r="C486" s="23">
        <v>2015</v>
      </c>
      <c r="D486" s="23" t="s">
        <v>282</v>
      </c>
      <c r="E486" s="23" t="s">
        <v>4</v>
      </c>
      <c r="F486" s="23" t="s">
        <v>12</v>
      </c>
      <c r="G486" s="23">
        <v>10</v>
      </c>
    </row>
    <row r="487" spans="1:7" ht="15" x14ac:dyDescent="0.25">
      <c r="A487" s="128" t="str">
        <f t="shared" si="7"/>
        <v>Reg2015Other endocrine glands - C75FemaleAllEth</v>
      </c>
      <c r="B487" s="23" t="s">
        <v>2</v>
      </c>
      <c r="C487" s="23">
        <v>2015</v>
      </c>
      <c r="D487" s="23" t="s">
        <v>283</v>
      </c>
      <c r="E487" s="23" t="s">
        <v>4</v>
      </c>
      <c r="F487" s="23" t="s">
        <v>12</v>
      </c>
      <c r="G487" s="23">
        <v>2</v>
      </c>
    </row>
    <row r="488" spans="1:7" ht="15" x14ac:dyDescent="0.25">
      <c r="A488" s="128" t="str">
        <f t="shared" si="7"/>
        <v>Reg2015Other and ill-defined sites - C76FemaleAllEth</v>
      </c>
      <c r="B488" s="23" t="s">
        <v>2</v>
      </c>
      <c r="C488" s="23">
        <v>2015</v>
      </c>
      <c r="D488" s="23" t="s">
        <v>285</v>
      </c>
      <c r="E488" s="23" t="s">
        <v>4</v>
      </c>
      <c r="F488" s="23" t="s">
        <v>12</v>
      </c>
      <c r="G488" s="23">
        <v>4</v>
      </c>
    </row>
    <row r="489" spans="1:7" ht="15" x14ac:dyDescent="0.25">
      <c r="A489" s="128" t="str">
        <f t="shared" si="7"/>
        <v>Reg2015Unknown primary - C77-C79FemaleAllEth</v>
      </c>
      <c r="B489" s="23" t="s">
        <v>2</v>
      </c>
      <c r="C489" s="23">
        <v>2015</v>
      </c>
      <c r="D489" s="23" t="s">
        <v>286</v>
      </c>
      <c r="E489" s="23" t="s">
        <v>4</v>
      </c>
      <c r="F489" s="23" t="s">
        <v>12</v>
      </c>
      <c r="G489" s="23">
        <v>187</v>
      </c>
    </row>
    <row r="490" spans="1:7" ht="15" x14ac:dyDescent="0.25">
      <c r="A490" s="128" t="str">
        <f t="shared" si="7"/>
        <v>Reg2015Unspecified site - C80FemaleAllEth</v>
      </c>
      <c r="B490" s="23" t="s">
        <v>2</v>
      </c>
      <c r="C490" s="23">
        <v>2015</v>
      </c>
      <c r="D490" s="23" t="s">
        <v>287</v>
      </c>
      <c r="E490" s="23" t="s">
        <v>4</v>
      </c>
      <c r="F490" s="23" t="s">
        <v>12</v>
      </c>
      <c r="G490" s="23">
        <v>38</v>
      </c>
    </row>
    <row r="491" spans="1:7" ht="15" x14ac:dyDescent="0.25">
      <c r="A491" s="128" t="str">
        <f t="shared" si="7"/>
        <v>Reg2015Hodgkin lymphoma - C81FemaleAllEth</v>
      </c>
      <c r="B491" s="23" t="s">
        <v>2</v>
      </c>
      <c r="C491" s="23">
        <v>2015</v>
      </c>
      <c r="D491" s="23" t="s">
        <v>289</v>
      </c>
      <c r="E491" s="23" t="s">
        <v>4</v>
      </c>
      <c r="F491" s="23" t="s">
        <v>12</v>
      </c>
      <c r="G491" s="23">
        <v>45</v>
      </c>
    </row>
    <row r="492" spans="1:7" ht="15" x14ac:dyDescent="0.25">
      <c r="A492" s="128" t="str">
        <f t="shared" si="7"/>
        <v>Reg2015Non-Hodgkin lymphoma - C82-C86, C96FemaleAllEth</v>
      </c>
      <c r="B492" s="23" t="s">
        <v>2</v>
      </c>
      <c r="C492" s="23">
        <v>2015</v>
      </c>
      <c r="D492" s="23" t="s">
        <v>365</v>
      </c>
      <c r="E492" s="23" t="s">
        <v>4</v>
      </c>
      <c r="F492" s="23" t="s">
        <v>12</v>
      </c>
      <c r="G492" s="23">
        <v>379</v>
      </c>
    </row>
    <row r="493" spans="1:7" ht="15" x14ac:dyDescent="0.25">
      <c r="A493" s="128" t="str">
        <f t="shared" si="7"/>
        <v>Reg2015Immunoproliferative cancers - C88FemaleAllEth</v>
      </c>
      <c r="B493" s="23" t="s">
        <v>2</v>
      </c>
      <c r="C493" s="23">
        <v>2015</v>
      </c>
      <c r="D493" s="23" t="s">
        <v>291</v>
      </c>
      <c r="E493" s="23" t="s">
        <v>4</v>
      </c>
      <c r="F493" s="23" t="s">
        <v>12</v>
      </c>
      <c r="G493" s="23">
        <v>22</v>
      </c>
    </row>
    <row r="494" spans="1:7" ht="15" x14ac:dyDescent="0.25">
      <c r="A494" s="128" t="str">
        <f t="shared" si="7"/>
        <v>Reg2015Myeloma - C90FemaleAllEth</v>
      </c>
      <c r="B494" s="23" t="s">
        <v>2</v>
      </c>
      <c r="C494" s="23">
        <v>2015</v>
      </c>
      <c r="D494" s="23" t="s">
        <v>292</v>
      </c>
      <c r="E494" s="23" t="s">
        <v>4</v>
      </c>
      <c r="F494" s="23" t="s">
        <v>12</v>
      </c>
      <c r="G494" s="23">
        <v>152</v>
      </c>
    </row>
    <row r="495" spans="1:7" ht="15" x14ac:dyDescent="0.25">
      <c r="A495" s="128" t="str">
        <f t="shared" si="7"/>
        <v>Reg2015Leukaemia - C91-C95FemaleAllEth</v>
      </c>
      <c r="B495" s="23" t="s">
        <v>2</v>
      </c>
      <c r="C495" s="23">
        <v>2015</v>
      </c>
      <c r="D495" s="23" t="s">
        <v>26</v>
      </c>
      <c r="E495" s="23" t="s">
        <v>4</v>
      </c>
      <c r="F495" s="23" t="s">
        <v>12</v>
      </c>
      <c r="G495" s="23">
        <v>275</v>
      </c>
    </row>
    <row r="496" spans="1:7" ht="15" x14ac:dyDescent="0.25">
      <c r="A496" s="128" t="str">
        <f t="shared" si="7"/>
        <v>Reg2015Polycythemia vera - D45FemaleAllEth</v>
      </c>
      <c r="B496" s="23" t="s">
        <v>2</v>
      </c>
      <c r="C496" s="23">
        <v>2015</v>
      </c>
      <c r="D496" s="23" t="s">
        <v>294</v>
      </c>
      <c r="E496" s="23" t="s">
        <v>4</v>
      </c>
      <c r="F496" s="23" t="s">
        <v>12</v>
      </c>
      <c r="G496" s="23">
        <v>13</v>
      </c>
    </row>
    <row r="497" spans="1:7" ht="15" x14ac:dyDescent="0.25">
      <c r="A497" s="128" t="str">
        <f t="shared" si="7"/>
        <v>Reg2015Myelodyplastic syndromes - D46FemaleAllEth</v>
      </c>
      <c r="B497" s="23" t="s">
        <v>2</v>
      </c>
      <c r="C497" s="23">
        <v>2015</v>
      </c>
      <c r="D497" s="23" t="s">
        <v>295</v>
      </c>
      <c r="E497" s="23" t="s">
        <v>4</v>
      </c>
      <c r="F497" s="23" t="s">
        <v>12</v>
      </c>
      <c r="G497" s="23">
        <v>64</v>
      </c>
    </row>
    <row r="498" spans="1:7" ht="15" x14ac:dyDescent="0.25">
      <c r="A498" s="128" t="str">
        <f t="shared" si="7"/>
        <v>Reg2015Uncertain behaviour of lymphoid, haematopoietic and related tissue - D47FemaleAllEth</v>
      </c>
      <c r="B498" s="23" t="s">
        <v>2</v>
      </c>
      <c r="C498" s="23">
        <v>2015</v>
      </c>
      <c r="D498" s="23" t="s">
        <v>296</v>
      </c>
      <c r="E498" s="23" t="s">
        <v>4</v>
      </c>
      <c r="F498" s="23" t="s">
        <v>12</v>
      </c>
      <c r="G498" s="23">
        <v>39</v>
      </c>
    </row>
    <row r="499" spans="1:7" ht="15" x14ac:dyDescent="0.25">
      <c r="A499" s="128" t="str">
        <f t="shared" si="7"/>
        <v>Reg2015Lip - C00MaleAllEth</v>
      </c>
      <c r="B499" s="23" t="s">
        <v>2</v>
      </c>
      <c r="C499" s="23">
        <v>2015</v>
      </c>
      <c r="D499" s="23" t="s">
        <v>27</v>
      </c>
      <c r="E499" s="23" t="s">
        <v>5</v>
      </c>
      <c r="F499" s="23" t="s">
        <v>12</v>
      </c>
      <c r="G499" s="23">
        <v>52</v>
      </c>
    </row>
    <row r="500" spans="1:7" ht="15" x14ac:dyDescent="0.25">
      <c r="A500" s="128" t="str">
        <f t="shared" si="7"/>
        <v>Reg2015Tongue - C01-C02MaleAllEth</v>
      </c>
      <c r="B500" s="23" t="s">
        <v>2</v>
      </c>
      <c r="C500" s="23">
        <v>2015</v>
      </c>
      <c r="D500" s="23" t="s">
        <v>42</v>
      </c>
      <c r="E500" s="23" t="s">
        <v>5</v>
      </c>
      <c r="F500" s="23" t="s">
        <v>12</v>
      </c>
      <c r="G500" s="23">
        <v>97</v>
      </c>
    </row>
    <row r="501" spans="1:7" ht="15" x14ac:dyDescent="0.25">
      <c r="A501" s="128" t="str">
        <f t="shared" si="7"/>
        <v>Reg2015Mouth - C03-C06MaleAllEth</v>
      </c>
      <c r="B501" s="23" t="s">
        <v>2</v>
      </c>
      <c r="C501" s="23">
        <v>2015</v>
      </c>
      <c r="D501" s="23" t="s">
        <v>31</v>
      </c>
      <c r="E501" s="23" t="s">
        <v>5</v>
      </c>
      <c r="F501" s="23" t="s">
        <v>12</v>
      </c>
      <c r="G501" s="23">
        <v>44</v>
      </c>
    </row>
    <row r="502" spans="1:7" ht="15" x14ac:dyDescent="0.25">
      <c r="A502" s="128" t="str">
        <f t="shared" si="7"/>
        <v>Reg2015Salivary glands - C07-C08MaleAllEth</v>
      </c>
      <c r="B502" s="23" t="s">
        <v>2</v>
      </c>
      <c r="C502" s="23">
        <v>2015</v>
      </c>
      <c r="D502" s="23" t="s">
        <v>247</v>
      </c>
      <c r="E502" s="23" t="s">
        <v>5</v>
      </c>
      <c r="F502" s="23" t="s">
        <v>12</v>
      </c>
      <c r="G502" s="23">
        <v>22</v>
      </c>
    </row>
    <row r="503" spans="1:7" ht="15" x14ac:dyDescent="0.25">
      <c r="A503" s="128" t="str">
        <f t="shared" si="7"/>
        <v>Reg2015Tonsils - C09MaleAllEth</v>
      </c>
      <c r="B503" s="23" t="s">
        <v>2</v>
      </c>
      <c r="C503" s="23">
        <v>2015</v>
      </c>
      <c r="D503" s="23" t="s">
        <v>248</v>
      </c>
      <c r="E503" s="23" t="s">
        <v>5</v>
      </c>
      <c r="F503" s="23" t="s">
        <v>12</v>
      </c>
      <c r="G503" s="23">
        <v>70</v>
      </c>
    </row>
    <row r="504" spans="1:7" ht="15" x14ac:dyDescent="0.25">
      <c r="A504" s="128" t="str">
        <f t="shared" si="7"/>
        <v>Reg2015Oropharynx - C10MaleAllEth</v>
      </c>
      <c r="B504" s="23" t="s">
        <v>2</v>
      </c>
      <c r="C504" s="23">
        <v>2015</v>
      </c>
      <c r="D504" s="23" t="s">
        <v>34</v>
      </c>
      <c r="E504" s="23" t="s">
        <v>5</v>
      </c>
      <c r="F504" s="23" t="s">
        <v>12</v>
      </c>
      <c r="G504" s="23">
        <v>20</v>
      </c>
    </row>
    <row r="505" spans="1:7" ht="15" x14ac:dyDescent="0.25">
      <c r="A505" s="128" t="str">
        <f t="shared" si="7"/>
        <v>Reg2015Nasopharynx - C11MaleAllEth</v>
      </c>
      <c r="B505" s="23" t="s">
        <v>2</v>
      </c>
      <c r="C505" s="23">
        <v>2015</v>
      </c>
      <c r="D505" s="23" t="s">
        <v>32</v>
      </c>
      <c r="E505" s="23" t="s">
        <v>5</v>
      </c>
      <c r="F505" s="23" t="s">
        <v>12</v>
      </c>
      <c r="G505" s="23">
        <v>25</v>
      </c>
    </row>
    <row r="506" spans="1:7" ht="15" x14ac:dyDescent="0.25">
      <c r="A506" s="128" t="str">
        <f t="shared" si="7"/>
        <v>Reg2015Pyriform sinus - C12MaleAllEth</v>
      </c>
      <c r="B506" s="23" t="s">
        <v>2</v>
      </c>
      <c r="C506" s="23">
        <v>2015</v>
      </c>
      <c r="D506" s="23" t="s">
        <v>249</v>
      </c>
      <c r="E506" s="23" t="s">
        <v>5</v>
      </c>
      <c r="F506" s="23" t="s">
        <v>12</v>
      </c>
      <c r="G506" s="23">
        <v>12</v>
      </c>
    </row>
    <row r="507" spans="1:7" ht="15" x14ac:dyDescent="0.25">
      <c r="A507" s="128" t="str">
        <f t="shared" si="7"/>
        <v>Reg2015Hypopharynx - C13MaleAllEth</v>
      </c>
      <c r="B507" s="23" t="s">
        <v>2</v>
      </c>
      <c r="C507" s="23">
        <v>2015</v>
      </c>
      <c r="D507" s="23" t="s">
        <v>24</v>
      </c>
      <c r="E507" s="23" t="s">
        <v>5</v>
      </c>
      <c r="F507" s="23" t="s">
        <v>12</v>
      </c>
      <c r="G507" s="23">
        <v>12</v>
      </c>
    </row>
    <row r="508" spans="1:7" ht="15" x14ac:dyDescent="0.25">
      <c r="A508" s="128" t="str">
        <f t="shared" si="7"/>
        <v>Reg2015Other lip, oral cavity and pharynx - C14MaleAllEth</v>
      </c>
      <c r="B508" s="23" t="s">
        <v>2</v>
      </c>
      <c r="C508" s="23">
        <v>2015</v>
      </c>
      <c r="D508" s="23" t="s">
        <v>250</v>
      </c>
      <c r="E508" s="23" t="s">
        <v>5</v>
      </c>
      <c r="F508" s="23" t="s">
        <v>12</v>
      </c>
      <c r="G508" s="23">
        <v>7</v>
      </c>
    </row>
    <row r="509" spans="1:7" ht="15" x14ac:dyDescent="0.25">
      <c r="A509" s="128" t="str">
        <f t="shared" si="7"/>
        <v>Reg2015Oesophagus - C15MaleAllEth</v>
      </c>
      <c r="B509" s="23" t="s">
        <v>2</v>
      </c>
      <c r="C509" s="23">
        <v>2015</v>
      </c>
      <c r="D509" s="23" t="s">
        <v>33</v>
      </c>
      <c r="E509" s="23" t="s">
        <v>5</v>
      </c>
      <c r="F509" s="23" t="s">
        <v>12</v>
      </c>
      <c r="G509" s="23">
        <v>214</v>
      </c>
    </row>
    <row r="510" spans="1:7" ht="15" x14ac:dyDescent="0.25">
      <c r="A510" s="128" t="str">
        <f t="shared" si="7"/>
        <v>Reg2015Stomach - C16MaleAllEth</v>
      </c>
      <c r="B510" s="23" t="s">
        <v>2</v>
      </c>
      <c r="C510" s="23">
        <v>2015</v>
      </c>
      <c r="D510" s="23" t="s">
        <v>39</v>
      </c>
      <c r="E510" s="23" t="s">
        <v>5</v>
      </c>
      <c r="F510" s="23" t="s">
        <v>12</v>
      </c>
      <c r="G510" s="23">
        <v>235</v>
      </c>
    </row>
    <row r="511" spans="1:7" ht="15" x14ac:dyDescent="0.25">
      <c r="A511" s="128" t="str">
        <f t="shared" si="7"/>
        <v>Reg2015Small intestine - C17MaleAllEth</v>
      </c>
      <c r="B511" s="23" t="s">
        <v>2</v>
      </c>
      <c r="C511" s="23">
        <v>2015</v>
      </c>
      <c r="D511" s="23" t="s">
        <v>252</v>
      </c>
      <c r="E511" s="23" t="s">
        <v>5</v>
      </c>
      <c r="F511" s="23" t="s">
        <v>12</v>
      </c>
      <c r="G511" s="23">
        <v>63</v>
      </c>
    </row>
    <row r="512" spans="1:7" ht="15" x14ac:dyDescent="0.25">
      <c r="A512" s="128" t="str">
        <f t="shared" si="7"/>
        <v>Reg2015Colon, rectum and rectosigmoid junction - C18-C20MaleAllEth</v>
      </c>
      <c r="B512" s="23" t="s">
        <v>2</v>
      </c>
      <c r="C512" s="23">
        <v>2015</v>
      </c>
      <c r="D512" s="23" t="s">
        <v>1567</v>
      </c>
      <c r="E512" s="23" t="s">
        <v>5</v>
      </c>
      <c r="F512" s="23" t="s">
        <v>12</v>
      </c>
      <c r="G512" s="23">
        <v>1607</v>
      </c>
    </row>
    <row r="513" spans="1:7" ht="15" x14ac:dyDescent="0.25">
      <c r="A513" s="128" t="str">
        <f t="shared" si="7"/>
        <v>Reg2015Anus - C21MaleAllEth</v>
      </c>
      <c r="B513" s="23" t="s">
        <v>2</v>
      </c>
      <c r="C513" s="23">
        <v>2015</v>
      </c>
      <c r="D513" s="23" t="s">
        <v>18</v>
      </c>
      <c r="E513" s="23" t="s">
        <v>5</v>
      </c>
      <c r="F513" s="23" t="s">
        <v>12</v>
      </c>
      <c r="G513" s="23">
        <v>23</v>
      </c>
    </row>
    <row r="514" spans="1:7" ht="15" x14ac:dyDescent="0.25">
      <c r="A514" s="128" t="str">
        <f t="shared" si="7"/>
        <v>Reg2015Liver - C22MaleAllEth</v>
      </c>
      <c r="B514" s="23" t="s">
        <v>2</v>
      </c>
      <c r="C514" s="23">
        <v>2015</v>
      </c>
      <c r="D514" s="23" t="s">
        <v>254</v>
      </c>
      <c r="E514" s="23" t="s">
        <v>5</v>
      </c>
      <c r="F514" s="23" t="s">
        <v>12</v>
      </c>
      <c r="G514" s="23">
        <v>246</v>
      </c>
    </row>
    <row r="515" spans="1:7" ht="15" x14ac:dyDescent="0.25">
      <c r="A515" s="128" t="str">
        <f t="shared" ref="A515:A578" si="8">B515&amp;C515&amp;D515&amp;E515&amp;F515</f>
        <v>Reg2015Gallbladder - C23MaleAllEth</v>
      </c>
      <c r="B515" s="23" t="s">
        <v>2</v>
      </c>
      <c r="C515" s="23">
        <v>2015</v>
      </c>
      <c r="D515" s="23" t="s">
        <v>23</v>
      </c>
      <c r="E515" s="23" t="s">
        <v>5</v>
      </c>
      <c r="F515" s="23" t="s">
        <v>12</v>
      </c>
      <c r="G515" s="23">
        <v>21</v>
      </c>
    </row>
    <row r="516" spans="1:7" ht="15" x14ac:dyDescent="0.25">
      <c r="A516" s="128" t="str">
        <f t="shared" si="8"/>
        <v>Reg2015Other biliary tract - C24MaleAllEth</v>
      </c>
      <c r="B516" s="23" t="s">
        <v>2</v>
      </c>
      <c r="C516" s="23">
        <v>2015</v>
      </c>
      <c r="D516" s="23" t="s">
        <v>255</v>
      </c>
      <c r="E516" s="23" t="s">
        <v>5</v>
      </c>
      <c r="F516" s="23" t="s">
        <v>12</v>
      </c>
      <c r="G516" s="23">
        <v>47</v>
      </c>
    </row>
    <row r="517" spans="1:7" ht="15" x14ac:dyDescent="0.25">
      <c r="A517" s="128" t="str">
        <f t="shared" si="8"/>
        <v>Reg2015Pancreas - C25MaleAllEth</v>
      </c>
      <c r="B517" s="23" t="s">
        <v>2</v>
      </c>
      <c r="C517" s="23">
        <v>2015</v>
      </c>
      <c r="D517" s="23" t="s">
        <v>36</v>
      </c>
      <c r="E517" s="23" t="s">
        <v>5</v>
      </c>
      <c r="F517" s="23" t="s">
        <v>12</v>
      </c>
      <c r="G517" s="23">
        <v>294</v>
      </c>
    </row>
    <row r="518" spans="1:7" ht="15" x14ac:dyDescent="0.25">
      <c r="A518" s="128" t="str">
        <f t="shared" si="8"/>
        <v>Reg2015Other digestive organs - C26MaleAllEth</v>
      </c>
      <c r="B518" s="23" t="s">
        <v>2</v>
      </c>
      <c r="C518" s="23">
        <v>2015</v>
      </c>
      <c r="D518" s="23" t="s">
        <v>256</v>
      </c>
      <c r="E518" s="23" t="s">
        <v>5</v>
      </c>
      <c r="F518" s="23" t="s">
        <v>12</v>
      </c>
      <c r="G518" s="23">
        <v>52</v>
      </c>
    </row>
    <row r="519" spans="1:7" ht="15" x14ac:dyDescent="0.25">
      <c r="A519" s="128" t="str">
        <f t="shared" si="8"/>
        <v>Reg2015Nasal cavity and middle ear - C30MaleAllEth</v>
      </c>
      <c r="B519" s="23" t="s">
        <v>2</v>
      </c>
      <c r="C519" s="23">
        <v>2015</v>
      </c>
      <c r="D519" s="23" t="s">
        <v>258</v>
      </c>
      <c r="E519" s="23" t="s">
        <v>5</v>
      </c>
      <c r="F519" s="23" t="s">
        <v>12</v>
      </c>
      <c r="G519" s="23">
        <v>12</v>
      </c>
    </row>
    <row r="520" spans="1:7" ht="15" x14ac:dyDescent="0.25">
      <c r="A520" s="128" t="str">
        <f t="shared" si="8"/>
        <v>Reg2015Accessory sinuses - C31MaleAllEth</v>
      </c>
      <c r="B520" s="23" t="s">
        <v>2</v>
      </c>
      <c r="C520" s="23">
        <v>2015</v>
      </c>
      <c r="D520" s="23" t="s">
        <v>259</v>
      </c>
      <c r="E520" s="23" t="s">
        <v>5</v>
      </c>
      <c r="F520" s="23" t="s">
        <v>12</v>
      </c>
      <c r="G520" s="23">
        <v>2</v>
      </c>
    </row>
    <row r="521" spans="1:7" ht="15" x14ac:dyDescent="0.25">
      <c r="A521" s="128" t="str">
        <f t="shared" si="8"/>
        <v>Reg2015Larynx - C32MaleAllEth</v>
      </c>
      <c r="B521" s="23" t="s">
        <v>2</v>
      </c>
      <c r="C521" s="23">
        <v>2015</v>
      </c>
      <c r="D521" s="23" t="s">
        <v>25</v>
      </c>
      <c r="E521" s="23" t="s">
        <v>5</v>
      </c>
      <c r="F521" s="23" t="s">
        <v>12</v>
      </c>
      <c r="G521" s="23">
        <v>69</v>
      </c>
    </row>
    <row r="522" spans="1:7" ht="15" x14ac:dyDescent="0.25">
      <c r="A522" s="128" t="str">
        <f t="shared" si="8"/>
        <v>Reg2015Lung - C33-C34MaleAllEth</v>
      </c>
      <c r="B522" s="23" t="s">
        <v>2</v>
      </c>
      <c r="C522" s="23">
        <v>2015</v>
      </c>
      <c r="D522" s="23" t="s">
        <v>47</v>
      </c>
      <c r="E522" s="23" t="s">
        <v>5</v>
      </c>
      <c r="F522" s="23" t="s">
        <v>12</v>
      </c>
      <c r="G522" s="23">
        <v>1099</v>
      </c>
    </row>
    <row r="523" spans="1:7" ht="15" x14ac:dyDescent="0.25">
      <c r="A523" s="128" t="str">
        <f t="shared" si="8"/>
        <v>Reg2015Thymus - C37MaleAllEth</v>
      </c>
      <c r="B523" s="23" t="s">
        <v>2</v>
      </c>
      <c r="C523" s="23">
        <v>2015</v>
      </c>
      <c r="D523" s="23" t="s">
        <v>41</v>
      </c>
      <c r="E523" s="23" t="s">
        <v>5</v>
      </c>
      <c r="F523" s="23" t="s">
        <v>12</v>
      </c>
      <c r="G523" s="23">
        <v>11</v>
      </c>
    </row>
    <row r="524" spans="1:7" ht="15" x14ac:dyDescent="0.25">
      <c r="A524" s="128" t="str">
        <f t="shared" si="8"/>
        <v>Reg2015Heart, mediastinum and pleura - C38MaleAllEth</v>
      </c>
      <c r="B524" s="23" t="s">
        <v>2</v>
      </c>
      <c r="C524" s="23">
        <v>2015</v>
      </c>
      <c r="D524" s="23" t="s">
        <v>260</v>
      </c>
      <c r="E524" s="23" t="s">
        <v>5</v>
      </c>
      <c r="F524" s="23" t="s">
        <v>12</v>
      </c>
      <c r="G524" s="23">
        <v>8</v>
      </c>
    </row>
    <row r="525" spans="1:7" ht="15" x14ac:dyDescent="0.25">
      <c r="A525" s="128" t="str">
        <f t="shared" si="8"/>
        <v>Reg2015Bone and articular cartilage - C40-C41MaleAllEth</v>
      </c>
      <c r="B525" s="23" t="s">
        <v>2</v>
      </c>
      <c r="C525" s="23">
        <v>2015</v>
      </c>
      <c r="D525" s="23" t="s">
        <v>262</v>
      </c>
      <c r="E525" s="23" t="s">
        <v>5</v>
      </c>
      <c r="F525" s="23" t="s">
        <v>12</v>
      </c>
      <c r="G525" s="23">
        <v>19</v>
      </c>
    </row>
    <row r="526" spans="1:7" ht="15" x14ac:dyDescent="0.25">
      <c r="A526" s="128" t="str">
        <f t="shared" si="8"/>
        <v>Reg2015Melanoma - C43MaleAllEth</v>
      </c>
      <c r="B526" s="23" t="s">
        <v>2</v>
      </c>
      <c r="C526" s="23">
        <v>2015</v>
      </c>
      <c r="D526" s="23" t="s">
        <v>28</v>
      </c>
      <c r="E526" s="23" t="s">
        <v>5</v>
      </c>
      <c r="F526" s="23" t="s">
        <v>12</v>
      </c>
      <c r="G526" s="23">
        <v>1358</v>
      </c>
    </row>
    <row r="527" spans="1:7" ht="15" x14ac:dyDescent="0.25">
      <c r="A527" s="128" t="str">
        <f t="shared" si="8"/>
        <v>Reg2015Non-melanoma - C44MaleAllEth</v>
      </c>
      <c r="B527" s="23" t="s">
        <v>2</v>
      </c>
      <c r="C527" s="23">
        <v>2015</v>
      </c>
      <c r="D527" s="23" t="s">
        <v>263</v>
      </c>
      <c r="E527" s="23" t="s">
        <v>5</v>
      </c>
      <c r="F527" s="23" t="s">
        <v>12</v>
      </c>
      <c r="G527" s="23">
        <v>75</v>
      </c>
    </row>
    <row r="528" spans="1:7" ht="15" x14ac:dyDescent="0.25">
      <c r="A528" s="128" t="str">
        <f t="shared" si="8"/>
        <v>Reg2015Mesothelioma - C45MaleAllEth</v>
      </c>
      <c r="B528" s="23" t="s">
        <v>2</v>
      </c>
      <c r="C528" s="23">
        <v>2015</v>
      </c>
      <c r="D528" s="23" t="s">
        <v>30</v>
      </c>
      <c r="E528" s="23" t="s">
        <v>5</v>
      </c>
      <c r="F528" s="23" t="s">
        <v>12</v>
      </c>
      <c r="G528" s="23">
        <v>87</v>
      </c>
    </row>
    <row r="529" spans="1:7" ht="15" x14ac:dyDescent="0.25">
      <c r="A529" s="128" t="str">
        <f t="shared" si="8"/>
        <v>Reg2015Kaposi sarcoma - C46MaleAllEth</v>
      </c>
      <c r="B529" s="23" t="s">
        <v>2</v>
      </c>
      <c r="C529" s="23">
        <v>2015</v>
      </c>
      <c r="D529" s="23" t="s">
        <v>265</v>
      </c>
      <c r="E529" s="23" t="s">
        <v>5</v>
      </c>
      <c r="F529" s="23" t="s">
        <v>12</v>
      </c>
      <c r="G529" s="23">
        <v>1</v>
      </c>
    </row>
    <row r="530" spans="1:7" ht="15" x14ac:dyDescent="0.25">
      <c r="A530" s="128" t="str">
        <f t="shared" si="8"/>
        <v>Reg2015Peripheral nerves and autonomic nervous system - C47MaleAllEth</v>
      </c>
      <c r="B530" s="23" t="s">
        <v>2</v>
      </c>
      <c r="C530" s="23">
        <v>2015</v>
      </c>
      <c r="D530" s="23" t="s">
        <v>266</v>
      </c>
      <c r="E530" s="23" t="s">
        <v>5</v>
      </c>
      <c r="F530" s="23" t="s">
        <v>12</v>
      </c>
      <c r="G530" s="23">
        <v>4</v>
      </c>
    </row>
    <row r="531" spans="1:7" ht="15" x14ac:dyDescent="0.25">
      <c r="A531" s="128" t="str">
        <f t="shared" si="8"/>
        <v>Reg2015Peritoneum - C48MaleAllEth</v>
      </c>
      <c r="B531" s="23" t="s">
        <v>2</v>
      </c>
      <c r="C531" s="23">
        <v>2015</v>
      </c>
      <c r="D531" s="23" t="s">
        <v>267</v>
      </c>
      <c r="E531" s="23" t="s">
        <v>5</v>
      </c>
      <c r="F531" s="23" t="s">
        <v>12</v>
      </c>
      <c r="G531" s="23">
        <v>17</v>
      </c>
    </row>
    <row r="532" spans="1:7" ht="15" x14ac:dyDescent="0.25">
      <c r="A532" s="128" t="str">
        <f t="shared" si="8"/>
        <v>Reg2015Connective tissue - C49MaleAllEth</v>
      </c>
      <c r="B532" s="23" t="s">
        <v>2</v>
      </c>
      <c r="C532" s="23">
        <v>2015</v>
      </c>
      <c r="D532" s="23" t="s">
        <v>268</v>
      </c>
      <c r="E532" s="23" t="s">
        <v>5</v>
      </c>
      <c r="F532" s="23" t="s">
        <v>12</v>
      </c>
      <c r="G532" s="23">
        <v>63</v>
      </c>
    </row>
    <row r="533" spans="1:7" ht="15" x14ac:dyDescent="0.25">
      <c r="A533" s="128" t="str">
        <f t="shared" si="8"/>
        <v>Reg2015Breast - C50MaleAllEth</v>
      </c>
      <c r="B533" s="23" t="s">
        <v>2</v>
      </c>
      <c r="C533" s="23">
        <v>2015</v>
      </c>
      <c r="D533" s="23" t="s">
        <v>21</v>
      </c>
      <c r="E533" s="23" t="s">
        <v>5</v>
      </c>
      <c r="F533" s="23" t="s">
        <v>12</v>
      </c>
      <c r="G533" s="23">
        <v>23</v>
      </c>
    </row>
    <row r="534" spans="1:7" ht="15" x14ac:dyDescent="0.25">
      <c r="A534" s="128" t="str">
        <f t="shared" si="8"/>
        <v>Reg2015Penis - C60MaleAllEth</v>
      </c>
      <c r="B534" s="23" t="s">
        <v>2</v>
      </c>
      <c r="C534" s="23">
        <v>2015</v>
      </c>
      <c r="D534" s="23" t="s">
        <v>37</v>
      </c>
      <c r="E534" s="23" t="s">
        <v>5</v>
      </c>
      <c r="F534" s="23" t="s">
        <v>12</v>
      </c>
      <c r="G534" s="23">
        <v>18</v>
      </c>
    </row>
    <row r="535" spans="1:7" ht="15" x14ac:dyDescent="0.25">
      <c r="A535" s="128" t="str">
        <f t="shared" si="8"/>
        <v>Reg2015Prostate - C61MaleAllEth</v>
      </c>
      <c r="B535" s="23" t="s">
        <v>2</v>
      </c>
      <c r="C535" s="23">
        <v>2015</v>
      </c>
      <c r="D535" s="23" t="s">
        <v>38</v>
      </c>
      <c r="E535" s="23" t="s">
        <v>5</v>
      </c>
      <c r="F535" s="23" t="s">
        <v>12</v>
      </c>
      <c r="G535" s="23">
        <v>3068</v>
      </c>
    </row>
    <row r="536" spans="1:7" ht="15" x14ac:dyDescent="0.25">
      <c r="A536" s="128" t="str">
        <f t="shared" si="8"/>
        <v>Reg2015Testis - C62MaleAllEth</v>
      </c>
      <c r="B536" s="23" t="s">
        <v>2</v>
      </c>
      <c r="C536" s="23">
        <v>2015</v>
      </c>
      <c r="D536" s="23" t="s">
        <v>40</v>
      </c>
      <c r="E536" s="23" t="s">
        <v>5</v>
      </c>
      <c r="F536" s="23" t="s">
        <v>12</v>
      </c>
      <c r="G536" s="23">
        <v>173</v>
      </c>
    </row>
    <row r="537" spans="1:7" ht="15" x14ac:dyDescent="0.25">
      <c r="A537" s="128" t="str">
        <f t="shared" si="8"/>
        <v>Reg2015Other male genital organs - C63MaleAllEth</v>
      </c>
      <c r="B537" s="23" t="s">
        <v>2</v>
      </c>
      <c r="C537" s="23">
        <v>2015</v>
      </c>
      <c r="D537" s="23" t="s">
        <v>272</v>
      </c>
      <c r="E537" s="23" t="s">
        <v>5</v>
      </c>
      <c r="F537" s="23" t="s">
        <v>12</v>
      </c>
      <c r="G537" s="23">
        <v>7</v>
      </c>
    </row>
    <row r="538" spans="1:7" ht="15" x14ac:dyDescent="0.25">
      <c r="A538" s="128" t="str">
        <f t="shared" si="8"/>
        <v>Reg2015Kidney - C64MaleAllEth</v>
      </c>
      <c r="B538" s="23" t="s">
        <v>2</v>
      </c>
      <c r="C538" s="23">
        <v>2015</v>
      </c>
      <c r="D538" s="23" t="s">
        <v>274</v>
      </c>
      <c r="E538" s="23" t="s">
        <v>5</v>
      </c>
      <c r="F538" s="23" t="s">
        <v>12</v>
      </c>
      <c r="G538" s="23">
        <v>373</v>
      </c>
    </row>
    <row r="539" spans="1:7" ht="15" x14ac:dyDescent="0.25">
      <c r="A539" s="128" t="str">
        <f t="shared" si="8"/>
        <v>Reg2015Renal pelvis - C65MaleAllEth</v>
      </c>
      <c r="B539" s="23" t="s">
        <v>2</v>
      </c>
      <c r="C539" s="23">
        <v>2015</v>
      </c>
      <c r="D539" s="23" t="s">
        <v>275</v>
      </c>
      <c r="E539" s="23" t="s">
        <v>5</v>
      </c>
      <c r="F539" s="23" t="s">
        <v>12</v>
      </c>
      <c r="G539" s="23">
        <v>22</v>
      </c>
    </row>
    <row r="540" spans="1:7" ht="15" x14ac:dyDescent="0.25">
      <c r="A540" s="128" t="str">
        <f t="shared" si="8"/>
        <v>Reg2015Ureter - C66MaleAllEth</v>
      </c>
      <c r="B540" s="23" t="s">
        <v>2</v>
      </c>
      <c r="C540" s="23">
        <v>2015</v>
      </c>
      <c r="D540" s="23" t="s">
        <v>43</v>
      </c>
      <c r="E540" s="23" t="s">
        <v>5</v>
      </c>
      <c r="F540" s="23" t="s">
        <v>12</v>
      </c>
      <c r="G540" s="23">
        <v>24</v>
      </c>
    </row>
    <row r="541" spans="1:7" ht="15" x14ac:dyDescent="0.25">
      <c r="A541" s="128" t="str">
        <f t="shared" si="8"/>
        <v>Reg2015Bladder - C67MaleAllEth</v>
      </c>
      <c r="B541" s="23" t="s">
        <v>2</v>
      </c>
      <c r="C541" s="23">
        <v>2015</v>
      </c>
      <c r="D541" s="23" t="s">
        <v>19</v>
      </c>
      <c r="E541" s="23" t="s">
        <v>5</v>
      </c>
      <c r="F541" s="23" t="s">
        <v>12</v>
      </c>
      <c r="G541" s="23">
        <v>307</v>
      </c>
    </row>
    <row r="542" spans="1:7" ht="15" x14ac:dyDescent="0.25">
      <c r="A542" s="128" t="str">
        <f t="shared" si="8"/>
        <v>Reg2015Other urinary organs - C68MaleAllEth</v>
      </c>
      <c r="B542" s="23" t="s">
        <v>2</v>
      </c>
      <c r="C542" s="23">
        <v>2015</v>
      </c>
      <c r="D542" s="23" t="s">
        <v>276</v>
      </c>
      <c r="E542" s="23" t="s">
        <v>5</v>
      </c>
      <c r="F542" s="23" t="s">
        <v>12</v>
      </c>
      <c r="G542" s="23">
        <v>19</v>
      </c>
    </row>
    <row r="543" spans="1:7" ht="15" x14ac:dyDescent="0.25">
      <c r="A543" s="128" t="str">
        <f t="shared" si="8"/>
        <v>Reg2015Eye - C69MaleAllEth</v>
      </c>
      <c r="B543" s="23" t="s">
        <v>2</v>
      </c>
      <c r="C543" s="23">
        <v>2015</v>
      </c>
      <c r="D543" s="23" t="s">
        <v>278</v>
      </c>
      <c r="E543" s="23" t="s">
        <v>5</v>
      </c>
      <c r="F543" s="23" t="s">
        <v>12</v>
      </c>
      <c r="G543" s="23">
        <v>25</v>
      </c>
    </row>
    <row r="544" spans="1:7" ht="15" x14ac:dyDescent="0.25">
      <c r="A544" s="128" t="str">
        <f t="shared" si="8"/>
        <v>Reg2015Meninges - C70MaleAllEth</v>
      </c>
      <c r="B544" s="23" t="s">
        <v>2</v>
      </c>
      <c r="C544" s="23">
        <v>2015</v>
      </c>
      <c r="D544" s="23" t="s">
        <v>29</v>
      </c>
      <c r="E544" s="23" t="s">
        <v>5</v>
      </c>
      <c r="F544" s="23" t="s">
        <v>12</v>
      </c>
      <c r="G544" s="23">
        <v>1</v>
      </c>
    </row>
    <row r="545" spans="1:7" ht="15" x14ac:dyDescent="0.25">
      <c r="A545" s="128" t="str">
        <f t="shared" si="8"/>
        <v>Reg2015Brain - C71MaleAllEth</v>
      </c>
      <c r="B545" s="23" t="s">
        <v>2</v>
      </c>
      <c r="C545" s="23">
        <v>2015</v>
      </c>
      <c r="D545" s="23" t="s">
        <v>20</v>
      </c>
      <c r="E545" s="23" t="s">
        <v>5</v>
      </c>
      <c r="F545" s="23" t="s">
        <v>12</v>
      </c>
      <c r="G545" s="23">
        <v>172</v>
      </c>
    </row>
    <row r="546" spans="1:7" ht="15" x14ac:dyDescent="0.25">
      <c r="A546" s="128" t="str">
        <f t="shared" si="8"/>
        <v>Reg2015Other central nervous system - C72MaleAllEth</v>
      </c>
      <c r="B546" s="23" t="s">
        <v>2</v>
      </c>
      <c r="C546" s="23">
        <v>2015</v>
      </c>
      <c r="D546" s="23" t="s">
        <v>279</v>
      </c>
      <c r="E546" s="23" t="s">
        <v>5</v>
      </c>
      <c r="F546" s="23" t="s">
        <v>12</v>
      </c>
      <c r="G546" s="23">
        <v>5</v>
      </c>
    </row>
    <row r="547" spans="1:7" ht="15" x14ac:dyDescent="0.25">
      <c r="A547" s="128" t="str">
        <f t="shared" si="8"/>
        <v>Reg2015Thyroid - C73MaleAllEth</v>
      </c>
      <c r="B547" s="23" t="s">
        <v>2</v>
      </c>
      <c r="C547" s="23">
        <v>2015</v>
      </c>
      <c r="D547" s="23" t="s">
        <v>281</v>
      </c>
      <c r="E547" s="23" t="s">
        <v>5</v>
      </c>
      <c r="F547" s="23" t="s">
        <v>12</v>
      </c>
      <c r="G547" s="23">
        <v>99</v>
      </c>
    </row>
    <row r="548" spans="1:7" ht="15" x14ac:dyDescent="0.25">
      <c r="A548" s="128" t="str">
        <f t="shared" si="8"/>
        <v>Reg2015Adrenal gland - C74MaleAllEth</v>
      </c>
      <c r="B548" s="23" t="s">
        <v>2</v>
      </c>
      <c r="C548" s="23">
        <v>2015</v>
      </c>
      <c r="D548" s="23" t="s">
        <v>282</v>
      </c>
      <c r="E548" s="23" t="s">
        <v>5</v>
      </c>
      <c r="F548" s="23" t="s">
        <v>12</v>
      </c>
      <c r="G548" s="23">
        <v>7</v>
      </c>
    </row>
    <row r="549" spans="1:7" ht="15" x14ac:dyDescent="0.25">
      <c r="A549" s="128" t="str">
        <f t="shared" si="8"/>
        <v>Reg2015Other endocrine glands - C75MaleAllEth</v>
      </c>
      <c r="B549" s="23" t="s">
        <v>2</v>
      </c>
      <c r="C549" s="23">
        <v>2015</v>
      </c>
      <c r="D549" s="23" t="s">
        <v>283</v>
      </c>
      <c r="E549" s="23" t="s">
        <v>5</v>
      </c>
      <c r="F549" s="23" t="s">
        <v>12</v>
      </c>
      <c r="G549" s="23">
        <v>3</v>
      </c>
    </row>
    <row r="550" spans="1:7" ht="15" x14ac:dyDescent="0.25">
      <c r="A550" s="128" t="str">
        <f t="shared" si="8"/>
        <v>Reg2015Other and ill-defined sites - C76MaleAllEth</v>
      </c>
      <c r="B550" s="23" t="s">
        <v>2</v>
      </c>
      <c r="C550" s="23">
        <v>2015</v>
      </c>
      <c r="D550" s="23" t="s">
        <v>285</v>
      </c>
      <c r="E550" s="23" t="s">
        <v>5</v>
      </c>
      <c r="F550" s="23" t="s">
        <v>12</v>
      </c>
      <c r="G550" s="23">
        <v>2</v>
      </c>
    </row>
    <row r="551" spans="1:7" ht="15" x14ac:dyDescent="0.25">
      <c r="A551" s="128" t="str">
        <f t="shared" si="8"/>
        <v>Reg2015Unknown primary - C77-C79MaleAllEth</v>
      </c>
      <c r="B551" s="23" t="s">
        <v>2</v>
      </c>
      <c r="C551" s="23">
        <v>2015</v>
      </c>
      <c r="D551" s="23" t="s">
        <v>286</v>
      </c>
      <c r="E551" s="23" t="s">
        <v>5</v>
      </c>
      <c r="F551" s="23" t="s">
        <v>12</v>
      </c>
      <c r="G551" s="23">
        <v>196</v>
      </c>
    </row>
    <row r="552" spans="1:7" ht="15" x14ac:dyDescent="0.25">
      <c r="A552" s="128" t="str">
        <f t="shared" si="8"/>
        <v>Reg2015Unspecified site - C80MaleAllEth</v>
      </c>
      <c r="B552" s="23" t="s">
        <v>2</v>
      </c>
      <c r="C552" s="23">
        <v>2015</v>
      </c>
      <c r="D552" s="23" t="s">
        <v>287</v>
      </c>
      <c r="E552" s="23" t="s">
        <v>5</v>
      </c>
      <c r="F552" s="23" t="s">
        <v>12</v>
      </c>
      <c r="G552" s="23">
        <v>25</v>
      </c>
    </row>
    <row r="553" spans="1:7" ht="15" x14ac:dyDescent="0.25">
      <c r="A553" s="128" t="str">
        <f t="shared" si="8"/>
        <v>Reg2015Hodgkin lymphoma - C81MaleAllEth</v>
      </c>
      <c r="B553" s="23" t="s">
        <v>2</v>
      </c>
      <c r="C553" s="23">
        <v>2015</v>
      </c>
      <c r="D553" s="23" t="s">
        <v>289</v>
      </c>
      <c r="E553" s="23" t="s">
        <v>5</v>
      </c>
      <c r="F553" s="23" t="s">
        <v>12</v>
      </c>
      <c r="G553" s="23">
        <v>57</v>
      </c>
    </row>
    <row r="554" spans="1:7" ht="15" x14ac:dyDescent="0.25">
      <c r="A554" s="128" t="str">
        <f t="shared" si="8"/>
        <v>Reg2015Non-Hodgkin lymphoma - C82-C86, C96MaleAllEth</v>
      </c>
      <c r="B554" s="23" t="s">
        <v>2</v>
      </c>
      <c r="C554" s="23">
        <v>2015</v>
      </c>
      <c r="D554" s="23" t="s">
        <v>365</v>
      </c>
      <c r="E554" s="23" t="s">
        <v>5</v>
      </c>
      <c r="F554" s="23" t="s">
        <v>12</v>
      </c>
      <c r="G554" s="23">
        <v>466</v>
      </c>
    </row>
    <row r="555" spans="1:7" ht="15" x14ac:dyDescent="0.25">
      <c r="A555" s="128" t="str">
        <f t="shared" si="8"/>
        <v>Reg2015Immunoproliferative cancers - C88MaleAllEth</v>
      </c>
      <c r="B555" s="23" t="s">
        <v>2</v>
      </c>
      <c r="C555" s="23">
        <v>2015</v>
      </c>
      <c r="D555" s="23" t="s">
        <v>291</v>
      </c>
      <c r="E555" s="23" t="s">
        <v>5</v>
      </c>
      <c r="F555" s="23" t="s">
        <v>12</v>
      </c>
      <c r="G555" s="23">
        <v>24</v>
      </c>
    </row>
    <row r="556" spans="1:7" ht="15" x14ac:dyDescent="0.25">
      <c r="A556" s="128" t="str">
        <f t="shared" si="8"/>
        <v>Reg2015Myeloma - C90MaleAllEth</v>
      </c>
      <c r="B556" s="23" t="s">
        <v>2</v>
      </c>
      <c r="C556" s="23">
        <v>2015</v>
      </c>
      <c r="D556" s="23" t="s">
        <v>292</v>
      </c>
      <c r="E556" s="23" t="s">
        <v>5</v>
      </c>
      <c r="F556" s="23" t="s">
        <v>12</v>
      </c>
      <c r="G556" s="23">
        <v>232</v>
      </c>
    </row>
    <row r="557" spans="1:7" ht="15" x14ac:dyDescent="0.25">
      <c r="A557" s="128" t="str">
        <f t="shared" si="8"/>
        <v>Reg2015Leukaemia - C91-C95MaleAllEth</v>
      </c>
      <c r="B557" s="23" t="s">
        <v>2</v>
      </c>
      <c r="C557" s="23">
        <v>2015</v>
      </c>
      <c r="D557" s="23" t="s">
        <v>26</v>
      </c>
      <c r="E557" s="23" t="s">
        <v>5</v>
      </c>
      <c r="F557" s="23" t="s">
        <v>12</v>
      </c>
      <c r="G557" s="23">
        <v>427</v>
      </c>
    </row>
    <row r="558" spans="1:7" ht="15" x14ac:dyDescent="0.25">
      <c r="A558" s="128" t="str">
        <f t="shared" si="8"/>
        <v>Reg2015Polycythemia vera - D45MaleAllEth</v>
      </c>
      <c r="B558" s="23" t="s">
        <v>2</v>
      </c>
      <c r="C558" s="23">
        <v>2015</v>
      </c>
      <c r="D558" s="23" t="s">
        <v>294</v>
      </c>
      <c r="E558" s="23" t="s">
        <v>5</v>
      </c>
      <c r="F558" s="23" t="s">
        <v>12</v>
      </c>
      <c r="G558" s="23">
        <v>18</v>
      </c>
    </row>
    <row r="559" spans="1:7" ht="15" x14ac:dyDescent="0.25">
      <c r="A559" s="128" t="str">
        <f t="shared" si="8"/>
        <v>Reg2015Myelodyplastic syndromes - D46MaleAllEth</v>
      </c>
      <c r="B559" s="23" t="s">
        <v>2</v>
      </c>
      <c r="C559" s="23">
        <v>2015</v>
      </c>
      <c r="D559" s="23" t="s">
        <v>295</v>
      </c>
      <c r="E559" s="23" t="s">
        <v>5</v>
      </c>
      <c r="F559" s="23" t="s">
        <v>12</v>
      </c>
      <c r="G559" s="23">
        <v>116</v>
      </c>
    </row>
    <row r="560" spans="1:7" ht="15" x14ac:dyDescent="0.25">
      <c r="A560" s="128" t="str">
        <f t="shared" si="8"/>
        <v>Reg2015Uncertain behaviour of lymphoid, haematopoietic and related tissue - D47MaleAllEth</v>
      </c>
      <c r="B560" s="23" t="s">
        <v>2</v>
      </c>
      <c r="C560" s="23">
        <v>2015</v>
      </c>
      <c r="D560" s="23" t="s">
        <v>296</v>
      </c>
      <c r="E560" s="23" t="s">
        <v>5</v>
      </c>
      <c r="F560" s="23" t="s">
        <v>12</v>
      </c>
      <c r="G560" s="23">
        <v>48</v>
      </c>
    </row>
    <row r="561" spans="1:7" ht="15" x14ac:dyDescent="0.25">
      <c r="A561" s="128" t="str">
        <f t="shared" si="8"/>
        <v>Reg2015All Cancers - C00-C96, D45-D47AllSexAllEth</v>
      </c>
      <c r="B561" s="23" t="s">
        <v>2</v>
      </c>
      <c r="C561" s="23">
        <v>2015</v>
      </c>
      <c r="D561" s="23" t="s">
        <v>17</v>
      </c>
      <c r="E561" s="23" t="s">
        <v>3</v>
      </c>
      <c r="F561" s="23" t="s">
        <v>12</v>
      </c>
      <c r="G561" s="23">
        <v>23149</v>
      </c>
    </row>
    <row r="562" spans="1:7" ht="15" x14ac:dyDescent="0.25">
      <c r="A562" s="128" t="str">
        <f t="shared" si="8"/>
        <v>Reg2015All Cancers - C00-C96, D45-D47AllSexMāori</v>
      </c>
      <c r="B562" s="23" t="s">
        <v>2</v>
      </c>
      <c r="C562" s="23">
        <v>2015</v>
      </c>
      <c r="D562" s="23" t="s">
        <v>17</v>
      </c>
      <c r="E562" s="23" t="s">
        <v>3</v>
      </c>
      <c r="F562" s="23" t="s">
        <v>10</v>
      </c>
      <c r="G562" s="23">
        <v>2443</v>
      </c>
    </row>
    <row r="563" spans="1:7" ht="15" x14ac:dyDescent="0.25">
      <c r="A563" s="128" t="str">
        <f t="shared" si="8"/>
        <v>Reg2015All Cancers - C00-C96, D45-D47AllSexNon-Māori</v>
      </c>
      <c r="B563" s="23" t="s">
        <v>2</v>
      </c>
      <c r="C563" s="23">
        <v>2015</v>
      </c>
      <c r="D563" s="23" t="s">
        <v>17</v>
      </c>
      <c r="E563" s="23" t="s">
        <v>3</v>
      </c>
      <c r="F563" s="23" t="s">
        <v>11</v>
      </c>
      <c r="G563" s="23">
        <v>20706</v>
      </c>
    </row>
    <row r="564" spans="1:7" ht="15" x14ac:dyDescent="0.25">
      <c r="A564" s="128" t="str">
        <f t="shared" si="8"/>
        <v>Reg2015All Cancers - C00-C96, D45-D47FemaleAllEth</v>
      </c>
      <c r="B564" s="23" t="s">
        <v>2</v>
      </c>
      <c r="C564" s="23">
        <v>2015</v>
      </c>
      <c r="D564" s="23" t="s">
        <v>17</v>
      </c>
      <c r="E564" s="23" t="s">
        <v>4</v>
      </c>
      <c r="F564" s="23" t="s">
        <v>12</v>
      </c>
      <c r="G564" s="23">
        <v>11204</v>
      </c>
    </row>
    <row r="565" spans="1:7" ht="15" x14ac:dyDescent="0.25">
      <c r="A565" s="128" t="str">
        <f t="shared" si="8"/>
        <v>Reg2015All Cancers - C00-C96, D45-D47FemaleMāori</v>
      </c>
      <c r="B565" s="23" t="s">
        <v>2</v>
      </c>
      <c r="C565" s="23">
        <v>2015</v>
      </c>
      <c r="D565" s="23" t="s">
        <v>17</v>
      </c>
      <c r="E565" s="23" t="s">
        <v>4</v>
      </c>
      <c r="F565" s="23" t="s">
        <v>10</v>
      </c>
      <c r="G565" s="23">
        <v>1365</v>
      </c>
    </row>
    <row r="566" spans="1:7" ht="15" x14ac:dyDescent="0.25">
      <c r="A566" s="128" t="str">
        <f t="shared" si="8"/>
        <v>Reg2015All Cancers - C00-C96, D45-D47FemaleNon-Māori</v>
      </c>
      <c r="B566" s="23" t="s">
        <v>2</v>
      </c>
      <c r="C566" s="23">
        <v>2015</v>
      </c>
      <c r="D566" s="23" t="s">
        <v>17</v>
      </c>
      <c r="E566" s="23" t="s">
        <v>4</v>
      </c>
      <c r="F566" s="23" t="s">
        <v>11</v>
      </c>
      <c r="G566" s="23">
        <v>9839</v>
      </c>
    </row>
    <row r="567" spans="1:7" ht="15" x14ac:dyDescent="0.25">
      <c r="A567" s="128" t="str">
        <f t="shared" si="8"/>
        <v>Reg2015All Cancers - C00-C96, D45-D47MaleAllEth</v>
      </c>
      <c r="B567" s="23" t="s">
        <v>2</v>
      </c>
      <c r="C567" s="23">
        <v>2015</v>
      </c>
      <c r="D567" s="23" t="s">
        <v>17</v>
      </c>
      <c r="E567" s="23" t="s">
        <v>5</v>
      </c>
      <c r="F567" s="23" t="s">
        <v>12</v>
      </c>
      <c r="G567" s="23">
        <v>11945</v>
      </c>
    </row>
    <row r="568" spans="1:7" ht="15" x14ac:dyDescent="0.25">
      <c r="A568" s="128" t="str">
        <f t="shared" si="8"/>
        <v>Reg2015All Cancers - C00-C96, D45-D47MaleMāori</v>
      </c>
      <c r="B568" s="23" t="s">
        <v>2</v>
      </c>
      <c r="C568" s="23">
        <v>2015</v>
      </c>
      <c r="D568" s="23" t="s">
        <v>17</v>
      </c>
      <c r="E568" s="23" t="s">
        <v>5</v>
      </c>
      <c r="F568" s="23" t="s">
        <v>10</v>
      </c>
      <c r="G568" s="23">
        <v>1078</v>
      </c>
    </row>
    <row r="569" spans="1:7" ht="15" x14ac:dyDescent="0.25">
      <c r="A569" s="128" t="str">
        <f t="shared" si="8"/>
        <v>Reg2015All Cancers - C00-C96, D45-D47MaleNon-Māori</v>
      </c>
      <c r="B569" s="23" t="s">
        <v>2</v>
      </c>
      <c r="C569" s="23">
        <v>2015</v>
      </c>
      <c r="D569" s="23" t="s">
        <v>17</v>
      </c>
      <c r="E569" s="23" t="s">
        <v>5</v>
      </c>
      <c r="F569" s="23" t="s">
        <v>11</v>
      </c>
      <c r="G569" s="23">
        <v>10867</v>
      </c>
    </row>
    <row r="570" spans="1:7" ht="15" x14ac:dyDescent="0.25">
      <c r="A570" s="128" t="str">
        <f t="shared" si="8"/>
        <v>Reg2015Tongue - C01-C02Female0-24</v>
      </c>
      <c r="B570" s="23" t="s">
        <v>2</v>
      </c>
      <c r="C570" s="23">
        <v>2015</v>
      </c>
      <c r="D570" s="23" t="s">
        <v>42</v>
      </c>
      <c r="E570" s="23" t="s">
        <v>4</v>
      </c>
      <c r="F570" s="23" t="s">
        <v>366</v>
      </c>
      <c r="G570" s="23">
        <v>1</v>
      </c>
    </row>
    <row r="571" spans="1:7" ht="15" x14ac:dyDescent="0.25">
      <c r="A571" s="128" t="str">
        <f t="shared" si="8"/>
        <v>Reg2015Nasopharynx - C11Female0-24</v>
      </c>
      <c r="B571" s="23" t="s">
        <v>2</v>
      </c>
      <c r="C571" s="23">
        <v>2015</v>
      </c>
      <c r="D571" s="23" t="s">
        <v>32</v>
      </c>
      <c r="E571" s="23" t="s">
        <v>4</v>
      </c>
      <c r="F571" s="23" t="s">
        <v>366</v>
      </c>
      <c r="G571" s="23">
        <v>3</v>
      </c>
    </row>
    <row r="572" spans="1:7" ht="15" x14ac:dyDescent="0.25">
      <c r="A572" s="128" t="str">
        <f t="shared" si="8"/>
        <v>Reg2015Stomach - C16Female0-24</v>
      </c>
      <c r="B572" s="23" t="s">
        <v>2</v>
      </c>
      <c r="C572" s="23">
        <v>2015</v>
      </c>
      <c r="D572" s="23" t="s">
        <v>39</v>
      </c>
      <c r="E572" s="23" t="s">
        <v>4</v>
      </c>
      <c r="F572" s="23" t="s">
        <v>366</v>
      </c>
      <c r="G572" s="23">
        <v>4</v>
      </c>
    </row>
    <row r="573" spans="1:7" ht="15" x14ac:dyDescent="0.25">
      <c r="A573" s="128" t="str">
        <f t="shared" si="8"/>
        <v>Reg2015Colon, rectum and rectosigmoid junction - C18-C20Female0-24</v>
      </c>
      <c r="B573" s="23" t="s">
        <v>2</v>
      </c>
      <c r="C573" s="23">
        <v>2015</v>
      </c>
      <c r="D573" s="23" t="s">
        <v>1567</v>
      </c>
      <c r="E573" s="23" t="s">
        <v>4</v>
      </c>
      <c r="F573" s="23" t="s">
        <v>366</v>
      </c>
      <c r="G573" s="23">
        <v>11</v>
      </c>
    </row>
    <row r="574" spans="1:7" ht="15" x14ac:dyDescent="0.25">
      <c r="A574" s="128" t="str">
        <f t="shared" si="8"/>
        <v>Reg2015Liver - C22Female0-24</v>
      </c>
      <c r="B574" s="23" t="s">
        <v>2</v>
      </c>
      <c r="C574" s="23">
        <v>2015</v>
      </c>
      <c r="D574" s="23" t="s">
        <v>254</v>
      </c>
      <c r="E574" s="23" t="s">
        <v>4</v>
      </c>
      <c r="F574" s="23" t="s">
        <v>366</v>
      </c>
      <c r="G574" s="23">
        <v>1</v>
      </c>
    </row>
    <row r="575" spans="1:7" ht="15" x14ac:dyDescent="0.25">
      <c r="A575" s="128" t="str">
        <f t="shared" si="8"/>
        <v>Reg2015Lung - C33-C34Female0-24</v>
      </c>
      <c r="B575" s="23" t="s">
        <v>2</v>
      </c>
      <c r="C575" s="23">
        <v>2015</v>
      </c>
      <c r="D575" s="23" t="s">
        <v>47</v>
      </c>
      <c r="E575" s="23" t="s">
        <v>4</v>
      </c>
      <c r="F575" s="23" t="s">
        <v>366</v>
      </c>
      <c r="G575" s="23">
        <v>1</v>
      </c>
    </row>
    <row r="576" spans="1:7" ht="15" x14ac:dyDescent="0.25">
      <c r="A576" s="128" t="str">
        <f t="shared" si="8"/>
        <v>Reg2015Bone and articular cartilage - C40-C41Female0-24</v>
      </c>
      <c r="B576" s="23" t="s">
        <v>2</v>
      </c>
      <c r="C576" s="23">
        <v>2015</v>
      </c>
      <c r="D576" s="23" t="s">
        <v>262</v>
      </c>
      <c r="E576" s="23" t="s">
        <v>4</v>
      </c>
      <c r="F576" s="23" t="s">
        <v>366</v>
      </c>
      <c r="G576" s="23">
        <v>4</v>
      </c>
    </row>
    <row r="577" spans="1:7" ht="15" x14ac:dyDescent="0.25">
      <c r="A577" s="128" t="str">
        <f t="shared" si="8"/>
        <v>Reg2015Melanoma - C43Female0-24</v>
      </c>
      <c r="B577" s="23" t="s">
        <v>2</v>
      </c>
      <c r="C577" s="23">
        <v>2015</v>
      </c>
      <c r="D577" s="23" t="s">
        <v>28</v>
      </c>
      <c r="E577" s="23" t="s">
        <v>4</v>
      </c>
      <c r="F577" s="23" t="s">
        <v>366</v>
      </c>
      <c r="G577" s="23">
        <v>6</v>
      </c>
    </row>
    <row r="578" spans="1:7" ht="15" x14ac:dyDescent="0.25">
      <c r="A578" s="128" t="str">
        <f t="shared" si="8"/>
        <v>Reg2015Peripheral nerves and autonomic nervous system - C47Female0-24</v>
      </c>
      <c r="B578" s="23" t="s">
        <v>2</v>
      </c>
      <c r="C578" s="23">
        <v>2015</v>
      </c>
      <c r="D578" s="23" t="s">
        <v>266</v>
      </c>
      <c r="E578" s="23" t="s">
        <v>4</v>
      </c>
      <c r="F578" s="23" t="s">
        <v>366</v>
      </c>
      <c r="G578" s="23">
        <v>2</v>
      </c>
    </row>
    <row r="579" spans="1:7" ht="15" x14ac:dyDescent="0.25">
      <c r="A579" s="128" t="str">
        <f t="shared" ref="A579:A642" si="9">B579&amp;C579&amp;D579&amp;E579&amp;F579</f>
        <v>Reg2015Connective tissue - C49Female0-24</v>
      </c>
      <c r="B579" s="23" t="s">
        <v>2</v>
      </c>
      <c r="C579" s="23">
        <v>2015</v>
      </c>
      <c r="D579" s="23" t="s">
        <v>268</v>
      </c>
      <c r="E579" s="23" t="s">
        <v>4</v>
      </c>
      <c r="F579" s="23" t="s">
        <v>366</v>
      </c>
      <c r="G579" s="23">
        <v>5</v>
      </c>
    </row>
    <row r="580" spans="1:7" ht="15" x14ac:dyDescent="0.25">
      <c r="A580" s="128" t="str">
        <f t="shared" si="9"/>
        <v>Reg2015Breast - C50Female0-24</v>
      </c>
      <c r="B580" s="23" t="s">
        <v>2</v>
      </c>
      <c r="C580" s="23">
        <v>2015</v>
      </c>
      <c r="D580" s="23" t="s">
        <v>21</v>
      </c>
      <c r="E580" s="23" t="s">
        <v>4</v>
      </c>
      <c r="F580" s="23" t="s">
        <v>366</v>
      </c>
      <c r="G580" s="23">
        <v>4</v>
      </c>
    </row>
    <row r="581" spans="1:7" ht="15" x14ac:dyDescent="0.25">
      <c r="A581" s="128" t="str">
        <f t="shared" si="9"/>
        <v>Reg2015Cervix - C53Female0-24</v>
      </c>
      <c r="B581" s="23" t="s">
        <v>2</v>
      </c>
      <c r="C581" s="23">
        <v>2015</v>
      </c>
      <c r="D581" s="23" t="s">
        <v>22</v>
      </c>
      <c r="E581" s="23" t="s">
        <v>4</v>
      </c>
      <c r="F581" s="23" t="s">
        <v>366</v>
      </c>
      <c r="G581" s="23">
        <v>2</v>
      </c>
    </row>
    <row r="582" spans="1:7" ht="15" x14ac:dyDescent="0.25">
      <c r="A582" s="128" t="str">
        <f t="shared" si="9"/>
        <v>Reg2015Uterus - C54-C55Female0-24</v>
      </c>
      <c r="B582" s="23" t="s">
        <v>2</v>
      </c>
      <c r="C582" s="23">
        <v>2015</v>
      </c>
      <c r="D582" s="23" t="s">
        <v>44</v>
      </c>
      <c r="E582" s="23" t="s">
        <v>4</v>
      </c>
      <c r="F582" s="23" t="s">
        <v>366</v>
      </c>
      <c r="G582" s="23">
        <v>2</v>
      </c>
    </row>
    <row r="583" spans="1:7" ht="15" x14ac:dyDescent="0.25">
      <c r="A583" s="128" t="str">
        <f t="shared" si="9"/>
        <v>Reg2015Ovary - C56Female0-24</v>
      </c>
      <c r="B583" s="23" t="s">
        <v>2</v>
      </c>
      <c r="C583" s="23">
        <v>2015</v>
      </c>
      <c r="D583" s="23" t="s">
        <v>35</v>
      </c>
      <c r="E583" s="23" t="s">
        <v>4</v>
      </c>
      <c r="F583" s="23" t="s">
        <v>366</v>
      </c>
      <c r="G583" s="23">
        <v>6</v>
      </c>
    </row>
    <row r="584" spans="1:7" ht="15" x14ac:dyDescent="0.25">
      <c r="A584" s="128" t="str">
        <f t="shared" si="9"/>
        <v>Reg2015Kidney - C64Female0-24</v>
      </c>
      <c r="B584" s="23" t="s">
        <v>2</v>
      </c>
      <c r="C584" s="23">
        <v>2015</v>
      </c>
      <c r="D584" s="23" t="s">
        <v>274</v>
      </c>
      <c r="E584" s="23" t="s">
        <v>4</v>
      </c>
      <c r="F584" s="23" t="s">
        <v>366</v>
      </c>
      <c r="G584" s="23">
        <v>3</v>
      </c>
    </row>
    <row r="585" spans="1:7" ht="15" x14ac:dyDescent="0.25">
      <c r="A585" s="128" t="str">
        <f t="shared" si="9"/>
        <v>Reg2015Eye - C69Female0-24</v>
      </c>
      <c r="B585" s="23" t="s">
        <v>2</v>
      </c>
      <c r="C585" s="23">
        <v>2015</v>
      </c>
      <c r="D585" s="23" t="s">
        <v>278</v>
      </c>
      <c r="E585" s="23" t="s">
        <v>4</v>
      </c>
      <c r="F585" s="23" t="s">
        <v>366</v>
      </c>
      <c r="G585" s="23">
        <v>1</v>
      </c>
    </row>
    <row r="586" spans="1:7" ht="15" x14ac:dyDescent="0.25">
      <c r="A586" s="128" t="str">
        <f t="shared" si="9"/>
        <v>Reg2015Brain - C71Female0-24</v>
      </c>
      <c r="B586" s="23" t="s">
        <v>2</v>
      </c>
      <c r="C586" s="23">
        <v>2015</v>
      </c>
      <c r="D586" s="23" t="s">
        <v>20</v>
      </c>
      <c r="E586" s="23" t="s">
        <v>4</v>
      </c>
      <c r="F586" s="23" t="s">
        <v>366</v>
      </c>
      <c r="G586" s="23">
        <v>10</v>
      </c>
    </row>
    <row r="587" spans="1:7" ht="15" x14ac:dyDescent="0.25">
      <c r="A587" s="128" t="str">
        <f t="shared" si="9"/>
        <v>Reg2015Other central nervous system - C72Female0-24</v>
      </c>
      <c r="B587" s="23" t="s">
        <v>2</v>
      </c>
      <c r="C587" s="23">
        <v>2015</v>
      </c>
      <c r="D587" s="23" t="s">
        <v>279</v>
      </c>
      <c r="E587" s="23" t="s">
        <v>4</v>
      </c>
      <c r="F587" s="23" t="s">
        <v>366</v>
      </c>
      <c r="G587" s="23">
        <v>3</v>
      </c>
    </row>
    <row r="588" spans="1:7" ht="15" x14ac:dyDescent="0.25">
      <c r="A588" s="128" t="str">
        <f t="shared" si="9"/>
        <v>Reg2015Thyroid - C73Female0-24</v>
      </c>
      <c r="B588" s="23" t="s">
        <v>2</v>
      </c>
      <c r="C588" s="23">
        <v>2015</v>
      </c>
      <c r="D588" s="23" t="s">
        <v>281</v>
      </c>
      <c r="E588" s="23" t="s">
        <v>4</v>
      </c>
      <c r="F588" s="23" t="s">
        <v>366</v>
      </c>
      <c r="G588" s="23">
        <v>7</v>
      </c>
    </row>
    <row r="589" spans="1:7" ht="15" x14ac:dyDescent="0.25">
      <c r="A589" s="128" t="str">
        <f t="shared" si="9"/>
        <v>Reg2015Adrenal gland - C74Female0-24</v>
      </c>
      <c r="B589" s="23" t="s">
        <v>2</v>
      </c>
      <c r="C589" s="23">
        <v>2015</v>
      </c>
      <c r="D589" s="23" t="s">
        <v>282</v>
      </c>
      <c r="E589" s="23" t="s">
        <v>4</v>
      </c>
      <c r="F589" s="23" t="s">
        <v>366</v>
      </c>
      <c r="G589" s="23">
        <v>3</v>
      </c>
    </row>
    <row r="590" spans="1:7" ht="15" x14ac:dyDescent="0.25">
      <c r="A590" s="128" t="str">
        <f t="shared" si="9"/>
        <v>Reg2015Hodgkin lymphoma - C81Female0-24</v>
      </c>
      <c r="B590" s="23" t="s">
        <v>2</v>
      </c>
      <c r="C590" s="23">
        <v>2015</v>
      </c>
      <c r="D590" s="23" t="s">
        <v>289</v>
      </c>
      <c r="E590" s="23" t="s">
        <v>4</v>
      </c>
      <c r="F590" s="23" t="s">
        <v>366</v>
      </c>
      <c r="G590" s="23">
        <v>13</v>
      </c>
    </row>
    <row r="591" spans="1:7" ht="15" x14ac:dyDescent="0.25">
      <c r="A591" s="128" t="str">
        <f t="shared" si="9"/>
        <v>Reg2015Non-Hodgkin lymphoma - C82-C86, C96Female0-24</v>
      </c>
      <c r="B591" s="23" t="s">
        <v>2</v>
      </c>
      <c r="C591" s="23">
        <v>2015</v>
      </c>
      <c r="D591" s="23" t="s">
        <v>365</v>
      </c>
      <c r="E591" s="23" t="s">
        <v>4</v>
      </c>
      <c r="F591" s="23" t="s">
        <v>366</v>
      </c>
      <c r="G591" s="23">
        <v>4</v>
      </c>
    </row>
    <row r="592" spans="1:7" ht="15" x14ac:dyDescent="0.25">
      <c r="A592" s="128" t="str">
        <f t="shared" si="9"/>
        <v>Reg2015Leukaemia - C91-C95Female0-24</v>
      </c>
      <c r="B592" s="23" t="s">
        <v>2</v>
      </c>
      <c r="C592" s="23">
        <v>2015</v>
      </c>
      <c r="D592" s="23" t="s">
        <v>26</v>
      </c>
      <c r="E592" s="23" t="s">
        <v>4</v>
      </c>
      <c r="F592" s="23" t="s">
        <v>366</v>
      </c>
      <c r="G592" s="23">
        <v>37</v>
      </c>
    </row>
    <row r="593" spans="1:7" ht="15" x14ac:dyDescent="0.25">
      <c r="A593" s="128" t="str">
        <f t="shared" si="9"/>
        <v>Reg2015Polycythemia vera - D45Female0-24</v>
      </c>
      <c r="B593" s="23" t="s">
        <v>2</v>
      </c>
      <c r="C593" s="23">
        <v>2015</v>
      </c>
      <c r="D593" s="23" t="s">
        <v>294</v>
      </c>
      <c r="E593" s="23" t="s">
        <v>4</v>
      </c>
      <c r="F593" s="23" t="s">
        <v>366</v>
      </c>
      <c r="G593" s="23">
        <v>1</v>
      </c>
    </row>
    <row r="594" spans="1:7" ht="15" x14ac:dyDescent="0.25">
      <c r="A594" s="128" t="str">
        <f t="shared" si="9"/>
        <v>Reg2015Tongue - C01-C02Female25-44</v>
      </c>
      <c r="B594" s="23" t="s">
        <v>2</v>
      </c>
      <c r="C594" s="23">
        <v>2015</v>
      </c>
      <c r="D594" s="23" t="s">
        <v>42</v>
      </c>
      <c r="E594" s="23" t="s">
        <v>4</v>
      </c>
      <c r="F594" s="23" t="s">
        <v>346</v>
      </c>
      <c r="G594" s="23">
        <v>4</v>
      </c>
    </row>
    <row r="595" spans="1:7" ht="15" x14ac:dyDescent="0.25">
      <c r="A595" s="128" t="str">
        <f t="shared" si="9"/>
        <v>Reg2015Mouth - C03-C06Female25-44</v>
      </c>
      <c r="B595" s="23" t="s">
        <v>2</v>
      </c>
      <c r="C595" s="23">
        <v>2015</v>
      </c>
      <c r="D595" s="23" t="s">
        <v>31</v>
      </c>
      <c r="E595" s="23" t="s">
        <v>4</v>
      </c>
      <c r="F595" s="23" t="s">
        <v>346</v>
      </c>
      <c r="G595" s="23">
        <v>2</v>
      </c>
    </row>
    <row r="596" spans="1:7" ht="15" x14ac:dyDescent="0.25">
      <c r="A596" s="128" t="str">
        <f t="shared" si="9"/>
        <v>Reg2015Salivary glands - C07-C08Female25-44</v>
      </c>
      <c r="B596" s="23" t="s">
        <v>2</v>
      </c>
      <c r="C596" s="23">
        <v>2015</v>
      </c>
      <c r="D596" s="23" t="s">
        <v>247</v>
      </c>
      <c r="E596" s="23" t="s">
        <v>4</v>
      </c>
      <c r="F596" s="23" t="s">
        <v>346</v>
      </c>
      <c r="G596" s="23">
        <v>3</v>
      </c>
    </row>
    <row r="597" spans="1:7" ht="15" x14ac:dyDescent="0.25">
      <c r="A597" s="128" t="str">
        <f t="shared" si="9"/>
        <v>Reg2015Tonsils - C09Female25-44</v>
      </c>
      <c r="B597" s="23" t="s">
        <v>2</v>
      </c>
      <c r="C597" s="23">
        <v>2015</v>
      </c>
      <c r="D597" s="23" t="s">
        <v>248</v>
      </c>
      <c r="E597" s="23" t="s">
        <v>4</v>
      </c>
      <c r="F597" s="23" t="s">
        <v>346</v>
      </c>
      <c r="G597" s="23">
        <v>1</v>
      </c>
    </row>
    <row r="598" spans="1:7" ht="15" x14ac:dyDescent="0.25">
      <c r="A598" s="128" t="str">
        <f t="shared" si="9"/>
        <v>Reg2015Nasopharynx - C11Female25-44</v>
      </c>
      <c r="B598" s="23" t="s">
        <v>2</v>
      </c>
      <c r="C598" s="23">
        <v>2015</v>
      </c>
      <c r="D598" s="23" t="s">
        <v>32</v>
      </c>
      <c r="E598" s="23" t="s">
        <v>4</v>
      </c>
      <c r="F598" s="23" t="s">
        <v>346</v>
      </c>
      <c r="G598" s="23">
        <v>3</v>
      </c>
    </row>
    <row r="599" spans="1:7" ht="15" x14ac:dyDescent="0.25">
      <c r="A599" s="128" t="str">
        <f t="shared" si="9"/>
        <v>Reg2015Oesophagus - C15Female25-44</v>
      </c>
      <c r="B599" s="23" t="s">
        <v>2</v>
      </c>
      <c r="C599" s="23">
        <v>2015</v>
      </c>
      <c r="D599" s="23" t="s">
        <v>33</v>
      </c>
      <c r="E599" s="23" t="s">
        <v>4</v>
      </c>
      <c r="F599" s="23" t="s">
        <v>346</v>
      </c>
      <c r="G599" s="23">
        <v>1</v>
      </c>
    </row>
    <row r="600" spans="1:7" ht="15" x14ac:dyDescent="0.25">
      <c r="A600" s="128" t="str">
        <f t="shared" si="9"/>
        <v>Reg2015Stomach - C16Female25-44</v>
      </c>
      <c r="B600" s="23" t="s">
        <v>2</v>
      </c>
      <c r="C600" s="23">
        <v>2015</v>
      </c>
      <c r="D600" s="23" t="s">
        <v>39</v>
      </c>
      <c r="E600" s="23" t="s">
        <v>4</v>
      </c>
      <c r="F600" s="23" t="s">
        <v>346</v>
      </c>
      <c r="G600" s="23">
        <v>9</v>
      </c>
    </row>
    <row r="601" spans="1:7" ht="15" x14ac:dyDescent="0.25">
      <c r="A601" s="128" t="str">
        <f t="shared" si="9"/>
        <v>Reg2015Small intestine - C17Female25-44</v>
      </c>
      <c r="B601" s="23" t="s">
        <v>2</v>
      </c>
      <c r="C601" s="23">
        <v>2015</v>
      </c>
      <c r="D601" s="23" t="s">
        <v>252</v>
      </c>
      <c r="E601" s="23" t="s">
        <v>4</v>
      </c>
      <c r="F601" s="23" t="s">
        <v>346</v>
      </c>
      <c r="G601" s="23">
        <v>2</v>
      </c>
    </row>
    <row r="602" spans="1:7" ht="15" x14ac:dyDescent="0.25">
      <c r="A602" s="128" t="str">
        <f t="shared" si="9"/>
        <v>Reg2015Colon, rectum and rectosigmoid junction - C18-C20Female25-44</v>
      </c>
      <c r="B602" s="23" t="s">
        <v>2</v>
      </c>
      <c r="C602" s="23">
        <v>2015</v>
      </c>
      <c r="D602" s="23" t="s">
        <v>1567</v>
      </c>
      <c r="E602" s="23" t="s">
        <v>4</v>
      </c>
      <c r="F602" s="23" t="s">
        <v>346</v>
      </c>
      <c r="G602" s="23">
        <v>57</v>
      </c>
    </row>
    <row r="603" spans="1:7" ht="15" x14ac:dyDescent="0.25">
      <c r="A603" s="128" t="str">
        <f t="shared" si="9"/>
        <v>Reg2015Liver - C22Female25-44</v>
      </c>
      <c r="B603" s="23" t="s">
        <v>2</v>
      </c>
      <c r="C603" s="23">
        <v>2015</v>
      </c>
      <c r="D603" s="23" t="s">
        <v>254</v>
      </c>
      <c r="E603" s="23" t="s">
        <v>4</v>
      </c>
      <c r="F603" s="23" t="s">
        <v>346</v>
      </c>
      <c r="G603" s="23">
        <v>2</v>
      </c>
    </row>
    <row r="604" spans="1:7" ht="15" x14ac:dyDescent="0.25">
      <c r="A604" s="128" t="str">
        <f t="shared" si="9"/>
        <v>Reg2015Gallbladder - C23Female25-44</v>
      </c>
      <c r="B604" s="23" t="s">
        <v>2</v>
      </c>
      <c r="C604" s="23">
        <v>2015</v>
      </c>
      <c r="D604" s="23" t="s">
        <v>23</v>
      </c>
      <c r="E604" s="23" t="s">
        <v>4</v>
      </c>
      <c r="F604" s="23" t="s">
        <v>346</v>
      </c>
      <c r="G604" s="23">
        <v>4</v>
      </c>
    </row>
    <row r="605" spans="1:7" ht="15" x14ac:dyDescent="0.25">
      <c r="A605" s="128" t="str">
        <f t="shared" si="9"/>
        <v>Reg2015Pancreas - C25Female25-44</v>
      </c>
      <c r="B605" s="23" t="s">
        <v>2</v>
      </c>
      <c r="C605" s="23">
        <v>2015</v>
      </c>
      <c r="D605" s="23" t="s">
        <v>36</v>
      </c>
      <c r="E605" s="23" t="s">
        <v>4</v>
      </c>
      <c r="F605" s="23" t="s">
        <v>346</v>
      </c>
      <c r="G605" s="23">
        <v>8</v>
      </c>
    </row>
    <row r="606" spans="1:7" ht="15" x14ac:dyDescent="0.25">
      <c r="A606" s="128" t="str">
        <f t="shared" si="9"/>
        <v>Reg2015Other digestive organs - C26Female25-44</v>
      </c>
      <c r="B606" s="23" t="s">
        <v>2</v>
      </c>
      <c r="C606" s="23">
        <v>2015</v>
      </c>
      <c r="D606" s="23" t="s">
        <v>256</v>
      </c>
      <c r="E606" s="23" t="s">
        <v>4</v>
      </c>
      <c r="F606" s="23" t="s">
        <v>346</v>
      </c>
      <c r="G606" s="23">
        <v>2</v>
      </c>
    </row>
    <row r="607" spans="1:7" ht="15" x14ac:dyDescent="0.25">
      <c r="A607" s="128" t="str">
        <f t="shared" si="9"/>
        <v>Reg2015Nasal cavity and middle ear - C30Female25-44</v>
      </c>
      <c r="B607" s="23" t="s">
        <v>2</v>
      </c>
      <c r="C607" s="23">
        <v>2015</v>
      </c>
      <c r="D607" s="23" t="s">
        <v>258</v>
      </c>
      <c r="E607" s="23" t="s">
        <v>4</v>
      </c>
      <c r="F607" s="23" t="s">
        <v>346</v>
      </c>
      <c r="G607" s="23">
        <v>1</v>
      </c>
    </row>
    <row r="608" spans="1:7" ht="15" x14ac:dyDescent="0.25">
      <c r="A608" s="128" t="str">
        <f t="shared" si="9"/>
        <v>Reg2015Accessory sinuses - C31Female25-44</v>
      </c>
      <c r="B608" s="23" t="s">
        <v>2</v>
      </c>
      <c r="C608" s="23">
        <v>2015</v>
      </c>
      <c r="D608" s="23" t="s">
        <v>259</v>
      </c>
      <c r="E608" s="23" t="s">
        <v>4</v>
      </c>
      <c r="F608" s="23" t="s">
        <v>346</v>
      </c>
      <c r="G608" s="23">
        <v>1</v>
      </c>
    </row>
    <row r="609" spans="1:7" ht="15" x14ac:dyDescent="0.25">
      <c r="A609" s="128" t="str">
        <f t="shared" si="9"/>
        <v>Reg2015Larynx - C32Female25-44</v>
      </c>
      <c r="B609" s="23" t="s">
        <v>2</v>
      </c>
      <c r="C609" s="23">
        <v>2015</v>
      </c>
      <c r="D609" s="23" t="s">
        <v>25</v>
      </c>
      <c r="E609" s="23" t="s">
        <v>4</v>
      </c>
      <c r="F609" s="23" t="s">
        <v>346</v>
      </c>
      <c r="G609" s="23">
        <v>1</v>
      </c>
    </row>
    <row r="610" spans="1:7" ht="15" x14ac:dyDescent="0.25">
      <c r="A610" s="128" t="str">
        <f t="shared" si="9"/>
        <v>Reg2015Lung - C33-C34Female25-44</v>
      </c>
      <c r="B610" s="23" t="s">
        <v>2</v>
      </c>
      <c r="C610" s="23">
        <v>2015</v>
      </c>
      <c r="D610" s="23" t="s">
        <v>47</v>
      </c>
      <c r="E610" s="23" t="s">
        <v>4</v>
      </c>
      <c r="F610" s="23" t="s">
        <v>346</v>
      </c>
      <c r="G610" s="23">
        <v>20</v>
      </c>
    </row>
    <row r="611" spans="1:7" ht="15" x14ac:dyDescent="0.25">
      <c r="A611" s="128" t="str">
        <f t="shared" si="9"/>
        <v>Reg2015Thymus - C37Female25-44</v>
      </c>
      <c r="B611" s="23" t="s">
        <v>2</v>
      </c>
      <c r="C611" s="23">
        <v>2015</v>
      </c>
      <c r="D611" s="23" t="s">
        <v>41</v>
      </c>
      <c r="E611" s="23" t="s">
        <v>4</v>
      </c>
      <c r="F611" s="23" t="s">
        <v>346</v>
      </c>
      <c r="G611" s="23">
        <v>1</v>
      </c>
    </row>
    <row r="612" spans="1:7" ht="15" x14ac:dyDescent="0.25">
      <c r="A612" s="128" t="str">
        <f t="shared" si="9"/>
        <v>Reg2015Bone and articular cartilage - C40-C41Female25-44</v>
      </c>
      <c r="B612" s="23" t="s">
        <v>2</v>
      </c>
      <c r="C612" s="23">
        <v>2015</v>
      </c>
      <c r="D612" s="23" t="s">
        <v>262</v>
      </c>
      <c r="E612" s="23" t="s">
        <v>4</v>
      </c>
      <c r="F612" s="23" t="s">
        <v>346</v>
      </c>
      <c r="G612" s="23">
        <v>4</v>
      </c>
    </row>
    <row r="613" spans="1:7" ht="15" x14ac:dyDescent="0.25">
      <c r="A613" s="128" t="str">
        <f t="shared" si="9"/>
        <v>Reg2015Melanoma - C43Female25-44</v>
      </c>
      <c r="B613" s="23" t="s">
        <v>2</v>
      </c>
      <c r="C613" s="23">
        <v>2015</v>
      </c>
      <c r="D613" s="23" t="s">
        <v>28</v>
      </c>
      <c r="E613" s="23" t="s">
        <v>4</v>
      </c>
      <c r="F613" s="23" t="s">
        <v>346</v>
      </c>
      <c r="G613" s="23">
        <v>126</v>
      </c>
    </row>
    <row r="614" spans="1:7" ht="15" x14ac:dyDescent="0.25">
      <c r="A614" s="128" t="str">
        <f t="shared" si="9"/>
        <v>Reg2015Non-melanoma - C44Female25-44</v>
      </c>
      <c r="B614" s="23" t="s">
        <v>2</v>
      </c>
      <c r="C614" s="23">
        <v>2015</v>
      </c>
      <c r="D614" s="23" t="s">
        <v>263</v>
      </c>
      <c r="E614" s="23" t="s">
        <v>4</v>
      </c>
      <c r="F614" s="23" t="s">
        <v>346</v>
      </c>
      <c r="G614" s="23">
        <v>5</v>
      </c>
    </row>
    <row r="615" spans="1:7" ht="15" x14ac:dyDescent="0.25">
      <c r="A615" s="128" t="str">
        <f t="shared" si="9"/>
        <v>Reg2015Mesothelioma - C45Female25-44</v>
      </c>
      <c r="B615" s="23" t="s">
        <v>2</v>
      </c>
      <c r="C615" s="23">
        <v>2015</v>
      </c>
      <c r="D615" s="23" t="s">
        <v>30</v>
      </c>
      <c r="E615" s="23" t="s">
        <v>4</v>
      </c>
      <c r="F615" s="23" t="s">
        <v>346</v>
      </c>
      <c r="G615" s="23">
        <v>1</v>
      </c>
    </row>
    <row r="616" spans="1:7" ht="15" x14ac:dyDescent="0.25">
      <c r="A616" s="128" t="str">
        <f t="shared" si="9"/>
        <v>Reg2015Peritoneum - C48Female25-44</v>
      </c>
      <c r="B616" s="23" t="s">
        <v>2</v>
      </c>
      <c r="C616" s="23">
        <v>2015</v>
      </c>
      <c r="D616" s="23" t="s">
        <v>267</v>
      </c>
      <c r="E616" s="23" t="s">
        <v>4</v>
      </c>
      <c r="F616" s="23" t="s">
        <v>346</v>
      </c>
      <c r="G616" s="23">
        <v>2</v>
      </c>
    </row>
    <row r="617" spans="1:7" ht="15" x14ac:dyDescent="0.25">
      <c r="A617" s="128" t="str">
        <f t="shared" si="9"/>
        <v>Reg2015Connective tissue - C49Female25-44</v>
      </c>
      <c r="B617" s="23" t="s">
        <v>2</v>
      </c>
      <c r="C617" s="23">
        <v>2015</v>
      </c>
      <c r="D617" s="23" t="s">
        <v>268</v>
      </c>
      <c r="E617" s="23" t="s">
        <v>4</v>
      </c>
      <c r="F617" s="23" t="s">
        <v>346</v>
      </c>
      <c r="G617" s="23">
        <v>8</v>
      </c>
    </row>
    <row r="618" spans="1:7" ht="15" x14ac:dyDescent="0.25">
      <c r="A618" s="128" t="str">
        <f t="shared" si="9"/>
        <v>Reg2015Breast - C50Female25-44</v>
      </c>
      <c r="B618" s="23" t="s">
        <v>2</v>
      </c>
      <c r="C618" s="23">
        <v>2015</v>
      </c>
      <c r="D618" s="23" t="s">
        <v>21</v>
      </c>
      <c r="E618" s="23" t="s">
        <v>4</v>
      </c>
      <c r="F618" s="23" t="s">
        <v>346</v>
      </c>
      <c r="G618" s="23">
        <v>361</v>
      </c>
    </row>
    <row r="619" spans="1:7" ht="15" x14ac:dyDescent="0.25">
      <c r="A619" s="128" t="str">
        <f t="shared" si="9"/>
        <v>Reg2015Vulva - C51Female25-44</v>
      </c>
      <c r="B619" s="23" t="s">
        <v>2</v>
      </c>
      <c r="C619" s="23">
        <v>2015</v>
      </c>
      <c r="D619" s="23" t="s">
        <v>46</v>
      </c>
      <c r="E619" s="23" t="s">
        <v>4</v>
      </c>
      <c r="F619" s="23" t="s">
        <v>346</v>
      </c>
      <c r="G619" s="23">
        <v>5</v>
      </c>
    </row>
    <row r="620" spans="1:7" ht="15" x14ac:dyDescent="0.25">
      <c r="A620" s="128" t="str">
        <f t="shared" si="9"/>
        <v>Reg2015Cervix - C53Female25-44</v>
      </c>
      <c r="B620" s="23" t="s">
        <v>2</v>
      </c>
      <c r="C620" s="23">
        <v>2015</v>
      </c>
      <c r="D620" s="23" t="s">
        <v>22</v>
      </c>
      <c r="E620" s="23" t="s">
        <v>4</v>
      </c>
      <c r="F620" s="23" t="s">
        <v>346</v>
      </c>
      <c r="G620" s="23">
        <v>68</v>
      </c>
    </row>
    <row r="621" spans="1:7" ht="15" x14ac:dyDescent="0.25">
      <c r="A621" s="128" t="str">
        <f t="shared" si="9"/>
        <v>Reg2015Uterus - C54-C55Female25-44</v>
      </c>
      <c r="B621" s="23" t="s">
        <v>2</v>
      </c>
      <c r="C621" s="23">
        <v>2015</v>
      </c>
      <c r="D621" s="23" t="s">
        <v>44</v>
      </c>
      <c r="E621" s="23" t="s">
        <v>4</v>
      </c>
      <c r="F621" s="23" t="s">
        <v>346</v>
      </c>
      <c r="G621" s="23">
        <v>44</v>
      </c>
    </row>
    <row r="622" spans="1:7" ht="15" x14ac:dyDescent="0.25">
      <c r="A622" s="128" t="str">
        <f t="shared" si="9"/>
        <v>Reg2015Ovary - C56Female25-44</v>
      </c>
      <c r="B622" s="23" t="s">
        <v>2</v>
      </c>
      <c r="C622" s="23">
        <v>2015</v>
      </c>
      <c r="D622" s="23" t="s">
        <v>35</v>
      </c>
      <c r="E622" s="23" t="s">
        <v>4</v>
      </c>
      <c r="F622" s="23" t="s">
        <v>346</v>
      </c>
      <c r="G622" s="23">
        <v>27</v>
      </c>
    </row>
    <row r="623" spans="1:7" ht="15" x14ac:dyDescent="0.25">
      <c r="A623" s="128" t="str">
        <f t="shared" si="9"/>
        <v>Reg2015Placenta - C58Female25-44</v>
      </c>
      <c r="B623" s="23" t="s">
        <v>2</v>
      </c>
      <c r="C623" s="23">
        <v>2015</v>
      </c>
      <c r="D623" s="23" t="s">
        <v>48</v>
      </c>
      <c r="E623" s="23" t="s">
        <v>4</v>
      </c>
      <c r="F623" s="23" t="s">
        <v>346</v>
      </c>
      <c r="G623" s="23">
        <v>1</v>
      </c>
    </row>
    <row r="624" spans="1:7" ht="15" x14ac:dyDescent="0.25">
      <c r="A624" s="128" t="str">
        <f t="shared" si="9"/>
        <v>Reg2015Kidney - C64Female25-44</v>
      </c>
      <c r="B624" s="23" t="s">
        <v>2</v>
      </c>
      <c r="C624" s="23">
        <v>2015</v>
      </c>
      <c r="D624" s="23" t="s">
        <v>274</v>
      </c>
      <c r="E624" s="23" t="s">
        <v>4</v>
      </c>
      <c r="F624" s="23" t="s">
        <v>346</v>
      </c>
      <c r="G624" s="23">
        <v>11</v>
      </c>
    </row>
    <row r="625" spans="1:7" ht="15" x14ac:dyDescent="0.25">
      <c r="A625" s="128" t="str">
        <f t="shared" si="9"/>
        <v>Reg2015Bladder - C67Female25-44</v>
      </c>
      <c r="B625" s="23" t="s">
        <v>2</v>
      </c>
      <c r="C625" s="23">
        <v>2015</v>
      </c>
      <c r="D625" s="23" t="s">
        <v>19</v>
      </c>
      <c r="E625" s="23" t="s">
        <v>4</v>
      </c>
      <c r="F625" s="23" t="s">
        <v>346</v>
      </c>
      <c r="G625" s="23">
        <v>2</v>
      </c>
    </row>
    <row r="626" spans="1:7" ht="15" x14ac:dyDescent="0.25">
      <c r="A626" s="128" t="str">
        <f t="shared" si="9"/>
        <v>Reg2015Other urinary organs - C68Female25-44</v>
      </c>
      <c r="B626" s="23" t="s">
        <v>2</v>
      </c>
      <c r="C626" s="23">
        <v>2015</v>
      </c>
      <c r="D626" s="23" t="s">
        <v>276</v>
      </c>
      <c r="E626" s="23" t="s">
        <v>4</v>
      </c>
      <c r="F626" s="23" t="s">
        <v>346</v>
      </c>
      <c r="G626" s="23">
        <v>1</v>
      </c>
    </row>
    <row r="627" spans="1:7" ht="15" x14ac:dyDescent="0.25">
      <c r="A627" s="128" t="str">
        <f t="shared" si="9"/>
        <v>Reg2015Eye - C69Female25-44</v>
      </c>
      <c r="B627" s="23" t="s">
        <v>2</v>
      </c>
      <c r="C627" s="23">
        <v>2015</v>
      </c>
      <c r="D627" s="23" t="s">
        <v>278</v>
      </c>
      <c r="E627" s="23" t="s">
        <v>4</v>
      </c>
      <c r="F627" s="23" t="s">
        <v>346</v>
      </c>
      <c r="G627" s="23">
        <v>4</v>
      </c>
    </row>
    <row r="628" spans="1:7" ht="15" x14ac:dyDescent="0.25">
      <c r="A628" s="128" t="str">
        <f t="shared" si="9"/>
        <v>Reg2015Brain - C71Female25-44</v>
      </c>
      <c r="B628" s="23" t="s">
        <v>2</v>
      </c>
      <c r="C628" s="23">
        <v>2015</v>
      </c>
      <c r="D628" s="23" t="s">
        <v>20</v>
      </c>
      <c r="E628" s="23" t="s">
        <v>4</v>
      </c>
      <c r="F628" s="23" t="s">
        <v>346</v>
      </c>
      <c r="G628" s="23">
        <v>19</v>
      </c>
    </row>
    <row r="629" spans="1:7" ht="15" x14ac:dyDescent="0.25">
      <c r="A629" s="128" t="str">
        <f t="shared" si="9"/>
        <v>Reg2015Other central nervous system - C72Female25-44</v>
      </c>
      <c r="B629" s="23" t="s">
        <v>2</v>
      </c>
      <c r="C629" s="23">
        <v>2015</v>
      </c>
      <c r="D629" s="23" t="s">
        <v>279</v>
      </c>
      <c r="E629" s="23" t="s">
        <v>4</v>
      </c>
      <c r="F629" s="23" t="s">
        <v>346</v>
      </c>
      <c r="G629" s="23">
        <v>2</v>
      </c>
    </row>
    <row r="630" spans="1:7" ht="15" x14ac:dyDescent="0.25">
      <c r="A630" s="128" t="str">
        <f t="shared" si="9"/>
        <v>Reg2015Thyroid - C73Female25-44</v>
      </c>
      <c r="B630" s="23" t="s">
        <v>2</v>
      </c>
      <c r="C630" s="23">
        <v>2015</v>
      </c>
      <c r="D630" s="23" t="s">
        <v>281</v>
      </c>
      <c r="E630" s="23" t="s">
        <v>4</v>
      </c>
      <c r="F630" s="23" t="s">
        <v>346</v>
      </c>
      <c r="G630" s="23">
        <v>81</v>
      </c>
    </row>
    <row r="631" spans="1:7" ht="15" x14ac:dyDescent="0.25">
      <c r="A631" s="128" t="str">
        <f t="shared" si="9"/>
        <v>Reg2015Unknown primary - C77-C79Female25-44</v>
      </c>
      <c r="B631" s="23" t="s">
        <v>2</v>
      </c>
      <c r="C631" s="23">
        <v>2015</v>
      </c>
      <c r="D631" s="23" t="s">
        <v>286</v>
      </c>
      <c r="E631" s="23" t="s">
        <v>4</v>
      </c>
      <c r="F631" s="23" t="s">
        <v>346</v>
      </c>
      <c r="G631" s="23">
        <v>6</v>
      </c>
    </row>
    <row r="632" spans="1:7" ht="15" x14ac:dyDescent="0.25">
      <c r="A632" s="128" t="str">
        <f t="shared" si="9"/>
        <v>Reg2015Hodgkin lymphoma - C81Female25-44</v>
      </c>
      <c r="B632" s="23" t="s">
        <v>2</v>
      </c>
      <c r="C632" s="23">
        <v>2015</v>
      </c>
      <c r="D632" s="23" t="s">
        <v>289</v>
      </c>
      <c r="E632" s="23" t="s">
        <v>4</v>
      </c>
      <c r="F632" s="23" t="s">
        <v>346</v>
      </c>
      <c r="G632" s="23">
        <v>15</v>
      </c>
    </row>
    <row r="633" spans="1:7" ht="15" x14ac:dyDescent="0.25">
      <c r="A633" s="128" t="str">
        <f t="shared" si="9"/>
        <v>Reg2015Non-Hodgkin lymphoma - C82-C86, C96Female25-44</v>
      </c>
      <c r="B633" s="23" t="s">
        <v>2</v>
      </c>
      <c r="C633" s="23">
        <v>2015</v>
      </c>
      <c r="D633" s="23" t="s">
        <v>365</v>
      </c>
      <c r="E633" s="23" t="s">
        <v>4</v>
      </c>
      <c r="F633" s="23" t="s">
        <v>346</v>
      </c>
      <c r="G633" s="23">
        <v>16</v>
      </c>
    </row>
    <row r="634" spans="1:7" ht="15" x14ac:dyDescent="0.25">
      <c r="A634" s="128" t="str">
        <f t="shared" si="9"/>
        <v>Reg2015Immunoproliferative cancers - C88Female25-44</v>
      </c>
      <c r="B634" s="23" t="s">
        <v>2</v>
      </c>
      <c r="C634" s="23">
        <v>2015</v>
      </c>
      <c r="D634" s="23" t="s">
        <v>291</v>
      </c>
      <c r="E634" s="23" t="s">
        <v>4</v>
      </c>
      <c r="F634" s="23" t="s">
        <v>346</v>
      </c>
      <c r="G634" s="23">
        <v>2</v>
      </c>
    </row>
    <row r="635" spans="1:7" ht="15" x14ac:dyDescent="0.25">
      <c r="A635" s="128" t="str">
        <f t="shared" si="9"/>
        <v>Reg2015Myeloma - C90Female25-44</v>
      </c>
      <c r="B635" s="23" t="s">
        <v>2</v>
      </c>
      <c r="C635" s="23">
        <v>2015</v>
      </c>
      <c r="D635" s="23" t="s">
        <v>292</v>
      </c>
      <c r="E635" s="23" t="s">
        <v>4</v>
      </c>
      <c r="F635" s="23" t="s">
        <v>346</v>
      </c>
      <c r="G635" s="23">
        <v>5</v>
      </c>
    </row>
    <row r="636" spans="1:7" ht="15" x14ac:dyDescent="0.25">
      <c r="A636" s="128" t="str">
        <f t="shared" si="9"/>
        <v>Reg2015Leukaemia - C91-C95Female25-44</v>
      </c>
      <c r="B636" s="23" t="s">
        <v>2</v>
      </c>
      <c r="C636" s="23">
        <v>2015</v>
      </c>
      <c r="D636" s="23" t="s">
        <v>26</v>
      </c>
      <c r="E636" s="23" t="s">
        <v>4</v>
      </c>
      <c r="F636" s="23" t="s">
        <v>346</v>
      </c>
      <c r="G636" s="23">
        <v>24</v>
      </c>
    </row>
    <row r="637" spans="1:7" ht="15" x14ac:dyDescent="0.25">
      <c r="A637" s="128" t="str">
        <f t="shared" si="9"/>
        <v>Reg2015Myelodyplastic syndromes - D46Female25-44</v>
      </c>
      <c r="B637" s="23" t="s">
        <v>2</v>
      </c>
      <c r="C637" s="23">
        <v>2015</v>
      </c>
      <c r="D637" s="23" t="s">
        <v>295</v>
      </c>
      <c r="E637" s="23" t="s">
        <v>4</v>
      </c>
      <c r="F637" s="23" t="s">
        <v>346</v>
      </c>
      <c r="G637" s="23">
        <v>1</v>
      </c>
    </row>
    <row r="638" spans="1:7" ht="15" x14ac:dyDescent="0.25">
      <c r="A638" s="128" t="str">
        <f t="shared" si="9"/>
        <v>Reg2015Uncertain behaviour of lymphoid, haematopoietic and related tissue - D47Female25-44</v>
      </c>
      <c r="B638" s="23" t="s">
        <v>2</v>
      </c>
      <c r="C638" s="23">
        <v>2015</v>
      </c>
      <c r="D638" s="23" t="s">
        <v>296</v>
      </c>
      <c r="E638" s="23" t="s">
        <v>4</v>
      </c>
      <c r="F638" s="23" t="s">
        <v>346</v>
      </c>
      <c r="G638" s="23">
        <v>5</v>
      </c>
    </row>
    <row r="639" spans="1:7" ht="15" x14ac:dyDescent="0.25">
      <c r="A639" s="128" t="str">
        <f t="shared" si="9"/>
        <v>Reg2015Lip - C00Female45-64</v>
      </c>
      <c r="B639" s="23" t="s">
        <v>2</v>
      </c>
      <c r="C639" s="23">
        <v>2015</v>
      </c>
      <c r="D639" s="23" t="s">
        <v>27</v>
      </c>
      <c r="E639" s="23" t="s">
        <v>4</v>
      </c>
      <c r="F639" s="23" t="s">
        <v>345</v>
      </c>
      <c r="G639" s="23">
        <v>7</v>
      </c>
    </row>
    <row r="640" spans="1:7" ht="15" x14ac:dyDescent="0.25">
      <c r="A640" s="128" t="str">
        <f t="shared" si="9"/>
        <v>Reg2015Tongue - C01-C02Female45-64</v>
      </c>
      <c r="B640" s="23" t="s">
        <v>2</v>
      </c>
      <c r="C640" s="23">
        <v>2015</v>
      </c>
      <c r="D640" s="23" t="s">
        <v>42</v>
      </c>
      <c r="E640" s="23" t="s">
        <v>4</v>
      </c>
      <c r="F640" s="23" t="s">
        <v>345</v>
      </c>
      <c r="G640" s="23">
        <v>21</v>
      </c>
    </row>
    <row r="641" spans="1:7" ht="15" x14ac:dyDescent="0.25">
      <c r="A641" s="128" t="str">
        <f t="shared" si="9"/>
        <v>Reg2015Mouth - C03-C06Female45-64</v>
      </c>
      <c r="B641" s="23" t="s">
        <v>2</v>
      </c>
      <c r="C641" s="23">
        <v>2015</v>
      </c>
      <c r="D641" s="23" t="s">
        <v>31</v>
      </c>
      <c r="E641" s="23" t="s">
        <v>4</v>
      </c>
      <c r="F641" s="23" t="s">
        <v>345</v>
      </c>
      <c r="G641" s="23">
        <v>11</v>
      </c>
    </row>
    <row r="642" spans="1:7" ht="15" x14ac:dyDescent="0.25">
      <c r="A642" s="128" t="str">
        <f t="shared" si="9"/>
        <v>Reg2015Salivary glands - C07-C08Female45-64</v>
      </c>
      <c r="B642" s="23" t="s">
        <v>2</v>
      </c>
      <c r="C642" s="23">
        <v>2015</v>
      </c>
      <c r="D642" s="23" t="s">
        <v>247</v>
      </c>
      <c r="E642" s="23" t="s">
        <v>4</v>
      </c>
      <c r="F642" s="23" t="s">
        <v>345</v>
      </c>
      <c r="G642" s="23">
        <v>6</v>
      </c>
    </row>
    <row r="643" spans="1:7" ht="15" x14ac:dyDescent="0.25">
      <c r="A643" s="128" t="str">
        <f t="shared" ref="A643:A706" si="10">B643&amp;C643&amp;D643&amp;E643&amp;F643</f>
        <v>Reg2015Tonsils - C09Female45-64</v>
      </c>
      <c r="B643" s="23" t="s">
        <v>2</v>
      </c>
      <c r="C643" s="23">
        <v>2015</v>
      </c>
      <c r="D643" s="23" t="s">
        <v>248</v>
      </c>
      <c r="E643" s="23" t="s">
        <v>4</v>
      </c>
      <c r="F643" s="23" t="s">
        <v>345</v>
      </c>
      <c r="G643" s="23">
        <v>8</v>
      </c>
    </row>
    <row r="644" spans="1:7" ht="15" x14ac:dyDescent="0.25">
      <c r="A644" s="128" t="str">
        <f t="shared" si="10"/>
        <v>Reg2015Oropharynx - C10Female45-64</v>
      </c>
      <c r="B644" s="23" t="s">
        <v>2</v>
      </c>
      <c r="C644" s="23">
        <v>2015</v>
      </c>
      <c r="D644" s="23" t="s">
        <v>34</v>
      </c>
      <c r="E644" s="23" t="s">
        <v>4</v>
      </c>
      <c r="F644" s="23" t="s">
        <v>345</v>
      </c>
      <c r="G644" s="23">
        <v>1</v>
      </c>
    </row>
    <row r="645" spans="1:7" ht="15" x14ac:dyDescent="0.25">
      <c r="A645" s="128" t="str">
        <f t="shared" si="10"/>
        <v>Reg2015Nasopharynx - C11Female45-64</v>
      </c>
      <c r="B645" s="23" t="s">
        <v>2</v>
      </c>
      <c r="C645" s="23">
        <v>2015</v>
      </c>
      <c r="D645" s="23" t="s">
        <v>32</v>
      </c>
      <c r="E645" s="23" t="s">
        <v>4</v>
      </c>
      <c r="F645" s="23" t="s">
        <v>345</v>
      </c>
      <c r="G645" s="23">
        <v>5</v>
      </c>
    </row>
    <row r="646" spans="1:7" ht="15" x14ac:dyDescent="0.25">
      <c r="A646" s="128" t="str">
        <f t="shared" si="10"/>
        <v>Reg2015Pyriform sinus - C12Female45-64</v>
      </c>
      <c r="B646" s="23" t="s">
        <v>2</v>
      </c>
      <c r="C646" s="23">
        <v>2015</v>
      </c>
      <c r="D646" s="23" t="s">
        <v>249</v>
      </c>
      <c r="E646" s="23" t="s">
        <v>4</v>
      </c>
      <c r="F646" s="23" t="s">
        <v>345</v>
      </c>
      <c r="G646" s="23">
        <v>1</v>
      </c>
    </row>
    <row r="647" spans="1:7" ht="15" x14ac:dyDescent="0.25">
      <c r="A647" s="128" t="str">
        <f t="shared" si="10"/>
        <v>Reg2015Other lip, oral cavity and pharynx - C14Female45-64</v>
      </c>
      <c r="B647" s="23" t="s">
        <v>2</v>
      </c>
      <c r="C647" s="23">
        <v>2015</v>
      </c>
      <c r="D647" s="23" t="s">
        <v>250</v>
      </c>
      <c r="E647" s="23" t="s">
        <v>4</v>
      </c>
      <c r="F647" s="23" t="s">
        <v>345</v>
      </c>
      <c r="G647" s="23">
        <v>1</v>
      </c>
    </row>
    <row r="648" spans="1:7" ht="15" x14ac:dyDescent="0.25">
      <c r="A648" s="128" t="str">
        <f t="shared" si="10"/>
        <v>Reg2015Oesophagus - C15Female45-64</v>
      </c>
      <c r="B648" s="23" t="s">
        <v>2</v>
      </c>
      <c r="C648" s="23">
        <v>2015</v>
      </c>
      <c r="D648" s="23" t="s">
        <v>33</v>
      </c>
      <c r="E648" s="23" t="s">
        <v>4</v>
      </c>
      <c r="F648" s="23" t="s">
        <v>345</v>
      </c>
      <c r="G648" s="23">
        <v>17</v>
      </c>
    </row>
    <row r="649" spans="1:7" ht="15" x14ac:dyDescent="0.25">
      <c r="A649" s="128" t="str">
        <f t="shared" si="10"/>
        <v>Reg2015Stomach - C16Female45-64</v>
      </c>
      <c r="B649" s="23" t="s">
        <v>2</v>
      </c>
      <c r="C649" s="23">
        <v>2015</v>
      </c>
      <c r="D649" s="23" t="s">
        <v>39</v>
      </c>
      <c r="E649" s="23" t="s">
        <v>4</v>
      </c>
      <c r="F649" s="23" t="s">
        <v>345</v>
      </c>
      <c r="G649" s="23">
        <v>45</v>
      </c>
    </row>
    <row r="650" spans="1:7" ht="15" x14ac:dyDescent="0.25">
      <c r="A650" s="128" t="str">
        <f t="shared" si="10"/>
        <v>Reg2015Small intestine - C17Female45-64</v>
      </c>
      <c r="B650" s="23" t="s">
        <v>2</v>
      </c>
      <c r="C650" s="23">
        <v>2015</v>
      </c>
      <c r="D650" s="23" t="s">
        <v>252</v>
      </c>
      <c r="E650" s="23" t="s">
        <v>4</v>
      </c>
      <c r="F650" s="23" t="s">
        <v>345</v>
      </c>
      <c r="G650" s="23">
        <v>17</v>
      </c>
    </row>
    <row r="651" spans="1:7" ht="15" x14ac:dyDescent="0.25">
      <c r="A651" s="128" t="str">
        <f t="shared" si="10"/>
        <v>Reg2015Colon, rectum and rectosigmoid junction - C18-C20Female45-64</v>
      </c>
      <c r="B651" s="23" t="s">
        <v>2</v>
      </c>
      <c r="C651" s="23">
        <v>2015</v>
      </c>
      <c r="D651" s="23" t="s">
        <v>1567</v>
      </c>
      <c r="E651" s="23" t="s">
        <v>4</v>
      </c>
      <c r="F651" s="23" t="s">
        <v>345</v>
      </c>
      <c r="G651" s="23">
        <v>334</v>
      </c>
    </row>
    <row r="652" spans="1:7" ht="15" x14ac:dyDescent="0.25">
      <c r="A652" s="128" t="str">
        <f t="shared" si="10"/>
        <v>Reg2015Anus - C21Female45-64</v>
      </c>
      <c r="B652" s="23" t="s">
        <v>2</v>
      </c>
      <c r="C652" s="23">
        <v>2015</v>
      </c>
      <c r="D652" s="23" t="s">
        <v>18</v>
      </c>
      <c r="E652" s="23" t="s">
        <v>4</v>
      </c>
      <c r="F652" s="23" t="s">
        <v>345</v>
      </c>
      <c r="G652" s="23">
        <v>11</v>
      </c>
    </row>
    <row r="653" spans="1:7" ht="15" x14ac:dyDescent="0.25">
      <c r="A653" s="128" t="str">
        <f t="shared" si="10"/>
        <v>Reg2015Liver - C22Female45-64</v>
      </c>
      <c r="B653" s="23" t="s">
        <v>2</v>
      </c>
      <c r="C653" s="23">
        <v>2015</v>
      </c>
      <c r="D653" s="23" t="s">
        <v>254</v>
      </c>
      <c r="E653" s="23" t="s">
        <v>4</v>
      </c>
      <c r="F653" s="23" t="s">
        <v>345</v>
      </c>
      <c r="G653" s="23">
        <v>26</v>
      </c>
    </row>
    <row r="654" spans="1:7" ht="15" x14ac:dyDescent="0.25">
      <c r="A654" s="128" t="str">
        <f t="shared" si="10"/>
        <v>Reg2015Gallbladder - C23Female45-64</v>
      </c>
      <c r="B654" s="23" t="s">
        <v>2</v>
      </c>
      <c r="C654" s="23">
        <v>2015</v>
      </c>
      <c r="D654" s="23" t="s">
        <v>23</v>
      </c>
      <c r="E654" s="23" t="s">
        <v>4</v>
      </c>
      <c r="F654" s="23" t="s">
        <v>345</v>
      </c>
      <c r="G654" s="23">
        <v>15</v>
      </c>
    </row>
    <row r="655" spans="1:7" ht="15" x14ac:dyDescent="0.25">
      <c r="A655" s="128" t="str">
        <f t="shared" si="10"/>
        <v>Reg2015Other biliary tract - C24Female45-64</v>
      </c>
      <c r="B655" s="23" t="s">
        <v>2</v>
      </c>
      <c r="C655" s="23">
        <v>2015</v>
      </c>
      <c r="D655" s="23" t="s">
        <v>255</v>
      </c>
      <c r="E655" s="23" t="s">
        <v>4</v>
      </c>
      <c r="F655" s="23" t="s">
        <v>345</v>
      </c>
      <c r="G655" s="23">
        <v>5</v>
      </c>
    </row>
    <row r="656" spans="1:7" ht="15" x14ac:dyDescent="0.25">
      <c r="A656" s="128" t="str">
        <f t="shared" si="10"/>
        <v>Reg2015Pancreas - C25Female45-64</v>
      </c>
      <c r="B656" s="23" t="s">
        <v>2</v>
      </c>
      <c r="C656" s="23">
        <v>2015</v>
      </c>
      <c r="D656" s="23" t="s">
        <v>36</v>
      </c>
      <c r="E656" s="23" t="s">
        <v>4</v>
      </c>
      <c r="F656" s="23" t="s">
        <v>345</v>
      </c>
      <c r="G656" s="23">
        <v>65</v>
      </c>
    </row>
    <row r="657" spans="1:7" ht="15" x14ac:dyDescent="0.25">
      <c r="A657" s="128" t="str">
        <f t="shared" si="10"/>
        <v>Reg2015Other digestive organs - C26Female45-64</v>
      </c>
      <c r="B657" s="23" t="s">
        <v>2</v>
      </c>
      <c r="C657" s="23">
        <v>2015</v>
      </c>
      <c r="D657" s="23" t="s">
        <v>256</v>
      </c>
      <c r="E657" s="23" t="s">
        <v>4</v>
      </c>
      <c r="F657" s="23" t="s">
        <v>345</v>
      </c>
      <c r="G657" s="23">
        <v>14</v>
      </c>
    </row>
    <row r="658" spans="1:7" ht="15" x14ac:dyDescent="0.25">
      <c r="A658" s="128" t="str">
        <f t="shared" si="10"/>
        <v>Reg2015Nasal cavity and middle ear - C30Female45-64</v>
      </c>
      <c r="B658" s="23" t="s">
        <v>2</v>
      </c>
      <c r="C658" s="23">
        <v>2015</v>
      </c>
      <c r="D658" s="23" t="s">
        <v>258</v>
      </c>
      <c r="E658" s="23" t="s">
        <v>4</v>
      </c>
      <c r="F658" s="23" t="s">
        <v>345</v>
      </c>
      <c r="G658" s="23">
        <v>3</v>
      </c>
    </row>
    <row r="659" spans="1:7" ht="15" x14ac:dyDescent="0.25">
      <c r="A659" s="128" t="str">
        <f t="shared" si="10"/>
        <v>Reg2015Larynx - C32Female45-64</v>
      </c>
      <c r="B659" s="23" t="s">
        <v>2</v>
      </c>
      <c r="C659" s="23">
        <v>2015</v>
      </c>
      <c r="D659" s="23" t="s">
        <v>25</v>
      </c>
      <c r="E659" s="23" t="s">
        <v>4</v>
      </c>
      <c r="F659" s="23" t="s">
        <v>345</v>
      </c>
      <c r="G659" s="23">
        <v>3</v>
      </c>
    </row>
    <row r="660" spans="1:7" ht="15" x14ac:dyDescent="0.25">
      <c r="A660" s="128" t="str">
        <f t="shared" si="10"/>
        <v>Reg2015Lung - C33-C34Female45-64</v>
      </c>
      <c r="B660" s="23" t="s">
        <v>2</v>
      </c>
      <c r="C660" s="23">
        <v>2015</v>
      </c>
      <c r="D660" s="23" t="s">
        <v>47</v>
      </c>
      <c r="E660" s="23" t="s">
        <v>4</v>
      </c>
      <c r="F660" s="23" t="s">
        <v>345</v>
      </c>
      <c r="G660" s="23">
        <v>351</v>
      </c>
    </row>
    <row r="661" spans="1:7" ht="15" x14ac:dyDescent="0.25">
      <c r="A661" s="128" t="str">
        <f t="shared" si="10"/>
        <v>Reg2015Thymus - C37Female45-64</v>
      </c>
      <c r="B661" s="23" t="s">
        <v>2</v>
      </c>
      <c r="C661" s="23">
        <v>2015</v>
      </c>
      <c r="D661" s="23" t="s">
        <v>41</v>
      </c>
      <c r="E661" s="23" t="s">
        <v>4</v>
      </c>
      <c r="F661" s="23" t="s">
        <v>345</v>
      </c>
      <c r="G661" s="23">
        <v>4</v>
      </c>
    </row>
    <row r="662" spans="1:7" ht="15" x14ac:dyDescent="0.25">
      <c r="A662" s="128" t="str">
        <f t="shared" si="10"/>
        <v>Reg2015Heart, mediastinum and pleura - C38Female45-64</v>
      </c>
      <c r="B662" s="23" t="s">
        <v>2</v>
      </c>
      <c r="C662" s="23">
        <v>2015</v>
      </c>
      <c r="D662" s="23" t="s">
        <v>260</v>
      </c>
      <c r="E662" s="23" t="s">
        <v>4</v>
      </c>
      <c r="F662" s="23" t="s">
        <v>345</v>
      </c>
      <c r="G662" s="23">
        <v>2</v>
      </c>
    </row>
    <row r="663" spans="1:7" ht="15" x14ac:dyDescent="0.25">
      <c r="A663" s="128" t="str">
        <f t="shared" si="10"/>
        <v>Reg2015Bone and articular cartilage - C40-C41Female45-64</v>
      </c>
      <c r="B663" s="23" t="s">
        <v>2</v>
      </c>
      <c r="C663" s="23">
        <v>2015</v>
      </c>
      <c r="D663" s="23" t="s">
        <v>262</v>
      </c>
      <c r="E663" s="23" t="s">
        <v>4</v>
      </c>
      <c r="F663" s="23" t="s">
        <v>345</v>
      </c>
      <c r="G663" s="23">
        <v>1</v>
      </c>
    </row>
    <row r="664" spans="1:7" ht="15" x14ac:dyDescent="0.25">
      <c r="A664" s="128" t="str">
        <f t="shared" si="10"/>
        <v>Reg2015Melanoma - C43Female45-64</v>
      </c>
      <c r="B664" s="23" t="s">
        <v>2</v>
      </c>
      <c r="C664" s="23">
        <v>2015</v>
      </c>
      <c r="D664" s="23" t="s">
        <v>28</v>
      </c>
      <c r="E664" s="23" t="s">
        <v>4</v>
      </c>
      <c r="F664" s="23" t="s">
        <v>345</v>
      </c>
      <c r="G664" s="23">
        <v>412</v>
      </c>
    </row>
    <row r="665" spans="1:7" ht="15" x14ac:dyDescent="0.25">
      <c r="A665" s="128" t="str">
        <f t="shared" si="10"/>
        <v>Reg2015Non-melanoma - C44Female45-64</v>
      </c>
      <c r="B665" s="23" t="s">
        <v>2</v>
      </c>
      <c r="C665" s="23">
        <v>2015</v>
      </c>
      <c r="D665" s="23" t="s">
        <v>263</v>
      </c>
      <c r="E665" s="23" t="s">
        <v>4</v>
      </c>
      <c r="F665" s="23" t="s">
        <v>345</v>
      </c>
      <c r="G665" s="23">
        <v>5</v>
      </c>
    </row>
    <row r="666" spans="1:7" ht="15" x14ac:dyDescent="0.25">
      <c r="A666" s="128" t="str">
        <f t="shared" si="10"/>
        <v>Reg2015Mesothelioma - C45Female45-64</v>
      </c>
      <c r="B666" s="23" t="s">
        <v>2</v>
      </c>
      <c r="C666" s="23">
        <v>2015</v>
      </c>
      <c r="D666" s="23" t="s">
        <v>30</v>
      </c>
      <c r="E666" s="23" t="s">
        <v>4</v>
      </c>
      <c r="F666" s="23" t="s">
        <v>345</v>
      </c>
      <c r="G666" s="23">
        <v>2</v>
      </c>
    </row>
    <row r="667" spans="1:7" ht="15" x14ac:dyDescent="0.25">
      <c r="A667" s="128" t="str">
        <f t="shared" si="10"/>
        <v>Reg2015Kaposi sarcoma - C46Female45-64</v>
      </c>
      <c r="B667" s="23" t="s">
        <v>2</v>
      </c>
      <c r="C667" s="23">
        <v>2015</v>
      </c>
      <c r="D667" s="23" t="s">
        <v>265</v>
      </c>
      <c r="E667" s="23" t="s">
        <v>4</v>
      </c>
      <c r="F667" s="23" t="s">
        <v>345</v>
      </c>
      <c r="G667" s="23">
        <v>1</v>
      </c>
    </row>
    <row r="668" spans="1:7" ht="15" x14ac:dyDescent="0.25">
      <c r="A668" s="128" t="str">
        <f t="shared" si="10"/>
        <v>Reg2015Peripheral nerves and autonomic nervous system - C47Female45-64</v>
      </c>
      <c r="B668" s="23" t="s">
        <v>2</v>
      </c>
      <c r="C668" s="23">
        <v>2015</v>
      </c>
      <c r="D668" s="23" t="s">
        <v>266</v>
      </c>
      <c r="E668" s="23" t="s">
        <v>4</v>
      </c>
      <c r="F668" s="23" t="s">
        <v>345</v>
      </c>
      <c r="G668" s="23">
        <v>1</v>
      </c>
    </row>
    <row r="669" spans="1:7" ht="15" x14ac:dyDescent="0.25">
      <c r="A669" s="128" t="str">
        <f t="shared" si="10"/>
        <v>Reg2015Peritoneum - C48Female45-64</v>
      </c>
      <c r="B669" s="23" t="s">
        <v>2</v>
      </c>
      <c r="C669" s="23">
        <v>2015</v>
      </c>
      <c r="D669" s="23" t="s">
        <v>267</v>
      </c>
      <c r="E669" s="23" t="s">
        <v>4</v>
      </c>
      <c r="F669" s="23" t="s">
        <v>345</v>
      </c>
      <c r="G669" s="23">
        <v>15</v>
      </c>
    </row>
    <row r="670" spans="1:7" ht="15" x14ac:dyDescent="0.25">
      <c r="A670" s="128" t="str">
        <f t="shared" si="10"/>
        <v>Reg2015Connective tissue - C49Female45-64</v>
      </c>
      <c r="B670" s="23" t="s">
        <v>2</v>
      </c>
      <c r="C670" s="23">
        <v>2015</v>
      </c>
      <c r="D670" s="23" t="s">
        <v>268</v>
      </c>
      <c r="E670" s="23" t="s">
        <v>4</v>
      </c>
      <c r="F670" s="23" t="s">
        <v>345</v>
      </c>
      <c r="G670" s="23">
        <v>22</v>
      </c>
    </row>
    <row r="671" spans="1:7" ht="15" x14ac:dyDescent="0.25">
      <c r="A671" s="128" t="str">
        <f t="shared" si="10"/>
        <v>Reg2015Breast - C50Female45-64</v>
      </c>
      <c r="B671" s="23" t="s">
        <v>2</v>
      </c>
      <c r="C671" s="23">
        <v>2015</v>
      </c>
      <c r="D671" s="23" t="s">
        <v>21</v>
      </c>
      <c r="E671" s="23" t="s">
        <v>4</v>
      </c>
      <c r="F671" s="23" t="s">
        <v>345</v>
      </c>
      <c r="G671" s="23">
        <v>1630</v>
      </c>
    </row>
    <row r="672" spans="1:7" ht="15" x14ac:dyDescent="0.25">
      <c r="A672" s="128" t="str">
        <f t="shared" si="10"/>
        <v>Reg2015Vulva - C51Female45-64</v>
      </c>
      <c r="B672" s="23" t="s">
        <v>2</v>
      </c>
      <c r="C672" s="23">
        <v>2015</v>
      </c>
      <c r="D672" s="23" t="s">
        <v>46</v>
      </c>
      <c r="E672" s="23" t="s">
        <v>4</v>
      </c>
      <c r="F672" s="23" t="s">
        <v>345</v>
      </c>
      <c r="G672" s="23">
        <v>14</v>
      </c>
    </row>
    <row r="673" spans="1:7" ht="15" x14ac:dyDescent="0.25">
      <c r="A673" s="128" t="str">
        <f t="shared" si="10"/>
        <v>Reg2015Vagina - C52Female45-64</v>
      </c>
      <c r="B673" s="23" t="s">
        <v>2</v>
      </c>
      <c r="C673" s="23">
        <v>2015</v>
      </c>
      <c r="D673" s="23" t="s">
        <v>45</v>
      </c>
      <c r="E673" s="23" t="s">
        <v>4</v>
      </c>
      <c r="F673" s="23" t="s">
        <v>345</v>
      </c>
      <c r="G673" s="23">
        <v>3</v>
      </c>
    </row>
    <row r="674" spans="1:7" ht="15" x14ac:dyDescent="0.25">
      <c r="A674" s="128" t="str">
        <f t="shared" si="10"/>
        <v>Reg2015Cervix - C53Female45-64</v>
      </c>
      <c r="B674" s="23" t="s">
        <v>2</v>
      </c>
      <c r="C674" s="23">
        <v>2015</v>
      </c>
      <c r="D674" s="23" t="s">
        <v>22</v>
      </c>
      <c r="E674" s="23" t="s">
        <v>4</v>
      </c>
      <c r="F674" s="23" t="s">
        <v>345</v>
      </c>
      <c r="G674" s="23">
        <v>49</v>
      </c>
    </row>
    <row r="675" spans="1:7" ht="15" x14ac:dyDescent="0.25">
      <c r="A675" s="128" t="str">
        <f t="shared" si="10"/>
        <v>Reg2015Uterus - C54-C55Female45-64</v>
      </c>
      <c r="B675" s="23" t="s">
        <v>2</v>
      </c>
      <c r="C675" s="23">
        <v>2015</v>
      </c>
      <c r="D675" s="23" t="s">
        <v>44</v>
      </c>
      <c r="E675" s="23" t="s">
        <v>4</v>
      </c>
      <c r="F675" s="23" t="s">
        <v>345</v>
      </c>
      <c r="G675" s="23">
        <v>239</v>
      </c>
    </row>
    <row r="676" spans="1:7" ht="15" x14ac:dyDescent="0.25">
      <c r="A676" s="128" t="str">
        <f t="shared" si="10"/>
        <v>Reg2015Ovary - C56Female45-64</v>
      </c>
      <c r="B676" s="23" t="s">
        <v>2</v>
      </c>
      <c r="C676" s="23">
        <v>2015</v>
      </c>
      <c r="D676" s="23" t="s">
        <v>35</v>
      </c>
      <c r="E676" s="23" t="s">
        <v>4</v>
      </c>
      <c r="F676" s="23" t="s">
        <v>345</v>
      </c>
      <c r="G676" s="23">
        <v>101</v>
      </c>
    </row>
    <row r="677" spans="1:7" ht="15" x14ac:dyDescent="0.25">
      <c r="A677" s="128" t="str">
        <f t="shared" si="10"/>
        <v>Reg2015Other female genital organs - C57Female45-64</v>
      </c>
      <c r="B677" s="23" t="s">
        <v>2</v>
      </c>
      <c r="C677" s="23">
        <v>2015</v>
      </c>
      <c r="D677" s="23" t="s">
        <v>270</v>
      </c>
      <c r="E677" s="23" t="s">
        <v>4</v>
      </c>
      <c r="F677" s="23" t="s">
        <v>345</v>
      </c>
      <c r="G677" s="23">
        <v>34</v>
      </c>
    </row>
    <row r="678" spans="1:7" ht="15" x14ac:dyDescent="0.25">
      <c r="A678" s="128" t="str">
        <f t="shared" si="10"/>
        <v>Reg2015Kidney - C64Female45-64</v>
      </c>
      <c r="B678" s="23" t="s">
        <v>2</v>
      </c>
      <c r="C678" s="23">
        <v>2015</v>
      </c>
      <c r="D678" s="23" t="s">
        <v>274</v>
      </c>
      <c r="E678" s="23" t="s">
        <v>4</v>
      </c>
      <c r="F678" s="23" t="s">
        <v>345</v>
      </c>
      <c r="G678" s="23">
        <v>80</v>
      </c>
    </row>
    <row r="679" spans="1:7" ht="15" x14ac:dyDescent="0.25">
      <c r="A679" s="128" t="str">
        <f t="shared" si="10"/>
        <v>Reg2015Ureter - C66Female45-64</v>
      </c>
      <c r="B679" s="23" t="s">
        <v>2</v>
      </c>
      <c r="C679" s="23">
        <v>2015</v>
      </c>
      <c r="D679" s="23" t="s">
        <v>43</v>
      </c>
      <c r="E679" s="23" t="s">
        <v>4</v>
      </c>
      <c r="F679" s="23" t="s">
        <v>345</v>
      </c>
      <c r="G679" s="23">
        <v>2</v>
      </c>
    </row>
    <row r="680" spans="1:7" ht="15" x14ac:dyDescent="0.25">
      <c r="A680" s="128" t="str">
        <f t="shared" si="10"/>
        <v>Reg2015Bladder - C67Female45-64</v>
      </c>
      <c r="B680" s="23" t="s">
        <v>2</v>
      </c>
      <c r="C680" s="23">
        <v>2015</v>
      </c>
      <c r="D680" s="23" t="s">
        <v>19</v>
      </c>
      <c r="E680" s="23" t="s">
        <v>4</v>
      </c>
      <c r="F680" s="23" t="s">
        <v>345</v>
      </c>
      <c r="G680" s="23">
        <v>23</v>
      </c>
    </row>
    <row r="681" spans="1:7" ht="15" x14ac:dyDescent="0.25">
      <c r="A681" s="128" t="str">
        <f t="shared" si="10"/>
        <v>Reg2015Other urinary organs - C68Female45-64</v>
      </c>
      <c r="B681" s="23" t="s">
        <v>2</v>
      </c>
      <c r="C681" s="23">
        <v>2015</v>
      </c>
      <c r="D681" s="23" t="s">
        <v>276</v>
      </c>
      <c r="E681" s="23" t="s">
        <v>4</v>
      </c>
      <c r="F681" s="23" t="s">
        <v>345</v>
      </c>
      <c r="G681" s="23">
        <v>1</v>
      </c>
    </row>
    <row r="682" spans="1:7" ht="15" x14ac:dyDescent="0.25">
      <c r="A682" s="128" t="str">
        <f t="shared" si="10"/>
        <v>Reg2015Eye - C69Female45-64</v>
      </c>
      <c r="B682" s="23" t="s">
        <v>2</v>
      </c>
      <c r="C682" s="23">
        <v>2015</v>
      </c>
      <c r="D682" s="23" t="s">
        <v>278</v>
      </c>
      <c r="E682" s="23" t="s">
        <v>4</v>
      </c>
      <c r="F682" s="23" t="s">
        <v>345</v>
      </c>
      <c r="G682" s="23">
        <v>10</v>
      </c>
    </row>
    <row r="683" spans="1:7" ht="15" x14ac:dyDescent="0.25">
      <c r="A683" s="128" t="str">
        <f t="shared" si="10"/>
        <v>Reg2015Meninges - C70Female45-64</v>
      </c>
      <c r="B683" s="23" t="s">
        <v>2</v>
      </c>
      <c r="C683" s="23">
        <v>2015</v>
      </c>
      <c r="D683" s="23" t="s">
        <v>29</v>
      </c>
      <c r="E683" s="23" t="s">
        <v>4</v>
      </c>
      <c r="F683" s="23" t="s">
        <v>345</v>
      </c>
      <c r="G683" s="23">
        <v>2</v>
      </c>
    </row>
    <row r="684" spans="1:7" ht="15" x14ac:dyDescent="0.25">
      <c r="A684" s="128" t="str">
        <f t="shared" si="10"/>
        <v>Reg2015Brain - C71Female45-64</v>
      </c>
      <c r="B684" s="23" t="s">
        <v>2</v>
      </c>
      <c r="C684" s="23">
        <v>2015</v>
      </c>
      <c r="D684" s="23" t="s">
        <v>20</v>
      </c>
      <c r="E684" s="23" t="s">
        <v>4</v>
      </c>
      <c r="F684" s="23" t="s">
        <v>345</v>
      </c>
      <c r="G684" s="23">
        <v>40</v>
      </c>
    </row>
    <row r="685" spans="1:7" ht="15" x14ac:dyDescent="0.25">
      <c r="A685" s="128" t="str">
        <f t="shared" si="10"/>
        <v>Reg2015Other central nervous system - C72Female45-64</v>
      </c>
      <c r="B685" s="23" t="s">
        <v>2</v>
      </c>
      <c r="C685" s="23">
        <v>2015</v>
      </c>
      <c r="D685" s="23" t="s">
        <v>279</v>
      </c>
      <c r="E685" s="23" t="s">
        <v>4</v>
      </c>
      <c r="F685" s="23" t="s">
        <v>345</v>
      </c>
      <c r="G685" s="23">
        <v>1</v>
      </c>
    </row>
    <row r="686" spans="1:7" ht="15" x14ac:dyDescent="0.25">
      <c r="A686" s="128" t="str">
        <f t="shared" si="10"/>
        <v>Reg2015Thyroid - C73Female45-64</v>
      </c>
      <c r="B686" s="23" t="s">
        <v>2</v>
      </c>
      <c r="C686" s="23">
        <v>2015</v>
      </c>
      <c r="D686" s="23" t="s">
        <v>281</v>
      </c>
      <c r="E686" s="23" t="s">
        <v>4</v>
      </c>
      <c r="F686" s="23" t="s">
        <v>345</v>
      </c>
      <c r="G686" s="23">
        <v>80</v>
      </c>
    </row>
    <row r="687" spans="1:7" ht="15" x14ac:dyDescent="0.25">
      <c r="A687" s="128" t="str">
        <f t="shared" si="10"/>
        <v>Reg2015Adrenal gland - C74Female45-64</v>
      </c>
      <c r="B687" s="23" t="s">
        <v>2</v>
      </c>
      <c r="C687" s="23">
        <v>2015</v>
      </c>
      <c r="D687" s="23" t="s">
        <v>282</v>
      </c>
      <c r="E687" s="23" t="s">
        <v>4</v>
      </c>
      <c r="F687" s="23" t="s">
        <v>345</v>
      </c>
      <c r="G687" s="23">
        <v>5</v>
      </c>
    </row>
    <row r="688" spans="1:7" ht="15" x14ac:dyDescent="0.25">
      <c r="A688" s="128" t="str">
        <f t="shared" si="10"/>
        <v>Reg2015Other endocrine glands - C75Female45-64</v>
      </c>
      <c r="B688" s="23" t="s">
        <v>2</v>
      </c>
      <c r="C688" s="23">
        <v>2015</v>
      </c>
      <c r="D688" s="23" t="s">
        <v>283</v>
      </c>
      <c r="E688" s="23" t="s">
        <v>4</v>
      </c>
      <c r="F688" s="23" t="s">
        <v>345</v>
      </c>
      <c r="G688" s="23">
        <v>1</v>
      </c>
    </row>
    <row r="689" spans="1:7" ht="15" x14ac:dyDescent="0.25">
      <c r="A689" s="128" t="str">
        <f t="shared" si="10"/>
        <v>Reg2015Unknown primary - C77-C79Female45-64</v>
      </c>
      <c r="B689" s="23" t="s">
        <v>2</v>
      </c>
      <c r="C689" s="23">
        <v>2015</v>
      </c>
      <c r="D689" s="23" t="s">
        <v>286</v>
      </c>
      <c r="E689" s="23" t="s">
        <v>4</v>
      </c>
      <c r="F689" s="23" t="s">
        <v>345</v>
      </c>
      <c r="G689" s="23">
        <v>39</v>
      </c>
    </row>
    <row r="690" spans="1:7" ht="15" x14ac:dyDescent="0.25">
      <c r="A690" s="128" t="str">
        <f t="shared" si="10"/>
        <v>Reg2015Hodgkin lymphoma - C81Female45-64</v>
      </c>
      <c r="B690" s="23" t="s">
        <v>2</v>
      </c>
      <c r="C690" s="23">
        <v>2015</v>
      </c>
      <c r="D690" s="23" t="s">
        <v>289</v>
      </c>
      <c r="E690" s="23" t="s">
        <v>4</v>
      </c>
      <c r="F690" s="23" t="s">
        <v>345</v>
      </c>
      <c r="G690" s="23">
        <v>10</v>
      </c>
    </row>
    <row r="691" spans="1:7" ht="15" x14ac:dyDescent="0.25">
      <c r="A691" s="128" t="str">
        <f t="shared" si="10"/>
        <v>Reg2015Non-Hodgkin lymphoma - C82-C86, C96Female45-64</v>
      </c>
      <c r="B691" s="23" t="s">
        <v>2</v>
      </c>
      <c r="C691" s="23">
        <v>2015</v>
      </c>
      <c r="D691" s="23" t="s">
        <v>365</v>
      </c>
      <c r="E691" s="23" t="s">
        <v>4</v>
      </c>
      <c r="F691" s="23" t="s">
        <v>345</v>
      </c>
      <c r="G691" s="23">
        <v>105</v>
      </c>
    </row>
    <row r="692" spans="1:7" ht="15" x14ac:dyDescent="0.25">
      <c r="A692" s="128" t="str">
        <f t="shared" si="10"/>
        <v>Reg2015Immunoproliferative cancers - C88Female45-64</v>
      </c>
      <c r="B692" s="23" t="s">
        <v>2</v>
      </c>
      <c r="C692" s="23">
        <v>2015</v>
      </c>
      <c r="D692" s="23" t="s">
        <v>291</v>
      </c>
      <c r="E692" s="23" t="s">
        <v>4</v>
      </c>
      <c r="F692" s="23" t="s">
        <v>345</v>
      </c>
      <c r="G692" s="23">
        <v>11</v>
      </c>
    </row>
    <row r="693" spans="1:7" ht="15" x14ac:dyDescent="0.25">
      <c r="A693" s="128" t="str">
        <f t="shared" si="10"/>
        <v>Reg2015Myeloma - C90Female45-64</v>
      </c>
      <c r="B693" s="23" t="s">
        <v>2</v>
      </c>
      <c r="C693" s="23">
        <v>2015</v>
      </c>
      <c r="D693" s="23" t="s">
        <v>292</v>
      </c>
      <c r="E693" s="23" t="s">
        <v>4</v>
      </c>
      <c r="F693" s="23" t="s">
        <v>345</v>
      </c>
      <c r="G693" s="23">
        <v>39</v>
      </c>
    </row>
    <row r="694" spans="1:7" ht="15" x14ac:dyDescent="0.25">
      <c r="A694" s="128" t="str">
        <f t="shared" si="10"/>
        <v>Reg2015Leukaemia - C91-C95Female45-64</v>
      </c>
      <c r="B694" s="23" t="s">
        <v>2</v>
      </c>
      <c r="C694" s="23">
        <v>2015</v>
      </c>
      <c r="D694" s="23" t="s">
        <v>26</v>
      </c>
      <c r="E694" s="23" t="s">
        <v>4</v>
      </c>
      <c r="F694" s="23" t="s">
        <v>345</v>
      </c>
      <c r="G694" s="23">
        <v>68</v>
      </c>
    </row>
    <row r="695" spans="1:7" ht="15" x14ac:dyDescent="0.25">
      <c r="A695" s="128" t="str">
        <f t="shared" si="10"/>
        <v>Reg2015Polycythemia vera - D45Female45-64</v>
      </c>
      <c r="B695" s="23" t="s">
        <v>2</v>
      </c>
      <c r="C695" s="23">
        <v>2015</v>
      </c>
      <c r="D695" s="23" t="s">
        <v>294</v>
      </c>
      <c r="E695" s="23" t="s">
        <v>4</v>
      </c>
      <c r="F695" s="23" t="s">
        <v>345</v>
      </c>
      <c r="G695" s="23">
        <v>3</v>
      </c>
    </row>
    <row r="696" spans="1:7" ht="15" x14ac:dyDescent="0.25">
      <c r="A696" s="128" t="str">
        <f t="shared" si="10"/>
        <v>Reg2015Myelodyplastic syndromes - D46Female45-64</v>
      </c>
      <c r="B696" s="23" t="s">
        <v>2</v>
      </c>
      <c r="C696" s="23">
        <v>2015</v>
      </c>
      <c r="D696" s="23" t="s">
        <v>295</v>
      </c>
      <c r="E696" s="23" t="s">
        <v>4</v>
      </c>
      <c r="F696" s="23" t="s">
        <v>345</v>
      </c>
      <c r="G696" s="23">
        <v>7</v>
      </c>
    </row>
    <row r="697" spans="1:7" ht="15" x14ac:dyDescent="0.25">
      <c r="A697" s="128" t="str">
        <f t="shared" si="10"/>
        <v>Reg2015Uncertain behaviour of lymphoid, haematopoietic and related tissue - D47Female45-64</v>
      </c>
      <c r="B697" s="23" t="s">
        <v>2</v>
      </c>
      <c r="C697" s="23">
        <v>2015</v>
      </c>
      <c r="D697" s="23" t="s">
        <v>296</v>
      </c>
      <c r="E697" s="23" t="s">
        <v>4</v>
      </c>
      <c r="F697" s="23" t="s">
        <v>345</v>
      </c>
      <c r="G697" s="23">
        <v>16</v>
      </c>
    </row>
    <row r="698" spans="1:7" ht="15" x14ac:dyDescent="0.25">
      <c r="A698" s="128" t="str">
        <f t="shared" si="10"/>
        <v>Reg2015Lip - C00Female65-74</v>
      </c>
      <c r="B698" s="23" t="s">
        <v>2</v>
      </c>
      <c r="C698" s="23">
        <v>2015</v>
      </c>
      <c r="D698" s="23" t="s">
        <v>27</v>
      </c>
      <c r="E698" s="23" t="s">
        <v>4</v>
      </c>
      <c r="F698" s="23" t="s">
        <v>344</v>
      </c>
      <c r="G698" s="23">
        <v>6</v>
      </c>
    </row>
    <row r="699" spans="1:7" ht="15" x14ac:dyDescent="0.25">
      <c r="A699" s="128" t="str">
        <f t="shared" si="10"/>
        <v>Reg2015Tongue - C01-C02Female65-74</v>
      </c>
      <c r="B699" s="23" t="s">
        <v>2</v>
      </c>
      <c r="C699" s="23">
        <v>2015</v>
      </c>
      <c r="D699" s="23" t="s">
        <v>42</v>
      </c>
      <c r="E699" s="23" t="s">
        <v>4</v>
      </c>
      <c r="F699" s="23" t="s">
        <v>344</v>
      </c>
      <c r="G699" s="23">
        <v>10</v>
      </c>
    </row>
    <row r="700" spans="1:7" ht="15" x14ac:dyDescent="0.25">
      <c r="A700" s="128" t="str">
        <f t="shared" si="10"/>
        <v>Reg2015Mouth - C03-C06Female65-74</v>
      </c>
      <c r="B700" s="23" t="s">
        <v>2</v>
      </c>
      <c r="C700" s="23">
        <v>2015</v>
      </c>
      <c r="D700" s="23" t="s">
        <v>31</v>
      </c>
      <c r="E700" s="23" t="s">
        <v>4</v>
      </c>
      <c r="F700" s="23" t="s">
        <v>344</v>
      </c>
      <c r="G700" s="23">
        <v>4</v>
      </c>
    </row>
    <row r="701" spans="1:7" ht="15" x14ac:dyDescent="0.25">
      <c r="A701" s="128" t="str">
        <f t="shared" si="10"/>
        <v>Reg2015Salivary glands - C07-C08Female65-74</v>
      </c>
      <c r="B701" s="23" t="s">
        <v>2</v>
      </c>
      <c r="C701" s="23">
        <v>2015</v>
      </c>
      <c r="D701" s="23" t="s">
        <v>247</v>
      </c>
      <c r="E701" s="23" t="s">
        <v>4</v>
      </c>
      <c r="F701" s="23" t="s">
        <v>344</v>
      </c>
      <c r="G701" s="23">
        <v>3</v>
      </c>
    </row>
    <row r="702" spans="1:7" ht="15" x14ac:dyDescent="0.25">
      <c r="A702" s="128" t="str">
        <f t="shared" si="10"/>
        <v>Reg2015Tonsils - C09Female65-74</v>
      </c>
      <c r="B702" s="23" t="s">
        <v>2</v>
      </c>
      <c r="C702" s="23">
        <v>2015</v>
      </c>
      <c r="D702" s="23" t="s">
        <v>248</v>
      </c>
      <c r="E702" s="23" t="s">
        <v>4</v>
      </c>
      <c r="F702" s="23" t="s">
        <v>344</v>
      </c>
      <c r="G702" s="23">
        <v>2</v>
      </c>
    </row>
    <row r="703" spans="1:7" ht="15" x14ac:dyDescent="0.25">
      <c r="A703" s="128" t="str">
        <f t="shared" si="10"/>
        <v>Reg2015Nasopharynx - C11Female65-74</v>
      </c>
      <c r="B703" s="23" t="s">
        <v>2</v>
      </c>
      <c r="C703" s="23">
        <v>2015</v>
      </c>
      <c r="D703" s="23" t="s">
        <v>32</v>
      </c>
      <c r="E703" s="23" t="s">
        <v>4</v>
      </c>
      <c r="F703" s="23" t="s">
        <v>344</v>
      </c>
      <c r="G703" s="23">
        <v>1</v>
      </c>
    </row>
    <row r="704" spans="1:7" ht="15" x14ac:dyDescent="0.25">
      <c r="A704" s="128" t="str">
        <f t="shared" si="10"/>
        <v>Reg2015Oesophagus - C15Female65-74</v>
      </c>
      <c r="B704" s="23" t="s">
        <v>2</v>
      </c>
      <c r="C704" s="23">
        <v>2015</v>
      </c>
      <c r="D704" s="23" t="s">
        <v>33</v>
      </c>
      <c r="E704" s="23" t="s">
        <v>4</v>
      </c>
      <c r="F704" s="23" t="s">
        <v>344</v>
      </c>
      <c r="G704" s="23">
        <v>24</v>
      </c>
    </row>
    <row r="705" spans="1:7" ht="15" x14ac:dyDescent="0.25">
      <c r="A705" s="128" t="str">
        <f t="shared" si="10"/>
        <v>Reg2015Stomach - C16Female65-74</v>
      </c>
      <c r="B705" s="23" t="s">
        <v>2</v>
      </c>
      <c r="C705" s="23">
        <v>2015</v>
      </c>
      <c r="D705" s="23" t="s">
        <v>39</v>
      </c>
      <c r="E705" s="23" t="s">
        <v>4</v>
      </c>
      <c r="F705" s="23" t="s">
        <v>344</v>
      </c>
      <c r="G705" s="23">
        <v>40</v>
      </c>
    </row>
    <row r="706" spans="1:7" ht="15" x14ac:dyDescent="0.25">
      <c r="A706" s="128" t="str">
        <f t="shared" si="10"/>
        <v>Reg2015Small intestine - C17Female65-74</v>
      </c>
      <c r="B706" s="23" t="s">
        <v>2</v>
      </c>
      <c r="C706" s="23">
        <v>2015</v>
      </c>
      <c r="D706" s="23" t="s">
        <v>252</v>
      </c>
      <c r="E706" s="23" t="s">
        <v>4</v>
      </c>
      <c r="F706" s="23" t="s">
        <v>344</v>
      </c>
      <c r="G706" s="23">
        <v>12</v>
      </c>
    </row>
    <row r="707" spans="1:7" ht="15" x14ac:dyDescent="0.25">
      <c r="A707" s="128" t="str">
        <f t="shared" ref="A707:A770" si="11">B707&amp;C707&amp;D707&amp;E707&amp;F707</f>
        <v>Reg2015Colon, rectum and rectosigmoid junction - C18-C20Female65-74</v>
      </c>
      <c r="B707" s="23" t="s">
        <v>2</v>
      </c>
      <c r="C707" s="23">
        <v>2015</v>
      </c>
      <c r="D707" s="23" t="s">
        <v>1567</v>
      </c>
      <c r="E707" s="23" t="s">
        <v>4</v>
      </c>
      <c r="F707" s="23" t="s">
        <v>344</v>
      </c>
      <c r="G707" s="23">
        <v>380</v>
      </c>
    </row>
    <row r="708" spans="1:7" ht="15" x14ac:dyDescent="0.25">
      <c r="A708" s="128" t="str">
        <f t="shared" si="11"/>
        <v>Reg2015Anus - C21Female65-74</v>
      </c>
      <c r="B708" s="23" t="s">
        <v>2</v>
      </c>
      <c r="C708" s="23">
        <v>2015</v>
      </c>
      <c r="D708" s="23" t="s">
        <v>18</v>
      </c>
      <c r="E708" s="23" t="s">
        <v>4</v>
      </c>
      <c r="F708" s="23" t="s">
        <v>344</v>
      </c>
      <c r="G708" s="23">
        <v>12</v>
      </c>
    </row>
    <row r="709" spans="1:7" ht="15" x14ac:dyDescent="0.25">
      <c r="A709" s="128" t="str">
        <f t="shared" si="11"/>
        <v>Reg2015Liver - C22Female65-74</v>
      </c>
      <c r="B709" s="23" t="s">
        <v>2</v>
      </c>
      <c r="C709" s="23">
        <v>2015</v>
      </c>
      <c r="D709" s="23" t="s">
        <v>254</v>
      </c>
      <c r="E709" s="23" t="s">
        <v>4</v>
      </c>
      <c r="F709" s="23" t="s">
        <v>344</v>
      </c>
      <c r="G709" s="23">
        <v>29</v>
      </c>
    </row>
    <row r="710" spans="1:7" ht="15" x14ac:dyDescent="0.25">
      <c r="A710" s="128" t="str">
        <f t="shared" si="11"/>
        <v>Reg2015Gallbladder - C23Female65-74</v>
      </c>
      <c r="B710" s="23" t="s">
        <v>2</v>
      </c>
      <c r="C710" s="23">
        <v>2015</v>
      </c>
      <c r="D710" s="23" t="s">
        <v>23</v>
      </c>
      <c r="E710" s="23" t="s">
        <v>4</v>
      </c>
      <c r="F710" s="23" t="s">
        <v>344</v>
      </c>
      <c r="G710" s="23">
        <v>9</v>
      </c>
    </row>
    <row r="711" spans="1:7" ht="15" x14ac:dyDescent="0.25">
      <c r="A711" s="128" t="str">
        <f t="shared" si="11"/>
        <v>Reg2015Other biliary tract - C24Female65-74</v>
      </c>
      <c r="B711" s="23" t="s">
        <v>2</v>
      </c>
      <c r="C711" s="23">
        <v>2015</v>
      </c>
      <c r="D711" s="23" t="s">
        <v>255</v>
      </c>
      <c r="E711" s="23" t="s">
        <v>4</v>
      </c>
      <c r="F711" s="23" t="s">
        <v>344</v>
      </c>
      <c r="G711" s="23">
        <v>7</v>
      </c>
    </row>
    <row r="712" spans="1:7" ht="15" x14ac:dyDescent="0.25">
      <c r="A712" s="128" t="str">
        <f t="shared" si="11"/>
        <v>Reg2015Pancreas - C25Female65-74</v>
      </c>
      <c r="B712" s="23" t="s">
        <v>2</v>
      </c>
      <c r="C712" s="23">
        <v>2015</v>
      </c>
      <c r="D712" s="23" t="s">
        <v>36</v>
      </c>
      <c r="E712" s="23" t="s">
        <v>4</v>
      </c>
      <c r="F712" s="23" t="s">
        <v>344</v>
      </c>
      <c r="G712" s="23">
        <v>72</v>
      </c>
    </row>
    <row r="713" spans="1:7" ht="15" x14ac:dyDescent="0.25">
      <c r="A713" s="128" t="str">
        <f t="shared" si="11"/>
        <v>Reg2015Other digestive organs - C26Female65-74</v>
      </c>
      <c r="B713" s="23" t="s">
        <v>2</v>
      </c>
      <c r="C713" s="23">
        <v>2015</v>
      </c>
      <c r="D713" s="23" t="s">
        <v>256</v>
      </c>
      <c r="E713" s="23" t="s">
        <v>4</v>
      </c>
      <c r="F713" s="23" t="s">
        <v>344</v>
      </c>
      <c r="G713" s="23">
        <v>13</v>
      </c>
    </row>
    <row r="714" spans="1:7" ht="15" x14ac:dyDescent="0.25">
      <c r="A714" s="128" t="str">
        <f t="shared" si="11"/>
        <v>Reg2015Nasal cavity and middle ear - C30Female65-74</v>
      </c>
      <c r="B714" s="23" t="s">
        <v>2</v>
      </c>
      <c r="C714" s="23">
        <v>2015</v>
      </c>
      <c r="D714" s="23" t="s">
        <v>258</v>
      </c>
      <c r="E714" s="23" t="s">
        <v>4</v>
      </c>
      <c r="F714" s="23" t="s">
        <v>344</v>
      </c>
      <c r="G714" s="23">
        <v>3</v>
      </c>
    </row>
    <row r="715" spans="1:7" ht="15" x14ac:dyDescent="0.25">
      <c r="A715" s="128" t="str">
        <f t="shared" si="11"/>
        <v>Reg2015Larynx - C32Female65-74</v>
      </c>
      <c r="B715" s="23" t="s">
        <v>2</v>
      </c>
      <c r="C715" s="23">
        <v>2015</v>
      </c>
      <c r="D715" s="23" t="s">
        <v>25</v>
      </c>
      <c r="E715" s="23" t="s">
        <v>4</v>
      </c>
      <c r="F715" s="23" t="s">
        <v>344</v>
      </c>
      <c r="G715" s="23">
        <v>4</v>
      </c>
    </row>
    <row r="716" spans="1:7" ht="15" x14ac:dyDescent="0.25">
      <c r="A716" s="128" t="str">
        <f t="shared" si="11"/>
        <v>Reg2015Lung - C33-C34Female65-74</v>
      </c>
      <c r="B716" s="23" t="s">
        <v>2</v>
      </c>
      <c r="C716" s="23">
        <v>2015</v>
      </c>
      <c r="D716" s="23" t="s">
        <v>47</v>
      </c>
      <c r="E716" s="23" t="s">
        <v>4</v>
      </c>
      <c r="F716" s="23" t="s">
        <v>344</v>
      </c>
      <c r="G716" s="23">
        <v>353</v>
      </c>
    </row>
    <row r="717" spans="1:7" ht="15" x14ac:dyDescent="0.25">
      <c r="A717" s="128" t="str">
        <f t="shared" si="11"/>
        <v>Reg2015Thymus - C37Female65-74</v>
      </c>
      <c r="B717" s="23" t="s">
        <v>2</v>
      </c>
      <c r="C717" s="23">
        <v>2015</v>
      </c>
      <c r="D717" s="23" t="s">
        <v>41</v>
      </c>
      <c r="E717" s="23" t="s">
        <v>4</v>
      </c>
      <c r="F717" s="23" t="s">
        <v>344</v>
      </c>
      <c r="G717" s="23">
        <v>6</v>
      </c>
    </row>
    <row r="718" spans="1:7" ht="15" x14ac:dyDescent="0.25">
      <c r="A718" s="128" t="str">
        <f t="shared" si="11"/>
        <v>Reg2015Heart, mediastinum and pleura - C38Female65-74</v>
      </c>
      <c r="B718" s="23" t="s">
        <v>2</v>
      </c>
      <c r="C718" s="23">
        <v>2015</v>
      </c>
      <c r="D718" s="23" t="s">
        <v>260</v>
      </c>
      <c r="E718" s="23" t="s">
        <v>4</v>
      </c>
      <c r="F718" s="23" t="s">
        <v>344</v>
      </c>
      <c r="G718" s="23">
        <v>1</v>
      </c>
    </row>
    <row r="719" spans="1:7" ht="15" x14ac:dyDescent="0.25">
      <c r="A719" s="128" t="str">
        <f t="shared" si="11"/>
        <v>Reg2015Bone and articular cartilage - C40-C41Female65-74</v>
      </c>
      <c r="B719" s="23" t="s">
        <v>2</v>
      </c>
      <c r="C719" s="23">
        <v>2015</v>
      </c>
      <c r="D719" s="23" t="s">
        <v>262</v>
      </c>
      <c r="E719" s="23" t="s">
        <v>4</v>
      </c>
      <c r="F719" s="23" t="s">
        <v>344</v>
      </c>
      <c r="G719" s="23">
        <v>2</v>
      </c>
    </row>
    <row r="720" spans="1:7" ht="15" x14ac:dyDescent="0.25">
      <c r="A720" s="128" t="str">
        <f t="shared" si="11"/>
        <v>Reg2015Melanoma - C43Female65-74</v>
      </c>
      <c r="B720" s="23" t="s">
        <v>2</v>
      </c>
      <c r="C720" s="23">
        <v>2015</v>
      </c>
      <c r="D720" s="23" t="s">
        <v>28</v>
      </c>
      <c r="E720" s="23" t="s">
        <v>4</v>
      </c>
      <c r="F720" s="23" t="s">
        <v>344</v>
      </c>
      <c r="G720" s="23">
        <v>261</v>
      </c>
    </row>
    <row r="721" spans="1:7" ht="15" x14ac:dyDescent="0.25">
      <c r="A721" s="128" t="str">
        <f t="shared" si="11"/>
        <v>Reg2015Non-melanoma - C44Female65-74</v>
      </c>
      <c r="B721" s="23" t="s">
        <v>2</v>
      </c>
      <c r="C721" s="23">
        <v>2015</v>
      </c>
      <c r="D721" s="23" t="s">
        <v>263</v>
      </c>
      <c r="E721" s="23" t="s">
        <v>4</v>
      </c>
      <c r="F721" s="23" t="s">
        <v>344</v>
      </c>
      <c r="G721" s="23">
        <v>8</v>
      </c>
    </row>
    <row r="722" spans="1:7" ht="15" x14ac:dyDescent="0.25">
      <c r="A722" s="128" t="str">
        <f t="shared" si="11"/>
        <v>Reg2015Mesothelioma - C45Female65-74</v>
      </c>
      <c r="B722" s="23" t="s">
        <v>2</v>
      </c>
      <c r="C722" s="23">
        <v>2015</v>
      </c>
      <c r="D722" s="23" t="s">
        <v>30</v>
      </c>
      <c r="E722" s="23" t="s">
        <v>4</v>
      </c>
      <c r="F722" s="23" t="s">
        <v>344</v>
      </c>
      <c r="G722" s="23">
        <v>4</v>
      </c>
    </row>
    <row r="723" spans="1:7" ht="15" x14ac:dyDescent="0.25">
      <c r="A723" s="128" t="str">
        <f t="shared" si="11"/>
        <v>Reg2015Peritoneum - C48Female65-74</v>
      </c>
      <c r="B723" s="23" t="s">
        <v>2</v>
      </c>
      <c r="C723" s="23">
        <v>2015</v>
      </c>
      <c r="D723" s="23" t="s">
        <v>267</v>
      </c>
      <c r="E723" s="23" t="s">
        <v>4</v>
      </c>
      <c r="F723" s="23" t="s">
        <v>344</v>
      </c>
      <c r="G723" s="23">
        <v>9</v>
      </c>
    </row>
    <row r="724" spans="1:7" ht="15" x14ac:dyDescent="0.25">
      <c r="A724" s="128" t="str">
        <f t="shared" si="11"/>
        <v>Reg2015Connective tissue - C49Female65-74</v>
      </c>
      <c r="B724" s="23" t="s">
        <v>2</v>
      </c>
      <c r="C724" s="23">
        <v>2015</v>
      </c>
      <c r="D724" s="23" t="s">
        <v>268</v>
      </c>
      <c r="E724" s="23" t="s">
        <v>4</v>
      </c>
      <c r="F724" s="23" t="s">
        <v>344</v>
      </c>
      <c r="G724" s="23">
        <v>14</v>
      </c>
    </row>
    <row r="725" spans="1:7" ht="15" x14ac:dyDescent="0.25">
      <c r="A725" s="128" t="str">
        <f t="shared" si="11"/>
        <v>Reg2015Breast - C50Female65-74</v>
      </c>
      <c r="B725" s="23" t="s">
        <v>2</v>
      </c>
      <c r="C725" s="23">
        <v>2015</v>
      </c>
      <c r="D725" s="23" t="s">
        <v>21</v>
      </c>
      <c r="E725" s="23" t="s">
        <v>4</v>
      </c>
      <c r="F725" s="23" t="s">
        <v>344</v>
      </c>
      <c r="G725" s="23">
        <v>715</v>
      </c>
    </row>
    <row r="726" spans="1:7" ht="15" x14ac:dyDescent="0.25">
      <c r="A726" s="128" t="str">
        <f t="shared" si="11"/>
        <v>Reg2015Vulva - C51Female65-74</v>
      </c>
      <c r="B726" s="23" t="s">
        <v>2</v>
      </c>
      <c r="C726" s="23">
        <v>2015</v>
      </c>
      <c r="D726" s="23" t="s">
        <v>46</v>
      </c>
      <c r="E726" s="23" t="s">
        <v>4</v>
      </c>
      <c r="F726" s="23" t="s">
        <v>344</v>
      </c>
      <c r="G726" s="23">
        <v>9</v>
      </c>
    </row>
    <row r="727" spans="1:7" ht="15" x14ac:dyDescent="0.25">
      <c r="A727" s="128" t="str">
        <f t="shared" si="11"/>
        <v>Reg2015Vagina - C52Female65-74</v>
      </c>
      <c r="B727" s="23" t="s">
        <v>2</v>
      </c>
      <c r="C727" s="23">
        <v>2015</v>
      </c>
      <c r="D727" s="23" t="s">
        <v>45</v>
      </c>
      <c r="E727" s="23" t="s">
        <v>4</v>
      </c>
      <c r="F727" s="23" t="s">
        <v>344</v>
      </c>
      <c r="G727" s="23">
        <v>1</v>
      </c>
    </row>
    <row r="728" spans="1:7" ht="15" x14ac:dyDescent="0.25">
      <c r="A728" s="128" t="str">
        <f t="shared" si="11"/>
        <v>Reg2015Cervix - C53Female65-74</v>
      </c>
      <c r="B728" s="23" t="s">
        <v>2</v>
      </c>
      <c r="C728" s="23">
        <v>2015</v>
      </c>
      <c r="D728" s="23" t="s">
        <v>22</v>
      </c>
      <c r="E728" s="23" t="s">
        <v>4</v>
      </c>
      <c r="F728" s="23" t="s">
        <v>344</v>
      </c>
      <c r="G728" s="23">
        <v>9</v>
      </c>
    </row>
    <row r="729" spans="1:7" ht="15" x14ac:dyDescent="0.25">
      <c r="A729" s="128" t="str">
        <f t="shared" si="11"/>
        <v>Reg2015Uterus - C54-C55Female65-74</v>
      </c>
      <c r="B729" s="23" t="s">
        <v>2</v>
      </c>
      <c r="C729" s="23">
        <v>2015</v>
      </c>
      <c r="D729" s="23" t="s">
        <v>44</v>
      </c>
      <c r="E729" s="23" t="s">
        <v>4</v>
      </c>
      <c r="F729" s="23" t="s">
        <v>344</v>
      </c>
      <c r="G729" s="23">
        <v>158</v>
      </c>
    </row>
    <row r="730" spans="1:7" ht="15" x14ac:dyDescent="0.25">
      <c r="A730" s="128" t="str">
        <f t="shared" si="11"/>
        <v>Reg2015Ovary - C56Female65-74</v>
      </c>
      <c r="B730" s="23" t="s">
        <v>2</v>
      </c>
      <c r="C730" s="23">
        <v>2015</v>
      </c>
      <c r="D730" s="23" t="s">
        <v>35</v>
      </c>
      <c r="E730" s="23" t="s">
        <v>4</v>
      </c>
      <c r="F730" s="23" t="s">
        <v>344</v>
      </c>
      <c r="G730" s="23">
        <v>69</v>
      </c>
    </row>
    <row r="731" spans="1:7" ht="15" x14ac:dyDescent="0.25">
      <c r="A731" s="128" t="str">
        <f t="shared" si="11"/>
        <v>Reg2015Other female genital organs - C57Female65-74</v>
      </c>
      <c r="B731" s="23" t="s">
        <v>2</v>
      </c>
      <c r="C731" s="23">
        <v>2015</v>
      </c>
      <c r="D731" s="23" t="s">
        <v>270</v>
      </c>
      <c r="E731" s="23" t="s">
        <v>4</v>
      </c>
      <c r="F731" s="23" t="s">
        <v>344</v>
      </c>
      <c r="G731" s="23">
        <v>31</v>
      </c>
    </row>
    <row r="732" spans="1:7" ht="15" x14ac:dyDescent="0.25">
      <c r="A732" s="128" t="str">
        <f t="shared" si="11"/>
        <v>Reg2015Kidney - C64Female65-74</v>
      </c>
      <c r="B732" s="23" t="s">
        <v>2</v>
      </c>
      <c r="C732" s="23">
        <v>2015</v>
      </c>
      <c r="D732" s="23" t="s">
        <v>274</v>
      </c>
      <c r="E732" s="23" t="s">
        <v>4</v>
      </c>
      <c r="F732" s="23" t="s">
        <v>344</v>
      </c>
      <c r="G732" s="23">
        <v>50</v>
      </c>
    </row>
    <row r="733" spans="1:7" ht="15" x14ac:dyDescent="0.25">
      <c r="A733" s="128" t="str">
        <f t="shared" si="11"/>
        <v>Reg2015Renal pelvis - C65Female65-74</v>
      </c>
      <c r="B733" s="23" t="s">
        <v>2</v>
      </c>
      <c r="C733" s="23">
        <v>2015</v>
      </c>
      <c r="D733" s="23" t="s">
        <v>275</v>
      </c>
      <c r="E733" s="23" t="s">
        <v>4</v>
      </c>
      <c r="F733" s="23" t="s">
        <v>344</v>
      </c>
      <c r="G733" s="23">
        <v>3</v>
      </c>
    </row>
    <row r="734" spans="1:7" ht="15" x14ac:dyDescent="0.25">
      <c r="A734" s="128" t="str">
        <f t="shared" si="11"/>
        <v>Reg2015Ureter - C66Female65-74</v>
      </c>
      <c r="B734" s="23" t="s">
        <v>2</v>
      </c>
      <c r="C734" s="23">
        <v>2015</v>
      </c>
      <c r="D734" s="23" t="s">
        <v>43</v>
      </c>
      <c r="E734" s="23" t="s">
        <v>4</v>
      </c>
      <c r="F734" s="23" t="s">
        <v>344</v>
      </c>
      <c r="G734" s="23">
        <v>2</v>
      </c>
    </row>
    <row r="735" spans="1:7" ht="15" x14ac:dyDescent="0.25">
      <c r="A735" s="128" t="str">
        <f t="shared" si="11"/>
        <v>Reg2015Bladder - C67Female65-74</v>
      </c>
      <c r="B735" s="23" t="s">
        <v>2</v>
      </c>
      <c r="C735" s="23">
        <v>2015</v>
      </c>
      <c r="D735" s="23" t="s">
        <v>19</v>
      </c>
      <c r="E735" s="23" t="s">
        <v>4</v>
      </c>
      <c r="F735" s="23" t="s">
        <v>344</v>
      </c>
      <c r="G735" s="23">
        <v>21</v>
      </c>
    </row>
    <row r="736" spans="1:7" ht="15" x14ac:dyDescent="0.25">
      <c r="A736" s="128" t="str">
        <f t="shared" si="11"/>
        <v>Reg2015Eye - C69Female65-74</v>
      </c>
      <c r="B736" s="23" t="s">
        <v>2</v>
      </c>
      <c r="C736" s="23">
        <v>2015</v>
      </c>
      <c r="D736" s="23" t="s">
        <v>278</v>
      </c>
      <c r="E736" s="23" t="s">
        <v>4</v>
      </c>
      <c r="F736" s="23" t="s">
        <v>344</v>
      </c>
      <c r="G736" s="23">
        <v>5</v>
      </c>
    </row>
    <row r="737" spans="1:7" ht="15" x14ac:dyDescent="0.25">
      <c r="A737" s="128" t="str">
        <f t="shared" si="11"/>
        <v>Reg2015Meninges - C70Female65-74</v>
      </c>
      <c r="B737" s="23" t="s">
        <v>2</v>
      </c>
      <c r="C737" s="23">
        <v>2015</v>
      </c>
      <c r="D737" s="23" t="s">
        <v>29</v>
      </c>
      <c r="E737" s="23" t="s">
        <v>4</v>
      </c>
      <c r="F737" s="23" t="s">
        <v>344</v>
      </c>
      <c r="G737" s="23">
        <v>1</v>
      </c>
    </row>
    <row r="738" spans="1:7" ht="15" x14ac:dyDescent="0.25">
      <c r="A738" s="128" t="str">
        <f t="shared" si="11"/>
        <v>Reg2015Brain - C71Female65-74</v>
      </c>
      <c r="B738" s="23" t="s">
        <v>2</v>
      </c>
      <c r="C738" s="23">
        <v>2015</v>
      </c>
      <c r="D738" s="23" t="s">
        <v>20</v>
      </c>
      <c r="E738" s="23" t="s">
        <v>4</v>
      </c>
      <c r="F738" s="23" t="s">
        <v>344</v>
      </c>
      <c r="G738" s="23">
        <v>36</v>
      </c>
    </row>
    <row r="739" spans="1:7" ht="15" x14ac:dyDescent="0.25">
      <c r="A739" s="128" t="str">
        <f t="shared" si="11"/>
        <v>Reg2015Other central nervous system - C72Female65-74</v>
      </c>
      <c r="B739" s="23" t="s">
        <v>2</v>
      </c>
      <c r="C739" s="23">
        <v>2015</v>
      </c>
      <c r="D739" s="23" t="s">
        <v>279</v>
      </c>
      <c r="E739" s="23" t="s">
        <v>4</v>
      </c>
      <c r="F739" s="23" t="s">
        <v>344</v>
      </c>
      <c r="G739" s="23">
        <v>1</v>
      </c>
    </row>
    <row r="740" spans="1:7" ht="15" x14ac:dyDescent="0.25">
      <c r="A740" s="128" t="str">
        <f t="shared" si="11"/>
        <v>Reg2015Thyroid - C73Female65-74</v>
      </c>
      <c r="B740" s="23" t="s">
        <v>2</v>
      </c>
      <c r="C740" s="23">
        <v>2015</v>
      </c>
      <c r="D740" s="23" t="s">
        <v>281</v>
      </c>
      <c r="E740" s="23" t="s">
        <v>4</v>
      </c>
      <c r="F740" s="23" t="s">
        <v>344</v>
      </c>
      <c r="G740" s="23">
        <v>30</v>
      </c>
    </row>
    <row r="741" spans="1:7" ht="15" x14ac:dyDescent="0.25">
      <c r="A741" s="128" t="str">
        <f t="shared" si="11"/>
        <v>Reg2015Adrenal gland - C74Female65-74</v>
      </c>
      <c r="B741" s="23" t="s">
        <v>2</v>
      </c>
      <c r="C741" s="23">
        <v>2015</v>
      </c>
      <c r="D741" s="23" t="s">
        <v>282</v>
      </c>
      <c r="E741" s="23" t="s">
        <v>4</v>
      </c>
      <c r="F741" s="23" t="s">
        <v>344</v>
      </c>
      <c r="G741" s="23">
        <v>2</v>
      </c>
    </row>
    <row r="742" spans="1:7" ht="15" x14ac:dyDescent="0.25">
      <c r="A742" s="128" t="str">
        <f t="shared" si="11"/>
        <v>Reg2015Other endocrine glands - C75Female65-74</v>
      </c>
      <c r="B742" s="23" t="s">
        <v>2</v>
      </c>
      <c r="C742" s="23">
        <v>2015</v>
      </c>
      <c r="D742" s="23" t="s">
        <v>283</v>
      </c>
      <c r="E742" s="23" t="s">
        <v>4</v>
      </c>
      <c r="F742" s="23" t="s">
        <v>344</v>
      </c>
      <c r="G742" s="23">
        <v>1</v>
      </c>
    </row>
    <row r="743" spans="1:7" ht="15" x14ac:dyDescent="0.25">
      <c r="A743" s="128" t="str">
        <f t="shared" si="11"/>
        <v>Reg2015Other and ill-defined sites - C76Female65-74</v>
      </c>
      <c r="B743" s="23" t="s">
        <v>2</v>
      </c>
      <c r="C743" s="23">
        <v>2015</v>
      </c>
      <c r="D743" s="23" t="s">
        <v>285</v>
      </c>
      <c r="E743" s="23" t="s">
        <v>4</v>
      </c>
      <c r="F743" s="23" t="s">
        <v>344</v>
      </c>
      <c r="G743" s="23">
        <v>1</v>
      </c>
    </row>
    <row r="744" spans="1:7" ht="15" x14ac:dyDescent="0.25">
      <c r="A744" s="128" t="str">
        <f t="shared" si="11"/>
        <v>Reg2015Unknown primary - C77-C79Female65-74</v>
      </c>
      <c r="B744" s="23" t="s">
        <v>2</v>
      </c>
      <c r="C744" s="23">
        <v>2015</v>
      </c>
      <c r="D744" s="23" t="s">
        <v>286</v>
      </c>
      <c r="E744" s="23" t="s">
        <v>4</v>
      </c>
      <c r="F744" s="23" t="s">
        <v>344</v>
      </c>
      <c r="G744" s="23">
        <v>50</v>
      </c>
    </row>
    <row r="745" spans="1:7" ht="15" x14ac:dyDescent="0.25">
      <c r="A745" s="128" t="str">
        <f t="shared" si="11"/>
        <v>Reg2015Unspecified site - C80Female65-74</v>
      </c>
      <c r="B745" s="23" t="s">
        <v>2</v>
      </c>
      <c r="C745" s="23">
        <v>2015</v>
      </c>
      <c r="D745" s="23" t="s">
        <v>287</v>
      </c>
      <c r="E745" s="23" t="s">
        <v>4</v>
      </c>
      <c r="F745" s="23" t="s">
        <v>344</v>
      </c>
      <c r="G745" s="23">
        <v>4</v>
      </c>
    </row>
    <row r="746" spans="1:7" ht="15" x14ac:dyDescent="0.25">
      <c r="A746" s="128" t="str">
        <f t="shared" si="11"/>
        <v>Reg2015Hodgkin lymphoma - C81Female65-74</v>
      </c>
      <c r="B746" s="23" t="s">
        <v>2</v>
      </c>
      <c r="C746" s="23">
        <v>2015</v>
      </c>
      <c r="D746" s="23" t="s">
        <v>289</v>
      </c>
      <c r="E746" s="23" t="s">
        <v>4</v>
      </c>
      <c r="F746" s="23" t="s">
        <v>344</v>
      </c>
      <c r="G746" s="23">
        <v>3</v>
      </c>
    </row>
    <row r="747" spans="1:7" ht="15" x14ac:dyDescent="0.25">
      <c r="A747" s="128" t="str">
        <f t="shared" si="11"/>
        <v>Reg2015Non-Hodgkin lymphoma - C82-C86, C96Female65-74</v>
      </c>
      <c r="B747" s="23" t="s">
        <v>2</v>
      </c>
      <c r="C747" s="23">
        <v>2015</v>
      </c>
      <c r="D747" s="23" t="s">
        <v>365</v>
      </c>
      <c r="E747" s="23" t="s">
        <v>4</v>
      </c>
      <c r="F747" s="23" t="s">
        <v>344</v>
      </c>
      <c r="G747" s="23">
        <v>105</v>
      </c>
    </row>
    <row r="748" spans="1:7" ht="15" x14ac:dyDescent="0.25">
      <c r="A748" s="128" t="str">
        <f t="shared" si="11"/>
        <v>Reg2015Immunoproliferative cancers - C88Female65-74</v>
      </c>
      <c r="B748" s="23" t="s">
        <v>2</v>
      </c>
      <c r="C748" s="23">
        <v>2015</v>
      </c>
      <c r="D748" s="23" t="s">
        <v>291</v>
      </c>
      <c r="E748" s="23" t="s">
        <v>4</v>
      </c>
      <c r="F748" s="23" t="s">
        <v>344</v>
      </c>
      <c r="G748" s="23">
        <v>2</v>
      </c>
    </row>
    <row r="749" spans="1:7" ht="15" x14ac:dyDescent="0.25">
      <c r="A749" s="128" t="str">
        <f t="shared" si="11"/>
        <v>Reg2015Myeloma - C90Female65-74</v>
      </c>
      <c r="B749" s="23" t="s">
        <v>2</v>
      </c>
      <c r="C749" s="23">
        <v>2015</v>
      </c>
      <c r="D749" s="23" t="s">
        <v>292</v>
      </c>
      <c r="E749" s="23" t="s">
        <v>4</v>
      </c>
      <c r="F749" s="23" t="s">
        <v>344</v>
      </c>
      <c r="G749" s="23">
        <v>42</v>
      </c>
    </row>
    <row r="750" spans="1:7" ht="15" x14ac:dyDescent="0.25">
      <c r="A750" s="128" t="str">
        <f t="shared" si="11"/>
        <v>Reg2015Leukaemia - C91-C95Female65-74</v>
      </c>
      <c r="B750" s="23" t="s">
        <v>2</v>
      </c>
      <c r="C750" s="23">
        <v>2015</v>
      </c>
      <c r="D750" s="23" t="s">
        <v>26</v>
      </c>
      <c r="E750" s="23" t="s">
        <v>4</v>
      </c>
      <c r="F750" s="23" t="s">
        <v>344</v>
      </c>
      <c r="G750" s="23">
        <v>51</v>
      </c>
    </row>
    <row r="751" spans="1:7" ht="15" x14ac:dyDescent="0.25">
      <c r="A751" s="128" t="str">
        <f t="shared" si="11"/>
        <v>Reg2015Polycythemia vera - D45Female65-74</v>
      </c>
      <c r="B751" s="23" t="s">
        <v>2</v>
      </c>
      <c r="C751" s="23">
        <v>2015</v>
      </c>
      <c r="D751" s="23" t="s">
        <v>294</v>
      </c>
      <c r="E751" s="23" t="s">
        <v>4</v>
      </c>
      <c r="F751" s="23" t="s">
        <v>344</v>
      </c>
      <c r="G751" s="23">
        <v>3</v>
      </c>
    </row>
    <row r="752" spans="1:7" ht="15" x14ac:dyDescent="0.25">
      <c r="A752" s="128" t="str">
        <f t="shared" si="11"/>
        <v>Reg2015Myelodyplastic syndromes - D46Female65-74</v>
      </c>
      <c r="B752" s="23" t="s">
        <v>2</v>
      </c>
      <c r="C752" s="23">
        <v>2015</v>
      </c>
      <c r="D752" s="23" t="s">
        <v>295</v>
      </c>
      <c r="E752" s="23" t="s">
        <v>4</v>
      </c>
      <c r="F752" s="23" t="s">
        <v>344</v>
      </c>
      <c r="G752" s="23">
        <v>17</v>
      </c>
    </row>
    <row r="753" spans="1:7" ht="15" x14ac:dyDescent="0.25">
      <c r="A753" s="128" t="str">
        <f t="shared" si="11"/>
        <v>Reg2015Uncertain behaviour of lymphoid, haematopoietic and related tissue - D47Female65-74</v>
      </c>
      <c r="B753" s="23" t="s">
        <v>2</v>
      </c>
      <c r="C753" s="23">
        <v>2015</v>
      </c>
      <c r="D753" s="23" t="s">
        <v>296</v>
      </c>
      <c r="E753" s="23" t="s">
        <v>4</v>
      </c>
      <c r="F753" s="23" t="s">
        <v>344</v>
      </c>
      <c r="G753" s="23">
        <v>8</v>
      </c>
    </row>
    <row r="754" spans="1:7" ht="15" x14ac:dyDescent="0.25">
      <c r="A754" s="128" t="str">
        <f t="shared" si="11"/>
        <v>Reg2015Lip - C00Female75+</v>
      </c>
      <c r="B754" s="23" t="s">
        <v>2</v>
      </c>
      <c r="C754" s="23">
        <v>2015</v>
      </c>
      <c r="D754" s="23" t="s">
        <v>27</v>
      </c>
      <c r="E754" s="23" t="s">
        <v>4</v>
      </c>
      <c r="F754" s="23" t="s">
        <v>183</v>
      </c>
      <c r="G754" s="23">
        <v>1</v>
      </c>
    </row>
    <row r="755" spans="1:7" ht="15" x14ac:dyDescent="0.25">
      <c r="A755" s="128" t="str">
        <f t="shared" si="11"/>
        <v>Reg2015Tongue - C01-C02Female75+</v>
      </c>
      <c r="B755" s="23" t="s">
        <v>2</v>
      </c>
      <c r="C755" s="23">
        <v>2015</v>
      </c>
      <c r="D755" s="23" t="s">
        <v>42</v>
      </c>
      <c r="E755" s="23" t="s">
        <v>4</v>
      </c>
      <c r="F755" s="23" t="s">
        <v>183</v>
      </c>
      <c r="G755" s="23">
        <v>9</v>
      </c>
    </row>
    <row r="756" spans="1:7" ht="15" x14ac:dyDescent="0.25">
      <c r="A756" s="128" t="str">
        <f t="shared" si="11"/>
        <v>Reg2015Mouth - C03-C06Female75+</v>
      </c>
      <c r="B756" s="23" t="s">
        <v>2</v>
      </c>
      <c r="C756" s="23">
        <v>2015</v>
      </c>
      <c r="D756" s="23" t="s">
        <v>31</v>
      </c>
      <c r="E756" s="23" t="s">
        <v>4</v>
      </c>
      <c r="F756" s="23" t="s">
        <v>183</v>
      </c>
      <c r="G756" s="23">
        <v>22</v>
      </c>
    </row>
    <row r="757" spans="1:7" ht="15" x14ac:dyDescent="0.25">
      <c r="A757" s="128" t="str">
        <f t="shared" si="11"/>
        <v>Reg2015Salivary glands - C07-C08Female75+</v>
      </c>
      <c r="B757" s="23" t="s">
        <v>2</v>
      </c>
      <c r="C757" s="23">
        <v>2015</v>
      </c>
      <c r="D757" s="23" t="s">
        <v>247</v>
      </c>
      <c r="E757" s="23" t="s">
        <v>4</v>
      </c>
      <c r="F757" s="23" t="s">
        <v>183</v>
      </c>
      <c r="G757" s="23">
        <v>5</v>
      </c>
    </row>
    <row r="758" spans="1:7" ht="15" x14ac:dyDescent="0.25">
      <c r="A758" s="128" t="str">
        <f t="shared" si="11"/>
        <v>Reg2015Tonsils - C09Female75+</v>
      </c>
      <c r="B758" s="23" t="s">
        <v>2</v>
      </c>
      <c r="C758" s="23">
        <v>2015</v>
      </c>
      <c r="D758" s="23" t="s">
        <v>248</v>
      </c>
      <c r="E758" s="23" t="s">
        <v>4</v>
      </c>
      <c r="F758" s="23" t="s">
        <v>183</v>
      </c>
      <c r="G758" s="23">
        <v>1</v>
      </c>
    </row>
    <row r="759" spans="1:7" ht="15" x14ac:dyDescent="0.25">
      <c r="A759" s="128" t="str">
        <f t="shared" si="11"/>
        <v>Reg2015Oropharynx - C10Female75+</v>
      </c>
      <c r="B759" s="23" t="s">
        <v>2</v>
      </c>
      <c r="C759" s="23">
        <v>2015</v>
      </c>
      <c r="D759" s="23" t="s">
        <v>34</v>
      </c>
      <c r="E759" s="23" t="s">
        <v>4</v>
      </c>
      <c r="F759" s="23" t="s">
        <v>183</v>
      </c>
      <c r="G759" s="23">
        <v>3</v>
      </c>
    </row>
    <row r="760" spans="1:7" ht="15" x14ac:dyDescent="0.25">
      <c r="A760" s="128" t="str">
        <f t="shared" si="11"/>
        <v>Reg2015Hypopharynx - C13Female75+</v>
      </c>
      <c r="B760" s="23" t="s">
        <v>2</v>
      </c>
      <c r="C760" s="23">
        <v>2015</v>
      </c>
      <c r="D760" s="23" t="s">
        <v>24</v>
      </c>
      <c r="E760" s="23" t="s">
        <v>4</v>
      </c>
      <c r="F760" s="23" t="s">
        <v>183</v>
      </c>
      <c r="G760" s="23">
        <v>1</v>
      </c>
    </row>
    <row r="761" spans="1:7" ht="15" x14ac:dyDescent="0.25">
      <c r="A761" s="128" t="str">
        <f t="shared" si="11"/>
        <v>Reg2015Oesophagus - C15Female75+</v>
      </c>
      <c r="B761" s="23" t="s">
        <v>2</v>
      </c>
      <c r="C761" s="23">
        <v>2015</v>
      </c>
      <c r="D761" s="23" t="s">
        <v>33</v>
      </c>
      <c r="E761" s="23" t="s">
        <v>4</v>
      </c>
      <c r="F761" s="23" t="s">
        <v>183</v>
      </c>
      <c r="G761" s="23">
        <v>53</v>
      </c>
    </row>
    <row r="762" spans="1:7" ht="15" x14ac:dyDescent="0.25">
      <c r="A762" s="128" t="str">
        <f t="shared" si="11"/>
        <v>Reg2015Stomach - C16Female75+</v>
      </c>
      <c r="B762" s="23" t="s">
        <v>2</v>
      </c>
      <c r="C762" s="23">
        <v>2015</v>
      </c>
      <c r="D762" s="23" t="s">
        <v>39</v>
      </c>
      <c r="E762" s="23" t="s">
        <v>4</v>
      </c>
      <c r="F762" s="23" t="s">
        <v>183</v>
      </c>
      <c r="G762" s="23">
        <v>50</v>
      </c>
    </row>
    <row r="763" spans="1:7" ht="15" x14ac:dyDescent="0.25">
      <c r="A763" s="128" t="str">
        <f t="shared" si="11"/>
        <v>Reg2015Small intestine - C17Female75+</v>
      </c>
      <c r="B763" s="23" t="s">
        <v>2</v>
      </c>
      <c r="C763" s="23">
        <v>2015</v>
      </c>
      <c r="D763" s="23" t="s">
        <v>252</v>
      </c>
      <c r="E763" s="23" t="s">
        <v>4</v>
      </c>
      <c r="F763" s="23" t="s">
        <v>183</v>
      </c>
      <c r="G763" s="23">
        <v>19</v>
      </c>
    </row>
    <row r="764" spans="1:7" ht="15" x14ac:dyDescent="0.25">
      <c r="A764" s="128" t="str">
        <f t="shared" si="11"/>
        <v>Reg2015Colon, rectum and rectosigmoid junction - C18-C20Female75+</v>
      </c>
      <c r="B764" s="23" t="s">
        <v>2</v>
      </c>
      <c r="C764" s="23">
        <v>2015</v>
      </c>
      <c r="D764" s="23" t="s">
        <v>1567</v>
      </c>
      <c r="E764" s="23" t="s">
        <v>4</v>
      </c>
      <c r="F764" s="23" t="s">
        <v>183</v>
      </c>
      <c r="G764" s="23">
        <v>692</v>
      </c>
    </row>
    <row r="765" spans="1:7" ht="15" x14ac:dyDescent="0.25">
      <c r="A765" s="128" t="str">
        <f t="shared" si="11"/>
        <v>Reg2015Anus - C21Female75+</v>
      </c>
      <c r="B765" s="23" t="s">
        <v>2</v>
      </c>
      <c r="C765" s="23">
        <v>2015</v>
      </c>
      <c r="D765" s="23" t="s">
        <v>18</v>
      </c>
      <c r="E765" s="23" t="s">
        <v>4</v>
      </c>
      <c r="F765" s="23" t="s">
        <v>183</v>
      </c>
      <c r="G765" s="23">
        <v>15</v>
      </c>
    </row>
    <row r="766" spans="1:7" ht="15" x14ac:dyDescent="0.25">
      <c r="A766" s="128" t="str">
        <f t="shared" si="11"/>
        <v>Reg2015Liver - C22Female75+</v>
      </c>
      <c r="B766" s="23" t="s">
        <v>2</v>
      </c>
      <c r="C766" s="23">
        <v>2015</v>
      </c>
      <c r="D766" s="23" t="s">
        <v>254</v>
      </c>
      <c r="E766" s="23" t="s">
        <v>4</v>
      </c>
      <c r="F766" s="23" t="s">
        <v>183</v>
      </c>
      <c r="G766" s="23">
        <v>52</v>
      </c>
    </row>
    <row r="767" spans="1:7" ht="15" x14ac:dyDescent="0.25">
      <c r="A767" s="128" t="str">
        <f t="shared" si="11"/>
        <v>Reg2015Gallbladder - C23Female75+</v>
      </c>
      <c r="B767" s="23" t="s">
        <v>2</v>
      </c>
      <c r="C767" s="23">
        <v>2015</v>
      </c>
      <c r="D767" s="23" t="s">
        <v>23</v>
      </c>
      <c r="E767" s="23" t="s">
        <v>4</v>
      </c>
      <c r="F767" s="23" t="s">
        <v>183</v>
      </c>
      <c r="G767" s="23">
        <v>18</v>
      </c>
    </row>
    <row r="768" spans="1:7" ht="15" x14ac:dyDescent="0.25">
      <c r="A768" s="128" t="str">
        <f t="shared" si="11"/>
        <v>Reg2015Other biliary tract - C24Female75+</v>
      </c>
      <c r="B768" s="23" t="s">
        <v>2</v>
      </c>
      <c r="C768" s="23">
        <v>2015</v>
      </c>
      <c r="D768" s="23" t="s">
        <v>255</v>
      </c>
      <c r="E768" s="23" t="s">
        <v>4</v>
      </c>
      <c r="F768" s="23" t="s">
        <v>183</v>
      </c>
      <c r="G768" s="23">
        <v>23</v>
      </c>
    </row>
    <row r="769" spans="1:7" ht="15" x14ac:dyDescent="0.25">
      <c r="A769" s="128" t="str">
        <f t="shared" si="11"/>
        <v>Reg2015Pancreas - C25Female75+</v>
      </c>
      <c r="B769" s="23" t="s">
        <v>2</v>
      </c>
      <c r="C769" s="23">
        <v>2015</v>
      </c>
      <c r="D769" s="23" t="s">
        <v>36</v>
      </c>
      <c r="E769" s="23" t="s">
        <v>4</v>
      </c>
      <c r="F769" s="23" t="s">
        <v>183</v>
      </c>
      <c r="G769" s="23">
        <v>142</v>
      </c>
    </row>
    <row r="770" spans="1:7" ht="15" x14ac:dyDescent="0.25">
      <c r="A770" s="128" t="str">
        <f t="shared" si="11"/>
        <v>Reg2015Other digestive organs - C26Female75+</v>
      </c>
      <c r="B770" s="23" t="s">
        <v>2</v>
      </c>
      <c r="C770" s="23">
        <v>2015</v>
      </c>
      <c r="D770" s="23" t="s">
        <v>256</v>
      </c>
      <c r="E770" s="23" t="s">
        <v>4</v>
      </c>
      <c r="F770" s="23" t="s">
        <v>183</v>
      </c>
      <c r="G770" s="23">
        <v>48</v>
      </c>
    </row>
    <row r="771" spans="1:7" ht="15" x14ac:dyDescent="0.25">
      <c r="A771" s="128" t="str">
        <f t="shared" ref="A771:A834" si="12">B771&amp;C771&amp;D771&amp;E771&amp;F771</f>
        <v>Reg2015Nasal cavity and middle ear - C30Female75+</v>
      </c>
      <c r="B771" s="23" t="s">
        <v>2</v>
      </c>
      <c r="C771" s="23">
        <v>2015</v>
      </c>
      <c r="D771" s="23" t="s">
        <v>258</v>
      </c>
      <c r="E771" s="23" t="s">
        <v>4</v>
      </c>
      <c r="F771" s="23" t="s">
        <v>183</v>
      </c>
      <c r="G771" s="23">
        <v>3</v>
      </c>
    </row>
    <row r="772" spans="1:7" ht="15" x14ac:dyDescent="0.25">
      <c r="A772" s="128" t="str">
        <f t="shared" si="12"/>
        <v>Reg2015Accessory sinuses - C31Female75+</v>
      </c>
      <c r="B772" s="23" t="s">
        <v>2</v>
      </c>
      <c r="C772" s="23">
        <v>2015</v>
      </c>
      <c r="D772" s="23" t="s">
        <v>259</v>
      </c>
      <c r="E772" s="23" t="s">
        <v>4</v>
      </c>
      <c r="F772" s="23" t="s">
        <v>183</v>
      </c>
      <c r="G772" s="23">
        <v>3</v>
      </c>
    </row>
    <row r="773" spans="1:7" ht="15" x14ac:dyDescent="0.25">
      <c r="A773" s="128" t="str">
        <f t="shared" si="12"/>
        <v>Reg2015Larynx - C32Female75+</v>
      </c>
      <c r="B773" s="23" t="s">
        <v>2</v>
      </c>
      <c r="C773" s="23">
        <v>2015</v>
      </c>
      <c r="D773" s="23" t="s">
        <v>25</v>
      </c>
      <c r="E773" s="23" t="s">
        <v>4</v>
      </c>
      <c r="F773" s="23" t="s">
        <v>183</v>
      </c>
      <c r="G773" s="23">
        <v>2</v>
      </c>
    </row>
    <row r="774" spans="1:7" ht="15" x14ac:dyDescent="0.25">
      <c r="A774" s="128" t="str">
        <f t="shared" si="12"/>
        <v>Reg2015Lung - C33-C34Female75+</v>
      </c>
      <c r="B774" s="23" t="s">
        <v>2</v>
      </c>
      <c r="C774" s="23">
        <v>2015</v>
      </c>
      <c r="D774" s="23" t="s">
        <v>47</v>
      </c>
      <c r="E774" s="23" t="s">
        <v>4</v>
      </c>
      <c r="F774" s="23" t="s">
        <v>183</v>
      </c>
      <c r="G774" s="23">
        <v>353</v>
      </c>
    </row>
    <row r="775" spans="1:7" ht="15" x14ac:dyDescent="0.25">
      <c r="A775" s="128" t="str">
        <f t="shared" si="12"/>
        <v>Reg2015Heart, mediastinum and pleura - C38Female75+</v>
      </c>
      <c r="B775" s="23" t="s">
        <v>2</v>
      </c>
      <c r="C775" s="23">
        <v>2015</v>
      </c>
      <c r="D775" s="23" t="s">
        <v>260</v>
      </c>
      <c r="E775" s="23" t="s">
        <v>4</v>
      </c>
      <c r="F775" s="23" t="s">
        <v>183</v>
      </c>
      <c r="G775" s="23">
        <v>1</v>
      </c>
    </row>
    <row r="776" spans="1:7" ht="15" x14ac:dyDescent="0.25">
      <c r="A776" s="128" t="str">
        <f t="shared" si="12"/>
        <v>Reg2015Melanoma - C43Female75+</v>
      </c>
      <c r="B776" s="23" t="s">
        <v>2</v>
      </c>
      <c r="C776" s="23">
        <v>2015</v>
      </c>
      <c r="D776" s="23" t="s">
        <v>28</v>
      </c>
      <c r="E776" s="23" t="s">
        <v>4</v>
      </c>
      <c r="F776" s="23" t="s">
        <v>183</v>
      </c>
      <c r="G776" s="23">
        <v>261</v>
      </c>
    </row>
    <row r="777" spans="1:7" ht="15" x14ac:dyDescent="0.25">
      <c r="A777" s="128" t="str">
        <f t="shared" si="12"/>
        <v>Reg2015Non-melanoma - C44Female75+</v>
      </c>
      <c r="B777" s="23" t="s">
        <v>2</v>
      </c>
      <c r="C777" s="23">
        <v>2015</v>
      </c>
      <c r="D777" s="23" t="s">
        <v>263</v>
      </c>
      <c r="E777" s="23" t="s">
        <v>4</v>
      </c>
      <c r="F777" s="23" t="s">
        <v>183</v>
      </c>
      <c r="G777" s="23">
        <v>28</v>
      </c>
    </row>
    <row r="778" spans="1:7" ht="15" x14ac:dyDescent="0.25">
      <c r="A778" s="128" t="str">
        <f t="shared" si="12"/>
        <v>Reg2015Mesothelioma - C45Female75+</v>
      </c>
      <c r="B778" s="23" t="s">
        <v>2</v>
      </c>
      <c r="C778" s="23">
        <v>2015</v>
      </c>
      <c r="D778" s="23" t="s">
        <v>30</v>
      </c>
      <c r="E778" s="23" t="s">
        <v>4</v>
      </c>
      <c r="F778" s="23" t="s">
        <v>183</v>
      </c>
      <c r="G778" s="23">
        <v>3</v>
      </c>
    </row>
    <row r="779" spans="1:7" ht="15" x14ac:dyDescent="0.25">
      <c r="A779" s="128" t="str">
        <f t="shared" si="12"/>
        <v>Reg2015Peritoneum - C48Female75+</v>
      </c>
      <c r="B779" s="23" t="s">
        <v>2</v>
      </c>
      <c r="C779" s="23">
        <v>2015</v>
      </c>
      <c r="D779" s="23" t="s">
        <v>267</v>
      </c>
      <c r="E779" s="23" t="s">
        <v>4</v>
      </c>
      <c r="F779" s="23" t="s">
        <v>183</v>
      </c>
      <c r="G779" s="23">
        <v>10</v>
      </c>
    </row>
    <row r="780" spans="1:7" ht="15" x14ac:dyDescent="0.25">
      <c r="A780" s="128" t="str">
        <f t="shared" si="12"/>
        <v>Reg2015Connective tissue - C49Female75+</v>
      </c>
      <c r="B780" s="23" t="s">
        <v>2</v>
      </c>
      <c r="C780" s="23">
        <v>2015</v>
      </c>
      <c r="D780" s="23" t="s">
        <v>268</v>
      </c>
      <c r="E780" s="23" t="s">
        <v>4</v>
      </c>
      <c r="F780" s="23" t="s">
        <v>183</v>
      </c>
      <c r="G780" s="23">
        <v>8</v>
      </c>
    </row>
    <row r="781" spans="1:7" ht="15" x14ac:dyDescent="0.25">
      <c r="A781" s="128" t="str">
        <f t="shared" si="12"/>
        <v>Reg2015Breast - C50Female75+</v>
      </c>
      <c r="B781" s="23" t="s">
        <v>2</v>
      </c>
      <c r="C781" s="23">
        <v>2015</v>
      </c>
      <c r="D781" s="23" t="s">
        <v>21</v>
      </c>
      <c r="E781" s="23" t="s">
        <v>4</v>
      </c>
      <c r="F781" s="23" t="s">
        <v>183</v>
      </c>
      <c r="G781" s="23">
        <v>582</v>
      </c>
    </row>
    <row r="782" spans="1:7" ht="15" x14ac:dyDescent="0.25">
      <c r="A782" s="128" t="str">
        <f t="shared" si="12"/>
        <v>Reg2015Vulva - C51Female75+</v>
      </c>
      <c r="B782" s="23" t="s">
        <v>2</v>
      </c>
      <c r="C782" s="23">
        <v>2015</v>
      </c>
      <c r="D782" s="23" t="s">
        <v>46</v>
      </c>
      <c r="E782" s="23" t="s">
        <v>4</v>
      </c>
      <c r="F782" s="23" t="s">
        <v>183</v>
      </c>
      <c r="G782" s="23">
        <v>23</v>
      </c>
    </row>
    <row r="783" spans="1:7" ht="15" x14ac:dyDescent="0.25">
      <c r="A783" s="128" t="str">
        <f t="shared" si="12"/>
        <v>Reg2015Vagina - C52Female75+</v>
      </c>
      <c r="B783" s="23" t="s">
        <v>2</v>
      </c>
      <c r="C783" s="23">
        <v>2015</v>
      </c>
      <c r="D783" s="23" t="s">
        <v>45</v>
      </c>
      <c r="E783" s="23" t="s">
        <v>4</v>
      </c>
      <c r="F783" s="23" t="s">
        <v>183</v>
      </c>
      <c r="G783" s="23">
        <v>6</v>
      </c>
    </row>
    <row r="784" spans="1:7" ht="15" x14ac:dyDescent="0.25">
      <c r="A784" s="128" t="str">
        <f t="shared" si="12"/>
        <v>Reg2015Cervix - C53Female75+</v>
      </c>
      <c r="B784" s="23" t="s">
        <v>2</v>
      </c>
      <c r="C784" s="23">
        <v>2015</v>
      </c>
      <c r="D784" s="23" t="s">
        <v>22</v>
      </c>
      <c r="E784" s="23" t="s">
        <v>4</v>
      </c>
      <c r="F784" s="23" t="s">
        <v>183</v>
      </c>
      <c r="G784" s="23">
        <v>14</v>
      </c>
    </row>
    <row r="785" spans="1:7" ht="15" x14ac:dyDescent="0.25">
      <c r="A785" s="128" t="str">
        <f t="shared" si="12"/>
        <v>Reg2015Uterus - C54-C55Female75+</v>
      </c>
      <c r="B785" s="23" t="s">
        <v>2</v>
      </c>
      <c r="C785" s="23">
        <v>2015</v>
      </c>
      <c r="D785" s="23" t="s">
        <v>44</v>
      </c>
      <c r="E785" s="23" t="s">
        <v>4</v>
      </c>
      <c r="F785" s="23" t="s">
        <v>183</v>
      </c>
      <c r="G785" s="23">
        <v>103</v>
      </c>
    </row>
    <row r="786" spans="1:7" ht="15" x14ac:dyDescent="0.25">
      <c r="A786" s="128" t="str">
        <f t="shared" si="12"/>
        <v>Reg2015Ovary - C56Female75+</v>
      </c>
      <c r="B786" s="23" t="s">
        <v>2</v>
      </c>
      <c r="C786" s="23">
        <v>2015</v>
      </c>
      <c r="D786" s="23" t="s">
        <v>35</v>
      </c>
      <c r="E786" s="23" t="s">
        <v>4</v>
      </c>
      <c r="F786" s="23" t="s">
        <v>183</v>
      </c>
      <c r="G786" s="23">
        <v>73</v>
      </c>
    </row>
    <row r="787" spans="1:7" ht="15" x14ac:dyDescent="0.25">
      <c r="A787" s="128" t="str">
        <f t="shared" si="12"/>
        <v>Reg2015Other female genital organs - C57Female75+</v>
      </c>
      <c r="B787" s="23" t="s">
        <v>2</v>
      </c>
      <c r="C787" s="23">
        <v>2015</v>
      </c>
      <c r="D787" s="23" t="s">
        <v>270</v>
      </c>
      <c r="E787" s="23" t="s">
        <v>4</v>
      </c>
      <c r="F787" s="23" t="s">
        <v>183</v>
      </c>
      <c r="G787" s="23">
        <v>24</v>
      </c>
    </row>
    <row r="788" spans="1:7" ht="15" x14ac:dyDescent="0.25">
      <c r="A788" s="128" t="str">
        <f t="shared" si="12"/>
        <v>Reg2015Kidney - C64Female75+</v>
      </c>
      <c r="B788" s="23" t="s">
        <v>2</v>
      </c>
      <c r="C788" s="23">
        <v>2015</v>
      </c>
      <c r="D788" s="23" t="s">
        <v>274</v>
      </c>
      <c r="E788" s="23" t="s">
        <v>4</v>
      </c>
      <c r="F788" s="23" t="s">
        <v>183</v>
      </c>
      <c r="G788" s="23">
        <v>38</v>
      </c>
    </row>
    <row r="789" spans="1:7" ht="15" x14ac:dyDescent="0.25">
      <c r="A789" s="128" t="str">
        <f t="shared" si="12"/>
        <v>Reg2015Renal pelvis - C65Female75+</v>
      </c>
      <c r="B789" s="23" t="s">
        <v>2</v>
      </c>
      <c r="C789" s="23">
        <v>2015</v>
      </c>
      <c r="D789" s="23" t="s">
        <v>275</v>
      </c>
      <c r="E789" s="23" t="s">
        <v>4</v>
      </c>
      <c r="F789" s="23" t="s">
        <v>183</v>
      </c>
      <c r="G789" s="23">
        <v>11</v>
      </c>
    </row>
    <row r="790" spans="1:7" ht="15" x14ac:dyDescent="0.25">
      <c r="A790" s="128" t="str">
        <f t="shared" si="12"/>
        <v>Reg2015Ureter - C66Female75+</v>
      </c>
      <c r="B790" s="23" t="s">
        <v>2</v>
      </c>
      <c r="C790" s="23">
        <v>2015</v>
      </c>
      <c r="D790" s="23" t="s">
        <v>43</v>
      </c>
      <c r="E790" s="23" t="s">
        <v>4</v>
      </c>
      <c r="F790" s="23" t="s">
        <v>183</v>
      </c>
      <c r="G790" s="23">
        <v>3</v>
      </c>
    </row>
    <row r="791" spans="1:7" ht="15" x14ac:dyDescent="0.25">
      <c r="A791" s="128" t="str">
        <f t="shared" si="12"/>
        <v>Reg2015Bladder - C67Female75+</v>
      </c>
      <c r="B791" s="23" t="s">
        <v>2</v>
      </c>
      <c r="C791" s="23">
        <v>2015</v>
      </c>
      <c r="D791" s="23" t="s">
        <v>19</v>
      </c>
      <c r="E791" s="23" t="s">
        <v>4</v>
      </c>
      <c r="F791" s="23" t="s">
        <v>183</v>
      </c>
      <c r="G791" s="23">
        <v>67</v>
      </c>
    </row>
    <row r="792" spans="1:7" ht="15" x14ac:dyDescent="0.25">
      <c r="A792" s="128" t="str">
        <f t="shared" si="12"/>
        <v>Reg2015Other urinary organs - C68Female75+</v>
      </c>
      <c r="B792" s="23" t="s">
        <v>2</v>
      </c>
      <c r="C792" s="23">
        <v>2015</v>
      </c>
      <c r="D792" s="23" t="s">
        <v>276</v>
      </c>
      <c r="E792" s="23" t="s">
        <v>4</v>
      </c>
      <c r="F792" s="23" t="s">
        <v>183</v>
      </c>
      <c r="G792" s="23">
        <v>3</v>
      </c>
    </row>
    <row r="793" spans="1:7" ht="15" x14ac:dyDescent="0.25">
      <c r="A793" s="128" t="str">
        <f t="shared" si="12"/>
        <v>Reg2015Eye - C69Female75+</v>
      </c>
      <c r="B793" s="23" t="s">
        <v>2</v>
      </c>
      <c r="C793" s="23">
        <v>2015</v>
      </c>
      <c r="D793" s="23" t="s">
        <v>278</v>
      </c>
      <c r="E793" s="23" t="s">
        <v>4</v>
      </c>
      <c r="F793" s="23" t="s">
        <v>183</v>
      </c>
      <c r="G793" s="23">
        <v>6</v>
      </c>
    </row>
    <row r="794" spans="1:7" ht="15" x14ac:dyDescent="0.25">
      <c r="A794" s="128" t="str">
        <f t="shared" si="12"/>
        <v>Reg2015Brain - C71Female75+</v>
      </c>
      <c r="B794" s="23" t="s">
        <v>2</v>
      </c>
      <c r="C794" s="23">
        <v>2015</v>
      </c>
      <c r="D794" s="23" t="s">
        <v>20</v>
      </c>
      <c r="E794" s="23" t="s">
        <v>4</v>
      </c>
      <c r="F794" s="23" t="s">
        <v>183</v>
      </c>
      <c r="G794" s="23">
        <v>38</v>
      </c>
    </row>
    <row r="795" spans="1:7" ht="15" x14ac:dyDescent="0.25">
      <c r="A795" s="128" t="str">
        <f t="shared" si="12"/>
        <v>Reg2015Thyroid - C73Female75+</v>
      </c>
      <c r="B795" s="23" t="s">
        <v>2</v>
      </c>
      <c r="C795" s="23">
        <v>2015</v>
      </c>
      <c r="D795" s="23" t="s">
        <v>281</v>
      </c>
      <c r="E795" s="23" t="s">
        <v>4</v>
      </c>
      <c r="F795" s="23" t="s">
        <v>183</v>
      </c>
      <c r="G795" s="23">
        <v>16</v>
      </c>
    </row>
    <row r="796" spans="1:7" ht="15" x14ac:dyDescent="0.25">
      <c r="A796" s="128" t="str">
        <f t="shared" si="12"/>
        <v>Reg2015Other and ill-defined sites - C76Female75+</v>
      </c>
      <c r="B796" s="23" t="s">
        <v>2</v>
      </c>
      <c r="C796" s="23">
        <v>2015</v>
      </c>
      <c r="D796" s="23" t="s">
        <v>285</v>
      </c>
      <c r="E796" s="23" t="s">
        <v>4</v>
      </c>
      <c r="F796" s="23" t="s">
        <v>183</v>
      </c>
      <c r="G796" s="23">
        <v>3</v>
      </c>
    </row>
    <row r="797" spans="1:7" ht="15" x14ac:dyDescent="0.25">
      <c r="A797" s="128" t="str">
        <f t="shared" si="12"/>
        <v>Reg2015Unknown primary - C77-C79Female75+</v>
      </c>
      <c r="B797" s="23" t="s">
        <v>2</v>
      </c>
      <c r="C797" s="23">
        <v>2015</v>
      </c>
      <c r="D797" s="23" t="s">
        <v>286</v>
      </c>
      <c r="E797" s="23" t="s">
        <v>4</v>
      </c>
      <c r="F797" s="23" t="s">
        <v>183</v>
      </c>
      <c r="G797" s="23">
        <v>92</v>
      </c>
    </row>
    <row r="798" spans="1:7" ht="15" x14ac:dyDescent="0.25">
      <c r="A798" s="128" t="str">
        <f t="shared" si="12"/>
        <v>Reg2015Unspecified site - C80Female75+</v>
      </c>
      <c r="B798" s="23" t="s">
        <v>2</v>
      </c>
      <c r="C798" s="23">
        <v>2015</v>
      </c>
      <c r="D798" s="23" t="s">
        <v>287</v>
      </c>
      <c r="E798" s="23" t="s">
        <v>4</v>
      </c>
      <c r="F798" s="23" t="s">
        <v>183</v>
      </c>
      <c r="G798" s="23">
        <v>34</v>
      </c>
    </row>
    <row r="799" spans="1:7" ht="15" x14ac:dyDescent="0.25">
      <c r="A799" s="128" t="str">
        <f t="shared" si="12"/>
        <v>Reg2015Hodgkin lymphoma - C81Female75+</v>
      </c>
      <c r="B799" s="23" t="s">
        <v>2</v>
      </c>
      <c r="C799" s="23">
        <v>2015</v>
      </c>
      <c r="D799" s="23" t="s">
        <v>289</v>
      </c>
      <c r="E799" s="23" t="s">
        <v>4</v>
      </c>
      <c r="F799" s="23" t="s">
        <v>183</v>
      </c>
      <c r="G799" s="23">
        <v>4</v>
      </c>
    </row>
    <row r="800" spans="1:7" ht="15" x14ac:dyDescent="0.25">
      <c r="A800" s="128" t="str">
        <f t="shared" si="12"/>
        <v>Reg2015Non-Hodgkin lymphoma - C82-C86, C96Female75+</v>
      </c>
      <c r="B800" s="23" t="s">
        <v>2</v>
      </c>
      <c r="C800" s="23">
        <v>2015</v>
      </c>
      <c r="D800" s="23" t="s">
        <v>365</v>
      </c>
      <c r="E800" s="23" t="s">
        <v>4</v>
      </c>
      <c r="F800" s="23" t="s">
        <v>183</v>
      </c>
      <c r="G800" s="23">
        <v>149</v>
      </c>
    </row>
    <row r="801" spans="1:7" ht="15" x14ac:dyDescent="0.25">
      <c r="A801" s="128" t="str">
        <f t="shared" si="12"/>
        <v>Reg2015Immunoproliferative cancers - C88Female75+</v>
      </c>
      <c r="B801" s="23" t="s">
        <v>2</v>
      </c>
      <c r="C801" s="23">
        <v>2015</v>
      </c>
      <c r="D801" s="23" t="s">
        <v>291</v>
      </c>
      <c r="E801" s="23" t="s">
        <v>4</v>
      </c>
      <c r="F801" s="23" t="s">
        <v>183</v>
      </c>
      <c r="G801" s="23">
        <v>7</v>
      </c>
    </row>
    <row r="802" spans="1:7" ht="15" x14ac:dyDescent="0.25">
      <c r="A802" s="128" t="str">
        <f t="shared" si="12"/>
        <v>Reg2015Myeloma - C90Female75+</v>
      </c>
      <c r="B802" s="23" t="s">
        <v>2</v>
      </c>
      <c r="C802" s="23">
        <v>2015</v>
      </c>
      <c r="D802" s="23" t="s">
        <v>292</v>
      </c>
      <c r="E802" s="23" t="s">
        <v>4</v>
      </c>
      <c r="F802" s="23" t="s">
        <v>183</v>
      </c>
      <c r="G802" s="23">
        <v>66</v>
      </c>
    </row>
    <row r="803" spans="1:7" ht="15" x14ac:dyDescent="0.25">
      <c r="A803" s="128" t="str">
        <f t="shared" si="12"/>
        <v>Reg2015Leukaemia - C91-C95Female75+</v>
      </c>
      <c r="B803" s="23" t="s">
        <v>2</v>
      </c>
      <c r="C803" s="23">
        <v>2015</v>
      </c>
      <c r="D803" s="23" t="s">
        <v>26</v>
      </c>
      <c r="E803" s="23" t="s">
        <v>4</v>
      </c>
      <c r="F803" s="23" t="s">
        <v>183</v>
      </c>
      <c r="G803" s="23">
        <v>95</v>
      </c>
    </row>
    <row r="804" spans="1:7" ht="15" x14ac:dyDescent="0.25">
      <c r="A804" s="128" t="str">
        <f t="shared" si="12"/>
        <v>Reg2015Polycythemia vera - D45Female75+</v>
      </c>
      <c r="B804" s="23" t="s">
        <v>2</v>
      </c>
      <c r="C804" s="23">
        <v>2015</v>
      </c>
      <c r="D804" s="23" t="s">
        <v>294</v>
      </c>
      <c r="E804" s="23" t="s">
        <v>4</v>
      </c>
      <c r="F804" s="23" t="s">
        <v>183</v>
      </c>
      <c r="G804" s="23">
        <v>6</v>
      </c>
    </row>
    <row r="805" spans="1:7" ht="15" x14ac:dyDescent="0.25">
      <c r="A805" s="128" t="str">
        <f t="shared" si="12"/>
        <v>Reg2015Myelodyplastic syndromes - D46Female75+</v>
      </c>
      <c r="B805" s="23" t="s">
        <v>2</v>
      </c>
      <c r="C805" s="23">
        <v>2015</v>
      </c>
      <c r="D805" s="23" t="s">
        <v>295</v>
      </c>
      <c r="E805" s="23" t="s">
        <v>4</v>
      </c>
      <c r="F805" s="23" t="s">
        <v>183</v>
      </c>
      <c r="G805" s="23">
        <v>39</v>
      </c>
    </row>
    <row r="806" spans="1:7" ht="15" x14ac:dyDescent="0.25">
      <c r="A806" s="128" t="str">
        <f t="shared" si="12"/>
        <v>Reg2015Uncertain behaviour of lymphoid, haematopoietic and related tissue - D47Female75+</v>
      </c>
      <c r="B806" s="23" t="s">
        <v>2</v>
      </c>
      <c r="C806" s="23">
        <v>2015</v>
      </c>
      <c r="D806" s="23" t="s">
        <v>296</v>
      </c>
      <c r="E806" s="23" t="s">
        <v>4</v>
      </c>
      <c r="F806" s="23" t="s">
        <v>183</v>
      </c>
      <c r="G806" s="23">
        <v>10</v>
      </c>
    </row>
    <row r="807" spans="1:7" ht="15" x14ac:dyDescent="0.25">
      <c r="A807" s="128" t="str">
        <f t="shared" si="12"/>
        <v>Reg2015Salivary glands - C07-C08Male0-24</v>
      </c>
      <c r="B807" s="23" t="s">
        <v>2</v>
      </c>
      <c r="C807" s="23">
        <v>2015</v>
      </c>
      <c r="D807" s="23" t="s">
        <v>247</v>
      </c>
      <c r="E807" s="23" t="s">
        <v>5</v>
      </c>
      <c r="F807" s="23" t="s">
        <v>366</v>
      </c>
      <c r="G807" s="23">
        <v>2</v>
      </c>
    </row>
    <row r="808" spans="1:7" ht="15" x14ac:dyDescent="0.25">
      <c r="A808" s="128" t="str">
        <f t="shared" si="12"/>
        <v>Reg2015Nasopharynx - C11Male0-24</v>
      </c>
      <c r="B808" s="23" t="s">
        <v>2</v>
      </c>
      <c r="C808" s="23">
        <v>2015</v>
      </c>
      <c r="D808" s="23" t="s">
        <v>32</v>
      </c>
      <c r="E808" s="23" t="s">
        <v>5</v>
      </c>
      <c r="F808" s="23" t="s">
        <v>366</v>
      </c>
      <c r="G808" s="23">
        <v>2</v>
      </c>
    </row>
    <row r="809" spans="1:7" ht="15" x14ac:dyDescent="0.25">
      <c r="A809" s="128" t="str">
        <f t="shared" si="12"/>
        <v>Reg2015Other lip, oral cavity and pharynx - C14Male0-24</v>
      </c>
      <c r="B809" s="23" t="s">
        <v>2</v>
      </c>
      <c r="C809" s="23">
        <v>2015</v>
      </c>
      <c r="D809" s="23" t="s">
        <v>250</v>
      </c>
      <c r="E809" s="23" t="s">
        <v>5</v>
      </c>
      <c r="F809" s="23" t="s">
        <v>366</v>
      </c>
      <c r="G809" s="23">
        <v>1</v>
      </c>
    </row>
    <row r="810" spans="1:7" ht="15" x14ac:dyDescent="0.25">
      <c r="A810" s="128" t="str">
        <f t="shared" si="12"/>
        <v>Reg2015Colon, rectum and rectosigmoid junction - C18-C20Male0-24</v>
      </c>
      <c r="B810" s="23" t="s">
        <v>2</v>
      </c>
      <c r="C810" s="23">
        <v>2015</v>
      </c>
      <c r="D810" s="23" t="s">
        <v>1567</v>
      </c>
      <c r="E810" s="23" t="s">
        <v>5</v>
      </c>
      <c r="F810" s="23" t="s">
        <v>366</v>
      </c>
      <c r="G810" s="23">
        <v>7</v>
      </c>
    </row>
    <row r="811" spans="1:7" ht="15" x14ac:dyDescent="0.25">
      <c r="A811" s="128" t="str">
        <f t="shared" si="12"/>
        <v>Reg2015Liver - C22Male0-24</v>
      </c>
      <c r="B811" s="23" t="s">
        <v>2</v>
      </c>
      <c r="C811" s="23">
        <v>2015</v>
      </c>
      <c r="D811" s="23" t="s">
        <v>254</v>
      </c>
      <c r="E811" s="23" t="s">
        <v>5</v>
      </c>
      <c r="F811" s="23" t="s">
        <v>366</v>
      </c>
      <c r="G811" s="23">
        <v>3</v>
      </c>
    </row>
    <row r="812" spans="1:7" ht="15" x14ac:dyDescent="0.25">
      <c r="A812" s="128" t="str">
        <f t="shared" si="12"/>
        <v>Reg2015Bone and articular cartilage - C40-C41Male0-24</v>
      </c>
      <c r="B812" s="23" t="s">
        <v>2</v>
      </c>
      <c r="C812" s="23">
        <v>2015</v>
      </c>
      <c r="D812" s="23" t="s">
        <v>262</v>
      </c>
      <c r="E812" s="23" t="s">
        <v>5</v>
      </c>
      <c r="F812" s="23" t="s">
        <v>366</v>
      </c>
      <c r="G812" s="23">
        <v>8</v>
      </c>
    </row>
    <row r="813" spans="1:7" ht="15" x14ac:dyDescent="0.25">
      <c r="A813" s="128" t="str">
        <f t="shared" si="12"/>
        <v>Reg2015Melanoma - C43Male0-24</v>
      </c>
      <c r="B813" s="23" t="s">
        <v>2</v>
      </c>
      <c r="C813" s="23">
        <v>2015</v>
      </c>
      <c r="D813" s="23" t="s">
        <v>28</v>
      </c>
      <c r="E813" s="23" t="s">
        <v>5</v>
      </c>
      <c r="F813" s="23" t="s">
        <v>366</v>
      </c>
      <c r="G813" s="23">
        <v>12</v>
      </c>
    </row>
    <row r="814" spans="1:7" ht="15" x14ac:dyDescent="0.25">
      <c r="A814" s="128" t="str">
        <f t="shared" si="12"/>
        <v>Reg2015Connective tissue - C49Male0-24</v>
      </c>
      <c r="B814" s="23" t="s">
        <v>2</v>
      </c>
      <c r="C814" s="23">
        <v>2015</v>
      </c>
      <c r="D814" s="23" t="s">
        <v>268</v>
      </c>
      <c r="E814" s="23" t="s">
        <v>5</v>
      </c>
      <c r="F814" s="23" t="s">
        <v>366</v>
      </c>
      <c r="G814" s="23">
        <v>6</v>
      </c>
    </row>
    <row r="815" spans="1:7" ht="15" x14ac:dyDescent="0.25">
      <c r="A815" s="128" t="str">
        <f t="shared" si="12"/>
        <v>Reg2015Testis - C62Male0-24</v>
      </c>
      <c r="B815" s="23" t="s">
        <v>2</v>
      </c>
      <c r="C815" s="23">
        <v>2015</v>
      </c>
      <c r="D815" s="23" t="s">
        <v>40</v>
      </c>
      <c r="E815" s="23" t="s">
        <v>5</v>
      </c>
      <c r="F815" s="23" t="s">
        <v>366</v>
      </c>
      <c r="G815" s="23">
        <v>22</v>
      </c>
    </row>
    <row r="816" spans="1:7" ht="15" x14ac:dyDescent="0.25">
      <c r="A816" s="128" t="str">
        <f t="shared" si="12"/>
        <v>Reg2015Other male genital organs - C63Male0-24</v>
      </c>
      <c r="B816" s="23" t="s">
        <v>2</v>
      </c>
      <c r="C816" s="23">
        <v>2015</v>
      </c>
      <c r="D816" s="23" t="s">
        <v>272</v>
      </c>
      <c r="E816" s="23" t="s">
        <v>5</v>
      </c>
      <c r="F816" s="23" t="s">
        <v>366</v>
      </c>
      <c r="G816" s="23">
        <v>1</v>
      </c>
    </row>
    <row r="817" spans="1:7" ht="15" x14ac:dyDescent="0.25">
      <c r="A817" s="128" t="str">
        <f t="shared" si="12"/>
        <v>Reg2015Kidney - C64Male0-24</v>
      </c>
      <c r="B817" s="23" t="s">
        <v>2</v>
      </c>
      <c r="C817" s="23">
        <v>2015</v>
      </c>
      <c r="D817" s="23" t="s">
        <v>274</v>
      </c>
      <c r="E817" s="23" t="s">
        <v>5</v>
      </c>
      <c r="F817" s="23" t="s">
        <v>366</v>
      </c>
      <c r="G817" s="23">
        <v>10</v>
      </c>
    </row>
    <row r="818" spans="1:7" ht="15" x14ac:dyDescent="0.25">
      <c r="A818" s="128" t="str">
        <f t="shared" si="12"/>
        <v>Reg2015Eye - C69Male0-24</v>
      </c>
      <c r="B818" s="23" t="s">
        <v>2</v>
      </c>
      <c r="C818" s="23">
        <v>2015</v>
      </c>
      <c r="D818" s="23" t="s">
        <v>278</v>
      </c>
      <c r="E818" s="23" t="s">
        <v>5</v>
      </c>
      <c r="F818" s="23" t="s">
        <v>366</v>
      </c>
      <c r="G818" s="23">
        <v>1</v>
      </c>
    </row>
    <row r="819" spans="1:7" ht="15" x14ac:dyDescent="0.25">
      <c r="A819" s="128" t="str">
        <f t="shared" si="12"/>
        <v>Reg2015Brain - C71Male0-24</v>
      </c>
      <c r="B819" s="23" t="s">
        <v>2</v>
      </c>
      <c r="C819" s="23">
        <v>2015</v>
      </c>
      <c r="D819" s="23" t="s">
        <v>20</v>
      </c>
      <c r="E819" s="23" t="s">
        <v>5</v>
      </c>
      <c r="F819" s="23" t="s">
        <v>366</v>
      </c>
      <c r="G819" s="23">
        <v>13</v>
      </c>
    </row>
    <row r="820" spans="1:7" ht="15" x14ac:dyDescent="0.25">
      <c r="A820" s="128" t="str">
        <f t="shared" si="12"/>
        <v>Reg2015Other central nervous system - C72Male0-24</v>
      </c>
      <c r="B820" s="23" t="s">
        <v>2</v>
      </c>
      <c r="C820" s="23">
        <v>2015</v>
      </c>
      <c r="D820" s="23" t="s">
        <v>279</v>
      </c>
      <c r="E820" s="23" t="s">
        <v>5</v>
      </c>
      <c r="F820" s="23" t="s">
        <v>366</v>
      </c>
      <c r="G820" s="23">
        <v>1</v>
      </c>
    </row>
    <row r="821" spans="1:7" ht="15" x14ac:dyDescent="0.25">
      <c r="A821" s="128" t="str">
        <f t="shared" si="12"/>
        <v>Reg2015Thyroid - C73Male0-24</v>
      </c>
      <c r="B821" s="23" t="s">
        <v>2</v>
      </c>
      <c r="C821" s="23">
        <v>2015</v>
      </c>
      <c r="D821" s="23" t="s">
        <v>281</v>
      </c>
      <c r="E821" s="23" t="s">
        <v>5</v>
      </c>
      <c r="F821" s="23" t="s">
        <v>366</v>
      </c>
      <c r="G821" s="23">
        <v>4</v>
      </c>
    </row>
    <row r="822" spans="1:7" ht="15" x14ac:dyDescent="0.25">
      <c r="A822" s="128" t="str">
        <f t="shared" si="12"/>
        <v>Reg2015Adrenal gland - C74Male0-24</v>
      </c>
      <c r="B822" s="23" t="s">
        <v>2</v>
      </c>
      <c r="C822" s="23">
        <v>2015</v>
      </c>
      <c r="D822" s="23" t="s">
        <v>282</v>
      </c>
      <c r="E822" s="23" t="s">
        <v>5</v>
      </c>
      <c r="F822" s="23" t="s">
        <v>366</v>
      </c>
      <c r="G822" s="23">
        <v>2</v>
      </c>
    </row>
    <row r="823" spans="1:7" ht="15" x14ac:dyDescent="0.25">
      <c r="A823" s="128" t="str">
        <f t="shared" si="12"/>
        <v>Reg2015Other endocrine glands - C75Male0-24</v>
      </c>
      <c r="B823" s="23" t="s">
        <v>2</v>
      </c>
      <c r="C823" s="23">
        <v>2015</v>
      </c>
      <c r="D823" s="23" t="s">
        <v>283</v>
      </c>
      <c r="E823" s="23" t="s">
        <v>5</v>
      </c>
      <c r="F823" s="23" t="s">
        <v>366</v>
      </c>
      <c r="G823" s="23">
        <v>2</v>
      </c>
    </row>
    <row r="824" spans="1:7" ht="15" x14ac:dyDescent="0.25">
      <c r="A824" s="128" t="str">
        <f t="shared" si="12"/>
        <v>Reg2015Hodgkin lymphoma - C81Male0-24</v>
      </c>
      <c r="B824" s="23" t="s">
        <v>2</v>
      </c>
      <c r="C824" s="23">
        <v>2015</v>
      </c>
      <c r="D824" s="23" t="s">
        <v>289</v>
      </c>
      <c r="E824" s="23" t="s">
        <v>5</v>
      </c>
      <c r="F824" s="23" t="s">
        <v>366</v>
      </c>
      <c r="G824" s="23">
        <v>26</v>
      </c>
    </row>
    <row r="825" spans="1:7" ht="15" x14ac:dyDescent="0.25">
      <c r="A825" s="128" t="str">
        <f t="shared" si="12"/>
        <v>Reg2015Non-Hodgkin lymphoma - C82-C86, C96Male0-24</v>
      </c>
      <c r="B825" s="23" t="s">
        <v>2</v>
      </c>
      <c r="C825" s="23">
        <v>2015</v>
      </c>
      <c r="D825" s="23" t="s">
        <v>365</v>
      </c>
      <c r="E825" s="23" t="s">
        <v>5</v>
      </c>
      <c r="F825" s="23" t="s">
        <v>366</v>
      </c>
      <c r="G825" s="23">
        <v>25</v>
      </c>
    </row>
    <row r="826" spans="1:7" ht="15" x14ac:dyDescent="0.25">
      <c r="A826" s="128" t="str">
        <f t="shared" si="12"/>
        <v>Reg2015Immunoproliferative cancers - C88Male0-24</v>
      </c>
      <c r="B826" s="23" t="s">
        <v>2</v>
      </c>
      <c r="C826" s="23">
        <v>2015</v>
      </c>
      <c r="D826" s="23" t="s">
        <v>291</v>
      </c>
      <c r="E826" s="23" t="s">
        <v>5</v>
      </c>
      <c r="F826" s="23" t="s">
        <v>366</v>
      </c>
      <c r="G826" s="23">
        <v>1</v>
      </c>
    </row>
    <row r="827" spans="1:7" ht="15" x14ac:dyDescent="0.25">
      <c r="A827" s="128" t="str">
        <f t="shared" si="12"/>
        <v>Reg2015Leukaemia - C91-C95Male0-24</v>
      </c>
      <c r="B827" s="23" t="s">
        <v>2</v>
      </c>
      <c r="C827" s="23">
        <v>2015</v>
      </c>
      <c r="D827" s="23" t="s">
        <v>26</v>
      </c>
      <c r="E827" s="23" t="s">
        <v>5</v>
      </c>
      <c r="F827" s="23" t="s">
        <v>366</v>
      </c>
      <c r="G827" s="23">
        <v>39</v>
      </c>
    </row>
    <row r="828" spans="1:7" ht="15" x14ac:dyDescent="0.25">
      <c r="A828" s="128" t="str">
        <f t="shared" si="12"/>
        <v>Reg2015Lip - C00Male25-44</v>
      </c>
      <c r="B828" s="23" t="s">
        <v>2</v>
      </c>
      <c r="C828" s="23">
        <v>2015</v>
      </c>
      <c r="D828" s="23" t="s">
        <v>27</v>
      </c>
      <c r="E828" s="23" t="s">
        <v>5</v>
      </c>
      <c r="F828" s="23" t="s">
        <v>346</v>
      </c>
      <c r="G828" s="23">
        <v>4</v>
      </c>
    </row>
    <row r="829" spans="1:7" ht="15" x14ac:dyDescent="0.25">
      <c r="A829" s="128" t="str">
        <f t="shared" si="12"/>
        <v>Reg2015Tongue - C01-C02Male25-44</v>
      </c>
      <c r="B829" s="23" t="s">
        <v>2</v>
      </c>
      <c r="C829" s="23">
        <v>2015</v>
      </c>
      <c r="D829" s="23" t="s">
        <v>42</v>
      </c>
      <c r="E829" s="23" t="s">
        <v>5</v>
      </c>
      <c r="F829" s="23" t="s">
        <v>346</v>
      </c>
      <c r="G829" s="23">
        <v>8</v>
      </c>
    </row>
    <row r="830" spans="1:7" ht="15" x14ac:dyDescent="0.25">
      <c r="A830" s="128" t="str">
        <f t="shared" si="12"/>
        <v>Reg2015Salivary glands - C07-C08Male25-44</v>
      </c>
      <c r="B830" s="23" t="s">
        <v>2</v>
      </c>
      <c r="C830" s="23">
        <v>2015</v>
      </c>
      <c r="D830" s="23" t="s">
        <v>247</v>
      </c>
      <c r="E830" s="23" t="s">
        <v>5</v>
      </c>
      <c r="F830" s="23" t="s">
        <v>346</v>
      </c>
      <c r="G830" s="23">
        <v>2</v>
      </c>
    </row>
    <row r="831" spans="1:7" ht="15" x14ac:dyDescent="0.25">
      <c r="A831" s="128" t="str">
        <f t="shared" si="12"/>
        <v>Reg2015Tonsils - C09Male25-44</v>
      </c>
      <c r="B831" s="23" t="s">
        <v>2</v>
      </c>
      <c r="C831" s="23">
        <v>2015</v>
      </c>
      <c r="D831" s="23" t="s">
        <v>248</v>
      </c>
      <c r="E831" s="23" t="s">
        <v>5</v>
      </c>
      <c r="F831" s="23" t="s">
        <v>346</v>
      </c>
      <c r="G831" s="23">
        <v>2</v>
      </c>
    </row>
    <row r="832" spans="1:7" ht="15" x14ac:dyDescent="0.25">
      <c r="A832" s="128" t="str">
        <f t="shared" si="12"/>
        <v>Reg2015Nasopharynx - C11Male25-44</v>
      </c>
      <c r="B832" s="23" t="s">
        <v>2</v>
      </c>
      <c r="C832" s="23">
        <v>2015</v>
      </c>
      <c r="D832" s="23" t="s">
        <v>32</v>
      </c>
      <c r="E832" s="23" t="s">
        <v>5</v>
      </c>
      <c r="F832" s="23" t="s">
        <v>346</v>
      </c>
      <c r="G832" s="23">
        <v>8</v>
      </c>
    </row>
    <row r="833" spans="1:7" ht="15" x14ac:dyDescent="0.25">
      <c r="A833" s="128" t="str">
        <f t="shared" si="12"/>
        <v>Reg2015Pyriform sinus - C12Male25-44</v>
      </c>
      <c r="B833" s="23" t="s">
        <v>2</v>
      </c>
      <c r="C833" s="23">
        <v>2015</v>
      </c>
      <c r="D833" s="23" t="s">
        <v>249</v>
      </c>
      <c r="E833" s="23" t="s">
        <v>5</v>
      </c>
      <c r="F833" s="23" t="s">
        <v>346</v>
      </c>
      <c r="G833" s="23">
        <v>1</v>
      </c>
    </row>
    <row r="834" spans="1:7" ht="15" x14ac:dyDescent="0.25">
      <c r="A834" s="128" t="str">
        <f t="shared" si="12"/>
        <v>Reg2015Other lip, oral cavity and pharynx - C14Male25-44</v>
      </c>
      <c r="B834" s="23" t="s">
        <v>2</v>
      </c>
      <c r="C834" s="23">
        <v>2015</v>
      </c>
      <c r="D834" s="23" t="s">
        <v>250</v>
      </c>
      <c r="E834" s="23" t="s">
        <v>5</v>
      </c>
      <c r="F834" s="23" t="s">
        <v>346</v>
      </c>
      <c r="G834" s="23">
        <v>2</v>
      </c>
    </row>
    <row r="835" spans="1:7" ht="15" x14ac:dyDescent="0.25">
      <c r="A835" s="128" t="str">
        <f t="shared" ref="A835:A898" si="13">B835&amp;C835&amp;D835&amp;E835&amp;F835</f>
        <v>Reg2015Oesophagus - C15Male25-44</v>
      </c>
      <c r="B835" s="23" t="s">
        <v>2</v>
      </c>
      <c r="C835" s="23">
        <v>2015</v>
      </c>
      <c r="D835" s="23" t="s">
        <v>33</v>
      </c>
      <c r="E835" s="23" t="s">
        <v>5</v>
      </c>
      <c r="F835" s="23" t="s">
        <v>346</v>
      </c>
      <c r="G835" s="23">
        <v>5</v>
      </c>
    </row>
    <row r="836" spans="1:7" ht="15" x14ac:dyDescent="0.25">
      <c r="A836" s="128" t="str">
        <f t="shared" si="13"/>
        <v>Reg2015Stomach - C16Male25-44</v>
      </c>
      <c r="B836" s="23" t="s">
        <v>2</v>
      </c>
      <c r="C836" s="23">
        <v>2015</v>
      </c>
      <c r="D836" s="23" t="s">
        <v>39</v>
      </c>
      <c r="E836" s="23" t="s">
        <v>5</v>
      </c>
      <c r="F836" s="23" t="s">
        <v>346</v>
      </c>
      <c r="G836" s="23">
        <v>10</v>
      </c>
    </row>
    <row r="837" spans="1:7" ht="15" x14ac:dyDescent="0.25">
      <c r="A837" s="128" t="str">
        <f t="shared" si="13"/>
        <v>Reg2015Small intestine - C17Male25-44</v>
      </c>
      <c r="B837" s="23" t="s">
        <v>2</v>
      </c>
      <c r="C837" s="23">
        <v>2015</v>
      </c>
      <c r="D837" s="23" t="s">
        <v>252</v>
      </c>
      <c r="E837" s="23" t="s">
        <v>5</v>
      </c>
      <c r="F837" s="23" t="s">
        <v>346</v>
      </c>
      <c r="G837" s="23">
        <v>3</v>
      </c>
    </row>
    <row r="838" spans="1:7" ht="15" x14ac:dyDescent="0.25">
      <c r="A838" s="128" t="str">
        <f t="shared" si="13"/>
        <v>Reg2015Colon, rectum and rectosigmoid junction - C18-C20Male25-44</v>
      </c>
      <c r="B838" s="23" t="s">
        <v>2</v>
      </c>
      <c r="C838" s="23">
        <v>2015</v>
      </c>
      <c r="D838" s="23" t="s">
        <v>1567</v>
      </c>
      <c r="E838" s="23" t="s">
        <v>5</v>
      </c>
      <c r="F838" s="23" t="s">
        <v>346</v>
      </c>
      <c r="G838" s="23">
        <v>65</v>
      </c>
    </row>
    <row r="839" spans="1:7" ht="15" x14ac:dyDescent="0.25">
      <c r="A839" s="128" t="str">
        <f t="shared" si="13"/>
        <v>Reg2015Anus - C21Male25-44</v>
      </c>
      <c r="B839" s="23" t="s">
        <v>2</v>
      </c>
      <c r="C839" s="23">
        <v>2015</v>
      </c>
      <c r="D839" s="23" t="s">
        <v>18</v>
      </c>
      <c r="E839" s="23" t="s">
        <v>5</v>
      </c>
      <c r="F839" s="23" t="s">
        <v>346</v>
      </c>
      <c r="G839" s="23">
        <v>1</v>
      </c>
    </row>
    <row r="840" spans="1:7" ht="15" x14ac:dyDescent="0.25">
      <c r="A840" s="128" t="str">
        <f t="shared" si="13"/>
        <v>Reg2015Liver - C22Male25-44</v>
      </c>
      <c r="B840" s="23" t="s">
        <v>2</v>
      </c>
      <c r="C840" s="23">
        <v>2015</v>
      </c>
      <c r="D840" s="23" t="s">
        <v>254</v>
      </c>
      <c r="E840" s="23" t="s">
        <v>5</v>
      </c>
      <c r="F840" s="23" t="s">
        <v>346</v>
      </c>
      <c r="G840" s="23">
        <v>8</v>
      </c>
    </row>
    <row r="841" spans="1:7" ht="15" x14ac:dyDescent="0.25">
      <c r="A841" s="128" t="str">
        <f t="shared" si="13"/>
        <v>Reg2015Pancreas - C25Male25-44</v>
      </c>
      <c r="B841" s="23" t="s">
        <v>2</v>
      </c>
      <c r="C841" s="23">
        <v>2015</v>
      </c>
      <c r="D841" s="23" t="s">
        <v>36</v>
      </c>
      <c r="E841" s="23" t="s">
        <v>5</v>
      </c>
      <c r="F841" s="23" t="s">
        <v>346</v>
      </c>
      <c r="G841" s="23">
        <v>8</v>
      </c>
    </row>
    <row r="842" spans="1:7" ht="15" x14ac:dyDescent="0.25">
      <c r="A842" s="128" t="str">
        <f t="shared" si="13"/>
        <v>Reg2015Nasal cavity and middle ear - C30Male25-44</v>
      </c>
      <c r="B842" s="23" t="s">
        <v>2</v>
      </c>
      <c r="C842" s="23">
        <v>2015</v>
      </c>
      <c r="D842" s="23" t="s">
        <v>258</v>
      </c>
      <c r="E842" s="23" t="s">
        <v>5</v>
      </c>
      <c r="F842" s="23" t="s">
        <v>346</v>
      </c>
      <c r="G842" s="23">
        <v>2</v>
      </c>
    </row>
    <row r="843" spans="1:7" ht="15" x14ac:dyDescent="0.25">
      <c r="A843" s="128" t="str">
        <f t="shared" si="13"/>
        <v>Reg2015Accessory sinuses - C31Male25-44</v>
      </c>
      <c r="B843" s="23" t="s">
        <v>2</v>
      </c>
      <c r="C843" s="23">
        <v>2015</v>
      </c>
      <c r="D843" s="23" t="s">
        <v>259</v>
      </c>
      <c r="E843" s="23" t="s">
        <v>5</v>
      </c>
      <c r="F843" s="23" t="s">
        <v>346</v>
      </c>
      <c r="G843" s="23">
        <v>1</v>
      </c>
    </row>
    <row r="844" spans="1:7" ht="15" x14ac:dyDescent="0.25">
      <c r="A844" s="128" t="str">
        <f t="shared" si="13"/>
        <v>Reg2015Larynx - C32Male25-44</v>
      </c>
      <c r="B844" s="23" t="s">
        <v>2</v>
      </c>
      <c r="C844" s="23">
        <v>2015</v>
      </c>
      <c r="D844" s="23" t="s">
        <v>25</v>
      </c>
      <c r="E844" s="23" t="s">
        <v>5</v>
      </c>
      <c r="F844" s="23" t="s">
        <v>346</v>
      </c>
      <c r="G844" s="23">
        <v>2</v>
      </c>
    </row>
    <row r="845" spans="1:7" ht="15" x14ac:dyDescent="0.25">
      <c r="A845" s="128" t="str">
        <f t="shared" si="13"/>
        <v>Reg2015Lung - C33-C34Male25-44</v>
      </c>
      <c r="B845" s="23" t="s">
        <v>2</v>
      </c>
      <c r="C845" s="23">
        <v>2015</v>
      </c>
      <c r="D845" s="23" t="s">
        <v>47</v>
      </c>
      <c r="E845" s="23" t="s">
        <v>5</v>
      </c>
      <c r="F845" s="23" t="s">
        <v>346</v>
      </c>
      <c r="G845" s="23">
        <v>12</v>
      </c>
    </row>
    <row r="846" spans="1:7" ht="15" x14ac:dyDescent="0.25">
      <c r="A846" s="128" t="str">
        <f t="shared" si="13"/>
        <v>Reg2015Thymus - C37Male25-44</v>
      </c>
      <c r="B846" s="23" t="s">
        <v>2</v>
      </c>
      <c r="C846" s="23">
        <v>2015</v>
      </c>
      <c r="D846" s="23" t="s">
        <v>41</v>
      </c>
      <c r="E846" s="23" t="s">
        <v>5</v>
      </c>
      <c r="F846" s="23" t="s">
        <v>346</v>
      </c>
      <c r="G846" s="23">
        <v>2</v>
      </c>
    </row>
    <row r="847" spans="1:7" ht="15" x14ac:dyDescent="0.25">
      <c r="A847" s="128" t="str">
        <f t="shared" si="13"/>
        <v>Reg2015Heart, mediastinum and pleura - C38Male25-44</v>
      </c>
      <c r="B847" s="23" t="s">
        <v>2</v>
      </c>
      <c r="C847" s="23">
        <v>2015</v>
      </c>
      <c r="D847" s="23" t="s">
        <v>260</v>
      </c>
      <c r="E847" s="23" t="s">
        <v>5</v>
      </c>
      <c r="F847" s="23" t="s">
        <v>346</v>
      </c>
      <c r="G847" s="23">
        <v>1</v>
      </c>
    </row>
    <row r="848" spans="1:7" ht="15" x14ac:dyDescent="0.25">
      <c r="A848" s="128" t="str">
        <f t="shared" si="13"/>
        <v>Reg2015Bone and articular cartilage - C40-C41Male25-44</v>
      </c>
      <c r="B848" s="23" t="s">
        <v>2</v>
      </c>
      <c r="C848" s="23">
        <v>2015</v>
      </c>
      <c r="D848" s="23" t="s">
        <v>262</v>
      </c>
      <c r="E848" s="23" t="s">
        <v>5</v>
      </c>
      <c r="F848" s="23" t="s">
        <v>346</v>
      </c>
      <c r="G848" s="23">
        <v>3</v>
      </c>
    </row>
    <row r="849" spans="1:7" ht="15" x14ac:dyDescent="0.25">
      <c r="A849" s="128" t="str">
        <f t="shared" si="13"/>
        <v>Reg2015Melanoma - C43Male25-44</v>
      </c>
      <c r="B849" s="23" t="s">
        <v>2</v>
      </c>
      <c r="C849" s="23">
        <v>2015</v>
      </c>
      <c r="D849" s="23" t="s">
        <v>28</v>
      </c>
      <c r="E849" s="23" t="s">
        <v>5</v>
      </c>
      <c r="F849" s="23" t="s">
        <v>346</v>
      </c>
      <c r="G849" s="23">
        <v>86</v>
      </c>
    </row>
    <row r="850" spans="1:7" ht="15" x14ac:dyDescent="0.25">
      <c r="A850" s="128" t="str">
        <f t="shared" si="13"/>
        <v>Reg2015Non-melanoma - C44Male25-44</v>
      </c>
      <c r="B850" s="23" t="s">
        <v>2</v>
      </c>
      <c r="C850" s="23">
        <v>2015</v>
      </c>
      <c r="D850" s="23" t="s">
        <v>263</v>
      </c>
      <c r="E850" s="23" t="s">
        <v>5</v>
      </c>
      <c r="F850" s="23" t="s">
        <v>346</v>
      </c>
      <c r="G850" s="23">
        <v>5</v>
      </c>
    </row>
    <row r="851" spans="1:7" ht="15" x14ac:dyDescent="0.25">
      <c r="A851" s="128" t="str">
        <f t="shared" si="13"/>
        <v>Reg2015Peripheral nerves and autonomic nervous system - C47Male25-44</v>
      </c>
      <c r="B851" s="23" t="s">
        <v>2</v>
      </c>
      <c r="C851" s="23">
        <v>2015</v>
      </c>
      <c r="D851" s="23" t="s">
        <v>266</v>
      </c>
      <c r="E851" s="23" t="s">
        <v>5</v>
      </c>
      <c r="F851" s="23" t="s">
        <v>346</v>
      </c>
      <c r="G851" s="23">
        <v>2</v>
      </c>
    </row>
    <row r="852" spans="1:7" ht="15" x14ac:dyDescent="0.25">
      <c r="A852" s="128" t="str">
        <f t="shared" si="13"/>
        <v>Reg2015Peritoneum - C48Male25-44</v>
      </c>
      <c r="B852" s="23" t="s">
        <v>2</v>
      </c>
      <c r="C852" s="23">
        <v>2015</v>
      </c>
      <c r="D852" s="23" t="s">
        <v>267</v>
      </c>
      <c r="E852" s="23" t="s">
        <v>5</v>
      </c>
      <c r="F852" s="23" t="s">
        <v>346</v>
      </c>
      <c r="G852" s="23">
        <v>2</v>
      </c>
    </row>
    <row r="853" spans="1:7" ht="15" x14ac:dyDescent="0.25">
      <c r="A853" s="128" t="str">
        <f t="shared" si="13"/>
        <v>Reg2015Connective tissue - C49Male25-44</v>
      </c>
      <c r="B853" s="23" t="s">
        <v>2</v>
      </c>
      <c r="C853" s="23">
        <v>2015</v>
      </c>
      <c r="D853" s="23" t="s">
        <v>268</v>
      </c>
      <c r="E853" s="23" t="s">
        <v>5</v>
      </c>
      <c r="F853" s="23" t="s">
        <v>346</v>
      </c>
      <c r="G853" s="23">
        <v>6</v>
      </c>
    </row>
    <row r="854" spans="1:7" ht="15" x14ac:dyDescent="0.25">
      <c r="A854" s="128" t="str">
        <f t="shared" si="13"/>
        <v>Reg2015Breast - C50Male25-44</v>
      </c>
      <c r="B854" s="23" t="s">
        <v>2</v>
      </c>
      <c r="C854" s="23">
        <v>2015</v>
      </c>
      <c r="D854" s="23" t="s">
        <v>21</v>
      </c>
      <c r="E854" s="23" t="s">
        <v>5</v>
      </c>
      <c r="F854" s="23" t="s">
        <v>346</v>
      </c>
      <c r="G854" s="23">
        <v>1</v>
      </c>
    </row>
    <row r="855" spans="1:7" ht="15" x14ac:dyDescent="0.25">
      <c r="A855" s="128" t="str">
        <f t="shared" si="13"/>
        <v>Reg2015Penis - C60Male25-44</v>
      </c>
      <c r="B855" s="23" t="s">
        <v>2</v>
      </c>
      <c r="C855" s="23">
        <v>2015</v>
      </c>
      <c r="D855" s="23" t="s">
        <v>37</v>
      </c>
      <c r="E855" s="23" t="s">
        <v>5</v>
      </c>
      <c r="F855" s="23" t="s">
        <v>346</v>
      </c>
      <c r="G855" s="23">
        <v>1</v>
      </c>
    </row>
    <row r="856" spans="1:7" ht="15" x14ac:dyDescent="0.25">
      <c r="A856" s="128" t="str">
        <f t="shared" si="13"/>
        <v>Reg2015Prostate - C61Male25-44</v>
      </c>
      <c r="B856" s="23" t="s">
        <v>2</v>
      </c>
      <c r="C856" s="23">
        <v>2015</v>
      </c>
      <c r="D856" s="23" t="s">
        <v>38</v>
      </c>
      <c r="E856" s="23" t="s">
        <v>5</v>
      </c>
      <c r="F856" s="23" t="s">
        <v>346</v>
      </c>
      <c r="G856" s="23">
        <v>11</v>
      </c>
    </row>
    <row r="857" spans="1:7" ht="15" x14ac:dyDescent="0.25">
      <c r="A857" s="128" t="str">
        <f t="shared" si="13"/>
        <v>Reg2015Testis - C62Male25-44</v>
      </c>
      <c r="B857" s="23" t="s">
        <v>2</v>
      </c>
      <c r="C857" s="23">
        <v>2015</v>
      </c>
      <c r="D857" s="23" t="s">
        <v>40</v>
      </c>
      <c r="E857" s="23" t="s">
        <v>5</v>
      </c>
      <c r="F857" s="23" t="s">
        <v>346</v>
      </c>
      <c r="G857" s="23">
        <v>110</v>
      </c>
    </row>
    <row r="858" spans="1:7" ht="15" x14ac:dyDescent="0.25">
      <c r="A858" s="128" t="str">
        <f t="shared" si="13"/>
        <v>Reg2015Kidney - C64Male25-44</v>
      </c>
      <c r="B858" s="23" t="s">
        <v>2</v>
      </c>
      <c r="C858" s="23">
        <v>2015</v>
      </c>
      <c r="D858" s="23" t="s">
        <v>274</v>
      </c>
      <c r="E858" s="23" t="s">
        <v>5</v>
      </c>
      <c r="F858" s="23" t="s">
        <v>346</v>
      </c>
      <c r="G858" s="23">
        <v>20</v>
      </c>
    </row>
    <row r="859" spans="1:7" ht="15" x14ac:dyDescent="0.25">
      <c r="A859" s="128" t="str">
        <f t="shared" si="13"/>
        <v>Reg2015Renal pelvis - C65Male25-44</v>
      </c>
      <c r="B859" s="23" t="s">
        <v>2</v>
      </c>
      <c r="C859" s="23">
        <v>2015</v>
      </c>
      <c r="D859" s="23" t="s">
        <v>275</v>
      </c>
      <c r="E859" s="23" t="s">
        <v>5</v>
      </c>
      <c r="F859" s="23" t="s">
        <v>346</v>
      </c>
      <c r="G859" s="23">
        <v>1</v>
      </c>
    </row>
    <row r="860" spans="1:7" ht="15" x14ac:dyDescent="0.25">
      <c r="A860" s="128" t="str">
        <f t="shared" si="13"/>
        <v>Reg2015Bladder - C67Male25-44</v>
      </c>
      <c r="B860" s="23" t="s">
        <v>2</v>
      </c>
      <c r="C860" s="23">
        <v>2015</v>
      </c>
      <c r="D860" s="23" t="s">
        <v>19</v>
      </c>
      <c r="E860" s="23" t="s">
        <v>5</v>
      </c>
      <c r="F860" s="23" t="s">
        <v>346</v>
      </c>
      <c r="G860" s="23">
        <v>2</v>
      </c>
    </row>
    <row r="861" spans="1:7" ht="15" x14ac:dyDescent="0.25">
      <c r="A861" s="128" t="str">
        <f t="shared" si="13"/>
        <v>Reg2015Eye - C69Male25-44</v>
      </c>
      <c r="B861" s="23" t="s">
        <v>2</v>
      </c>
      <c r="C861" s="23">
        <v>2015</v>
      </c>
      <c r="D861" s="23" t="s">
        <v>278</v>
      </c>
      <c r="E861" s="23" t="s">
        <v>5</v>
      </c>
      <c r="F861" s="23" t="s">
        <v>346</v>
      </c>
      <c r="G861" s="23">
        <v>1</v>
      </c>
    </row>
    <row r="862" spans="1:7" ht="15" x14ac:dyDescent="0.25">
      <c r="A862" s="128" t="str">
        <f t="shared" si="13"/>
        <v>Reg2015Brain - C71Male25-44</v>
      </c>
      <c r="B862" s="23" t="s">
        <v>2</v>
      </c>
      <c r="C862" s="23">
        <v>2015</v>
      </c>
      <c r="D862" s="23" t="s">
        <v>20</v>
      </c>
      <c r="E862" s="23" t="s">
        <v>5</v>
      </c>
      <c r="F862" s="23" t="s">
        <v>346</v>
      </c>
      <c r="G862" s="23">
        <v>24</v>
      </c>
    </row>
    <row r="863" spans="1:7" ht="15" x14ac:dyDescent="0.25">
      <c r="A863" s="128" t="str">
        <f t="shared" si="13"/>
        <v>Reg2015Other central nervous system - C72Male25-44</v>
      </c>
      <c r="B863" s="23" t="s">
        <v>2</v>
      </c>
      <c r="C863" s="23">
        <v>2015</v>
      </c>
      <c r="D863" s="23" t="s">
        <v>279</v>
      </c>
      <c r="E863" s="23" t="s">
        <v>5</v>
      </c>
      <c r="F863" s="23" t="s">
        <v>346</v>
      </c>
      <c r="G863" s="23">
        <v>1</v>
      </c>
    </row>
    <row r="864" spans="1:7" ht="15" x14ac:dyDescent="0.25">
      <c r="A864" s="128" t="str">
        <f t="shared" si="13"/>
        <v>Reg2015Thyroid - C73Male25-44</v>
      </c>
      <c r="B864" s="23" t="s">
        <v>2</v>
      </c>
      <c r="C864" s="23">
        <v>2015</v>
      </c>
      <c r="D864" s="23" t="s">
        <v>281</v>
      </c>
      <c r="E864" s="23" t="s">
        <v>5</v>
      </c>
      <c r="F864" s="23" t="s">
        <v>346</v>
      </c>
      <c r="G864" s="23">
        <v>21</v>
      </c>
    </row>
    <row r="865" spans="1:7" ht="15" x14ac:dyDescent="0.25">
      <c r="A865" s="128" t="str">
        <f t="shared" si="13"/>
        <v>Reg2015Other endocrine glands - C75Male25-44</v>
      </c>
      <c r="B865" s="23" t="s">
        <v>2</v>
      </c>
      <c r="C865" s="23">
        <v>2015</v>
      </c>
      <c r="D865" s="23" t="s">
        <v>283</v>
      </c>
      <c r="E865" s="23" t="s">
        <v>5</v>
      </c>
      <c r="F865" s="23" t="s">
        <v>346</v>
      </c>
      <c r="G865" s="23">
        <v>1</v>
      </c>
    </row>
    <row r="866" spans="1:7" ht="15" x14ac:dyDescent="0.25">
      <c r="A866" s="128" t="str">
        <f t="shared" si="13"/>
        <v>Reg2015Unknown primary - C77-C79Male25-44</v>
      </c>
      <c r="B866" s="23" t="s">
        <v>2</v>
      </c>
      <c r="C866" s="23">
        <v>2015</v>
      </c>
      <c r="D866" s="23" t="s">
        <v>286</v>
      </c>
      <c r="E866" s="23" t="s">
        <v>5</v>
      </c>
      <c r="F866" s="23" t="s">
        <v>346</v>
      </c>
      <c r="G866" s="23">
        <v>7</v>
      </c>
    </row>
    <row r="867" spans="1:7" ht="15" x14ac:dyDescent="0.25">
      <c r="A867" s="128" t="str">
        <f t="shared" si="13"/>
        <v>Reg2015Hodgkin lymphoma - C81Male25-44</v>
      </c>
      <c r="B867" s="23" t="s">
        <v>2</v>
      </c>
      <c r="C867" s="23">
        <v>2015</v>
      </c>
      <c r="D867" s="23" t="s">
        <v>289</v>
      </c>
      <c r="E867" s="23" t="s">
        <v>5</v>
      </c>
      <c r="F867" s="23" t="s">
        <v>346</v>
      </c>
      <c r="G867" s="23">
        <v>9</v>
      </c>
    </row>
    <row r="868" spans="1:7" ht="15" x14ac:dyDescent="0.25">
      <c r="A868" s="128" t="str">
        <f t="shared" si="13"/>
        <v>Reg2015Non-Hodgkin lymphoma - C82-C86, C96Male25-44</v>
      </c>
      <c r="B868" s="23" t="s">
        <v>2</v>
      </c>
      <c r="C868" s="23">
        <v>2015</v>
      </c>
      <c r="D868" s="23" t="s">
        <v>365</v>
      </c>
      <c r="E868" s="23" t="s">
        <v>5</v>
      </c>
      <c r="F868" s="23" t="s">
        <v>346</v>
      </c>
      <c r="G868" s="23">
        <v>27</v>
      </c>
    </row>
    <row r="869" spans="1:7" ht="15" x14ac:dyDescent="0.25">
      <c r="A869" s="128" t="str">
        <f t="shared" si="13"/>
        <v>Reg2015Immunoproliferative cancers - C88Male25-44</v>
      </c>
      <c r="B869" s="23" t="s">
        <v>2</v>
      </c>
      <c r="C869" s="23">
        <v>2015</v>
      </c>
      <c r="D869" s="23" t="s">
        <v>291</v>
      </c>
      <c r="E869" s="23" t="s">
        <v>5</v>
      </c>
      <c r="F869" s="23" t="s">
        <v>346</v>
      </c>
      <c r="G869" s="23">
        <v>1</v>
      </c>
    </row>
    <row r="870" spans="1:7" ht="15" x14ac:dyDescent="0.25">
      <c r="A870" s="128" t="str">
        <f t="shared" si="13"/>
        <v>Reg2015Myeloma - C90Male25-44</v>
      </c>
      <c r="B870" s="23" t="s">
        <v>2</v>
      </c>
      <c r="C870" s="23">
        <v>2015</v>
      </c>
      <c r="D870" s="23" t="s">
        <v>292</v>
      </c>
      <c r="E870" s="23" t="s">
        <v>5</v>
      </c>
      <c r="F870" s="23" t="s">
        <v>346</v>
      </c>
      <c r="G870" s="23">
        <v>7</v>
      </c>
    </row>
    <row r="871" spans="1:7" ht="15" x14ac:dyDescent="0.25">
      <c r="A871" s="128" t="str">
        <f t="shared" si="13"/>
        <v>Reg2015Leukaemia - C91-C95Male25-44</v>
      </c>
      <c r="B871" s="23" t="s">
        <v>2</v>
      </c>
      <c r="C871" s="23">
        <v>2015</v>
      </c>
      <c r="D871" s="23" t="s">
        <v>26</v>
      </c>
      <c r="E871" s="23" t="s">
        <v>5</v>
      </c>
      <c r="F871" s="23" t="s">
        <v>346</v>
      </c>
      <c r="G871" s="23">
        <v>23</v>
      </c>
    </row>
    <row r="872" spans="1:7" ht="15" x14ac:dyDescent="0.25">
      <c r="A872" s="128" t="str">
        <f t="shared" si="13"/>
        <v>Reg2015Myelodyplastic syndromes - D46Male25-44</v>
      </c>
      <c r="B872" s="23" t="s">
        <v>2</v>
      </c>
      <c r="C872" s="23">
        <v>2015</v>
      </c>
      <c r="D872" s="23" t="s">
        <v>295</v>
      </c>
      <c r="E872" s="23" t="s">
        <v>5</v>
      </c>
      <c r="F872" s="23" t="s">
        <v>346</v>
      </c>
      <c r="G872" s="23">
        <v>2</v>
      </c>
    </row>
    <row r="873" spans="1:7" ht="15" x14ac:dyDescent="0.25">
      <c r="A873" s="128" t="str">
        <f t="shared" si="13"/>
        <v>Reg2015Uncertain behaviour of lymphoid, haematopoietic and related tissue - D47Male25-44</v>
      </c>
      <c r="B873" s="23" t="s">
        <v>2</v>
      </c>
      <c r="C873" s="23">
        <v>2015</v>
      </c>
      <c r="D873" s="23" t="s">
        <v>296</v>
      </c>
      <c r="E873" s="23" t="s">
        <v>5</v>
      </c>
      <c r="F873" s="23" t="s">
        <v>346</v>
      </c>
      <c r="G873" s="23">
        <v>1</v>
      </c>
    </row>
    <row r="874" spans="1:7" ht="15" x14ac:dyDescent="0.25">
      <c r="A874" s="128" t="str">
        <f t="shared" si="13"/>
        <v>Reg2015Lip - C00Male45-64</v>
      </c>
      <c r="B874" s="23" t="s">
        <v>2</v>
      </c>
      <c r="C874" s="23">
        <v>2015</v>
      </c>
      <c r="D874" s="23" t="s">
        <v>27</v>
      </c>
      <c r="E874" s="23" t="s">
        <v>5</v>
      </c>
      <c r="F874" s="23" t="s">
        <v>345</v>
      </c>
      <c r="G874" s="23">
        <v>22</v>
      </c>
    </row>
    <row r="875" spans="1:7" ht="15" x14ac:dyDescent="0.25">
      <c r="A875" s="128" t="str">
        <f t="shared" si="13"/>
        <v>Reg2015Tongue - C01-C02Male45-64</v>
      </c>
      <c r="B875" s="23" t="s">
        <v>2</v>
      </c>
      <c r="C875" s="23">
        <v>2015</v>
      </c>
      <c r="D875" s="23" t="s">
        <v>42</v>
      </c>
      <c r="E875" s="23" t="s">
        <v>5</v>
      </c>
      <c r="F875" s="23" t="s">
        <v>345</v>
      </c>
      <c r="G875" s="23">
        <v>43</v>
      </c>
    </row>
    <row r="876" spans="1:7" ht="15" x14ac:dyDescent="0.25">
      <c r="A876" s="128" t="str">
        <f t="shared" si="13"/>
        <v>Reg2015Mouth - C03-C06Male45-64</v>
      </c>
      <c r="B876" s="23" t="s">
        <v>2</v>
      </c>
      <c r="C876" s="23">
        <v>2015</v>
      </c>
      <c r="D876" s="23" t="s">
        <v>31</v>
      </c>
      <c r="E876" s="23" t="s">
        <v>5</v>
      </c>
      <c r="F876" s="23" t="s">
        <v>345</v>
      </c>
      <c r="G876" s="23">
        <v>17</v>
      </c>
    </row>
    <row r="877" spans="1:7" ht="15" x14ac:dyDescent="0.25">
      <c r="A877" s="128" t="str">
        <f t="shared" si="13"/>
        <v>Reg2015Salivary glands - C07-C08Male45-64</v>
      </c>
      <c r="B877" s="23" t="s">
        <v>2</v>
      </c>
      <c r="C877" s="23">
        <v>2015</v>
      </c>
      <c r="D877" s="23" t="s">
        <v>247</v>
      </c>
      <c r="E877" s="23" t="s">
        <v>5</v>
      </c>
      <c r="F877" s="23" t="s">
        <v>345</v>
      </c>
      <c r="G877" s="23">
        <v>5</v>
      </c>
    </row>
    <row r="878" spans="1:7" ht="15" x14ac:dyDescent="0.25">
      <c r="A878" s="128" t="str">
        <f t="shared" si="13"/>
        <v>Reg2015Tonsils - C09Male45-64</v>
      </c>
      <c r="B878" s="23" t="s">
        <v>2</v>
      </c>
      <c r="C878" s="23">
        <v>2015</v>
      </c>
      <c r="D878" s="23" t="s">
        <v>248</v>
      </c>
      <c r="E878" s="23" t="s">
        <v>5</v>
      </c>
      <c r="F878" s="23" t="s">
        <v>345</v>
      </c>
      <c r="G878" s="23">
        <v>54</v>
      </c>
    </row>
    <row r="879" spans="1:7" ht="15" x14ac:dyDescent="0.25">
      <c r="A879" s="128" t="str">
        <f t="shared" si="13"/>
        <v>Reg2015Oropharynx - C10Male45-64</v>
      </c>
      <c r="B879" s="23" t="s">
        <v>2</v>
      </c>
      <c r="C879" s="23">
        <v>2015</v>
      </c>
      <c r="D879" s="23" t="s">
        <v>34</v>
      </c>
      <c r="E879" s="23" t="s">
        <v>5</v>
      </c>
      <c r="F879" s="23" t="s">
        <v>345</v>
      </c>
      <c r="G879" s="23">
        <v>15</v>
      </c>
    </row>
    <row r="880" spans="1:7" ht="15" x14ac:dyDescent="0.25">
      <c r="A880" s="128" t="str">
        <f t="shared" si="13"/>
        <v>Reg2015Nasopharynx - C11Male45-64</v>
      </c>
      <c r="B880" s="23" t="s">
        <v>2</v>
      </c>
      <c r="C880" s="23">
        <v>2015</v>
      </c>
      <c r="D880" s="23" t="s">
        <v>32</v>
      </c>
      <c r="E880" s="23" t="s">
        <v>5</v>
      </c>
      <c r="F880" s="23" t="s">
        <v>345</v>
      </c>
      <c r="G880" s="23">
        <v>12</v>
      </c>
    </row>
    <row r="881" spans="1:7" ht="15" x14ac:dyDescent="0.25">
      <c r="A881" s="128" t="str">
        <f t="shared" si="13"/>
        <v>Reg2015Pyriform sinus - C12Male45-64</v>
      </c>
      <c r="B881" s="23" t="s">
        <v>2</v>
      </c>
      <c r="C881" s="23">
        <v>2015</v>
      </c>
      <c r="D881" s="23" t="s">
        <v>249</v>
      </c>
      <c r="E881" s="23" t="s">
        <v>5</v>
      </c>
      <c r="F881" s="23" t="s">
        <v>345</v>
      </c>
      <c r="G881" s="23">
        <v>2</v>
      </c>
    </row>
    <row r="882" spans="1:7" ht="15" x14ac:dyDescent="0.25">
      <c r="A882" s="128" t="str">
        <f t="shared" si="13"/>
        <v>Reg2015Hypopharynx - C13Male45-64</v>
      </c>
      <c r="B882" s="23" t="s">
        <v>2</v>
      </c>
      <c r="C882" s="23">
        <v>2015</v>
      </c>
      <c r="D882" s="23" t="s">
        <v>24</v>
      </c>
      <c r="E882" s="23" t="s">
        <v>5</v>
      </c>
      <c r="F882" s="23" t="s">
        <v>345</v>
      </c>
      <c r="G882" s="23">
        <v>5</v>
      </c>
    </row>
    <row r="883" spans="1:7" ht="15" x14ac:dyDescent="0.25">
      <c r="A883" s="128" t="str">
        <f t="shared" si="13"/>
        <v>Reg2015Other lip, oral cavity and pharynx - C14Male45-64</v>
      </c>
      <c r="B883" s="23" t="s">
        <v>2</v>
      </c>
      <c r="C883" s="23">
        <v>2015</v>
      </c>
      <c r="D883" s="23" t="s">
        <v>250</v>
      </c>
      <c r="E883" s="23" t="s">
        <v>5</v>
      </c>
      <c r="F883" s="23" t="s">
        <v>345</v>
      </c>
      <c r="G883" s="23">
        <v>1</v>
      </c>
    </row>
    <row r="884" spans="1:7" ht="15" x14ac:dyDescent="0.25">
      <c r="A884" s="128" t="str">
        <f t="shared" si="13"/>
        <v>Reg2015Oesophagus - C15Male45-64</v>
      </c>
      <c r="B884" s="23" t="s">
        <v>2</v>
      </c>
      <c r="C884" s="23">
        <v>2015</v>
      </c>
      <c r="D884" s="23" t="s">
        <v>33</v>
      </c>
      <c r="E884" s="23" t="s">
        <v>5</v>
      </c>
      <c r="F884" s="23" t="s">
        <v>345</v>
      </c>
      <c r="G884" s="23">
        <v>62</v>
      </c>
    </row>
    <row r="885" spans="1:7" ht="15" x14ac:dyDescent="0.25">
      <c r="A885" s="128" t="str">
        <f t="shared" si="13"/>
        <v>Reg2015Stomach - C16Male45-64</v>
      </c>
      <c r="B885" s="23" t="s">
        <v>2</v>
      </c>
      <c r="C885" s="23">
        <v>2015</v>
      </c>
      <c r="D885" s="23" t="s">
        <v>39</v>
      </c>
      <c r="E885" s="23" t="s">
        <v>5</v>
      </c>
      <c r="F885" s="23" t="s">
        <v>345</v>
      </c>
      <c r="G885" s="23">
        <v>79</v>
      </c>
    </row>
    <row r="886" spans="1:7" ht="15" x14ac:dyDescent="0.25">
      <c r="A886" s="128" t="str">
        <f t="shared" si="13"/>
        <v>Reg2015Small intestine - C17Male45-64</v>
      </c>
      <c r="B886" s="23" t="s">
        <v>2</v>
      </c>
      <c r="C886" s="23">
        <v>2015</v>
      </c>
      <c r="D886" s="23" t="s">
        <v>252</v>
      </c>
      <c r="E886" s="23" t="s">
        <v>5</v>
      </c>
      <c r="F886" s="23" t="s">
        <v>345</v>
      </c>
      <c r="G886" s="23">
        <v>28</v>
      </c>
    </row>
    <row r="887" spans="1:7" ht="15" x14ac:dyDescent="0.25">
      <c r="A887" s="128" t="str">
        <f t="shared" si="13"/>
        <v>Reg2015Colon, rectum and rectosigmoid junction - C18-C20Male45-64</v>
      </c>
      <c r="B887" s="23" t="s">
        <v>2</v>
      </c>
      <c r="C887" s="23">
        <v>2015</v>
      </c>
      <c r="D887" s="23" t="s">
        <v>1567</v>
      </c>
      <c r="E887" s="23" t="s">
        <v>5</v>
      </c>
      <c r="F887" s="23" t="s">
        <v>345</v>
      </c>
      <c r="G887" s="23">
        <v>411</v>
      </c>
    </row>
    <row r="888" spans="1:7" ht="15" x14ac:dyDescent="0.25">
      <c r="A888" s="128" t="str">
        <f t="shared" si="13"/>
        <v>Reg2015Anus - C21Male45-64</v>
      </c>
      <c r="B888" s="23" t="s">
        <v>2</v>
      </c>
      <c r="C888" s="23">
        <v>2015</v>
      </c>
      <c r="D888" s="23" t="s">
        <v>18</v>
      </c>
      <c r="E888" s="23" t="s">
        <v>5</v>
      </c>
      <c r="F888" s="23" t="s">
        <v>345</v>
      </c>
      <c r="G888" s="23">
        <v>8</v>
      </c>
    </row>
    <row r="889" spans="1:7" ht="15" x14ac:dyDescent="0.25">
      <c r="A889" s="128" t="str">
        <f t="shared" si="13"/>
        <v>Reg2015Liver - C22Male45-64</v>
      </c>
      <c r="B889" s="23" t="s">
        <v>2</v>
      </c>
      <c r="C889" s="23">
        <v>2015</v>
      </c>
      <c r="D889" s="23" t="s">
        <v>254</v>
      </c>
      <c r="E889" s="23" t="s">
        <v>5</v>
      </c>
      <c r="F889" s="23" t="s">
        <v>345</v>
      </c>
      <c r="G889" s="23">
        <v>115</v>
      </c>
    </row>
    <row r="890" spans="1:7" ht="15" x14ac:dyDescent="0.25">
      <c r="A890" s="128" t="str">
        <f t="shared" si="13"/>
        <v>Reg2015Gallbladder - C23Male45-64</v>
      </c>
      <c r="B890" s="23" t="s">
        <v>2</v>
      </c>
      <c r="C890" s="23">
        <v>2015</v>
      </c>
      <c r="D890" s="23" t="s">
        <v>23</v>
      </c>
      <c r="E890" s="23" t="s">
        <v>5</v>
      </c>
      <c r="F890" s="23" t="s">
        <v>345</v>
      </c>
      <c r="G890" s="23">
        <v>7</v>
      </c>
    </row>
    <row r="891" spans="1:7" ht="15" x14ac:dyDescent="0.25">
      <c r="A891" s="128" t="str">
        <f t="shared" si="13"/>
        <v>Reg2015Other biliary tract - C24Male45-64</v>
      </c>
      <c r="B891" s="23" t="s">
        <v>2</v>
      </c>
      <c r="C891" s="23">
        <v>2015</v>
      </c>
      <c r="D891" s="23" t="s">
        <v>255</v>
      </c>
      <c r="E891" s="23" t="s">
        <v>5</v>
      </c>
      <c r="F891" s="23" t="s">
        <v>345</v>
      </c>
      <c r="G891" s="23">
        <v>13</v>
      </c>
    </row>
    <row r="892" spans="1:7" ht="15" x14ac:dyDescent="0.25">
      <c r="A892" s="128" t="str">
        <f t="shared" si="13"/>
        <v>Reg2015Pancreas - C25Male45-64</v>
      </c>
      <c r="B892" s="23" t="s">
        <v>2</v>
      </c>
      <c r="C892" s="23">
        <v>2015</v>
      </c>
      <c r="D892" s="23" t="s">
        <v>36</v>
      </c>
      <c r="E892" s="23" t="s">
        <v>5</v>
      </c>
      <c r="F892" s="23" t="s">
        <v>345</v>
      </c>
      <c r="G892" s="23">
        <v>85</v>
      </c>
    </row>
    <row r="893" spans="1:7" ht="15" x14ac:dyDescent="0.25">
      <c r="A893" s="128" t="str">
        <f t="shared" si="13"/>
        <v>Reg2015Other digestive organs - C26Male45-64</v>
      </c>
      <c r="B893" s="23" t="s">
        <v>2</v>
      </c>
      <c r="C893" s="23">
        <v>2015</v>
      </c>
      <c r="D893" s="23" t="s">
        <v>256</v>
      </c>
      <c r="E893" s="23" t="s">
        <v>5</v>
      </c>
      <c r="F893" s="23" t="s">
        <v>345</v>
      </c>
      <c r="G893" s="23">
        <v>12</v>
      </c>
    </row>
    <row r="894" spans="1:7" ht="15" x14ac:dyDescent="0.25">
      <c r="A894" s="128" t="str">
        <f t="shared" si="13"/>
        <v>Reg2015Nasal cavity and middle ear - C30Male45-64</v>
      </c>
      <c r="B894" s="23" t="s">
        <v>2</v>
      </c>
      <c r="C894" s="23">
        <v>2015</v>
      </c>
      <c r="D894" s="23" t="s">
        <v>258</v>
      </c>
      <c r="E894" s="23" t="s">
        <v>5</v>
      </c>
      <c r="F894" s="23" t="s">
        <v>345</v>
      </c>
      <c r="G894" s="23">
        <v>2</v>
      </c>
    </row>
    <row r="895" spans="1:7" ht="15" x14ac:dyDescent="0.25">
      <c r="A895" s="128" t="str">
        <f t="shared" si="13"/>
        <v>Reg2015Accessory sinuses - C31Male45-64</v>
      </c>
      <c r="B895" s="23" t="s">
        <v>2</v>
      </c>
      <c r="C895" s="23">
        <v>2015</v>
      </c>
      <c r="D895" s="23" t="s">
        <v>259</v>
      </c>
      <c r="E895" s="23" t="s">
        <v>5</v>
      </c>
      <c r="F895" s="23" t="s">
        <v>345</v>
      </c>
      <c r="G895" s="23">
        <v>1</v>
      </c>
    </row>
    <row r="896" spans="1:7" ht="15" x14ac:dyDescent="0.25">
      <c r="A896" s="128" t="str">
        <f t="shared" si="13"/>
        <v>Reg2015Larynx - C32Male45-64</v>
      </c>
      <c r="B896" s="23" t="s">
        <v>2</v>
      </c>
      <c r="C896" s="23">
        <v>2015</v>
      </c>
      <c r="D896" s="23" t="s">
        <v>25</v>
      </c>
      <c r="E896" s="23" t="s">
        <v>5</v>
      </c>
      <c r="F896" s="23" t="s">
        <v>345</v>
      </c>
      <c r="G896" s="23">
        <v>24</v>
      </c>
    </row>
    <row r="897" spans="1:7" ht="15" x14ac:dyDescent="0.25">
      <c r="A897" s="128" t="str">
        <f t="shared" si="13"/>
        <v>Reg2015Lung - C33-C34Male45-64</v>
      </c>
      <c r="B897" s="23" t="s">
        <v>2</v>
      </c>
      <c r="C897" s="23">
        <v>2015</v>
      </c>
      <c r="D897" s="23" t="s">
        <v>47</v>
      </c>
      <c r="E897" s="23" t="s">
        <v>5</v>
      </c>
      <c r="F897" s="23" t="s">
        <v>345</v>
      </c>
      <c r="G897" s="23">
        <v>278</v>
      </c>
    </row>
    <row r="898" spans="1:7" ht="15" x14ac:dyDescent="0.25">
      <c r="A898" s="128" t="str">
        <f t="shared" si="13"/>
        <v>Reg2015Thymus - C37Male45-64</v>
      </c>
      <c r="B898" s="23" t="s">
        <v>2</v>
      </c>
      <c r="C898" s="23">
        <v>2015</v>
      </c>
      <c r="D898" s="23" t="s">
        <v>41</v>
      </c>
      <c r="E898" s="23" t="s">
        <v>5</v>
      </c>
      <c r="F898" s="23" t="s">
        <v>345</v>
      </c>
      <c r="G898" s="23">
        <v>4</v>
      </c>
    </row>
    <row r="899" spans="1:7" ht="15" x14ac:dyDescent="0.25">
      <c r="A899" s="128" t="str">
        <f t="shared" ref="A899:A962" si="14">B899&amp;C899&amp;D899&amp;E899&amp;F899</f>
        <v>Reg2015Heart, mediastinum and pleura - C38Male45-64</v>
      </c>
      <c r="B899" s="23" t="s">
        <v>2</v>
      </c>
      <c r="C899" s="23">
        <v>2015</v>
      </c>
      <c r="D899" s="23" t="s">
        <v>260</v>
      </c>
      <c r="E899" s="23" t="s">
        <v>5</v>
      </c>
      <c r="F899" s="23" t="s">
        <v>345</v>
      </c>
      <c r="G899" s="23">
        <v>5</v>
      </c>
    </row>
    <row r="900" spans="1:7" ht="15" x14ac:dyDescent="0.25">
      <c r="A900" s="128" t="str">
        <f t="shared" si="14"/>
        <v>Reg2015Bone and articular cartilage - C40-C41Male45-64</v>
      </c>
      <c r="B900" s="23" t="s">
        <v>2</v>
      </c>
      <c r="C900" s="23">
        <v>2015</v>
      </c>
      <c r="D900" s="23" t="s">
        <v>262</v>
      </c>
      <c r="E900" s="23" t="s">
        <v>5</v>
      </c>
      <c r="F900" s="23" t="s">
        <v>345</v>
      </c>
      <c r="G900" s="23">
        <v>4</v>
      </c>
    </row>
    <row r="901" spans="1:7" ht="15" x14ac:dyDescent="0.25">
      <c r="A901" s="128" t="str">
        <f t="shared" si="14"/>
        <v>Reg2015Melanoma - C43Male45-64</v>
      </c>
      <c r="B901" s="23" t="s">
        <v>2</v>
      </c>
      <c r="C901" s="23">
        <v>2015</v>
      </c>
      <c r="D901" s="23" t="s">
        <v>28</v>
      </c>
      <c r="E901" s="23" t="s">
        <v>5</v>
      </c>
      <c r="F901" s="23" t="s">
        <v>345</v>
      </c>
      <c r="G901" s="23">
        <v>426</v>
      </c>
    </row>
    <row r="902" spans="1:7" ht="15" x14ac:dyDescent="0.25">
      <c r="A902" s="128" t="str">
        <f t="shared" si="14"/>
        <v>Reg2015Non-melanoma - C44Male45-64</v>
      </c>
      <c r="B902" s="23" t="s">
        <v>2</v>
      </c>
      <c r="C902" s="23">
        <v>2015</v>
      </c>
      <c r="D902" s="23" t="s">
        <v>263</v>
      </c>
      <c r="E902" s="23" t="s">
        <v>5</v>
      </c>
      <c r="F902" s="23" t="s">
        <v>345</v>
      </c>
      <c r="G902" s="23">
        <v>16</v>
      </c>
    </row>
    <row r="903" spans="1:7" ht="15" x14ac:dyDescent="0.25">
      <c r="A903" s="128" t="str">
        <f t="shared" si="14"/>
        <v>Reg2015Mesothelioma - C45Male45-64</v>
      </c>
      <c r="B903" s="23" t="s">
        <v>2</v>
      </c>
      <c r="C903" s="23">
        <v>2015</v>
      </c>
      <c r="D903" s="23" t="s">
        <v>30</v>
      </c>
      <c r="E903" s="23" t="s">
        <v>5</v>
      </c>
      <c r="F903" s="23" t="s">
        <v>345</v>
      </c>
      <c r="G903" s="23">
        <v>10</v>
      </c>
    </row>
    <row r="904" spans="1:7" ht="15" x14ac:dyDescent="0.25">
      <c r="A904" s="128" t="str">
        <f t="shared" si="14"/>
        <v>Reg2015Kaposi sarcoma - C46Male45-64</v>
      </c>
      <c r="B904" s="23" t="s">
        <v>2</v>
      </c>
      <c r="C904" s="23">
        <v>2015</v>
      </c>
      <c r="D904" s="23" t="s">
        <v>265</v>
      </c>
      <c r="E904" s="23" t="s">
        <v>5</v>
      </c>
      <c r="F904" s="23" t="s">
        <v>345</v>
      </c>
      <c r="G904" s="23">
        <v>1</v>
      </c>
    </row>
    <row r="905" spans="1:7" ht="15" x14ac:dyDescent="0.25">
      <c r="A905" s="128" t="str">
        <f t="shared" si="14"/>
        <v>Reg2015Peripheral nerves and autonomic nervous system - C47Male45-64</v>
      </c>
      <c r="B905" s="23" t="s">
        <v>2</v>
      </c>
      <c r="C905" s="23">
        <v>2015</v>
      </c>
      <c r="D905" s="23" t="s">
        <v>266</v>
      </c>
      <c r="E905" s="23" t="s">
        <v>5</v>
      </c>
      <c r="F905" s="23" t="s">
        <v>345</v>
      </c>
      <c r="G905" s="23">
        <v>2</v>
      </c>
    </row>
    <row r="906" spans="1:7" ht="15" x14ac:dyDescent="0.25">
      <c r="A906" s="128" t="str">
        <f t="shared" si="14"/>
        <v>Reg2015Peritoneum - C48Male45-64</v>
      </c>
      <c r="B906" s="23" t="s">
        <v>2</v>
      </c>
      <c r="C906" s="23">
        <v>2015</v>
      </c>
      <c r="D906" s="23" t="s">
        <v>267</v>
      </c>
      <c r="E906" s="23" t="s">
        <v>5</v>
      </c>
      <c r="F906" s="23" t="s">
        <v>345</v>
      </c>
      <c r="G906" s="23">
        <v>7</v>
      </c>
    </row>
    <row r="907" spans="1:7" ht="15" x14ac:dyDescent="0.25">
      <c r="A907" s="128" t="str">
        <f t="shared" si="14"/>
        <v>Reg2015Connective tissue - C49Male45-64</v>
      </c>
      <c r="B907" s="23" t="s">
        <v>2</v>
      </c>
      <c r="C907" s="23">
        <v>2015</v>
      </c>
      <c r="D907" s="23" t="s">
        <v>268</v>
      </c>
      <c r="E907" s="23" t="s">
        <v>5</v>
      </c>
      <c r="F907" s="23" t="s">
        <v>345</v>
      </c>
      <c r="G907" s="23">
        <v>20</v>
      </c>
    </row>
    <row r="908" spans="1:7" ht="15" x14ac:dyDescent="0.25">
      <c r="A908" s="128" t="str">
        <f t="shared" si="14"/>
        <v>Reg2015Breast - C50Male45-64</v>
      </c>
      <c r="B908" s="23" t="s">
        <v>2</v>
      </c>
      <c r="C908" s="23">
        <v>2015</v>
      </c>
      <c r="D908" s="23" t="s">
        <v>21</v>
      </c>
      <c r="E908" s="23" t="s">
        <v>5</v>
      </c>
      <c r="F908" s="23" t="s">
        <v>345</v>
      </c>
      <c r="G908" s="23">
        <v>4</v>
      </c>
    </row>
    <row r="909" spans="1:7" ht="15" x14ac:dyDescent="0.25">
      <c r="A909" s="128" t="str">
        <f t="shared" si="14"/>
        <v>Reg2015Penis - C60Male45-64</v>
      </c>
      <c r="B909" s="23" t="s">
        <v>2</v>
      </c>
      <c r="C909" s="23">
        <v>2015</v>
      </c>
      <c r="D909" s="23" t="s">
        <v>37</v>
      </c>
      <c r="E909" s="23" t="s">
        <v>5</v>
      </c>
      <c r="F909" s="23" t="s">
        <v>345</v>
      </c>
      <c r="G909" s="23">
        <v>7</v>
      </c>
    </row>
    <row r="910" spans="1:7" ht="15" x14ac:dyDescent="0.25">
      <c r="A910" s="128" t="str">
        <f t="shared" si="14"/>
        <v>Reg2015Prostate - C61Male45-64</v>
      </c>
      <c r="B910" s="23" t="s">
        <v>2</v>
      </c>
      <c r="C910" s="23">
        <v>2015</v>
      </c>
      <c r="D910" s="23" t="s">
        <v>38</v>
      </c>
      <c r="E910" s="23" t="s">
        <v>5</v>
      </c>
      <c r="F910" s="23" t="s">
        <v>345</v>
      </c>
      <c r="G910" s="23">
        <v>1064</v>
      </c>
    </row>
    <row r="911" spans="1:7" ht="15" x14ac:dyDescent="0.25">
      <c r="A911" s="128" t="str">
        <f t="shared" si="14"/>
        <v>Reg2015Testis - C62Male45-64</v>
      </c>
      <c r="B911" s="23" t="s">
        <v>2</v>
      </c>
      <c r="C911" s="23">
        <v>2015</v>
      </c>
      <c r="D911" s="23" t="s">
        <v>40</v>
      </c>
      <c r="E911" s="23" t="s">
        <v>5</v>
      </c>
      <c r="F911" s="23" t="s">
        <v>345</v>
      </c>
      <c r="G911" s="23">
        <v>38</v>
      </c>
    </row>
    <row r="912" spans="1:7" ht="15" x14ac:dyDescent="0.25">
      <c r="A912" s="128" t="str">
        <f t="shared" si="14"/>
        <v>Reg2015Other male genital organs - C63Male45-64</v>
      </c>
      <c r="B912" s="23" t="s">
        <v>2</v>
      </c>
      <c r="C912" s="23">
        <v>2015</v>
      </c>
      <c r="D912" s="23" t="s">
        <v>272</v>
      </c>
      <c r="E912" s="23" t="s">
        <v>5</v>
      </c>
      <c r="F912" s="23" t="s">
        <v>345</v>
      </c>
      <c r="G912" s="23">
        <v>2</v>
      </c>
    </row>
    <row r="913" spans="1:7" ht="15" x14ac:dyDescent="0.25">
      <c r="A913" s="128" t="str">
        <f t="shared" si="14"/>
        <v>Reg2015Kidney - C64Male45-64</v>
      </c>
      <c r="B913" s="23" t="s">
        <v>2</v>
      </c>
      <c r="C913" s="23">
        <v>2015</v>
      </c>
      <c r="D913" s="23" t="s">
        <v>274</v>
      </c>
      <c r="E913" s="23" t="s">
        <v>5</v>
      </c>
      <c r="F913" s="23" t="s">
        <v>345</v>
      </c>
      <c r="G913" s="23">
        <v>156</v>
      </c>
    </row>
    <row r="914" spans="1:7" ht="15" x14ac:dyDescent="0.25">
      <c r="A914" s="128" t="str">
        <f t="shared" si="14"/>
        <v>Reg2015Renal pelvis - C65Male45-64</v>
      </c>
      <c r="B914" s="23" t="s">
        <v>2</v>
      </c>
      <c r="C914" s="23">
        <v>2015</v>
      </c>
      <c r="D914" s="23" t="s">
        <v>275</v>
      </c>
      <c r="E914" s="23" t="s">
        <v>5</v>
      </c>
      <c r="F914" s="23" t="s">
        <v>345</v>
      </c>
      <c r="G914" s="23">
        <v>6</v>
      </c>
    </row>
    <row r="915" spans="1:7" ht="15" x14ac:dyDescent="0.25">
      <c r="A915" s="128" t="str">
        <f t="shared" si="14"/>
        <v>Reg2015Ureter - C66Male45-64</v>
      </c>
      <c r="B915" s="23" t="s">
        <v>2</v>
      </c>
      <c r="C915" s="23">
        <v>2015</v>
      </c>
      <c r="D915" s="23" t="s">
        <v>43</v>
      </c>
      <c r="E915" s="23" t="s">
        <v>5</v>
      </c>
      <c r="F915" s="23" t="s">
        <v>345</v>
      </c>
      <c r="G915" s="23">
        <v>5</v>
      </c>
    </row>
    <row r="916" spans="1:7" ht="15" x14ac:dyDescent="0.25">
      <c r="A916" s="128" t="str">
        <f t="shared" si="14"/>
        <v>Reg2015Bladder - C67Male45-64</v>
      </c>
      <c r="B916" s="23" t="s">
        <v>2</v>
      </c>
      <c r="C916" s="23">
        <v>2015</v>
      </c>
      <c r="D916" s="23" t="s">
        <v>19</v>
      </c>
      <c r="E916" s="23" t="s">
        <v>5</v>
      </c>
      <c r="F916" s="23" t="s">
        <v>345</v>
      </c>
      <c r="G916" s="23">
        <v>36</v>
      </c>
    </row>
    <row r="917" spans="1:7" ht="15" x14ac:dyDescent="0.25">
      <c r="A917" s="128" t="str">
        <f t="shared" si="14"/>
        <v>Reg2015Other urinary organs - C68Male45-64</v>
      </c>
      <c r="B917" s="23" t="s">
        <v>2</v>
      </c>
      <c r="C917" s="23">
        <v>2015</v>
      </c>
      <c r="D917" s="23" t="s">
        <v>276</v>
      </c>
      <c r="E917" s="23" t="s">
        <v>5</v>
      </c>
      <c r="F917" s="23" t="s">
        <v>345</v>
      </c>
      <c r="G917" s="23">
        <v>4</v>
      </c>
    </row>
    <row r="918" spans="1:7" ht="15" x14ac:dyDescent="0.25">
      <c r="A918" s="128" t="str">
        <f t="shared" si="14"/>
        <v>Reg2015Eye - C69Male45-64</v>
      </c>
      <c r="B918" s="23" t="s">
        <v>2</v>
      </c>
      <c r="C918" s="23">
        <v>2015</v>
      </c>
      <c r="D918" s="23" t="s">
        <v>278</v>
      </c>
      <c r="E918" s="23" t="s">
        <v>5</v>
      </c>
      <c r="F918" s="23" t="s">
        <v>345</v>
      </c>
      <c r="G918" s="23">
        <v>9</v>
      </c>
    </row>
    <row r="919" spans="1:7" ht="15" x14ac:dyDescent="0.25">
      <c r="A919" s="128" t="str">
        <f t="shared" si="14"/>
        <v>Reg2015Brain - C71Male45-64</v>
      </c>
      <c r="B919" s="23" t="s">
        <v>2</v>
      </c>
      <c r="C919" s="23">
        <v>2015</v>
      </c>
      <c r="D919" s="23" t="s">
        <v>20</v>
      </c>
      <c r="E919" s="23" t="s">
        <v>5</v>
      </c>
      <c r="F919" s="23" t="s">
        <v>345</v>
      </c>
      <c r="G919" s="23">
        <v>69</v>
      </c>
    </row>
    <row r="920" spans="1:7" ht="15" x14ac:dyDescent="0.25">
      <c r="A920" s="128" t="str">
        <f t="shared" si="14"/>
        <v>Reg2015Other central nervous system - C72Male45-64</v>
      </c>
      <c r="B920" s="23" t="s">
        <v>2</v>
      </c>
      <c r="C920" s="23">
        <v>2015</v>
      </c>
      <c r="D920" s="23" t="s">
        <v>279</v>
      </c>
      <c r="E920" s="23" t="s">
        <v>5</v>
      </c>
      <c r="F920" s="23" t="s">
        <v>345</v>
      </c>
      <c r="G920" s="23">
        <v>3</v>
      </c>
    </row>
    <row r="921" spans="1:7" ht="15" x14ac:dyDescent="0.25">
      <c r="A921" s="128" t="str">
        <f t="shared" si="14"/>
        <v>Reg2015Thyroid - C73Male45-64</v>
      </c>
      <c r="B921" s="23" t="s">
        <v>2</v>
      </c>
      <c r="C921" s="23">
        <v>2015</v>
      </c>
      <c r="D921" s="23" t="s">
        <v>281</v>
      </c>
      <c r="E921" s="23" t="s">
        <v>5</v>
      </c>
      <c r="F921" s="23" t="s">
        <v>345</v>
      </c>
      <c r="G921" s="23">
        <v>40</v>
      </c>
    </row>
    <row r="922" spans="1:7" ht="15" x14ac:dyDescent="0.25">
      <c r="A922" s="128" t="str">
        <f t="shared" si="14"/>
        <v>Reg2015Adrenal gland - C74Male45-64</v>
      </c>
      <c r="B922" s="23" t="s">
        <v>2</v>
      </c>
      <c r="C922" s="23">
        <v>2015</v>
      </c>
      <c r="D922" s="23" t="s">
        <v>282</v>
      </c>
      <c r="E922" s="23" t="s">
        <v>5</v>
      </c>
      <c r="F922" s="23" t="s">
        <v>345</v>
      </c>
      <c r="G922" s="23">
        <v>5</v>
      </c>
    </row>
    <row r="923" spans="1:7" ht="15" x14ac:dyDescent="0.25">
      <c r="A923" s="128" t="str">
        <f t="shared" si="14"/>
        <v>Reg2015Unknown primary - C77-C79Male45-64</v>
      </c>
      <c r="B923" s="23" t="s">
        <v>2</v>
      </c>
      <c r="C923" s="23">
        <v>2015</v>
      </c>
      <c r="D923" s="23" t="s">
        <v>286</v>
      </c>
      <c r="E923" s="23" t="s">
        <v>5</v>
      </c>
      <c r="F923" s="23" t="s">
        <v>345</v>
      </c>
      <c r="G923" s="23">
        <v>46</v>
      </c>
    </row>
    <row r="924" spans="1:7" ht="15" x14ac:dyDescent="0.25">
      <c r="A924" s="128" t="str">
        <f t="shared" si="14"/>
        <v>Reg2015Unspecified site - C80Male45-64</v>
      </c>
      <c r="B924" s="23" t="s">
        <v>2</v>
      </c>
      <c r="C924" s="23">
        <v>2015</v>
      </c>
      <c r="D924" s="23" t="s">
        <v>287</v>
      </c>
      <c r="E924" s="23" t="s">
        <v>5</v>
      </c>
      <c r="F924" s="23" t="s">
        <v>345</v>
      </c>
      <c r="G924" s="23">
        <v>3</v>
      </c>
    </row>
    <row r="925" spans="1:7" ht="15" x14ac:dyDescent="0.25">
      <c r="A925" s="128" t="str">
        <f t="shared" si="14"/>
        <v>Reg2015Hodgkin lymphoma - C81Male45-64</v>
      </c>
      <c r="B925" s="23" t="s">
        <v>2</v>
      </c>
      <c r="C925" s="23">
        <v>2015</v>
      </c>
      <c r="D925" s="23" t="s">
        <v>289</v>
      </c>
      <c r="E925" s="23" t="s">
        <v>5</v>
      </c>
      <c r="F925" s="23" t="s">
        <v>345</v>
      </c>
      <c r="G925" s="23">
        <v>13</v>
      </c>
    </row>
    <row r="926" spans="1:7" ht="15" x14ac:dyDescent="0.25">
      <c r="A926" s="128" t="str">
        <f t="shared" si="14"/>
        <v>Reg2015Non-Hodgkin lymphoma - C82-C86, C96Male45-64</v>
      </c>
      <c r="B926" s="23" t="s">
        <v>2</v>
      </c>
      <c r="C926" s="23">
        <v>2015</v>
      </c>
      <c r="D926" s="23" t="s">
        <v>365</v>
      </c>
      <c r="E926" s="23" t="s">
        <v>5</v>
      </c>
      <c r="F926" s="23" t="s">
        <v>345</v>
      </c>
      <c r="G926" s="23">
        <v>139</v>
      </c>
    </row>
    <row r="927" spans="1:7" ht="15" x14ac:dyDescent="0.25">
      <c r="A927" s="128" t="str">
        <f t="shared" si="14"/>
        <v>Reg2015Immunoproliferative cancers - C88Male45-64</v>
      </c>
      <c r="B927" s="23" t="s">
        <v>2</v>
      </c>
      <c r="C927" s="23">
        <v>2015</v>
      </c>
      <c r="D927" s="23" t="s">
        <v>291</v>
      </c>
      <c r="E927" s="23" t="s">
        <v>5</v>
      </c>
      <c r="F927" s="23" t="s">
        <v>345</v>
      </c>
      <c r="G927" s="23">
        <v>7</v>
      </c>
    </row>
    <row r="928" spans="1:7" ht="15" x14ac:dyDescent="0.25">
      <c r="A928" s="128" t="str">
        <f t="shared" si="14"/>
        <v>Reg2015Myeloma - C90Male45-64</v>
      </c>
      <c r="B928" s="23" t="s">
        <v>2</v>
      </c>
      <c r="C928" s="23">
        <v>2015</v>
      </c>
      <c r="D928" s="23" t="s">
        <v>292</v>
      </c>
      <c r="E928" s="23" t="s">
        <v>5</v>
      </c>
      <c r="F928" s="23" t="s">
        <v>345</v>
      </c>
      <c r="G928" s="23">
        <v>72</v>
      </c>
    </row>
    <row r="929" spans="1:7" ht="15" x14ac:dyDescent="0.25">
      <c r="A929" s="128" t="str">
        <f t="shared" si="14"/>
        <v>Reg2015Leukaemia - C91-C95Male45-64</v>
      </c>
      <c r="B929" s="23" t="s">
        <v>2</v>
      </c>
      <c r="C929" s="23">
        <v>2015</v>
      </c>
      <c r="D929" s="23" t="s">
        <v>26</v>
      </c>
      <c r="E929" s="23" t="s">
        <v>5</v>
      </c>
      <c r="F929" s="23" t="s">
        <v>345</v>
      </c>
      <c r="G929" s="23">
        <v>122</v>
      </c>
    </row>
    <row r="930" spans="1:7" ht="15" x14ac:dyDescent="0.25">
      <c r="A930" s="128" t="str">
        <f t="shared" si="14"/>
        <v>Reg2015Polycythemia vera - D45Male45-64</v>
      </c>
      <c r="B930" s="23" t="s">
        <v>2</v>
      </c>
      <c r="C930" s="23">
        <v>2015</v>
      </c>
      <c r="D930" s="23" t="s">
        <v>294</v>
      </c>
      <c r="E930" s="23" t="s">
        <v>5</v>
      </c>
      <c r="F930" s="23" t="s">
        <v>345</v>
      </c>
      <c r="G930" s="23">
        <v>10</v>
      </c>
    </row>
    <row r="931" spans="1:7" ht="15" x14ac:dyDescent="0.25">
      <c r="A931" s="128" t="str">
        <f t="shared" si="14"/>
        <v>Reg2015Myelodyplastic syndromes - D46Male45-64</v>
      </c>
      <c r="B931" s="23" t="s">
        <v>2</v>
      </c>
      <c r="C931" s="23">
        <v>2015</v>
      </c>
      <c r="D931" s="23" t="s">
        <v>295</v>
      </c>
      <c r="E931" s="23" t="s">
        <v>5</v>
      </c>
      <c r="F931" s="23" t="s">
        <v>345</v>
      </c>
      <c r="G931" s="23">
        <v>17</v>
      </c>
    </row>
    <row r="932" spans="1:7" ht="15" x14ac:dyDescent="0.25">
      <c r="A932" s="128" t="str">
        <f t="shared" si="14"/>
        <v>Reg2015Uncertain behaviour of lymphoid, haematopoietic and related tissue - D47Male45-64</v>
      </c>
      <c r="B932" s="23" t="s">
        <v>2</v>
      </c>
      <c r="C932" s="23">
        <v>2015</v>
      </c>
      <c r="D932" s="23" t="s">
        <v>296</v>
      </c>
      <c r="E932" s="23" t="s">
        <v>5</v>
      </c>
      <c r="F932" s="23" t="s">
        <v>345</v>
      </c>
      <c r="G932" s="23">
        <v>18</v>
      </c>
    </row>
    <row r="933" spans="1:7" ht="15" x14ac:dyDescent="0.25">
      <c r="A933" s="128" t="str">
        <f t="shared" si="14"/>
        <v>Reg2015Lip - C00Male65-74</v>
      </c>
      <c r="B933" s="23" t="s">
        <v>2</v>
      </c>
      <c r="C933" s="23">
        <v>2015</v>
      </c>
      <c r="D933" s="23" t="s">
        <v>27</v>
      </c>
      <c r="E933" s="23" t="s">
        <v>5</v>
      </c>
      <c r="F933" s="23" t="s">
        <v>344</v>
      </c>
      <c r="G933" s="23">
        <v>14</v>
      </c>
    </row>
    <row r="934" spans="1:7" ht="15" x14ac:dyDescent="0.25">
      <c r="A934" s="128" t="str">
        <f t="shared" si="14"/>
        <v>Reg2015Tongue - C01-C02Male65-74</v>
      </c>
      <c r="B934" s="23" t="s">
        <v>2</v>
      </c>
      <c r="C934" s="23">
        <v>2015</v>
      </c>
      <c r="D934" s="23" t="s">
        <v>42</v>
      </c>
      <c r="E934" s="23" t="s">
        <v>5</v>
      </c>
      <c r="F934" s="23" t="s">
        <v>344</v>
      </c>
      <c r="G934" s="23">
        <v>26</v>
      </c>
    </row>
    <row r="935" spans="1:7" ht="15" x14ac:dyDescent="0.25">
      <c r="A935" s="128" t="str">
        <f t="shared" si="14"/>
        <v>Reg2015Mouth - C03-C06Male65-74</v>
      </c>
      <c r="B935" s="23" t="s">
        <v>2</v>
      </c>
      <c r="C935" s="23">
        <v>2015</v>
      </c>
      <c r="D935" s="23" t="s">
        <v>31</v>
      </c>
      <c r="E935" s="23" t="s">
        <v>5</v>
      </c>
      <c r="F935" s="23" t="s">
        <v>344</v>
      </c>
      <c r="G935" s="23">
        <v>11</v>
      </c>
    </row>
    <row r="936" spans="1:7" ht="15" x14ac:dyDescent="0.25">
      <c r="A936" s="128" t="str">
        <f t="shared" si="14"/>
        <v>Reg2015Salivary glands - C07-C08Male65-74</v>
      </c>
      <c r="B936" s="23" t="s">
        <v>2</v>
      </c>
      <c r="C936" s="23">
        <v>2015</v>
      </c>
      <c r="D936" s="23" t="s">
        <v>247</v>
      </c>
      <c r="E936" s="23" t="s">
        <v>5</v>
      </c>
      <c r="F936" s="23" t="s">
        <v>344</v>
      </c>
      <c r="G936" s="23">
        <v>5</v>
      </c>
    </row>
    <row r="937" spans="1:7" ht="15" x14ac:dyDescent="0.25">
      <c r="A937" s="128" t="str">
        <f t="shared" si="14"/>
        <v>Reg2015Tonsils - C09Male65-74</v>
      </c>
      <c r="B937" s="23" t="s">
        <v>2</v>
      </c>
      <c r="C937" s="23">
        <v>2015</v>
      </c>
      <c r="D937" s="23" t="s">
        <v>248</v>
      </c>
      <c r="E937" s="23" t="s">
        <v>5</v>
      </c>
      <c r="F937" s="23" t="s">
        <v>344</v>
      </c>
      <c r="G937" s="23">
        <v>11</v>
      </c>
    </row>
    <row r="938" spans="1:7" ht="15" x14ac:dyDescent="0.25">
      <c r="A938" s="128" t="str">
        <f t="shared" si="14"/>
        <v>Reg2015Oropharynx - C10Male65-74</v>
      </c>
      <c r="B938" s="23" t="s">
        <v>2</v>
      </c>
      <c r="C938" s="23">
        <v>2015</v>
      </c>
      <c r="D938" s="23" t="s">
        <v>34</v>
      </c>
      <c r="E938" s="23" t="s">
        <v>5</v>
      </c>
      <c r="F938" s="23" t="s">
        <v>344</v>
      </c>
      <c r="G938" s="23">
        <v>3</v>
      </c>
    </row>
    <row r="939" spans="1:7" ht="15" x14ac:dyDescent="0.25">
      <c r="A939" s="128" t="str">
        <f t="shared" si="14"/>
        <v>Reg2015Nasopharynx - C11Male65-74</v>
      </c>
      <c r="B939" s="23" t="s">
        <v>2</v>
      </c>
      <c r="C939" s="23">
        <v>2015</v>
      </c>
      <c r="D939" s="23" t="s">
        <v>32</v>
      </c>
      <c r="E939" s="23" t="s">
        <v>5</v>
      </c>
      <c r="F939" s="23" t="s">
        <v>344</v>
      </c>
      <c r="G939" s="23">
        <v>2</v>
      </c>
    </row>
    <row r="940" spans="1:7" ht="15" x14ac:dyDescent="0.25">
      <c r="A940" s="128" t="str">
        <f t="shared" si="14"/>
        <v>Reg2015Pyriform sinus - C12Male65-74</v>
      </c>
      <c r="B940" s="23" t="s">
        <v>2</v>
      </c>
      <c r="C940" s="23">
        <v>2015</v>
      </c>
      <c r="D940" s="23" t="s">
        <v>249</v>
      </c>
      <c r="E940" s="23" t="s">
        <v>5</v>
      </c>
      <c r="F940" s="23" t="s">
        <v>344</v>
      </c>
      <c r="G940" s="23">
        <v>5</v>
      </c>
    </row>
    <row r="941" spans="1:7" ht="15" x14ac:dyDescent="0.25">
      <c r="A941" s="128" t="str">
        <f t="shared" si="14"/>
        <v>Reg2015Hypopharynx - C13Male65-74</v>
      </c>
      <c r="B941" s="23" t="s">
        <v>2</v>
      </c>
      <c r="C941" s="23">
        <v>2015</v>
      </c>
      <c r="D941" s="23" t="s">
        <v>24</v>
      </c>
      <c r="E941" s="23" t="s">
        <v>5</v>
      </c>
      <c r="F941" s="23" t="s">
        <v>344</v>
      </c>
      <c r="G941" s="23">
        <v>4</v>
      </c>
    </row>
    <row r="942" spans="1:7" ht="15" x14ac:dyDescent="0.25">
      <c r="A942" s="128" t="str">
        <f t="shared" si="14"/>
        <v>Reg2015Other lip, oral cavity and pharynx - C14Male65-74</v>
      </c>
      <c r="B942" s="23" t="s">
        <v>2</v>
      </c>
      <c r="C942" s="23">
        <v>2015</v>
      </c>
      <c r="D942" s="23" t="s">
        <v>250</v>
      </c>
      <c r="E942" s="23" t="s">
        <v>5</v>
      </c>
      <c r="F942" s="23" t="s">
        <v>344</v>
      </c>
      <c r="G942" s="23">
        <v>2</v>
      </c>
    </row>
    <row r="943" spans="1:7" ht="15" x14ac:dyDescent="0.25">
      <c r="A943" s="128" t="str">
        <f t="shared" si="14"/>
        <v>Reg2015Oesophagus - C15Male65-74</v>
      </c>
      <c r="B943" s="23" t="s">
        <v>2</v>
      </c>
      <c r="C943" s="23">
        <v>2015</v>
      </c>
      <c r="D943" s="23" t="s">
        <v>33</v>
      </c>
      <c r="E943" s="23" t="s">
        <v>5</v>
      </c>
      <c r="F943" s="23" t="s">
        <v>344</v>
      </c>
      <c r="G943" s="23">
        <v>76</v>
      </c>
    </row>
    <row r="944" spans="1:7" ht="15" x14ac:dyDescent="0.25">
      <c r="A944" s="128" t="str">
        <f t="shared" si="14"/>
        <v>Reg2015Stomach - C16Male65-74</v>
      </c>
      <c r="B944" s="23" t="s">
        <v>2</v>
      </c>
      <c r="C944" s="23">
        <v>2015</v>
      </c>
      <c r="D944" s="23" t="s">
        <v>39</v>
      </c>
      <c r="E944" s="23" t="s">
        <v>5</v>
      </c>
      <c r="F944" s="23" t="s">
        <v>344</v>
      </c>
      <c r="G944" s="23">
        <v>64</v>
      </c>
    </row>
    <row r="945" spans="1:7" ht="15" x14ac:dyDescent="0.25">
      <c r="A945" s="128" t="str">
        <f t="shared" si="14"/>
        <v>Reg2015Small intestine - C17Male65-74</v>
      </c>
      <c r="B945" s="23" t="s">
        <v>2</v>
      </c>
      <c r="C945" s="23">
        <v>2015</v>
      </c>
      <c r="D945" s="23" t="s">
        <v>252</v>
      </c>
      <c r="E945" s="23" t="s">
        <v>5</v>
      </c>
      <c r="F945" s="23" t="s">
        <v>344</v>
      </c>
      <c r="G945" s="23">
        <v>17</v>
      </c>
    </row>
    <row r="946" spans="1:7" ht="15" x14ac:dyDescent="0.25">
      <c r="A946" s="128" t="str">
        <f t="shared" si="14"/>
        <v>Reg2015Colon, rectum and rectosigmoid junction - C18-C20Male65-74</v>
      </c>
      <c r="B946" s="23" t="s">
        <v>2</v>
      </c>
      <c r="C946" s="23">
        <v>2015</v>
      </c>
      <c r="D946" s="23" t="s">
        <v>1567</v>
      </c>
      <c r="E946" s="23" t="s">
        <v>5</v>
      </c>
      <c r="F946" s="23" t="s">
        <v>344</v>
      </c>
      <c r="G946" s="23">
        <v>503</v>
      </c>
    </row>
    <row r="947" spans="1:7" ht="15" x14ac:dyDescent="0.25">
      <c r="A947" s="128" t="str">
        <f t="shared" si="14"/>
        <v>Reg2015Anus - C21Male65-74</v>
      </c>
      <c r="B947" s="23" t="s">
        <v>2</v>
      </c>
      <c r="C947" s="23">
        <v>2015</v>
      </c>
      <c r="D947" s="23" t="s">
        <v>18</v>
      </c>
      <c r="E947" s="23" t="s">
        <v>5</v>
      </c>
      <c r="F947" s="23" t="s">
        <v>344</v>
      </c>
      <c r="G947" s="23">
        <v>10</v>
      </c>
    </row>
    <row r="948" spans="1:7" ht="15" x14ac:dyDescent="0.25">
      <c r="A948" s="128" t="str">
        <f t="shared" si="14"/>
        <v>Reg2015Liver - C22Male65-74</v>
      </c>
      <c r="B948" s="23" t="s">
        <v>2</v>
      </c>
      <c r="C948" s="23">
        <v>2015</v>
      </c>
      <c r="D948" s="23" t="s">
        <v>254</v>
      </c>
      <c r="E948" s="23" t="s">
        <v>5</v>
      </c>
      <c r="F948" s="23" t="s">
        <v>344</v>
      </c>
      <c r="G948" s="23">
        <v>61</v>
      </c>
    </row>
    <row r="949" spans="1:7" ht="15" x14ac:dyDescent="0.25">
      <c r="A949" s="128" t="str">
        <f t="shared" si="14"/>
        <v>Reg2015Gallbladder - C23Male65-74</v>
      </c>
      <c r="B949" s="23" t="s">
        <v>2</v>
      </c>
      <c r="C949" s="23">
        <v>2015</v>
      </c>
      <c r="D949" s="23" t="s">
        <v>23</v>
      </c>
      <c r="E949" s="23" t="s">
        <v>5</v>
      </c>
      <c r="F949" s="23" t="s">
        <v>344</v>
      </c>
      <c r="G949" s="23">
        <v>7</v>
      </c>
    </row>
    <row r="950" spans="1:7" ht="15" x14ac:dyDescent="0.25">
      <c r="A950" s="128" t="str">
        <f t="shared" si="14"/>
        <v>Reg2015Other biliary tract - C24Male65-74</v>
      </c>
      <c r="B950" s="23" t="s">
        <v>2</v>
      </c>
      <c r="C950" s="23">
        <v>2015</v>
      </c>
      <c r="D950" s="23" t="s">
        <v>255</v>
      </c>
      <c r="E950" s="23" t="s">
        <v>5</v>
      </c>
      <c r="F950" s="23" t="s">
        <v>344</v>
      </c>
      <c r="G950" s="23">
        <v>19</v>
      </c>
    </row>
    <row r="951" spans="1:7" ht="15" x14ac:dyDescent="0.25">
      <c r="A951" s="128" t="str">
        <f t="shared" si="14"/>
        <v>Reg2015Pancreas - C25Male65-74</v>
      </c>
      <c r="B951" s="23" t="s">
        <v>2</v>
      </c>
      <c r="C951" s="23">
        <v>2015</v>
      </c>
      <c r="D951" s="23" t="s">
        <v>36</v>
      </c>
      <c r="E951" s="23" t="s">
        <v>5</v>
      </c>
      <c r="F951" s="23" t="s">
        <v>344</v>
      </c>
      <c r="G951" s="23">
        <v>103</v>
      </c>
    </row>
    <row r="952" spans="1:7" ht="15" x14ac:dyDescent="0.25">
      <c r="A952" s="128" t="str">
        <f t="shared" si="14"/>
        <v>Reg2015Other digestive organs - C26Male65-74</v>
      </c>
      <c r="B952" s="23" t="s">
        <v>2</v>
      </c>
      <c r="C952" s="23">
        <v>2015</v>
      </c>
      <c r="D952" s="23" t="s">
        <v>256</v>
      </c>
      <c r="E952" s="23" t="s">
        <v>5</v>
      </c>
      <c r="F952" s="23" t="s">
        <v>344</v>
      </c>
      <c r="G952" s="23">
        <v>16</v>
      </c>
    </row>
    <row r="953" spans="1:7" ht="15" x14ac:dyDescent="0.25">
      <c r="A953" s="128" t="str">
        <f t="shared" si="14"/>
        <v>Reg2015Nasal cavity and middle ear - C30Male65-74</v>
      </c>
      <c r="B953" s="23" t="s">
        <v>2</v>
      </c>
      <c r="C953" s="23">
        <v>2015</v>
      </c>
      <c r="D953" s="23" t="s">
        <v>258</v>
      </c>
      <c r="E953" s="23" t="s">
        <v>5</v>
      </c>
      <c r="F953" s="23" t="s">
        <v>344</v>
      </c>
      <c r="G953" s="23">
        <v>5</v>
      </c>
    </row>
    <row r="954" spans="1:7" ht="15" x14ac:dyDescent="0.25">
      <c r="A954" s="128" t="str">
        <f t="shared" si="14"/>
        <v>Reg2015Larynx - C32Male65-74</v>
      </c>
      <c r="B954" s="23" t="s">
        <v>2</v>
      </c>
      <c r="C954" s="23">
        <v>2015</v>
      </c>
      <c r="D954" s="23" t="s">
        <v>25</v>
      </c>
      <c r="E954" s="23" t="s">
        <v>5</v>
      </c>
      <c r="F954" s="23" t="s">
        <v>344</v>
      </c>
      <c r="G954" s="23">
        <v>30</v>
      </c>
    </row>
    <row r="955" spans="1:7" ht="15" x14ac:dyDescent="0.25">
      <c r="A955" s="128" t="str">
        <f t="shared" si="14"/>
        <v>Reg2015Lung - C33-C34Male65-74</v>
      </c>
      <c r="B955" s="23" t="s">
        <v>2</v>
      </c>
      <c r="C955" s="23">
        <v>2015</v>
      </c>
      <c r="D955" s="23" t="s">
        <v>47</v>
      </c>
      <c r="E955" s="23" t="s">
        <v>5</v>
      </c>
      <c r="F955" s="23" t="s">
        <v>344</v>
      </c>
      <c r="G955" s="23">
        <v>369</v>
      </c>
    </row>
    <row r="956" spans="1:7" ht="15" x14ac:dyDescent="0.25">
      <c r="A956" s="128" t="str">
        <f t="shared" si="14"/>
        <v>Reg2015Thymus - C37Male65-74</v>
      </c>
      <c r="B956" s="23" t="s">
        <v>2</v>
      </c>
      <c r="C956" s="23">
        <v>2015</v>
      </c>
      <c r="D956" s="23" t="s">
        <v>41</v>
      </c>
      <c r="E956" s="23" t="s">
        <v>5</v>
      </c>
      <c r="F956" s="23" t="s">
        <v>344</v>
      </c>
      <c r="G956" s="23">
        <v>4</v>
      </c>
    </row>
    <row r="957" spans="1:7" ht="15" x14ac:dyDescent="0.25">
      <c r="A957" s="128" t="str">
        <f t="shared" si="14"/>
        <v>Reg2015Heart, mediastinum and pleura - C38Male65-74</v>
      </c>
      <c r="B957" s="23" t="s">
        <v>2</v>
      </c>
      <c r="C957" s="23">
        <v>2015</v>
      </c>
      <c r="D957" s="23" t="s">
        <v>260</v>
      </c>
      <c r="E957" s="23" t="s">
        <v>5</v>
      </c>
      <c r="F957" s="23" t="s">
        <v>344</v>
      </c>
      <c r="G957" s="23">
        <v>2</v>
      </c>
    </row>
    <row r="958" spans="1:7" ht="15" x14ac:dyDescent="0.25">
      <c r="A958" s="128" t="str">
        <f t="shared" si="14"/>
        <v>Reg2015Bone and articular cartilage - C40-C41Male65-74</v>
      </c>
      <c r="B958" s="23" t="s">
        <v>2</v>
      </c>
      <c r="C958" s="23">
        <v>2015</v>
      </c>
      <c r="D958" s="23" t="s">
        <v>262</v>
      </c>
      <c r="E958" s="23" t="s">
        <v>5</v>
      </c>
      <c r="F958" s="23" t="s">
        <v>344</v>
      </c>
      <c r="G958" s="23">
        <v>4</v>
      </c>
    </row>
    <row r="959" spans="1:7" ht="15" x14ac:dyDescent="0.25">
      <c r="A959" s="128" t="str">
        <f t="shared" si="14"/>
        <v>Reg2015Melanoma - C43Male65-74</v>
      </c>
      <c r="B959" s="23" t="s">
        <v>2</v>
      </c>
      <c r="C959" s="23">
        <v>2015</v>
      </c>
      <c r="D959" s="23" t="s">
        <v>28</v>
      </c>
      <c r="E959" s="23" t="s">
        <v>5</v>
      </c>
      <c r="F959" s="23" t="s">
        <v>344</v>
      </c>
      <c r="G959" s="23">
        <v>395</v>
      </c>
    </row>
    <row r="960" spans="1:7" ht="15" x14ac:dyDescent="0.25">
      <c r="A960" s="128" t="str">
        <f t="shared" si="14"/>
        <v>Reg2015Non-melanoma - C44Male65-74</v>
      </c>
      <c r="B960" s="23" t="s">
        <v>2</v>
      </c>
      <c r="C960" s="23">
        <v>2015</v>
      </c>
      <c r="D960" s="23" t="s">
        <v>263</v>
      </c>
      <c r="E960" s="23" t="s">
        <v>5</v>
      </c>
      <c r="F960" s="23" t="s">
        <v>344</v>
      </c>
      <c r="G960" s="23">
        <v>13</v>
      </c>
    </row>
    <row r="961" spans="1:7" ht="15" x14ac:dyDescent="0.25">
      <c r="A961" s="128" t="str">
        <f t="shared" si="14"/>
        <v>Reg2015Mesothelioma - C45Male65-74</v>
      </c>
      <c r="B961" s="23" t="s">
        <v>2</v>
      </c>
      <c r="C961" s="23">
        <v>2015</v>
      </c>
      <c r="D961" s="23" t="s">
        <v>30</v>
      </c>
      <c r="E961" s="23" t="s">
        <v>5</v>
      </c>
      <c r="F961" s="23" t="s">
        <v>344</v>
      </c>
      <c r="G961" s="23">
        <v>34</v>
      </c>
    </row>
    <row r="962" spans="1:7" ht="15" x14ac:dyDescent="0.25">
      <c r="A962" s="128" t="str">
        <f t="shared" si="14"/>
        <v>Reg2015Peritoneum - C48Male65-74</v>
      </c>
      <c r="B962" s="23" t="s">
        <v>2</v>
      </c>
      <c r="C962" s="23">
        <v>2015</v>
      </c>
      <c r="D962" s="23" t="s">
        <v>267</v>
      </c>
      <c r="E962" s="23" t="s">
        <v>5</v>
      </c>
      <c r="F962" s="23" t="s">
        <v>344</v>
      </c>
      <c r="G962" s="23">
        <v>6</v>
      </c>
    </row>
    <row r="963" spans="1:7" ht="15" x14ac:dyDescent="0.25">
      <c r="A963" s="128" t="str">
        <f t="shared" ref="A963:A1026" si="15">B963&amp;C963&amp;D963&amp;E963&amp;F963</f>
        <v>Reg2015Connective tissue - C49Male65-74</v>
      </c>
      <c r="B963" s="23" t="s">
        <v>2</v>
      </c>
      <c r="C963" s="23">
        <v>2015</v>
      </c>
      <c r="D963" s="23" t="s">
        <v>268</v>
      </c>
      <c r="E963" s="23" t="s">
        <v>5</v>
      </c>
      <c r="F963" s="23" t="s">
        <v>344</v>
      </c>
      <c r="G963" s="23">
        <v>12</v>
      </c>
    </row>
    <row r="964" spans="1:7" ht="15" x14ac:dyDescent="0.25">
      <c r="A964" s="128" t="str">
        <f t="shared" si="15"/>
        <v>Reg2015Breast - C50Male65-74</v>
      </c>
      <c r="B964" s="23" t="s">
        <v>2</v>
      </c>
      <c r="C964" s="23">
        <v>2015</v>
      </c>
      <c r="D964" s="23" t="s">
        <v>21</v>
      </c>
      <c r="E964" s="23" t="s">
        <v>5</v>
      </c>
      <c r="F964" s="23" t="s">
        <v>344</v>
      </c>
      <c r="G964" s="23">
        <v>7</v>
      </c>
    </row>
    <row r="965" spans="1:7" ht="15" x14ac:dyDescent="0.25">
      <c r="A965" s="128" t="str">
        <f t="shared" si="15"/>
        <v>Reg2015Penis - C60Male65-74</v>
      </c>
      <c r="B965" s="23" t="s">
        <v>2</v>
      </c>
      <c r="C965" s="23">
        <v>2015</v>
      </c>
      <c r="D965" s="23" t="s">
        <v>37</v>
      </c>
      <c r="E965" s="23" t="s">
        <v>5</v>
      </c>
      <c r="F965" s="23" t="s">
        <v>344</v>
      </c>
      <c r="G965" s="23">
        <v>7</v>
      </c>
    </row>
    <row r="966" spans="1:7" ht="15" x14ac:dyDescent="0.25">
      <c r="A966" s="128" t="str">
        <f t="shared" si="15"/>
        <v>Reg2015Prostate - C61Male65-74</v>
      </c>
      <c r="B966" s="23" t="s">
        <v>2</v>
      </c>
      <c r="C966" s="23">
        <v>2015</v>
      </c>
      <c r="D966" s="23" t="s">
        <v>38</v>
      </c>
      <c r="E966" s="23" t="s">
        <v>5</v>
      </c>
      <c r="F966" s="23" t="s">
        <v>344</v>
      </c>
      <c r="G966" s="23">
        <v>1302</v>
      </c>
    </row>
    <row r="967" spans="1:7" ht="15" x14ac:dyDescent="0.25">
      <c r="A967" s="128" t="str">
        <f t="shared" si="15"/>
        <v>Reg2015Testis - C62Male65-74</v>
      </c>
      <c r="B967" s="23" t="s">
        <v>2</v>
      </c>
      <c r="C967" s="23">
        <v>2015</v>
      </c>
      <c r="D967" s="23" t="s">
        <v>40</v>
      </c>
      <c r="E967" s="23" t="s">
        <v>5</v>
      </c>
      <c r="F967" s="23" t="s">
        <v>344</v>
      </c>
      <c r="G967" s="23">
        <v>3</v>
      </c>
    </row>
    <row r="968" spans="1:7" ht="15" x14ac:dyDescent="0.25">
      <c r="A968" s="128" t="str">
        <f t="shared" si="15"/>
        <v>Reg2015Kidney - C64Male65-74</v>
      </c>
      <c r="B968" s="23" t="s">
        <v>2</v>
      </c>
      <c r="C968" s="23">
        <v>2015</v>
      </c>
      <c r="D968" s="23" t="s">
        <v>274</v>
      </c>
      <c r="E968" s="23" t="s">
        <v>5</v>
      </c>
      <c r="F968" s="23" t="s">
        <v>344</v>
      </c>
      <c r="G968" s="23">
        <v>106</v>
      </c>
    </row>
    <row r="969" spans="1:7" ht="15" x14ac:dyDescent="0.25">
      <c r="A969" s="128" t="str">
        <f t="shared" si="15"/>
        <v>Reg2015Renal pelvis - C65Male65-74</v>
      </c>
      <c r="B969" s="23" t="s">
        <v>2</v>
      </c>
      <c r="C969" s="23">
        <v>2015</v>
      </c>
      <c r="D969" s="23" t="s">
        <v>275</v>
      </c>
      <c r="E969" s="23" t="s">
        <v>5</v>
      </c>
      <c r="F969" s="23" t="s">
        <v>344</v>
      </c>
      <c r="G969" s="23">
        <v>9</v>
      </c>
    </row>
    <row r="970" spans="1:7" ht="15" x14ac:dyDescent="0.25">
      <c r="A970" s="128" t="str">
        <f t="shared" si="15"/>
        <v>Reg2015Ureter - C66Male65-74</v>
      </c>
      <c r="B970" s="23" t="s">
        <v>2</v>
      </c>
      <c r="C970" s="23">
        <v>2015</v>
      </c>
      <c r="D970" s="23" t="s">
        <v>43</v>
      </c>
      <c r="E970" s="23" t="s">
        <v>5</v>
      </c>
      <c r="F970" s="23" t="s">
        <v>344</v>
      </c>
      <c r="G970" s="23">
        <v>11</v>
      </c>
    </row>
    <row r="971" spans="1:7" ht="15" x14ac:dyDescent="0.25">
      <c r="A971" s="128" t="str">
        <f t="shared" si="15"/>
        <v>Reg2015Bladder - C67Male65-74</v>
      </c>
      <c r="B971" s="23" t="s">
        <v>2</v>
      </c>
      <c r="C971" s="23">
        <v>2015</v>
      </c>
      <c r="D971" s="23" t="s">
        <v>19</v>
      </c>
      <c r="E971" s="23" t="s">
        <v>5</v>
      </c>
      <c r="F971" s="23" t="s">
        <v>344</v>
      </c>
      <c r="G971" s="23">
        <v>116</v>
      </c>
    </row>
    <row r="972" spans="1:7" ht="15" x14ac:dyDescent="0.25">
      <c r="A972" s="128" t="str">
        <f t="shared" si="15"/>
        <v>Reg2015Other urinary organs - C68Male65-74</v>
      </c>
      <c r="B972" s="23" t="s">
        <v>2</v>
      </c>
      <c r="C972" s="23">
        <v>2015</v>
      </c>
      <c r="D972" s="23" t="s">
        <v>276</v>
      </c>
      <c r="E972" s="23" t="s">
        <v>5</v>
      </c>
      <c r="F972" s="23" t="s">
        <v>344</v>
      </c>
      <c r="G972" s="23">
        <v>6</v>
      </c>
    </row>
    <row r="973" spans="1:7" ht="15" x14ac:dyDescent="0.25">
      <c r="A973" s="128" t="str">
        <f t="shared" si="15"/>
        <v>Reg2015Eye - C69Male65-74</v>
      </c>
      <c r="B973" s="23" t="s">
        <v>2</v>
      </c>
      <c r="C973" s="23">
        <v>2015</v>
      </c>
      <c r="D973" s="23" t="s">
        <v>278</v>
      </c>
      <c r="E973" s="23" t="s">
        <v>5</v>
      </c>
      <c r="F973" s="23" t="s">
        <v>344</v>
      </c>
      <c r="G973" s="23">
        <v>10</v>
      </c>
    </row>
    <row r="974" spans="1:7" ht="15" x14ac:dyDescent="0.25">
      <c r="A974" s="128" t="str">
        <f t="shared" si="15"/>
        <v>Reg2015Meninges - C70Male65-74</v>
      </c>
      <c r="B974" s="23" t="s">
        <v>2</v>
      </c>
      <c r="C974" s="23">
        <v>2015</v>
      </c>
      <c r="D974" s="23" t="s">
        <v>29</v>
      </c>
      <c r="E974" s="23" t="s">
        <v>5</v>
      </c>
      <c r="F974" s="23" t="s">
        <v>344</v>
      </c>
      <c r="G974" s="23">
        <v>1</v>
      </c>
    </row>
    <row r="975" spans="1:7" ht="15" x14ac:dyDescent="0.25">
      <c r="A975" s="128" t="str">
        <f t="shared" si="15"/>
        <v>Reg2015Brain - C71Male65-74</v>
      </c>
      <c r="B975" s="23" t="s">
        <v>2</v>
      </c>
      <c r="C975" s="23">
        <v>2015</v>
      </c>
      <c r="D975" s="23" t="s">
        <v>20</v>
      </c>
      <c r="E975" s="23" t="s">
        <v>5</v>
      </c>
      <c r="F975" s="23" t="s">
        <v>344</v>
      </c>
      <c r="G975" s="23">
        <v>39</v>
      </c>
    </row>
    <row r="976" spans="1:7" ht="15" x14ac:dyDescent="0.25">
      <c r="A976" s="128" t="str">
        <f t="shared" si="15"/>
        <v>Reg2015Thyroid - C73Male65-74</v>
      </c>
      <c r="B976" s="23" t="s">
        <v>2</v>
      </c>
      <c r="C976" s="23">
        <v>2015</v>
      </c>
      <c r="D976" s="23" t="s">
        <v>281</v>
      </c>
      <c r="E976" s="23" t="s">
        <v>5</v>
      </c>
      <c r="F976" s="23" t="s">
        <v>344</v>
      </c>
      <c r="G976" s="23">
        <v>16</v>
      </c>
    </row>
    <row r="977" spans="1:7" ht="15" x14ac:dyDescent="0.25">
      <c r="A977" s="128" t="str">
        <f t="shared" si="15"/>
        <v>Reg2015Other and ill-defined sites - C76Male65-74</v>
      </c>
      <c r="B977" s="23" t="s">
        <v>2</v>
      </c>
      <c r="C977" s="23">
        <v>2015</v>
      </c>
      <c r="D977" s="23" t="s">
        <v>285</v>
      </c>
      <c r="E977" s="23" t="s">
        <v>5</v>
      </c>
      <c r="F977" s="23" t="s">
        <v>344</v>
      </c>
      <c r="G977" s="23">
        <v>1</v>
      </c>
    </row>
    <row r="978" spans="1:7" ht="15" x14ac:dyDescent="0.25">
      <c r="A978" s="128" t="str">
        <f t="shared" si="15"/>
        <v>Reg2015Unknown primary - C77-C79Male65-74</v>
      </c>
      <c r="B978" s="23" t="s">
        <v>2</v>
      </c>
      <c r="C978" s="23">
        <v>2015</v>
      </c>
      <c r="D978" s="23" t="s">
        <v>286</v>
      </c>
      <c r="E978" s="23" t="s">
        <v>5</v>
      </c>
      <c r="F978" s="23" t="s">
        <v>344</v>
      </c>
      <c r="G978" s="23">
        <v>44</v>
      </c>
    </row>
    <row r="979" spans="1:7" ht="15" x14ac:dyDescent="0.25">
      <c r="A979" s="128" t="str">
        <f t="shared" si="15"/>
        <v>Reg2015Unspecified site - C80Male65-74</v>
      </c>
      <c r="B979" s="23" t="s">
        <v>2</v>
      </c>
      <c r="C979" s="23">
        <v>2015</v>
      </c>
      <c r="D979" s="23" t="s">
        <v>287</v>
      </c>
      <c r="E979" s="23" t="s">
        <v>5</v>
      </c>
      <c r="F979" s="23" t="s">
        <v>344</v>
      </c>
      <c r="G979" s="23">
        <v>2</v>
      </c>
    </row>
    <row r="980" spans="1:7" ht="15" x14ac:dyDescent="0.25">
      <c r="A980" s="128" t="str">
        <f t="shared" si="15"/>
        <v>Reg2015Hodgkin lymphoma - C81Male65-74</v>
      </c>
      <c r="B980" s="23" t="s">
        <v>2</v>
      </c>
      <c r="C980" s="23">
        <v>2015</v>
      </c>
      <c r="D980" s="23" t="s">
        <v>289</v>
      </c>
      <c r="E980" s="23" t="s">
        <v>5</v>
      </c>
      <c r="F980" s="23" t="s">
        <v>344</v>
      </c>
      <c r="G980" s="23">
        <v>7</v>
      </c>
    </row>
    <row r="981" spans="1:7" ht="15" x14ac:dyDescent="0.25">
      <c r="A981" s="128" t="str">
        <f t="shared" si="15"/>
        <v>Reg2015Non-Hodgkin lymphoma - C82-C86, C96Male65-74</v>
      </c>
      <c r="B981" s="23" t="s">
        <v>2</v>
      </c>
      <c r="C981" s="23">
        <v>2015</v>
      </c>
      <c r="D981" s="23" t="s">
        <v>365</v>
      </c>
      <c r="E981" s="23" t="s">
        <v>5</v>
      </c>
      <c r="F981" s="23" t="s">
        <v>344</v>
      </c>
      <c r="G981" s="23">
        <v>128</v>
      </c>
    </row>
    <row r="982" spans="1:7" ht="15" x14ac:dyDescent="0.25">
      <c r="A982" s="128" t="str">
        <f t="shared" si="15"/>
        <v>Reg2015Immunoproliferative cancers - C88Male65-74</v>
      </c>
      <c r="B982" s="23" t="s">
        <v>2</v>
      </c>
      <c r="C982" s="23">
        <v>2015</v>
      </c>
      <c r="D982" s="23" t="s">
        <v>291</v>
      </c>
      <c r="E982" s="23" t="s">
        <v>5</v>
      </c>
      <c r="F982" s="23" t="s">
        <v>344</v>
      </c>
      <c r="G982" s="23">
        <v>6</v>
      </c>
    </row>
    <row r="983" spans="1:7" ht="15" x14ac:dyDescent="0.25">
      <c r="A983" s="128" t="str">
        <f t="shared" si="15"/>
        <v>Reg2015Myeloma - C90Male65-74</v>
      </c>
      <c r="B983" s="23" t="s">
        <v>2</v>
      </c>
      <c r="C983" s="23">
        <v>2015</v>
      </c>
      <c r="D983" s="23" t="s">
        <v>292</v>
      </c>
      <c r="E983" s="23" t="s">
        <v>5</v>
      </c>
      <c r="F983" s="23" t="s">
        <v>344</v>
      </c>
      <c r="G983" s="23">
        <v>75</v>
      </c>
    </row>
    <row r="984" spans="1:7" ht="15" x14ac:dyDescent="0.25">
      <c r="A984" s="128" t="str">
        <f t="shared" si="15"/>
        <v>Reg2015Leukaemia - C91-C95Male65-74</v>
      </c>
      <c r="B984" s="23" t="s">
        <v>2</v>
      </c>
      <c r="C984" s="23">
        <v>2015</v>
      </c>
      <c r="D984" s="23" t="s">
        <v>26</v>
      </c>
      <c r="E984" s="23" t="s">
        <v>5</v>
      </c>
      <c r="F984" s="23" t="s">
        <v>344</v>
      </c>
      <c r="G984" s="23">
        <v>116</v>
      </c>
    </row>
    <row r="985" spans="1:7" ht="15" x14ac:dyDescent="0.25">
      <c r="A985" s="128" t="str">
        <f t="shared" si="15"/>
        <v>Reg2015Polycythemia vera - D45Male65-74</v>
      </c>
      <c r="B985" s="23" t="s">
        <v>2</v>
      </c>
      <c r="C985" s="23">
        <v>2015</v>
      </c>
      <c r="D985" s="23" t="s">
        <v>294</v>
      </c>
      <c r="E985" s="23" t="s">
        <v>5</v>
      </c>
      <c r="F985" s="23" t="s">
        <v>344</v>
      </c>
      <c r="G985" s="23">
        <v>5</v>
      </c>
    </row>
    <row r="986" spans="1:7" ht="15" x14ac:dyDescent="0.25">
      <c r="A986" s="128" t="str">
        <f t="shared" si="15"/>
        <v>Reg2015Myelodyplastic syndromes - D46Male65-74</v>
      </c>
      <c r="B986" s="23" t="s">
        <v>2</v>
      </c>
      <c r="C986" s="23">
        <v>2015</v>
      </c>
      <c r="D986" s="23" t="s">
        <v>295</v>
      </c>
      <c r="E986" s="23" t="s">
        <v>5</v>
      </c>
      <c r="F986" s="23" t="s">
        <v>344</v>
      </c>
      <c r="G986" s="23">
        <v>35</v>
      </c>
    </row>
    <row r="987" spans="1:7" ht="15" x14ac:dyDescent="0.25">
      <c r="A987" s="128" t="str">
        <f t="shared" si="15"/>
        <v>Reg2015Uncertain behaviour of lymphoid, haematopoietic and related tissue - D47Male65-74</v>
      </c>
      <c r="B987" s="23" t="s">
        <v>2</v>
      </c>
      <c r="C987" s="23">
        <v>2015</v>
      </c>
      <c r="D987" s="23" t="s">
        <v>296</v>
      </c>
      <c r="E987" s="23" t="s">
        <v>5</v>
      </c>
      <c r="F987" s="23" t="s">
        <v>344</v>
      </c>
      <c r="G987" s="23">
        <v>20</v>
      </c>
    </row>
    <row r="988" spans="1:7" ht="15" x14ac:dyDescent="0.25">
      <c r="A988" s="128" t="str">
        <f t="shared" si="15"/>
        <v>Reg2015Lip - C00Male75+</v>
      </c>
      <c r="B988" s="23" t="s">
        <v>2</v>
      </c>
      <c r="C988" s="23">
        <v>2015</v>
      </c>
      <c r="D988" s="23" t="s">
        <v>27</v>
      </c>
      <c r="E988" s="23" t="s">
        <v>5</v>
      </c>
      <c r="F988" s="23" t="s">
        <v>183</v>
      </c>
      <c r="G988" s="23">
        <v>12</v>
      </c>
    </row>
    <row r="989" spans="1:7" ht="15" x14ac:dyDescent="0.25">
      <c r="A989" s="128" t="str">
        <f t="shared" si="15"/>
        <v>Reg2015Tongue - C01-C02Male75+</v>
      </c>
      <c r="B989" s="23" t="s">
        <v>2</v>
      </c>
      <c r="C989" s="23">
        <v>2015</v>
      </c>
      <c r="D989" s="23" t="s">
        <v>42</v>
      </c>
      <c r="E989" s="23" t="s">
        <v>5</v>
      </c>
      <c r="F989" s="23" t="s">
        <v>183</v>
      </c>
      <c r="G989" s="23">
        <v>20</v>
      </c>
    </row>
    <row r="990" spans="1:7" ht="15" x14ac:dyDescent="0.25">
      <c r="A990" s="128" t="str">
        <f t="shared" si="15"/>
        <v>Reg2015Mouth - C03-C06Male75+</v>
      </c>
      <c r="B990" s="23" t="s">
        <v>2</v>
      </c>
      <c r="C990" s="23">
        <v>2015</v>
      </c>
      <c r="D990" s="23" t="s">
        <v>31</v>
      </c>
      <c r="E990" s="23" t="s">
        <v>5</v>
      </c>
      <c r="F990" s="23" t="s">
        <v>183</v>
      </c>
      <c r="G990" s="23">
        <v>16</v>
      </c>
    </row>
    <row r="991" spans="1:7" ht="15" x14ac:dyDescent="0.25">
      <c r="A991" s="128" t="str">
        <f t="shared" si="15"/>
        <v>Reg2015Salivary glands - C07-C08Male75+</v>
      </c>
      <c r="B991" s="23" t="s">
        <v>2</v>
      </c>
      <c r="C991" s="23">
        <v>2015</v>
      </c>
      <c r="D991" s="23" t="s">
        <v>247</v>
      </c>
      <c r="E991" s="23" t="s">
        <v>5</v>
      </c>
      <c r="F991" s="23" t="s">
        <v>183</v>
      </c>
      <c r="G991" s="23">
        <v>8</v>
      </c>
    </row>
    <row r="992" spans="1:7" ht="15" x14ac:dyDescent="0.25">
      <c r="A992" s="128" t="str">
        <f t="shared" si="15"/>
        <v>Reg2015Tonsils - C09Male75+</v>
      </c>
      <c r="B992" s="23" t="s">
        <v>2</v>
      </c>
      <c r="C992" s="23">
        <v>2015</v>
      </c>
      <c r="D992" s="23" t="s">
        <v>248</v>
      </c>
      <c r="E992" s="23" t="s">
        <v>5</v>
      </c>
      <c r="F992" s="23" t="s">
        <v>183</v>
      </c>
      <c r="G992" s="23">
        <v>3</v>
      </c>
    </row>
    <row r="993" spans="1:7" ht="15" x14ac:dyDescent="0.25">
      <c r="A993" s="128" t="str">
        <f t="shared" si="15"/>
        <v>Reg2015Oropharynx - C10Male75+</v>
      </c>
      <c r="B993" s="23" t="s">
        <v>2</v>
      </c>
      <c r="C993" s="23">
        <v>2015</v>
      </c>
      <c r="D993" s="23" t="s">
        <v>34</v>
      </c>
      <c r="E993" s="23" t="s">
        <v>5</v>
      </c>
      <c r="F993" s="23" t="s">
        <v>183</v>
      </c>
      <c r="G993" s="23">
        <v>2</v>
      </c>
    </row>
    <row r="994" spans="1:7" ht="15" x14ac:dyDescent="0.25">
      <c r="A994" s="128" t="str">
        <f t="shared" si="15"/>
        <v>Reg2015Nasopharynx - C11Male75+</v>
      </c>
      <c r="B994" s="23" t="s">
        <v>2</v>
      </c>
      <c r="C994" s="23">
        <v>2015</v>
      </c>
      <c r="D994" s="23" t="s">
        <v>32</v>
      </c>
      <c r="E994" s="23" t="s">
        <v>5</v>
      </c>
      <c r="F994" s="23" t="s">
        <v>183</v>
      </c>
      <c r="G994" s="23">
        <v>1</v>
      </c>
    </row>
    <row r="995" spans="1:7" ht="15" x14ac:dyDescent="0.25">
      <c r="A995" s="128" t="str">
        <f t="shared" si="15"/>
        <v>Reg2015Pyriform sinus - C12Male75+</v>
      </c>
      <c r="B995" s="23" t="s">
        <v>2</v>
      </c>
      <c r="C995" s="23">
        <v>2015</v>
      </c>
      <c r="D995" s="23" t="s">
        <v>249</v>
      </c>
      <c r="E995" s="23" t="s">
        <v>5</v>
      </c>
      <c r="F995" s="23" t="s">
        <v>183</v>
      </c>
      <c r="G995" s="23">
        <v>4</v>
      </c>
    </row>
    <row r="996" spans="1:7" ht="15" x14ac:dyDescent="0.25">
      <c r="A996" s="128" t="str">
        <f t="shared" si="15"/>
        <v>Reg2015Hypopharynx - C13Male75+</v>
      </c>
      <c r="B996" s="23" t="s">
        <v>2</v>
      </c>
      <c r="C996" s="23">
        <v>2015</v>
      </c>
      <c r="D996" s="23" t="s">
        <v>24</v>
      </c>
      <c r="E996" s="23" t="s">
        <v>5</v>
      </c>
      <c r="F996" s="23" t="s">
        <v>183</v>
      </c>
      <c r="G996" s="23">
        <v>3</v>
      </c>
    </row>
    <row r="997" spans="1:7" ht="15" x14ac:dyDescent="0.25">
      <c r="A997" s="128" t="str">
        <f t="shared" si="15"/>
        <v>Reg2015Other lip, oral cavity and pharynx - C14Male75+</v>
      </c>
      <c r="B997" s="23" t="s">
        <v>2</v>
      </c>
      <c r="C997" s="23">
        <v>2015</v>
      </c>
      <c r="D997" s="23" t="s">
        <v>250</v>
      </c>
      <c r="E997" s="23" t="s">
        <v>5</v>
      </c>
      <c r="F997" s="23" t="s">
        <v>183</v>
      </c>
      <c r="G997" s="23">
        <v>1</v>
      </c>
    </row>
    <row r="998" spans="1:7" ht="15" x14ac:dyDescent="0.25">
      <c r="A998" s="128" t="str">
        <f t="shared" si="15"/>
        <v>Reg2015Oesophagus - C15Male75+</v>
      </c>
      <c r="B998" s="23" t="s">
        <v>2</v>
      </c>
      <c r="C998" s="23">
        <v>2015</v>
      </c>
      <c r="D998" s="23" t="s">
        <v>33</v>
      </c>
      <c r="E998" s="23" t="s">
        <v>5</v>
      </c>
      <c r="F998" s="23" t="s">
        <v>183</v>
      </c>
      <c r="G998" s="23">
        <v>71</v>
      </c>
    </row>
    <row r="999" spans="1:7" ht="15" x14ac:dyDescent="0.25">
      <c r="A999" s="128" t="str">
        <f t="shared" si="15"/>
        <v>Reg2015Stomach - C16Male75+</v>
      </c>
      <c r="B999" s="23" t="s">
        <v>2</v>
      </c>
      <c r="C999" s="23">
        <v>2015</v>
      </c>
      <c r="D999" s="23" t="s">
        <v>39</v>
      </c>
      <c r="E999" s="23" t="s">
        <v>5</v>
      </c>
      <c r="F999" s="23" t="s">
        <v>183</v>
      </c>
      <c r="G999" s="23">
        <v>82</v>
      </c>
    </row>
    <row r="1000" spans="1:7" ht="15" x14ac:dyDescent="0.25">
      <c r="A1000" s="128" t="str">
        <f t="shared" si="15"/>
        <v>Reg2015Small intestine - C17Male75+</v>
      </c>
      <c r="B1000" s="23" t="s">
        <v>2</v>
      </c>
      <c r="C1000" s="23">
        <v>2015</v>
      </c>
      <c r="D1000" s="23" t="s">
        <v>252</v>
      </c>
      <c r="E1000" s="23" t="s">
        <v>5</v>
      </c>
      <c r="F1000" s="23" t="s">
        <v>183</v>
      </c>
      <c r="G1000" s="23">
        <v>15</v>
      </c>
    </row>
    <row r="1001" spans="1:7" ht="15" x14ac:dyDescent="0.25">
      <c r="A1001" s="128" t="str">
        <f t="shared" si="15"/>
        <v>Reg2015Colon, rectum and rectosigmoid junction - C18-C20Male75+</v>
      </c>
      <c r="B1001" s="23" t="s">
        <v>2</v>
      </c>
      <c r="C1001" s="23">
        <v>2015</v>
      </c>
      <c r="D1001" s="23" t="s">
        <v>1567</v>
      </c>
      <c r="E1001" s="23" t="s">
        <v>5</v>
      </c>
      <c r="F1001" s="23" t="s">
        <v>183</v>
      </c>
      <c r="G1001" s="23">
        <v>621</v>
      </c>
    </row>
    <row r="1002" spans="1:7" ht="15" x14ac:dyDescent="0.25">
      <c r="A1002" s="128" t="str">
        <f t="shared" si="15"/>
        <v>Reg2015Anus - C21Male75+</v>
      </c>
      <c r="B1002" s="23" t="s">
        <v>2</v>
      </c>
      <c r="C1002" s="23">
        <v>2015</v>
      </c>
      <c r="D1002" s="23" t="s">
        <v>18</v>
      </c>
      <c r="E1002" s="23" t="s">
        <v>5</v>
      </c>
      <c r="F1002" s="23" t="s">
        <v>183</v>
      </c>
      <c r="G1002" s="23">
        <v>4</v>
      </c>
    </row>
    <row r="1003" spans="1:7" ht="15" x14ac:dyDescent="0.25">
      <c r="A1003" s="128" t="str">
        <f t="shared" si="15"/>
        <v>Reg2015Liver - C22Male75+</v>
      </c>
      <c r="B1003" s="23" t="s">
        <v>2</v>
      </c>
      <c r="C1003" s="23">
        <v>2015</v>
      </c>
      <c r="D1003" s="23" t="s">
        <v>254</v>
      </c>
      <c r="E1003" s="23" t="s">
        <v>5</v>
      </c>
      <c r="F1003" s="23" t="s">
        <v>183</v>
      </c>
      <c r="G1003" s="23">
        <v>59</v>
      </c>
    </row>
    <row r="1004" spans="1:7" ht="15" x14ac:dyDescent="0.25">
      <c r="A1004" s="128" t="str">
        <f t="shared" si="15"/>
        <v>Reg2015Gallbladder - C23Male75+</v>
      </c>
      <c r="B1004" s="23" t="s">
        <v>2</v>
      </c>
      <c r="C1004" s="23">
        <v>2015</v>
      </c>
      <c r="D1004" s="23" t="s">
        <v>23</v>
      </c>
      <c r="E1004" s="23" t="s">
        <v>5</v>
      </c>
      <c r="F1004" s="23" t="s">
        <v>183</v>
      </c>
      <c r="G1004" s="23">
        <v>7</v>
      </c>
    </row>
    <row r="1005" spans="1:7" ht="15" x14ac:dyDescent="0.25">
      <c r="A1005" s="128" t="str">
        <f t="shared" si="15"/>
        <v>Reg2015Other biliary tract - C24Male75+</v>
      </c>
      <c r="B1005" s="23" t="s">
        <v>2</v>
      </c>
      <c r="C1005" s="23">
        <v>2015</v>
      </c>
      <c r="D1005" s="23" t="s">
        <v>255</v>
      </c>
      <c r="E1005" s="23" t="s">
        <v>5</v>
      </c>
      <c r="F1005" s="23" t="s">
        <v>183</v>
      </c>
      <c r="G1005" s="23">
        <v>15</v>
      </c>
    </row>
    <row r="1006" spans="1:7" ht="15" x14ac:dyDescent="0.25">
      <c r="A1006" s="128" t="str">
        <f t="shared" si="15"/>
        <v>Reg2015Pancreas - C25Male75+</v>
      </c>
      <c r="B1006" s="23" t="s">
        <v>2</v>
      </c>
      <c r="C1006" s="23">
        <v>2015</v>
      </c>
      <c r="D1006" s="23" t="s">
        <v>36</v>
      </c>
      <c r="E1006" s="23" t="s">
        <v>5</v>
      </c>
      <c r="F1006" s="23" t="s">
        <v>183</v>
      </c>
      <c r="G1006" s="23">
        <v>98</v>
      </c>
    </row>
    <row r="1007" spans="1:7" ht="15" x14ac:dyDescent="0.25">
      <c r="A1007" s="128" t="str">
        <f t="shared" si="15"/>
        <v>Reg2015Other digestive organs - C26Male75+</v>
      </c>
      <c r="B1007" s="23" t="s">
        <v>2</v>
      </c>
      <c r="C1007" s="23">
        <v>2015</v>
      </c>
      <c r="D1007" s="23" t="s">
        <v>256</v>
      </c>
      <c r="E1007" s="23" t="s">
        <v>5</v>
      </c>
      <c r="F1007" s="23" t="s">
        <v>183</v>
      </c>
      <c r="G1007" s="23">
        <v>24</v>
      </c>
    </row>
    <row r="1008" spans="1:7" ht="15" x14ac:dyDescent="0.25">
      <c r="A1008" s="128" t="str">
        <f t="shared" si="15"/>
        <v>Reg2015Nasal cavity and middle ear - C30Male75+</v>
      </c>
      <c r="B1008" s="23" t="s">
        <v>2</v>
      </c>
      <c r="C1008" s="23">
        <v>2015</v>
      </c>
      <c r="D1008" s="23" t="s">
        <v>258</v>
      </c>
      <c r="E1008" s="23" t="s">
        <v>5</v>
      </c>
      <c r="F1008" s="23" t="s">
        <v>183</v>
      </c>
      <c r="G1008" s="23">
        <v>3</v>
      </c>
    </row>
    <row r="1009" spans="1:7" ht="15" x14ac:dyDescent="0.25">
      <c r="A1009" s="128" t="str">
        <f t="shared" si="15"/>
        <v>Reg2015Larynx - C32Male75+</v>
      </c>
      <c r="B1009" s="23" t="s">
        <v>2</v>
      </c>
      <c r="C1009" s="23">
        <v>2015</v>
      </c>
      <c r="D1009" s="23" t="s">
        <v>25</v>
      </c>
      <c r="E1009" s="23" t="s">
        <v>5</v>
      </c>
      <c r="F1009" s="23" t="s">
        <v>183</v>
      </c>
      <c r="G1009" s="23">
        <v>13</v>
      </c>
    </row>
    <row r="1010" spans="1:7" ht="15" x14ac:dyDescent="0.25">
      <c r="A1010" s="128" t="str">
        <f t="shared" si="15"/>
        <v>Reg2015Lung - C33-C34Male75+</v>
      </c>
      <c r="B1010" s="23" t="s">
        <v>2</v>
      </c>
      <c r="C1010" s="23">
        <v>2015</v>
      </c>
      <c r="D1010" s="23" t="s">
        <v>47</v>
      </c>
      <c r="E1010" s="23" t="s">
        <v>5</v>
      </c>
      <c r="F1010" s="23" t="s">
        <v>183</v>
      </c>
      <c r="G1010" s="23">
        <v>440</v>
      </c>
    </row>
    <row r="1011" spans="1:7" ht="15" x14ac:dyDescent="0.25">
      <c r="A1011" s="128" t="str">
        <f t="shared" si="15"/>
        <v>Reg2015Thymus - C37Male75+</v>
      </c>
      <c r="B1011" s="23" t="s">
        <v>2</v>
      </c>
      <c r="C1011" s="23">
        <v>2015</v>
      </c>
      <c r="D1011" s="23" t="s">
        <v>41</v>
      </c>
      <c r="E1011" s="23" t="s">
        <v>5</v>
      </c>
      <c r="F1011" s="23" t="s">
        <v>183</v>
      </c>
      <c r="G1011" s="23">
        <v>1</v>
      </c>
    </row>
    <row r="1012" spans="1:7" ht="15" x14ac:dyDescent="0.25">
      <c r="A1012" s="128" t="str">
        <f t="shared" si="15"/>
        <v>Reg2015Melanoma - C43Male75+</v>
      </c>
      <c r="B1012" s="23" t="s">
        <v>2</v>
      </c>
      <c r="C1012" s="23">
        <v>2015</v>
      </c>
      <c r="D1012" s="23" t="s">
        <v>28</v>
      </c>
      <c r="E1012" s="23" t="s">
        <v>5</v>
      </c>
      <c r="F1012" s="23" t="s">
        <v>183</v>
      </c>
      <c r="G1012" s="23">
        <v>439</v>
      </c>
    </row>
    <row r="1013" spans="1:7" ht="15" x14ac:dyDescent="0.25">
      <c r="A1013" s="128" t="str">
        <f t="shared" si="15"/>
        <v>Reg2015Non-melanoma - C44Male75+</v>
      </c>
      <c r="B1013" s="23" t="s">
        <v>2</v>
      </c>
      <c r="C1013" s="23">
        <v>2015</v>
      </c>
      <c r="D1013" s="23" t="s">
        <v>263</v>
      </c>
      <c r="E1013" s="23" t="s">
        <v>5</v>
      </c>
      <c r="F1013" s="23" t="s">
        <v>183</v>
      </c>
      <c r="G1013" s="23">
        <v>41</v>
      </c>
    </row>
    <row r="1014" spans="1:7" ht="15" x14ac:dyDescent="0.25">
      <c r="A1014" s="128" t="str">
        <f t="shared" si="15"/>
        <v>Reg2015Mesothelioma - C45Male75+</v>
      </c>
      <c r="B1014" s="23" t="s">
        <v>2</v>
      </c>
      <c r="C1014" s="23">
        <v>2015</v>
      </c>
      <c r="D1014" s="23" t="s">
        <v>30</v>
      </c>
      <c r="E1014" s="23" t="s">
        <v>5</v>
      </c>
      <c r="F1014" s="23" t="s">
        <v>183</v>
      </c>
      <c r="G1014" s="23">
        <v>43</v>
      </c>
    </row>
    <row r="1015" spans="1:7" ht="15" x14ac:dyDescent="0.25">
      <c r="A1015" s="128" t="str">
        <f t="shared" si="15"/>
        <v>Reg2015Peritoneum - C48Male75+</v>
      </c>
      <c r="B1015" s="23" t="s">
        <v>2</v>
      </c>
      <c r="C1015" s="23">
        <v>2015</v>
      </c>
      <c r="D1015" s="23" t="s">
        <v>267</v>
      </c>
      <c r="E1015" s="23" t="s">
        <v>5</v>
      </c>
      <c r="F1015" s="23" t="s">
        <v>183</v>
      </c>
      <c r="G1015" s="23">
        <v>2</v>
      </c>
    </row>
    <row r="1016" spans="1:7" ht="15" x14ac:dyDescent="0.25">
      <c r="A1016" s="128" t="str">
        <f t="shared" si="15"/>
        <v>Reg2015Connective tissue - C49Male75+</v>
      </c>
      <c r="B1016" s="23" t="s">
        <v>2</v>
      </c>
      <c r="C1016" s="23">
        <v>2015</v>
      </c>
      <c r="D1016" s="23" t="s">
        <v>268</v>
      </c>
      <c r="E1016" s="23" t="s">
        <v>5</v>
      </c>
      <c r="F1016" s="23" t="s">
        <v>183</v>
      </c>
      <c r="G1016" s="23">
        <v>19</v>
      </c>
    </row>
    <row r="1017" spans="1:7" ht="15" x14ac:dyDescent="0.25">
      <c r="A1017" s="128" t="str">
        <f t="shared" si="15"/>
        <v>Reg2015Breast - C50Male75+</v>
      </c>
      <c r="B1017" s="23" t="s">
        <v>2</v>
      </c>
      <c r="C1017" s="23">
        <v>2015</v>
      </c>
      <c r="D1017" s="23" t="s">
        <v>21</v>
      </c>
      <c r="E1017" s="23" t="s">
        <v>5</v>
      </c>
      <c r="F1017" s="23" t="s">
        <v>183</v>
      </c>
      <c r="G1017" s="23">
        <v>11</v>
      </c>
    </row>
    <row r="1018" spans="1:7" ht="15" x14ac:dyDescent="0.25">
      <c r="A1018" s="128" t="str">
        <f t="shared" si="15"/>
        <v>Reg2015Penis - C60Male75+</v>
      </c>
      <c r="B1018" s="23" t="s">
        <v>2</v>
      </c>
      <c r="C1018" s="23">
        <v>2015</v>
      </c>
      <c r="D1018" s="23" t="s">
        <v>37</v>
      </c>
      <c r="E1018" s="23" t="s">
        <v>5</v>
      </c>
      <c r="F1018" s="23" t="s">
        <v>183</v>
      </c>
      <c r="G1018" s="23">
        <v>3</v>
      </c>
    </row>
    <row r="1019" spans="1:7" ht="15" x14ac:dyDescent="0.25">
      <c r="A1019" s="128" t="str">
        <f t="shared" si="15"/>
        <v>Reg2015Prostate - C61Male75+</v>
      </c>
      <c r="B1019" s="23" t="s">
        <v>2</v>
      </c>
      <c r="C1019" s="23">
        <v>2015</v>
      </c>
      <c r="D1019" s="23" t="s">
        <v>38</v>
      </c>
      <c r="E1019" s="23" t="s">
        <v>5</v>
      </c>
      <c r="F1019" s="23" t="s">
        <v>183</v>
      </c>
      <c r="G1019" s="23">
        <v>691</v>
      </c>
    </row>
    <row r="1020" spans="1:7" ht="15" x14ac:dyDescent="0.25">
      <c r="A1020" s="128" t="str">
        <f t="shared" si="15"/>
        <v>Reg2015Other male genital organs - C63Male75+</v>
      </c>
      <c r="B1020" s="23" t="s">
        <v>2</v>
      </c>
      <c r="C1020" s="23">
        <v>2015</v>
      </c>
      <c r="D1020" s="23" t="s">
        <v>272</v>
      </c>
      <c r="E1020" s="23" t="s">
        <v>5</v>
      </c>
      <c r="F1020" s="23" t="s">
        <v>183</v>
      </c>
      <c r="G1020" s="23">
        <v>4</v>
      </c>
    </row>
    <row r="1021" spans="1:7" ht="15" x14ac:dyDescent="0.25">
      <c r="A1021" s="128" t="str">
        <f t="shared" si="15"/>
        <v>Reg2015Kidney - C64Male75+</v>
      </c>
      <c r="B1021" s="23" t="s">
        <v>2</v>
      </c>
      <c r="C1021" s="23">
        <v>2015</v>
      </c>
      <c r="D1021" s="23" t="s">
        <v>274</v>
      </c>
      <c r="E1021" s="23" t="s">
        <v>5</v>
      </c>
      <c r="F1021" s="23" t="s">
        <v>183</v>
      </c>
      <c r="G1021" s="23">
        <v>81</v>
      </c>
    </row>
    <row r="1022" spans="1:7" ht="15" x14ac:dyDescent="0.25">
      <c r="A1022" s="128" t="str">
        <f t="shared" si="15"/>
        <v>Reg2015Renal pelvis - C65Male75+</v>
      </c>
      <c r="B1022" s="23" t="s">
        <v>2</v>
      </c>
      <c r="C1022" s="23">
        <v>2015</v>
      </c>
      <c r="D1022" s="23" t="s">
        <v>275</v>
      </c>
      <c r="E1022" s="23" t="s">
        <v>5</v>
      </c>
      <c r="F1022" s="23" t="s">
        <v>183</v>
      </c>
      <c r="G1022" s="23">
        <v>6</v>
      </c>
    </row>
    <row r="1023" spans="1:7" ht="15" x14ac:dyDescent="0.25">
      <c r="A1023" s="128" t="str">
        <f t="shared" si="15"/>
        <v>Reg2015Ureter - C66Male75+</v>
      </c>
      <c r="B1023" s="23" t="s">
        <v>2</v>
      </c>
      <c r="C1023" s="23">
        <v>2015</v>
      </c>
      <c r="D1023" s="23" t="s">
        <v>43</v>
      </c>
      <c r="E1023" s="23" t="s">
        <v>5</v>
      </c>
      <c r="F1023" s="23" t="s">
        <v>183</v>
      </c>
      <c r="G1023" s="23">
        <v>8</v>
      </c>
    </row>
    <row r="1024" spans="1:7" ht="15" x14ac:dyDescent="0.25">
      <c r="A1024" s="128" t="str">
        <f t="shared" si="15"/>
        <v>Reg2015Bladder - C67Male75+</v>
      </c>
      <c r="B1024" s="23" t="s">
        <v>2</v>
      </c>
      <c r="C1024" s="23">
        <v>2015</v>
      </c>
      <c r="D1024" s="23" t="s">
        <v>19</v>
      </c>
      <c r="E1024" s="23" t="s">
        <v>5</v>
      </c>
      <c r="F1024" s="23" t="s">
        <v>183</v>
      </c>
      <c r="G1024" s="23">
        <v>153</v>
      </c>
    </row>
    <row r="1025" spans="1:7" ht="15" x14ac:dyDescent="0.25">
      <c r="A1025" s="128" t="str">
        <f t="shared" si="15"/>
        <v>Reg2015Other urinary organs - C68Male75+</v>
      </c>
      <c r="B1025" s="23" t="s">
        <v>2</v>
      </c>
      <c r="C1025" s="23">
        <v>2015</v>
      </c>
      <c r="D1025" s="23" t="s">
        <v>276</v>
      </c>
      <c r="E1025" s="23" t="s">
        <v>5</v>
      </c>
      <c r="F1025" s="23" t="s">
        <v>183</v>
      </c>
      <c r="G1025" s="23">
        <v>9</v>
      </c>
    </row>
    <row r="1026" spans="1:7" ht="15" x14ac:dyDescent="0.25">
      <c r="A1026" s="128" t="str">
        <f t="shared" si="15"/>
        <v>Reg2015Eye - C69Male75+</v>
      </c>
      <c r="B1026" s="23" t="s">
        <v>2</v>
      </c>
      <c r="C1026" s="23">
        <v>2015</v>
      </c>
      <c r="D1026" s="23" t="s">
        <v>278</v>
      </c>
      <c r="E1026" s="23" t="s">
        <v>5</v>
      </c>
      <c r="F1026" s="23" t="s">
        <v>183</v>
      </c>
      <c r="G1026" s="23">
        <v>4</v>
      </c>
    </row>
    <row r="1027" spans="1:7" ht="15" x14ac:dyDescent="0.25">
      <c r="A1027" s="128" t="str">
        <f t="shared" ref="A1027:A1090" si="16">B1027&amp;C1027&amp;D1027&amp;E1027&amp;F1027</f>
        <v>Reg2015Brain - C71Male75+</v>
      </c>
      <c r="B1027" s="23" t="s">
        <v>2</v>
      </c>
      <c r="C1027" s="23">
        <v>2015</v>
      </c>
      <c r="D1027" s="23" t="s">
        <v>20</v>
      </c>
      <c r="E1027" s="23" t="s">
        <v>5</v>
      </c>
      <c r="F1027" s="23" t="s">
        <v>183</v>
      </c>
      <c r="G1027" s="23">
        <v>27</v>
      </c>
    </row>
    <row r="1028" spans="1:7" ht="15" x14ac:dyDescent="0.25">
      <c r="A1028" s="128" t="str">
        <f t="shared" si="16"/>
        <v>Reg2015Thyroid - C73Male75+</v>
      </c>
      <c r="B1028" s="23" t="s">
        <v>2</v>
      </c>
      <c r="C1028" s="23">
        <v>2015</v>
      </c>
      <c r="D1028" s="23" t="s">
        <v>281</v>
      </c>
      <c r="E1028" s="23" t="s">
        <v>5</v>
      </c>
      <c r="F1028" s="23" t="s">
        <v>183</v>
      </c>
      <c r="G1028" s="23">
        <v>18</v>
      </c>
    </row>
    <row r="1029" spans="1:7" ht="15" x14ac:dyDescent="0.25">
      <c r="A1029" s="128" t="str">
        <f t="shared" si="16"/>
        <v>Reg2015Other and ill-defined sites - C76Male75+</v>
      </c>
      <c r="B1029" s="23" t="s">
        <v>2</v>
      </c>
      <c r="C1029" s="23">
        <v>2015</v>
      </c>
      <c r="D1029" s="23" t="s">
        <v>285</v>
      </c>
      <c r="E1029" s="23" t="s">
        <v>5</v>
      </c>
      <c r="F1029" s="23" t="s">
        <v>183</v>
      </c>
      <c r="G1029" s="23">
        <v>1</v>
      </c>
    </row>
    <row r="1030" spans="1:7" ht="15" x14ac:dyDescent="0.25">
      <c r="A1030" s="128" t="str">
        <f t="shared" si="16"/>
        <v>Reg2015Unknown primary - C77-C79Male75+</v>
      </c>
      <c r="B1030" s="23" t="s">
        <v>2</v>
      </c>
      <c r="C1030" s="23">
        <v>2015</v>
      </c>
      <c r="D1030" s="23" t="s">
        <v>286</v>
      </c>
      <c r="E1030" s="23" t="s">
        <v>5</v>
      </c>
      <c r="F1030" s="23" t="s">
        <v>183</v>
      </c>
      <c r="G1030" s="23">
        <v>99</v>
      </c>
    </row>
    <row r="1031" spans="1:7" ht="15" x14ac:dyDescent="0.25">
      <c r="A1031" s="128" t="str">
        <f t="shared" si="16"/>
        <v>Reg2015Unspecified site - C80Male75+</v>
      </c>
      <c r="B1031" s="23" t="s">
        <v>2</v>
      </c>
      <c r="C1031" s="23">
        <v>2015</v>
      </c>
      <c r="D1031" s="23" t="s">
        <v>287</v>
      </c>
      <c r="E1031" s="23" t="s">
        <v>5</v>
      </c>
      <c r="F1031" s="23" t="s">
        <v>183</v>
      </c>
      <c r="G1031" s="23">
        <v>20</v>
      </c>
    </row>
    <row r="1032" spans="1:7" ht="15" x14ac:dyDescent="0.25">
      <c r="A1032" s="128" t="str">
        <f t="shared" si="16"/>
        <v>Reg2015Hodgkin lymphoma - C81Male75+</v>
      </c>
      <c r="B1032" s="23" t="s">
        <v>2</v>
      </c>
      <c r="C1032" s="23">
        <v>2015</v>
      </c>
      <c r="D1032" s="23" t="s">
        <v>289</v>
      </c>
      <c r="E1032" s="23" t="s">
        <v>5</v>
      </c>
      <c r="F1032" s="23" t="s">
        <v>183</v>
      </c>
      <c r="G1032" s="23">
        <v>2</v>
      </c>
    </row>
    <row r="1033" spans="1:7" ht="15" x14ac:dyDescent="0.25">
      <c r="A1033" s="128" t="str">
        <f t="shared" si="16"/>
        <v>Reg2015Non-Hodgkin lymphoma - C82-C86, C96Male75+</v>
      </c>
      <c r="B1033" s="23" t="s">
        <v>2</v>
      </c>
      <c r="C1033" s="23">
        <v>2015</v>
      </c>
      <c r="D1033" s="23" t="s">
        <v>365</v>
      </c>
      <c r="E1033" s="23" t="s">
        <v>5</v>
      </c>
      <c r="F1033" s="23" t="s">
        <v>183</v>
      </c>
      <c r="G1033" s="23">
        <v>147</v>
      </c>
    </row>
    <row r="1034" spans="1:7" ht="15" x14ac:dyDescent="0.25">
      <c r="A1034" s="128" t="str">
        <f t="shared" si="16"/>
        <v>Reg2015Immunoproliferative cancers - C88Male75+</v>
      </c>
      <c r="B1034" s="23" t="s">
        <v>2</v>
      </c>
      <c r="C1034" s="23">
        <v>2015</v>
      </c>
      <c r="D1034" s="23" t="s">
        <v>291</v>
      </c>
      <c r="E1034" s="23" t="s">
        <v>5</v>
      </c>
      <c r="F1034" s="23" t="s">
        <v>183</v>
      </c>
      <c r="G1034" s="23">
        <v>9</v>
      </c>
    </row>
    <row r="1035" spans="1:7" ht="15" x14ac:dyDescent="0.25">
      <c r="A1035" s="128" t="str">
        <f t="shared" si="16"/>
        <v>Reg2015Myeloma - C90Male75+</v>
      </c>
      <c r="B1035" s="23" t="s">
        <v>2</v>
      </c>
      <c r="C1035" s="23">
        <v>2015</v>
      </c>
      <c r="D1035" s="23" t="s">
        <v>292</v>
      </c>
      <c r="E1035" s="23" t="s">
        <v>5</v>
      </c>
      <c r="F1035" s="23" t="s">
        <v>183</v>
      </c>
      <c r="G1035" s="23">
        <v>78</v>
      </c>
    </row>
    <row r="1036" spans="1:7" ht="15" x14ac:dyDescent="0.25">
      <c r="A1036" s="128" t="str">
        <f t="shared" si="16"/>
        <v>Reg2015Leukaemia - C91-C95Male75+</v>
      </c>
      <c r="B1036" s="23" t="s">
        <v>2</v>
      </c>
      <c r="C1036" s="23">
        <v>2015</v>
      </c>
      <c r="D1036" s="23" t="s">
        <v>26</v>
      </c>
      <c r="E1036" s="23" t="s">
        <v>5</v>
      </c>
      <c r="F1036" s="23" t="s">
        <v>183</v>
      </c>
      <c r="G1036" s="23">
        <v>127</v>
      </c>
    </row>
    <row r="1037" spans="1:7" ht="15" x14ac:dyDescent="0.25">
      <c r="A1037" s="128" t="str">
        <f t="shared" si="16"/>
        <v>Reg2015Polycythemia vera - D45Male75+</v>
      </c>
      <c r="B1037" s="23" t="s">
        <v>2</v>
      </c>
      <c r="C1037" s="23">
        <v>2015</v>
      </c>
      <c r="D1037" s="23" t="s">
        <v>294</v>
      </c>
      <c r="E1037" s="23" t="s">
        <v>5</v>
      </c>
      <c r="F1037" s="23" t="s">
        <v>183</v>
      </c>
      <c r="G1037" s="23">
        <v>3</v>
      </c>
    </row>
    <row r="1038" spans="1:7" ht="15" x14ac:dyDescent="0.25">
      <c r="A1038" s="128" t="str">
        <f t="shared" si="16"/>
        <v>Reg2015Myelodyplastic syndromes - D46Male75+</v>
      </c>
      <c r="B1038" s="23" t="s">
        <v>2</v>
      </c>
      <c r="C1038" s="23">
        <v>2015</v>
      </c>
      <c r="D1038" s="23" t="s">
        <v>295</v>
      </c>
      <c r="E1038" s="23" t="s">
        <v>5</v>
      </c>
      <c r="F1038" s="23" t="s">
        <v>183</v>
      </c>
      <c r="G1038" s="23">
        <v>62</v>
      </c>
    </row>
    <row r="1039" spans="1:7" ht="15" x14ac:dyDescent="0.25">
      <c r="A1039" s="128" t="str">
        <f t="shared" si="16"/>
        <v>Reg2015Uncertain behaviour of lymphoid, haematopoietic and related tissue - D47Male75+</v>
      </c>
      <c r="B1039" s="23" t="s">
        <v>2</v>
      </c>
      <c r="C1039" s="23">
        <v>2015</v>
      </c>
      <c r="D1039" s="23" t="s">
        <v>296</v>
      </c>
      <c r="E1039" s="23" t="s">
        <v>5</v>
      </c>
      <c r="F1039" s="23" t="s">
        <v>183</v>
      </c>
      <c r="G1039" s="23">
        <v>9</v>
      </c>
    </row>
    <row r="1040" spans="1:7" ht="15" x14ac:dyDescent="0.25">
      <c r="A1040" s="128" t="str">
        <f t="shared" si="16"/>
        <v>Reg2015Tongue - C01-C02AllSex0-24</v>
      </c>
      <c r="B1040" s="23" t="s">
        <v>2</v>
      </c>
      <c r="C1040" s="23">
        <v>2015</v>
      </c>
      <c r="D1040" s="23" t="s">
        <v>42</v>
      </c>
      <c r="E1040" s="23" t="s">
        <v>3</v>
      </c>
      <c r="F1040" s="23" t="s">
        <v>366</v>
      </c>
      <c r="G1040" s="23">
        <v>1</v>
      </c>
    </row>
    <row r="1041" spans="1:7" ht="15" x14ac:dyDescent="0.25">
      <c r="A1041" s="128" t="str">
        <f t="shared" si="16"/>
        <v>Reg2015Salivary glands - C07-C08AllSex0-24</v>
      </c>
      <c r="B1041" s="23" t="s">
        <v>2</v>
      </c>
      <c r="C1041" s="23">
        <v>2015</v>
      </c>
      <c r="D1041" s="23" t="s">
        <v>247</v>
      </c>
      <c r="E1041" s="23" t="s">
        <v>3</v>
      </c>
      <c r="F1041" s="23" t="s">
        <v>366</v>
      </c>
      <c r="G1041" s="23">
        <v>2</v>
      </c>
    </row>
    <row r="1042" spans="1:7" ht="15" x14ac:dyDescent="0.25">
      <c r="A1042" s="128" t="str">
        <f t="shared" si="16"/>
        <v>Reg2015Nasopharynx - C11AllSex0-24</v>
      </c>
      <c r="B1042" s="23" t="s">
        <v>2</v>
      </c>
      <c r="C1042" s="23">
        <v>2015</v>
      </c>
      <c r="D1042" s="23" t="s">
        <v>32</v>
      </c>
      <c r="E1042" s="23" t="s">
        <v>3</v>
      </c>
      <c r="F1042" s="23" t="s">
        <v>366</v>
      </c>
      <c r="G1042" s="23">
        <v>5</v>
      </c>
    </row>
    <row r="1043" spans="1:7" ht="15" x14ac:dyDescent="0.25">
      <c r="A1043" s="128" t="str">
        <f t="shared" si="16"/>
        <v>Reg2015Other lip, oral cavity and pharynx - C14AllSex0-24</v>
      </c>
      <c r="B1043" s="23" t="s">
        <v>2</v>
      </c>
      <c r="C1043" s="23">
        <v>2015</v>
      </c>
      <c r="D1043" s="23" t="s">
        <v>250</v>
      </c>
      <c r="E1043" s="23" t="s">
        <v>3</v>
      </c>
      <c r="F1043" s="23" t="s">
        <v>366</v>
      </c>
      <c r="G1043" s="23">
        <v>1</v>
      </c>
    </row>
    <row r="1044" spans="1:7" ht="15" x14ac:dyDescent="0.25">
      <c r="A1044" s="128" t="str">
        <f t="shared" si="16"/>
        <v>Reg2015Stomach - C16AllSex0-24</v>
      </c>
      <c r="B1044" s="23" t="s">
        <v>2</v>
      </c>
      <c r="C1044" s="23">
        <v>2015</v>
      </c>
      <c r="D1044" s="23" t="s">
        <v>39</v>
      </c>
      <c r="E1044" s="23" t="s">
        <v>3</v>
      </c>
      <c r="F1044" s="23" t="s">
        <v>366</v>
      </c>
      <c r="G1044" s="23">
        <v>4</v>
      </c>
    </row>
    <row r="1045" spans="1:7" ht="15" x14ac:dyDescent="0.25">
      <c r="A1045" s="128" t="str">
        <f t="shared" si="16"/>
        <v>Reg2015Colon, rectum and rectosigmoid junction - C18-C20AllSex0-24</v>
      </c>
      <c r="B1045" s="23" t="s">
        <v>2</v>
      </c>
      <c r="C1045" s="23">
        <v>2015</v>
      </c>
      <c r="D1045" s="23" t="s">
        <v>1567</v>
      </c>
      <c r="E1045" s="23" t="s">
        <v>3</v>
      </c>
      <c r="F1045" s="23" t="s">
        <v>366</v>
      </c>
      <c r="G1045" s="23">
        <v>18</v>
      </c>
    </row>
    <row r="1046" spans="1:7" ht="15" x14ac:dyDescent="0.25">
      <c r="A1046" s="128" t="str">
        <f t="shared" si="16"/>
        <v>Reg2015Liver - C22AllSex0-24</v>
      </c>
      <c r="B1046" s="23" t="s">
        <v>2</v>
      </c>
      <c r="C1046" s="23">
        <v>2015</v>
      </c>
      <c r="D1046" s="23" t="s">
        <v>254</v>
      </c>
      <c r="E1046" s="23" t="s">
        <v>3</v>
      </c>
      <c r="F1046" s="23" t="s">
        <v>366</v>
      </c>
      <c r="G1046" s="23">
        <v>4</v>
      </c>
    </row>
    <row r="1047" spans="1:7" ht="15" x14ac:dyDescent="0.25">
      <c r="A1047" s="128" t="str">
        <f t="shared" si="16"/>
        <v>Reg2015Lung - C33-C34AllSex0-24</v>
      </c>
      <c r="B1047" s="23" t="s">
        <v>2</v>
      </c>
      <c r="C1047" s="23">
        <v>2015</v>
      </c>
      <c r="D1047" s="23" t="s">
        <v>47</v>
      </c>
      <c r="E1047" s="23" t="s">
        <v>3</v>
      </c>
      <c r="F1047" s="23" t="s">
        <v>366</v>
      </c>
      <c r="G1047" s="23">
        <v>1</v>
      </c>
    </row>
    <row r="1048" spans="1:7" ht="15" x14ac:dyDescent="0.25">
      <c r="A1048" s="128" t="str">
        <f t="shared" si="16"/>
        <v>Reg2015Bone and articular cartilage - C40-C41AllSex0-24</v>
      </c>
      <c r="B1048" s="23" t="s">
        <v>2</v>
      </c>
      <c r="C1048" s="23">
        <v>2015</v>
      </c>
      <c r="D1048" s="23" t="s">
        <v>262</v>
      </c>
      <c r="E1048" s="23" t="s">
        <v>3</v>
      </c>
      <c r="F1048" s="23" t="s">
        <v>366</v>
      </c>
      <c r="G1048" s="23">
        <v>12</v>
      </c>
    </row>
    <row r="1049" spans="1:7" ht="15" x14ac:dyDescent="0.25">
      <c r="A1049" s="128" t="str">
        <f t="shared" si="16"/>
        <v>Reg2015Melanoma - C43AllSex0-24</v>
      </c>
      <c r="B1049" s="23" t="s">
        <v>2</v>
      </c>
      <c r="C1049" s="23">
        <v>2015</v>
      </c>
      <c r="D1049" s="23" t="s">
        <v>28</v>
      </c>
      <c r="E1049" s="23" t="s">
        <v>3</v>
      </c>
      <c r="F1049" s="23" t="s">
        <v>366</v>
      </c>
      <c r="G1049" s="23">
        <v>18</v>
      </c>
    </row>
    <row r="1050" spans="1:7" ht="15" x14ac:dyDescent="0.25">
      <c r="A1050" s="128" t="str">
        <f t="shared" si="16"/>
        <v>Reg2015Peripheral nerves and autonomic nervous system - C47AllSex0-24</v>
      </c>
      <c r="B1050" s="23" t="s">
        <v>2</v>
      </c>
      <c r="C1050" s="23">
        <v>2015</v>
      </c>
      <c r="D1050" s="23" t="s">
        <v>266</v>
      </c>
      <c r="E1050" s="23" t="s">
        <v>3</v>
      </c>
      <c r="F1050" s="23" t="s">
        <v>366</v>
      </c>
      <c r="G1050" s="23">
        <v>2</v>
      </c>
    </row>
    <row r="1051" spans="1:7" ht="15" x14ac:dyDescent="0.25">
      <c r="A1051" s="128" t="str">
        <f t="shared" si="16"/>
        <v>Reg2015Connective tissue - C49AllSex0-24</v>
      </c>
      <c r="B1051" s="23" t="s">
        <v>2</v>
      </c>
      <c r="C1051" s="23">
        <v>2015</v>
      </c>
      <c r="D1051" s="23" t="s">
        <v>268</v>
      </c>
      <c r="E1051" s="23" t="s">
        <v>3</v>
      </c>
      <c r="F1051" s="23" t="s">
        <v>366</v>
      </c>
      <c r="G1051" s="23">
        <v>11</v>
      </c>
    </row>
    <row r="1052" spans="1:7" ht="15" x14ac:dyDescent="0.25">
      <c r="A1052" s="128" t="str">
        <f t="shared" si="16"/>
        <v>Reg2015Breast - C50AllSex0-24</v>
      </c>
      <c r="B1052" s="23" t="s">
        <v>2</v>
      </c>
      <c r="C1052" s="23">
        <v>2015</v>
      </c>
      <c r="D1052" s="23" t="s">
        <v>21</v>
      </c>
      <c r="E1052" s="23" t="s">
        <v>3</v>
      </c>
      <c r="F1052" s="23" t="s">
        <v>366</v>
      </c>
      <c r="G1052" s="23">
        <v>4</v>
      </c>
    </row>
    <row r="1053" spans="1:7" ht="15" x14ac:dyDescent="0.25">
      <c r="A1053" s="128" t="str">
        <f t="shared" si="16"/>
        <v>Reg2015Cervix - C53AllSex0-24</v>
      </c>
      <c r="B1053" s="23" t="s">
        <v>2</v>
      </c>
      <c r="C1053" s="23">
        <v>2015</v>
      </c>
      <c r="D1053" s="23" t="s">
        <v>22</v>
      </c>
      <c r="E1053" s="23" t="s">
        <v>3</v>
      </c>
      <c r="F1053" s="23" t="s">
        <v>366</v>
      </c>
      <c r="G1053" s="23">
        <v>2</v>
      </c>
    </row>
    <row r="1054" spans="1:7" ht="15" x14ac:dyDescent="0.25">
      <c r="A1054" s="128" t="str">
        <f t="shared" si="16"/>
        <v>Reg2015Uterus - C54-C55AllSex0-24</v>
      </c>
      <c r="B1054" s="23" t="s">
        <v>2</v>
      </c>
      <c r="C1054" s="23">
        <v>2015</v>
      </c>
      <c r="D1054" s="23" t="s">
        <v>44</v>
      </c>
      <c r="E1054" s="23" t="s">
        <v>3</v>
      </c>
      <c r="F1054" s="23" t="s">
        <v>366</v>
      </c>
      <c r="G1054" s="23">
        <v>2</v>
      </c>
    </row>
    <row r="1055" spans="1:7" ht="15" x14ac:dyDescent="0.25">
      <c r="A1055" s="128" t="str">
        <f t="shared" si="16"/>
        <v>Reg2015Ovary - C56AllSex0-24</v>
      </c>
      <c r="B1055" s="23" t="s">
        <v>2</v>
      </c>
      <c r="C1055" s="23">
        <v>2015</v>
      </c>
      <c r="D1055" s="23" t="s">
        <v>35</v>
      </c>
      <c r="E1055" s="23" t="s">
        <v>3</v>
      </c>
      <c r="F1055" s="23" t="s">
        <v>366</v>
      </c>
      <c r="G1055" s="23">
        <v>6</v>
      </c>
    </row>
    <row r="1056" spans="1:7" ht="15" x14ac:dyDescent="0.25">
      <c r="A1056" s="128" t="str">
        <f t="shared" si="16"/>
        <v>Reg2015Testis - C62AllSex0-24</v>
      </c>
      <c r="B1056" s="23" t="s">
        <v>2</v>
      </c>
      <c r="C1056" s="23">
        <v>2015</v>
      </c>
      <c r="D1056" s="23" t="s">
        <v>40</v>
      </c>
      <c r="E1056" s="23" t="s">
        <v>3</v>
      </c>
      <c r="F1056" s="23" t="s">
        <v>366</v>
      </c>
      <c r="G1056" s="23">
        <v>22</v>
      </c>
    </row>
    <row r="1057" spans="1:7" ht="15" x14ac:dyDescent="0.25">
      <c r="A1057" s="128" t="str">
        <f t="shared" si="16"/>
        <v>Reg2015Other male genital organs - C63AllSex0-24</v>
      </c>
      <c r="B1057" s="23" t="s">
        <v>2</v>
      </c>
      <c r="C1057" s="23">
        <v>2015</v>
      </c>
      <c r="D1057" s="23" t="s">
        <v>272</v>
      </c>
      <c r="E1057" s="23" t="s">
        <v>3</v>
      </c>
      <c r="F1057" s="23" t="s">
        <v>366</v>
      </c>
      <c r="G1057" s="23">
        <v>1</v>
      </c>
    </row>
    <row r="1058" spans="1:7" ht="15" x14ac:dyDescent="0.25">
      <c r="A1058" s="128" t="str">
        <f t="shared" si="16"/>
        <v>Reg2015Kidney - C64AllSex0-24</v>
      </c>
      <c r="B1058" s="23" t="s">
        <v>2</v>
      </c>
      <c r="C1058" s="23">
        <v>2015</v>
      </c>
      <c r="D1058" s="23" t="s">
        <v>274</v>
      </c>
      <c r="E1058" s="23" t="s">
        <v>3</v>
      </c>
      <c r="F1058" s="23" t="s">
        <v>366</v>
      </c>
      <c r="G1058" s="23">
        <v>13</v>
      </c>
    </row>
    <row r="1059" spans="1:7" ht="15" x14ac:dyDescent="0.25">
      <c r="A1059" s="128" t="str">
        <f t="shared" si="16"/>
        <v>Reg2015Eye - C69AllSex0-24</v>
      </c>
      <c r="B1059" s="23" t="s">
        <v>2</v>
      </c>
      <c r="C1059" s="23">
        <v>2015</v>
      </c>
      <c r="D1059" s="23" t="s">
        <v>278</v>
      </c>
      <c r="E1059" s="23" t="s">
        <v>3</v>
      </c>
      <c r="F1059" s="23" t="s">
        <v>366</v>
      </c>
      <c r="G1059" s="23">
        <v>2</v>
      </c>
    </row>
    <row r="1060" spans="1:7" ht="15" x14ac:dyDescent="0.25">
      <c r="A1060" s="128" t="str">
        <f t="shared" si="16"/>
        <v>Reg2015Brain - C71AllSex0-24</v>
      </c>
      <c r="B1060" s="23" t="s">
        <v>2</v>
      </c>
      <c r="C1060" s="23">
        <v>2015</v>
      </c>
      <c r="D1060" s="23" t="s">
        <v>20</v>
      </c>
      <c r="E1060" s="23" t="s">
        <v>3</v>
      </c>
      <c r="F1060" s="23" t="s">
        <v>366</v>
      </c>
      <c r="G1060" s="23">
        <v>23</v>
      </c>
    </row>
    <row r="1061" spans="1:7" ht="15" x14ac:dyDescent="0.25">
      <c r="A1061" s="128" t="str">
        <f t="shared" si="16"/>
        <v>Reg2015Other central nervous system - C72AllSex0-24</v>
      </c>
      <c r="B1061" s="23" t="s">
        <v>2</v>
      </c>
      <c r="C1061" s="23">
        <v>2015</v>
      </c>
      <c r="D1061" s="23" t="s">
        <v>279</v>
      </c>
      <c r="E1061" s="23" t="s">
        <v>3</v>
      </c>
      <c r="F1061" s="23" t="s">
        <v>366</v>
      </c>
      <c r="G1061" s="23">
        <v>4</v>
      </c>
    </row>
    <row r="1062" spans="1:7" ht="15" x14ac:dyDescent="0.25">
      <c r="A1062" s="128" t="str">
        <f t="shared" si="16"/>
        <v>Reg2015Thyroid - C73AllSex0-24</v>
      </c>
      <c r="B1062" s="23" t="s">
        <v>2</v>
      </c>
      <c r="C1062" s="23">
        <v>2015</v>
      </c>
      <c r="D1062" s="23" t="s">
        <v>281</v>
      </c>
      <c r="E1062" s="23" t="s">
        <v>3</v>
      </c>
      <c r="F1062" s="23" t="s">
        <v>366</v>
      </c>
      <c r="G1062" s="23">
        <v>11</v>
      </c>
    </row>
    <row r="1063" spans="1:7" ht="15" x14ac:dyDescent="0.25">
      <c r="A1063" s="128" t="str">
        <f t="shared" si="16"/>
        <v>Reg2015Adrenal gland - C74AllSex0-24</v>
      </c>
      <c r="B1063" s="23" t="s">
        <v>2</v>
      </c>
      <c r="C1063" s="23">
        <v>2015</v>
      </c>
      <c r="D1063" s="23" t="s">
        <v>282</v>
      </c>
      <c r="E1063" s="23" t="s">
        <v>3</v>
      </c>
      <c r="F1063" s="23" t="s">
        <v>366</v>
      </c>
      <c r="G1063" s="23">
        <v>5</v>
      </c>
    </row>
    <row r="1064" spans="1:7" ht="15" x14ac:dyDescent="0.25">
      <c r="A1064" s="128" t="str">
        <f t="shared" si="16"/>
        <v>Reg2015Other endocrine glands - C75AllSex0-24</v>
      </c>
      <c r="B1064" s="23" t="s">
        <v>2</v>
      </c>
      <c r="C1064" s="23">
        <v>2015</v>
      </c>
      <c r="D1064" s="23" t="s">
        <v>283</v>
      </c>
      <c r="E1064" s="23" t="s">
        <v>3</v>
      </c>
      <c r="F1064" s="23" t="s">
        <v>366</v>
      </c>
      <c r="G1064" s="23">
        <v>2</v>
      </c>
    </row>
    <row r="1065" spans="1:7" ht="15" x14ac:dyDescent="0.25">
      <c r="A1065" s="128" t="str">
        <f t="shared" si="16"/>
        <v>Reg2015Hodgkin lymphoma - C81AllSex0-24</v>
      </c>
      <c r="B1065" s="23" t="s">
        <v>2</v>
      </c>
      <c r="C1065" s="23">
        <v>2015</v>
      </c>
      <c r="D1065" s="23" t="s">
        <v>289</v>
      </c>
      <c r="E1065" s="23" t="s">
        <v>3</v>
      </c>
      <c r="F1065" s="23" t="s">
        <v>366</v>
      </c>
      <c r="G1065" s="23">
        <v>39</v>
      </c>
    </row>
    <row r="1066" spans="1:7" ht="15" x14ac:dyDescent="0.25">
      <c r="A1066" s="128" t="str">
        <f t="shared" si="16"/>
        <v>Reg2015Non-Hodgkin lymphoma - C82-C86, C96AllSex0-24</v>
      </c>
      <c r="B1066" s="23" t="s">
        <v>2</v>
      </c>
      <c r="C1066" s="23">
        <v>2015</v>
      </c>
      <c r="D1066" s="23" t="s">
        <v>365</v>
      </c>
      <c r="E1066" s="23" t="s">
        <v>3</v>
      </c>
      <c r="F1066" s="23" t="s">
        <v>366</v>
      </c>
      <c r="G1066" s="23">
        <v>29</v>
      </c>
    </row>
    <row r="1067" spans="1:7" ht="15" x14ac:dyDescent="0.25">
      <c r="A1067" s="128" t="str">
        <f t="shared" si="16"/>
        <v>Reg2015Immunoproliferative cancers - C88AllSex0-24</v>
      </c>
      <c r="B1067" s="23" t="s">
        <v>2</v>
      </c>
      <c r="C1067" s="23">
        <v>2015</v>
      </c>
      <c r="D1067" s="23" t="s">
        <v>291</v>
      </c>
      <c r="E1067" s="23" t="s">
        <v>3</v>
      </c>
      <c r="F1067" s="23" t="s">
        <v>366</v>
      </c>
      <c r="G1067" s="23">
        <v>1</v>
      </c>
    </row>
    <row r="1068" spans="1:7" ht="15" x14ac:dyDescent="0.25">
      <c r="A1068" s="128" t="str">
        <f t="shared" si="16"/>
        <v>Reg2015Leukaemia - C91-C95AllSex0-24</v>
      </c>
      <c r="B1068" s="23" t="s">
        <v>2</v>
      </c>
      <c r="C1068" s="23">
        <v>2015</v>
      </c>
      <c r="D1068" s="23" t="s">
        <v>26</v>
      </c>
      <c r="E1068" s="23" t="s">
        <v>3</v>
      </c>
      <c r="F1068" s="23" t="s">
        <v>366</v>
      </c>
      <c r="G1068" s="23">
        <v>76</v>
      </c>
    </row>
    <row r="1069" spans="1:7" ht="15" x14ac:dyDescent="0.25">
      <c r="A1069" s="128" t="str">
        <f t="shared" si="16"/>
        <v>Reg2015Polycythemia vera - D45AllSex0-24</v>
      </c>
      <c r="B1069" s="23" t="s">
        <v>2</v>
      </c>
      <c r="C1069" s="23">
        <v>2015</v>
      </c>
      <c r="D1069" s="23" t="s">
        <v>294</v>
      </c>
      <c r="E1069" s="23" t="s">
        <v>3</v>
      </c>
      <c r="F1069" s="23" t="s">
        <v>366</v>
      </c>
      <c r="G1069" s="23">
        <v>1</v>
      </c>
    </row>
    <row r="1070" spans="1:7" ht="15" x14ac:dyDescent="0.25">
      <c r="A1070" s="128" t="str">
        <f t="shared" si="16"/>
        <v>Reg2015Lip - C00AllSex25-44</v>
      </c>
      <c r="B1070" s="23" t="s">
        <v>2</v>
      </c>
      <c r="C1070" s="23">
        <v>2015</v>
      </c>
      <c r="D1070" s="23" t="s">
        <v>27</v>
      </c>
      <c r="E1070" s="23" t="s">
        <v>3</v>
      </c>
      <c r="F1070" s="23" t="s">
        <v>346</v>
      </c>
      <c r="G1070" s="23">
        <v>4</v>
      </c>
    </row>
    <row r="1071" spans="1:7" ht="15" x14ac:dyDescent="0.25">
      <c r="A1071" s="128" t="str">
        <f t="shared" si="16"/>
        <v>Reg2015Tongue - C01-C02AllSex25-44</v>
      </c>
      <c r="B1071" s="23" t="s">
        <v>2</v>
      </c>
      <c r="C1071" s="23">
        <v>2015</v>
      </c>
      <c r="D1071" s="23" t="s">
        <v>42</v>
      </c>
      <c r="E1071" s="23" t="s">
        <v>3</v>
      </c>
      <c r="F1071" s="23" t="s">
        <v>346</v>
      </c>
      <c r="G1071" s="23">
        <v>12</v>
      </c>
    </row>
    <row r="1072" spans="1:7" ht="15" x14ac:dyDescent="0.25">
      <c r="A1072" s="128" t="str">
        <f t="shared" si="16"/>
        <v>Reg2015Mouth - C03-C06AllSex25-44</v>
      </c>
      <c r="B1072" s="23" t="s">
        <v>2</v>
      </c>
      <c r="C1072" s="23">
        <v>2015</v>
      </c>
      <c r="D1072" s="23" t="s">
        <v>31</v>
      </c>
      <c r="E1072" s="23" t="s">
        <v>3</v>
      </c>
      <c r="F1072" s="23" t="s">
        <v>346</v>
      </c>
      <c r="G1072" s="23">
        <v>2</v>
      </c>
    </row>
    <row r="1073" spans="1:7" ht="15" x14ac:dyDescent="0.25">
      <c r="A1073" s="128" t="str">
        <f t="shared" si="16"/>
        <v>Reg2015Salivary glands - C07-C08AllSex25-44</v>
      </c>
      <c r="B1073" s="23" t="s">
        <v>2</v>
      </c>
      <c r="C1073" s="23">
        <v>2015</v>
      </c>
      <c r="D1073" s="23" t="s">
        <v>247</v>
      </c>
      <c r="E1073" s="23" t="s">
        <v>3</v>
      </c>
      <c r="F1073" s="23" t="s">
        <v>346</v>
      </c>
      <c r="G1073" s="23">
        <v>5</v>
      </c>
    </row>
    <row r="1074" spans="1:7" ht="15" x14ac:dyDescent="0.25">
      <c r="A1074" s="128" t="str">
        <f t="shared" si="16"/>
        <v>Reg2015Tonsils - C09AllSex25-44</v>
      </c>
      <c r="B1074" s="23" t="s">
        <v>2</v>
      </c>
      <c r="C1074" s="23">
        <v>2015</v>
      </c>
      <c r="D1074" s="23" t="s">
        <v>248</v>
      </c>
      <c r="E1074" s="23" t="s">
        <v>3</v>
      </c>
      <c r="F1074" s="23" t="s">
        <v>346</v>
      </c>
      <c r="G1074" s="23">
        <v>3</v>
      </c>
    </row>
    <row r="1075" spans="1:7" ht="15" x14ac:dyDescent="0.25">
      <c r="A1075" s="128" t="str">
        <f t="shared" si="16"/>
        <v>Reg2015Nasopharynx - C11AllSex25-44</v>
      </c>
      <c r="B1075" s="23" t="s">
        <v>2</v>
      </c>
      <c r="C1075" s="23">
        <v>2015</v>
      </c>
      <c r="D1075" s="23" t="s">
        <v>32</v>
      </c>
      <c r="E1075" s="23" t="s">
        <v>3</v>
      </c>
      <c r="F1075" s="23" t="s">
        <v>346</v>
      </c>
      <c r="G1075" s="23">
        <v>11</v>
      </c>
    </row>
    <row r="1076" spans="1:7" ht="15" x14ac:dyDescent="0.25">
      <c r="A1076" s="128" t="str">
        <f t="shared" si="16"/>
        <v>Reg2015Pyriform sinus - C12AllSex25-44</v>
      </c>
      <c r="B1076" s="23" t="s">
        <v>2</v>
      </c>
      <c r="C1076" s="23">
        <v>2015</v>
      </c>
      <c r="D1076" s="23" t="s">
        <v>249</v>
      </c>
      <c r="E1076" s="23" t="s">
        <v>3</v>
      </c>
      <c r="F1076" s="23" t="s">
        <v>346</v>
      </c>
      <c r="G1076" s="23">
        <v>1</v>
      </c>
    </row>
    <row r="1077" spans="1:7" ht="15" x14ac:dyDescent="0.25">
      <c r="A1077" s="128" t="str">
        <f t="shared" si="16"/>
        <v>Reg2015Other lip, oral cavity and pharynx - C14AllSex25-44</v>
      </c>
      <c r="B1077" s="23" t="s">
        <v>2</v>
      </c>
      <c r="C1077" s="23">
        <v>2015</v>
      </c>
      <c r="D1077" s="23" t="s">
        <v>250</v>
      </c>
      <c r="E1077" s="23" t="s">
        <v>3</v>
      </c>
      <c r="F1077" s="23" t="s">
        <v>346</v>
      </c>
      <c r="G1077" s="23">
        <v>2</v>
      </c>
    </row>
    <row r="1078" spans="1:7" ht="15" x14ac:dyDescent="0.25">
      <c r="A1078" s="128" t="str">
        <f t="shared" si="16"/>
        <v>Reg2015Oesophagus - C15AllSex25-44</v>
      </c>
      <c r="B1078" s="23" t="s">
        <v>2</v>
      </c>
      <c r="C1078" s="23">
        <v>2015</v>
      </c>
      <c r="D1078" s="23" t="s">
        <v>33</v>
      </c>
      <c r="E1078" s="23" t="s">
        <v>3</v>
      </c>
      <c r="F1078" s="23" t="s">
        <v>346</v>
      </c>
      <c r="G1078" s="23">
        <v>6</v>
      </c>
    </row>
    <row r="1079" spans="1:7" ht="15" x14ac:dyDescent="0.25">
      <c r="A1079" s="128" t="str">
        <f t="shared" si="16"/>
        <v>Reg2015Stomach - C16AllSex25-44</v>
      </c>
      <c r="B1079" s="23" t="s">
        <v>2</v>
      </c>
      <c r="C1079" s="23">
        <v>2015</v>
      </c>
      <c r="D1079" s="23" t="s">
        <v>39</v>
      </c>
      <c r="E1079" s="23" t="s">
        <v>3</v>
      </c>
      <c r="F1079" s="23" t="s">
        <v>346</v>
      </c>
      <c r="G1079" s="23">
        <v>19</v>
      </c>
    </row>
    <row r="1080" spans="1:7" ht="15" x14ac:dyDescent="0.25">
      <c r="A1080" s="128" t="str">
        <f t="shared" si="16"/>
        <v>Reg2015Small intestine - C17AllSex25-44</v>
      </c>
      <c r="B1080" s="23" t="s">
        <v>2</v>
      </c>
      <c r="C1080" s="23">
        <v>2015</v>
      </c>
      <c r="D1080" s="23" t="s">
        <v>252</v>
      </c>
      <c r="E1080" s="23" t="s">
        <v>3</v>
      </c>
      <c r="F1080" s="23" t="s">
        <v>346</v>
      </c>
      <c r="G1080" s="23">
        <v>5</v>
      </c>
    </row>
    <row r="1081" spans="1:7" ht="15" x14ac:dyDescent="0.25">
      <c r="A1081" s="128" t="str">
        <f t="shared" si="16"/>
        <v>Reg2015Colon, rectum and rectosigmoid junction - C18-C20AllSex25-44</v>
      </c>
      <c r="B1081" s="23" t="s">
        <v>2</v>
      </c>
      <c r="C1081" s="23">
        <v>2015</v>
      </c>
      <c r="D1081" s="23" t="s">
        <v>1567</v>
      </c>
      <c r="E1081" s="23" t="s">
        <v>3</v>
      </c>
      <c r="F1081" s="23" t="s">
        <v>346</v>
      </c>
      <c r="G1081" s="23">
        <v>122</v>
      </c>
    </row>
    <row r="1082" spans="1:7" ht="15" x14ac:dyDescent="0.25">
      <c r="A1082" s="128" t="str">
        <f t="shared" si="16"/>
        <v>Reg2015Anus - C21AllSex25-44</v>
      </c>
      <c r="B1082" s="23" t="s">
        <v>2</v>
      </c>
      <c r="C1082" s="23">
        <v>2015</v>
      </c>
      <c r="D1082" s="23" t="s">
        <v>18</v>
      </c>
      <c r="E1082" s="23" t="s">
        <v>3</v>
      </c>
      <c r="F1082" s="23" t="s">
        <v>346</v>
      </c>
      <c r="G1082" s="23">
        <v>1</v>
      </c>
    </row>
    <row r="1083" spans="1:7" ht="15" x14ac:dyDescent="0.25">
      <c r="A1083" s="128" t="str">
        <f t="shared" si="16"/>
        <v>Reg2015Liver - C22AllSex25-44</v>
      </c>
      <c r="B1083" s="23" t="s">
        <v>2</v>
      </c>
      <c r="C1083" s="23">
        <v>2015</v>
      </c>
      <c r="D1083" s="23" t="s">
        <v>254</v>
      </c>
      <c r="E1083" s="23" t="s">
        <v>3</v>
      </c>
      <c r="F1083" s="23" t="s">
        <v>346</v>
      </c>
      <c r="G1083" s="23">
        <v>10</v>
      </c>
    </row>
    <row r="1084" spans="1:7" ht="15" x14ac:dyDescent="0.25">
      <c r="A1084" s="128" t="str">
        <f t="shared" si="16"/>
        <v>Reg2015Gallbladder - C23AllSex25-44</v>
      </c>
      <c r="B1084" s="23" t="s">
        <v>2</v>
      </c>
      <c r="C1084" s="23">
        <v>2015</v>
      </c>
      <c r="D1084" s="23" t="s">
        <v>23</v>
      </c>
      <c r="E1084" s="23" t="s">
        <v>3</v>
      </c>
      <c r="F1084" s="23" t="s">
        <v>346</v>
      </c>
      <c r="G1084" s="23">
        <v>4</v>
      </c>
    </row>
    <row r="1085" spans="1:7" ht="15" x14ac:dyDescent="0.25">
      <c r="A1085" s="128" t="str">
        <f t="shared" si="16"/>
        <v>Reg2015Pancreas - C25AllSex25-44</v>
      </c>
      <c r="B1085" s="23" t="s">
        <v>2</v>
      </c>
      <c r="C1085" s="23">
        <v>2015</v>
      </c>
      <c r="D1085" s="23" t="s">
        <v>36</v>
      </c>
      <c r="E1085" s="23" t="s">
        <v>3</v>
      </c>
      <c r="F1085" s="23" t="s">
        <v>346</v>
      </c>
      <c r="G1085" s="23">
        <v>16</v>
      </c>
    </row>
    <row r="1086" spans="1:7" ht="15" x14ac:dyDescent="0.25">
      <c r="A1086" s="128" t="str">
        <f t="shared" si="16"/>
        <v>Reg2015Other digestive organs - C26AllSex25-44</v>
      </c>
      <c r="B1086" s="23" t="s">
        <v>2</v>
      </c>
      <c r="C1086" s="23">
        <v>2015</v>
      </c>
      <c r="D1086" s="23" t="s">
        <v>256</v>
      </c>
      <c r="E1086" s="23" t="s">
        <v>3</v>
      </c>
      <c r="F1086" s="23" t="s">
        <v>346</v>
      </c>
      <c r="G1086" s="23">
        <v>2</v>
      </c>
    </row>
    <row r="1087" spans="1:7" ht="15" x14ac:dyDescent="0.25">
      <c r="A1087" s="128" t="str">
        <f t="shared" si="16"/>
        <v>Reg2015Nasal cavity and middle ear - C30AllSex25-44</v>
      </c>
      <c r="B1087" s="23" t="s">
        <v>2</v>
      </c>
      <c r="C1087" s="23">
        <v>2015</v>
      </c>
      <c r="D1087" s="23" t="s">
        <v>258</v>
      </c>
      <c r="E1087" s="23" t="s">
        <v>3</v>
      </c>
      <c r="F1087" s="23" t="s">
        <v>346</v>
      </c>
      <c r="G1087" s="23">
        <v>3</v>
      </c>
    </row>
    <row r="1088" spans="1:7" ht="15" x14ac:dyDescent="0.25">
      <c r="A1088" s="128" t="str">
        <f t="shared" si="16"/>
        <v>Reg2015Accessory sinuses - C31AllSex25-44</v>
      </c>
      <c r="B1088" s="23" t="s">
        <v>2</v>
      </c>
      <c r="C1088" s="23">
        <v>2015</v>
      </c>
      <c r="D1088" s="23" t="s">
        <v>259</v>
      </c>
      <c r="E1088" s="23" t="s">
        <v>3</v>
      </c>
      <c r="F1088" s="23" t="s">
        <v>346</v>
      </c>
      <c r="G1088" s="23">
        <v>2</v>
      </c>
    </row>
    <row r="1089" spans="1:7" ht="15" x14ac:dyDescent="0.25">
      <c r="A1089" s="128" t="str">
        <f t="shared" si="16"/>
        <v>Reg2015Larynx - C32AllSex25-44</v>
      </c>
      <c r="B1089" s="23" t="s">
        <v>2</v>
      </c>
      <c r="C1089" s="23">
        <v>2015</v>
      </c>
      <c r="D1089" s="23" t="s">
        <v>25</v>
      </c>
      <c r="E1089" s="23" t="s">
        <v>3</v>
      </c>
      <c r="F1089" s="23" t="s">
        <v>346</v>
      </c>
      <c r="G1089" s="23">
        <v>3</v>
      </c>
    </row>
    <row r="1090" spans="1:7" ht="15" x14ac:dyDescent="0.25">
      <c r="A1090" s="128" t="str">
        <f t="shared" si="16"/>
        <v>Reg2015Lung - C33-C34AllSex25-44</v>
      </c>
      <c r="B1090" s="23" t="s">
        <v>2</v>
      </c>
      <c r="C1090" s="23">
        <v>2015</v>
      </c>
      <c r="D1090" s="23" t="s">
        <v>47</v>
      </c>
      <c r="E1090" s="23" t="s">
        <v>3</v>
      </c>
      <c r="F1090" s="23" t="s">
        <v>346</v>
      </c>
      <c r="G1090" s="23">
        <v>32</v>
      </c>
    </row>
    <row r="1091" spans="1:7" ht="15" x14ac:dyDescent="0.25">
      <c r="A1091" s="128" t="str">
        <f t="shared" ref="A1091:A1154" si="17">B1091&amp;C1091&amp;D1091&amp;E1091&amp;F1091</f>
        <v>Reg2015Thymus - C37AllSex25-44</v>
      </c>
      <c r="B1091" s="23" t="s">
        <v>2</v>
      </c>
      <c r="C1091" s="23">
        <v>2015</v>
      </c>
      <c r="D1091" s="23" t="s">
        <v>41</v>
      </c>
      <c r="E1091" s="23" t="s">
        <v>3</v>
      </c>
      <c r="F1091" s="23" t="s">
        <v>346</v>
      </c>
      <c r="G1091" s="23">
        <v>3</v>
      </c>
    </row>
    <row r="1092" spans="1:7" ht="15" x14ac:dyDescent="0.25">
      <c r="A1092" s="128" t="str">
        <f t="shared" si="17"/>
        <v>Reg2015Heart, mediastinum and pleura - C38AllSex25-44</v>
      </c>
      <c r="B1092" s="23" t="s">
        <v>2</v>
      </c>
      <c r="C1092" s="23">
        <v>2015</v>
      </c>
      <c r="D1092" s="23" t="s">
        <v>260</v>
      </c>
      <c r="E1092" s="23" t="s">
        <v>3</v>
      </c>
      <c r="F1092" s="23" t="s">
        <v>346</v>
      </c>
      <c r="G1092" s="23">
        <v>1</v>
      </c>
    </row>
    <row r="1093" spans="1:7" ht="15" x14ac:dyDescent="0.25">
      <c r="A1093" s="128" t="str">
        <f t="shared" si="17"/>
        <v>Reg2015Bone and articular cartilage - C40-C41AllSex25-44</v>
      </c>
      <c r="B1093" s="23" t="s">
        <v>2</v>
      </c>
      <c r="C1093" s="23">
        <v>2015</v>
      </c>
      <c r="D1093" s="23" t="s">
        <v>262</v>
      </c>
      <c r="E1093" s="23" t="s">
        <v>3</v>
      </c>
      <c r="F1093" s="23" t="s">
        <v>346</v>
      </c>
      <c r="G1093" s="23">
        <v>7</v>
      </c>
    </row>
    <row r="1094" spans="1:7" ht="15" x14ac:dyDescent="0.25">
      <c r="A1094" s="128" t="str">
        <f t="shared" si="17"/>
        <v>Reg2015Melanoma - C43AllSex25-44</v>
      </c>
      <c r="B1094" s="23" t="s">
        <v>2</v>
      </c>
      <c r="C1094" s="23">
        <v>2015</v>
      </c>
      <c r="D1094" s="23" t="s">
        <v>28</v>
      </c>
      <c r="E1094" s="23" t="s">
        <v>3</v>
      </c>
      <c r="F1094" s="23" t="s">
        <v>346</v>
      </c>
      <c r="G1094" s="23">
        <v>212</v>
      </c>
    </row>
    <row r="1095" spans="1:7" ht="15" x14ac:dyDescent="0.25">
      <c r="A1095" s="128" t="str">
        <f t="shared" si="17"/>
        <v>Reg2015Non-melanoma - C44AllSex25-44</v>
      </c>
      <c r="B1095" s="23" t="s">
        <v>2</v>
      </c>
      <c r="C1095" s="23">
        <v>2015</v>
      </c>
      <c r="D1095" s="23" t="s">
        <v>263</v>
      </c>
      <c r="E1095" s="23" t="s">
        <v>3</v>
      </c>
      <c r="F1095" s="23" t="s">
        <v>346</v>
      </c>
      <c r="G1095" s="23">
        <v>10</v>
      </c>
    </row>
    <row r="1096" spans="1:7" ht="15" x14ac:dyDescent="0.25">
      <c r="A1096" s="128" t="str">
        <f t="shared" si="17"/>
        <v>Reg2015Mesothelioma - C45AllSex25-44</v>
      </c>
      <c r="B1096" s="23" t="s">
        <v>2</v>
      </c>
      <c r="C1096" s="23">
        <v>2015</v>
      </c>
      <c r="D1096" s="23" t="s">
        <v>30</v>
      </c>
      <c r="E1096" s="23" t="s">
        <v>3</v>
      </c>
      <c r="F1096" s="23" t="s">
        <v>346</v>
      </c>
      <c r="G1096" s="23">
        <v>1</v>
      </c>
    </row>
    <row r="1097" spans="1:7" ht="15" x14ac:dyDescent="0.25">
      <c r="A1097" s="128" t="str">
        <f t="shared" si="17"/>
        <v>Reg2015Peripheral nerves and autonomic nervous system - C47AllSex25-44</v>
      </c>
      <c r="B1097" s="23" t="s">
        <v>2</v>
      </c>
      <c r="C1097" s="23">
        <v>2015</v>
      </c>
      <c r="D1097" s="23" t="s">
        <v>266</v>
      </c>
      <c r="E1097" s="23" t="s">
        <v>3</v>
      </c>
      <c r="F1097" s="23" t="s">
        <v>346</v>
      </c>
      <c r="G1097" s="23">
        <v>2</v>
      </c>
    </row>
    <row r="1098" spans="1:7" ht="15" x14ac:dyDescent="0.25">
      <c r="A1098" s="128" t="str">
        <f t="shared" si="17"/>
        <v>Reg2015Peritoneum - C48AllSex25-44</v>
      </c>
      <c r="B1098" s="23" t="s">
        <v>2</v>
      </c>
      <c r="C1098" s="23">
        <v>2015</v>
      </c>
      <c r="D1098" s="23" t="s">
        <v>267</v>
      </c>
      <c r="E1098" s="23" t="s">
        <v>3</v>
      </c>
      <c r="F1098" s="23" t="s">
        <v>346</v>
      </c>
      <c r="G1098" s="23">
        <v>4</v>
      </c>
    </row>
    <row r="1099" spans="1:7" ht="15" x14ac:dyDescent="0.25">
      <c r="A1099" s="128" t="str">
        <f t="shared" si="17"/>
        <v>Reg2015Connective tissue - C49AllSex25-44</v>
      </c>
      <c r="B1099" s="23" t="s">
        <v>2</v>
      </c>
      <c r="C1099" s="23">
        <v>2015</v>
      </c>
      <c r="D1099" s="23" t="s">
        <v>268</v>
      </c>
      <c r="E1099" s="23" t="s">
        <v>3</v>
      </c>
      <c r="F1099" s="23" t="s">
        <v>346</v>
      </c>
      <c r="G1099" s="23">
        <v>14</v>
      </c>
    </row>
    <row r="1100" spans="1:7" ht="15" x14ac:dyDescent="0.25">
      <c r="A1100" s="128" t="str">
        <f t="shared" si="17"/>
        <v>Reg2015Breast - C50AllSex25-44</v>
      </c>
      <c r="B1100" s="23" t="s">
        <v>2</v>
      </c>
      <c r="C1100" s="23">
        <v>2015</v>
      </c>
      <c r="D1100" s="23" t="s">
        <v>21</v>
      </c>
      <c r="E1100" s="23" t="s">
        <v>3</v>
      </c>
      <c r="F1100" s="23" t="s">
        <v>346</v>
      </c>
      <c r="G1100" s="23">
        <v>362</v>
      </c>
    </row>
    <row r="1101" spans="1:7" ht="15" x14ac:dyDescent="0.25">
      <c r="A1101" s="128" t="str">
        <f t="shared" si="17"/>
        <v>Reg2015Vulva - C51AllSex25-44</v>
      </c>
      <c r="B1101" s="23" t="s">
        <v>2</v>
      </c>
      <c r="C1101" s="23">
        <v>2015</v>
      </c>
      <c r="D1101" s="23" t="s">
        <v>46</v>
      </c>
      <c r="E1101" s="23" t="s">
        <v>3</v>
      </c>
      <c r="F1101" s="23" t="s">
        <v>346</v>
      </c>
      <c r="G1101" s="23">
        <v>5</v>
      </c>
    </row>
    <row r="1102" spans="1:7" ht="15" x14ac:dyDescent="0.25">
      <c r="A1102" s="128" t="str">
        <f t="shared" si="17"/>
        <v>Reg2015Cervix - C53AllSex25-44</v>
      </c>
      <c r="B1102" s="23" t="s">
        <v>2</v>
      </c>
      <c r="C1102" s="23">
        <v>2015</v>
      </c>
      <c r="D1102" s="23" t="s">
        <v>22</v>
      </c>
      <c r="E1102" s="23" t="s">
        <v>3</v>
      </c>
      <c r="F1102" s="23" t="s">
        <v>346</v>
      </c>
      <c r="G1102" s="23">
        <v>68</v>
      </c>
    </row>
    <row r="1103" spans="1:7" ht="15" x14ac:dyDescent="0.25">
      <c r="A1103" s="128" t="str">
        <f t="shared" si="17"/>
        <v>Reg2015Uterus - C54-C55AllSex25-44</v>
      </c>
      <c r="B1103" s="23" t="s">
        <v>2</v>
      </c>
      <c r="C1103" s="23">
        <v>2015</v>
      </c>
      <c r="D1103" s="23" t="s">
        <v>44</v>
      </c>
      <c r="E1103" s="23" t="s">
        <v>3</v>
      </c>
      <c r="F1103" s="23" t="s">
        <v>346</v>
      </c>
      <c r="G1103" s="23">
        <v>44</v>
      </c>
    </row>
    <row r="1104" spans="1:7" ht="15" x14ac:dyDescent="0.25">
      <c r="A1104" s="128" t="str">
        <f t="shared" si="17"/>
        <v>Reg2015Ovary - C56AllSex25-44</v>
      </c>
      <c r="B1104" s="23" t="s">
        <v>2</v>
      </c>
      <c r="C1104" s="23">
        <v>2015</v>
      </c>
      <c r="D1104" s="23" t="s">
        <v>35</v>
      </c>
      <c r="E1104" s="23" t="s">
        <v>3</v>
      </c>
      <c r="F1104" s="23" t="s">
        <v>346</v>
      </c>
      <c r="G1104" s="23">
        <v>27</v>
      </c>
    </row>
    <row r="1105" spans="1:7" ht="15" x14ac:dyDescent="0.25">
      <c r="A1105" s="128" t="str">
        <f t="shared" si="17"/>
        <v>Reg2015Placenta - C58AllSex25-44</v>
      </c>
      <c r="B1105" s="23" t="s">
        <v>2</v>
      </c>
      <c r="C1105" s="23">
        <v>2015</v>
      </c>
      <c r="D1105" s="23" t="s">
        <v>48</v>
      </c>
      <c r="E1105" s="23" t="s">
        <v>3</v>
      </c>
      <c r="F1105" s="23" t="s">
        <v>346</v>
      </c>
      <c r="G1105" s="23">
        <v>1</v>
      </c>
    </row>
    <row r="1106" spans="1:7" ht="15" x14ac:dyDescent="0.25">
      <c r="A1106" s="128" t="str">
        <f t="shared" si="17"/>
        <v>Reg2015Penis - C60AllSex25-44</v>
      </c>
      <c r="B1106" s="23" t="s">
        <v>2</v>
      </c>
      <c r="C1106" s="23">
        <v>2015</v>
      </c>
      <c r="D1106" s="23" t="s">
        <v>37</v>
      </c>
      <c r="E1106" s="23" t="s">
        <v>3</v>
      </c>
      <c r="F1106" s="23" t="s">
        <v>346</v>
      </c>
      <c r="G1106" s="23">
        <v>1</v>
      </c>
    </row>
    <row r="1107" spans="1:7" ht="15" x14ac:dyDescent="0.25">
      <c r="A1107" s="128" t="str">
        <f t="shared" si="17"/>
        <v>Reg2015Prostate - C61AllSex25-44</v>
      </c>
      <c r="B1107" s="23" t="s">
        <v>2</v>
      </c>
      <c r="C1107" s="23">
        <v>2015</v>
      </c>
      <c r="D1107" s="23" t="s">
        <v>38</v>
      </c>
      <c r="E1107" s="23" t="s">
        <v>3</v>
      </c>
      <c r="F1107" s="23" t="s">
        <v>346</v>
      </c>
      <c r="G1107" s="23">
        <v>11</v>
      </c>
    </row>
    <row r="1108" spans="1:7" ht="15" x14ac:dyDescent="0.25">
      <c r="A1108" s="128" t="str">
        <f t="shared" si="17"/>
        <v>Reg2015Testis - C62AllSex25-44</v>
      </c>
      <c r="B1108" s="23" t="s">
        <v>2</v>
      </c>
      <c r="C1108" s="23">
        <v>2015</v>
      </c>
      <c r="D1108" s="23" t="s">
        <v>40</v>
      </c>
      <c r="E1108" s="23" t="s">
        <v>3</v>
      </c>
      <c r="F1108" s="23" t="s">
        <v>346</v>
      </c>
      <c r="G1108" s="23">
        <v>110</v>
      </c>
    </row>
    <row r="1109" spans="1:7" ht="15" x14ac:dyDescent="0.25">
      <c r="A1109" s="128" t="str">
        <f t="shared" si="17"/>
        <v>Reg2015Kidney - C64AllSex25-44</v>
      </c>
      <c r="B1109" s="23" t="s">
        <v>2</v>
      </c>
      <c r="C1109" s="23">
        <v>2015</v>
      </c>
      <c r="D1109" s="23" t="s">
        <v>274</v>
      </c>
      <c r="E1109" s="23" t="s">
        <v>3</v>
      </c>
      <c r="F1109" s="23" t="s">
        <v>346</v>
      </c>
      <c r="G1109" s="23">
        <v>31</v>
      </c>
    </row>
    <row r="1110" spans="1:7" ht="15" x14ac:dyDescent="0.25">
      <c r="A1110" s="128" t="str">
        <f t="shared" si="17"/>
        <v>Reg2015Renal pelvis - C65AllSex25-44</v>
      </c>
      <c r="B1110" s="23" t="s">
        <v>2</v>
      </c>
      <c r="C1110" s="23">
        <v>2015</v>
      </c>
      <c r="D1110" s="23" t="s">
        <v>275</v>
      </c>
      <c r="E1110" s="23" t="s">
        <v>3</v>
      </c>
      <c r="F1110" s="23" t="s">
        <v>346</v>
      </c>
      <c r="G1110" s="23">
        <v>1</v>
      </c>
    </row>
    <row r="1111" spans="1:7" ht="15" x14ac:dyDescent="0.25">
      <c r="A1111" s="128" t="str">
        <f t="shared" si="17"/>
        <v>Reg2015Bladder - C67AllSex25-44</v>
      </c>
      <c r="B1111" s="23" t="s">
        <v>2</v>
      </c>
      <c r="C1111" s="23">
        <v>2015</v>
      </c>
      <c r="D1111" s="23" t="s">
        <v>19</v>
      </c>
      <c r="E1111" s="23" t="s">
        <v>3</v>
      </c>
      <c r="F1111" s="23" t="s">
        <v>346</v>
      </c>
      <c r="G1111" s="23">
        <v>4</v>
      </c>
    </row>
    <row r="1112" spans="1:7" ht="15" x14ac:dyDescent="0.25">
      <c r="A1112" s="128" t="str">
        <f t="shared" si="17"/>
        <v>Reg2015Other urinary organs - C68AllSex25-44</v>
      </c>
      <c r="B1112" s="23" t="s">
        <v>2</v>
      </c>
      <c r="C1112" s="23">
        <v>2015</v>
      </c>
      <c r="D1112" s="23" t="s">
        <v>276</v>
      </c>
      <c r="E1112" s="23" t="s">
        <v>3</v>
      </c>
      <c r="F1112" s="23" t="s">
        <v>346</v>
      </c>
      <c r="G1112" s="23">
        <v>1</v>
      </c>
    </row>
    <row r="1113" spans="1:7" ht="15" x14ac:dyDescent="0.25">
      <c r="A1113" s="128" t="str">
        <f t="shared" si="17"/>
        <v>Reg2015Eye - C69AllSex25-44</v>
      </c>
      <c r="B1113" s="23" t="s">
        <v>2</v>
      </c>
      <c r="C1113" s="23">
        <v>2015</v>
      </c>
      <c r="D1113" s="23" t="s">
        <v>278</v>
      </c>
      <c r="E1113" s="23" t="s">
        <v>3</v>
      </c>
      <c r="F1113" s="23" t="s">
        <v>346</v>
      </c>
      <c r="G1113" s="23">
        <v>5</v>
      </c>
    </row>
    <row r="1114" spans="1:7" ht="15" x14ac:dyDescent="0.25">
      <c r="A1114" s="128" t="str">
        <f t="shared" si="17"/>
        <v>Reg2015Brain - C71AllSex25-44</v>
      </c>
      <c r="B1114" s="23" t="s">
        <v>2</v>
      </c>
      <c r="C1114" s="23">
        <v>2015</v>
      </c>
      <c r="D1114" s="23" t="s">
        <v>20</v>
      </c>
      <c r="E1114" s="23" t="s">
        <v>3</v>
      </c>
      <c r="F1114" s="23" t="s">
        <v>346</v>
      </c>
      <c r="G1114" s="23">
        <v>43</v>
      </c>
    </row>
    <row r="1115" spans="1:7" ht="15" x14ac:dyDescent="0.25">
      <c r="A1115" s="128" t="str">
        <f t="shared" si="17"/>
        <v>Reg2015Other central nervous system - C72AllSex25-44</v>
      </c>
      <c r="B1115" s="23" t="s">
        <v>2</v>
      </c>
      <c r="C1115" s="23">
        <v>2015</v>
      </c>
      <c r="D1115" s="23" t="s">
        <v>279</v>
      </c>
      <c r="E1115" s="23" t="s">
        <v>3</v>
      </c>
      <c r="F1115" s="23" t="s">
        <v>346</v>
      </c>
      <c r="G1115" s="23">
        <v>3</v>
      </c>
    </row>
    <row r="1116" spans="1:7" ht="15" x14ac:dyDescent="0.25">
      <c r="A1116" s="128" t="str">
        <f t="shared" si="17"/>
        <v>Reg2015Thyroid - C73AllSex25-44</v>
      </c>
      <c r="B1116" s="23" t="s">
        <v>2</v>
      </c>
      <c r="C1116" s="23">
        <v>2015</v>
      </c>
      <c r="D1116" s="23" t="s">
        <v>281</v>
      </c>
      <c r="E1116" s="23" t="s">
        <v>3</v>
      </c>
      <c r="F1116" s="23" t="s">
        <v>346</v>
      </c>
      <c r="G1116" s="23">
        <v>102</v>
      </c>
    </row>
    <row r="1117" spans="1:7" ht="15" x14ac:dyDescent="0.25">
      <c r="A1117" s="128" t="str">
        <f t="shared" si="17"/>
        <v>Reg2015Other endocrine glands - C75AllSex25-44</v>
      </c>
      <c r="B1117" s="23" t="s">
        <v>2</v>
      </c>
      <c r="C1117" s="23">
        <v>2015</v>
      </c>
      <c r="D1117" s="23" t="s">
        <v>283</v>
      </c>
      <c r="E1117" s="23" t="s">
        <v>3</v>
      </c>
      <c r="F1117" s="23" t="s">
        <v>346</v>
      </c>
      <c r="G1117" s="23">
        <v>1</v>
      </c>
    </row>
    <row r="1118" spans="1:7" ht="15" x14ac:dyDescent="0.25">
      <c r="A1118" s="128" t="str">
        <f t="shared" si="17"/>
        <v>Reg2015Unknown primary - C77-C79AllSex25-44</v>
      </c>
      <c r="B1118" s="23" t="s">
        <v>2</v>
      </c>
      <c r="C1118" s="23">
        <v>2015</v>
      </c>
      <c r="D1118" s="23" t="s">
        <v>286</v>
      </c>
      <c r="E1118" s="23" t="s">
        <v>3</v>
      </c>
      <c r="F1118" s="23" t="s">
        <v>346</v>
      </c>
      <c r="G1118" s="23">
        <v>13</v>
      </c>
    </row>
    <row r="1119" spans="1:7" ht="15" x14ac:dyDescent="0.25">
      <c r="A1119" s="128" t="str">
        <f t="shared" si="17"/>
        <v>Reg2015Hodgkin lymphoma - C81AllSex25-44</v>
      </c>
      <c r="B1119" s="23" t="s">
        <v>2</v>
      </c>
      <c r="C1119" s="23">
        <v>2015</v>
      </c>
      <c r="D1119" s="23" t="s">
        <v>289</v>
      </c>
      <c r="E1119" s="23" t="s">
        <v>3</v>
      </c>
      <c r="F1119" s="23" t="s">
        <v>346</v>
      </c>
      <c r="G1119" s="23">
        <v>24</v>
      </c>
    </row>
    <row r="1120" spans="1:7" ht="15" x14ac:dyDescent="0.25">
      <c r="A1120" s="128" t="str">
        <f t="shared" si="17"/>
        <v>Reg2015Non-Hodgkin lymphoma - C82-C86, C96AllSex25-44</v>
      </c>
      <c r="B1120" s="23" t="s">
        <v>2</v>
      </c>
      <c r="C1120" s="23">
        <v>2015</v>
      </c>
      <c r="D1120" s="23" t="s">
        <v>365</v>
      </c>
      <c r="E1120" s="23" t="s">
        <v>3</v>
      </c>
      <c r="F1120" s="23" t="s">
        <v>346</v>
      </c>
      <c r="G1120" s="23">
        <v>43</v>
      </c>
    </row>
    <row r="1121" spans="1:7" ht="15" x14ac:dyDescent="0.25">
      <c r="A1121" s="128" t="str">
        <f t="shared" si="17"/>
        <v>Reg2015Immunoproliferative cancers - C88AllSex25-44</v>
      </c>
      <c r="B1121" s="23" t="s">
        <v>2</v>
      </c>
      <c r="C1121" s="23">
        <v>2015</v>
      </c>
      <c r="D1121" s="23" t="s">
        <v>291</v>
      </c>
      <c r="E1121" s="23" t="s">
        <v>3</v>
      </c>
      <c r="F1121" s="23" t="s">
        <v>346</v>
      </c>
      <c r="G1121" s="23">
        <v>3</v>
      </c>
    </row>
    <row r="1122" spans="1:7" ht="15" x14ac:dyDescent="0.25">
      <c r="A1122" s="128" t="str">
        <f t="shared" si="17"/>
        <v>Reg2015Myeloma - C90AllSex25-44</v>
      </c>
      <c r="B1122" s="23" t="s">
        <v>2</v>
      </c>
      <c r="C1122" s="23">
        <v>2015</v>
      </c>
      <c r="D1122" s="23" t="s">
        <v>292</v>
      </c>
      <c r="E1122" s="23" t="s">
        <v>3</v>
      </c>
      <c r="F1122" s="23" t="s">
        <v>346</v>
      </c>
      <c r="G1122" s="23">
        <v>12</v>
      </c>
    </row>
    <row r="1123" spans="1:7" ht="15" x14ac:dyDescent="0.25">
      <c r="A1123" s="128" t="str">
        <f t="shared" si="17"/>
        <v>Reg2015Leukaemia - C91-C95AllSex25-44</v>
      </c>
      <c r="B1123" s="23" t="s">
        <v>2</v>
      </c>
      <c r="C1123" s="23">
        <v>2015</v>
      </c>
      <c r="D1123" s="23" t="s">
        <v>26</v>
      </c>
      <c r="E1123" s="23" t="s">
        <v>3</v>
      </c>
      <c r="F1123" s="23" t="s">
        <v>346</v>
      </c>
      <c r="G1123" s="23">
        <v>47</v>
      </c>
    </row>
    <row r="1124" spans="1:7" ht="15" x14ac:dyDescent="0.25">
      <c r="A1124" s="128" t="str">
        <f t="shared" si="17"/>
        <v>Reg2015Myelodyplastic syndromes - D46AllSex25-44</v>
      </c>
      <c r="B1124" s="23" t="s">
        <v>2</v>
      </c>
      <c r="C1124" s="23">
        <v>2015</v>
      </c>
      <c r="D1124" s="23" t="s">
        <v>295</v>
      </c>
      <c r="E1124" s="23" t="s">
        <v>3</v>
      </c>
      <c r="F1124" s="23" t="s">
        <v>346</v>
      </c>
      <c r="G1124" s="23">
        <v>3</v>
      </c>
    </row>
    <row r="1125" spans="1:7" ht="15" x14ac:dyDescent="0.25">
      <c r="A1125" s="128" t="str">
        <f t="shared" si="17"/>
        <v>Reg2015Uncertain behaviour of lymphoid, haematopoietic and related tissue - D47AllSex25-44</v>
      </c>
      <c r="B1125" s="23" t="s">
        <v>2</v>
      </c>
      <c r="C1125" s="23">
        <v>2015</v>
      </c>
      <c r="D1125" s="23" t="s">
        <v>296</v>
      </c>
      <c r="E1125" s="23" t="s">
        <v>3</v>
      </c>
      <c r="F1125" s="23" t="s">
        <v>346</v>
      </c>
      <c r="G1125" s="23">
        <v>6</v>
      </c>
    </row>
    <row r="1126" spans="1:7" ht="15" x14ac:dyDescent="0.25">
      <c r="A1126" s="128" t="str">
        <f t="shared" si="17"/>
        <v>Reg2015Lip - C00AllSex45-64</v>
      </c>
      <c r="B1126" s="23" t="s">
        <v>2</v>
      </c>
      <c r="C1126" s="23">
        <v>2015</v>
      </c>
      <c r="D1126" s="23" t="s">
        <v>27</v>
      </c>
      <c r="E1126" s="23" t="s">
        <v>3</v>
      </c>
      <c r="F1126" s="23" t="s">
        <v>345</v>
      </c>
      <c r="G1126" s="23">
        <v>29</v>
      </c>
    </row>
    <row r="1127" spans="1:7" ht="15" x14ac:dyDescent="0.25">
      <c r="A1127" s="128" t="str">
        <f t="shared" si="17"/>
        <v>Reg2015Tongue - C01-C02AllSex45-64</v>
      </c>
      <c r="B1127" s="23" t="s">
        <v>2</v>
      </c>
      <c r="C1127" s="23">
        <v>2015</v>
      </c>
      <c r="D1127" s="23" t="s">
        <v>42</v>
      </c>
      <c r="E1127" s="23" t="s">
        <v>3</v>
      </c>
      <c r="F1127" s="23" t="s">
        <v>345</v>
      </c>
      <c r="G1127" s="23">
        <v>64</v>
      </c>
    </row>
    <row r="1128" spans="1:7" ht="15" x14ac:dyDescent="0.25">
      <c r="A1128" s="128" t="str">
        <f t="shared" si="17"/>
        <v>Reg2015Mouth - C03-C06AllSex45-64</v>
      </c>
      <c r="B1128" s="23" t="s">
        <v>2</v>
      </c>
      <c r="C1128" s="23">
        <v>2015</v>
      </c>
      <c r="D1128" s="23" t="s">
        <v>31</v>
      </c>
      <c r="E1128" s="23" t="s">
        <v>3</v>
      </c>
      <c r="F1128" s="23" t="s">
        <v>345</v>
      </c>
      <c r="G1128" s="23">
        <v>28</v>
      </c>
    </row>
    <row r="1129" spans="1:7" ht="15" x14ac:dyDescent="0.25">
      <c r="A1129" s="128" t="str">
        <f t="shared" si="17"/>
        <v>Reg2015Salivary glands - C07-C08AllSex45-64</v>
      </c>
      <c r="B1129" s="23" t="s">
        <v>2</v>
      </c>
      <c r="C1129" s="23">
        <v>2015</v>
      </c>
      <c r="D1129" s="23" t="s">
        <v>247</v>
      </c>
      <c r="E1129" s="23" t="s">
        <v>3</v>
      </c>
      <c r="F1129" s="23" t="s">
        <v>345</v>
      </c>
      <c r="G1129" s="23">
        <v>11</v>
      </c>
    </row>
    <row r="1130" spans="1:7" ht="15" x14ac:dyDescent="0.25">
      <c r="A1130" s="128" t="str">
        <f t="shared" si="17"/>
        <v>Reg2015Tonsils - C09AllSex45-64</v>
      </c>
      <c r="B1130" s="23" t="s">
        <v>2</v>
      </c>
      <c r="C1130" s="23">
        <v>2015</v>
      </c>
      <c r="D1130" s="23" t="s">
        <v>248</v>
      </c>
      <c r="E1130" s="23" t="s">
        <v>3</v>
      </c>
      <c r="F1130" s="23" t="s">
        <v>345</v>
      </c>
      <c r="G1130" s="23">
        <v>62</v>
      </c>
    </row>
    <row r="1131" spans="1:7" ht="15" x14ac:dyDescent="0.25">
      <c r="A1131" s="128" t="str">
        <f t="shared" si="17"/>
        <v>Reg2015Oropharynx - C10AllSex45-64</v>
      </c>
      <c r="B1131" s="23" t="s">
        <v>2</v>
      </c>
      <c r="C1131" s="23">
        <v>2015</v>
      </c>
      <c r="D1131" s="23" t="s">
        <v>34</v>
      </c>
      <c r="E1131" s="23" t="s">
        <v>3</v>
      </c>
      <c r="F1131" s="23" t="s">
        <v>345</v>
      </c>
      <c r="G1131" s="23">
        <v>16</v>
      </c>
    </row>
    <row r="1132" spans="1:7" ht="15" x14ac:dyDescent="0.25">
      <c r="A1132" s="128" t="str">
        <f t="shared" si="17"/>
        <v>Reg2015Nasopharynx - C11AllSex45-64</v>
      </c>
      <c r="B1132" s="23" t="s">
        <v>2</v>
      </c>
      <c r="C1132" s="23">
        <v>2015</v>
      </c>
      <c r="D1132" s="23" t="s">
        <v>32</v>
      </c>
      <c r="E1132" s="23" t="s">
        <v>3</v>
      </c>
      <c r="F1132" s="23" t="s">
        <v>345</v>
      </c>
      <c r="G1132" s="23">
        <v>17</v>
      </c>
    </row>
    <row r="1133" spans="1:7" ht="15" x14ac:dyDescent="0.25">
      <c r="A1133" s="128" t="str">
        <f t="shared" si="17"/>
        <v>Reg2015Pyriform sinus - C12AllSex45-64</v>
      </c>
      <c r="B1133" s="23" t="s">
        <v>2</v>
      </c>
      <c r="C1133" s="23">
        <v>2015</v>
      </c>
      <c r="D1133" s="23" t="s">
        <v>249</v>
      </c>
      <c r="E1133" s="23" t="s">
        <v>3</v>
      </c>
      <c r="F1133" s="23" t="s">
        <v>345</v>
      </c>
      <c r="G1133" s="23">
        <v>3</v>
      </c>
    </row>
    <row r="1134" spans="1:7" ht="15" x14ac:dyDescent="0.25">
      <c r="A1134" s="128" t="str">
        <f t="shared" si="17"/>
        <v>Reg2015Hypopharynx - C13AllSex45-64</v>
      </c>
      <c r="B1134" s="23" t="s">
        <v>2</v>
      </c>
      <c r="C1134" s="23">
        <v>2015</v>
      </c>
      <c r="D1134" s="23" t="s">
        <v>24</v>
      </c>
      <c r="E1134" s="23" t="s">
        <v>3</v>
      </c>
      <c r="F1134" s="23" t="s">
        <v>345</v>
      </c>
      <c r="G1134" s="23">
        <v>5</v>
      </c>
    </row>
    <row r="1135" spans="1:7" ht="15" x14ac:dyDescent="0.25">
      <c r="A1135" s="128" t="str">
        <f t="shared" si="17"/>
        <v>Reg2015Other lip, oral cavity and pharynx - C14AllSex45-64</v>
      </c>
      <c r="B1135" s="23" t="s">
        <v>2</v>
      </c>
      <c r="C1135" s="23">
        <v>2015</v>
      </c>
      <c r="D1135" s="23" t="s">
        <v>250</v>
      </c>
      <c r="E1135" s="23" t="s">
        <v>3</v>
      </c>
      <c r="F1135" s="23" t="s">
        <v>345</v>
      </c>
      <c r="G1135" s="23">
        <v>2</v>
      </c>
    </row>
    <row r="1136" spans="1:7" ht="15" x14ac:dyDescent="0.25">
      <c r="A1136" s="128" t="str">
        <f t="shared" si="17"/>
        <v>Reg2015Oesophagus - C15AllSex45-64</v>
      </c>
      <c r="B1136" s="23" t="s">
        <v>2</v>
      </c>
      <c r="C1136" s="23">
        <v>2015</v>
      </c>
      <c r="D1136" s="23" t="s">
        <v>33</v>
      </c>
      <c r="E1136" s="23" t="s">
        <v>3</v>
      </c>
      <c r="F1136" s="23" t="s">
        <v>345</v>
      </c>
      <c r="G1136" s="23">
        <v>79</v>
      </c>
    </row>
    <row r="1137" spans="1:7" ht="15" x14ac:dyDescent="0.25">
      <c r="A1137" s="128" t="str">
        <f t="shared" si="17"/>
        <v>Reg2015Stomach - C16AllSex45-64</v>
      </c>
      <c r="B1137" s="23" t="s">
        <v>2</v>
      </c>
      <c r="C1137" s="23">
        <v>2015</v>
      </c>
      <c r="D1137" s="23" t="s">
        <v>39</v>
      </c>
      <c r="E1137" s="23" t="s">
        <v>3</v>
      </c>
      <c r="F1137" s="23" t="s">
        <v>345</v>
      </c>
      <c r="G1137" s="23">
        <v>124</v>
      </c>
    </row>
    <row r="1138" spans="1:7" ht="15" x14ac:dyDescent="0.25">
      <c r="A1138" s="128" t="str">
        <f t="shared" si="17"/>
        <v>Reg2015Small intestine - C17AllSex45-64</v>
      </c>
      <c r="B1138" s="23" t="s">
        <v>2</v>
      </c>
      <c r="C1138" s="23">
        <v>2015</v>
      </c>
      <c r="D1138" s="23" t="s">
        <v>252</v>
      </c>
      <c r="E1138" s="23" t="s">
        <v>3</v>
      </c>
      <c r="F1138" s="23" t="s">
        <v>345</v>
      </c>
      <c r="G1138" s="23">
        <v>45</v>
      </c>
    </row>
    <row r="1139" spans="1:7" ht="15" x14ac:dyDescent="0.25">
      <c r="A1139" s="128" t="str">
        <f t="shared" si="17"/>
        <v>Reg2015Colon, rectum and rectosigmoid junction - C18-C20AllSex45-64</v>
      </c>
      <c r="B1139" s="23" t="s">
        <v>2</v>
      </c>
      <c r="C1139" s="23">
        <v>2015</v>
      </c>
      <c r="D1139" s="23" t="s">
        <v>1567</v>
      </c>
      <c r="E1139" s="23" t="s">
        <v>3</v>
      </c>
      <c r="F1139" s="23" t="s">
        <v>345</v>
      </c>
      <c r="G1139" s="23">
        <v>745</v>
      </c>
    </row>
    <row r="1140" spans="1:7" ht="15" x14ac:dyDescent="0.25">
      <c r="A1140" s="128" t="str">
        <f t="shared" si="17"/>
        <v>Reg2015Anus - C21AllSex45-64</v>
      </c>
      <c r="B1140" s="23" t="s">
        <v>2</v>
      </c>
      <c r="C1140" s="23">
        <v>2015</v>
      </c>
      <c r="D1140" s="23" t="s">
        <v>18</v>
      </c>
      <c r="E1140" s="23" t="s">
        <v>3</v>
      </c>
      <c r="F1140" s="23" t="s">
        <v>345</v>
      </c>
      <c r="G1140" s="23">
        <v>19</v>
      </c>
    </row>
    <row r="1141" spans="1:7" ht="15" x14ac:dyDescent="0.25">
      <c r="A1141" s="128" t="str">
        <f t="shared" si="17"/>
        <v>Reg2015Liver - C22AllSex45-64</v>
      </c>
      <c r="B1141" s="23" t="s">
        <v>2</v>
      </c>
      <c r="C1141" s="23">
        <v>2015</v>
      </c>
      <c r="D1141" s="23" t="s">
        <v>254</v>
      </c>
      <c r="E1141" s="23" t="s">
        <v>3</v>
      </c>
      <c r="F1141" s="23" t="s">
        <v>345</v>
      </c>
      <c r="G1141" s="23">
        <v>141</v>
      </c>
    </row>
    <row r="1142" spans="1:7" ht="15" x14ac:dyDescent="0.25">
      <c r="A1142" s="128" t="str">
        <f t="shared" si="17"/>
        <v>Reg2015Gallbladder - C23AllSex45-64</v>
      </c>
      <c r="B1142" s="23" t="s">
        <v>2</v>
      </c>
      <c r="C1142" s="23">
        <v>2015</v>
      </c>
      <c r="D1142" s="23" t="s">
        <v>23</v>
      </c>
      <c r="E1142" s="23" t="s">
        <v>3</v>
      </c>
      <c r="F1142" s="23" t="s">
        <v>345</v>
      </c>
      <c r="G1142" s="23">
        <v>22</v>
      </c>
    </row>
    <row r="1143" spans="1:7" ht="15" x14ac:dyDescent="0.25">
      <c r="A1143" s="128" t="str">
        <f t="shared" si="17"/>
        <v>Reg2015Other biliary tract - C24AllSex45-64</v>
      </c>
      <c r="B1143" s="23" t="s">
        <v>2</v>
      </c>
      <c r="C1143" s="23">
        <v>2015</v>
      </c>
      <c r="D1143" s="23" t="s">
        <v>255</v>
      </c>
      <c r="E1143" s="23" t="s">
        <v>3</v>
      </c>
      <c r="F1143" s="23" t="s">
        <v>345</v>
      </c>
      <c r="G1143" s="23">
        <v>18</v>
      </c>
    </row>
    <row r="1144" spans="1:7" ht="15" x14ac:dyDescent="0.25">
      <c r="A1144" s="128" t="str">
        <f t="shared" si="17"/>
        <v>Reg2015Pancreas - C25AllSex45-64</v>
      </c>
      <c r="B1144" s="23" t="s">
        <v>2</v>
      </c>
      <c r="C1144" s="23">
        <v>2015</v>
      </c>
      <c r="D1144" s="23" t="s">
        <v>36</v>
      </c>
      <c r="E1144" s="23" t="s">
        <v>3</v>
      </c>
      <c r="F1144" s="23" t="s">
        <v>345</v>
      </c>
      <c r="G1144" s="23">
        <v>150</v>
      </c>
    </row>
    <row r="1145" spans="1:7" ht="15" x14ac:dyDescent="0.25">
      <c r="A1145" s="128" t="str">
        <f t="shared" si="17"/>
        <v>Reg2015Other digestive organs - C26AllSex45-64</v>
      </c>
      <c r="B1145" s="23" t="s">
        <v>2</v>
      </c>
      <c r="C1145" s="23">
        <v>2015</v>
      </c>
      <c r="D1145" s="23" t="s">
        <v>256</v>
      </c>
      <c r="E1145" s="23" t="s">
        <v>3</v>
      </c>
      <c r="F1145" s="23" t="s">
        <v>345</v>
      </c>
      <c r="G1145" s="23">
        <v>26</v>
      </c>
    </row>
    <row r="1146" spans="1:7" ht="15" x14ac:dyDescent="0.25">
      <c r="A1146" s="128" t="str">
        <f t="shared" si="17"/>
        <v>Reg2015Nasal cavity and middle ear - C30AllSex45-64</v>
      </c>
      <c r="B1146" s="23" t="s">
        <v>2</v>
      </c>
      <c r="C1146" s="23">
        <v>2015</v>
      </c>
      <c r="D1146" s="23" t="s">
        <v>258</v>
      </c>
      <c r="E1146" s="23" t="s">
        <v>3</v>
      </c>
      <c r="F1146" s="23" t="s">
        <v>345</v>
      </c>
      <c r="G1146" s="23">
        <v>5</v>
      </c>
    </row>
    <row r="1147" spans="1:7" ht="15" x14ac:dyDescent="0.25">
      <c r="A1147" s="128" t="str">
        <f t="shared" si="17"/>
        <v>Reg2015Accessory sinuses - C31AllSex45-64</v>
      </c>
      <c r="B1147" s="23" t="s">
        <v>2</v>
      </c>
      <c r="C1147" s="23">
        <v>2015</v>
      </c>
      <c r="D1147" s="23" t="s">
        <v>259</v>
      </c>
      <c r="E1147" s="23" t="s">
        <v>3</v>
      </c>
      <c r="F1147" s="23" t="s">
        <v>345</v>
      </c>
      <c r="G1147" s="23">
        <v>1</v>
      </c>
    </row>
    <row r="1148" spans="1:7" ht="15" x14ac:dyDescent="0.25">
      <c r="A1148" s="128" t="str">
        <f t="shared" si="17"/>
        <v>Reg2015Larynx - C32AllSex45-64</v>
      </c>
      <c r="B1148" s="23" t="s">
        <v>2</v>
      </c>
      <c r="C1148" s="23">
        <v>2015</v>
      </c>
      <c r="D1148" s="23" t="s">
        <v>25</v>
      </c>
      <c r="E1148" s="23" t="s">
        <v>3</v>
      </c>
      <c r="F1148" s="23" t="s">
        <v>345</v>
      </c>
      <c r="G1148" s="23">
        <v>27</v>
      </c>
    </row>
    <row r="1149" spans="1:7" ht="15" x14ac:dyDescent="0.25">
      <c r="A1149" s="128" t="str">
        <f t="shared" si="17"/>
        <v>Reg2015Lung - C33-C34AllSex45-64</v>
      </c>
      <c r="B1149" s="23" t="s">
        <v>2</v>
      </c>
      <c r="C1149" s="23">
        <v>2015</v>
      </c>
      <c r="D1149" s="23" t="s">
        <v>47</v>
      </c>
      <c r="E1149" s="23" t="s">
        <v>3</v>
      </c>
      <c r="F1149" s="23" t="s">
        <v>345</v>
      </c>
      <c r="G1149" s="23">
        <v>629</v>
      </c>
    </row>
    <row r="1150" spans="1:7" ht="15" x14ac:dyDescent="0.25">
      <c r="A1150" s="128" t="str">
        <f t="shared" si="17"/>
        <v>Reg2015Thymus - C37AllSex45-64</v>
      </c>
      <c r="B1150" s="23" t="s">
        <v>2</v>
      </c>
      <c r="C1150" s="23">
        <v>2015</v>
      </c>
      <c r="D1150" s="23" t="s">
        <v>41</v>
      </c>
      <c r="E1150" s="23" t="s">
        <v>3</v>
      </c>
      <c r="F1150" s="23" t="s">
        <v>345</v>
      </c>
      <c r="G1150" s="23">
        <v>8</v>
      </c>
    </row>
    <row r="1151" spans="1:7" ht="15" x14ac:dyDescent="0.25">
      <c r="A1151" s="128" t="str">
        <f t="shared" si="17"/>
        <v>Reg2015Heart, mediastinum and pleura - C38AllSex45-64</v>
      </c>
      <c r="B1151" s="23" t="s">
        <v>2</v>
      </c>
      <c r="C1151" s="23">
        <v>2015</v>
      </c>
      <c r="D1151" s="23" t="s">
        <v>260</v>
      </c>
      <c r="E1151" s="23" t="s">
        <v>3</v>
      </c>
      <c r="F1151" s="23" t="s">
        <v>345</v>
      </c>
      <c r="G1151" s="23">
        <v>7</v>
      </c>
    </row>
    <row r="1152" spans="1:7" ht="15" x14ac:dyDescent="0.25">
      <c r="A1152" s="128" t="str">
        <f t="shared" si="17"/>
        <v>Reg2015Bone and articular cartilage - C40-C41AllSex45-64</v>
      </c>
      <c r="B1152" s="23" t="s">
        <v>2</v>
      </c>
      <c r="C1152" s="23">
        <v>2015</v>
      </c>
      <c r="D1152" s="23" t="s">
        <v>262</v>
      </c>
      <c r="E1152" s="23" t="s">
        <v>3</v>
      </c>
      <c r="F1152" s="23" t="s">
        <v>345</v>
      </c>
      <c r="G1152" s="23">
        <v>5</v>
      </c>
    </row>
    <row r="1153" spans="1:7" ht="15" x14ac:dyDescent="0.25">
      <c r="A1153" s="128" t="str">
        <f t="shared" si="17"/>
        <v>Reg2015Melanoma - C43AllSex45-64</v>
      </c>
      <c r="B1153" s="23" t="s">
        <v>2</v>
      </c>
      <c r="C1153" s="23">
        <v>2015</v>
      </c>
      <c r="D1153" s="23" t="s">
        <v>28</v>
      </c>
      <c r="E1153" s="23" t="s">
        <v>3</v>
      </c>
      <c r="F1153" s="23" t="s">
        <v>345</v>
      </c>
      <c r="G1153" s="23">
        <v>838</v>
      </c>
    </row>
    <row r="1154" spans="1:7" ht="15" x14ac:dyDescent="0.25">
      <c r="A1154" s="128" t="str">
        <f t="shared" si="17"/>
        <v>Reg2015Non-melanoma - C44AllSex45-64</v>
      </c>
      <c r="B1154" s="23" t="s">
        <v>2</v>
      </c>
      <c r="C1154" s="23">
        <v>2015</v>
      </c>
      <c r="D1154" s="23" t="s">
        <v>263</v>
      </c>
      <c r="E1154" s="23" t="s">
        <v>3</v>
      </c>
      <c r="F1154" s="23" t="s">
        <v>345</v>
      </c>
      <c r="G1154" s="23">
        <v>21</v>
      </c>
    </row>
    <row r="1155" spans="1:7" ht="15" x14ac:dyDescent="0.25">
      <c r="A1155" s="128" t="str">
        <f t="shared" ref="A1155:A1218" si="18">B1155&amp;C1155&amp;D1155&amp;E1155&amp;F1155</f>
        <v>Reg2015Mesothelioma - C45AllSex45-64</v>
      </c>
      <c r="B1155" s="23" t="s">
        <v>2</v>
      </c>
      <c r="C1155" s="23">
        <v>2015</v>
      </c>
      <c r="D1155" s="23" t="s">
        <v>30</v>
      </c>
      <c r="E1155" s="23" t="s">
        <v>3</v>
      </c>
      <c r="F1155" s="23" t="s">
        <v>345</v>
      </c>
      <c r="G1155" s="23">
        <v>12</v>
      </c>
    </row>
    <row r="1156" spans="1:7" ht="15" x14ac:dyDescent="0.25">
      <c r="A1156" s="128" t="str">
        <f t="shared" si="18"/>
        <v>Reg2015Kaposi sarcoma - C46AllSex45-64</v>
      </c>
      <c r="B1156" s="23" t="s">
        <v>2</v>
      </c>
      <c r="C1156" s="23">
        <v>2015</v>
      </c>
      <c r="D1156" s="23" t="s">
        <v>265</v>
      </c>
      <c r="E1156" s="23" t="s">
        <v>3</v>
      </c>
      <c r="F1156" s="23" t="s">
        <v>345</v>
      </c>
      <c r="G1156" s="23">
        <v>2</v>
      </c>
    </row>
    <row r="1157" spans="1:7" ht="15" x14ac:dyDescent="0.25">
      <c r="A1157" s="128" t="str">
        <f t="shared" si="18"/>
        <v>Reg2015Peripheral nerves and autonomic nervous system - C47AllSex45-64</v>
      </c>
      <c r="B1157" s="23" t="s">
        <v>2</v>
      </c>
      <c r="C1157" s="23">
        <v>2015</v>
      </c>
      <c r="D1157" s="23" t="s">
        <v>266</v>
      </c>
      <c r="E1157" s="23" t="s">
        <v>3</v>
      </c>
      <c r="F1157" s="23" t="s">
        <v>345</v>
      </c>
      <c r="G1157" s="23">
        <v>3</v>
      </c>
    </row>
    <row r="1158" spans="1:7" ht="15" x14ac:dyDescent="0.25">
      <c r="A1158" s="128" t="str">
        <f t="shared" si="18"/>
        <v>Reg2015Peritoneum - C48AllSex45-64</v>
      </c>
      <c r="B1158" s="23" t="s">
        <v>2</v>
      </c>
      <c r="C1158" s="23">
        <v>2015</v>
      </c>
      <c r="D1158" s="23" t="s">
        <v>267</v>
      </c>
      <c r="E1158" s="23" t="s">
        <v>3</v>
      </c>
      <c r="F1158" s="23" t="s">
        <v>345</v>
      </c>
      <c r="G1158" s="23">
        <v>22</v>
      </c>
    </row>
    <row r="1159" spans="1:7" ht="15" x14ac:dyDescent="0.25">
      <c r="A1159" s="128" t="str">
        <f t="shared" si="18"/>
        <v>Reg2015Connective tissue - C49AllSex45-64</v>
      </c>
      <c r="B1159" s="23" t="s">
        <v>2</v>
      </c>
      <c r="C1159" s="23">
        <v>2015</v>
      </c>
      <c r="D1159" s="23" t="s">
        <v>268</v>
      </c>
      <c r="E1159" s="23" t="s">
        <v>3</v>
      </c>
      <c r="F1159" s="23" t="s">
        <v>345</v>
      </c>
      <c r="G1159" s="23">
        <v>42</v>
      </c>
    </row>
    <row r="1160" spans="1:7" ht="15" x14ac:dyDescent="0.25">
      <c r="A1160" s="128" t="str">
        <f t="shared" si="18"/>
        <v>Reg2015Breast - C50AllSex45-64</v>
      </c>
      <c r="B1160" s="23" t="s">
        <v>2</v>
      </c>
      <c r="C1160" s="23">
        <v>2015</v>
      </c>
      <c r="D1160" s="23" t="s">
        <v>21</v>
      </c>
      <c r="E1160" s="23" t="s">
        <v>3</v>
      </c>
      <c r="F1160" s="23" t="s">
        <v>345</v>
      </c>
      <c r="G1160" s="23">
        <v>1634</v>
      </c>
    </row>
    <row r="1161" spans="1:7" ht="15" x14ac:dyDescent="0.25">
      <c r="A1161" s="128" t="str">
        <f t="shared" si="18"/>
        <v>Reg2015Vulva - C51AllSex45-64</v>
      </c>
      <c r="B1161" s="23" t="s">
        <v>2</v>
      </c>
      <c r="C1161" s="23">
        <v>2015</v>
      </c>
      <c r="D1161" s="23" t="s">
        <v>46</v>
      </c>
      <c r="E1161" s="23" t="s">
        <v>3</v>
      </c>
      <c r="F1161" s="23" t="s">
        <v>345</v>
      </c>
      <c r="G1161" s="23">
        <v>14</v>
      </c>
    </row>
    <row r="1162" spans="1:7" ht="15" x14ac:dyDescent="0.25">
      <c r="A1162" s="128" t="str">
        <f t="shared" si="18"/>
        <v>Reg2015Vagina - C52AllSex45-64</v>
      </c>
      <c r="B1162" s="23" t="s">
        <v>2</v>
      </c>
      <c r="C1162" s="23">
        <v>2015</v>
      </c>
      <c r="D1162" s="23" t="s">
        <v>45</v>
      </c>
      <c r="E1162" s="23" t="s">
        <v>3</v>
      </c>
      <c r="F1162" s="23" t="s">
        <v>345</v>
      </c>
      <c r="G1162" s="23">
        <v>3</v>
      </c>
    </row>
    <row r="1163" spans="1:7" ht="15" x14ac:dyDescent="0.25">
      <c r="A1163" s="128" t="str">
        <f t="shared" si="18"/>
        <v>Reg2015Cervix - C53AllSex45-64</v>
      </c>
      <c r="B1163" s="23" t="s">
        <v>2</v>
      </c>
      <c r="C1163" s="23">
        <v>2015</v>
      </c>
      <c r="D1163" s="23" t="s">
        <v>22</v>
      </c>
      <c r="E1163" s="23" t="s">
        <v>3</v>
      </c>
      <c r="F1163" s="23" t="s">
        <v>345</v>
      </c>
      <c r="G1163" s="23">
        <v>49</v>
      </c>
    </row>
    <row r="1164" spans="1:7" ht="15" x14ac:dyDescent="0.25">
      <c r="A1164" s="128" t="str">
        <f t="shared" si="18"/>
        <v>Reg2015Uterus - C54-C55AllSex45-64</v>
      </c>
      <c r="B1164" s="23" t="s">
        <v>2</v>
      </c>
      <c r="C1164" s="23">
        <v>2015</v>
      </c>
      <c r="D1164" s="23" t="s">
        <v>44</v>
      </c>
      <c r="E1164" s="23" t="s">
        <v>3</v>
      </c>
      <c r="F1164" s="23" t="s">
        <v>345</v>
      </c>
      <c r="G1164" s="23">
        <v>239</v>
      </c>
    </row>
    <row r="1165" spans="1:7" ht="15" x14ac:dyDescent="0.25">
      <c r="A1165" s="128" t="str">
        <f t="shared" si="18"/>
        <v>Reg2015Ovary - C56AllSex45-64</v>
      </c>
      <c r="B1165" s="23" t="s">
        <v>2</v>
      </c>
      <c r="C1165" s="23">
        <v>2015</v>
      </c>
      <c r="D1165" s="23" t="s">
        <v>35</v>
      </c>
      <c r="E1165" s="23" t="s">
        <v>3</v>
      </c>
      <c r="F1165" s="23" t="s">
        <v>345</v>
      </c>
      <c r="G1165" s="23">
        <v>101</v>
      </c>
    </row>
    <row r="1166" spans="1:7" ht="15" x14ac:dyDescent="0.25">
      <c r="A1166" s="128" t="str">
        <f t="shared" si="18"/>
        <v>Reg2015Other female genital organs - C57AllSex45-64</v>
      </c>
      <c r="B1166" s="23" t="s">
        <v>2</v>
      </c>
      <c r="C1166" s="23">
        <v>2015</v>
      </c>
      <c r="D1166" s="23" t="s">
        <v>270</v>
      </c>
      <c r="E1166" s="23" t="s">
        <v>3</v>
      </c>
      <c r="F1166" s="23" t="s">
        <v>345</v>
      </c>
      <c r="G1166" s="23">
        <v>34</v>
      </c>
    </row>
    <row r="1167" spans="1:7" ht="15" x14ac:dyDescent="0.25">
      <c r="A1167" s="128" t="str">
        <f t="shared" si="18"/>
        <v>Reg2015Penis - C60AllSex45-64</v>
      </c>
      <c r="B1167" s="23" t="s">
        <v>2</v>
      </c>
      <c r="C1167" s="23">
        <v>2015</v>
      </c>
      <c r="D1167" s="23" t="s">
        <v>37</v>
      </c>
      <c r="E1167" s="23" t="s">
        <v>3</v>
      </c>
      <c r="F1167" s="23" t="s">
        <v>345</v>
      </c>
      <c r="G1167" s="23">
        <v>7</v>
      </c>
    </row>
    <row r="1168" spans="1:7" ht="15" x14ac:dyDescent="0.25">
      <c r="A1168" s="128" t="str">
        <f t="shared" si="18"/>
        <v>Reg2015Prostate - C61AllSex45-64</v>
      </c>
      <c r="B1168" s="23" t="s">
        <v>2</v>
      </c>
      <c r="C1168" s="23">
        <v>2015</v>
      </c>
      <c r="D1168" s="23" t="s">
        <v>38</v>
      </c>
      <c r="E1168" s="23" t="s">
        <v>3</v>
      </c>
      <c r="F1168" s="23" t="s">
        <v>345</v>
      </c>
      <c r="G1168" s="23">
        <v>1064</v>
      </c>
    </row>
    <row r="1169" spans="1:7" ht="15" x14ac:dyDescent="0.25">
      <c r="A1169" s="128" t="str">
        <f t="shared" si="18"/>
        <v>Reg2015Testis - C62AllSex45-64</v>
      </c>
      <c r="B1169" s="23" t="s">
        <v>2</v>
      </c>
      <c r="C1169" s="23">
        <v>2015</v>
      </c>
      <c r="D1169" s="23" t="s">
        <v>40</v>
      </c>
      <c r="E1169" s="23" t="s">
        <v>3</v>
      </c>
      <c r="F1169" s="23" t="s">
        <v>345</v>
      </c>
      <c r="G1169" s="23">
        <v>38</v>
      </c>
    </row>
    <row r="1170" spans="1:7" ht="15" x14ac:dyDescent="0.25">
      <c r="A1170" s="128" t="str">
        <f t="shared" si="18"/>
        <v>Reg2015Other male genital organs - C63AllSex45-64</v>
      </c>
      <c r="B1170" s="23" t="s">
        <v>2</v>
      </c>
      <c r="C1170" s="23">
        <v>2015</v>
      </c>
      <c r="D1170" s="23" t="s">
        <v>272</v>
      </c>
      <c r="E1170" s="23" t="s">
        <v>3</v>
      </c>
      <c r="F1170" s="23" t="s">
        <v>345</v>
      </c>
      <c r="G1170" s="23">
        <v>2</v>
      </c>
    </row>
    <row r="1171" spans="1:7" ht="15" x14ac:dyDescent="0.25">
      <c r="A1171" s="128" t="str">
        <f t="shared" si="18"/>
        <v>Reg2015Kidney - C64AllSex45-64</v>
      </c>
      <c r="B1171" s="23" t="s">
        <v>2</v>
      </c>
      <c r="C1171" s="23">
        <v>2015</v>
      </c>
      <c r="D1171" s="23" t="s">
        <v>274</v>
      </c>
      <c r="E1171" s="23" t="s">
        <v>3</v>
      </c>
      <c r="F1171" s="23" t="s">
        <v>345</v>
      </c>
      <c r="G1171" s="23">
        <v>236</v>
      </c>
    </row>
    <row r="1172" spans="1:7" ht="15" x14ac:dyDescent="0.25">
      <c r="A1172" s="128" t="str">
        <f t="shared" si="18"/>
        <v>Reg2015Renal pelvis - C65AllSex45-64</v>
      </c>
      <c r="B1172" s="23" t="s">
        <v>2</v>
      </c>
      <c r="C1172" s="23">
        <v>2015</v>
      </c>
      <c r="D1172" s="23" t="s">
        <v>275</v>
      </c>
      <c r="E1172" s="23" t="s">
        <v>3</v>
      </c>
      <c r="F1172" s="23" t="s">
        <v>345</v>
      </c>
      <c r="G1172" s="23">
        <v>6</v>
      </c>
    </row>
    <row r="1173" spans="1:7" ht="15" x14ac:dyDescent="0.25">
      <c r="A1173" s="128" t="str">
        <f t="shared" si="18"/>
        <v>Reg2015Ureter - C66AllSex45-64</v>
      </c>
      <c r="B1173" s="23" t="s">
        <v>2</v>
      </c>
      <c r="C1173" s="23">
        <v>2015</v>
      </c>
      <c r="D1173" s="23" t="s">
        <v>43</v>
      </c>
      <c r="E1173" s="23" t="s">
        <v>3</v>
      </c>
      <c r="F1173" s="23" t="s">
        <v>345</v>
      </c>
      <c r="G1173" s="23">
        <v>7</v>
      </c>
    </row>
    <row r="1174" spans="1:7" ht="15" x14ac:dyDescent="0.25">
      <c r="A1174" s="128" t="str">
        <f t="shared" si="18"/>
        <v>Reg2015Bladder - C67AllSex45-64</v>
      </c>
      <c r="B1174" s="23" t="s">
        <v>2</v>
      </c>
      <c r="C1174" s="23">
        <v>2015</v>
      </c>
      <c r="D1174" s="23" t="s">
        <v>19</v>
      </c>
      <c r="E1174" s="23" t="s">
        <v>3</v>
      </c>
      <c r="F1174" s="23" t="s">
        <v>345</v>
      </c>
      <c r="G1174" s="23">
        <v>59</v>
      </c>
    </row>
    <row r="1175" spans="1:7" ht="15" x14ac:dyDescent="0.25">
      <c r="A1175" s="128" t="str">
        <f t="shared" si="18"/>
        <v>Reg2015Other urinary organs - C68AllSex45-64</v>
      </c>
      <c r="B1175" s="23" t="s">
        <v>2</v>
      </c>
      <c r="C1175" s="23">
        <v>2015</v>
      </c>
      <c r="D1175" s="23" t="s">
        <v>276</v>
      </c>
      <c r="E1175" s="23" t="s">
        <v>3</v>
      </c>
      <c r="F1175" s="23" t="s">
        <v>345</v>
      </c>
      <c r="G1175" s="23">
        <v>5</v>
      </c>
    </row>
    <row r="1176" spans="1:7" ht="15" x14ac:dyDescent="0.25">
      <c r="A1176" s="128" t="str">
        <f t="shared" si="18"/>
        <v>Reg2015Eye - C69AllSex45-64</v>
      </c>
      <c r="B1176" s="23" t="s">
        <v>2</v>
      </c>
      <c r="C1176" s="23">
        <v>2015</v>
      </c>
      <c r="D1176" s="23" t="s">
        <v>278</v>
      </c>
      <c r="E1176" s="23" t="s">
        <v>3</v>
      </c>
      <c r="F1176" s="23" t="s">
        <v>345</v>
      </c>
      <c r="G1176" s="23">
        <v>19</v>
      </c>
    </row>
    <row r="1177" spans="1:7" ht="15" x14ac:dyDescent="0.25">
      <c r="A1177" s="128" t="str">
        <f t="shared" si="18"/>
        <v>Reg2015Meninges - C70AllSex45-64</v>
      </c>
      <c r="B1177" s="23" t="s">
        <v>2</v>
      </c>
      <c r="C1177" s="23">
        <v>2015</v>
      </c>
      <c r="D1177" s="23" t="s">
        <v>29</v>
      </c>
      <c r="E1177" s="23" t="s">
        <v>3</v>
      </c>
      <c r="F1177" s="23" t="s">
        <v>345</v>
      </c>
      <c r="G1177" s="23">
        <v>2</v>
      </c>
    </row>
    <row r="1178" spans="1:7" ht="15" x14ac:dyDescent="0.25">
      <c r="A1178" s="128" t="str">
        <f t="shared" si="18"/>
        <v>Reg2015Brain - C71AllSex45-64</v>
      </c>
      <c r="B1178" s="23" t="s">
        <v>2</v>
      </c>
      <c r="C1178" s="23">
        <v>2015</v>
      </c>
      <c r="D1178" s="23" t="s">
        <v>20</v>
      </c>
      <c r="E1178" s="23" t="s">
        <v>3</v>
      </c>
      <c r="F1178" s="23" t="s">
        <v>345</v>
      </c>
      <c r="G1178" s="23">
        <v>109</v>
      </c>
    </row>
    <row r="1179" spans="1:7" ht="15" x14ac:dyDescent="0.25">
      <c r="A1179" s="128" t="str">
        <f t="shared" si="18"/>
        <v>Reg2015Other central nervous system - C72AllSex45-64</v>
      </c>
      <c r="B1179" s="23" t="s">
        <v>2</v>
      </c>
      <c r="C1179" s="23">
        <v>2015</v>
      </c>
      <c r="D1179" s="23" t="s">
        <v>279</v>
      </c>
      <c r="E1179" s="23" t="s">
        <v>3</v>
      </c>
      <c r="F1179" s="23" t="s">
        <v>345</v>
      </c>
      <c r="G1179" s="23">
        <v>4</v>
      </c>
    </row>
    <row r="1180" spans="1:7" ht="15" x14ac:dyDescent="0.25">
      <c r="A1180" s="128" t="str">
        <f t="shared" si="18"/>
        <v>Reg2015Thyroid - C73AllSex45-64</v>
      </c>
      <c r="B1180" s="23" t="s">
        <v>2</v>
      </c>
      <c r="C1180" s="23">
        <v>2015</v>
      </c>
      <c r="D1180" s="23" t="s">
        <v>281</v>
      </c>
      <c r="E1180" s="23" t="s">
        <v>3</v>
      </c>
      <c r="F1180" s="23" t="s">
        <v>345</v>
      </c>
      <c r="G1180" s="23">
        <v>120</v>
      </c>
    </row>
    <row r="1181" spans="1:7" ht="15" x14ac:dyDescent="0.25">
      <c r="A1181" s="128" t="str">
        <f t="shared" si="18"/>
        <v>Reg2015Adrenal gland - C74AllSex45-64</v>
      </c>
      <c r="B1181" s="23" t="s">
        <v>2</v>
      </c>
      <c r="C1181" s="23">
        <v>2015</v>
      </c>
      <c r="D1181" s="23" t="s">
        <v>282</v>
      </c>
      <c r="E1181" s="23" t="s">
        <v>3</v>
      </c>
      <c r="F1181" s="23" t="s">
        <v>345</v>
      </c>
      <c r="G1181" s="23">
        <v>10</v>
      </c>
    </row>
    <row r="1182" spans="1:7" ht="15" x14ac:dyDescent="0.25">
      <c r="A1182" s="128" t="str">
        <f t="shared" si="18"/>
        <v>Reg2015Other endocrine glands - C75AllSex45-64</v>
      </c>
      <c r="B1182" s="23" t="s">
        <v>2</v>
      </c>
      <c r="C1182" s="23">
        <v>2015</v>
      </c>
      <c r="D1182" s="23" t="s">
        <v>283</v>
      </c>
      <c r="E1182" s="23" t="s">
        <v>3</v>
      </c>
      <c r="F1182" s="23" t="s">
        <v>345</v>
      </c>
      <c r="G1182" s="23">
        <v>1</v>
      </c>
    </row>
    <row r="1183" spans="1:7" ht="15" x14ac:dyDescent="0.25">
      <c r="A1183" s="128" t="str">
        <f t="shared" si="18"/>
        <v>Reg2015Unknown primary - C77-C79AllSex45-64</v>
      </c>
      <c r="B1183" s="23" t="s">
        <v>2</v>
      </c>
      <c r="C1183" s="23">
        <v>2015</v>
      </c>
      <c r="D1183" s="23" t="s">
        <v>286</v>
      </c>
      <c r="E1183" s="23" t="s">
        <v>3</v>
      </c>
      <c r="F1183" s="23" t="s">
        <v>345</v>
      </c>
      <c r="G1183" s="23">
        <v>85</v>
      </c>
    </row>
    <row r="1184" spans="1:7" ht="15" x14ac:dyDescent="0.25">
      <c r="A1184" s="128" t="str">
        <f t="shared" si="18"/>
        <v>Reg2015Unspecified site - C80AllSex45-64</v>
      </c>
      <c r="B1184" s="23" t="s">
        <v>2</v>
      </c>
      <c r="C1184" s="23">
        <v>2015</v>
      </c>
      <c r="D1184" s="23" t="s">
        <v>287</v>
      </c>
      <c r="E1184" s="23" t="s">
        <v>3</v>
      </c>
      <c r="F1184" s="23" t="s">
        <v>345</v>
      </c>
      <c r="G1184" s="23">
        <v>3</v>
      </c>
    </row>
    <row r="1185" spans="1:7" ht="15" x14ac:dyDescent="0.25">
      <c r="A1185" s="128" t="str">
        <f t="shared" si="18"/>
        <v>Reg2015Hodgkin lymphoma - C81AllSex45-64</v>
      </c>
      <c r="B1185" s="23" t="s">
        <v>2</v>
      </c>
      <c r="C1185" s="23">
        <v>2015</v>
      </c>
      <c r="D1185" s="23" t="s">
        <v>289</v>
      </c>
      <c r="E1185" s="23" t="s">
        <v>3</v>
      </c>
      <c r="F1185" s="23" t="s">
        <v>345</v>
      </c>
      <c r="G1185" s="23">
        <v>23</v>
      </c>
    </row>
    <row r="1186" spans="1:7" ht="15" x14ac:dyDescent="0.25">
      <c r="A1186" s="128" t="str">
        <f t="shared" si="18"/>
        <v>Reg2015Non-Hodgkin lymphoma - C82-C86, C96AllSex45-64</v>
      </c>
      <c r="B1186" s="23" t="s">
        <v>2</v>
      </c>
      <c r="C1186" s="23">
        <v>2015</v>
      </c>
      <c r="D1186" s="23" t="s">
        <v>365</v>
      </c>
      <c r="E1186" s="23" t="s">
        <v>3</v>
      </c>
      <c r="F1186" s="23" t="s">
        <v>345</v>
      </c>
      <c r="G1186" s="23">
        <v>244</v>
      </c>
    </row>
    <row r="1187" spans="1:7" ht="15" x14ac:dyDescent="0.25">
      <c r="A1187" s="128" t="str">
        <f t="shared" si="18"/>
        <v>Reg2015Immunoproliferative cancers - C88AllSex45-64</v>
      </c>
      <c r="B1187" s="23" t="s">
        <v>2</v>
      </c>
      <c r="C1187" s="23">
        <v>2015</v>
      </c>
      <c r="D1187" s="23" t="s">
        <v>291</v>
      </c>
      <c r="E1187" s="23" t="s">
        <v>3</v>
      </c>
      <c r="F1187" s="23" t="s">
        <v>345</v>
      </c>
      <c r="G1187" s="23">
        <v>18</v>
      </c>
    </row>
    <row r="1188" spans="1:7" ht="15" x14ac:dyDescent="0.25">
      <c r="A1188" s="128" t="str">
        <f t="shared" si="18"/>
        <v>Reg2015Myeloma - C90AllSex45-64</v>
      </c>
      <c r="B1188" s="23" t="s">
        <v>2</v>
      </c>
      <c r="C1188" s="23">
        <v>2015</v>
      </c>
      <c r="D1188" s="23" t="s">
        <v>292</v>
      </c>
      <c r="E1188" s="23" t="s">
        <v>3</v>
      </c>
      <c r="F1188" s="23" t="s">
        <v>345</v>
      </c>
      <c r="G1188" s="23">
        <v>111</v>
      </c>
    </row>
    <row r="1189" spans="1:7" ht="15" x14ac:dyDescent="0.25">
      <c r="A1189" s="128" t="str">
        <f t="shared" si="18"/>
        <v>Reg2015Leukaemia - C91-C95AllSex45-64</v>
      </c>
      <c r="B1189" s="23" t="s">
        <v>2</v>
      </c>
      <c r="C1189" s="23">
        <v>2015</v>
      </c>
      <c r="D1189" s="23" t="s">
        <v>26</v>
      </c>
      <c r="E1189" s="23" t="s">
        <v>3</v>
      </c>
      <c r="F1189" s="23" t="s">
        <v>345</v>
      </c>
      <c r="G1189" s="23">
        <v>190</v>
      </c>
    </row>
    <row r="1190" spans="1:7" ht="15" x14ac:dyDescent="0.25">
      <c r="A1190" s="128" t="str">
        <f t="shared" si="18"/>
        <v>Reg2015Polycythemia vera - D45AllSex45-64</v>
      </c>
      <c r="B1190" s="23" t="s">
        <v>2</v>
      </c>
      <c r="C1190" s="23">
        <v>2015</v>
      </c>
      <c r="D1190" s="23" t="s">
        <v>294</v>
      </c>
      <c r="E1190" s="23" t="s">
        <v>3</v>
      </c>
      <c r="F1190" s="23" t="s">
        <v>345</v>
      </c>
      <c r="G1190" s="23">
        <v>13</v>
      </c>
    </row>
    <row r="1191" spans="1:7" ht="15" x14ac:dyDescent="0.25">
      <c r="A1191" s="128" t="str">
        <f t="shared" si="18"/>
        <v>Reg2015Myelodyplastic syndromes - D46AllSex45-64</v>
      </c>
      <c r="B1191" s="23" t="s">
        <v>2</v>
      </c>
      <c r="C1191" s="23">
        <v>2015</v>
      </c>
      <c r="D1191" s="23" t="s">
        <v>295</v>
      </c>
      <c r="E1191" s="23" t="s">
        <v>3</v>
      </c>
      <c r="F1191" s="23" t="s">
        <v>345</v>
      </c>
      <c r="G1191" s="23">
        <v>24</v>
      </c>
    </row>
    <row r="1192" spans="1:7" ht="15" x14ac:dyDescent="0.25">
      <c r="A1192" s="128" t="str">
        <f t="shared" si="18"/>
        <v>Reg2015Uncertain behaviour of lymphoid, haematopoietic and related tissue - D47AllSex45-64</v>
      </c>
      <c r="B1192" s="23" t="s">
        <v>2</v>
      </c>
      <c r="C1192" s="23">
        <v>2015</v>
      </c>
      <c r="D1192" s="23" t="s">
        <v>296</v>
      </c>
      <c r="E1192" s="23" t="s">
        <v>3</v>
      </c>
      <c r="F1192" s="23" t="s">
        <v>345</v>
      </c>
      <c r="G1192" s="23">
        <v>34</v>
      </c>
    </row>
    <row r="1193" spans="1:7" ht="15" x14ac:dyDescent="0.25">
      <c r="A1193" s="128" t="str">
        <f t="shared" si="18"/>
        <v>Reg2015Lip - C00AllSex65-74</v>
      </c>
      <c r="B1193" s="23" t="s">
        <v>2</v>
      </c>
      <c r="C1193" s="23">
        <v>2015</v>
      </c>
      <c r="D1193" s="23" t="s">
        <v>27</v>
      </c>
      <c r="E1193" s="23" t="s">
        <v>3</v>
      </c>
      <c r="F1193" s="23" t="s">
        <v>344</v>
      </c>
      <c r="G1193" s="23">
        <v>20</v>
      </c>
    </row>
    <row r="1194" spans="1:7" ht="15" x14ac:dyDescent="0.25">
      <c r="A1194" s="128" t="str">
        <f t="shared" si="18"/>
        <v>Reg2015Tongue - C01-C02AllSex65-74</v>
      </c>
      <c r="B1194" s="23" t="s">
        <v>2</v>
      </c>
      <c r="C1194" s="23">
        <v>2015</v>
      </c>
      <c r="D1194" s="23" t="s">
        <v>42</v>
      </c>
      <c r="E1194" s="23" t="s">
        <v>3</v>
      </c>
      <c r="F1194" s="23" t="s">
        <v>344</v>
      </c>
      <c r="G1194" s="23">
        <v>36</v>
      </c>
    </row>
    <row r="1195" spans="1:7" ht="15" x14ac:dyDescent="0.25">
      <c r="A1195" s="128" t="str">
        <f t="shared" si="18"/>
        <v>Reg2015Mouth - C03-C06AllSex65-74</v>
      </c>
      <c r="B1195" s="23" t="s">
        <v>2</v>
      </c>
      <c r="C1195" s="23">
        <v>2015</v>
      </c>
      <c r="D1195" s="23" t="s">
        <v>31</v>
      </c>
      <c r="E1195" s="23" t="s">
        <v>3</v>
      </c>
      <c r="F1195" s="23" t="s">
        <v>344</v>
      </c>
      <c r="G1195" s="23">
        <v>15</v>
      </c>
    </row>
    <row r="1196" spans="1:7" ht="15" x14ac:dyDescent="0.25">
      <c r="A1196" s="128" t="str">
        <f t="shared" si="18"/>
        <v>Reg2015Salivary glands - C07-C08AllSex65-74</v>
      </c>
      <c r="B1196" s="23" t="s">
        <v>2</v>
      </c>
      <c r="C1196" s="23">
        <v>2015</v>
      </c>
      <c r="D1196" s="23" t="s">
        <v>247</v>
      </c>
      <c r="E1196" s="23" t="s">
        <v>3</v>
      </c>
      <c r="F1196" s="23" t="s">
        <v>344</v>
      </c>
      <c r="G1196" s="23">
        <v>8</v>
      </c>
    </row>
    <row r="1197" spans="1:7" ht="15" x14ac:dyDescent="0.25">
      <c r="A1197" s="128" t="str">
        <f t="shared" si="18"/>
        <v>Reg2015Tonsils - C09AllSex65-74</v>
      </c>
      <c r="B1197" s="23" t="s">
        <v>2</v>
      </c>
      <c r="C1197" s="23">
        <v>2015</v>
      </c>
      <c r="D1197" s="23" t="s">
        <v>248</v>
      </c>
      <c r="E1197" s="23" t="s">
        <v>3</v>
      </c>
      <c r="F1197" s="23" t="s">
        <v>344</v>
      </c>
      <c r="G1197" s="23">
        <v>13</v>
      </c>
    </row>
    <row r="1198" spans="1:7" ht="15" x14ac:dyDescent="0.25">
      <c r="A1198" s="128" t="str">
        <f t="shared" si="18"/>
        <v>Reg2015Oropharynx - C10AllSex65-74</v>
      </c>
      <c r="B1198" s="23" t="s">
        <v>2</v>
      </c>
      <c r="C1198" s="23">
        <v>2015</v>
      </c>
      <c r="D1198" s="23" t="s">
        <v>34</v>
      </c>
      <c r="E1198" s="23" t="s">
        <v>3</v>
      </c>
      <c r="F1198" s="23" t="s">
        <v>344</v>
      </c>
      <c r="G1198" s="23">
        <v>3</v>
      </c>
    </row>
    <row r="1199" spans="1:7" ht="15" x14ac:dyDescent="0.25">
      <c r="A1199" s="128" t="str">
        <f t="shared" si="18"/>
        <v>Reg2015Nasopharynx - C11AllSex65-74</v>
      </c>
      <c r="B1199" s="23" t="s">
        <v>2</v>
      </c>
      <c r="C1199" s="23">
        <v>2015</v>
      </c>
      <c r="D1199" s="23" t="s">
        <v>32</v>
      </c>
      <c r="E1199" s="23" t="s">
        <v>3</v>
      </c>
      <c r="F1199" s="23" t="s">
        <v>344</v>
      </c>
      <c r="G1199" s="23">
        <v>3</v>
      </c>
    </row>
    <row r="1200" spans="1:7" ht="15" x14ac:dyDescent="0.25">
      <c r="A1200" s="128" t="str">
        <f t="shared" si="18"/>
        <v>Reg2015Pyriform sinus - C12AllSex65-74</v>
      </c>
      <c r="B1200" s="23" t="s">
        <v>2</v>
      </c>
      <c r="C1200" s="23">
        <v>2015</v>
      </c>
      <c r="D1200" s="23" t="s">
        <v>249</v>
      </c>
      <c r="E1200" s="23" t="s">
        <v>3</v>
      </c>
      <c r="F1200" s="23" t="s">
        <v>344</v>
      </c>
      <c r="G1200" s="23">
        <v>5</v>
      </c>
    </row>
    <row r="1201" spans="1:7" ht="15" x14ac:dyDescent="0.25">
      <c r="A1201" s="128" t="str">
        <f t="shared" si="18"/>
        <v>Reg2015Hypopharynx - C13AllSex65-74</v>
      </c>
      <c r="B1201" s="23" t="s">
        <v>2</v>
      </c>
      <c r="C1201" s="23">
        <v>2015</v>
      </c>
      <c r="D1201" s="23" t="s">
        <v>24</v>
      </c>
      <c r="E1201" s="23" t="s">
        <v>3</v>
      </c>
      <c r="F1201" s="23" t="s">
        <v>344</v>
      </c>
      <c r="G1201" s="23">
        <v>4</v>
      </c>
    </row>
    <row r="1202" spans="1:7" ht="15" x14ac:dyDescent="0.25">
      <c r="A1202" s="128" t="str">
        <f t="shared" si="18"/>
        <v>Reg2015Other lip, oral cavity and pharynx - C14AllSex65-74</v>
      </c>
      <c r="B1202" s="23" t="s">
        <v>2</v>
      </c>
      <c r="C1202" s="23">
        <v>2015</v>
      </c>
      <c r="D1202" s="23" t="s">
        <v>250</v>
      </c>
      <c r="E1202" s="23" t="s">
        <v>3</v>
      </c>
      <c r="F1202" s="23" t="s">
        <v>344</v>
      </c>
      <c r="G1202" s="23">
        <v>2</v>
      </c>
    </row>
    <row r="1203" spans="1:7" ht="15" x14ac:dyDescent="0.25">
      <c r="A1203" s="128" t="str">
        <f t="shared" si="18"/>
        <v>Reg2015Oesophagus - C15AllSex65-74</v>
      </c>
      <c r="B1203" s="23" t="s">
        <v>2</v>
      </c>
      <c r="C1203" s="23">
        <v>2015</v>
      </c>
      <c r="D1203" s="23" t="s">
        <v>33</v>
      </c>
      <c r="E1203" s="23" t="s">
        <v>3</v>
      </c>
      <c r="F1203" s="23" t="s">
        <v>344</v>
      </c>
      <c r="G1203" s="23">
        <v>100</v>
      </c>
    </row>
    <row r="1204" spans="1:7" ht="15" x14ac:dyDescent="0.25">
      <c r="A1204" s="128" t="str">
        <f t="shared" si="18"/>
        <v>Reg2015Stomach - C16AllSex65-74</v>
      </c>
      <c r="B1204" s="23" t="s">
        <v>2</v>
      </c>
      <c r="C1204" s="23">
        <v>2015</v>
      </c>
      <c r="D1204" s="23" t="s">
        <v>39</v>
      </c>
      <c r="E1204" s="23" t="s">
        <v>3</v>
      </c>
      <c r="F1204" s="23" t="s">
        <v>344</v>
      </c>
      <c r="G1204" s="23">
        <v>104</v>
      </c>
    </row>
    <row r="1205" spans="1:7" ht="15" x14ac:dyDescent="0.25">
      <c r="A1205" s="128" t="str">
        <f t="shared" si="18"/>
        <v>Reg2015Small intestine - C17AllSex65-74</v>
      </c>
      <c r="B1205" s="23" t="s">
        <v>2</v>
      </c>
      <c r="C1205" s="23">
        <v>2015</v>
      </c>
      <c r="D1205" s="23" t="s">
        <v>252</v>
      </c>
      <c r="E1205" s="23" t="s">
        <v>3</v>
      </c>
      <c r="F1205" s="23" t="s">
        <v>344</v>
      </c>
      <c r="G1205" s="23">
        <v>29</v>
      </c>
    </row>
    <row r="1206" spans="1:7" ht="15" x14ac:dyDescent="0.25">
      <c r="A1206" s="128" t="str">
        <f t="shared" si="18"/>
        <v>Reg2015Colon, rectum and rectosigmoid junction - C18-C20AllSex65-74</v>
      </c>
      <c r="B1206" s="23" t="s">
        <v>2</v>
      </c>
      <c r="C1206" s="23">
        <v>2015</v>
      </c>
      <c r="D1206" s="23" t="s">
        <v>1567</v>
      </c>
      <c r="E1206" s="23" t="s">
        <v>3</v>
      </c>
      <c r="F1206" s="23" t="s">
        <v>344</v>
      </c>
      <c r="G1206" s="23">
        <v>883</v>
      </c>
    </row>
    <row r="1207" spans="1:7" ht="15" x14ac:dyDescent="0.25">
      <c r="A1207" s="128" t="str">
        <f t="shared" si="18"/>
        <v>Reg2015Anus - C21AllSex65-74</v>
      </c>
      <c r="B1207" s="23" t="s">
        <v>2</v>
      </c>
      <c r="C1207" s="23">
        <v>2015</v>
      </c>
      <c r="D1207" s="23" t="s">
        <v>18</v>
      </c>
      <c r="E1207" s="23" t="s">
        <v>3</v>
      </c>
      <c r="F1207" s="23" t="s">
        <v>344</v>
      </c>
      <c r="G1207" s="23">
        <v>22</v>
      </c>
    </row>
    <row r="1208" spans="1:7" ht="15" x14ac:dyDescent="0.25">
      <c r="A1208" s="128" t="str">
        <f t="shared" si="18"/>
        <v>Reg2015Liver - C22AllSex65-74</v>
      </c>
      <c r="B1208" s="23" t="s">
        <v>2</v>
      </c>
      <c r="C1208" s="23">
        <v>2015</v>
      </c>
      <c r="D1208" s="23" t="s">
        <v>254</v>
      </c>
      <c r="E1208" s="23" t="s">
        <v>3</v>
      </c>
      <c r="F1208" s="23" t="s">
        <v>344</v>
      </c>
      <c r="G1208" s="23">
        <v>90</v>
      </c>
    </row>
    <row r="1209" spans="1:7" ht="15" x14ac:dyDescent="0.25">
      <c r="A1209" s="128" t="str">
        <f t="shared" si="18"/>
        <v>Reg2015Gallbladder - C23AllSex65-74</v>
      </c>
      <c r="B1209" s="23" t="s">
        <v>2</v>
      </c>
      <c r="C1209" s="23">
        <v>2015</v>
      </c>
      <c r="D1209" s="23" t="s">
        <v>23</v>
      </c>
      <c r="E1209" s="23" t="s">
        <v>3</v>
      </c>
      <c r="F1209" s="23" t="s">
        <v>344</v>
      </c>
      <c r="G1209" s="23">
        <v>16</v>
      </c>
    </row>
    <row r="1210" spans="1:7" ht="15" x14ac:dyDescent="0.25">
      <c r="A1210" s="128" t="str">
        <f t="shared" si="18"/>
        <v>Reg2015Other biliary tract - C24AllSex65-74</v>
      </c>
      <c r="B1210" s="23" t="s">
        <v>2</v>
      </c>
      <c r="C1210" s="23">
        <v>2015</v>
      </c>
      <c r="D1210" s="23" t="s">
        <v>255</v>
      </c>
      <c r="E1210" s="23" t="s">
        <v>3</v>
      </c>
      <c r="F1210" s="23" t="s">
        <v>344</v>
      </c>
      <c r="G1210" s="23">
        <v>26</v>
      </c>
    </row>
    <row r="1211" spans="1:7" ht="15" x14ac:dyDescent="0.25">
      <c r="A1211" s="128" t="str">
        <f t="shared" si="18"/>
        <v>Reg2015Pancreas - C25AllSex65-74</v>
      </c>
      <c r="B1211" s="23" t="s">
        <v>2</v>
      </c>
      <c r="C1211" s="23">
        <v>2015</v>
      </c>
      <c r="D1211" s="23" t="s">
        <v>36</v>
      </c>
      <c r="E1211" s="23" t="s">
        <v>3</v>
      </c>
      <c r="F1211" s="23" t="s">
        <v>344</v>
      </c>
      <c r="G1211" s="23">
        <v>175</v>
      </c>
    </row>
    <row r="1212" spans="1:7" ht="15" x14ac:dyDescent="0.25">
      <c r="A1212" s="128" t="str">
        <f t="shared" si="18"/>
        <v>Reg2015Other digestive organs - C26AllSex65-74</v>
      </c>
      <c r="B1212" s="23" t="s">
        <v>2</v>
      </c>
      <c r="C1212" s="23">
        <v>2015</v>
      </c>
      <c r="D1212" s="23" t="s">
        <v>256</v>
      </c>
      <c r="E1212" s="23" t="s">
        <v>3</v>
      </c>
      <c r="F1212" s="23" t="s">
        <v>344</v>
      </c>
      <c r="G1212" s="23">
        <v>29</v>
      </c>
    </row>
    <row r="1213" spans="1:7" ht="15" x14ac:dyDescent="0.25">
      <c r="A1213" s="128" t="str">
        <f t="shared" si="18"/>
        <v>Reg2015Nasal cavity and middle ear - C30AllSex65-74</v>
      </c>
      <c r="B1213" s="23" t="s">
        <v>2</v>
      </c>
      <c r="C1213" s="23">
        <v>2015</v>
      </c>
      <c r="D1213" s="23" t="s">
        <v>258</v>
      </c>
      <c r="E1213" s="23" t="s">
        <v>3</v>
      </c>
      <c r="F1213" s="23" t="s">
        <v>344</v>
      </c>
      <c r="G1213" s="23">
        <v>8</v>
      </c>
    </row>
    <row r="1214" spans="1:7" ht="15" x14ac:dyDescent="0.25">
      <c r="A1214" s="128" t="str">
        <f t="shared" si="18"/>
        <v>Reg2015Larynx - C32AllSex65-74</v>
      </c>
      <c r="B1214" s="23" t="s">
        <v>2</v>
      </c>
      <c r="C1214" s="23">
        <v>2015</v>
      </c>
      <c r="D1214" s="23" t="s">
        <v>25</v>
      </c>
      <c r="E1214" s="23" t="s">
        <v>3</v>
      </c>
      <c r="F1214" s="23" t="s">
        <v>344</v>
      </c>
      <c r="G1214" s="23">
        <v>34</v>
      </c>
    </row>
    <row r="1215" spans="1:7" ht="15" x14ac:dyDescent="0.25">
      <c r="A1215" s="128" t="str">
        <f t="shared" si="18"/>
        <v>Reg2015Lung - C33-C34AllSex65-74</v>
      </c>
      <c r="B1215" s="23" t="s">
        <v>2</v>
      </c>
      <c r="C1215" s="23">
        <v>2015</v>
      </c>
      <c r="D1215" s="23" t="s">
        <v>47</v>
      </c>
      <c r="E1215" s="23" t="s">
        <v>3</v>
      </c>
      <c r="F1215" s="23" t="s">
        <v>344</v>
      </c>
      <c r="G1215" s="23">
        <v>722</v>
      </c>
    </row>
    <row r="1216" spans="1:7" ht="15" x14ac:dyDescent="0.25">
      <c r="A1216" s="128" t="str">
        <f t="shared" si="18"/>
        <v>Reg2015Thymus - C37AllSex65-74</v>
      </c>
      <c r="B1216" s="23" t="s">
        <v>2</v>
      </c>
      <c r="C1216" s="23">
        <v>2015</v>
      </c>
      <c r="D1216" s="23" t="s">
        <v>41</v>
      </c>
      <c r="E1216" s="23" t="s">
        <v>3</v>
      </c>
      <c r="F1216" s="23" t="s">
        <v>344</v>
      </c>
      <c r="G1216" s="23">
        <v>10</v>
      </c>
    </row>
    <row r="1217" spans="1:7" ht="15" x14ac:dyDescent="0.25">
      <c r="A1217" s="128" t="str">
        <f t="shared" si="18"/>
        <v>Reg2015Heart, mediastinum and pleura - C38AllSex65-74</v>
      </c>
      <c r="B1217" s="23" t="s">
        <v>2</v>
      </c>
      <c r="C1217" s="23">
        <v>2015</v>
      </c>
      <c r="D1217" s="23" t="s">
        <v>260</v>
      </c>
      <c r="E1217" s="23" t="s">
        <v>3</v>
      </c>
      <c r="F1217" s="23" t="s">
        <v>344</v>
      </c>
      <c r="G1217" s="23">
        <v>3</v>
      </c>
    </row>
    <row r="1218" spans="1:7" ht="15" x14ac:dyDescent="0.25">
      <c r="A1218" s="128" t="str">
        <f t="shared" si="18"/>
        <v>Reg2015Bone and articular cartilage - C40-C41AllSex65-74</v>
      </c>
      <c r="B1218" s="23" t="s">
        <v>2</v>
      </c>
      <c r="C1218" s="23">
        <v>2015</v>
      </c>
      <c r="D1218" s="23" t="s">
        <v>262</v>
      </c>
      <c r="E1218" s="23" t="s">
        <v>3</v>
      </c>
      <c r="F1218" s="23" t="s">
        <v>344</v>
      </c>
      <c r="G1218" s="23">
        <v>6</v>
      </c>
    </row>
    <row r="1219" spans="1:7" ht="15" x14ac:dyDescent="0.25">
      <c r="A1219" s="128" t="str">
        <f t="shared" ref="A1219:A1282" si="19">B1219&amp;C1219&amp;D1219&amp;E1219&amp;F1219</f>
        <v>Reg2015Melanoma - C43AllSex65-74</v>
      </c>
      <c r="B1219" s="23" t="s">
        <v>2</v>
      </c>
      <c r="C1219" s="23">
        <v>2015</v>
      </c>
      <c r="D1219" s="23" t="s">
        <v>28</v>
      </c>
      <c r="E1219" s="23" t="s">
        <v>3</v>
      </c>
      <c r="F1219" s="23" t="s">
        <v>344</v>
      </c>
      <c r="G1219" s="23">
        <v>656</v>
      </c>
    </row>
    <row r="1220" spans="1:7" ht="15" x14ac:dyDescent="0.25">
      <c r="A1220" s="128" t="str">
        <f t="shared" si="19"/>
        <v>Reg2015Non-melanoma - C44AllSex65-74</v>
      </c>
      <c r="B1220" s="23" t="s">
        <v>2</v>
      </c>
      <c r="C1220" s="23">
        <v>2015</v>
      </c>
      <c r="D1220" s="23" t="s">
        <v>263</v>
      </c>
      <c r="E1220" s="23" t="s">
        <v>3</v>
      </c>
      <c r="F1220" s="23" t="s">
        <v>344</v>
      </c>
      <c r="G1220" s="23">
        <v>21</v>
      </c>
    </row>
    <row r="1221" spans="1:7" ht="15" x14ac:dyDescent="0.25">
      <c r="A1221" s="128" t="str">
        <f t="shared" si="19"/>
        <v>Reg2015Mesothelioma - C45AllSex65-74</v>
      </c>
      <c r="B1221" s="23" t="s">
        <v>2</v>
      </c>
      <c r="C1221" s="23">
        <v>2015</v>
      </c>
      <c r="D1221" s="23" t="s">
        <v>30</v>
      </c>
      <c r="E1221" s="23" t="s">
        <v>3</v>
      </c>
      <c r="F1221" s="23" t="s">
        <v>344</v>
      </c>
      <c r="G1221" s="23">
        <v>38</v>
      </c>
    </row>
    <row r="1222" spans="1:7" ht="15" x14ac:dyDescent="0.25">
      <c r="A1222" s="128" t="str">
        <f t="shared" si="19"/>
        <v>Reg2015Peritoneum - C48AllSex65-74</v>
      </c>
      <c r="B1222" s="23" t="s">
        <v>2</v>
      </c>
      <c r="C1222" s="23">
        <v>2015</v>
      </c>
      <c r="D1222" s="23" t="s">
        <v>267</v>
      </c>
      <c r="E1222" s="23" t="s">
        <v>3</v>
      </c>
      <c r="F1222" s="23" t="s">
        <v>344</v>
      </c>
      <c r="G1222" s="23">
        <v>15</v>
      </c>
    </row>
    <row r="1223" spans="1:7" ht="15" x14ac:dyDescent="0.25">
      <c r="A1223" s="128" t="str">
        <f t="shared" si="19"/>
        <v>Reg2015Connective tissue - C49AllSex65-74</v>
      </c>
      <c r="B1223" s="23" t="s">
        <v>2</v>
      </c>
      <c r="C1223" s="23">
        <v>2015</v>
      </c>
      <c r="D1223" s="23" t="s">
        <v>268</v>
      </c>
      <c r="E1223" s="23" t="s">
        <v>3</v>
      </c>
      <c r="F1223" s="23" t="s">
        <v>344</v>
      </c>
      <c r="G1223" s="23">
        <v>26</v>
      </c>
    </row>
    <row r="1224" spans="1:7" ht="15" x14ac:dyDescent="0.25">
      <c r="A1224" s="128" t="str">
        <f t="shared" si="19"/>
        <v>Reg2015Breast - C50AllSex65-74</v>
      </c>
      <c r="B1224" s="23" t="s">
        <v>2</v>
      </c>
      <c r="C1224" s="23">
        <v>2015</v>
      </c>
      <c r="D1224" s="23" t="s">
        <v>21</v>
      </c>
      <c r="E1224" s="23" t="s">
        <v>3</v>
      </c>
      <c r="F1224" s="23" t="s">
        <v>344</v>
      </c>
      <c r="G1224" s="23">
        <v>722</v>
      </c>
    </row>
    <row r="1225" spans="1:7" ht="15" x14ac:dyDescent="0.25">
      <c r="A1225" s="128" t="str">
        <f t="shared" si="19"/>
        <v>Reg2015Vulva - C51AllSex65-74</v>
      </c>
      <c r="B1225" s="23" t="s">
        <v>2</v>
      </c>
      <c r="C1225" s="23">
        <v>2015</v>
      </c>
      <c r="D1225" s="23" t="s">
        <v>46</v>
      </c>
      <c r="E1225" s="23" t="s">
        <v>3</v>
      </c>
      <c r="F1225" s="23" t="s">
        <v>344</v>
      </c>
      <c r="G1225" s="23">
        <v>9</v>
      </c>
    </row>
    <row r="1226" spans="1:7" ht="15" x14ac:dyDescent="0.25">
      <c r="A1226" s="128" t="str">
        <f t="shared" si="19"/>
        <v>Reg2015Vagina - C52AllSex65-74</v>
      </c>
      <c r="B1226" s="23" t="s">
        <v>2</v>
      </c>
      <c r="C1226" s="23">
        <v>2015</v>
      </c>
      <c r="D1226" s="23" t="s">
        <v>45</v>
      </c>
      <c r="E1226" s="23" t="s">
        <v>3</v>
      </c>
      <c r="F1226" s="23" t="s">
        <v>344</v>
      </c>
      <c r="G1226" s="23">
        <v>1</v>
      </c>
    </row>
    <row r="1227" spans="1:7" ht="15" x14ac:dyDescent="0.25">
      <c r="A1227" s="128" t="str">
        <f t="shared" si="19"/>
        <v>Reg2015Cervix - C53AllSex65-74</v>
      </c>
      <c r="B1227" s="23" t="s">
        <v>2</v>
      </c>
      <c r="C1227" s="23">
        <v>2015</v>
      </c>
      <c r="D1227" s="23" t="s">
        <v>22</v>
      </c>
      <c r="E1227" s="23" t="s">
        <v>3</v>
      </c>
      <c r="F1227" s="23" t="s">
        <v>344</v>
      </c>
      <c r="G1227" s="23">
        <v>9</v>
      </c>
    </row>
    <row r="1228" spans="1:7" ht="15" x14ac:dyDescent="0.25">
      <c r="A1228" s="128" t="str">
        <f t="shared" si="19"/>
        <v>Reg2015Uterus - C54-C55AllSex65-74</v>
      </c>
      <c r="B1228" s="23" t="s">
        <v>2</v>
      </c>
      <c r="C1228" s="23">
        <v>2015</v>
      </c>
      <c r="D1228" s="23" t="s">
        <v>44</v>
      </c>
      <c r="E1228" s="23" t="s">
        <v>3</v>
      </c>
      <c r="F1228" s="23" t="s">
        <v>344</v>
      </c>
      <c r="G1228" s="23">
        <v>158</v>
      </c>
    </row>
    <row r="1229" spans="1:7" ht="15" x14ac:dyDescent="0.25">
      <c r="A1229" s="128" t="str">
        <f t="shared" si="19"/>
        <v>Reg2015Ovary - C56AllSex65-74</v>
      </c>
      <c r="B1229" s="23" t="s">
        <v>2</v>
      </c>
      <c r="C1229" s="23">
        <v>2015</v>
      </c>
      <c r="D1229" s="23" t="s">
        <v>35</v>
      </c>
      <c r="E1229" s="23" t="s">
        <v>3</v>
      </c>
      <c r="F1229" s="23" t="s">
        <v>344</v>
      </c>
      <c r="G1229" s="23">
        <v>69</v>
      </c>
    </row>
    <row r="1230" spans="1:7" ht="15" x14ac:dyDescent="0.25">
      <c r="A1230" s="128" t="str">
        <f t="shared" si="19"/>
        <v>Reg2015Other female genital organs - C57AllSex65-74</v>
      </c>
      <c r="B1230" s="23" t="s">
        <v>2</v>
      </c>
      <c r="C1230" s="23">
        <v>2015</v>
      </c>
      <c r="D1230" s="23" t="s">
        <v>270</v>
      </c>
      <c r="E1230" s="23" t="s">
        <v>3</v>
      </c>
      <c r="F1230" s="23" t="s">
        <v>344</v>
      </c>
      <c r="G1230" s="23">
        <v>31</v>
      </c>
    </row>
    <row r="1231" spans="1:7" ht="15" x14ac:dyDescent="0.25">
      <c r="A1231" s="128" t="str">
        <f t="shared" si="19"/>
        <v>Reg2015Penis - C60AllSex65-74</v>
      </c>
      <c r="B1231" s="23" t="s">
        <v>2</v>
      </c>
      <c r="C1231" s="23">
        <v>2015</v>
      </c>
      <c r="D1231" s="23" t="s">
        <v>37</v>
      </c>
      <c r="E1231" s="23" t="s">
        <v>3</v>
      </c>
      <c r="F1231" s="23" t="s">
        <v>344</v>
      </c>
      <c r="G1231" s="23">
        <v>7</v>
      </c>
    </row>
    <row r="1232" spans="1:7" ht="15" x14ac:dyDescent="0.25">
      <c r="A1232" s="128" t="str">
        <f t="shared" si="19"/>
        <v>Reg2015Prostate - C61AllSex65-74</v>
      </c>
      <c r="B1232" s="23" t="s">
        <v>2</v>
      </c>
      <c r="C1232" s="23">
        <v>2015</v>
      </c>
      <c r="D1232" s="23" t="s">
        <v>38</v>
      </c>
      <c r="E1232" s="23" t="s">
        <v>3</v>
      </c>
      <c r="F1232" s="23" t="s">
        <v>344</v>
      </c>
      <c r="G1232" s="23">
        <v>1302</v>
      </c>
    </row>
    <row r="1233" spans="1:7" ht="15" x14ac:dyDescent="0.25">
      <c r="A1233" s="128" t="str">
        <f t="shared" si="19"/>
        <v>Reg2015Testis - C62AllSex65-74</v>
      </c>
      <c r="B1233" s="23" t="s">
        <v>2</v>
      </c>
      <c r="C1233" s="23">
        <v>2015</v>
      </c>
      <c r="D1233" s="23" t="s">
        <v>40</v>
      </c>
      <c r="E1233" s="23" t="s">
        <v>3</v>
      </c>
      <c r="F1233" s="23" t="s">
        <v>344</v>
      </c>
      <c r="G1233" s="23">
        <v>3</v>
      </c>
    </row>
    <row r="1234" spans="1:7" ht="15" x14ac:dyDescent="0.25">
      <c r="A1234" s="128" t="str">
        <f t="shared" si="19"/>
        <v>Reg2015Kidney - C64AllSex65-74</v>
      </c>
      <c r="B1234" s="23" t="s">
        <v>2</v>
      </c>
      <c r="C1234" s="23">
        <v>2015</v>
      </c>
      <c r="D1234" s="23" t="s">
        <v>274</v>
      </c>
      <c r="E1234" s="23" t="s">
        <v>3</v>
      </c>
      <c r="F1234" s="23" t="s">
        <v>344</v>
      </c>
      <c r="G1234" s="23">
        <v>156</v>
      </c>
    </row>
    <row r="1235" spans="1:7" ht="15" x14ac:dyDescent="0.25">
      <c r="A1235" s="128" t="str">
        <f t="shared" si="19"/>
        <v>Reg2015Renal pelvis - C65AllSex65-74</v>
      </c>
      <c r="B1235" s="23" t="s">
        <v>2</v>
      </c>
      <c r="C1235" s="23">
        <v>2015</v>
      </c>
      <c r="D1235" s="23" t="s">
        <v>275</v>
      </c>
      <c r="E1235" s="23" t="s">
        <v>3</v>
      </c>
      <c r="F1235" s="23" t="s">
        <v>344</v>
      </c>
      <c r="G1235" s="23">
        <v>12</v>
      </c>
    </row>
    <row r="1236" spans="1:7" ht="15" x14ac:dyDescent="0.25">
      <c r="A1236" s="128" t="str">
        <f t="shared" si="19"/>
        <v>Reg2015Ureter - C66AllSex65-74</v>
      </c>
      <c r="B1236" s="23" t="s">
        <v>2</v>
      </c>
      <c r="C1236" s="23">
        <v>2015</v>
      </c>
      <c r="D1236" s="23" t="s">
        <v>43</v>
      </c>
      <c r="E1236" s="23" t="s">
        <v>3</v>
      </c>
      <c r="F1236" s="23" t="s">
        <v>344</v>
      </c>
      <c r="G1236" s="23">
        <v>13</v>
      </c>
    </row>
    <row r="1237" spans="1:7" ht="15" x14ac:dyDescent="0.25">
      <c r="A1237" s="128" t="str">
        <f t="shared" si="19"/>
        <v>Reg2015Bladder - C67AllSex65-74</v>
      </c>
      <c r="B1237" s="23" t="s">
        <v>2</v>
      </c>
      <c r="C1237" s="23">
        <v>2015</v>
      </c>
      <c r="D1237" s="23" t="s">
        <v>19</v>
      </c>
      <c r="E1237" s="23" t="s">
        <v>3</v>
      </c>
      <c r="F1237" s="23" t="s">
        <v>344</v>
      </c>
      <c r="G1237" s="23">
        <v>137</v>
      </c>
    </row>
    <row r="1238" spans="1:7" ht="15" x14ac:dyDescent="0.25">
      <c r="A1238" s="128" t="str">
        <f t="shared" si="19"/>
        <v>Reg2015Other urinary organs - C68AllSex65-74</v>
      </c>
      <c r="B1238" s="23" t="s">
        <v>2</v>
      </c>
      <c r="C1238" s="23">
        <v>2015</v>
      </c>
      <c r="D1238" s="23" t="s">
        <v>276</v>
      </c>
      <c r="E1238" s="23" t="s">
        <v>3</v>
      </c>
      <c r="F1238" s="23" t="s">
        <v>344</v>
      </c>
      <c r="G1238" s="23">
        <v>6</v>
      </c>
    </row>
    <row r="1239" spans="1:7" ht="15" x14ac:dyDescent="0.25">
      <c r="A1239" s="128" t="str">
        <f t="shared" si="19"/>
        <v>Reg2015Eye - C69AllSex65-74</v>
      </c>
      <c r="B1239" s="23" t="s">
        <v>2</v>
      </c>
      <c r="C1239" s="23">
        <v>2015</v>
      </c>
      <c r="D1239" s="23" t="s">
        <v>278</v>
      </c>
      <c r="E1239" s="23" t="s">
        <v>3</v>
      </c>
      <c r="F1239" s="23" t="s">
        <v>344</v>
      </c>
      <c r="G1239" s="23">
        <v>15</v>
      </c>
    </row>
    <row r="1240" spans="1:7" ht="15" x14ac:dyDescent="0.25">
      <c r="A1240" s="128" t="str">
        <f t="shared" si="19"/>
        <v>Reg2015Meninges - C70AllSex65-74</v>
      </c>
      <c r="B1240" s="23" t="s">
        <v>2</v>
      </c>
      <c r="C1240" s="23">
        <v>2015</v>
      </c>
      <c r="D1240" s="23" t="s">
        <v>29</v>
      </c>
      <c r="E1240" s="23" t="s">
        <v>3</v>
      </c>
      <c r="F1240" s="23" t="s">
        <v>344</v>
      </c>
      <c r="G1240" s="23">
        <v>2</v>
      </c>
    </row>
    <row r="1241" spans="1:7" ht="15" x14ac:dyDescent="0.25">
      <c r="A1241" s="128" t="str">
        <f t="shared" si="19"/>
        <v>Reg2015Brain - C71AllSex65-74</v>
      </c>
      <c r="B1241" s="23" t="s">
        <v>2</v>
      </c>
      <c r="C1241" s="23">
        <v>2015</v>
      </c>
      <c r="D1241" s="23" t="s">
        <v>20</v>
      </c>
      <c r="E1241" s="23" t="s">
        <v>3</v>
      </c>
      <c r="F1241" s="23" t="s">
        <v>344</v>
      </c>
      <c r="G1241" s="23">
        <v>75</v>
      </c>
    </row>
    <row r="1242" spans="1:7" ht="15" x14ac:dyDescent="0.25">
      <c r="A1242" s="128" t="str">
        <f t="shared" si="19"/>
        <v>Reg2015Other central nervous system - C72AllSex65-74</v>
      </c>
      <c r="B1242" s="23" t="s">
        <v>2</v>
      </c>
      <c r="C1242" s="23">
        <v>2015</v>
      </c>
      <c r="D1242" s="23" t="s">
        <v>279</v>
      </c>
      <c r="E1242" s="23" t="s">
        <v>3</v>
      </c>
      <c r="F1242" s="23" t="s">
        <v>344</v>
      </c>
      <c r="G1242" s="23">
        <v>1</v>
      </c>
    </row>
    <row r="1243" spans="1:7" ht="15" x14ac:dyDescent="0.25">
      <c r="A1243" s="128" t="str">
        <f t="shared" si="19"/>
        <v>Reg2015Thyroid - C73AllSex65-74</v>
      </c>
      <c r="B1243" s="23" t="s">
        <v>2</v>
      </c>
      <c r="C1243" s="23">
        <v>2015</v>
      </c>
      <c r="D1243" s="23" t="s">
        <v>281</v>
      </c>
      <c r="E1243" s="23" t="s">
        <v>3</v>
      </c>
      <c r="F1243" s="23" t="s">
        <v>344</v>
      </c>
      <c r="G1243" s="23">
        <v>46</v>
      </c>
    </row>
    <row r="1244" spans="1:7" ht="15" x14ac:dyDescent="0.25">
      <c r="A1244" s="128" t="str">
        <f t="shared" si="19"/>
        <v>Reg2015Adrenal gland - C74AllSex65-74</v>
      </c>
      <c r="B1244" s="23" t="s">
        <v>2</v>
      </c>
      <c r="C1244" s="23">
        <v>2015</v>
      </c>
      <c r="D1244" s="23" t="s">
        <v>282</v>
      </c>
      <c r="E1244" s="23" t="s">
        <v>3</v>
      </c>
      <c r="F1244" s="23" t="s">
        <v>344</v>
      </c>
      <c r="G1244" s="23">
        <v>2</v>
      </c>
    </row>
    <row r="1245" spans="1:7" ht="15" x14ac:dyDescent="0.25">
      <c r="A1245" s="128" t="str">
        <f t="shared" si="19"/>
        <v>Reg2015Other endocrine glands - C75AllSex65-74</v>
      </c>
      <c r="B1245" s="23" t="s">
        <v>2</v>
      </c>
      <c r="C1245" s="23">
        <v>2015</v>
      </c>
      <c r="D1245" s="23" t="s">
        <v>283</v>
      </c>
      <c r="E1245" s="23" t="s">
        <v>3</v>
      </c>
      <c r="F1245" s="23" t="s">
        <v>344</v>
      </c>
      <c r="G1245" s="23">
        <v>1</v>
      </c>
    </row>
    <row r="1246" spans="1:7" ht="15" x14ac:dyDescent="0.25">
      <c r="A1246" s="128" t="str">
        <f t="shared" si="19"/>
        <v>Reg2015Other and ill-defined sites - C76AllSex65-74</v>
      </c>
      <c r="B1246" s="23" t="s">
        <v>2</v>
      </c>
      <c r="C1246" s="23">
        <v>2015</v>
      </c>
      <c r="D1246" s="23" t="s">
        <v>285</v>
      </c>
      <c r="E1246" s="23" t="s">
        <v>3</v>
      </c>
      <c r="F1246" s="23" t="s">
        <v>344</v>
      </c>
      <c r="G1246" s="23">
        <v>2</v>
      </c>
    </row>
    <row r="1247" spans="1:7" ht="15" x14ac:dyDescent="0.25">
      <c r="A1247" s="128" t="str">
        <f t="shared" si="19"/>
        <v>Reg2015Unknown primary - C77-C79AllSex65-74</v>
      </c>
      <c r="B1247" s="23" t="s">
        <v>2</v>
      </c>
      <c r="C1247" s="23">
        <v>2015</v>
      </c>
      <c r="D1247" s="23" t="s">
        <v>286</v>
      </c>
      <c r="E1247" s="23" t="s">
        <v>3</v>
      </c>
      <c r="F1247" s="23" t="s">
        <v>344</v>
      </c>
      <c r="G1247" s="23">
        <v>94</v>
      </c>
    </row>
    <row r="1248" spans="1:7" ht="15" x14ac:dyDescent="0.25">
      <c r="A1248" s="128" t="str">
        <f t="shared" si="19"/>
        <v>Reg2015Unspecified site - C80AllSex65-74</v>
      </c>
      <c r="B1248" s="23" t="s">
        <v>2</v>
      </c>
      <c r="C1248" s="23">
        <v>2015</v>
      </c>
      <c r="D1248" s="23" t="s">
        <v>287</v>
      </c>
      <c r="E1248" s="23" t="s">
        <v>3</v>
      </c>
      <c r="F1248" s="23" t="s">
        <v>344</v>
      </c>
      <c r="G1248" s="23">
        <v>6</v>
      </c>
    </row>
    <row r="1249" spans="1:7" ht="15" x14ac:dyDescent="0.25">
      <c r="A1249" s="128" t="str">
        <f t="shared" si="19"/>
        <v>Reg2015Hodgkin lymphoma - C81AllSex65-74</v>
      </c>
      <c r="B1249" s="23" t="s">
        <v>2</v>
      </c>
      <c r="C1249" s="23">
        <v>2015</v>
      </c>
      <c r="D1249" s="23" t="s">
        <v>289</v>
      </c>
      <c r="E1249" s="23" t="s">
        <v>3</v>
      </c>
      <c r="F1249" s="23" t="s">
        <v>344</v>
      </c>
      <c r="G1249" s="23">
        <v>10</v>
      </c>
    </row>
    <row r="1250" spans="1:7" ht="15" x14ac:dyDescent="0.25">
      <c r="A1250" s="128" t="str">
        <f t="shared" si="19"/>
        <v>Reg2015Non-Hodgkin lymphoma - C82-C86, C96AllSex65-74</v>
      </c>
      <c r="B1250" s="23" t="s">
        <v>2</v>
      </c>
      <c r="C1250" s="23">
        <v>2015</v>
      </c>
      <c r="D1250" s="23" t="s">
        <v>365</v>
      </c>
      <c r="E1250" s="23" t="s">
        <v>3</v>
      </c>
      <c r="F1250" s="23" t="s">
        <v>344</v>
      </c>
      <c r="G1250" s="23">
        <v>233</v>
      </c>
    </row>
    <row r="1251" spans="1:7" ht="15" x14ac:dyDescent="0.25">
      <c r="A1251" s="128" t="str">
        <f t="shared" si="19"/>
        <v>Reg2015Immunoproliferative cancers - C88AllSex65-74</v>
      </c>
      <c r="B1251" s="23" t="s">
        <v>2</v>
      </c>
      <c r="C1251" s="23">
        <v>2015</v>
      </c>
      <c r="D1251" s="23" t="s">
        <v>291</v>
      </c>
      <c r="E1251" s="23" t="s">
        <v>3</v>
      </c>
      <c r="F1251" s="23" t="s">
        <v>344</v>
      </c>
      <c r="G1251" s="23">
        <v>8</v>
      </c>
    </row>
    <row r="1252" spans="1:7" ht="15" x14ac:dyDescent="0.25">
      <c r="A1252" s="128" t="str">
        <f t="shared" si="19"/>
        <v>Reg2015Myeloma - C90AllSex65-74</v>
      </c>
      <c r="B1252" s="23" t="s">
        <v>2</v>
      </c>
      <c r="C1252" s="23">
        <v>2015</v>
      </c>
      <c r="D1252" s="23" t="s">
        <v>292</v>
      </c>
      <c r="E1252" s="23" t="s">
        <v>3</v>
      </c>
      <c r="F1252" s="23" t="s">
        <v>344</v>
      </c>
      <c r="G1252" s="23">
        <v>117</v>
      </c>
    </row>
    <row r="1253" spans="1:7" ht="15" x14ac:dyDescent="0.25">
      <c r="A1253" s="128" t="str">
        <f t="shared" si="19"/>
        <v>Reg2015Leukaemia - C91-C95AllSex65-74</v>
      </c>
      <c r="B1253" s="23" t="s">
        <v>2</v>
      </c>
      <c r="C1253" s="23">
        <v>2015</v>
      </c>
      <c r="D1253" s="23" t="s">
        <v>26</v>
      </c>
      <c r="E1253" s="23" t="s">
        <v>3</v>
      </c>
      <c r="F1253" s="23" t="s">
        <v>344</v>
      </c>
      <c r="G1253" s="23">
        <v>167</v>
      </c>
    </row>
    <row r="1254" spans="1:7" ht="15" x14ac:dyDescent="0.25">
      <c r="A1254" s="128" t="str">
        <f t="shared" si="19"/>
        <v>Reg2015Polycythemia vera - D45AllSex65-74</v>
      </c>
      <c r="B1254" s="23" t="s">
        <v>2</v>
      </c>
      <c r="C1254" s="23">
        <v>2015</v>
      </c>
      <c r="D1254" s="23" t="s">
        <v>294</v>
      </c>
      <c r="E1254" s="23" t="s">
        <v>3</v>
      </c>
      <c r="F1254" s="23" t="s">
        <v>344</v>
      </c>
      <c r="G1254" s="23">
        <v>8</v>
      </c>
    </row>
    <row r="1255" spans="1:7" ht="15" x14ac:dyDescent="0.25">
      <c r="A1255" s="128" t="str">
        <f t="shared" si="19"/>
        <v>Reg2015Myelodyplastic syndromes - D46AllSex65-74</v>
      </c>
      <c r="B1255" s="23" t="s">
        <v>2</v>
      </c>
      <c r="C1255" s="23">
        <v>2015</v>
      </c>
      <c r="D1255" s="23" t="s">
        <v>295</v>
      </c>
      <c r="E1255" s="23" t="s">
        <v>3</v>
      </c>
      <c r="F1255" s="23" t="s">
        <v>344</v>
      </c>
      <c r="G1255" s="23">
        <v>52</v>
      </c>
    </row>
    <row r="1256" spans="1:7" ht="15" x14ac:dyDescent="0.25">
      <c r="A1256" s="128" t="str">
        <f t="shared" si="19"/>
        <v>Reg2015Uncertain behaviour of lymphoid, haematopoietic and related tissue - D47AllSex65-74</v>
      </c>
      <c r="B1256" s="23" t="s">
        <v>2</v>
      </c>
      <c r="C1256" s="23">
        <v>2015</v>
      </c>
      <c r="D1256" s="23" t="s">
        <v>296</v>
      </c>
      <c r="E1256" s="23" t="s">
        <v>3</v>
      </c>
      <c r="F1256" s="23" t="s">
        <v>344</v>
      </c>
      <c r="G1256" s="23">
        <v>28</v>
      </c>
    </row>
    <row r="1257" spans="1:7" ht="15" x14ac:dyDescent="0.25">
      <c r="A1257" s="128" t="str">
        <f t="shared" si="19"/>
        <v>Reg2015Lip - C00AllSex75+</v>
      </c>
      <c r="B1257" s="23" t="s">
        <v>2</v>
      </c>
      <c r="C1257" s="23">
        <v>2015</v>
      </c>
      <c r="D1257" s="23" t="s">
        <v>27</v>
      </c>
      <c r="E1257" s="23" t="s">
        <v>3</v>
      </c>
      <c r="F1257" s="23" t="s">
        <v>183</v>
      </c>
      <c r="G1257" s="23">
        <v>13</v>
      </c>
    </row>
    <row r="1258" spans="1:7" ht="15" x14ac:dyDescent="0.25">
      <c r="A1258" s="128" t="str">
        <f t="shared" si="19"/>
        <v>Reg2015Tongue - C01-C02AllSex75+</v>
      </c>
      <c r="B1258" s="23" t="s">
        <v>2</v>
      </c>
      <c r="C1258" s="23">
        <v>2015</v>
      </c>
      <c r="D1258" s="23" t="s">
        <v>42</v>
      </c>
      <c r="E1258" s="23" t="s">
        <v>3</v>
      </c>
      <c r="F1258" s="23" t="s">
        <v>183</v>
      </c>
      <c r="G1258" s="23">
        <v>29</v>
      </c>
    </row>
    <row r="1259" spans="1:7" ht="15" x14ac:dyDescent="0.25">
      <c r="A1259" s="128" t="str">
        <f t="shared" si="19"/>
        <v>Reg2015Mouth - C03-C06AllSex75+</v>
      </c>
      <c r="B1259" s="23" t="s">
        <v>2</v>
      </c>
      <c r="C1259" s="23">
        <v>2015</v>
      </c>
      <c r="D1259" s="23" t="s">
        <v>31</v>
      </c>
      <c r="E1259" s="23" t="s">
        <v>3</v>
      </c>
      <c r="F1259" s="23" t="s">
        <v>183</v>
      </c>
      <c r="G1259" s="23">
        <v>38</v>
      </c>
    </row>
    <row r="1260" spans="1:7" ht="15" x14ac:dyDescent="0.25">
      <c r="A1260" s="128" t="str">
        <f t="shared" si="19"/>
        <v>Reg2015Salivary glands - C07-C08AllSex75+</v>
      </c>
      <c r="B1260" s="23" t="s">
        <v>2</v>
      </c>
      <c r="C1260" s="23">
        <v>2015</v>
      </c>
      <c r="D1260" s="23" t="s">
        <v>247</v>
      </c>
      <c r="E1260" s="23" t="s">
        <v>3</v>
      </c>
      <c r="F1260" s="23" t="s">
        <v>183</v>
      </c>
      <c r="G1260" s="23">
        <v>13</v>
      </c>
    </row>
    <row r="1261" spans="1:7" ht="15" x14ac:dyDescent="0.25">
      <c r="A1261" s="128" t="str">
        <f t="shared" si="19"/>
        <v>Reg2015Tonsils - C09AllSex75+</v>
      </c>
      <c r="B1261" s="23" t="s">
        <v>2</v>
      </c>
      <c r="C1261" s="23">
        <v>2015</v>
      </c>
      <c r="D1261" s="23" t="s">
        <v>248</v>
      </c>
      <c r="E1261" s="23" t="s">
        <v>3</v>
      </c>
      <c r="F1261" s="23" t="s">
        <v>183</v>
      </c>
      <c r="G1261" s="23">
        <v>4</v>
      </c>
    </row>
    <row r="1262" spans="1:7" ht="15" x14ac:dyDescent="0.25">
      <c r="A1262" s="128" t="str">
        <f t="shared" si="19"/>
        <v>Reg2015Oropharynx - C10AllSex75+</v>
      </c>
      <c r="B1262" s="23" t="s">
        <v>2</v>
      </c>
      <c r="C1262" s="23">
        <v>2015</v>
      </c>
      <c r="D1262" s="23" t="s">
        <v>34</v>
      </c>
      <c r="E1262" s="23" t="s">
        <v>3</v>
      </c>
      <c r="F1262" s="23" t="s">
        <v>183</v>
      </c>
      <c r="G1262" s="23">
        <v>5</v>
      </c>
    </row>
    <row r="1263" spans="1:7" ht="15" x14ac:dyDescent="0.25">
      <c r="A1263" s="128" t="str">
        <f t="shared" si="19"/>
        <v>Reg2015Nasopharynx - C11AllSex75+</v>
      </c>
      <c r="B1263" s="23" t="s">
        <v>2</v>
      </c>
      <c r="C1263" s="23">
        <v>2015</v>
      </c>
      <c r="D1263" s="23" t="s">
        <v>32</v>
      </c>
      <c r="E1263" s="23" t="s">
        <v>3</v>
      </c>
      <c r="F1263" s="23" t="s">
        <v>183</v>
      </c>
      <c r="G1263" s="23">
        <v>1</v>
      </c>
    </row>
    <row r="1264" spans="1:7" ht="15" x14ac:dyDescent="0.25">
      <c r="A1264" s="128" t="str">
        <f t="shared" si="19"/>
        <v>Reg2015Pyriform sinus - C12AllSex75+</v>
      </c>
      <c r="B1264" s="23" t="s">
        <v>2</v>
      </c>
      <c r="C1264" s="23">
        <v>2015</v>
      </c>
      <c r="D1264" s="23" t="s">
        <v>249</v>
      </c>
      <c r="E1264" s="23" t="s">
        <v>3</v>
      </c>
      <c r="F1264" s="23" t="s">
        <v>183</v>
      </c>
      <c r="G1264" s="23">
        <v>4</v>
      </c>
    </row>
    <row r="1265" spans="1:7" ht="15" x14ac:dyDescent="0.25">
      <c r="A1265" s="128" t="str">
        <f t="shared" si="19"/>
        <v>Reg2015Hypopharynx - C13AllSex75+</v>
      </c>
      <c r="B1265" s="23" t="s">
        <v>2</v>
      </c>
      <c r="C1265" s="23">
        <v>2015</v>
      </c>
      <c r="D1265" s="23" t="s">
        <v>24</v>
      </c>
      <c r="E1265" s="23" t="s">
        <v>3</v>
      </c>
      <c r="F1265" s="23" t="s">
        <v>183</v>
      </c>
      <c r="G1265" s="23">
        <v>4</v>
      </c>
    </row>
    <row r="1266" spans="1:7" ht="15" x14ac:dyDescent="0.25">
      <c r="A1266" s="128" t="str">
        <f t="shared" si="19"/>
        <v>Reg2015Other lip, oral cavity and pharynx - C14AllSex75+</v>
      </c>
      <c r="B1266" s="23" t="s">
        <v>2</v>
      </c>
      <c r="C1266" s="23">
        <v>2015</v>
      </c>
      <c r="D1266" s="23" t="s">
        <v>250</v>
      </c>
      <c r="E1266" s="23" t="s">
        <v>3</v>
      </c>
      <c r="F1266" s="23" t="s">
        <v>183</v>
      </c>
      <c r="G1266" s="23">
        <v>1</v>
      </c>
    </row>
    <row r="1267" spans="1:7" ht="15" x14ac:dyDescent="0.25">
      <c r="A1267" s="128" t="str">
        <f t="shared" si="19"/>
        <v>Reg2015Oesophagus - C15AllSex75+</v>
      </c>
      <c r="B1267" s="23" t="s">
        <v>2</v>
      </c>
      <c r="C1267" s="23">
        <v>2015</v>
      </c>
      <c r="D1267" s="23" t="s">
        <v>33</v>
      </c>
      <c r="E1267" s="23" t="s">
        <v>3</v>
      </c>
      <c r="F1267" s="23" t="s">
        <v>183</v>
      </c>
      <c r="G1267" s="23">
        <v>124</v>
      </c>
    </row>
    <row r="1268" spans="1:7" ht="15" x14ac:dyDescent="0.25">
      <c r="A1268" s="128" t="str">
        <f t="shared" si="19"/>
        <v>Reg2015Stomach - C16AllSex75+</v>
      </c>
      <c r="B1268" s="23" t="s">
        <v>2</v>
      </c>
      <c r="C1268" s="23">
        <v>2015</v>
      </c>
      <c r="D1268" s="23" t="s">
        <v>39</v>
      </c>
      <c r="E1268" s="23" t="s">
        <v>3</v>
      </c>
      <c r="F1268" s="23" t="s">
        <v>183</v>
      </c>
      <c r="G1268" s="23">
        <v>132</v>
      </c>
    </row>
    <row r="1269" spans="1:7" ht="15" x14ac:dyDescent="0.25">
      <c r="A1269" s="128" t="str">
        <f t="shared" si="19"/>
        <v>Reg2015Small intestine - C17AllSex75+</v>
      </c>
      <c r="B1269" s="23" t="s">
        <v>2</v>
      </c>
      <c r="C1269" s="23">
        <v>2015</v>
      </c>
      <c r="D1269" s="23" t="s">
        <v>252</v>
      </c>
      <c r="E1269" s="23" t="s">
        <v>3</v>
      </c>
      <c r="F1269" s="23" t="s">
        <v>183</v>
      </c>
      <c r="G1269" s="23">
        <v>34</v>
      </c>
    </row>
    <row r="1270" spans="1:7" ht="15" x14ac:dyDescent="0.25">
      <c r="A1270" s="128" t="str">
        <f t="shared" si="19"/>
        <v>Reg2015Colon, rectum and rectosigmoid junction - C18-C20AllSex75+</v>
      </c>
      <c r="B1270" s="23" t="s">
        <v>2</v>
      </c>
      <c r="C1270" s="23">
        <v>2015</v>
      </c>
      <c r="D1270" s="23" t="s">
        <v>1567</v>
      </c>
      <c r="E1270" s="23" t="s">
        <v>3</v>
      </c>
      <c r="F1270" s="23" t="s">
        <v>183</v>
      </c>
      <c r="G1270" s="23">
        <v>1313</v>
      </c>
    </row>
    <row r="1271" spans="1:7" ht="15" x14ac:dyDescent="0.25">
      <c r="A1271" s="128" t="str">
        <f t="shared" si="19"/>
        <v>Reg2015Anus - C21AllSex75+</v>
      </c>
      <c r="B1271" s="23" t="s">
        <v>2</v>
      </c>
      <c r="C1271" s="23">
        <v>2015</v>
      </c>
      <c r="D1271" s="23" t="s">
        <v>18</v>
      </c>
      <c r="E1271" s="23" t="s">
        <v>3</v>
      </c>
      <c r="F1271" s="23" t="s">
        <v>183</v>
      </c>
      <c r="G1271" s="23">
        <v>19</v>
      </c>
    </row>
    <row r="1272" spans="1:7" ht="15" x14ac:dyDescent="0.25">
      <c r="A1272" s="128" t="str">
        <f t="shared" si="19"/>
        <v>Reg2015Liver - C22AllSex75+</v>
      </c>
      <c r="B1272" s="23" t="s">
        <v>2</v>
      </c>
      <c r="C1272" s="23">
        <v>2015</v>
      </c>
      <c r="D1272" s="23" t="s">
        <v>254</v>
      </c>
      <c r="E1272" s="23" t="s">
        <v>3</v>
      </c>
      <c r="F1272" s="23" t="s">
        <v>183</v>
      </c>
      <c r="G1272" s="23">
        <v>111</v>
      </c>
    </row>
    <row r="1273" spans="1:7" ht="15" x14ac:dyDescent="0.25">
      <c r="A1273" s="128" t="str">
        <f t="shared" si="19"/>
        <v>Reg2015Gallbladder - C23AllSex75+</v>
      </c>
      <c r="B1273" s="23" t="s">
        <v>2</v>
      </c>
      <c r="C1273" s="23">
        <v>2015</v>
      </c>
      <c r="D1273" s="23" t="s">
        <v>23</v>
      </c>
      <c r="E1273" s="23" t="s">
        <v>3</v>
      </c>
      <c r="F1273" s="23" t="s">
        <v>183</v>
      </c>
      <c r="G1273" s="23">
        <v>25</v>
      </c>
    </row>
    <row r="1274" spans="1:7" ht="15" x14ac:dyDescent="0.25">
      <c r="A1274" s="128" t="str">
        <f t="shared" si="19"/>
        <v>Reg2015Other biliary tract - C24AllSex75+</v>
      </c>
      <c r="B1274" s="23" t="s">
        <v>2</v>
      </c>
      <c r="C1274" s="23">
        <v>2015</v>
      </c>
      <c r="D1274" s="23" t="s">
        <v>255</v>
      </c>
      <c r="E1274" s="23" t="s">
        <v>3</v>
      </c>
      <c r="F1274" s="23" t="s">
        <v>183</v>
      </c>
      <c r="G1274" s="23">
        <v>38</v>
      </c>
    </row>
    <row r="1275" spans="1:7" ht="15" x14ac:dyDescent="0.25">
      <c r="A1275" s="128" t="str">
        <f t="shared" si="19"/>
        <v>Reg2015Pancreas - C25AllSex75+</v>
      </c>
      <c r="B1275" s="23" t="s">
        <v>2</v>
      </c>
      <c r="C1275" s="23">
        <v>2015</v>
      </c>
      <c r="D1275" s="23" t="s">
        <v>36</v>
      </c>
      <c r="E1275" s="23" t="s">
        <v>3</v>
      </c>
      <c r="F1275" s="23" t="s">
        <v>183</v>
      </c>
      <c r="G1275" s="23">
        <v>240</v>
      </c>
    </row>
    <row r="1276" spans="1:7" ht="15" x14ac:dyDescent="0.25">
      <c r="A1276" s="128" t="str">
        <f t="shared" si="19"/>
        <v>Reg2015Other digestive organs - C26AllSex75+</v>
      </c>
      <c r="B1276" s="23" t="s">
        <v>2</v>
      </c>
      <c r="C1276" s="23">
        <v>2015</v>
      </c>
      <c r="D1276" s="23" t="s">
        <v>256</v>
      </c>
      <c r="E1276" s="23" t="s">
        <v>3</v>
      </c>
      <c r="F1276" s="23" t="s">
        <v>183</v>
      </c>
      <c r="G1276" s="23">
        <v>72</v>
      </c>
    </row>
    <row r="1277" spans="1:7" ht="15" x14ac:dyDescent="0.25">
      <c r="A1277" s="128" t="str">
        <f t="shared" si="19"/>
        <v>Reg2015Nasal cavity and middle ear - C30AllSex75+</v>
      </c>
      <c r="B1277" s="23" t="s">
        <v>2</v>
      </c>
      <c r="C1277" s="23">
        <v>2015</v>
      </c>
      <c r="D1277" s="23" t="s">
        <v>258</v>
      </c>
      <c r="E1277" s="23" t="s">
        <v>3</v>
      </c>
      <c r="F1277" s="23" t="s">
        <v>183</v>
      </c>
      <c r="G1277" s="23">
        <v>6</v>
      </c>
    </row>
    <row r="1278" spans="1:7" ht="15" x14ac:dyDescent="0.25">
      <c r="A1278" s="128" t="str">
        <f t="shared" si="19"/>
        <v>Reg2015Accessory sinuses - C31AllSex75+</v>
      </c>
      <c r="B1278" s="23" t="s">
        <v>2</v>
      </c>
      <c r="C1278" s="23">
        <v>2015</v>
      </c>
      <c r="D1278" s="23" t="s">
        <v>259</v>
      </c>
      <c r="E1278" s="23" t="s">
        <v>3</v>
      </c>
      <c r="F1278" s="23" t="s">
        <v>183</v>
      </c>
      <c r="G1278" s="23">
        <v>3</v>
      </c>
    </row>
    <row r="1279" spans="1:7" ht="15" x14ac:dyDescent="0.25">
      <c r="A1279" s="128" t="str">
        <f t="shared" si="19"/>
        <v>Reg2015Larynx - C32AllSex75+</v>
      </c>
      <c r="B1279" s="23" t="s">
        <v>2</v>
      </c>
      <c r="C1279" s="23">
        <v>2015</v>
      </c>
      <c r="D1279" s="23" t="s">
        <v>25</v>
      </c>
      <c r="E1279" s="23" t="s">
        <v>3</v>
      </c>
      <c r="F1279" s="23" t="s">
        <v>183</v>
      </c>
      <c r="G1279" s="23">
        <v>15</v>
      </c>
    </row>
    <row r="1280" spans="1:7" ht="15" x14ac:dyDescent="0.25">
      <c r="A1280" s="128" t="str">
        <f t="shared" si="19"/>
        <v>Reg2015Lung - C33-C34AllSex75+</v>
      </c>
      <c r="B1280" s="23" t="s">
        <v>2</v>
      </c>
      <c r="C1280" s="23">
        <v>2015</v>
      </c>
      <c r="D1280" s="23" t="s">
        <v>47</v>
      </c>
      <c r="E1280" s="23" t="s">
        <v>3</v>
      </c>
      <c r="F1280" s="23" t="s">
        <v>183</v>
      </c>
      <c r="G1280" s="23">
        <v>793</v>
      </c>
    </row>
    <row r="1281" spans="1:7" ht="15" x14ac:dyDescent="0.25">
      <c r="A1281" s="128" t="str">
        <f t="shared" si="19"/>
        <v>Reg2015Thymus - C37AllSex75+</v>
      </c>
      <c r="B1281" s="23" t="s">
        <v>2</v>
      </c>
      <c r="C1281" s="23">
        <v>2015</v>
      </c>
      <c r="D1281" s="23" t="s">
        <v>41</v>
      </c>
      <c r="E1281" s="23" t="s">
        <v>3</v>
      </c>
      <c r="F1281" s="23" t="s">
        <v>183</v>
      </c>
      <c r="G1281" s="23">
        <v>1</v>
      </c>
    </row>
    <row r="1282" spans="1:7" ht="15" x14ac:dyDescent="0.25">
      <c r="A1282" s="128" t="str">
        <f t="shared" si="19"/>
        <v>Reg2015Heart, mediastinum and pleura - C38AllSex75+</v>
      </c>
      <c r="B1282" s="23" t="s">
        <v>2</v>
      </c>
      <c r="C1282" s="23">
        <v>2015</v>
      </c>
      <c r="D1282" s="23" t="s">
        <v>260</v>
      </c>
      <c r="E1282" s="23" t="s">
        <v>3</v>
      </c>
      <c r="F1282" s="23" t="s">
        <v>183</v>
      </c>
      <c r="G1282" s="23">
        <v>1</v>
      </c>
    </row>
    <row r="1283" spans="1:7" ht="15" x14ac:dyDescent="0.25">
      <c r="A1283" s="128" t="str">
        <f t="shared" ref="A1283:A1346" si="20">B1283&amp;C1283&amp;D1283&amp;E1283&amp;F1283</f>
        <v>Reg2015Melanoma - C43AllSex75+</v>
      </c>
      <c r="B1283" s="23" t="s">
        <v>2</v>
      </c>
      <c r="C1283" s="23">
        <v>2015</v>
      </c>
      <c r="D1283" s="23" t="s">
        <v>28</v>
      </c>
      <c r="E1283" s="23" t="s">
        <v>3</v>
      </c>
      <c r="F1283" s="23" t="s">
        <v>183</v>
      </c>
      <c r="G1283" s="23">
        <v>700</v>
      </c>
    </row>
    <row r="1284" spans="1:7" ht="15" x14ac:dyDescent="0.25">
      <c r="A1284" s="128" t="str">
        <f t="shared" si="20"/>
        <v>Reg2015Non-melanoma - C44AllSex75+</v>
      </c>
      <c r="B1284" s="23" t="s">
        <v>2</v>
      </c>
      <c r="C1284" s="23">
        <v>2015</v>
      </c>
      <c r="D1284" s="23" t="s">
        <v>263</v>
      </c>
      <c r="E1284" s="23" t="s">
        <v>3</v>
      </c>
      <c r="F1284" s="23" t="s">
        <v>183</v>
      </c>
      <c r="G1284" s="23">
        <v>69</v>
      </c>
    </row>
    <row r="1285" spans="1:7" ht="15" x14ac:dyDescent="0.25">
      <c r="A1285" s="128" t="str">
        <f t="shared" si="20"/>
        <v>Reg2015Mesothelioma - C45AllSex75+</v>
      </c>
      <c r="B1285" s="23" t="s">
        <v>2</v>
      </c>
      <c r="C1285" s="23">
        <v>2015</v>
      </c>
      <c r="D1285" s="23" t="s">
        <v>30</v>
      </c>
      <c r="E1285" s="23" t="s">
        <v>3</v>
      </c>
      <c r="F1285" s="23" t="s">
        <v>183</v>
      </c>
      <c r="G1285" s="23">
        <v>46</v>
      </c>
    </row>
    <row r="1286" spans="1:7" ht="15" x14ac:dyDescent="0.25">
      <c r="A1286" s="128" t="str">
        <f t="shared" si="20"/>
        <v>Reg2015Peritoneum - C48AllSex75+</v>
      </c>
      <c r="B1286" s="23" t="s">
        <v>2</v>
      </c>
      <c r="C1286" s="23">
        <v>2015</v>
      </c>
      <c r="D1286" s="23" t="s">
        <v>267</v>
      </c>
      <c r="E1286" s="23" t="s">
        <v>3</v>
      </c>
      <c r="F1286" s="23" t="s">
        <v>183</v>
      </c>
      <c r="G1286" s="23">
        <v>12</v>
      </c>
    </row>
    <row r="1287" spans="1:7" ht="15" x14ac:dyDescent="0.25">
      <c r="A1287" s="128" t="str">
        <f t="shared" si="20"/>
        <v>Reg2015Connective tissue - C49AllSex75+</v>
      </c>
      <c r="B1287" s="23" t="s">
        <v>2</v>
      </c>
      <c r="C1287" s="23">
        <v>2015</v>
      </c>
      <c r="D1287" s="23" t="s">
        <v>268</v>
      </c>
      <c r="E1287" s="23" t="s">
        <v>3</v>
      </c>
      <c r="F1287" s="23" t="s">
        <v>183</v>
      </c>
      <c r="G1287" s="23">
        <v>27</v>
      </c>
    </row>
    <row r="1288" spans="1:7" ht="15" x14ac:dyDescent="0.25">
      <c r="A1288" s="128" t="str">
        <f t="shared" si="20"/>
        <v>Reg2015Breast - C50AllSex75+</v>
      </c>
      <c r="B1288" s="23" t="s">
        <v>2</v>
      </c>
      <c r="C1288" s="23">
        <v>2015</v>
      </c>
      <c r="D1288" s="23" t="s">
        <v>21</v>
      </c>
      <c r="E1288" s="23" t="s">
        <v>3</v>
      </c>
      <c r="F1288" s="23" t="s">
        <v>183</v>
      </c>
      <c r="G1288" s="23">
        <v>593</v>
      </c>
    </row>
    <row r="1289" spans="1:7" ht="15" x14ac:dyDescent="0.25">
      <c r="A1289" s="128" t="str">
        <f t="shared" si="20"/>
        <v>Reg2015Vulva - C51AllSex75+</v>
      </c>
      <c r="B1289" s="23" t="s">
        <v>2</v>
      </c>
      <c r="C1289" s="23">
        <v>2015</v>
      </c>
      <c r="D1289" s="23" t="s">
        <v>46</v>
      </c>
      <c r="E1289" s="23" t="s">
        <v>3</v>
      </c>
      <c r="F1289" s="23" t="s">
        <v>183</v>
      </c>
      <c r="G1289" s="23">
        <v>23</v>
      </c>
    </row>
    <row r="1290" spans="1:7" ht="15" x14ac:dyDescent="0.25">
      <c r="A1290" s="128" t="str">
        <f t="shared" si="20"/>
        <v>Reg2015Vagina - C52AllSex75+</v>
      </c>
      <c r="B1290" s="23" t="s">
        <v>2</v>
      </c>
      <c r="C1290" s="23">
        <v>2015</v>
      </c>
      <c r="D1290" s="23" t="s">
        <v>45</v>
      </c>
      <c r="E1290" s="23" t="s">
        <v>3</v>
      </c>
      <c r="F1290" s="23" t="s">
        <v>183</v>
      </c>
      <c r="G1290" s="23">
        <v>6</v>
      </c>
    </row>
    <row r="1291" spans="1:7" ht="15" x14ac:dyDescent="0.25">
      <c r="A1291" s="128" t="str">
        <f t="shared" si="20"/>
        <v>Reg2015Cervix - C53AllSex75+</v>
      </c>
      <c r="B1291" s="23" t="s">
        <v>2</v>
      </c>
      <c r="C1291" s="23">
        <v>2015</v>
      </c>
      <c r="D1291" s="23" t="s">
        <v>22</v>
      </c>
      <c r="E1291" s="23" t="s">
        <v>3</v>
      </c>
      <c r="F1291" s="23" t="s">
        <v>183</v>
      </c>
      <c r="G1291" s="23">
        <v>14</v>
      </c>
    </row>
    <row r="1292" spans="1:7" ht="15" x14ac:dyDescent="0.25">
      <c r="A1292" s="128" t="str">
        <f t="shared" si="20"/>
        <v>Reg2015Uterus - C54-C55AllSex75+</v>
      </c>
      <c r="B1292" s="23" t="s">
        <v>2</v>
      </c>
      <c r="C1292" s="23">
        <v>2015</v>
      </c>
      <c r="D1292" s="23" t="s">
        <v>44</v>
      </c>
      <c r="E1292" s="23" t="s">
        <v>3</v>
      </c>
      <c r="F1292" s="23" t="s">
        <v>183</v>
      </c>
      <c r="G1292" s="23">
        <v>103</v>
      </c>
    </row>
    <row r="1293" spans="1:7" ht="15" x14ac:dyDescent="0.25">
      <c r="A1293" s="128" t="str">
        <f t="shared" si="20"/>
        <v>Reg2015Ovary - C56AllSex75+</v>
      </c>
      <c r="B1293" s="23" t="s">
        <v>2</v>
      </c>
      <c r="C1293" s="23">
        <v>2015</v>
      </c>
      <c r="D1293" s="23" t="s">
        <v>35</v>
      </c>
      <c r="E1293" s="23" t="s">
        <v>3</v>
      </c>
      <c r="F1293" s="23" t="s">
        <v>183</v>
      </c>
      <c r="G1293" s="23">
        <v>73</v>
      </c>
    </row>
    <row r="1294" spans="1:7" ht="15" x14ac:dyDescent="0.25">
      <c r="A1294" s="128" t="str">
        <f t="shared" si="20"/>
        <v>Reg2015Other female genital organs - C57AllSex75+</v>
      </c>
      <c r="B1294" s="23" t="s">
        <v>2</v>
      </c>
      <c r="C1294" s="23">
        <v>2015</v>
      </c>
      <c r="D1294" s="23" t="s">
        <v>270</v>
      </c>
      <c r="E1294" s="23" t="s">
        <v>3</v>
      </c>
      <c r="F1294" s="23" t="s">
        <v>183</v>
      </c>
      <c r="G1294" s="23">
        <v>24</v>
      </c>
    </row>
    <row r="1295" spans="1:7" ht="15" x14ac:dyDescent="0.25">
      <c r="A1295" s="128" t="str">
        <f t="shared" si="20"/>
        <v>Reg2015Penis - C60AllSex75+</v>
      </c>
      <c r="B1295" s="23" t="s">
        <v>2</v>
      </c>
      <c r="C1295" s="23">
        <v>2015</v>
      </c>
      <c r="D1295" s="23" t="s">
        <v>37</v>
      </c>
      <c r="E1295" s="23" t="s">
        <v>3</v>
      </c>
      <c r="F1295" s="23" t="s">
        <v>183</v>
      </c>
      <c r="G1295" s="23">
        <v>3</v>
      </c>
    </row>
    <row r="1296" spans="1:7" ht="15" x14ac:dyDescent="0.25">
      <c r="A1296" s="128" t="str">
        <f t="shared" si="20"/>
        <v>Reg2015Prostate - C61AllSex75+</v>
      </c>
      <c r="B1296" s="23" t="s">
        <v>2</v>
      </c>
      <c r="C1296" s="23">
        <v>2015</v>
      </c>
      <c r="D1296" s="23" t="s">
        <v>38</v>
      </c>
      <c r="E1296" s="23" t="s">
        <v>3</v>
      </c>
      <c r="F1296" s="23" t="s">
        <v>183</v>
      </c>
      <c r="G1296" s="23">
        <v>691</v>
      </c>
    </row>
    <row r="1297" spans="1:7" ht="15" x14ac:dyDescent="0.25">
      <c r="A1297" s="128" t="str">
        <f t="shared" si="20"/>
        <v>Reg2015Other male genital organs - C63AllSex75+</v>
      </c>
      <c r="B1297" s="23" t="s">
        <v>2</v>
      </c>
      <c r="C1297" s="23">
        <v>2015</v>
      </c>
      <c r="D1297" s="23" t="s">
        <v>272</v>
      </c>
      <c r="E1297" s="23" t="s">
        <v>3</v>
      </c>
      <c r="F1297" s="23" t="s">
        <v>183</v>
      </c>
      <c r="G1297" s="23">
        <v>4</v>
      </c>
    </row>
    <row r="1298" spans="1:7" ht="15" x14ac:dyDescent="0.25">
      <c r="A1298" s="128" t="str">
        <f t="shared" si="20"/>
        <v>Reg2015Kidney - C64AllSex75+</v>
      </c>
      <c r="B1298" s="23" t="s">
        <v>2</v>
      </c>
      <c r="C1298" s="23">
        <v>2015</v>
      </c>
      <c r="D1298" s="23" t="s">
        <v>274</v>
      </c>
      <c r="E1298" s="23" t="s">
        <v>3</v>
      </c>
      <c r="F1298" s="23" t="s">
        <v>183</v>
      </c>
      <c r="G1298" s="23">
        <v>119</v>
      </c>
    </row>
    <row r="1299" spans="1:7" ht="15" x14ac:dyDescent="0.25">
      <c r="A1299" s="128" t="str">
        <f t="shared" si="20"/>
        <v>Reg2015Renal pelvis - C65AllSex75+</v>
      </c>
      <c r="B1299" s="23" t="s">
        <v>2</v>
      </c>
      <c r="C1299" s="23">
        <v>2015</v>
      </c>
      <c r="D1299" s="23" t="s">
        <v>275</v>
      </c>
      <c r="E1299" s="23" t="s">
        <v>3</v>
      </c>
      <c r="F1299" s="23" t="s">
        <v>183</v>
      </c>
      <c r="G1299" s="23">
        <v>17</v>
      </c>
    </row>
    <row r="1300" spans="1:7" ht="15" x14ac:dyDescent="0.25">
      <c r="A1300" s="128" t="str">
        <f t="shared" si="20"/>
        <v>Reg2015Ureter - C66AllSex75+</v>
      </c>
      <c r="B1300" s="23" t="s">
        <v>2</v>
      </c>
      <c r="C1300" s="23">
        <v>2015</v>
      </c>
      <c r="D1300" s="23" t="s">
        <v>43</v>
      </c>
      <c r="E1300" s="23" t="s">
        <v>3</v>
      </c>
      <c r="F1300" s="23" t="s">
        <v>183</v>
      </c>
      <c r="G1300" s="23">
        <v>11</v>
      </c>
    </row>
    <row r="1301" spans="1:7" ht="15" x14ac:dyDescent="0.25">
      <c r="A1301" s="128" t="str">
        <f t="shared" si="20"/>
        <v>Reg2015Bladder - C67AllSex75+</v>
      </c>
      <c r="B1301" s="23" t="s">
        <v>2</v>
      </c>
      <c r="C1301" s="23">
        <v>2015</v>
      </c>
      <c r="D1301" s="23" t="s">
        <v>19</v>
      </c>
      <c r="E1301" s="23" t="s">
        <v>3</v>
      </c>
      <c r="F1301" s="23" t="s">
        <v>183</v>
      </c>
      <c r="G1301" s="23">
        <v>220</v>
      </c>
    </row>
    <row r="1302" spans="1:7" ht="15" x14ac:dyDescent="0.25">
      <c r="A1302" s="128" t="str">
        <f t="shared" si="20"/>
        <v>Reg2015Other urinary organs - C68AllSex75+</v>
      </c>
      <c r="B1302" s="23" t="s">
        <v>2</v>
      </c>
      <c r="C1302" s="23">
        <v>2015</v>
      </c>
      <c r="D1302" s="23" t="s">
        <v>276</v>
      </c>
      <c r="E1302" s="23" t="s">
        <v>3</v>
      </c>
      <c r="F1302" s="23" t="s">
        <v>183</v>
      </c>
      <c r="G1302" s="23">
        <v>12</v>
      </c>
    </row>
    <row r="1303" spans="1:7" ht="15" x14ac:dyDescent="0.25">
      <c r="A1303" s="128" t="str">
        <f t="shared" si="20"/>
        <v>Reg2015Eye - C69AllSex75+</v>
      </c>
      <c r="B1303" s="23" t="s">
        <v>2</v>
      </c>
      <c r="C1303" s="23">
        <v>2015</v>
      </c>
      <c r="D1303" s="23" t="s">
        <v>278</v>
      </c>
      <c r="E1303" s="23" t="s">
        <v>3</v>
      </c>
      <c r="F1303" s="23" t="s">
        <v>183</v>
      </c>
      <c r="G1303" s="23">
        <v>10</v>
      </c>
    </row>
    <row r="1304" spans="1:7" ht="15" x14ac:dyDescent="0.25">
      <c r="A1304" s="128" t="str">
        <f t="shared" si="20"/>
        <v>Reg2015Brain - C71AllSex75+</v>
      </c>
      <c r="B1304" s="23" t="s">
        <v>2</v>
      </c>
      <c r="C1304" s="23">
        <v>2015</v>
      </c>
      <c r="D1304" s="23" t="s">
        <v>20</v>
      </c>
      <c r="E1304" s="23" t="s">
        <v>3</v>
      </c>
      <c r="F1304" s="23" t="s">
        <v>183</v>
      </c>
      <c r="G1304" s="23">
        <v>65</v>
      </c>
    </row>
    <row r="1305" spans="1:7" ht="15" x14ac:dyDescent="0.25">
      <c r="A1305" s="128" t="str">
        <f t="shared" si="20"/>
        <v>Reg2015Thyroid - C73AllSex75+</v>
      </c>
      <c r="B1305" s="23" t="s">
        <v>2</v>
      </c>
      <c r="C1305" s="23">
        <v>2015</v>
      </c>
      <c r="D1305" s="23" t="s">
        <v>281</v>
      </c>
      <c r="E1305" s="23" t="s">
        <v>3</v>
      </c>
      <c r="F1305" s="23" t="s">
        <v>183</v>
      </c>
      <c r="G1305" s="23">
        <v>34</v>
      </c>
    </row>
    <row r="1306" spans="1:7" ht="15" x14ac:dyDescent="0.25">
      <c r="A1306" s="128" t="str">
        <f t="shared" si="20"/>
        <v>Reg2015Other and ill-defined sites - C76AllSex75+</v>
      </c>
      <c r="B1306" s="23" t="s">
        <v>2</v>
      </c>
      <c r="C1306" s="23">
        <v>2015</v>
      </c>
      <c r="D1306" s="23" t="s">
        <v>285</v>
      </c>
      <c r="E1306" s="23" t="s">
        <v>3</v>
      </c>
      <c r="F1306" s="23" t="s">
        <v>183</v>
      </c>
      <c r="G1306" s="23">
        <v>4</v>
      </c>
    </row>
    <row r="1307" spans="1:7" ht="15" x14ac:dyDescent="0.25">
      <c r="A1307" s="128" t="str">
        <f t="shared" si="20"/>
        <v>Reg2015Unknown primary - C77-C79AllSex75+</v>
      </c>
      <c r="B1307" s="23" t="s">
        <v>2</v>
      </c>
      <c r="C1307" s="23">
        <v>2015</v>
      </c>
      <c r="D1307" s="23" t="s">
        <v>286</v>
      </c>
      <c r="E1307" s="23" t="s">
        <v>3</v>
      </c>
      <c r="F1307" s="23" t="s">
        <v>183</v>
      </c>
      <c r="G1307" s="23">
        <v>191</v>
      </c>
    </row>
    <row r="1308" spans="1:7" ht="15" x14ac:dyDescent="0.25">
      <c r="A1308" s="128" t="str">
        <f t="shared" si="20"/>
        <v>Reg2015Unspecified site - C80AllSex75+</v>
      </c>
      <c r="B1308" s="23" t="s">
        <v>2</v>
      </c>
      <c r="C1308" s="23">
        <v>2015</v>
      </c>
      <c r="D1308" s="23" t="s">
        <v>287</v>
      </c>
      <c r="E1308" s="23" t="s">
        <v>3</v>
      </c>
      <c r="F1308" s="23" t="s">
        <v>183</v>
      </c>
      <c r="G1308" s="23">
        <v>54</v>
      </c>
    </row>
    <row r="1309" spans="1:7" ht="15" x14ac:dyDescent="0.25">
      <c r="A1309" s="128" t="str">
        <f t="shared" si="20"/>
        <v>Reg2015Hodgkin lymphoma - C81AllSex75+</v>
      </c>
      <c r="B1309" s="23" t="s">
        <v>2</v>
      </c>
      <c r="C1309" s="23">
        <v>2015</v>
      </c>
      <c r="D1309" s="23" t="s">
        <v>289</v>
      </c>
      <c r="E1309" s="23" t="s">
        <v>3</v>
      </c>
      <c r="F1309" s="23" t="s">
        <v>183</v>
      </c>
      <c r="G1309" s="23">
        <v>6</v>
      </c>
    </row>
    <row r="1310" spans="1:7" ht="15" x14ac:dyDescent="0.25">
      <c r="A1310" s="128" t="str">
        <f t="shared" si="20"/>
        <v>Reg2015Non-Hodgkin lymphoma - C82-C86, C96AllSex75+</v>
      </c>
      <c r="B1310" s="23" t="s">
        <v>2</v>
      </c>
      <c r="C1310" s="23">
        <v>2015</v>
      </c>
      <c r="D1310" s="23" t="s">
        <v>365</v>
      </c>
      <c r="E1310" s="23" t="s">
        <v>3</v>
      </c>
      <c r="F1310" s="23" t="s">
        <v>183</v>
      </c>
      <c r="G1310" s="23">
        <v>296</v>
      </c>
    </row>
    <row r="1311" spans="1:7" ht="15" x14ac:dyDescent="0.25">
      <c r="A1311" s="128" t="str">
        <f t="shared" si="20"/>
        <v>Reg2015Immunoproliferative cancers - C88AllSex75+</v>
      </c>
      <c r="B1311" s="23" t="s">
        <v>2</v>
      </c>
      <c r="C1311" s="23">
        <v>2015</v>
      </c>
      <c r="D1311" s="23" t="s">
        <v>291</v>
      </c>
      <c r="E1311" s="23" t="s">
        <v>3</v>
      </c>
      <c r="F1311" s="23" t="s">
        <v>183</v>
      </c>
      <c r="G1311" s="23">
        <v>16</v>
      </c>
    </row>
    <row r="1312" spans="1:7" ht="15" x14ac:dyDescent="0.25">
      <c r="A1312" s="128" t="str">
        <f t="shared" si="20"/>
        <v>Reg2015Myeloma - C90AllSex75+</v>
      </c>
      <c r="B1312" s="23" t="s">
        <v>2</v>
      </c>
      <c r="C1312" s="23">
        <v>2015</v>
      </c>
      <c r="D1312" s="23" t="s">
        <v>292</v>
      </c>
      <c r="E1312" s="23" t="s">
        <v>3</v>
      </c>
      <c r="F1312" s="23" t="s">
        <v>183</v>
      </c>
      <c r="G1312" s="23">
        <v>144</v>
      </c>
    </row>
    <row r="1313" spans="1:7" ht="15" x14ac:dyDescent="0.25">
      <c r="A1313" s="128" t="str">
        <f t="shared" si="20"/>
        <v>Reg2015Leukaemia - C91-C95AllSex75+</v>
      </c>
      <c r="B1313" s="23" t="s">
        <v>2</v>
      </c>
      <c r="C1313" s="23">
        <v>2015</v>
      </c>
      <c r="D1313" s="23" t="s">
        <v>26</v>
      </c>
      <c r="E1313" s="23" t="s">
        <v>3</v>
      </c>
      <c r="F1313" s="23" t="s">
        <v>183</v>
      </c>
      <c r="G1313" s="23">
        <v>222</v>
      </c>
    </row>
    <row r="1314" spans="1:7" ht="15" x14ac:dyDescent="0.25">
      <c r="A1314" s="128" t="str">
        <f t="shared" si="20"/>
        <v>Reg2015Polycythemia vera - D45AllSex75+</v>
      </c>
      <c r="B1314" s="23" t="s">
        <v>2</v>
      </c>
      <c r="C1314" s="23">
        <v>2015</v>
      </c>
      <c r="D1314" s="23" t="s">
        <v>294</v>
      </c>
      <c r="E1314" s="23" t="s">
        <v>3</v>
      </c>
      <c r="F1314" s="23" t="s">
        <v>183</v>
      </c>
      <c r="G1314" s="23">
        <v>9</v>
      </c>
    </row>
    <row r="1315" spans="1:7" ht="15" x14ac:dyDescent="0.25">
      <c r="A1315" s="128" t="str">
        <f t="shared" si="20"/>
        <v>Reg2015Myelodyplastic syndromes - D46AllSex75+</v>
      </c>
      <c r="B1315" s="23" t="s">
        <v>2</v>
      </c>
      <c r="C1315" s="23">
        <v>2015</v>
      </c>
      <c r="D1315" s="23" t="s">
        <v>295</v>
      </c>
      <c r="E1315" s="23" t="s">
        <v>3</v>
      </c>
      <c r="F1315" s="23" t="s">
        <v>183</v>
      </c>
      <c r="G1315" s="23">
        <v>101</v>
      </c>
    </row>
    <row r="1316" spans="1:7" ht="15" x14ac:dyDescent="0.25">
      <c r="A1316" s="128" t="str">
        <f t="shared" si="20"/>
        <v>Reg2015Uncertain behaviour of lymphoid, haematopoietic and related tissue - D47AllSex75+</v>
      </c>
      <c r="B1316" s="23" t="s">
        <v>2</v>
      </c>
      <c r="C1316" s="23">
        <v>2015</v>
      </c>
      <c r="D1316" s="23" t="s">
        <v>296</v>
      </c>
      <c r="E1316" s="23" t="s">
        <v>3</v>
      </c>
      <c r="F1316" s="23" t="s">
        <v>183</v>
      </c>
      <c r="G1316" s="23">
        <v>19</v>
      </c>
    </row>
    <row r="1317" spans="1:7" ht="15" x14ac:dyDescent="0.25">
      <c r="A1317" s="128" t="str">
        <f t="shared" si="20"/>
        <v>Reg2015All Cancers - C00-C96, D45-D47AllSex0-24</v>
      </c>
      <c r="B1317" s="23" t="s">
        <v>2</v>
      </c>
      <c r="C1317" s="23">
        <v>2015</v>
      </c>
      <c r="D1317" s="23" t="s">
        <v>17</v>
      </c>
      <c r="E1317" s="23" t="s">
        <v>3</v>
      </c>
      <c r="F1317" s="23" t="s">
        <v>366</v>
      </c>
      <c r="G1317" s="23">
        <v>322</v>
      </c>
    </row>
    <row r="1318" spans="1:7" ht="15" x14ac:dyDescent="0.25">
      <c r="A1318" s="128" t="str">
        <f t="shared" si="20"/>
        <v>Reg2015All Cancers - C00-C96, D45-D47AllSex25-44</v>
      </c>
      <c r="B1318" s="23" t="s">
        <v>2</v>
      </c>
      <c r="C1318" s="23">
        <v>2015</v>
      </c>
      <c r="D1318" s="23" t="s">
        <v>17</v>
      </c>
      <c r="E1318" s="23" t="s">
        <v>3</v>
      </c>
      <c r="F1318" s="23" t="s">
        <v>346</v>
      </c>
      <c r="G1318" s="23">
        <v>1490</v>
      </c>
    </row>
    <row r="1319" spans="1:7" ht="15" x14ac:dyDescent="0.25">
      <c r="A1319" s="128" t="str">
        <f t="shared" si="20"/>
        <v>Reg2015All Cancers - C00-C96, D45-D47AllSex45-64</v>
      </c>
      <c r="B1319" s="23" t="s">
        <v>2</v>
      </c>
      <c r="C1319" s="23">
        <v>2015</v>
      </c>
      <c r="D1319" s="23" t="s">
        <v>17</v>
      </c>
      <c r="E1319" s="23" t="s">
        <v>3</v>
      </c>
      <c r="F1319" s="23" t="s">
        <v>345</v>
      </c>
      <c r="G1319" s="23">
        <v>7736</v>
      </c>
    </row>
    <row r="1320" spans="1:7" ht="15" x14ac:dyDescent="0.25">
      <c r="A1320" s="128" t="str">
        <f t="shared" si="20"/>
        <v>Reg2015All Cancers - C00-C96, D45-D47AllSex65-74</v>
      </c>
      <c r="B1320" s="23" t="s">
        <v>2</v>
      </c>
      <c r="C1320" s="23">
        <v>2015</v>
      </c>
      <c r="D1320" s="23" t="s">
        <v>17</v>
      </c>
      <c r="E1320" s="23" t="s">
        <v>3</v>
      </c>
      <c r="F1320" s="23" t="s">
        <v>344</v>
      </c>
      <c r="G1320" s="23">
        <v>6624</v>
      </c>
    </row>
    <row r="1321" spans="1:7" ht="15" x14ac:dyDescent="0.25">
      <c r="A1321" s="128" t="str">
        <f t="shared" si="20"/>
        <v>Reg2015All Cancers - C00-C96, D45-D47AllSex75+</v>
      </c>
      <c r="B1321" s="23" t="s">
        <v>2</v>
      </c>
      <c r="C1321" s="23">
        <v>2015</v>
      </c>
      <c r="D1321" s="23" t="s">
        <v>17</v>
      </c>
      <c r="E1321" s="23" t="s">
        <v>3</v>
      </c>
      <c r="F1321" s="23" t="s">
        <v>183</v>
      </c>
      <c r="G1321" s="23">
        <v>6977</v>
      </c>
    </row>
    <row r="1322" spans="1:7" ht="15" x14ac:dyDescent="0.25">
      <c r="A1322" s="128" t="str">
        <f t="shared" si="20"/>
        <v>Reg2015All Cancers - C00-C96, D45-D47Female0-24</v>
      </c>
      <c r="B1322" s="23" t="s">
        <v>2</v>
      </c>
      <c r="C1322" s="23">
        <v>2015</v>
      </c>
      <c r="D1322" s="23" t="s">
        <v>17</v>
      </c>
      <c r="E1322" s="23" t="s">
        <v>4</v>
      </c>
      <c r="F1322" s="23" t="s">
        <v>366</v>
      </c>
      <c r="G1322" s="23">
        <v>134</v>
      </c>
    </row>
    <row r="1323" spans="1:7" ht="15" x14ac:dyDescent="0.25">
      <c r="A1323" s="128" t="str">
        <f t="shared" si="20"/>
        <v>Reg2015All Cancers - C00-C96, D45-D47Female25-44</v>
      </c>
      <c r="B1323" s="23" t="s">
        <v>2</v>
      </c>
      <c r="C1323" s="23">
        <v>2015</v>
      </c>
      <c r="D1323" s="23" t="s">
        <v>17</v>
      </c>
      <c r="E1323" s="23" t="s">
        <v>4</v>
      </c>
      <c r="F1323" s="23" t="s">
        <v>346</v>
      </c>
      <c r="G1323" s="23">
        <v>968</v>
      </c>
    </row>
    <row r="1324" spans="1:7" ht="15" x14ac:dyDescent="0.25">
      <c r="A1324" s="128" t="str">
        <f t="shared" si="20"/>
        <v>Reg2015All Cancers - C00-C96, D45-D47Female45-64</v>
      </c>
      <c r="B1324" s="23" t="s">
        <v>2</v>
      </c>
      <c r="C1324" s="23">
        <v>2015</v>
      </c>
      <c r="D1324" s="23" t="s">
        <v>17</v>
      </c>
      <c r="E1324" s="23" t="s">
        <v>4</v>
      </c>
      <c r="F1324" s="23" t="s">
        <v>345</v>
      </c>
      <c r="G1324" s="23">
        <v>4045</v>
      </c>
    </row>
    <row r="1325" spans="1:7" ht="15" x14ac:dyDescent="0.25">
      <c r="A1325" s="128" t="str">
        <f t="shared" si="20"/>
        <v>Reg2015All Cancers - C00-C96, D45-D47Female65-74</v>
      </c>
      <c r="B1325" s="23" t="s">
        <v>2</v>
      </c>
      <c r="C1325" s="23">
        <v>2015</v>
      </c>
      <c r="D1325" s="23" t="s">
        <v>17</v>
      </c>
      <c r="E1325" s="23" t="s">
        <v>4</v>
      </c>
      <c r="F1325" s="23" t="s">
        <v>344</v>
      </c>
      <c r="G1325" s="23">
        <v>2719</v>
      </c>
    </row>
    <row r="1326" spans="1:7" ht="15" x14ac:dyDescent="0.25">
      <c r="A1326" s="128" t="str">
        <f t="shared" si="20"/>
        <v>Reg2015All Cancers - C00-C96, D45-D47Female75+</v>
      </c>
      <c r="B1326" s="23" t="s">
        <v>2</v>
      </c>
      <c r="C1326" s="23">
        <v>2015</v>
      </c>
      <c r="D1326" s="23" t="s">
        <v>17</v>
      </c>
      <c r="E1326" s="23" t="s">
        <v>4</v>
      </c>
      <c r="F1326" s="23" t="s">
        <v>183</v>
      </c>
      <c r="G1326" s="23">
        <v>3338</v>
      </c>
    </row>
    <row r="1327" spans="1:7" ht="15" x14ac:dyDescent="0.25">
      <c r="A1327" s="128" t="str">
        <f t="shared" si="20"/>
        <v>Reg2015All Cancers - C00-C96, D45-D47Male0-24</v>
      </c>
      <c r="B1327" s="23" t="s">
        <v>2</v>
      </c>
      <c r="C1327" s="23">
        <v>2015</v>
      </c>
      <c r="D1327" s="23" t="s">
        <v>17</v>
      </c>
      <c r="E1327" s="23" t="s">
        <v>5</v>
      </c>
      <c r="F1327" s="23" t="s">
        <v>366</v>
      </c>
      <c r="G1327" s="23">
        <v>188</v>
      </c>
    </row>
    <row r="1328" spans="1:7" ht="15" x14ac:dyDescent="0.25">
      <c r="A1328" s="128" t="str">
        <f t="shared" si="20"/>
        <v>Reg2015All Cancers - C00-C96, D45-D47Male25-44</v>
      </c>
      <c r="B1328" s="23" t="s">
        <v>2</v>
      </c>
      <c r="C1328" s="23">
        <v>2015</v>
      </c>
      <c r="D1328" s="23" t="s">
        <v>17</v>
      </c>
      <c r="E1328" s="23" t="s">
        <v>5</v>
      </c>
      <c r="F1328" s="23" t="s">
        <v>346</v>
      </c>
      <c r="G1328" s="23">
        <v>522</v>
      </c>
    </row>
    <row r="1329" spans="1:7" ht="15" x14ac:dyDescent="0.25">
      <c r="A1329" s="128" t="str">
        <f t="shared" si="20"/>
        <v>Reg2015All Cancers - C00-C96, D45-D47Male45-64</v>
      </c>
      <c r="B1329" s="23" t="s">
        <v>2</v>
      </c>
      <c r="C1329" s="23">
        <v>2015</v>
      </c>
      <c r="D1329" s="23" t="s">
        <v>17</v>
      </c>
      <c r="E1329" s="23" t="s">
        <v>5</v>
      </c>
      <c r="F1329" s="23" t="s">
        <v>345</v>
      </c>
      <c r="G1329" s="23">
        <v>3691</v>
      </c>
    </row>
    <row r="1330" spans="1:7" ht="15" x14ac:dyDescent="0.25">
      <c r="A1330" s="128" t="str">
        <f t="shared" si="20"/>
        <v>Reg2015All Cancers - C00-C96, D45-D47Male65-74</v>
      </c>
      <c r="B1330" s="23" t="s">
        <v>2</v>
      </c>
      <c r="C1330" s="23">
        <v>2015</v>
      </c>
      <c r="D1330" s="23" t="s">
        <v>17</v>
      </c>
      <c r="E1330" s="23" t="s">
        <v>5</v>
      </c>
      <c r="F1330" s="23" t="s">
        <v>344</v>
      </c>
      <c r="G1330" s="23">
        <v>3905</v>
      </c>
    </row>
    <row r="1331" spans="1:7" ht="15" x14ac:dyDescent="0.25">
      <c r="A1331" s="128" t="str">
        <f t="shared" si="20"/>
        <v>Reg2015All Cancers - C00-C96, D45-D47Male75+</v>
      </c>
      <c r="B1331" s="23" t="s">
        <v>2</v>
      </c>
      <c r="C1331" s="23">
        <v>2015</v>
      </c>
      <c r="D1331" s="23" t="s">
        <v>17</v>
      </c>
      <c r="E1331" s="23" t="s">
        <v>5</v>
      </c>
      <c r="F1331" s="23" t="s">
        <v>183</v>
      </c>
      <c r="G1331" s="23">
        <v>3639</v>
      </c>
    </row>
    <row r="1332" spans="1:7" ht="15" x14ac:dyDescent="0.25">
      <c r="A1332" s="128" t="str">
        <f t="shared" si="20"/>
        <v>Reg2015Salivary glands - C07-C08FemaleNorthland</v>
      </c>
      <c r="B1332" s="23" t="s">
        <v>2</v>
      </c>
      <c r="C1332" s="23">
        <v>2015</v>
      </c>
      <c r="D1332" s="23" t="s">
        <v>247</v>
      </c>
      <c r="E1332" s="23" t="s">
        <v>4</v>
      </c>
      <c r="F1332" s="23" t="s">
        <v>185</v>
      </c>
      <c r="G1332" s="23">
        <v>3</v>
      </c>
    </row>
    <row r="1333" spans="1:7" ht="15" x14ac:dyDescent="0.25">
      <c r="A1333" s="128" t="str">
        <f t="shared" si="20"/>
        <v>Reg2015Tonsils - C09FemaleNorthland</v>
      </c>
      <c r="B1333" s="23" t="s">
        <v>2</v>
      </c>
      <c r="C1333" s="23">
        <v>2015</v>
      </c>
      <c r="D1333" s="23" t="s">
        <v>248</v>
      </c>
      <c r="E1333" s="23" t="s">
        <v>4</v>
      </c>
      <c r="F1333" s="23" t="s">
        <v>185</v>
      </c>
      <c r="G1333" s="23">
        <v>1</v>
      </c>
    </row>
    <row r="1334" spans="1:7" ht="15" x14ac:dyDescent="0.25">
      <c r="A1334" s="128" t="str">
        <f t="shared" si="20"/>
        <v>Reg2015Oesophagus - C15FemaleNorthland</v>
      </c>
      <c r="B1334" s="23" t="s">
        <v>2</v>
      </c>
      <c r="C1334" s="23">
        <v>2015</v>
      </c>
      <c r="D1334" s="23" t="s">
        <v>33</v>
      </c>
      <c r="E1334" s="23" t="s">
        <v>4</v>
      </c>
      <c r="F1334" s="23" t="s">
        <v>185</v>
      </c>
      <c r="G1334" s="23">
        <v>4</v>
      </c>
    </row>
    <row r="1335" spans="1:7" ht="15" x14ac:dyDescent="0.25">
      <c r="A1335" s="128" t="str">
        <f t="shared" si="20"/>
        <v>Reg2015Stomach - C16FemaleNorthland</v>
      </c>
      <c r="B1335" s="23" t="s">
        <v>2</v>
      </c>
      <c r="C1335" s="23">
        <v>2015</v>
      </c>
      <c r="D1335" s="23" t="s">
        <v>39</v>
      </c>
      <c r="E1335" s="23" t="s">
        <v>4</v>
      </c>
      <c r="F1335" s="23" t="s">
        <v>185</v>
      </c>
      <c r="G1335" s="23">
        <v>10</v>
      </c>
    </row>
    <row r="1336" spans="1:7" ht="15" x14ac:dyDescent="0.25">
      <c r="A1336" s="128" t="str">
        <f t="shared" si="20"/>
        <v>Reg2015Small intestine - C17FemaleNorthland</v>
      </c>
      <c r="B1336" s="23" t="s">
        <v>2</v>
      </c>
      <c r="C1336" s="23">
        <v>2015</v>
      </c>
      <c r="D1336" s="23" t="s">
        <v>252</v>
      </c>
      <c r="E1336" s="23" t="s">
        <v>4</v>
      </c>
      <c r="F1336" s="23" t="s">
        <v>185</v>
      </c>
      <c r="G1336" s="23">
        <v>2</v>
      </c>
    </row>
    <row r="1337" spans="1:7" ht="15" x14ac:dyDescent="0.25">
      <c r="A1337" s="128" t="str">
        <f t="shared" si="20"/>
        <v>Reg2015Colon, rectum and rectosigmoid junction - C18-C20FemaleNorthland</v>
      </c>
      <c r="B1337" s="23" t="s">
        <v>2</v>
      </c>
      <c r="C1337" s="23">
        <v>2015</v>
      </c>
      <c r="D1337" s="23" t="s">
        <v>1567</v>
      </c>
      <c r="E1337" s="23" t="s">
        <v>4</v>
      </c>
      <c r="F1337" s="23" t="s">
        <v>185</v>
      </c>
      <c r="G1337" s="23">
        <v>61</v>
      </c>
    </row>
    <row r="1338" spans="1:7" ht="15" x14ac:dyDescent="0.25">
      <c r="A1338" s="128" t="str">
        <f t="shared" si="20"/>
        <v>Reg2015Anus - C21FemaleNorthland</v>
      </c>
      <c r="B1338" s="23" t="s">
        <v>2</v>
      </c>
      <c r="C1338" s="23">
        <v>2015</v>
      </c>
      <c r="D1338" s="23" t="s">
        <v>18</v>
      </c>
      <c r="E1338" s="23" t="s">
        <v>4</v>
      </c>
      <c r="F1338" s="23" t="s">
        <v>185</v>
      </c>
      <c r="G1338" s="23">
        <v>5</v>
      </c>
    </row>
    <row r="1339" spans="1:7" ht="15" x14ac:dyDescent="0.25">
      <c r="A1339" s="128" t="str">
        <f t="shared" si="20"/>
        <v>Reg2015Liver - C22FemaleNorthland</v>
      </c>
      <c r="B1339" s="23" t="s">
        <v>2</v>
      </c>
      <c r="C1339" s="23">
        <v>2015</v>
      </c>
      <c r="D1339" s="23" t="s">
        <v>254</v>
      </c>
      <c r="E1339" s="23" t="s">
        <v>4</v>
      </c>
      <c r="F1339" s="23" t="s">
        <v>185</v>
      </c>
      <c r="G1339" s="23">
        <v>7</v>
      </c>
    </row>
    <row r="1340" spans="1:7" ht="15" x14ac:dyDescent="0.25">
      <c r="A1340" s="128" t="str">
        <f t="shared" si="20"/>
        <v>Reg2015Gallbladder - C23FemaleNorthland</v>
      </c>
      <c r="B1340" s="23" t="s">
        <v>2</v>
      </c>
      <c r="C1340" s="23">
        <v>2015</v>
      </c>
      <c r="D1340" s="23" t="s">
        <v>23</v>
      </c>
      <c r="E1340" s="23" t="s">
        <v>4</v>
      </c>
      <c r="F1340" s="23" t="s">
        <v>185</v>
      </c>
      <c r="G1340" s="23">
        <v>1</v>
      </c>
    </row>
    <row r="1341" spans="1:7" ht="15" x14ac:dyDescent="0.25">
      <c r="A1341" s="128" t="str">
        <f t="shared" si="20"/>
        <v>Reg2015Other biliary tract - C24FemaleNorthland</v>
      </c>
      <c r="B1341" s="23" t="s">
        <v>2</v>
      </c>
      <c r="C1341" s="23">
        <v>2015</v>
      </c>
      <c r="D1341" s="23" t="s">
        <v>255</v>
      </c>
      <c r="E1341" s="23" t="s">
        <v>4</v>
      </c>
      <c r="F1341" s="23" t="s">
        <v>185</v>
      </c>
      <c r="G1341" s="23">
        <v>2</v>
      </c>
    </row>
    <row r="1342" spans="1:7" ht="15" x14ac:dyDescent="0.25">
      <c r="A1342" s="128" t="str">
        <f t="shared" si="20"/>
        <v>Reg2015Pancreas - C25FemaleNorthland</v>
      </c>
      <c r="B1342" s="23" t="s">
        <v>2</v>
      </c>
      <c r="C1342" s="23">
        <v>2015</v>
      </c>
      <c r="D1342" s="23" t="s">
        <v>36</v>
      </c>
      <c r="E1342" s="23" t="s">
        <v>4</v>
      </c>
      <c r="F1342" s="23" t="s">
        <v>185</v>
      </c>
      <c r="G1342" s="23">
        <v>13</v>
      </c>
    </row>
    <row r="1343" spans="1:7" ht="15" x14ac:dyDescent="0.25">
      <c r="A1343" s="128" t="str">
        <f t="shared" si="20"/>
        <v>Reg2015Other digestive organs - C26FemaleNorthland</v>
      </c>
      <c r="B1343" s="23" t="s">
        <v>2</v>
      </c>
      <c r="C1343" s="23">
        <v>2015</v>
      </c>
      <c r="D1343" s="23" t="s">
        <v>256</v>
      </c>
      <c r="E1343" s="23" t="s">
        <v>4</v>
      </c>
      <c r="F1343" s="23" t="s">
        <v>185</v>
      </c>
      <c r="G1343" s="23">
        <v>2</v>
      </c>
    </row>
    <row r="1344" spans="1:7" ht="15" x14ac:dyDescent="0.25">
      <c r="A1344" s="128" t="str">
        <f t="shared" si="20"/>
        <v>Reg2015Accessory sinuses - C31FemaleNorthland</v>
      </c>
      <c r="B1344" s="23" t="s">
        <v>2</v>
      </c>
      <c r="C1344" s="23">
        <v>2015</v>
      </c>
      <c r="D1344" s="23" t="s">
        <v>259</v>
      </c>
      <c r="E1344" s="23" t="s">
        <v>4</v>
      </c>
      <c r="F1344" s="23" t="s">
        <v>185</v>
      </c>
      <c r="G1344" s="23">
        <v>2</v>
      </c>
    </row>
    <row r="1345" spans="1:7" ht="15" x14ac:dyDescent="0.25">
      <c r="A1345" s="128" t="str">
        <f t="shared" si="20"/>
        <v>Reg2015Lung - C33-C34FemaleNorthland</v>
      </c>
      <c r="B1345" s="23" t="s">
        <v>2</v>
      </c>
      <c r="C1345" s="23">
        <v>2015</v>
      </c>
      <c r="D1345" s="23" t="s">
        <v>47</v>
      </c>
      <c r="E1345" s="23" t="s">
        <v>4</v>
      </c>
      <c r="F1345" s="23" t="s">
        <v>185</v>
      </c>
      <c r="G1345" s="23">
        <v>65</v>
      </c>
    </row>
    <row r="1346" spans="1:7" ht="15" x14ac:dyDescent="0.25">
      <c r="A1346" s="128" t="str">
        <f t="shared" si="20"/>
        <v>Reg2015Thymus - C37FemaleNorthland</v>
      </c>
      <c r="B1346" s="23" t="s">
        <v>2</v>
      </c>
      <c r="C1346" s="23">
        <v>2015</v>
      </c>
      <c r="D1346" s="23" t="s">
        <v>41</v>
      </c>
      <c r="E1346" s="23" t="s">
        <v>4</v>
      </c>
      <c r="F1346" s="23" t="s">
        <v>185</v>
      </c>
      <c r="G1346" s="23">
        <v>1</v>
      </c>
    </row>
    <row r="1347" spans="1:7" ht="15" x14ac:dyDescent="0.25">
      <c r="A1347" s="128" t="str">
        <f t="shared" ref="A1347:A1410" si="21">B1347&amp;C1347&amp;D1347&amp;E1347&amp;F1347</f>
        <v>Reg2015Bone and articular cartilage - C40-C41FemaleNorthland</v>
      </c>
      <c r="B1347" s="23" t="s">
        <v>2</v>
      </c>
      <c r="C1347" s="23">
        <v>2015</v>
      </c>
      <c r="D1347" s="23" t="s">
        <v>262</v>
      </c>
      <c r="E1347" s="23" t="s">
        <v>4</v>
      </c>
      <c r="F1347" s="23" t="s">
        <v>185</v>
      </c>
      <c r="G1347" s="23">
        <v>1</v>
      </c>
    </row>
    <row r="1348" spans="1:7" ht="15" x14ac:dyDescent="0.25">
      <c r="A1348" s="128" t="str">
        <f t="shared" si="21"/>
        <v>Reg2015Melanoma - C43FemaleNorthland</v>
      </c>
      <c r="B1348" s="23" t="s">
        <v>2</v>
      </c>
      <c r="C1348" s="23">
        <v>2015</v>
      </c>
      <c r="D1348" s="23" t="s">
        <v>28</v>
      </c>
      <c r="E1348" s="23" t="s">
        <v>4</v>
      </c>
      <c r="F1348" s="23" t="s">
        <v>185</v>
      </c>
      <c r="G1348" s="23">
        <v>27</v>
      </c>
    </row>
    <row r="1349" spans="1:7" ht="15" x14ac:dyDescent="0.25">
      <c r="A1349" s="128" t="str">
        <f t="shared" si="21"/>
        <v>Reg2015Non-melanoma - C44FemaleNorthland</v>
      </c>
      <c r="B1349" s="23" t="s">
        <v>2</v>
      </c>
      <c r="C1349" s="23">
        <v>2015</v>
      </c>
      <c r="D1349" s="23" t="s">
        <v>263</v>
      </c>
      <c r="E1349" s="23" t="s">
        <v>4</v>
      </c>
      <c r="F1349" s="23" t="s">
        <v>185</v>
      </c>
      <c r="G1349" s="23">
        <v>1</v>
      </c>
    </row>
    <row r="1350" spans="1:7" ht="15" x14ac:dyDescent="0.25">
      <c r="A1350" s="128" t="str">
        <f t="shared" si="21"/>
        <v>Reg2015Peritoneum - C48FemaleNorthland</v>
      </c>
      <c r="B1350" s="23" t="s">
        <v>2</v>
      </c>
      <c r="C1350" s="23">
        <v>2015</v>
      </c>
      <c r="D1350" s="23" t="s">
        <v>267</v>
      </c>
      <c r="E1350" s="23" t="s">
        <v>4</v>
      </c>
      <c r="F1350" s="23" t="s">
        <v>185</v>
      </c>
      <c r="G1350" s="23">
        <v>2</v>
      </c>
    </row>
    <row r="1351" spans="1:7" ht="15" x14ac:dyDescent="0.25">
      <c r="A1351" s="128" t="str">
        <f t="shared" si="21"/>
        <v>Reg2015Connective tissue - C49FemaleNorthland</v>
      </c>
      <c r="B1351" s="23" t="s">
        <v>2</v>
      </c>
      <c r="C1351" s="23">
        <v>2015</v>
      </c>
      <c r="D1351" s="23" t="s">
        <v>268</v>
      </c>
      <c r="E1351" s="23" t="s">
        <v>4</v>
      </c>
      <c r="F1351" s="23" t="s">
        <v>185</v>
      </c>
      <c r="G1351" s="23">
        <v>3</v>
      </c>
    </row>
    <row r="1352" spans="1:7" ht="15" x14ac:dyDescent="0.25">
      <c r="A1352" s="128" t="str">
        <f t="shared" si="21"/>
        <v>Reg2015Breast - C50FemaleNorthland</v>
      </c>
      <c r="B1352" s="23" t="s">
        <v>2</v>
      </c>
      <c r="C1352" s="23">
        <v>2015</v>
      </c>
      <c r="D1352" s="23" t="s">
        <v>21</v>
      </c>
      <c r="E1352" s="23" t="s">
        <v>4</v>
      </c>
      <c r="F1352" s="23" t="s">
        <v>185</v>
      </c>
      <c r="G1352" s="23">
        <v>128</v>
      </c>
    </row>
    <row r="1353" spans="1:7" ht="15" x14ac:dyDescent="0.25">
      <c r="A1353" s="128" t="str">
        <f t="shared" si="21"/>
        <v>Reg2015Vulva - C51FemaleNorthland</v>
      </c>
      <c r="B1353" s="23" t="s">
        <v>2</v>
      </c>
      <c r="C1353" s="23">
        <v>2015</v>
      </c>
      <c r="D1353" s="23" t="s">
        <v>46</v>
      </c>
      <c r="E1353" s="23" t="s">
        <v>4</v>
      </c>
      <c r="F1353" s="23" t="s">
        <v>185</v>
      </c>
      <c r="G1353" s="23">
        <v>1</v>
      </c>
    </row>
    <row r="1354" spans="1:7" ht="15" x14ac:dyDescent="0.25">
      <c r="A1354" s="128" t="str">
        <f t="shared" si="21"/>
        <v>Reg2015Vagina - C52FemaleNorthland</v>
      </c>
      <c r="B1354" s="23" t="s">
        <v>2</v>
      </c>
      <c r="C1354" s="23">
        <v>2015</v>
      </c>
      <c r="D1354" s="23" t="s">
        <v>45</v>
      </c>
      <c r="E1354" s="23" t="s">
        <v>4</v>
      </c>
      <c r="F1354" s="23" t="s">
        <v>185</v>
      </c>
      <c r="G1354" s="23">
        <v>1</v>
      </c>
    </row>
    <row r="1355" spans="1:7" ht="15" x14ac:dyDescent="0.25">
      <c r="A1355" s="128" t="str">
        <f t="shared" si="21"/>
        <v>Reg2015Cervix - C53FemaleNorthland</v>
      </c>
      <c r="B1355" s="23" t="s">
        <v>2</v>
      </c>
      <c r="C1355" s="23">
        <v>2015</v>
      </c>
      <c r="D1355" s="23" t="s">
        <v>22</v>
      </c>
      <c r="E1355" s="23" t="s">
        <v>4</v>
      </c>
      <c r="F1355" s="23" t="s">
        <v>185</v>
      </c>
      <c r="G1355" s="23">
        <v>6</v>
      </c>
    </row>
    <row r="1356" spans="1:7" ht="15" x14ac:dyDescent="0.25">
      <c r="A1356" s="128" t="str">
        <f t="shared" si="21"/>
        <v>Reg2015Uterus - C54-C55FemaleNorthland</v>
      </c>
      <c r="B1356" s="23" t="s">
        <v>2</v>
      </c>
      <c r="C1356" s="23">
        <v>2015</v>
      </c>
      <c r="D1356" s="23" t="s">
        <v>44</v>
      </c>
      <c r="E1356" s="23" t="s">
        <v>4</v>
      </c>
      <c r="F1356" s="23" t="s">
        <v>185</v>
      </c>
      <c r="G1356" s="23">
        <v>30</v>
      </c>
    </row>
    <row r="1357" spans="1:7" ht="15" x14ac:dyDescent="0.25">
      <c r="A1357" s="128" t="str">
        <f t="shared" si="21"/>
        <v>Reg2015Ovary - C56FemaleNorthland</v>
      </c>
      <c r="B1357" s="23" t="s">
        <v>2</v>
      </c>
      <c r="C1357" s="23">
        <v>2015</v>
      </c>
      <c r="D1357" s="23" t="s">
        <v>35</v>
      </c>
      <c r="E1357" s="23" t="s">
        <v>4</v>
      </c>
      <c r="F1357" s="23" t="s">
        <v>185</v>
      </c>
      <c r="G1357" s="23">
        <v>10</v>
      </c>
    </row>
    <row r="1358" spans="1:7" ht="15" x14ac:dyDescent="0.25">
      <c r="A1358" s="128" t="str">
        <f t="shared" si="21"/>
        <v>Reg2015Other female genital organs - C57FemaleNorthland</v>
      </c>
      <c r="B1358" s="23" t="s">
        <v>2</v>
      </c>
      <c r="C1358" s="23">
        <v>2015</v>
      </c>
      <c r="D1358" s="23" t="s">
        <v>270</v>
      </c>
      <c r="E1358" s="23" t="s">
        <v>4</v>
      </c>
      <c r="F1358" s="23" t="s">
        <v>185</v>
      </c>
      <c r="G1358" s="23">
        <v>8</v>
      </c>
    </row>
    <row r="1359" spans="1:7" ht="15" x14ac:dyDescent="0.25">
      <c r="A1359" s="128" t="str">
        <f t="shared" si="21"/>
        <v>Reg2015Kidney - C64FemaleNorthland</v>
      </c>
      <c r="B1359" s="23" t="s">
        <v>2</v>
      </c>
      <c r="C1359" s="23">
        <v>2015</v>
      </c>
      <c r="D1359" s="23" t="s">
        <v>274</v>
      </c>
      <c r="E1359" s="23" t="s">
        <v>4</v>
      </c>
      <c r="F1359" s="23" t="s">
        <v>185</v>
      </c>
      <c r="G1359" s="23">
        <v>4</v>
      </c>
    </row>
    <row r="1360" spans="1:7" ht="15" x14ac:dyDescent="0.25">
      <c r="A1360" s="128" t="str">
        <f t="shared" si="21"/>
        <v>Reg2015Bladder - C67FemaleNorthland</v>
      </c>
      <c r="B1360" s="23" t="s">
        <v>2</v>
      </c>
      <c r="C1360" s="23">
        <v>2015</v>
      </c>
      <c r="D1360" s="23" t="s">
        <v>19</v>
      </c>
      <c r="E1360" s="23" t="s">
        <v>4</v>
      </c>
      <c r="F1360" s="23" t="s">
        <v>185</v>
      </c>
      <c r="G1360" s="23">
        <v>2</v>
      </c>
    </row>
    <row r="1361" spans="1:7" ht="15" x14ac:dyDescent="0.25">
      <c r="A1361" s="128" t="str">
        <f t="shared" si="21"/>
        <v>Reg2015Eye - C69FemaleNorthland</v>
      </c>
      <c r="B1361" s="23" t="s">
        <v>2</v>
      </c>
      <c r="C1361" s="23">
        <v>2015</v>
      </c>
      <c r="D1361" s="23" t="s">
        <v>278</v>
      </c>
      <c r="E1361" s="23" t="s">
        <v>4</v>
      </c>
      <c r="F1361" s="23" t="s">
        <v>185</v>
      </c>
      <c r="G1361" s="23">
        <v>1</v>
      </c>
    </row>
    <row r="1362" spans="1:7" ht="15" x14ac:dyDescent="0.25">
      <c r="A1362" s="128" t="str">
        <f t="shared" si="21"/>
        <v>Reg2015Brain - C71FemaleNorthland</v>
      </c>
      <c r="B1362" s="23" t="s">
        <v>2</v>
      </c>
      <c r="C1362" s="23">
        <v>2015</v>
      </c>
      <c r="D1362" s="23" t="s">
        <v>20</v>
      </c>
      <c r="E1362" s="23" t="s">
        <v>4</v>
      </c>
      <c r="F1362" s="23" t="s">
        <v>185</v>
      </c>
      <c r="G1362" s="23">
        <v>8</v>
      </c>
    </row>
    <row r="1363" spans="1:7" ht="15" x14ac:dyDescent="0.25">
      <c r="A1363" s="128" t="str">
        <f t="shared" si="21"/>
        <v>Reg2015Thyroid - C73FemaleNorthland</v>
      </c>
      <c r="B1363" s="23" t="s">
        <v>2</v>
      </c>
      <c r="C1363" s="23">
        <v>2015</v>
      </c>
      <c r="D1363" s="23" t="s">
        <v>281</v>
      </c>
      <c r="E1363" s="23" t="s">
        <v>4</v>
      </c>
      <c r="F1363" s="23" t="s">
        <v>185</v>
      </c>
      <c r="G1363" s="23">
        <v>2</v>
      </c>
    </row>
    <row r="1364" spans="1:7" ht="15" x14ac:dyDescent="0.25">
      <c r="A1364" s="128" t="str">
        <f t="shared" si="21"/>
        <v>Reg2015Adrenal gland - C74FemaleNorthland</v>
      </c>
      <c r="B1364" s="23" t="s">
        <v>2</v>
      </c>
      <c r="C1364" s="23">
        <v>2015</v>
      </c>
      <c r="D1364" s="23" t="s">
        <v>282</v>
      </c>
      <c r="E1364" s="23" t="s">
        <v>4</v>
      </c>
      <c r="F1364" s="23" t="s">
        <v>185</v>
      </c>
      <c r="G1364" s="23">
        <v>3</v>
      </c>
    </row>
    <row r="1365" spans="1:7" ht="15" x14ac:dyDescent="0.25">
      <c r="A1365" s="128" t="str">
        <f t="shared" si="21"/>
        <v>Reg2015Unknown primary - C77-C79FemaleNorthland</v>
      </c>
      <c r="B1365" s="23" t="s">
        <v>2</v>
      </c>
      <c r="C1365" s="23">
        <v>2015</v>
      </c>
      <c r="D1365" s="23" t="s">
        <v>286</v>
      </c>
      <c r="E1365" s="23" t="s">
        <v>4</v>
      </c>
      <c r="F1365" s="23" t="s">
        <v>185</v>
      </c>
      <c r="G1365" s="23">
        <v>16</v>
      </c>
    </row>
    <row r="1366" spans="1:7" ht="15" x14ac:dyDescent="0.25">
      <c r="A1366" s="128" t="str">
        <f t="shared" si="21"/>
        <v>Reg2015Unspecified site - C80FemaleNorthland</v>
      </c>
      <c r="B1366" s="23" t="s">
        <v>2</v>
      </c>
      <c r="C1366" s="23">
        <v>2015</v>
      </c>
      <c r="D1366" s="23" t="s">
        <v>287</v>
      </c>
      <c r="E1366" s="23" t="s">
        <v>4</v>
      </c>
      <c r="F1366" s="23" t="s">
        <v>185</v>
      </c>
      <c r="G1366" s="23">
        <v>4</v>
      </c>
    </row>
    <row r="1367" spans="1:7" ht="15" x14ac:dyDescent="0.25">
      <c r="A1367" s="128" t="str">
        <f t="shared" si="21"/>
        <v>Reg2015Hodgkin lymphoma - C81FemaleNorthland</v>
      </c>
      <c r="B1367" s="23" t="s">
        <v>2</v>
      </c>
      <c r="C1367" s="23">
        <v>2015</v>
      </c>
      <c r="D1367" s="23" t="s">
        <v>289</v>
      </c>
      <c r="E1367" s="23" t="s">
        <v>4</v>
      </c>
      <c r="F1367" s="23" t="s">
        <v>185</v>
      </c>
      <c r="G1367" s="23">
        <v>1</v>
      </c>
    </row>
    <row r="1368" spans="1:7" ht="15" x14ac:dyDescent="0.25">
      <c r="A1368" s="128" t="str">
        <f t="shared" si="21"/>
        <v>Reg2015Non-Hodgkin lymphoma - C82-C86, C96FemaleNorthland</v>
      </c>
      <c r="B1368" s="23" t="s">
        <v>2</v>
      </c>
      <c r="C1368" s="23">
        <v>2015</v>
      </c>
      <c r="D1368" s="23" t="s">
        <v>365</v>
      </c>
      <c r="E1368" s="23" t="s">
        <v>4</v>
      </c>
      <c r="F1368" s="23" t="s">
        <v>185</v>
      </c>
      <c r="G1368" s="23">
        <v>14</v>
      </c>
    </row>
    <row r="1369" spans="1:7" ht="15" x14ac:dyDescent="0.25">
      <c r="A1369" s="128" t="str">
        <f t="shared" si="21"/>
        <v>Reg2015Myeloma - C90FemaleNorthland</v>
      </c>
      <c r="B1369" s="23" t="s">
        <v>2</v>
      </c>
      <c r="C1369" s="23">
        <v>2015</v>
      </c>
      <c r="D1369" s="23" t="s">
        <v>292</v>
      </c>
      <c r="E1369" s="23" t="s">
        <v>4</v>
      </c>
      <c r="F1369" s="23" t="s">
        <v>185</v>
      </c>
      <c r="G1369" s="23">
        <v>14</v>
      </c>
    </row>
    <row r="1370" spans="1:7" ht="15" x14ac:dyDescent="0.25">
      <c r="A1370" s="128" t="str">
        <f t="shared" si="21"/>
        <v>Reg2015Leukaemia - C91-C95FemaleNorthland</v>
      </c>
      <c r="B1370" s="23" t="s">
        <v>2</v>
      </c>
      <c r="C1370" s="23">
        <v>2015</v>
      </c>
      <c r="D1370" s="23" t="s">
        <v>26</v>
      </c>
      <c r="E1370" s="23" t="s">
        <v>4</v>
      </c>
      <c r="F1370" s="23" t="s">
        <v>185</v>
      </c>
      <c r="G1370" s="23">
        <v>6</v>
      </c>
    </row>
    <row r="1371" spans="1:7" ht="15" x14ac:dyDescent="0.25">
      <c r="A1371" s="128" t="str">
        <f t="shared" si="21"/>
        <v>Reg2015Polycythemia vera - D45FemaleNorthland</v>
      </c>
      <c r="B1371" s="23" t="s">
        <v>2</v>
      </c>
      <c r="C1371" s="23">
        <v>2015</v>
      </c>
      <c r="D1371" s="23" t="s">
        <v>294</v>
      </c>
      <c r="E1371" s="23" t="s">
        <v>4</v>
      </c>
      <c r="F1371" s="23" t="s">
        <v>185</v>
      </c>
      <c r="G1371" s="23">
        <v>1</v>
      </c>
    </row>
    <row r="1372" spans="1:7" ht="15" x14ac:dyDescent="0.25">
      <c r="A1372" s="128" t="str">
        <f t="shared" si="21"/>
        <v>Reg2015Myelodyplastic syndromes - D46FemaleNorthland</v>
      </c>
      <c r="B1372" s="23" t="s">
        <v>2</v>
      </c>
      <c r="C1372" s="23">
        <v>2015</v>
      </c>
      <c r="D1372" s="23" t="s">
        <v>295</v>
      </c>
      <c r="E1372" s="23" t="s">
        <v>4</v>
      </c>
      <c r="F1372" s="23" t="s">
        <v>185</v>
      </c>
      <c r="G1372" s="23">
        <v>3</v>
      </c>
    </row>
    <row r="1373" spans="1:7" ht="15" x14ac:dyDescent="0.25">
      <c r="A1373" s="128" t="str">
        <f t="shared" si="21"/>
        <v>Reg2015Uncertain behaviour of lymphoid, haematopoietic and related tissue - D47FemaleNorthland</v>
      </c>
      <c r="B1373" s="23" t="s">
        <v>2</v>
      </c>
      <c r="C1373" s="23">
        <v>2015</v>
      </c>
      <c r="D1373" s="23" t="s">
        <v>296</v>
      </c>
      <c r="E1373" s="23" t="s">
        <v>4</v>
      </c>
      <c r="F1373" s="23" t="s">
        <v>185</v>
      </c>
      <c r="G1373" s="23">
        <v>1</v>
      </c>
    </row>
    <row r="1374" spans="1:7" ht="15" x14ac:dyDescent="0.25">
      <c r="A1374" s="128" t="str">
        <f t="shared" si="21"/>
        <v>Reg2015Lip - C00MaleNorthland</v>
      </c>
      <c r="B1374" s="23" t="s">
        <v>2</v>
      </c>
      <c r="C1374" s="23">
        <v>2015</v>
      </c>
      <c r="D1374" s="23" t="s">
        <v>27</v>
      </c>
      <c r="E1374" s="23" t="s">
        <v>5</v>
      </c>
      <c r="F1374" s="23" t="s">
        <v>185</v>
      </c>
      <c r="G1374" s="23">
        <v>2</v>
      </c>
    </row>
    <row r="1375" spans="1:7" ht="15" x14ac:dyDescent="0.25">
      <c r="A1375" s="128" t="str">
        <f t="shared" si="21"/>
        <v>Reg2015Tongue - C01-C02MaleNorthland</v>
      </c>
      <c r="B1375" s="23" t="s">
        <v>2</v>
      </c>
      <c r="C1375" s="23">
        <v>2015</v>
      </c>
      <c r="D1375" s="23" t="s">
        <v>42</v>
      </c>
      <c r="E1375" s="23" t="s">
        <v>5</v>
      </c>
      <c r="F1375" s="23" t="s">
        <v>185</v>
      </c>
      <c r="G1375" s="23">
        <v>1</v>
      </c>
    </row>
    <row r="1376" spans="1:7" ht="15" x14ac:dyDescent="0.25">
      <c r="A1376" s="128" t="str">
        <f t="shared" si="21"/>
        <v>Reg2015Mouth - C03-C06MaleNorthland</v>
      </c>
      <c r="B1376" s="23" t="s">
        <v>2</v>
      </c>
      <c r="C1376" s="23">
        <v>2015</v>
      </c>
      <c r="D1376" s="23" t="s">
        <v>31</v>
      </c>
      <c r="E1376" s="23" t="s">
        <v>5</v>
      </c>
      <c r="F1376" s="23" t="s">
        <v>185</v>
      </c>
      <c r="G1376" s="23">
        <v>3</v>
      </c>
    </row>
    <row r="1377" spans="1:7" ht="15" x14ac:dyDescent="0.25">
      <c r="A1377" s="128" t="str">
        <f t="shared" si="21"/>
        <v>Reg2015Tonsils - C09MaleNorthland</v>
      </c>
      <c r="B1377" s="23" t="s">
        <v>2</v>
      </c>
      <c r="C1377" s="23">
        <v>2015</v>
      </c>
      <c r="D1377" s="23" t="s">
        <v>248</v>
      </c>
      <c r="E1377" s="23" t="s">
        <v>5</v>
      </c>
      <c r="F1377" s="23" t="s">
        <v>185</v>
      </c>
      <c r="G1377" s="23">
        <v>5</v>
      </c>
    </row>
    <row r="1378" spans="1:7" ht="15" x14ac:dyDescent="0.25">
      <c r="A1378" s="128" t="str">
        <f t="shared" si="21"/>
        <v>Reg2015Oropharynx - C10MaleNorthland</v>
      </c>
      <c r="B1378" s="23" t="s">
        <v>2</v>
      </c>
      <c r="C1378" s="23">
        <v>2015</v>
      </c>
      <c r="D1378" s="23" t="s">
        <v>34</v>
      </c>
      <c r="E1378" s="23" t="s">
        <v>5</v>
      </c>
      <c r="F1378" s="23" t="s">
        <v>185</v>
      </c>
      <c r="G1378" s="23">
        <v>1</v>
      </c>
    </row>
    <row r="1379" spans="1:7" ht="15" x14ac:dyDescent="0.25">
      <c r="A1379" s="128" t="str">
        <f t="shared" si="21"/>
        <v>Reg2015Nasopharynx - C11MaleNorthland</v>
      </c>
      <c r="B1379" s="23" t="s">
        <v>2</v>
      </c>
      <c r="C1379" s="23">
        <v>2015</v>
      </c>
      <c r="D1379" s="23" t="s">
        <v>32</v>
      </c>
      <c r="E1379" s="23" t="s">
        <v>5</v>
      </c>
      <c r="F1379" s="23" t="s">
        <v>185</v>
      </c>
      <c r="G1379" s="23">
        <v>1</v>
      </c>
    </row>
    <row r="1380" spans="1:7" ht="15" x14ac:dyDescent="0.25">
      <c r="A1380" s="128" t="str">
        <f t="shared" si="21"/>
        <v>Reg2015Pyriform sinus - C12MaleNorthland</v>
      </c>
      <c r="B1380" s="23" t="s">
        <v>2</v>
      </c>
      <c r="C1380" s="23">
        <v>2015</v>
      </c>
      <c r="D1380" s="23" t="s">
        <v>249</v>
      </c>
      <c r="E1380" s="23" t="s">
        <v>5</v>
      </c>
      <c r="F1380" s="23" t="s">
        <v>185</v>
      </c>
      <c r="G1380" s="23">
        <v>2</v>
      </c>
    </row>
    <row r="1381" spans="1:7" ht="15" x14ac:dyDescent="0.25">
      <c r="A1381" s="128" t="str">
        <f t="shared" si="21"/>
        <v>Reg2015Hypopharynx - C13MaleNorthland</v>
      </c>
      <c r="B1381" s="23" t="s">
        <v>2</v>
      </c>
      <c r="C1381" s="23">
        <v>2015</v>
      </c>
      <c r="D1381" s="23" t="s">
        <v>24</v>
      </c>
      <c r="E1381" s="23" t="s">
        <v>5</v>
      </c>
      <c r="F1381" s="23" t="s">
        <v>185</v>
      </c>
      <c r="G1381" s="23">
        <v>2</v>
      </c>
    </row>
    <row r="1382" spans="1:7" ht="15" x14ac:dyDescent="0.25">
      <c r="A1382" s="128" t="str">
        <f t="shared" si="21"/>
        <v>Reg2015Oesophagus - C15MaleNorthland</v>
      </c>
      <c r="B1382" s="23" t="s">
        <v>2</v>
      </c>
      <c r="C1382" s="23">
        <v>2015</v>
      </c>
      <c r="D1382" s="23" t="s">
        <v>33</v>
      </c>
      <c r="E1382" s="23" t="s">
        <v>5</v>
      </c>
      <c r="F1382" s="23" t="s">
        <v>185</v>
      </c>
      <c r="G1382" s="23">
        <v>10</v>
      </c>
    </row>
    <row r="1383" spans="1:7" ht="15" x14ac:dyDescent="0.25">
      <c r="A1383" s="128" t="str">
        <f t="shared" si="21"/>
        <v>Reg2015Stomach - C16MaleNorthland</v>
      </c>
      <c r="B1383" s="23" t="s">
        <v>2</v>
      </c>
      <c r="C1383" s="23">
        <v>2015</v>
      </c>
      <c r="D1383" s="23" t="s">
        <v>39</v>
      </c>
      <c r="E1383" s="23" t="s">
        <v>5</v>
      </c>
      <c r="F1383" s="23" t="s">
        <v>185</v>
      </c>
      <c r="G1383" s="23">
        <v>12</v>
      </c>
    </row>
    <row r="1384" spans="1:7" ht="15" x14ac:dyDescent="0.25">
      <c r="A1384" s="128" t="str">
        <f t="shared" si="21"/>
        <v>Reg2015Small intestine - C17MaleNorthland</v>
      </c>
      <c r="B1384" s="23" t="s">
        <v>2</v>
      </c>
      <c r="C1384" s="23">
        <v>2015</v>
      </c>
      <c r="D1384" s="23" t="s">
        <v>252</v>
      </c>
      <c r="E1384" s="23" t="s">
        <v>5</v>
      </c>
      <c r="F1384" s="23" t="s">
        <v>185</v>
      </c>
      <c r="G1384" s="23">
        <v>3</v>
      </c>
    </row>
    <row r="1385" spans="1:7" ht="15" x14ac:dyDescent="0.25">
      <c r="A1385" s="128" t="str">
        <f t="shared" si="21"/>
        <v>Reg2015Colon, rectum and rectosigmoid junction - C18-C20MaleNorthland</v>
      </c>
      <c r="B1385" s="23" t="s">
        <v>2</v>
      </c>
      <c r="C1385" s="23">
        <v>2015</v>
      </c>
      <c r="D1385" s="23" t="s">
        <v>1567</v>
      </c>
      <c r="E1385" s="23" t="s">
        <v>5</v>
      </c>
      <c r="F1385" s="23" t="s">
        <v>185</v>
      </c>
      <c r="G1385" s="23">
        <v>62</v>
      </c>
    </row>
    <row r="1386" spans="1:7" ht="15" x14ac:dyDescent="0.25">
      <c r="A1386" s="128" t="str">
        <f t="shared" si="21"/>
        <v>Reg2015Anus - C21MaleNorthland</v>
      </c>
      <c r="B1386" s="23" t="s">
        <v>2</v>
      </c>
      <c r="C1386" s="23">
        <v>2015</v>
      </c>
      <c r="D1386" s="23" t="s">
        <v>18</v>
      </c>
      <c r="E1386" s="23" t="s">
        <v>5</v>
      </c>
      <c r="F1386" s="23" t="s">
        <v>185</v>
      </c>
      <c r="G1386" s="23">
        <v>2</v>
      </c>
    </row>
    <row r="1387" spans="1:7" ht="15" x14ac:dyDescent="0.25">
      <c r="A1387" s="128" t="str">
        <f t="shared" si="21"/>
        <v>Reg2015Liver - C22MaleNorthland</v>
      </c>
      <c r="B1387" s="23" t="s">
        <v>2</v>
      </c>
      <c r="C1387" s="23">
        <v>2015</v>
      </c>
      <c r="D1387" s="23" t="s">
        <v>254</v>
      </c>
      <c r="E1387" s="23" t="s">
        <v>5</v>
      </c>
      <c r="F1387" s="23" t="s">
        <v>185</v>
      </c>
      <c r="G1387" s="23">
        <v>11</v>
      </c>
    </row>
    <row r="1388" spans="1:7" ht="15" x14ac:dyDescent="0.25">
      <c r="A1388" s="128" t="str">
        <f t="shared" si="21"/>
        <v>Reg2015Other biliary tract - C24MaleNorthland</v>
      </c>
      <c r="B1388" s="23" t="s">
        <v>2</v>
      </c>
      <c r="C1388" s="23">
        <v>2015</v>
      </c>
      <c r="D1388" s="23" t="s">
        <v>255</v>
      </c>
      <c r="E1388" s="23" t="s">
        <v>5</v>
      </c>
      <c r="F1388" s="23" t="s">
        <v>185</v>
      </c>
      <c r="G1388" s="23">
        <v>1</v>
      </c>
    </row>
    <row r="1389" spans="1:7" ht="15" x14ac:dyDescent="0.25">
      <c r="A1389" s="128" t="str">
        <f t="shared" si="21"/>
        <v>Reg2015Pancreas - C25MaleNorthland</v>
      </c>
      <c r="B1389" s="23" t="s">
        <v>2</v>
      </c>
      <c r="C1389" s="23">
        <v>2015</v>
      </c>
      <c r="D1389" s="23" t="s">
        <v>36</v>
      </c>
      <c r="E1389" s="23" t="s">
        <v>5</v>
      </c>
      <c r="F1389" s="23" t="s">
        <v>185</v>
      </c>
      <c r="G1389" s="23">
        <v>16</v>
      </c>
    </row>
    <row r="1390" spans="1:7" ht="15" x14ac:dyDescent="0.25">
      <c r="A1390" s="128" t="str">
        <f t="shared" si="21"/>
        <v>Reg2015Other digestive organs - C26MaleNorthland</v>
      </c>
      <c r="B1390" s="23" t="s">
        <v>2</v>
      </c>
      <c r="C1390" s="23">
        <v>2015</v>
      </c>
      <c r="D1390" s="23" t="s">
        <v>256</v>
      </c>
      <c r="E1390" s="23" t="s">
        <v>5</v>
      </c>
      <c r="F1390" s="23" t="s">
        <v>185</v>
      </c>
      <c r="G1390" s="23">
        <v>3</v>
      </c>
    </row>
    <row r="1391" spans="1:7" ht="15" x14ac:dyDescent="0.25">
      <c r="A1391" s="128" t="str">
        <f t="shared" si="21"/>
        <v>Reg2015Accessory sinuses - C31MaleNorthland</v>
      </c>
      <c r="B1391" s="23" t="s">
        <v>2</v>
      </c>
      <c r="C1391" s="23">
        <v>2015</v>
      </c>
      <c r="D1391" s="23" t="s">
        <v>259</v>
      </c>
      <c r="E1391" s="23" t="s">
        <v>5</v>
      </c>
      <c r="F1391" s="23" t="s">
        <v>185</v>
      </c>
      <c r="G1391" s="23">
        <v>1</v>
      </c>
    </row>
    <row r="1392" spans="1:7" ht="15" x14ac:dyDescent="0.25">
      <c r="A1392" s="128" t="str">
        <f t="shared" si="21"/>
        <v>Reg2015Larynx - C32MaleNorthland</v>
      </c>
      <c r="B1392" s="23" t="s">
        <v>2</v>
      </c>
      <c r="C1392" s="23">
        <v>2015</v>
      </c>
      <c r="D1392" s="23" t="s">
        <v>25</v>
      </c>
      <c r="E1392" s="23" t="s">
        <v>5</v>
      </c>
      <c r="F1392" s="23" t="s">
        <v>185</v>
      </c>
      <c r="G1392" s="23">
        <v>6</v>
      </c>
    </row>
    <row r="1393" spans="1:7" ht="15" x14ac:dyDescent="0.25">
      <c r="A1393" s="128" t="str">
        <f t="shared" si="21"/>
        <v>Reg2015Lung - C33-C34MaleNorthland</v>
      </c>
      <c r="B1393" s="23" t="s">
        <v>2</v>
      </c>
      <c r="C1393" s="23">
        <v>2015</v>
      </c>
      <c r="D1393" s="23" t="s">
        <v>47</v>
      </c>
      <c r="E1393" s="23" t="s">
        <v>5</v>
      </c>
      <c r="F1393" s="23" t="s">
        <v>185</v>
      </c>
      <c r="G1393" s="23">
        <v>64</v>
      </c>
    </row>
    <row r="1394" spans="1:7" ht="15" x14ac:dyDescent="0.25">
      <c r="A1394" s="128" t="str">
        <f t="shared" si="21"/>
        <v>Reg2015Melanoma - C43MaleNorthland</v>
      </c>
      <c r="B1394" s="23" t="s">
        <v>2</v>
      </c>
      <c r="C1394" s="23">
        <v>2015</v>
      </c>
      <c r="D1394" s="23" t="s">
        <v>28</v>
      </c>
      <c r="E1394" s="23" t="s">
        <v>5</v>
      </c>
      <c r="F1394" s="23" t="s">
        <v>185</v>
      </c>
      <c r="G1394" s="23">
        <v>63</v>
      </c>
    </row>
    <row r="1395" spans="1:7" ht="15" x14ac:dyDescent="0.25">
      <c r="A1395" s="128" t="str">
        <f t="shared" si="21"/>
        <v>Reg2015Mesothelioma - C45MaleNorthland</v>
      </c>
      <c r="B1395" s="23" t="s">
        <v>2</v>
      </c>
      <c r="C1395" s="23">
        <v>2015</v>
      </c>
      <c r="D1395" s="23" t="s">
        <v>30</v>
      </c>
      <c r="E1395" s="23" t="s">
        <v>5</v>
      </c>
      <c r="F1395" s="23" t="s">
        <v>185</v>
      </c>
      <c r="G1395" s="23">
        <v>4</v>
      </c>
    </row>
    <row r="1396" spans="1:7" ht="15" x14ac:dyDescent="0.25">
      <c r="A1396" s="128" t="str">
        <f t="shared" si="21"/>
        <v>Reg2015Peripheral nerves and autonomic nervous system - C47MaleNorthland</v>
      </c>
      <c r="B1396" s="23" t="s">
        <v>2</v>
      </c>
      <c r="C1396" s="23">
        <v>2015</v>
      </c>
      <c r="D1396" s="23" t="s">
        <v>266</v>
      </c>
      <c r="E1396" s="23" t="s">
        <v>5</v>
      </c>
      <c r="F1396" s="23" t="s">
        <v>185</v>
      </c>
      <c r="G1396" s="23">
        <v>1</v>
      </c>
    </row>
    <row r="1397" spans="1:7" ht="15" x14ac:dyDescent="0.25">
      <c r="A1397" s="128" t="str">
        <f t="shared" si="21"/>
        <v>Reg2015Prostate - C61MaleNorthland</v>
      </c>
      <c r="B1397" s="23" t="s">
        <v>2</v>
      </c>
      <c r="C1397" s="23">
        <v>2015</v>
      </c>
      <c r="D1397" s="23" t="s">
        <v>38</v>
      </c>
      <c r="E1397" s="23" t="s">
        <v>5</v>
      </c>
      <c r="F1397" s="23" t="s">
        <v>185</v>
      </c>
      <c r="G1397" s="23">
        <v>136</v>
      </c>
    </row>
    <row r="1398" spans="1:7" ht="15" x14ac:dyDescent="0.25">
      <c r="A1398" s="128" t="str">
        <f t="shared" si="21"/>
        <v>Reg2015Testis - C62MaleNorthland</v>
      </c>
      <c r="B1398" s="23" t="s">
        <v>2</v>
      </c>
      <c r="C1398" s="23">
        <v>2015</v>
      </c>
      <c r="D1398" s="23" t="s">
        <v>40</v>
      </c>
      <c r="E1398" s="23" t="s">
        <v>5</v>
      </c>
      <c r="F1398" s="23" t="s">
        <v>185</v>
      </c>
      <c r="G1398" s="23">
        <v>7</v>
      </c>
    </row>
    <row r="1399" spans="1:7" ht="15" x14ac:dyDescent="0.25">
      <c r="A1399" s="128" t="str">
        <f t="shared" si="21"/>
        <v>Reg2015Kidney - C64MaleNorthland</v>
      </c>
      <c r="B1399" s="23" t="s">
        <v>2</v>
      </c>
      <c r="C1399" s="23">
        <v>2015</v>
      </c>
      <c r="D1399" s="23" t="s">
        <v>274</v>
      </c>
      <c r="E1399" s="23" t="s">
        <v>5</v>
      </c>
      <c r="F1399" s="23" t="s">
        <v>185</v>
      </c>
      <c r="G1399" s="23">
        <v>22</v>
      </c>
    </row>
    <row r="1400" spans="1:7" ht="15" x14ac:dyDescent="0.25">
      <c r="A1400" s="128" t="str">
        <f t="shared" si="21"/>
        <v>Reg2015Renal pelvis - C65MaleNorthland</v>
      </c>
      <c r="B1400" s="23" t="s">
        <v>2</v>
      </c>
      <c r="C1400" s="23">
        <v>2015</v>
      </c>
      <c r="D1400" s="23" t="s">
        <v>275</v>
      </c>
      <c r="E1400" s="23" t="s">
        <v>5</v>
      </c>
      <c r="F1400" s="23" t="s">
        <v>185</v>
      </c>
      <c r="G1400" s="23">
        <v>1</v>
      </c>
    </row>
    <row r="1401" spans="1:7" ht="15" x14ac:dyDescent="0.25">
      <c r="A1401" s="128" t="str">
        <f t="shared" si="21"/>
        <v>Reg2015Ureter - C66MaleNorthland</v>
      </c>
      <c r="B1401" s="23" t="s">
        <v>2</v>
      </c>
      <c r="C1401" s="23">
        <v>2015</v>
      </c>
      <c r="D1401" s="23" t="s">
        <v>43</v>
      </c>
      <c r="E1401" s="23" t="s">
        <v>5</v>
      </c>
      <c r="F1401" s="23" t="s">
        <v>185</v>
      </c>
      <c r="G1401" s="23">
        <v>2</v>
      </c>
    </row>
    <row r="1402" spans="1:7" ht="15" x14ac:dyDescent="0.25">
      <c r="A1402" s="128" t="str">
        <f t="shared" si="21"/>
        <v>Reg2015Bladder - C67MaleNorthland</v>
      </c>
      <c r="B1402" s="23" t="s">
        <v>2</v>
      </c>
      <c r="C1402" s="23">
        <v>2015</v>
      </c>
      <c r="D1402" s="23" t="s">
        <v>19</v>
      </c>
      <c r="E1402" s="23" t="s">
        <v>5</v>
      </c>
      <c r="F1402" s="23" t="s">
        <v>185</v>
      </c>
      <c r="G1402" s="23">
        <v>22</v>
      </c>
    </row>
    <row r="1403" spans="1:7" ht="15" x14ac:dyDescent="0.25">
      <c r="A1403" s="128" t="str">
        <f t="shared" si="21"/>
        <v>Reg2015Other urinary organs - C68MaleNorthland</v>
      </c>
      <c r="B1403" s="23" t="s">
        <v>2</v>
      </c>
      <c r="C1403" s="23">
        <v>2015</v>
      </c>
      <c r="D1403" s="23" t="s">
        <v>276</v>
      </c>
      <c r="E1403" s="23" t="s">
        <v>5</v>
      </c>
      <c r="F1403" s="23" t="s">
        <v>185</v>
      </c>
      <c r="G1403" s="23">
        <v>1</v>
      </c>
    </row>
    <row r="1404" spans="1:7" ht="15" x14ac:dyDescent="0.25">
      <c r="A1404" s="128" t="str">
        <f t="shared" si="21"/>
        <v>Reg2015Eye - C69MaleNorthland</v>
      </c>
      <c r="B1404" s="23" t="s">
        <v>2</v>
      </c>
      <c r="C1404" s="23">
        <v>2015</v>
      </c>
      <c r="D1404" s="23" t="s">
        <v>278</v>
      </c>
      <c r="E1404" s="23" t="s">
        <v>5</v>
      </c>
      <c r="F1404" s="23" t="s">
        <v>185</v>
      </c>
      <c r="G1404" s="23">
        <v>1</v>
      </c>
    </row>
    <row r="1405" spans="1:7" ht="15" x14ac:dyDescent="0.25">
      <c r="A1405" s="128" t="str">
        <f t="shared" si="21"/>
        <v>Reg2015Brain - C71MaleNorthland</v>
      </c>
      <c r="B1405" s="23" t="s">
        <v>2</v>
      </c>
      <c r="C1405" s="23">
        <v>2015</v>
      </c>
      <c r="D1405" s="23" t="s">
        <v>20</v>
      </c>
      <c r="E1405" s="23" t="s">
        <v>5</v>
      </c>
      <c r="F1405" s="23" t="s">
        <v>185</v>
      </c>
      <c r="G1405" s="23">
        <v>8</v>
      </c>
    </row>
    <row r="1406" spans="1:7" ht="15" x14ac:dyDescent="0.25">
      <c r="A1406" s="128" t="str">
        <f t="shared" si="21"/>
        <v>Reg2015Thyroid - C73MaleNorthland</v>
      </c>
      <c r="B1406" s="23" t="s">
        <v>2</v>
      </c>
      <c r="C1406" s="23">
        <v>2015</v>
      </c>
      <c r="D1406" s="23" t="s">
        <v>281</v>
      </c>
      <c r="E1406" s="23" t="s">
        <v>5</v>
      </c>
      <c r="F1406" s="23" t="s">
        <v>185</v>
      </c>
      <c r="G1406" s="23">
        <v>3</v>
      </c>
    </row>
    <row r="1407" spans="1:7" ht="15" x14ac:dyDescent="0.25">
      <c r="A1407" s="128" t="str">
        <f t="shared" si="21"/>
        <v>Reg2015Adrenal gland - C74MaleNorthland</v>
      </c>
      <c r="B1407" s="23" t="s">
        <v>2</v>
      </c>
      <c r="C1407" s="23">
        <v>2015</v>
      </c>
      <c r="D1407" s="23" t="s">
        <v>282</v>
      </c>
      <c r="E1407" s="23" t="s">
        <v>5</v>
      </c>
      <c r="F1407" s="23" t="s">
        <v>185</v>
      </c>
      <c r="G1407" s="23">
        <v>1</v>
      </c>
    </row>
    <row r="1408" spans="1:7" ht="15" x14ac:dyDescent="0.25">
      <c r="A1408" s="128" t="str">
        <f t="shared" si="21"/>
        <v>Reg2015Unknown primary - C77-C79MaleNorthland</v>
      </c>
      <c r="B1408" s="23" t="s">
        <v>2</v>
      </c>
      <c r="C1408" s="23">
        <v>2015</v>
      </c>
      <c r="D1408" s="23" t="s">
        <v>286</v>
      </c>
      <c r="E1408" s="23" t="s">
        <v>5</v>
      </c>
      <c r="F1408" s="23" t="s">
        <v>185</v>
      </c>
      <c r="G1408" s="23">
        <v>15</v>
      </c>
    </row>
    <row r="1409" spans="1:7" ht="15" x14ac:dyDescent="0.25">
      <c r="A1409" s="128" t="str">
        <f t="shared" si="21"/>
        <v>Reg2015Unspecified site - C80MaleNorthland</v>
      </c>
      <c r="B1409" s="23" t="s">
        <v>2</v>
      </c>
      <c r="C1409" s="23">
        <v>2015</v>
      </c>
      <c r="D1409" s="23" t="s">
        <v>287</v>
      </c>
      <c r="E1409" s="23" t="s">
        <v>5</v>
      </c>
      <c r="F1409" s="23" t="s">
        <v>185</v>
      </c>
      <c r="G1409" s="23">
        <v>1</v>
      </c>
    </row>
    <row r="1410" spans="1:7" ht="15" x14ac:dyDescent="0.25">
      <c r="A1410" s="128" t="str">
        <f t="shared" si="21"/>
        <v>Reg2015Hodgkin lymphoma - C81MaleNorthland</v>
      </c>
      <c r="B1410" s="23" t="s">
        <v>2</v>
      </c>
      <c r="C1410" s="23">
        <v>2015</v>
      </c>
      <c r="D1410" s="23" t="s">
        <v>289</v>
      </c>
      <c r="E1410" s="23" t="s">
        <v>5</v>
      </c>
      <c r="F1410" s="23" t="s">
        <v>185</v>
      </c>
      <c r="G1410" s="23">
        <v>5</v>
      </c>
    </row>
    <row r="1411" spans="1:7" ht="15" x14ac:dyDescent="0.25">
      <c r="A1411" s="128" t="str">
        <f t="shared" ref="A1411:A1474" si="22">B1411&amp;C1411&amp;D1411&amp;E1411&amp;F1411</f>
        <v>Reg2015Non-Hodgkin lymphoma - C82-C86, C96MaleNorthland</v>
      </c>
      <c r="B1411" s="23" t="s">
        <v>2</v>
      </c>
      <c r="C1411" s="23">
        <v>2015</v>
      </c>
      <c r="D1411" s="23" t="s">
        <v>365</v>
      </c>
      <c r="E1411" s="23" t="s">
        <v>5</v>
      </c>
      <c r="F1411" s="23" t="s">
        <v>185</v>
      </c>
      <c r="G1411" s="23">
        <v>21</v>
      </c>
    </row>
    <row r="1412" spans="1:7" ht="15" x14ac:dyDescent="0.25">
      <c r="A1412" s="128" t="str">
        <f t="shared" si="22"/>
        <v>Reg2015Immunoproliferative cancers - C88MaleNorthland</v>
      </c>
      <c r="B1412" s="23" t="s">
        <v>2</v>
      </c>
      <c r="C1412" s="23">
        <v>2015</v>
      </c>
      <c r="D1412" s="23" t="s">
        <v>291</v>
      </c>
      <c r="E1412" s="23" t="s">
        <v>5</v>
      </c>
      <c r="F1412" s="23" t="s">
        <v>185</v>
      </c>
      <c r="G1412" s="23">
        <v>2</v>
      </c>
    </row>
    <row r="1413" spans="1:7" ht="15" x14ac:dyDescent="0.25">
      <c r="A1413" s="128" t="str">
        <f t="shared" si="22"/>
        <v>Reg2015Myeloma - C90MaleNorthland</v>
      </c>
      <c r="B1413" s="23" t="s">
        <v>2</v>
      </c>
      <c r="C1413" s="23">
        <v>2015</v>
      </c>
      <c r="D1413" s="23" t="s">
        <v>292</v>
      </c>
      <c r="E1413" s="23" t="s">
        <v>5</v>
      </c>
      <c r="F1413" s="23" t="s">
        <v>185</v>
      </c>
      <c r="G1413" s="23">
        <v>15</v>
      </c>
    </row>
    <row r="1414" spans="1:7" ht="15" x14ac:dyDescent="0.25">
      <c r="A1414" s="128" t="str">
        <f t="shared" si="22"/>
        <v>Reg2015Leukaemia - C91-C95MaleNorthland</v>
      </c>
      <c r="B1414" s="23" t="s">
        <v>2</v>
      </c>
      <c r="C1414" s="23">
        <v>2015</v>
      </c>
      <c r="D1414" s="23" t="s">
        <v>26</v>
      </c>
      <c r="E1414" s="23" t="s">
        <v>5</v>
      </c>
      <c r="F1414" s="23" t="s">
        <v>185</v>
      </c>
      <c r="G1414" s="23">
        <v>20</v>
      </c>
    </row>
    <row r="1415" spans="1:7" ht="15" x14ac:dyDescent="0.25">
      <c r="A1415" s="128" t="str">
        <f t="shared" si="22"/>
        <v>Reg2015Polycythemia vera - D45MaleNorthland</v>
      </c>
      <c r="B1415" s="23" t="s">
        <v>2</v>
      </c>
      <c r="C1415" s="23">
        <v>2015</v>
      </c>
      <c r="D1415" s="23" t="s">
        <v>294</v>
      </c>
      <c r="E1415" s="23" t="s">
        <v>5</v>
      </c>
      <c r="F1415" s="23" t="s">
        <v>185</v>
      </c>
      <c r="G1415" s="23">
        <v>2</v>
      </c>
    </row>
    <row r="1416" spans="1:7" ht="15" x14ac:dyDescent="0.25">
      <c r="A1416" s="128" t="str">
        <f t="shared" si="22"/>
        <v>Reg2015Myelodyplastic syndromes - D46MaleNorthland</v>
      </c>
      <c r="B1416" s="23" t="s">
        <v>2</v>
      </c>
      <c r="C1416" s="23">
        <v>2015</v>
      </c>
      <c r="D1416" s="23" t="s">
        <v>295</v>
      </c>
      <c r="E1416" s="23" t="s">
        <v>5</v>
      </c>
      <c r="F1416" s="23" t="s">
        <v>185</v>
      </c>
      <c r="G1416" s="23">
        <v>1</v>
      </c>
    </row>
    <row r="1417" spans="1:7" ht="15" x14ac:dyDescent="0.25">
      <c r="A1417" s="128" t="str">
        <f t="shared" si="22"/>
        <v>Reg2015Uncertain behaviour of lymphoid, haematopoietic and related tissue - D47MaleNorthland</v>
      </c>
      <c r="B1417" s="23" t="s">
        <v>2</v>
      </c>
      <c r="C1417" s="23">
        <v>2015</v>
      </c>
      <c r="D1417" s="23" t="s">
        <v>296</v>
      </c>
      <c r="E1417" s="23" t="s">
        <v>5</v>
      </c>
      <c r="F1417" s="23" t="s">
        <v>185</v>
      </c>
      <c r="G1417" s="23">
        <v>3</v>
      </c>
    </row>
    <row r="1418" spans="1:7" ht="15" x14ac:dyDescent="0.25">
      <c r="A1418" s="128" t="str">
        <f t="shared" si="22"/>
        <v>Reg2015Lip - C00FemaleWaitemata</v>
      </c>
      <c r="B1418" s="23" t="s">
        <v>2</v>
      </c>
      <c r="C1418" s="23">
        <v>2015</v>
      </c>
      <c r="D1418" s="23" t="s">
        <v>27</v>
      </c>
      <c r="E1418" s="23" t="s">
        <v>4</v>
      </c>
      <c r="F1418" s="23" t="s">
        <v>186</v>
      </c>
      <c r="G1418" s="23">
        <v>1</v>
      </c>
    </row>
    <row r="1419" spans="1:7" ht="15" x14ac:dyDescent="0.25">
      <c r="A1419" s="128" t="str">
        <f t="shared" si="22"/>
        <v>Reg2015Tongue - C01-C02FemaleWaitemata</v>
      </c>
      <c r="B1419" s="23" t="s">
        <v>2</v>
      </c>
      <c r="C1419" s="23">
        <v>2015</v>
      </c>
      <c r="D1419" s="23" t="s">
        <v>42</v>
      </c>
      <c r="E1419" s="23" t="s">
        <v>4</v>
      </c>
      <c r="F1419" s="23" t="s">
        <v>186</v>
      </c>
      <c r="G1419" s="23">
        <v>3</v>
      </c>
    </row>
    <row r="1420" spans="1:7" ht="15" x14ac:dyDescent="0.25">
      <c r="A1420" s="128" t="str">
        <f t="shared" si="22"/>
        <v>Reg2015Mouth - C03-C06FemaleWaitemata</v>
      </c>
      <c r="B1420" s="23" t="s">
        <v>2</v>
      </c>
      <c r="C1420" s="23">
        <v>2015</v>
      </c>
      <c r="D1420" s="23" t="s">
        <v>31</v>
      </c>
      <c r="E1420" s="23" t="s">
        <v>4</v>
      </c>
      <c r="F1420" s="23" t="s">
        <v>186</v>
      </c>
      <c r="G1420" s="23">
        <v>3</v>
      </c>
    </row>
    <row r="1421" spans="1:7" ht="15" x14ac:dyDescent="0.25">
      <c r="A1421" s="128" t="str">
        <f t="shared" si="22"/>
        <v>Reg2015Salivary glands - C07-C08FemaleWaitemata</v>
      </c>
      <c r="B1421" s="23" t="s">
        <v>2</v>
      </c>
      <c r="C1421" s="23">
        <v>2015</v>
      </c>
      <c r="D1421" s="23" t="s">
        <v>247</v>
      </c>
      <c r="E1421" s="23" t="s">
        <v>4</v>
      </c>
      <c r="F1421" s="23" t="s">
        <v>186</v>
      </c>
      <c r="G1421" s="23">
        <v>2</v>
      </c>
    </row>
    <row r="1422" spans="1:7" ht="15" x14ac:dyDescent="0.25">
      <c r="A1422" s="128" t="str">
        <f t="shared" si="22"/>
        <v>Reg2015Tonsils - C09FemaleWaitemata</v>
      </c>
      <c r="B1422" s="23" t="s">
        <v>2</v>
      </c>
      <c r="C1422" s="23">
        <v>2015</v>
      </c>
      <c r="D1422" s="23" t="s">
        <v>248</v>
      </c>
      <c r="E1422" s="23" t="s">
        <v>4</v>
      </c>
      <c r="F1422" s="23" t="s">
        <v>186</v>
      </c>
      <c r="G1422" s="23">
        <v>1</v>
      </c>
    </row>
    <row r="1423" spans="1:7" ht="15" x14ac:dyDescent="0.25">
      <c r="A1423" s="128" t="str">
        <f t="shared" si="22"/>
        <v>Reg2015Oropharynx - C10FemaleWaitemata</v>
      </c>
      <c r="B1423" s="23" t="s">
        <v>2</v>
      </c>
      <c r="C1423" s="23">
        <v>2015</v>
      </c>
      <c r="D1423" s="23" t="s">
        <v>34</v>
      </c>
      <c r="E1423" s="23" t="s">
        <v>4</v>
      </c>
      <c r="F1423" s="23" t="s">
        <v>186</v>
      </c>
      <c r="G1423" s="23">
        <v>1</v>
      </c>
    </row>
    <row r="1424" spans="1:7" ht="15" x14ac:dyDescent="0.25">
      <c r="A1424" s="128" t="str">
        <f t="shared" si="22"/>
        <v>Reg2015Oesophagus - C15FemaleWaitemata</v>
      </c>
      <c r="B1424" s="23" t="s">
        <v>2</v>
      </c>
      <c r="C1424" s="23">
        <v>2015</v>
      </c>
      <c r="D1424" s="23" t="s">
        <v>33</v>
      </c>
      <c r="E1424" s="23" t="s">
        <v>4</v>
      </c>
      <c r="F1424" s="23" t="s">
        <v>186</v>
      </c>
      <c r="G1424" s="23">
        <v>8</v>
      </c>
    </row>
    <row r="1425" spans="1:7" ht="15" x14ac:dyDescent="0.25">
      <c r="A1425" s="128" t="str">
        <f t="shared" si="22"/>
        <v>Reg2015Stomach - C16FemaleWaitemata</v>
      </c>
      <c r="B1425" s="23" t="s">
        <v>2</v>
      </c>
      <c r="C1425" s="23">
        <v>2015</v>
      </c>
      <c r="D1425" s="23" t="s">
        <v>39</v>
      </c>
      <c r="E1425" s="23" t="s">
        <v>4</v>
      </c>
      <c r="F1425" s="23" t="s">
        <v>186</v>
      </c>
      <c r="G1425" s="23">
        <v>22</v>
      </c>
    </row>
    <row r="1426" spans="1:7" ht="15" x14ac:dyDescent="0.25">
      <c r="A1426" s="128" t="str">
        <f t="shared" si="22"/>
        <v>Reg2015Small intestine - C17FemaleWaitemata</v>
      </c>
      <c r="B1426" s="23" t="s">
        <v>2</v>
      </c>
      <c r="C1426" s="23">
        <v>2015</v>
      </c>
      <c r="D1426" s="23" t="s">
        <v>252</v>
      </c>
      <c r="E1426" s="23" t="s">
        <v>4</v>
      </c>
      <c r="F1426" s="23" t="s">
        <v>186</v>
      </c>
      <c r="G1426" s="23">
        <v>4</v>
      </c>
    </row>
    <row r="1427" spans="1:7" ht="15" x14ac:dyDescent="0.25">
      <c r="A1427" s="128" t="str">
        <f t="shared" si="22"/>
        <v>Reg2015Colon, rectum and rectosigmoid junction - C18-C20FemaleWaitemata</v>
      </c>
      <c r="B1427" s="23" t="s">
        <v>2</v>
      </c>
      <c r="C1427" s="23">
        <v>2015</v>
      </c>
      <c r="D1427" s="23" t="s">
        <v>1567</v>
      </c>
      <c r="E1427" s="23" t="s">
        <v>4</v>
      </c>
      <c r="F1427" s="23" t="s">
        <v>186</v>
      </c>
      <c r="G1427" s="23">
        <v>175</v>
      </c>
    </row>
    <row r="1428" spans="1:7" ht="15" x14ac:dyDescent="0.25">
      <c r="A1428" s="128" t="str">
        <f t="shared" si="22"/>
        <v>Reg2015Anus - C21FemaleWaitemata</v>
      </c>
      <c r="B1428" s="23" t="s">
        <v>2</v>
      </c>
      <c r="C1428" s="23">
        <v>2015</v>
      </c>
      <c r="D1428" s="23" t="s">
        <v>18</v>
      </c>
      <c r="E1428" s="23" t="s">
        <v>4</v>
      </c>
      <c r="F1428" s="23" t="s">
        <v>186</v>
      </c>
      <c r="G1428" s="23">
        <v>4</v>
      </c>
    </row>
    <row r="1429" spans="1:7" ht="15" x14ac:dyDescent="0.25">
      <c r="A1429" s="128" t="str">
        <f t="shared" si="22"/>
        <v>Reg2015Liver - C22FemaleWaitemata</v>
      </c>
      <c r="B1429" s="23" t="s">
        <v>2</v>
      </c>
      <c r="C1429" s="23">
        <v>2015</v>
      </c>
      <c r="D1429" s="23" t="s">
        <v>254</v>
      </c>
      <c r="E1429" s="23" t="s">
        <v>4</v>
      </c>
      <c r="F1429" s="23" t="s">
        <v>186</v>
      </c>
      <c r="G1429" s="23">
        <v>10</v>
      </c>
    </row>
    <row r="1430" spans="1:7" ht="15" x14ac:dyDescent="0.25">
      <c r="A1430" s="128" t="str">
        <f t="shared" si="22"/>
        <v>Reg2015Gallbladder - C23FemaleWaitemata</v>
      </c>
      <c r="B1430" s="23" t="s">
        <v>2</v>
      </c>
      <c r="C1430" s="23">
        <v>2015</v>
      </c>
      <c r="D1430" s="23" t="s">
        <v>23</v>
      </c>
      <c r="E1430" s="23" t="s">
        <v>4</v>
      </c>
      <c r="F1430" s="23" t="s">
        <v>186</v>
      </c>
      <c r="G1430" s="23">
        <v>6</v>
      </c>
    </row>
    <row r="1431" spans="1:7" ht="15" x14ac:dyDescent="0.25">
      <c r="A1431" s="128" t="str">
        <f t="shared" si="22"/>
        <v>Reg2015Other biliary tract - C24FemaleWaitemata</v>
      </c>
      <c r="B1431" s="23" t="s">
        <v>2</v>
      </c>
      <c r="C1431" s="23">
        <v>2015</v>
      </c>
      <c r="D1431" s="23" t="s">
        <v>255</v>
      </c>
      <c r="E1431" s="23" t="s">
        <v>4</v>
      </c>
      <c r="F1431" s="23" t="s">
        <v>186</v>
      </c>
      <c r="G1431" s="23">
        <v>1</v>
      </c>
    </row>
    <row r="1432" spans="1:7" ht="15" x14ac:dyDescent="0.25">
      <c r="A1432" s="128" t="str">
        <f t="shared" si="22"/>
        <v>Reg2015Pancreas - C25FemaleWaitemata</v>
      </c>
      <c r="B1432" s="23" t="s">
        <v>2</v>
      </c>
      <c r="C1432" s="23">
        <v>2015</v>
      </c>
      <c r="D1432" s="23" t="s">
        <v>36</v>
      </c>
      <c r="E1432" s="23" t="s">
        <v>4</v>
      </c>
      <c r="F1432" s="23" t="s">
        <v>186</v>
      </c>
      <c r="G1432" s="23">
        <v>38</v>
      </c>
    </row>
    <row r="1433" spans="1:7" ht="15" x14ac:dyDescent="0.25">
      <c r="A1433" s="128" t="str">
        <f t="shared" si="22"/>
        <v>Reg2015Other digestive organs - C26FemaleWaitemata</v>
      </c>
      <c r="B1433" s="23" t="s">
        <v>2</v>
      </c>
      <c r="C1433" s="23">
        <v>2015</v>
      </c>
      <c r="D1433" s="23" t="s">
        <v>256</v>
      </c>
      <c r="E1433" s="23" t="s">
        <v>4</v>
      </c>
      <c r="F1433" s="23" t="s">
        <v>186</v>
      </c>
      <c r="G1433" s="23">
        <v>7</v>
      </c>
    </row>
    <row r="1434" spans="1:7" ht="15" x14ac:dyDescent="0.25">
      <c r="A1434" s="128" t="str">
        <f t="shared" si="22"/>
        <v>Reg2015Nasal cavity and middle ear - C30FemaleWaitemata</v>
      </c>
      <c r="B1434" s="23" t="s">
        <v>2</v>
      </c>
      <c r="C1434" s="23">
        <v>2015</v>
      </c>
      <c r="D1434" s="23" t="s">
        <v>258</v>
      </c>
      <c r="E1434" s="23" t="s">
        <v>4</v>
      </c>
      <c r="F1434" s="23" t="s">
        <v>186</v>
      </c>
      <c r="G1434" s="23">
        <v>2</v>
      </c>
    </row>
    <row r="1435" spans="1:7" ht="15" x14ac:dyDescent="0.25">
      <c r="A1435" s="128" t="str">
        <f t="shared" si="22"/>
        <v>Reg2015Larynx - C32FemaleWaitemata</v>
      </c>
      <c r="B1435" s="23" t="s">
        <v>2</v>
      </c>
      <c r="C1435" s="23">
        <v>2015</v>
      </c>
      <c r="D1435" s="23" t="s">
        <v>25</v>
      </c>
      <c r="E1435" s="23" t="s">
        <v>4</v>
      </c>
      <c r="F1435" s="23" t="s">
        <v>186</v>
      </c>
      <c r="G1435" s="23">
        <v>1</v>
      </c>
    </row>
    <row r="1436" spans="1:7" ht="15" x14ac:dyDescent="0.25">
      <c r="A1436" s="128" t="str">
        <f t="shared" si="22"/>
        <v>Reg2015Lung - C33-C34FemaleWaitemata</v>
      </c>
      <c r="B1436" s="23" t="s">
        <v>2</v>
      </c>
      <c r="C1436" s="23">
        <v>2015</v>
      </c>
      <c r="D1436" s="23" t="s">
        <v>47</v>
      </c>
      <c r="E1436" s="23" t="s">
        <v>4</v>
      </c>
      <c r="F1436" s="23" t="s">
        <v>186</v>
      </c>
      <c r="G1436" s="23">
        <v>120</v>
      </c>
    </row>
    <row r="1437" spans="1:7" ht="15" x14ac:dyDescent="0.25">
      <c r="A1437" s="128" t="str">
        <f t="shared" si="22"/>
        <v>Reg2015Heart, mediastinum and pleura - C38FemaleWaitemata</v>
      </c>
      <c r="B1437" s="23" t="s">
        <v>2</v>
      </c>
      <c r="C1437" s="23">
        <v>2015</v>
      </c>
      <c r="D1437" s="23" t="s">
        <v>260</v>
      </c>
      <c r="E1437" s="23" t="s">
        <v>4</v>
      </c>
      <c r="F1437" s="23" t="s">
        <v>186</v>
      </c>
      <c r="G1437" s="23">
        <v>2</v>
      </c>
    </row>
    <row r="1438" spans="1:7" ht="15" x14ac:dyDescent="0.25">
      <c r="A1438" s="128" t="str">
        <f t="shared" si="22"/>
        <v>Reg2015Bone and articular cartilage - C40-C41FemaleWaitemata</v>
      </c>
      <c r="B1438" s="23" t="s">
        <v>2</v>
      </c>
      <c r="C1438" s="23">
        <v>2015</v>
      </c>
      <c r="D1438" s="23" t="s">
        <v>262</v>
      </c>
      <c r="E1438" s="23" t="s">
        <v>4</v>
      </c>
      <c r="F1438" s="23" t="s">
        <v>186</v>
      </c>
      <c r="G1438" s="23">
        <v>1</v>
      </c>
    </row>
    <row r="1439" spans="1:7" ht="15" x14ac:dyDescent="0.25">
      <c r="A1439" s="128" t="str">
        <f t="shared" si="22"/>
        <v>Reg2015Melanoma - C43FemaleWaitemata</v>
      </c>
      <c r="B1439" s="23" t="s">
        <v>2</v>
      </c>
      <c r="C1439" s="23">
        <v>2015</v>
      </c>
      <c r="D1439" s="23" t="s">
        <v>28</v>
      </c>
      <c r="E1439" s="23" t="s">
        <v>4</v>
      </c>
      <c r="F1439" s="23" t="s">
        <v>186</v>
      </c>
      <c r="G1439" s="23">
        <v>134</v>
      </c>
    </row>
    <row r="1440" spans="1:7" ht="15" x14ac:dyDescent="0.25">
      <c r="A1440" s="128" t="str">
        <f t="shared" si="22"/>
        <v>Reg2015Non-melanoma - C44FemaleWaitemata</v>
      </c>
      <c r="B1440" s="23" t="s">
        <v>2</v>
      </c>
      <c r="C1440" s="23">
        <v>2015</v>
      </c>
      <c r="D1440" s="23" t="s">
        <v>263</v>
      </c>
      <c r="E1440" s="23" t="s">
        <v>4</v>
      </c>
      <c r="F1440" s="23" t="s">
        <v>186</v>
      </c>
      <c r="G1440" s="23">
        <v>5</v>
      </c>
    </row>
    <row r="1441" spans="1:7" ht="15" x14ac:dyDescent="0.25">
      <c r="A1441" s="128" t="str">
        <f t="shared" si="22"/>
        <v>Reg2015Mesothelioma - C45FemaleWaitemata</v>
      </c>
      <c r="B1441" s="23" t="s">
        <v>2</v>
      </c>
      <c r="C1441" s="23">
        <v>2015</v>
      </c>
      <c r="D1441" s="23" t="s">
        <v>30</v>
      </c>
      <c r="E1441" s="23" t="s">
        <v>4</v>
      </c>
      <c r="F1441" s="23" t="s">
        <v>186</v>
      </c>
      <c r="G1441" s="23">
        <v>3</v>
      </c>
    </row>
    <row r="1442" spans="1:7" ht="15" x14ac:dyDescent="0.25">
      <c r="A1442" s="128" t="str">
        <f t="shared" si="22"/>
        <v>Reg2015Peritoneum - C48FemaleWaitemata</v>
      </c>
      <c r="B1442" s="23" t="s">
        <v>2</v>
      </c>
      <c r="C1442" s="23">
        <v>2015</v>
      </c>
      <c r="D1442" s="23" t="s">
        <v>267</v>
      </c>
      <c r="E1442" s="23" t="s">
        <v>4</v>
      </c>
      <c r="F1442" s="23" t="s">
        <v>186</v>
      </c>
      <c r="G1442" s="23">
        <v>3</v>
      </c>
    </row>
    <row r="1443" spans="1:7" ht="15" x14ac:dyDescent="0.25">
      <c r="A1443" s="128" t="str">
        <f t="shared" si="22"/>
        <v>Reg2015Connective tissue - C49FemaleWaitemata</v>
      </c>
      <c r="B1443" s="23" t="s">
        <v>2</v>
      </c>
      <c r="C1443" s="23">
        <v>2015</v>
      </c>
      <c r="D1443" s="23" t="s">
        <v>268</v>
      </c>
      <c r="E1443" s="23" t="s">
        <v>4</v>
      </c>
      <c r="F1443" s="23" t="s">
        <v>186</v>
      </c>
      <c r="G1443" s="23">
        <v>5</v>
      </c>
    </row>
    <row r="1444" spans="1:7" ht="15" x14ac:dyDescent="0.25">
      <c r="A1444" s="128" t="str">
        <f t="shared" si="22"/>
        <v>Reg2015Breast - C50FemaleWaitemata</v>
      </c>
      <c r="B1444" s="23" t="s">
        <v>2</v>
      </c>
      <c r="C1444" s="23">
        <v>2015</v>
      </c>
      <c r="D1444" s="23" t="s">
        <v>21</v>
      </c>
      <c r="E1444" s="23" t="s">
        <v>4</v>
      </c>
      <c r="F1444" s="23" t="s">
        <v>186</v>
      </c>
      <c r="G1444" s="23">
        <v>369</v>
      </c>
    </row>
    <row r="1445" spans="1:7" ht="15" x14ac:dyDescent="0.25">
      <c r="A1445" s="128" t="str">
        <f t="shared" si="22"/>
        <v>Reg2015Vulva - C51FemaleWaitemata</v>
      </c>
      <c r="B1445" s="23" t="s">
        <v>2</v>
      </c>
      <c r="C1445" s="23">
        <v>2015</v>
      </c>
      <c r="D1445" s="23" t="s">
        <v>46</v>
      </c>
      <c r="E1445" s="23" t="s">
        <v>4</v>
      </c>
      <c r="F1445" s="23" t="s">
        <v>186</v>
      </c>
      <c r="G1445" s="23">
        <v>1</v>
      </c>
    </row>
    <row r="1446" spans="1:7" ht="15" x14ac:dyDescent="0.25">
      <c r="A1446" s="128" t="str">
        <f t="shared" si="22"/>
        <v>Reg2015Cervix - C53FemaleWaitemata</v>
      </c>
      <c r="B1446" s="23" t="s">
        <v>2</v>
      </c>
      <c r="C1446" s="23">
        <v>2015</v>
      </c>
      <c r="D1446" s="23" t="s">
        <v>22</v>
      </c>
      <c r="E1446" s="23" t="s">
        <v>4</v>
      </c>
      <c r="F1446" s="23" t="s">
        <v>186</v>
      </c>
      <c r="G1446" s="23">
        <v>13</v>
      </c>
    </row>
    <row r="1447" spans="1:7" ht="15" x14ac:dyDescent="0.25">
      <c r="A1447" s="128" t="str">
        <f t="shared" si="22"/>
        <v>Reg2015Uterus - C54-C55FemaleWaitemata</v>
      </c>
      <c r="B1447" s="23" t="s">
        <v>2</v>
      </c>
      <c r="C1447" s="23">
        <v>2015</v>
      </c>
      <c r="D1447" s="23" t="s">
        <v>44</v>
      </c>
      <c r="E1447" s="23" t="s">
        <v>4</v>
      </c>
      <c r="F1447" s="23" t="s">
        <v>186</v>
      </c>
      <c r="G1447" s="23">
        <v>59</v>
      </c>
    </row>
    <row r="1448" spans="1:7" ht="15" x14ac:dyDescent="0.25">
      <c r="A1448" s="128" t="str">
        <f t="shared" si="22"/>
        <v>Reg2015Ovary - C56FemaleWaitemata</v>
      </c>
      <c r="B1448" s="23" t="s">
        <v>2</v>
      </c>
      <c r="C1448" s="23">
        <v>2015</v>
      </c>
      <c r="D1448" s="23" t="s">
        <v>35</v>
      </c>
      <c r="E1448" s="23" t="s">
        <v>4</v>
      </c>
      <c r="F1448" s="23" t="s">
        <v>186</v>
      </c>
      <c r="G1448" s="23">
        <v>32</v>
      </c>
    </row>
    <row r="1449" spans="1:7" ht="15" x14ac:dyDescent="0.25">
      <c r="A1449" s="128" t="str">
        <f t="shared" si="22"/>
        <v>Reg2015Other female genital organs - C57FemaleWaitemata</v>
      </c>
      <c r="B1449" s="23" t="s">
        <v>2</v>
      </c>
      <c r="C1449" s="23">
        <v>2015</v>
      </c>
      <c r="D1449" s="23" t="s">
        <v>270</v>
      </c>
      <c r="E1449" s="23" t="s">
        <v>4</v>
      </c>
      <c r="F1449" s="23" t="s">
        <v>186</v>
      </c>
      <c r="G1449" s="23">
        <v>13</v>
      </c>
    </row>
    <row r="1450" spans="1:7" ht="15" x14ac:dyDescent="0.25">
      <c r="A1450" s="128" t="str">
        <f t="shared" si="22"/>
        <v>Reg2015Kidney - C64FemaleWaitemata</v>
      </c>
      <c r="B1450" s="23" t="s">
        <v>2</v>
      </c>
      <c r="C1450" s="23">
        <v>2015</v>
      </c>
      <c r="D1450" s="23" t="s">
        <v>274</v>
      </c>
      <c r="E1450" s="23" t="s">
        <v>4</v>
      </c>
      <c r="F1450" s="23" t="s">
        <v>186</v>
      </c>
      <c r="G1450" s="23">
        <v>18</v>
      </c>
    </row>
    <row r="1451" spans="1:7" ht="15" x14ac:dyDescent="0.25">
      <c r="A1451" s="128" t="str">
        <f t="shared" si="22"/>
        <v>Reg2015Renal pelvis - C65FemaleWaitemata</v>
      </c>
      <c r="B1451" s="23" t="s">
        <v>2</v>
      </c>
      <c r="C1451" s="23">
        <v>2015</v>
      </c>
      <c r="D1451" s="23" t="s">
        <v>275</v>
      </c>
      <c r="E1451" s="23" t="s">
        <v>4</v>
      </c>
      <c r="F1451" s="23" t="s">
        <v>186</v>
      </c>
      <c r="G1451" s="23">
        <v>2</v>
      </c>
    </row>
    <row r="1452" spans="1:7" ht="15" x14ac:dyDescent="0.25">
      <c r="A1452" s="128" t="str">
        <f t="shared" si="22"/>
        <v>Reg2015Ureter - C66FemaleWaitemata</v>
      </c>
      <c r="B1452" s="23" t="s">
        <v>2</v>
      </c>
      <c r="C1452" s="23">
        <v>2015</v>
      </c>
      <c r="D1452" s="23" t="s">
        <v>43</v>
      </c>
      <c r="E1452" s="23" t="s">
        <v>4</v>
      </c>
      <c r="F1452" s="23" t="s">
        <v>186</v>
      </c>
      <c r="G1452" s="23">
        <v>1</v>
      </c>
    </row>
    <row r="1453" spans="1:7" ht="15" x14ac:dyDescent="0.25">
      <c r="A1453" s="128" t="str">
        <f t="shared" si="22"/>
        <v>Reg2015Bladder - C67FemaleWaitemata</v>
      </c>
      <c r="B1453" s="23" t="s">
        <v>2</v>
      </c>
      <c r="C1453" s="23">
        <v>2015</v>
      </c>
      <c r="D1453" s="23" t="s">
        <v>19</v>
      </c>
      <c r="E1453" s="23" t="s">
        <v>4</v>
      </c>
      <c r="F1453" s="23" t="s">
        <v>186</v>
      </c>
      <c r="G1453" s="23">
        <v>14</v>
      </c>
    </row>
    <row r="1454" spans="1:7" ht="15" x14ac:dyDescent="0.25">
      <c r="A1454" s="128" t="str">
        <f t="shared" si="22"/>
        <v>Reg2015Other urinary organs - C68FemaleWaitemata</v>
      </c>
      <c r="B1454" s="23" t="s">
        <v>2</v>
      </c>
      <c r="C1454" s="23">
        <v>2015</v>
      </c>
      <c r="D1454" s="23" t="s">
        <v>276</v>
      </c>
      <c r="E1454" s="23" t="s">
        <v>4</v>
      </c>
      <c r="F1454" s="23" t="s">
        <v>186</v>
      </c>
      <c r="G1454" s="23">
        <v>1</v>
      </c>
    </row>
    <row r="1455" spans="1:7" ht="15" x14ac:dyDescent="0.25">
      <c r="A1455" s="128" t="str">
        <f t="shared" si="22"/>
        <v>Reg2015Eye - C69FemaleWaitemata</v>
      </c>
      <c r="B1455" s="23" t="s">
        <v>2</v>
      </c>
      <c r="C1455" s="23">
        <v>2015</v>
      </c>
      <c r="D1455" s="23" t="s">
        <v>278</v>
      </c>
      <c r="E1455" s="23" t="s">
        <v>4</v>
      </c>
      <c r="F1455" s="23" t="s">
        <v>186</v>
      </c>
      <c r="G1455" s="23">
        <v>1</v>
      </c>
    </row>
    <row r="1456" spans="1:7" ht="15" x14ac:dyDescent="0.25">
      <c r="A1456" s="128" t="str">
        <f t="shared" si="22"/>
        <v>Reg2015Brain - C71FemaleWaitemata</v>
      </c>
      <c r="B1456" s="23" t="s">
        <v>2</v>
      </c>
      <c r="C1456" s="23">
        <v>2015</v>
      </c>
      <c r="D1456" s="23" t="s">
        <v>20</v>
      </c>
      <c r="E1456" s="23" t="s">
        <v>4</v>
      </c>
      <c r="F1456" s="23" t="s">
        <v>186</v>
      </c>
      <c r="G1456" s="23">
        <v>13</v>
      </c>
    </row>
    <row r="1457" spans="1:7" ht="15" x14ac:dyDescent="0.25">
      <c r="A1457" s="128" t="str">
        <f t="shared" si="22"/>
        <v>Reg2015Thyroid - C73FemaleWaitemata</v>
      </c>
      <c r="B1457" s="23" t="s">
        <v>2</v>
      </c>
      <c r="C1457" s="23">
        <v>2015</v>
      </c>
      <c r="D1457" s="23" t="s">
        <v>281</v>
      </c>
      <c r="E1457" s="23" t="s">
        <v>4</v>
      </c>
      <c r="F1457" s="23" t="s">
        <v>186</v>
      </c>
      <c r="G1457" s="23">
        <v>35</v>
      </c>
    </row>
    <row r="1458" spans="1:7" ht="15" x14ac:dyDescent="0.25">
      <c r="A1458" s="128" t="str">
        <f t="shared" si="22"/>
        <v>Reg2015Other and ill-defined sites - C76FemaleWaitemata</v>
      </c>
      <c r="B1458" s="23" t="s">
        <v>2</v>
      </c>
      <c r="C1458" s="23">
        <v>2015</v>
      </c>
      <c r="D1458" s="23" t="s">
        <v>285</v>
      </c>
      <c r="E1458" s="23" t="s">
        <v>4</v>
      </c>
      <c r="F1458" s="23" t="s">
        <v>186</v>
      </c>
      <c r="G1458" s="23">
        <v>1</v>
      </c>
    </row>
    <row r="1459" spans="1:7" ht="15" x14ac:dyDescent="0.25">
      <c r="A1459" s="128" t="str">
        <f t="shared" si="22"/>
        <v>Reg2015Unknown primary - C77-C79FemaleWaitemata</v>
      </c>
      <c r="B1459" s="23" t="s">
        <v>2</v>
      </c>
      <c r="C1459" s="23">
        <v>2015</v>
      </c>
      <c r="D1459" s="23" t="s">
        <v>286</v>
      </c>
      <c r="E1459" s="23" t="s">
        <v>4</v>
      </c>
      <c r="F1459" s="23" t="s">
        <v>186</v>
      </c>
      <c r="G1459" s="23">
        <v>12</v>
      </c>
    </row>
    <row r="1460" spans="1:7" ht="15" x14ac:dyDescent="0.25">
      <c r="A1460" s="128" t="str">
        <f t="shared" si="22"/>
        <v>Reg2015Unspecified site - C80FemaleWaitemata</v>
      </c>
      <c r="B1460" s="23" t="s">
        <v>2</v>
      </c>
      <c r="C1460" s="23">
        <v>2015</v>
      </c>
      <c r="D1460" s="23" t="s">
        <v>287</v>
      </c>
      <c r="E1460" s="23" t="s">
        <v>4</v>
      </c>
      <c r="F1460" s="23" t="s">
        <v>186</v>
      </c>
      <c r="G1460" s="23">
        <v>5</v>
      </c>
    </row>
    <row r="1461" spans="1:7" ht="15" x14ac:dyDescent="0.25">
      <c r="A1461" s="128" t="str">
        <f t="shared" si="22"/>
        <v>Reg2015Hodgkin lymphoma - C81FemaleWaitemata</v>
      </c>
      <c r="B1461" s="23" t="s">
        <v>2</v>
      </c>
      <c r="C1461" s="23">
        <v>2015</v>
      </c>
      <c r="D1461" s="23" t="s">
        <v>289</v>
      </c>
      <c r="E1461" s="23" t="s">
        <v>4</v>
      </c>
      <c r="F1461" s="23" t="s">
        <v>186</v>
      </c>
      <c r="G1461" s="23">
        <v>4</v>
      </c>
    </row>
    <row r="1462" spans="1:7" ht="15" x14ac:dyDescent="0.25">
      <c r="A1462" s="128" t="str">
        <f t="shared" si="22"/>
        <v>Reg2015Non-Hodgkin lymphoma - C82-C86, C96FemaleWaitemata</v>
      </c>
      <c r="B1462" s="23" t="s">
        <v>2</v>
      </c>
      <c r="C1462" s="23">
        <v>2015</v>
      </c>
      <c r="D1462" s="23" t="s">
        <v>365</v>
      </c>
      <c r="E1462" s="23" t="s">
        <v>4</v>
      </c>
      <c r="F1462" s="23" t="s">
        <v>186</v>
      </c>
      <c r="G1462" s="23">
        <v>41</v>
      </c>
    </row>
    <row r="1463" spans="1:7" ht="15" x14ac:dyDescent="0.25">
      <c r="A1463" s="128" t="str">
        <f t="shared" si="22"/>
        <v>Reg2015Immunoproliferative cancers - C88FemaleWaitemata</v>
      </c>
      <c r="B1463" s="23" t="s">
        <v>2</v>
      </c>
      <c r="C1463" s="23">
        <v>2015</v>
      </c>
      <c r="D1463" s="23" t="s">
        <v>291</v>
      </c>
      <c r="E1463" s="23" t="s">
        <v>4</v>
      </c>
      <c r="F1463" s="23" t="s">
        <v>186</v>
      </c>
      <c r="G1463" s="23">
        <v>2</v>
      </c>
    </row>
    <row r="1464" spans="1:7" ht="15" x14ac:dyDescent="0.25">
      <c r="A1464" s="128" t="str">
        <f t="shared" si="22"/>
        <v>Reg2015Myeloma - C90FemaleWaitemata</v>
      </c>
      <c r="B1464" s="23" t="s">
        <v>2</v>
      </c>
      <c r="C1464" s="23">
        <v>2015</v>
      </c>
      <c r="D1464" s="23" t="s">
        <v>292</v>
      </c>
      <c r="E1464" s="23" t="s">
        <v>4</v>
      </c>
      <c r="F1464" s="23" t="s">
        <v>186</v>
      </c>
      <c r="G1464" s="23">
        <v>18</v>
      </c>
    </row>
    <row r="1465" spans="1:7" ht="15" x14ac:dyDescent="0.25">
      <c r="A1465" s="128" t="str">
        <f t="shared" si="22"/>
        <v>Reg2015Leukaemia - C91-C95FemaleWaitemata</v>
      </c>
      <c r="B1465" s="23" t="s">
        <v>2</v>
      </c>
      <c r="C1465" s="23">
        <v>2015</v>
      </c>
      <c r="D1465" s="23" t="s">
        <v>26</v>
      </c>
      <c r="E1465" s="23" t="s">
        <v>4</v>
      </c>
      <c r="F1465" s="23" t="s">
        <v>186</v>
      </c>
      <c r="G1465" s="23">
        <v>39</v>
      </c>
    </row>
    <row r="1466" spans="1:7" ht="15" x14ac:dyDescent="0.25">
      <c r="A1466" s="128" t="str">
        <f t="shared" si="22"/>
        <v>Reg2015Myelodyplastic syndromes - D46FemaleWaitemata</v>
      </c>
      <c r="B1466" s="23" t="s">
        <v>2</v>
      </c>
      <c r="C1466" s="23">
        <v>2015</v>
      </c>
      <c r="D1466" s="23" t="s">
        <v>295</v>
      </c>
      <c r="E1466" s="23" t="s">
        <v>4</v>
      </c>
      <c r="F1466" s="23" t="s">
        <v>186</v>
      </c>
      <c r="G1466" s="23">
        <v>6</v>
      </c>
    </row>
    <row r="1467" spans="1:7" ht="15" x14ac:dyDescent="0.25">
      <c r="A1467" s="128" t="str">
        <f t="shared" si="22"/>
        <v>Reg2015Uncertain behaviour of lymphoid, haematopoietic and related tissue - D47FemaleWaitemata</v>
      </c>
      <c r="B1467" s="23" t="s">
        <v>2</v>
      </c>
      <c r="C1467" s="23">
        <v>2015</v>
      </c>
      <c r="D1467" s="23" t="s">
        <v>296</v>
      </c>
      <c r="E1467" s="23" t="s">
        <v>4</v>
      </c>
      <c r="F1467" s="23" t="s">
        <v>186</v>
      </c>
      <c r="G1467" s="23">
        <v>5</v>
      </c>
    </row>
    <row r="1468" spans="1:7" ht="15" x14ac:dyDescent="0.25">
      <c r="A1468" s="128" t="str">
        <f t="shared" si="22"/>
        <v>Reg2015Lip - C00MaleWaitemata</v>
      </c>
      <c r="B1468" s="23" t="s">
        <v>2</v>
      </c>
      <c r="C1468" s="23">
        <v>2015</v>
      </c>
      <c r="D1468" s="23" t="s">
        <v>27</v>
      </c>
      <c r="E1468" s="23" t="s">
        <v>5</v>
      </c>
      <c r="F1468" s="23" t="s">
        <v>186</v>
      </c>
      <c r="G1468" s="23">
        <v>5</v>
      </c>
    </row>
    <row r="1469" spans="1:7" ht="15" x14ac:dyDescent="0.25">
      <c r="A1469" s="128" t="str">
        <f t="shared" si="22"/>
        <v>Reg2015Tongue - C01-C02MaleWaitemata</v>
      </c>
      <c r="B1469" s="23" t="s">
        <v>2</v>
      </c>
      <c r="C1469" s="23">
        <v>2015</v>
      </c>
      <c r="D1469" s="23" t="s">
        <v>42</v>
      </c>
      <c r="E1469" s="23" t="s">
        <v>5</v>
      </c>
      <c r="F1469" s="23" t="s">
        <v>186</v>
      </c>
      <c r="G1469" s="23">
        <v>12</v>
      </c>
    </row>
    <row r="1470" spans="1:7" ht="15" x14ac:dyDescent="0.25">
      <c r="A1470" s="128" t="str">
        <f t="shared" si="22"/>
        <v>Reg2015Mouth - C03-C06MaleWaitemata</v>
      </c>
      <c r="B1470" s="23" t="s">
        <v>2</v>
      </c>
      <c r="C1470" s="23">
        <v>2015</v>
      </c>
      <c r="D1470" s="23" t="s">
        <v>31</v>
      </c>
      <c r="E1470" s="23" t="s">
        <v>5</v>
      </c>
      <c r="F1470" s="23" t="s">
        <v>186</v>
      </c>
      <c r="G1470" s="23">
        <v>5</v>
      </c>
    </row>
    <row r="1471" spans="1:7" ht="15" x14ac:dyDescent="0.25">
      <c r="A1471" s="128" t="str">
        <f t="shared" si="22"/>
        <v>Reg2015Salivary glands - C07-C08MaleWaitemata</v>
      </c>
      <c r="B1471" s="23" t="s">
        <v>2</v>
      </c>
      <c r="C1471" s="23">
        <v>2015</v>
      </c>
      <c r="D1471" s="23" t="s">
        <v>247</v>
      </c>
      <c r="E1471" s="23" t="s">
        <v>5</v>
      </c>
      <c r="F1471" s="23" t="s">
        <v>186</v>
      </c>
      <c r="G1471" s="23">
        <v>3</v>
      </c>
    </row>
    <row r="1472" spans="1:7" ht="15" x14ac:dyDescent="0.25">
      <c r="A1472" s="128" t="str">
        <f t="shared" si="22"/>
        <v>Reg2015Tonsils - C09MaleWaitemata</v>
      </c>
      <c r="B1472" s="23" t="s">
        <v>2</v>
      </c>
      <c r="C1472" s="23">
        <v>2015</v>
      </c>
      <c r="D1472" s="23" t="s">
        <v>248</v>
      </c>
      <c r="E1472" s="23" t="s">
        <v>5</v>
      </c>
      <c r="F1472" s="23" t="s">
        <v>186</v>
      </c>
      <c r="G1472" s="23">
        <v>12</v>
      </c>
    </row>
    <row r="1473" spans="1:7" ht="15" x14ac:dyDescent="0.25">
      <c r="A1473" s="128" t="str">
        <f t="shared" si="22"/>
        <v>Reg2015Oropharynx - C10MaleWaitemata</v>
      </c>
      <c r="B1473" s="23" t="s">
        <v>2</v>
      </c>
      <c r="C1473" s="23">
        <v>2015</v>
      </c>
      <c r="D1473" s="23" t="s">
        <v>34</v>
      </c>
      <c r="E1473" s="23" t="s">
        <v>5</v>
      </c>
      <c r="F1473" s="23" t="s">
        <v>186</v>
      </c>
      <c r="G1473" s="23">
        <v>3</v>
      </c>
    </row>
    <row r="1474" spans="1:7" ht="15" x14ac:dyDescent="0.25">
      <c r="A1474" s="128" t="str">
        <f t="shared" si="22"/>
        <v>Reg2015Nasopharynx - C11MaleWaitemata</v>
      </c>
      <c r="B1474" s="23" t="s">
        <v>2</v>
      </c>
      <c r="C1474" s="23">
        <v>2015</v>
      </c>
      <c r="D1474" s="23" t="s">
        <v>32</v>
      </c>
      <c r="E1474" s="23" t="s">
        <v>5</v>
      </c>
      <c r="F1474" s="23" t="s">
        <v>186</v>
      </c>
      <c r="G1474" s="23">
        <v>4</v>
      </c>
    </row>
    <row r="1475" spans="1:7" ht="15" x14ac:dyDescent="0.25">
      <c r="A1475" s="128" t="str">
        <f t="shared" ref="A1475:A1538" si="23">B1475&amp;C1475&amp;D1475&amp;E1475&amp;F1475</f>
        <v>Reg2015Pyriform sinus - C12MaleWaitemata</v>
      </c>
      <c r="B1475" s="23" t="s">
        <v>2</v>
      </c>
      <c r="C1475" s="23">
        <v>2015</v>
      </c>
      <c r="D1475" s="23" t="s">
        <v>249</v>
      </c>
      <c r="E1475" s="23" t="s">
        <v>5</v>
      </c>
      <c r="F1475" s="23" t="s">
        <v>186</v>
      </c>
      <c r="G1475" s="23">
        <v>1</v>
      </c>
    </row>
    <row r="1476" spans="1:7" ht="15" x14ac:dyDescent="0.25">
      <c r="A1476" s="128" t="str">
        <f t="shared" si="23"/>
        <v>Reg2015Hypopharynx - C13MaleWaitemata</v>
      </c>
      <c r="B1476" s="23" t="s">
        <v>2</v>
      </c>
      <c r="C1476" s="23">
        <v>2015</v>
      </c>
      <c r="D1476" s="23" t="s">
        <v>24</v>
      </c>
      <c r="E1476" s="23" t="s">
        <v>5</v>
      </c>
      <c r="F1476" s="23" t="s">
        <v>186</v>
      </c>
      <c r="G1476" s="23">
        <v>2</v>
      </c>
    </row>
    <row r="1477" spans="1:7" ht="15" x14ac:dyDescent="0.25">
      <c r="A1477" s="128" t="str">
        <f t="shared" si="23"/>
        <v>Reg2015Oesophagus - C15MaleWaitemata</v>
      </c>
      <c r="B1477" s="23" t="s">
        <v>2</v>
      </c>
      <c r="C1477" s="23">
        <v>2015</v>
      </c>
      <c r="D1477" s="23" t="s">
        <v>33</v>
      </c>
      <c r="E1477" s="23" t="s">
        <v>5</v>
      </c>
      <c r="F1477" s="23" t="s">
        <v>186</v>
      </c>
      <c r="G1477" s="23">
        <v>24</v>
      </c>
    </row>
    <row r="1478" spans="1:7" ht="15" x14ac:dyDescent="0.25">
      <c r="A1478" s="128" t="str">
        <f t="shared" si="23"/>
        <v>Reg2015Stomach - C16MaleWaitemata</v>
      </c>
      <c r="B1478" s="23" t="s">
        <v>2</v>
      </c>
      <c r="C1478" s="23">
        <v>2015</v>
      </c>
      <c r="D1478" s="23" t="s">
        <v>39</v>
      </c>
      <c r="E1478" s="23" t="s">
        <v>5</v>
      </c>
      <c r="F1478" s="23" t="s">
        <v>186</v>
      </c>
      <c r="G1478" s="23">
        <v>23</v>
      </c>
    </row>
    <row r="1479" spans="1:7" ht="15" x14ac:dyDescent="0.25">
      <c r="A1479" s="128" t="str">
        <f t="shared" si="23"/>
        <v>Reg2015Small intestine - C17MaleWaitemata</v>
      </c>
      <c r="B1479" s="23" t="s">
        <v>2</v>
      </c>
      <c r="C1479" s="23">
        <v>2015</v>
      </c>
      <c r="D1479" s="23" t="s">
        <v>252</v>
      </c>
      <c r="E1479" s="23" t="s">
        <v>5</v>
      </c>
      <c r="F1479" s="23" t="s">
        <v>186</v>
      </c>
      <c r="G1479" s="23">
        <v>10</v>
      </c>
    </row>
    <row r="1480" spans="1:7" ht="15" x14ac:dyDescent="0.25">
      <c r="A1480" s="128" t="str">
        <f t="shared" si="23"/>
        <v>Reg2015Colon, rectum and rectosigmoid junction - C18-C20MaleWaitemata</v>
      </c>
      <c r="B1480" s="23" t="s">
        <v>2</v>
      </c>
      <c r="C1480" s="23">
        <v>2015</v>
      </c>
      <c r="D1480" s="23" t="s">
        <v>1567</v>
      </c>
      <c r="E1480" s="23" t="s">
        <v>5</v>
      </c>
      <c r="F1480" s="23" t="s">
        <v>186</v>
      </c>
      <c r="G1480" s="23">
        <v>162</v>
      </c>
    </row>
    <row r="1481" spans="1:7" ht="15" x14ac:dyDescent="0.25">
      <c r="A1481" s="128" t="str">
        <f t="shared" si="23"/>
        <v>Reg2015Anus - C21MaleWaitemata</v>
      </c>
      <c r="B1481" s="23" t="s">
        <v>2</v>
      </c>
      <c r="C1481" s="23">
        <v>2015</v>
      </c>
      <c r="D1481" s="23" t="s">
        <v>18</v>
      </c>
      <c r="E1481" s="23" t="s">
        <v>5</v>
      </c>
      <c r="F1481" s="23" t="s">
        <v>186</v>
      </c>
      <c r="G1481" s="23">
        <v>4</v>
      </c>
    </row>
    <row r="1482" spans="1:7" ht="15" x14ac:dyDescent="0.25">
      <c r="A1482" s="128" t="str">
        <f t="shared" si="23"/>
        <v>Reg2015Liver - C22MaleWaitemata</v>
      </c>
      <c r="B1482" s="23" t="s">
        <v>2</v>
      </c>
      <c r="C1482" s="23">
        <v>2015</v>
      </c>
      <c r="D1482" s="23" t="s">
        <v>254</v>
      </c>
      <c r="E1482" s="23" t="s">
        <v>5</v>
      </c>
      <c r="F1482" s="23" t="s">
        <v>186</v>
      </c>
      <c r="G1482" s="23">
        <v>22</v>
      </c>
    </row>
    <row r="1483" spans="1:7" ht="15" x14ac:dyDescent="0.25">
      <c r="A1483" s="128" t="str">
        <f t="shared" si="23"/>
        <v>Reg2015Gallbladder - C23MaleWaitemata</v>
      </c>
      <c r="B1483" s="23" t="s">
        <v>2</v>
      </c>
      <c r="C1483" s="23">
        <v>2015</v>
      </c>
      <c r="D1483" s="23" t="s">
        <v>23</v>
      </c>
      <c r="E1483" s="23" t="s">
        <v>5</v>
      </c>
      <c r="F1483" s="23" t="s">
        <v>186</v>
      </c>
      <c r="G1483" s="23">
        <v>2</v>
      </c>
    </row>
    <row r="1484" spans="1:7" ht="15" x14ac:dyDescent="0.25">
      <c r="A1484" s="128" t="str">
        <f t="shared" si="23"/>
        <v>Reg2015Other biliary tract - C24MaleWaitemata</v>
      </c>
      <c r="B1484" s="23" t="s">
        <v>2</v>
      </c>
      <c r="C1484" s="23">
        <v>2015</v>
      </c>
      <c r="D1484" s="23" t="s">
        <v>255</v>
      </c>
      <c r="E1484" s="23" t="s">
        <v>5</v>
      </c>
      <c r="F1484" s="23" t="s">
        <v>186</v>
      </c>
      <c r="G1484" s="23">
        <v>7</v>
      </c>
    </row>
    <row r="1485" spans="1:7" ht="15" x14ac:dyDescent="0.25">
      <c r="A1485" s="128" t="str">
        <f t="shared" si="23"/>
        <v>Reg2015Pancreas - C25MaleWaitemata</v>
      </c>
      <c r="B1485" s="23" t="s">
        <v>2</v>
      </c>
      <c r="C1485" s="23">
        <v>2015</v>
      </c>
      <c r="D1485" s="23" t="s">
        <v>36</v>
      </c>
      <c r="E1485" s="23" t="s">
        <v>5</v>
      </c>
      <c r="F1485" s="23" t="s">
        <v>186</v>
      </c>
      <c r="G1485" s="23">
        <v>29</v>
      </c>
    </row>
    <row r="1486" spans="1:7" ht="15" x14ac:dyDescent="0.25">
      <c r="A1486" s="128" t="str">
        <f t="shared" si="23"/>
        <v>Reg2015Other digestive organs - C26MaleWaitemata</v>
      </c>
      <c r="B1486" s="23" t="s">
        <v>2</v>
      </c>
      <c r="C1486" s="23">
        <v>2015</v>
      </c>
      <c r="D1486" s="23" t="s">
        <v>256</v>
      </c>
      <c r="E1486" s="23" t="s">
        <v>5</v>
      </c>
      <c r="F1486" s="23" t="s">
        <v>186</v>
      </c>
      <c r="G1486" s="23">
        <v>6</v>
      </c>
    </row>
    <row r="1487" spans="1:7" ht="15" x14ac:dyDescent="0.25">
      <c r="A1487" s="128" t="str">
        <f t="shared" si="23"/>
        <v>Reg2015Larynx - C32MaleWaitemata</v>
      </c>
      <c r="B1487" s="23" t="s">
        <v>2</v>
      </c>
      <c r="C1487" s="23">
        <v>2015</v>
      </c>
      <c r="D1487" s="23" t="s">
        <v>25</v>
      </c>
      <c r="E1487" s="23" t="s">
        <v>5</v>
      </c>
      <c r="F1487" s="23" t="s">
        <v>186</v>
      </c>
      <c r="G1487" s="23">
        <v>6</v>
      </c>
    </row>
    <row r="1488" spans="1:7" ht="15" x14ac:dyDescent="0.25">
      <c r="A1488" s="128" t="str">
        <f t="shared" si="23"/>
        <v>Reg2015Lung - C33-C34MaleWaitemata</v>
      </c>
      <c r="B1488" s="23" t="s">
        <v>2</v>
      </c>
      <c r="C1488" s="23">
        <v>2015</v>
      </c>
      <c r="D1488" s="23" t="s">
        <v>47</v>
      </c>
      <c r="E1488" s="23" t="s">
        <v>5</v>
      </c>
      <c r="F1488" s="23" t="s">
        <v>186</v>
      </c>
      <c r="G1488" s="23">
        <v>106</v>
      </c>
    </row>
    <row r="1489" spans="1:7" ht="15" x14ac:dyDescent="0.25">
      <c r="A1489" s="128" t="str">
        <f t="shared" si="23"/>
        <v>Reg2015Heart, mediastinum and pleura - C38MaleWaitemata</v>
      </c>
      <c r="B1489" s="23" t="s">
        <v>2</v>
      </c>
      <c r="C1489" s="23">
        <v>2015</v>
      </c>
      <c r="D1489" s="23" t="s">
        <v>260</v>
      </c>
      <c r="E1489" s="23" t="s">
        <v>5</v>
      </c>
      <c r="F1489" s="23" t="s">
        <v>186</v>
      </c>
      <c r="G1489" s="23">
        <v>1</v>
      </c>
    </row>
    <row r="1490" spans="1:7" ht="15" x14ac:dyDescent="0.25">
      <c r="A1490" s="128" t="str">
        <f t="shared" si="23"/>
        <v>Reg2015Melanoma - C43MaleWaitemata</v>
      </c>
      <c r="B1490" s="23" t="s">
        <v>2</v>
      </c>
      <c r="C1490" s="23">
        <v>2015</v>
      </c>
      <c r="D1490" s="23" t="s">
        <v>28</v>
      </c>
      <c r="E1490" s="23" t="s">
        <v>5</v>
      </c>
      <c r="F1490" s="23" t="s">
        <v>186</v>
      </c>
      <c r="G1490" s="23">
        <v>191</v>
      </c>
    </row>
    <row r="1491" spans="1:7" ht="15" x14ac:dyDescent="0.25">
      <c r="A1491" s="128" t="str">
        <f t="shared" si="23"/>
        <v>Reg2015Non-melanoma - C44MaleWaitemata</v>
      </c>
      <c r="B1491" s="23" t="s">
        <v>2</v>
      </c>
      <c r="C1491" s="23">
        <v>2015</v>
      </c>
      <c r="D1491" s="23" t="s">
        <v>263</v>
      </c>
      <c r="E1491" s="23" t="s">
        <v>5</v>
      </c>
      <c r="F1491" s="23" t="s">
        <v>186</v>
      </c>
      <c r="G1491" s="23">
        <v>8</v>
      </c>
    </row>
    <row r="1492" spans="1:7" ht="15" x14ac:dyDescent="0.25">
      <c r="A1492" s="128" t="str">
        <f t="shared" si="23"/>
        <v>Reg2015Mesothelioma - C45MaleWaitemata</v>
      </c>
      <c r="B1492" s="23" t="s">
        <v>2</v>
      </c>
      <c r="C1492" s="23">
        <v>2015</v>
      </c>
      <c r="D1492" s="23" t="s">
        <v>30</v>
      </c>
      <c r="E1492" s="23" t="s">
        <v>5</v>
      </c>
      <c r="F1492" s="23" t="s">
        <v>186</v>
      </c>
      <c r="G1492" s="23">
        <v>11</v>
      </c>
    </row>
    <row r="1493" spans="1:7" ht="15" x14ac:dyDescent="0.25">
      <c r="A1493" s="128" t="str">
        <f t="shared" si="23"/>
        <v>Reg2015Peritoneum - C48MaleWaitemata</v>
      </c>
      <c r="B1493" s="23" t="s">
        <v>2</v>
      </c>
      <c r="C1493" s="23">
        <v>2015</v>
      </c>
      <c r="D1493" s="23" t="s">
        <v>267</v>
      </c>
      <c r="E1493" s="23" t="s">
        <v>5</v>
      </c>
      <c r="F1493" s="23" t="s">
        <v>186</v>
      </c>
      <c r="G1493" s="23">
        <v>2</v>
      </c>
    </row>
    <row r="1494" spans="1:7" ht="15" x14ac:dyDescent="0.25">
      <c r="A1494" s="128" t="str">
        <f t="shared" si="23"/>
        <v>Reg2015Connective tissue - C49MaleWaitemata</v>
      </c>
      <c r="B1494" s="23" t="s">
        <v>2</v>
      </c>
      <c r="C1494" s="23">
        <v>2015</v>
      </c>
      <c r="D1494" s="23" t="s">
        <v>268</v>
      </c>
      <c r="E1494" s="23" t="s">
        <v>5</v>
      </c>
      <c r="F1494" s="23" t="s">
        <v>186</v>
      </c>
      <c r="G1494" s="23">
        <v>9</v>
      </c>
    </row>
    <row r="1495" spans="1:7" ht="15" x14ac:dyDescent="0.25">
      <c r="A1495" s="128" t="str">
        <f t="shared" si="23"/>
        <v>Reg2015Breast - C50MaleWaitemata</v>
      </c>
      <c r="B1495" s="23" t="s">
        <v>2</v>
      </c>
      <c r="C1495" s="23">
        <v>2015</v>
      </c>
      <c r="D1495" s="23" t="s">
        <v>21</v>
      </c>
      <c r="E1495" s="23" t="s">
        <v>5</v>
      </c>
      <c r="F1495" s="23" t="s">
        <v>186</v>
      </c>
      <c r="G1495" s="23">
        <v>4</v>
      </c>
    </row>
    <row r="1496" spans="1:7" ht="15" x14ac:dyDescent="0.25">
      <c r="A1496" s="128" t="str">
        <f t="shared" si="23"/>
        <v>Reg2015Penis - C60MaleWaitemata</v>
      </c>
      <c r="B1496" s="23" t="s">
        <v>2</v>
      </c>
      <c r="C1496" s="23">
        <v>2015</v>
      </c>
      <c r="D1496" s="23" t="s">
        <v>37</v>
      </c>
      <c r="E1496" s="23" t="s">
        <v>5</v>
      </c>
      <c r="F1496" s="23" t="s">
        <v>186</v>
      </c>
      <c r="G1496" s="23">
        <v>3</v>
      </c>
    </row>
    <row r="1497" spans="1:7" ht="15" x14ac:dyDescent="0.25">
      <c r="A1497" s="128" t="str">
        <f t="shared" si="23"/>
        <v>Reg2015Prostate - C61MaleWaitemata</v>
      </c>
      <c r="B1497" s="23" t="s">
        <v>2</v>
      </c>
      <c r="C1497" s="23">
        <v>2015</v>
      </c>
      <c r="D1497" s="23" t="s">
        <v>38</v>
      </c>
      <c r="E1497" s="23" t="s">
        <v>5</v>
      </c>
      <c r="F1497" s="23" t="s">
        <v>186</v>
      </c>
      <c r="G1497" s="23">
        <v>319</v>
      </c>
    </row>
    <row r="1498" spans="1:7" ht="15" x14ac:dyDescent="0.25">
      <c r="A1498" s="128" t="str">
        <f t="shared" si="23"/>
        <v>Reg2015Testis - C62MaleWaitemata</v>
      </c>
      <c r="B1498" s="23" t="s">
        <v>2</v>
      </c>
      <c r="C1498" s="23">
        <v>2015</v>
      </c>
      <c r="D1498" s="23" t="s">
        <v>40</v>
      </c>
      <c r="E1498" s="23" t="s">
        <v>5</v>
      </c>
      <c r="F1498" s="23" t="s">
        <v>186</v>
      </c>
      <c r="G1498" s="23">
        <v>23</v>
      </c>
    </row>
    <row r="1499" spans="1:7" ht="15" x14ac:dyDescent="0.25">
      <c r="A1499" s="128" t="str">
        <f t="shared" si="23"/>
        <v>Reg2015Other male genital organs - C63MaleWaitemata</v>
      </c>
      <c r="B1499" s="23" t="s">
        <v>2</v>
      </c>
      <c r="C1499" s="23">
        <v>2015</v>
      </c>
      <c r="D1499" s="23" t="s">
        <v>272</v>
      </c>
      <c r="E1499" s="23" t="s">
        <v>5</v>
      </c>
      <c r="F1499" s="23" t="s">
        <v>186</v>
      </c>
      <c r="G1499" s="23">
        <v>1</v>
      </c>
    </row>
    <row r="1500" spans="1:7" ht="15" x14ac:dyDescent="0.25">
      <c r="A1500" s="128" t="str">
        <f t="shared" si="23"/>
        <v>Reg2015Kidney - C64MaleWaitemata</v>
      </c>
      <c r="B1500" s="23" t="s">
        <v>2</v>
      </c>
      <c r="C1500" s="23">
        <v>2015</v>
      </c>
      <c r="D1500" s="23" t="s">
        <v>274</v>
      </c>
      <c r="E1500" s="23" t="s">
        <v>5</v>
      </c>
      <c r="F1500" s="23" t="s">
        <v>186</v>
      </c>
      <c r="G1500" s="23">
        <v>40</v>
      </c>
    </row>
    <row r="1501" spans="1:7" ht="15" x14ac:dyDescent="0.25">
      <c r="A1501" s="128" t="str">
        <f t="shared" si="23"/>
        <v>Reg2015Bladder - C67MaleWaitemata</v>
      </c>
      <c r="B1501" s="23" t="s">
        <v>2</v>
      </c>
      <c r="C1501" s="23">
        <v>2015</v>
      </c>
      <c r="D1501" s="23" t="s">
        <v>19</v>
      </c>
      <c r="E1501" s="23" t="s">
        <v>5</v>
      </c>
      <c r="F1501" s="23" t="s">
        <v>186</v>
      </c>
      <c r="G1501" s="23">
        <v>42</v>
      </c>
    </row>
    <row r="1502" spans="1:7" ht="15" x14ac:dyDescent="0.25">
      <c r="A1502" s="128" t="str">
        <f t="shared" si="23"/>
        <v>Reg2015Other urinary organs - C68MaleWaitemata</v>
      </c>
      <c r="B1502" s="23" t="s">
        <v>2</v>
      </c>
      <c r="C1502" s="23">
        <v>2015</v>
      </c>
      <c r="D1502" s="23" t="s">
        <v>276</v>
      </c>
      <c r="E1502" s="23" t="s">
        <v>5</v>
      </c>
      <c r="F1502" s="23" t="s">
        <v>186</v>
      </c>
      <c r="G1502" s="23">
        <v>2</v>
      </c>
    </row>
    <row r="1503" spans="1:7" ht="15" x14ac:dyDescent="0.25">
      <c r="A1503" s="128" t="str">
        <f t="shared" si="23"/>
        <v>Reg2015Eye - C69MaleWaitemata</v>
      </c>
      <c r="B1503" s="23" t="s">
        <v>2</v>
      </c>
      <c r="C1503" s="23">
        <v>2015</v>
      </c>
      <c r="D1503" s="23" t="s">
        <v>278</v>
      </c>
      <c r="E1503" s="23" t="s">
        <v>5</v>
      </c>
      <c r="F1503" s="23" t="s">
        <v>186</v>
      </c>
      <c r="G1503" s="23">
        <v>3</v>
      </c>
    </row>
    <row r="1504" spans="1:7" ht="15" x14ac:dyDescent="0.25">
      <c r="A1504" s="128" t="str">
        <f t="shared" si="23"/>
        <v>Reg2015Brain - C71MaleWaitemata</v>
      </c>
      <c r="B1504" s="23" t="s">
        <v>2</v>
      </c>
      <c r="C1504" s="23">
        <v>2015</v>
      </c>
      <c r="D1504" s="23" t="s">
        <v>20</v>
      </c>
      <c r="E1504" s="23" t="s">
        <v>5</v>
      </c>
      <c r="F1504" s="23" t="s">
        <v>186</v>
      </c>
      <c r="G1504" s="23">
        <v>25</v>
      </c>
    </row>
    <row r="1505" spans="1:7" ht="15" x14ac:dyDescent="0.25">
      <c r="A1505" s="128" t="str">
        <f t="shared" si="23"/>
        <v>Reg2015Thyroid - C73MaleWaitemata</v>
      </c>
      <c r="B1505" s="23" t="s">
        <v>2</v>
      </c>
      <c r="C1505" s="23">
        <v>2015</v>
      </c>
      <c r="D1505" s="23" t="s">
        <v>281</v>
      </c>
      <c r="E1505" s="23" t="s">
        <v>5</v>
      </c>
      <c r="F1505" s="23" t="s">
        <v>186</v>
      </c>
      <c r="G1505" s="23">
        <v>15</v>
      </c>
    </row>
    <row r="1506" spans="1:7" ht="15" x14ac:dyDescent="0.25">
      <c r="A1506" s="128" t="str">
        <f t="shared" si="23"/>
        <v>Reg2015Other endocrine glands - C75MaleWaitemata</v>
      </c>
      <c r="B1506" s="23" t="s">
        <v>2</v>
      </c>
      <c r="C1506" s="23">
        <v>2015</v>
      </c>
      <c r="D1506" s="23" t="s">
        <v>283</v>
      </c>
      <c r="E1506" s="23" t="s">
        <v>5</v>
      </c>
      <c r="F1506" s="23" t="s">
        <v>186</v>
      </c>
      <c r="G1506" s="23">
        <v>1</v>
      </c>
    </row>
    <row r="1507" spans="1:7" ht="15" x14ac:dyDescent="0.25">
      <c r="A1507" s="128" t="str">
        <f t="shared" si="23"/>
        <v>Reg2015Unknown primary - C77-C79MaleWaitemata</v>
      </c>
      <c r="B1507" s="23" t="s">
        <v>2</v>
      </c>
      <c r="C1507" s="23">
        <v>2015</v>
      </c>
      <c r="D1507" s="23" t="s">
        <v>286</v>
      </c>
      <c r="E1507" s="23" t="s">
        <v>5</v>
      </c>
      <c r="F1507" s="23" t="s">
        <v>186</v>
      </c>
      <c r="G1507" s="23">
        <v>14</v>
      </c>
    </row>
    <row r="1508" spans="1:7" ht="15" x14ac:dyDescent="0.25">
      <c r="A1508" s="128" t="str">
        <f t="shared" si="23"/>
        <v>Reg2015Unspecified site - C80MaleWaitemata</v>
      </c>
      <c r="B1508" s="23" t="s">
        <v>2</v>
      </c>
      <c r="C1508" s="23">
        <v>2015</v>
      </c>
      <c r="D1508" s="23" t="s">
        <v>287</v>
      </c>
      <c r="E1508" s="23" t="s">
        <v>5</v>
      </c>
      <c r="F1508" s="23" t="s">
        <v>186</v>
      </c>
      <c r="G1508" s="23">
        <v>2</v>
      </c>
    </row>
    <row r="1509" spans="1:7" ht="15" x14ac:dyDescent="0.25">
      <c r="A1509" s="128" t="str">
        <f t="shared" si="23"/>
        <v>Reg2015Hodgkin lymphoma - C81MaleWaitemata</v>
      </c>
      <c r="B1509" s="23" t="s">
        <v>2</v>
      </c>
      <c r="C1509" s="23">
        <v>2015</v>
      </c>
      <c r="D1509" s="23" t="s">
        <v>289</v>
      </c>
      <c r="E1509" s="23" t="s">
        <v>5</v>
      </c>
      <c r="F1509" s="23" t="s">
        <v>186</v>
      </c>
      <c r="G1509" s="23">
        <v>7</v>
      </c>
    </row>
    <row r="1510" spans="1:7" ht="15" x14ac:dyDescent="0.25">
      <c r="A1510" s="128" t="str">
        <f t="shared" si="23"/>
        <v>Reg2015Non-Hodgkin lymphoma - C82-C86, C96MaleWaitemata</v>
      </c>
      <c r="B1510" s="23" t="s">
        <v>2</v>
      </c>
      <c r="C1510" s="23">
        <v>2015</v>
      </c>
      <c r="D1510" s="23" t="s">
        <v>365</v>
      </c>
      <c r="E1510" s="23" t="s">
        <v>5</v>
      </c>
      <c r="F1510" s="23" t="s">
        <v>186</v>
      </c>
      <c r="G1510" s="23">
        <v>58</v>
      </c>
    </row>
    <row r="1511" spans="1:7" ht="15" x14ac:dyDescent="0.25">
      <c r="A1511" s="128" t="str">
        <f t="shared" si="23"/>
        <v>Reg2015Immunoproliferative cancers - C88MaleWaitemata</v>
      </c>
      <c r="B1511" s="23" t="s">
        <v>2</v>
      </c>
      <c r="C1511" s="23">
        <v>2015</v>
      </c>
      <c r="D1511" s="23" t="s">
        <v>291</v>
      </c>
      <c r="E1511" s="23" t="s">
        <v>5</v>
      </c>
      <c r="F1511" s="23" t="s">
        <v>186</v>
      </c>
      <c r="G1511" s="23">
        <v>3</v>
      </c>
    </row>
    <row r="1512" spans="1:7" ht="15" x14ac:dyDescent="0.25">
      <c r="A1512" s="128" t="str">
        <f t="shared" si="23"/>
        <v>Reg2015Myeloma - C90MaleWaitemata</v>
      </c>
      <c r="B1512" s="23" t="s">
        <v>2</v>
      </c>
      <c r="C1512" s="23">
        <v>2015</v>
      </c>
      <c r="D1512" s="23" t="s">
        <v>292</v>
      </c>
      <c r="E1512" s="23" t="s">
        <v>5</v>
      </c>
      <c r="F1512" s="23" t="s">
        <v>186</v>
      </c>
      <c r="G1512" s="23">
        <v>35</v>
      </c>
    </row>
    <row r="1513" spans="1:7" ht="15" x14ac:dyDescent="0.25">
      <c r="A1513" s="128" t="str">
        <f t="shared" si="23"/>
        <v>Reg2015Leukaemia - C91-C95MaleWaitemata</v>
      </c>
      <c r="B1513" s="23" t="s">
        <v>2</v>
      </c>
      <c r="C1513" s="23">
        <v>2015</v>
      </c>
      <c r="D1513" s="23" t="s">
        <v>26</v>
      </c>
      <c r="E1513" s="23" t="s">
        <v>5</v>
      </c>
      <c r="F1513" s="23" t="s">
        <v>186</v>
      </c>
      <c r="G1513" s="23">
        <v>61</v>
      </c>
    </row>
    <row r="1514" spans="1:7" ht="15" x14ac:dyDescent="0.25">
      <c r="A1514" s="128" t="str">
        <f t="shared" si="23"/>
        <v>Reg2015Polycythemia vera - D45MaleWaitemata</v>
      </c>
      <c r="B1514" s="23" t="s">
        <v>2</v>
      </c>
      <c r="C1514" s="23">
        <v>2015</v>
      </c>
      <c r="D1514" s="23" t="s">
        <v>294</v>
      </c>
      <c r="E1514" s="23" t="s">
        <v>5</v>
      </c>
      <c r="F1514" s="23" t="s">
        <v>186</v>
      </c>
      <c r="G1514" s="23">
        <v>2</v>
      </c>
    </row>
    <row r="1515" spans="1:7" ht="15" x14ac:dyDescent="0.25">
      <c r="A1515" s="128" t="str">
        <f t="shared" si="23"/>
        <v>Reg2015Myelodyplastic syndromes - D46MaleWaitemata</v>
      </c>
      <c r="B1515" s="23" t="s">
        <v>2</v>
      </c>
      <c r="C1515" s="23">
        <v>2015</v>
      </c>
      <c r="D1515" s="23" t="s">
        <v>295</v>
      </c>
      <c r="E1515" s="23" t="s">
        <v>5</v>
      </c>
      <c r="F1515" s="23" t="s">
        <v>186</v>
      </c>
      <c r="G1515" s="23">
        <v>11</v>
      </c>
    </row>
    <row r="1516" spans="1:7" ht="15" x14ac:dyDescent="0.25">
      <c r="A1516" s="128" t="str">
        <f t="shared" si="23"/>
        <v>Reg2015Uncertain behaviour of lymphoid, haematopoietic and related tissue - D47MaleWaitemata</v>
      </c>
      <c r="B1516" s="23" t="s">
        <v>2</v>
      </c>
      <c r="C1516" s="23">
        <v>2015</v>
      </c>
      <c r="D1516" s="23" t="s">
        <v>296</v>
      </c>
      <c r="E1516" s="23" t="s">
        <v>5</v>
      </c>
      <c r="F1516" s="23" t="s">
        <v>186</v>
      </c>
      <c r="G1516" s="23">
        <v>4</v>
      </c>
    </row>
    <row r="1517" spans="1:7" ht="15" x14ac:dyDescent="0.25">
      <c r="A1517" s="128" t="str">
        <f t="shared" si="23"/>
        <v>Reg2015Lip - C00FemaleAuckland</v>
      </c>
      <c r="B1517" s="23" t="s">
        <v>2</v>
      </c>
      <c r="C1517" s="23">
        <v>2015</v>
      </c>
      <c r="D1517" s="23" t="s">
        <v>27</v>
      </c>
      <c r="E1517" s="23" t="s">
        <v>4</v>
      </c>
      <c r="F1517" s="23" t="s">
        <v>188</v>
      </c>
      <c r="G1517" s="23">
        <v>1</v>
      </c>
    </row>
    <row r="1518" spans="1:7" ht="15" x14ac:dyDescent="0.25">
      <c r="A1518" s="128" t="str">
        <f t="shared" si="23"/>
        <v>Reg2015Tongue - C01-C02FemaleAuckland</v>
      </c>
      <c r="B1518" s="23" t="s">
        <v>2</v>
      </c>
      <c r="C1518" s="23">
        <v>2015</v>
      </c>
      <c r="D1518" s="23" t="s">
        <v>42</v>
      </c>
      <c r="E1518" s="23" t="s">
        <v>4</v>
      </c>
      <c r="F1518" s="23" t="s">
        <v>188</v>
      </c>
      <c r="G1518" s="23">
        <v>4</v>
      </c>
    </row>
    <row r="1519" spans="1:7" ht="15" x14ac:dyDescent="0.25">
      <c r="A1519" s="128" t="str">
        <f t="shared" si="23"/>
        <v>Reg2015Mouth - C03-C06FemaleAuckland</v>
      </c>
      <c r="B1519" s="23" t="s">
        <v>2</v>
      </c>
      <c r="C1519" s="23">
        <v>2015</v>
      </c>
      <c r="D1519" s="23" t="s">
        <v>31</v>
      </c>
      <c r="E1519" s="23" t="s">
        <v>4</v>
      </c>
      <c r="F1519" s="23" t="s">
        <v>188</v>
      </c>
      <c r="G1519" s="23">
        <v>1</v>
      </c>
    </row>
    <row r="1520" spans="1:7" ht="15" x14ac:dyDescent="0.25">
      <c r="A1520" s="128" t="str">
        <f t="shared" si="23"/>
        <v>Reg2015Tonsils - C09FemaleAuckland</v>
      </c>
      <c r="B1520" s="23" t="s">
        <v>2</v>
      </c>
      <c r="C1520" s="23">
        <v>2015</v>
      </c>
      <c r="D1520" s="23" t="s">
        <v>248</v>
      </c>
      <c r="E1520" s="23" t="s">
        <v>4</v>
      </c>
      <c r="F1520" s="23" t="s">
        <v>188</v>
      </c>
      <c r="G1520" s="23">
        <v>2</v>
      </c>
    </row>
    <row r="1521" spans="1:7" ht="15" x14ac:dyDescent="0.25">
      <c r="A1521" s="128" t="str">
        <f t="shared" si="23"/>
        <v>Reg2015Nasopharynx - C11FemaleAuckland</v>
      </c>
      <c r="B1521" s="23" t="s">
        <v>2</v>
      </c>
      <c r="C1521" s="23">
        <v>2015</v>
      </c>
      <c r="D1521" s="23" t="s">
        <v>32</v>
      </c>
      <c r="E1521" s="23" t="s">
        <v>4</v>
      </c>
      <c r="F1521" s="23" t="s">
        <v>188</v>
      </c>
      <c r="G1521" s="23">
        <v>1</v>
      </c>
    </row>
    <row r="1522" spans="1:7" ht="15" x14ac:dyDescent="0.25">
      <c r="A1522" s="128" t="str">
        <f t="shared" si="23"/>
        <v>Reg2015Pyriform sinus - C12FemaleAuckland</v>
      </c>
      <c r="B1522" s="23" t="s">
        <v>2</v>
      </c>
      <c r="C1522" s="23">
        <v>2015</v>
      </c>
      <c r="D1522" s="23" t="s">
        <v>249</v>
      </c>
      <c r="E1522" s="23" t="s">
        <v>4</v>
      </c>
      <c r="F1522" s="23" t="s">
        <v>188</v>
      </c>
      <c r="G1522" s="23">
        <v>1</v>
      </c>
    </row>
    <row r="1523" spans="1:7" ht="15" x14ac:dyDescent="0.25">
      <c r="A1523" s="128" t="str">
        <f t="shared" si="23"/>
        <v>Reg2015Oesophagus - C15FemaleAuckland</v>
      </c>
      <c r="B1523" s="23" t="s">
        <v>2</v>
      </c>
      <c r="C1523" s="23">
        <v>2015</v>
      </c>
      <c r="D1523" s="23" t="s">
        <v>33</v>
      </c>
      <c r="E1523" s="23" t="s">
        <v>4</v>
      </c>
      <c r="F1523" s="23" t="s">
        <v>188</v>
      </c>
      <c r="G1523" s="23">
        <v>7</v>
      </c>
    </row>
    <row r="1524" spans="1:7" ht="15" x14ac:dyDescent="0.25">
      <c r="A1524" s="128" t="str">
        <f t="shared" si="23"/>
        <v>Reg2015Stomach - C16FemaleAuckland</v>
      </c>
      <c r="B1524" s="23" t="s">
        <v>2</v>
      </c>
      <c r="C1524" s="23">
        <v>2015</v>
      </c>
      <c r="D1524" s="23" t="s">
        <v>39</v>
      </c>
      <c r="E1524" s="23" t="s">
        <v>4</v>
      </c>
      <c r="F1524" s="23" t="s">
        <v>188</v>
      </c>
      <c r="G1524" s="23">
        <v>20</v>
      </c>
    </row>
    <row r="1525" spans="1:7" ht="15" x14ac:dyDescent="0.25">
      <c r="A1525" s="128" t="str">
        <f t="shared" si="23"/>
        <v>Reg2015Small intestine - C17FemaleAuckland</v>
      </c>
      <c r="B1525" s="23" t="s">
        <v>2</v>
      </c>
      <c r="C1525" s="23">
        <v>2015</v>
      </c>
      <c r="D1525" s="23" t="s">
        <v>252</v>
      </c>
      <c r="E1525" s="23" t="s">
        <v>4</v>
      </c>
      <c r="F1525" s="23" t="s">
        <v>188</v>
      </c>
      <c r="G1525" s="23">
        <v>3</v>
      </c>
    </row>
    <row r="1526" spans="1:7" ht="15" x14ac:dyDescent="0.25">
      <c r="A1526" s="128" t="str">
        <f t="shared" si="23"/>
        <v>Reg2015Colon, rectum and rectosigmoid junction - C18-C20FemaleAuckland</v>
      </c>
      <c r="B1526" s="23" t="s">
        <v>2</v>
      </c>
      <c r="C1526" s="23">
        <v>2015</v>
      </c>
      <c r="D1526" s="23" t="s">
        <v>1567</v>
      </c>
      <c r="E1526" s="23" t="s">
        <v>4</v>
      </c>
      <c r="F1526" s="23" t="s">
        <v>188</v>
      </c>
      <c r="G1526" s="23">
        <v>117</v>
      </c>
    </row>
    <row r="1527" spans="1:7" ht="15" x14ac:dyDescent="0.25">
      <c r="A1527" s="128" t="str">
        <f t="shared" si="23"/>
        <v>Reg2015Anus - C21FemaleAuckland</v>
      </c>
      <c r="B1527" s="23" t="s">
        <v>2</v>
      </c>
      <c r="C1527" s="23">
        <v>2015</v>
      </c>
      <c r="D1527" s="23" t="s">
        <v>18</v>
      </c>
      <c r="E1527" s="23" t="s">
        <v>4</v>
      </c>
      <c r="F1527" s="23" t="s">
        <v>188</v>
      </c>
      <c r="G1527" s="23">
        <v>3</v>
      </c>
    </row>
    <row r="1528" spans="1:7" ht="15" x14ac:dyDescent="0.25">
      <c r="A1528" s="128" t="str">
        <f t="shared" si="23"/>
        <v>Reg2015Liver - C22FemaleAuckland</v>
      </c>
      <c r="B1528" s="23" t="s">
        <v>2</v>
      </c>
      <c r="C1528" s="23">
        <v>2015</v>
      </c>
      <c r="D1528" s="23" t="s">
        <v>254</v>
      </c>
      <c r="E1528" s="23" t="s">
        <v>4</v>
      </c>
      <c r="F1528" s="23" t="s">
        <v>188</v>
      </c>
      <c r="G1528" s="23">
        <v>9</v>
      </c>
    </row>
    <row r="1529" spans="1:7" ht="15" x14ac:dyDescent="0.25">
      <c r="A1529" s="128" t="str">
        <f t="shared" si="23"/>
        <v>Reg2015Gallbladder - C23FemaleAuckland</v>
      </c>
      <c r="B1529" s="23" t="s">
        <v>2</v>
      </c>
      <c r="C1529" s="23">
        <v>2015</v>
      </c>
      <c r="D1529" s="23" t="s">
        <v>23</v>
      </c>
      <c r="E1529" s="23" t="s">
        <v>4</v>
      </c>
      <c r="F1529" s="23" t="s">
        <v>188</v>
      </c>
      <c r="G1529" s="23">
        <v>4</v>
      </c>
    </row>
    <row r="1530" spans="1:7" ht="15" x14ac:dyDescent="0.25">
      <c r="A1530" s="128" t="str">
        <f t="shared" si="23"/>
        <v>Reg2015Other biliary tract - C24FemaleAuckland</v>
      </c>
      <c r="B1530" s="23" t="s">
        <v>2</v>
      </c>
      <c r="C1530" s="23">
        <v>2015</v>
      </c>
      <c r="D1530" s="23" t="s">
        <v>255</v>
      </c>
      <c r="E1530" s="23" t="s">
        <v>4</v>
      </c>
      <c r="F1530" s="23" t="s">
        <v>188</v>
      </c>
      <c r="G1530" s="23">
        <v>6</v>
      </c>
    </row>
    <row r="1531" spans="1:7" ht="15" x14ac:dyDescent="0.25">
      <c r="A1531" s="128" t="str">
        <f t="shared" si="23"/>
        <v>Reg2015Pancreas - C25FemaleAuckland</v>
      </c>
      <c r="B1531" s="23" t="s">
        <v>2</v>
      </c>
      <c r="C1531" s="23">
        <v>2015</v>
      </c>
      <c r="D1531" s="23" t="s">
        <v>36</v>
      </c>
      <c r="E1531" s="23" t="s">
        <v>4</v>
      </c>
      <c r="F1531" s="23" t="s">
        <v>188</v>
      </c>
      <c r="G1531" s="23">
        <v>18</v>
      </c>
    </row>
    <row r="1532" spans="1:7" ht="15" x14ac:dyDescent="0.25">
      <c r="A1532" s="128" t="str">
        <f t="shared" si="23"/>
        <v>Reg2015Other digestive organs - C26FemaleAuckland</v>
      </c>
      <c r="B1532" s="23" t="s">
        <v>2</v>
      </c>
      <c r="C1532" s="23">
        <v>2015</v>
      </c>
      <c r="D1532" s="23" t="s">
        <v>256</v>
      </c>
      <c r="E1532" s="23" t="s">
        <v>4</v>
      </c>
      <c r="F1532" s="23" t="s">
        <v>188</v>
      </c>
      <c r="G1532" s="23">
        <v>6</v>
      </c>
    </row>
    <row r="1533" spans="1:7" ht="15" x14ac:dyDescent="0.25">
      <c r="A1533" s="128" t="str">
        <f t="shared" si="23"/>
        <v>Reg2015Larynx - C32FemaleAuckland</v>
      </c>
      <c r="B1533" s="23" t="s">
        <v>2</v>
      </c>
      <c r="C1533" s="23">
        <v>2015</v>
      </c>
      <c r="D1533" s="23" t="s">
        <v>25</v>
      </c>
      <c r="E1533" s="23" t="s">
        <v>4</v>
      </c>
      <c r="F1533" s="23" t="s">
        <v>188</v>
      </c>
      <c r="G1533" s="23">
        <v>1</v>
      </c>
    </row>
    <row r="1534" spans="1:7" ht="15" x14ac:dyDescent="0.25">
      <c r="A1534" s="128" t="str">
        <f t="shared" si="23"/>
        <v>Reg2015Lung - C33-C34FemaleAuckland</v>
      </c>
      <c r="B1534" s="23" t="s">
        <v>2</v>
      </c>
      <c r="C1534" s="23">
        <v>2015</v>
      </c>
      <c r="D1534" s="23" t="s">
        <v>47</v>
      </c>
      <c r="E1534" s="23" t="s">
        <v>4</v>
      </c>
      <c r="F1534" s="23" t="s">
        <v>188</v>
      </c>
      <c r="G1534" s="23">
        <v>68</v>
      </c>
    </row>
    <row r="1535" spans="1:7" ht="15" x14ac:dyDescent="0.25">
      <c r="A1535" s="128" t="str">
        <f t="shared" si="23"/>
        <v>Reg2015Thymus - C37FemaleAuckland</v>
      </c>
      <c r="B1535" s="23" t="s">
        <v>2</v>
      </c>
      <c r="C1535" s="23">
        <v>2015</v>
      </c>
      <c r="D1535" s="23" t="s">
        <v>41</v>
      </c>
      <c r="E1535" s="23" t="s">
        <v>4</v>
      </c>
      <c r="F1535" s="23" t="s">
        <v>188</v>
      </c>
      <c r="G1535" s="23">
        <v>2</v>
      </c>
    </row>
    <row r="1536" spans="1:7" ht="15" x14ac:dyDescent="0.25">
      <c r="A1536" s="128" t="str">
        <f t="shared" si="23"/>
        <v>Reg2015Bone and articular cartilage - C40-C41FemaleAuckland</v>
      </c>
      <c r="B1536" s="23" t="s">
        <v>2</v>
      </c>
      <c r="C1536" s="23">
        <v>2015</v>
      </c>
      <c r="D1536" s="23" t="s">
        <v>262</v>
      </c>
      <c r="E1536" s="23" t="s">
        <v>4</v>
      </c>
      <c r="F1536" s="23" t="s">
        <v>188</v>
      </c>
      <c r="G1536" s="23">
        <v>2</v>
      </c>
    </row>
    <row r="1537" spans="1:7" ht="15" x14ac:dyDescent="0.25">
      <c r="A1537" s="128" t="str">
        <f t="shared" si="23"/>
        <v>Reg2015Melanoma - C43FemaleAuckland</v>
      </c>
      <c r="B1537" s="23" t="s">
        <v>2</v>
      </c>
      <c r="C1537" s="23">
        <v>2015</v>
      </c>
      <c r="D1537" s="23" t="s">
        <v>28</v>
      </c>
      <c r="E1537" s="23" t="s">
        <v>4</v>
      </c>
      <c r="F1537" s="23" t="s">
        <v>188</v>
      </c>
      <c r="G1537" s="23">
        <v>90</v>
      </c>
    </row>
    <row r="1538" spans="1:7" ht="15" x14ac:dyDescent="0.25">
      <c r="A1538" s="128" t="str">
        <f t="shared" si="23"/>
        <v>Reg2015Non-melanoma - C44FemaleAuckland</v>
      </c>
      <c r="B1538" s="23" t="s">
        <v>2</v>
      </c>
      <c r="C1538" s="23">
        <v>2015</v>
      </c>
      <c r="D1538" s="23" t="s">
        <v>263</v>
      </c>
      <c r="E1538" s="23" t="s">
        <v>4</v>
      </c>
      <c r="F1538" s="23" t="s">
        <v>188</v>
      </c>
      <c r="G1538" s="23">
        <v>5</v>
      </c>
    </row>
    <row r="1539" spans="1:7" ht="15" x14ac:dyDescent="0.25">
      <c r="A1539" s="128" t="str">
        <f t="shared" ref="A1539:A1602" si="24">B1539&amp;C1539&amp;D1539&amp;E1539&amp;F1539</f>
        <v>Reg2015Mesothelioma - C45FemaleAuckland</v>
      </c>
      <c r="B1539" s="23" t="s">
        <v>2</v>
      </c>
      <c r="C1539" s="23">
        <v>2015</v>
      </c>
      <c r="D1539" s="23" t="s">
        <v>30</v>
      </c>
      <c r="E1539" s="23" t="s">
        <v>4</v>
      </c>
      <c r="F1539" s="23" t="s">
        <v>188</v>
      </c>
      <c r="G1539" s="23">
        <v>2</v>
      </c>
    </row>
    <row r="1540" spans="1:7" ht="15" x14ac:dyDescent="0.25">
      <c r="A1540" s="128" t="str">
        <f t="shared" si="24"/>
        <v>Reg2015Connective tissue - C49FemaleAuckland</v>
      </c>
      <c r="B1540" s="23" t="s">
        <v>2</v>
      </c>
      <c r="C1540" s="23">
        <v>2015</v>
      </c>
      <c r="D1540" s="23" t="s">
        <v>268</v>
      </c>
      <c r="E1540" s="23" t="s">
        <v>4</v>
      </c>
      <c r="F1540" s="23" t="s">
        <v>188</v>
      </c>
      <c r="G1540" s="23">
        <v>5</v>
      </c>
    </row>
    <row r="1541" spans="1:7" ht="15" x14ac:dyDescent="0.25">
      <c r="A1541" s="128" t="str">
        <f t="shared" si="24"/>
        <v>Reg2015Breast - C50FemaleAuckland</v>
      </c>
      <c r="B1541" s="23" t="s">
        <v>2</v>
      </c>
      <c r="C1541" s="23">
        <v>2015</v>
      </c>
      <c r="D1541" s="23" t="s">
        <v>21</v>
      </c>
      <c r="E1541" s="23" t="s">
        <v>4</v>
      </c>
      <c r="F1541" s="23" t="s">
        <v>188</v>
      </c>
      <c r="G1541" s="23">
        <v>277</v>
      </c>
    </row>
    <row r="1542" spans="1:7" ht="15" x14ac:dyDescent="0.25">
      <c r="A1542" s="128" t="str">
        <f t="shared" si="24"/>
        <v>Reg2015Vagina - C52FemaleAuckland</v>
      </c>
      <c r="B1542" s="23" t="s">
        <v>2</v>
      </c>
      <c r="C1542" s="23">
        <v>2015</v>
      </c>
      <c r="D1542" s="23" t="s">
        <v>45</v>
      </c>
      <c r="E1542" s="23" t="s">
        <v>4</v>
      </c>
      <c r="F1542" s="23" t="s">
        <v>188</v>
      </c>
      <c r="G1542" s="23">
        <v>2</v>
      </c>
    </row>
    <row r="1543" spans="1:7" ht="15" x14ac:dyDescent="0.25">
      <c r="A1543" s="128" t="str">
        <f t="shared" si="24"/>
        <v>Reg2015Cervix - C53FemaleAuckland</v>
      </c>
      <c r="B1543" s="23" t="s">
        <v>2</v>
      </c>
      <c r="C1543" s="23">
        <v>2015</v>
      </c>
      <c r="D1543" s="23" t="s">
        <v>22</v>
      </c>
      <c r="E1543" s="23" t="s">
        <v>4</v>
      </c>
      <c r="F1543" s="23" t="s">
        <v>188</v>
      </c>
      <c r="G1543" s="23">
        <v>9</v>
      </c>
    </row>
    <row r="1544" spans="1:7" ht="15" x14ac:dyDescent="0.25">
      <c r="A1544" s="128" t="str">
        <f t="shared" si="24"/>
        <v>Reg2015Uterus - C54-C55FemaleAuckland</v>
      </c>
      <c r="B1544" s="23" t="s">
        <v>2</v>
      </c>
      <c r="C1544" s="23">
        <v>2015</v>
      </c>
      <c r="D1544" s="23" t="s">
        <v>44</v>
      </c>
      <c r="E1544" s="23" t="s">
        <v>4</v>
      </c>
      <c r="F1544" s="23" t="s">
        <v>188</v>
      </c>
      <c r="G1544" s="23">
        <v>47</v>
      </c>
    </row>
    <row r="1545" spans="1:7" ht="15" x14ac:dyDescent="0.25">
      <c r="A1545" s="128" t="str">
        <f t="shared" si="24"/>
        <v>Reg2015Ovary - C56FemaleAuckland</v>
      </c>
      <c r="B1545" s="23" t="s">
        <v>2</v>
      </c>
      <c r="C1545" s="23">
        <v>2015</v>
      </c>
      <c r="D1545" s="23" t="s">
        <v>35</v>
      </c>
      <c r="E1545" s="23" t="s">
        <v>4</v>
      </c>
      <c r="F1545" s="23" t="s">
        <v>188</v>
      </c>
      <c r="G1545" s="23">
        <v>15</v>
      </c>
    </row>
    <row r="1546" spans="1:7" ht="15" x14ac:dyDescent="0.25">
      <c r="A1546" s="128" t="str">
        <f t="shared" si="24"/>
        <v>Reg2015Other female genital organs - C57FemaleAuckland</v>
      </c>
      <c r="B1546" s="23" t="s">
        <v>2</v>
      </c>
      <c r="C1546" s="23">
        <v>2015</v>
      </c>
      <c r="D1546" s="23" t="s">
        <v>270</v>
      </c>
      <c r="E1546" s="23" t="s">
        <v>4</v>
      </c>
      <c r="F1546" s="23" t="s">
        <v>188</v>
      </c>
      <c r="G1546" s="23">
        <v>14</v>
      </c>
    </row>
    <row r="1547" spans="1:7" ht="15" x14ac:dyDescent="0.25">
      <c r="A1547" s="128" t="str">
        <f t="shared" si="24"/>
        <v>Reg2015Kidney - C64FemaleAuckland</v>
      </c>
      <c r="B1547" s="23" t="s">
        <v>2</v>
      </c>
      <c r="C1547" s="23">
        <v>2015</v>
      </c>
      <c r="D1547" s="23" t="s">
        <v>274</v>
      </c>
      <c r="E1547" s="23" t="s">
        <v>4</v>
      </c>
      <c r="F1547" s="23" t="s">
        <v>188</v>
      </c>
      <c r="G1547" s="23">
        <v>14</v>
      </c>
    </row>
    <row r="1548" spans="1:7" ht="15" x14ac:dyDescent="0.25">
      <c r="A1548" s="128" t="str">
        <f t="shared" si="24"/>
        <v>Reg2015Renal pelvis - C65FemaleAuckland</v>
      </c>
      <c r="B1548" s="23" t="s">
        <v>2</v>
      </c>
      <c r="C1548" s="23">
        <v>2015</v>
      </c>
      <c r="D1548" s="23" t="s">
        <v>275</v>
      </c>
      <c r="E1548" s="23" t="s">
        <v>4</v>
      </c>
      <c r="F1548" s="23" t="s">
        <v>188</v>
      </c>
      <c r="G1548" s="23">
        <v>1</v>
      </c>
    </row>
    <row r="1549" spans="1:7" ht="15" x14ac:dyDescent="0.25">
      <c r="A1549" s="128" t="str">
        <f t="shared" si="24"/>
        <v>Reg2015Ureter - C66FemaleAuckland</v>
      </c>
      <c r="B1549" s="23" t="s">
        <v>2</v>
      </c>
      <c r="C1549" s="23">
        <v>2015</v>
      </c>
      <c r="D1549" s="23" t="s">
        <v>43</v>
      </c>
      <c r="E1549" s="23" t="s">
        <v>4</v>
      </c>
      <c r="F1549" s="23" t="s">
        <v>188</v>
      </c>
      <c r="G1549" s="23">
        <v>3</v>
      </c>
    </row>
    <row r="1550" spans="1:7" ht="15" x14ac:dyDescent="0.25">
      <c r="A1550" s="128" t="str">
        <f t="shared" si="24"/>
        <v>Reg2015Bladder - C67FemaleAuckland</v>
      </c>
      <c r="B1550" s="23" t="s">
        <v>2</v>
      </c>
      <c r="C1550" s="23">
        <v>2015</v>
      </c>
      <c r="D1550" s="23" t="s">
        <v>19</v>
      </c>
      <c r="E1550" s="23" t="s">
        <v>4</v>
      </c>
      <c r="F1550" s="23" t="s">
        <v>188</v>
      </c>
      <c r="G1550" s="23">
        <v>7</v>
      </c>
    </row>
    <row r="1551" spans="1:7" ht="15" x14ac:dyDescent="0.25">
      <c r="A1551" s="128" t="str">
        <f t="shared" si="24"/>
        <v>Reg2015Eye - C69FemaleAuckland</v>
      </c>
      <c r="B1551" s="23" t="s">
        <v>2</v>
      </c>
      <c r="C1551" s="23">
        <v>2015</v>
      </c>
      <c r="D1551" s="23" t="s">
        <v>278</v>
      </c>
      <c r="E1551" s="23" t="s">
        <v>4</v>
      </c>
      <c r="F1551" s="23" t="s">
        <v>188</v>
      </c>
      <c r="G1551" s="23">
        <v>1</v>
      </c>
    </row>
    <row r="1552" spans="1:7" ht="15" x14ac:dyDescent="0.25">
      <c r="A1552" s="128" t="str">
        <f t="shared" si="24"/>
        <v>Reg2015Meninges - C70FemaleAuckland</v>
      </c>
      <c r="B1552" s="23" t="s">
        <v>2</v>
      </c>
      <c r="C1552" s="23">
        <v>2015</v>
      </c>
      <c r="D1552" s="23" t="s">
        <v>29</v>
      </c>
      <c r="E1552" s="23" t="s">
        <v>4</v>
      </c>
      <c r="F1552" s="23" t="s">
        <v>188</v>
      </c>
      <c r="G1552" s="23">
        <v>1</v>
      </c>
    </row>
    <row r="1553" spans="1:7" ht="15" x14ac:dyDescent="0.25">
      <c r="A1553" s="128" t="str">
        <f t="shared" si="24"/>
        <v>Reg2015Brain - C71FemaleAuckland</v>
      </c>
      <c r="B1553" s="23" t="s">
        <v>2</v>
      </c>
      <c r="C1553" s="23">
        <v>2015</v>
      </c>
      <c r="D1553" s="23" t="s">
        <v>20</v>
      </c>
      <c r="E1553" s="23" t="s">
        <v>4</v>
      </c>
      <c r="F1553" s="23" t="s">
        <v>188</v>
      </c>
      <c r="G1553" s="23">
        <v>13</v>
      </c>
    </row>
    <row r="1554" spans="1:7" ht="15" x14ac:dyDescent="0.25">
      <c r="A1554" s="128" t="str">
        <f t="shared" si="24"/>
        <v>Reg2015Thyroid - C73FemaleAuckland</v>
      </c>
      <c r="B1554" s="23" t="s">
        <v>2</v>
      </c>
      <c r="C1554" s="23">
        <v>2015</v>
      </c>
      <c r="D1554" s="23" t="s">
        <v>281</v>
      </c>
      <c r="E1554" s="23" t="s">
        <v>4</v>
      </c>
      <c r="F1554" s="23" t="s">
        <v>188</v>
      </c>
      <c r="G1554" s="23">
        <v>26</v>
      </c>
    </row>
    <row r="1555" spans="1:7" ht="15" x14ac:dyDescent="0.25">
      <c r="A1555" s="128" t="str">
        <f t="shared" si="24"/>
        <v>Reg2015Adrenal gland - C74FemaleAuckland</v>
      </c>
      <c r="B1555" s="23" t="s">
        <v>2</v>
      </c>
      <c r="C1555" s="23">
        <v>2015</v>
      </c>
      <c r="D1555" s="23" t="s">
        <v>282</v>
      </c>
      <c r="E1555" s="23" t="s">
        <v>4</v>
      </c>
      <c r="F1555" s="23" t="s">
        <v>188</v>
      </c>
      <c r="G1555" s="23">
        <v>1</v>
      </c>
    </row>
    <row r="1556" spans="1:7" ht="15" x14ac:dyDescent="0.25">
      <c r="A1556" s="128" t="str">
        <f t="shared" si="24"/>
        <v>Reg2015Other and ill-defined sites - C76FemaleAuckland</v>
      </c>
      <c r="B1556" s="23" t="s">
        <v>2</v>
      </c>
      <c r="C1556" s="23">
        <v>2015</v>
      </c>
      <c r="D1556" s="23" t="s">
        <v>285</v>
      </c>
      <c r="E1556" s="23" t="s">
        <v>4</v>
      </c>
      <c r="F1556" s="23" t="s">
        <v>188</v>
      </c>
      <c r="G1556" s="23">
        <v>1</v>
      </c>
    </row>
    <row r="1557" spans="1:7" ht="15" x14ac:dyDescent="0.25">
      <c r="A1557" s="128" t="str">
        <f t="shared" si="24"/>
        <v>Reg2015Unknown primary - C77-C79FemaleAuckland</v>
      </c>
      <c r="B1557" s="23" t="s">
        <v>2</v>
      </c>
      <c r="C1557" s="23">
        <v>2015</v>
      </c>
      <c r="D1557" s="23" t="s">
        <v>286</v>
      </c>
      <c r="E1557" s="23" t="s">
        <v>4</v>
      </c>
      <c r="F1557" s="23" t="s">
        <v>188</v>
      </c>
      <c r="G1557" s="23">
        <v>14</v>
      </c>
    </row>
    <row r="1558" spans="1:7" ht="15" x14ac:dyDescent="0.25">
      <c r="A1558" s="128" t="str">
        <f t="shared" si="24"/>
        <v>Reg2015Unspecified site - C80FemaleAuckland</v>
      </c>
      <c r="B1558" s="23" t="s">
        <v>2</v>
      </c>
      <c r="C1558" s="23">
        <v>2015</v>
      </c>
      <c r="D1558" s="23" t="s">
        <v>287</v>
      </c>
      <c r="E1558" s="23" t="s">
        <v>4</v>
      </c>
      <c r="F1558" s="23" t="s">
        <v>188</v>
      </c>
      <c r="G1558" s="23">
        <v>4</v>
      </c>
    </row>
    <row r="1559" spans="1:7" ht="15" x14ac:dyDescent="0.25">
      <c r="A1559" s="128" t="str">
        <f t="shared" si="24"/>
        <v>Reg2015Hodgkin lymphoma - C81FemaleAuckland</v>
      </c>
      <c r="B1559" s="23" t="s">
        <v>2</v>
      </c>
      <c r="C1559" s="23">
        <v>2015</v>
      </c>
      <c r="D1559" s="23" t="s">
        <v>289</v>
      </c>
      <c r="E1559" s="23" t="s">
        <v>4</v>
      </c>
      <c r="F1559" s="23" t="s">
        <v>188</v>
      </c>
      <c r="G1559" s="23">
        <v>7</v>
      </c>
    </row>
    <row r="1560" spans="1:7" ht="15" x14ac:dyDescent="0.25">
      <c r="A1560" s="128" t="str">
        <f t="shared" si="24"/>
        <v>Reg2015Non-Hodgkin lymphoma - C82-C86, C96FemaleAuckland</v>
      </c>
      <c r="B1560" s="23" t="s">
        <v>2</v>
      </c>
      <c r="C1560" s="23">
        <v>2015</v>
      </c>
      <c r="D1560" s="23" t="s">
        <v>365</v>
      </c>
      <c r="E1560" s="23" t="s">
        <v>4</v>
      </c>
      <c r="F1560" s="23" t="s">
        <v>188</v>
      </c>
      <c r="G1560" s="23">
        <v>37</v>
      </c>
    </row>
    <row r="1561" spans="1:7" ht="15" x14ac:dyDescent="0.25">
      <c r="A1561" s="128" t="str">
        <f t="shared" si="24"/>
        <v>Reg2015Immunoproliferative cancers - C88FemaleAuckland</v>
      </c>
      <c r="B1561" s="23" t="s">
        <v>2</v>
      </c>
      <c r="C1561" s="23">
        <v>2015</v>
      </c>
      <c r="D1561" s="23" t="s">
        <v>291</v>
      </c>
      <c r="E1561" s="23" t="s">
        <v>4</v>
      </c>
      <c r="F1561" s="23" t="s">
        <v>188</v>
      </c>
      <c r="G1561" s="23">
        <v>1</v>
      </c>
    </row>
    <row r="1562" spans="1:7" ht="15" x14ac:dyDescent="0.25">
      <c r="A1562" s="128" t="str">
        <f t="shared" si="24"/>
        <v>Reg2015Myeloma - C90FemaleAuckland</v>
      </c>
      <c r="B1562" s="23" t="s">
        <v>2</v>
      </c>
      <c r="C1562" s="23">
        <v>2015</v>
      </c>
      <c r="D1562" s="23" t="s">
        <v>292</v>
      </c>
      <c r="E1562" s="23" t="s">
        <v>4</v>
      </c>
      <c r="F1562" s="23" t="s">
        <v>188</v>
      </c>
      <c r="G1562" s="23">
        <v>12</v>
      </c>
    </row>
    <row r="1563" spans="1:7" ht="15" x14ac:dyDescent="0.25">
      <c r="A1563" s="128" t="str">
        <f t="shared" si="24"/>
        <v>Reg2015Leukaemia - C91-C95FemaleAuckland</v>
      </c>
      <c r="B1563" s="23" t="s">
        <v>2</v>
      </c>
      <c r="C1563" s="23">
        <v>2015</v>
      </c>
      <c r="D1563" s="23" t="s">
        <v>26</v>
      </c>
      <c r="E1563" s="23" t="s">
        <v>4</v>
      </c>
      <c r="F1563" s="23" t="s">
        <v>188</v>
      </c>
      <c r="G1563" s="23">
        <v>25</v>
      </c>
    </row>
    <row r="1564" spans="1:7" ht="15" x14ac:dyDescent="0.25">
      <c r="A1564" s="128" t="str">
        <f t="shared" si="24"/>
        <v>Reg2015Polycythemia vera - D45FemaleAuckland</v>
      </c>
      <c r="B1564" s="23" t="s">
        <v>2</v>
      </c>
      <c r="C1564" s="23">
        <v>2015</v>
      </c>
      <c r="D1564" s="23" t="s">
        <v>294</v>
      </c>
      <c r="E1564" s="23" t="s">
        <v>4</v>
      </c>
      <c r="F1564" s="23" t="s">
        <v>188</v>
      </c>
      <c r="G1564" s="23">
        <v>1</v>
      </c>
    </row>
    <row r="1565" spans="1:7" ht="15" x14ac:dyDescent="0.25">
      <c r="A1565" s="128" t="str">
        <f t="shared" si="24"/>
        <v>Reg2015Myelodyplastic syndromes - D46FemaleAuckland</v>
      </c>
      <c r="B1565" s="23" t="s">
        <v>2</v>
      </c>
      <c r="C1565" s="23">
        <v>2015</v>
      </c>
      <c r="D1565" s="23" t="s">
        <v>295</v>
      </c>
      <c r="E1565" s="23" t="s">
        <v>4</v>
      </c>
      <c r="F1565" s="23" t="s">
        <v>188</v>
      </c>
      <c r="G1565" s="23">
        <v>3</v>
      </c>
    </row>
    <row r="1566" spans="1:7" ht="15" x14ac:dyDescent="0.25">
      <c r="A1566" s="128" t="str">
        <f t="shared" si="24"/>
        <v>Reg2015Uncertain behaviour of lymphoid, haematopoietic and related tissue - D47FemaleAuckland</v>
      </c>
      <c r="B1566" s="23" t="s">
        <v>2</v>
      </c>
      <c r="C1566" s="23">
        <v>2015</v>
      </c>
      <c r="D1566" s="23" t="s">
        <v>296</v>
      </c>
      <c r="E1566" s="23" t="s">
        <v>4</v>
      </c>
      <c r="F1566" s="23" t="s">
        <v>188</v>
      </c>
      <c r="G1566" s="23">
        <v>3</v>
      </c>
    </row>
    <row r="1567" spans="1:7" ht="15" x14ac:dyDescent="0.25">
      <c r="A1567" s="128" t="str">
        <f t="shared" si="24"/>
        <v>Reg2015Lip - C00MaleAuckland</v>
      </c>
      <c r="B1567" s="23" t="s">
        <v>2</v>
      </c>
      <c r="C1567" s="23">
        <v>2015</v>
      </c>
      <c r="D1567" s="23" t="s">
        <v>27</v>
      </c>
      <c r="E1567" s="23" t="s">
        <v>5</v>
      </c>
      <c r="F1567" s="23" t="s">
        <v>188</v>
      </c>
      <c r="G1567" s="23">
        <v>1</v>
      </c>
    </row>
    <row r="1568" spans="1:7" ht="15" x14ac:dyDescent="0.25">
      <c r="A1568" s="128" t="str">
        <f t="shared" si="24"/>
        <v>Reg2015Tongue - C01-C02MaleAuckland</v>
      </c>
      <c r="B1568" s="23" t="s">
        <v>2</v>
      </c>
      <c r="C1568" s="23">
        <v>2015</v>
      </c>
      <c r="D1568" s="23" t="s">
        <v>42</v>
      </c>
      <c r="E1568" s="23" t="s">
        <v>5</v>
      </c>
      <c r="F1568" s="23" t="s">
        <v>188</v>
      </c>
      <c r="G1568" s="23">
        <v>14</v>
      </c>
    </row>
    <row r="1569" spans="1:7" ht="15" x14ac:dyDescent="0.25">
      <c r="A1569" s="128" t="str">
        <f t="shared" si="24"/>
        <v>Reg2015Mouth - C03-C06MaleAuckland</v>
      </c>
      <c r="B1569" s="23" t="s">
        <v>2</v>
      </c>
      <c r="C1569" s="23">
        <v>2015</v>
      </c>
      <c r="D1569" s="23" t="s">
        <v>31</v>
      </c>
      <c r="E1569" s="23" t="s">
        <v>5</v>
      </c>
      <c r="F1569" s="23" t="s">
        <v>188</v>
      </c>
      <c r="G1569" s="23">
        <v>3</v>
      </c>
    </row>
    <row r="1570" spans="1:7" ht="15" x14ac:dyDescent="0.25">
      <c r="A1570" s="128" t="str">
        <f t="shared" si="24"/>
        <v>Reg2015Salivary glands - C07-C08MaleAuckland</v>
      </c>
      <c r="B1570" s="23" t="s">
        <v>2</v>
      </c>
      <c r="C1570" s="23">
        <v>2015</v>
      </c>
      <c r="D1570" s="23" t="s">
        <v>247</v>
      </c>
      <c r="E1570" s="23" t="s">
        <v>5</v>
      </c>
      <c r="F1570" s="23" t="s">
        <v>188</v>
      </c>
      <c r="G1570" s="23">
        <v>3</v>
      </c>
    </row>
    <row r="1571" spans="1:7" ht="15" x14ac:dyDescent="0.25">
      <c r="A1571" s="128" t="str">
        <f t="shared" si="24"/>
        <v>Reg2015Tonsils - C09MaleAuckland</v>
      </c>
      <c r="B1571" s="23" t="s">
        <v>2</v>
      </c>
      <c r="C1571" s="23">
        <v>2015</v>
      </c>
      <c r="D1571" s="23" t="s">
        <v>248</v>
      </c>
      <c r="E1571" s="23" t="s">
        <v>5</v>
      </c>
      <c r="F1571" s="23" t="s">
        <v>188</v>
      </c>
      <c r="G1571" s="23">
        <v>6</v>
      </c>
    </row>
    <row r="1572" spans="1:7" ht="15" x14ac:dyDescent="0.25">
      <c r="A1572" s="128" t="str">
        <f t="shared" si="24"/>
        <v>Reg2015Oropharynx - C10MaleAuckland</v>
      </c>
      <c r="B1572" s="23" t="s">
        <v>2</v>
      </c>
      <c r="C1572" s="23">
        <v>2015</v>
      </c>
      <c r="D1572" s="23" t="s">
        <v>34</v>
      </c>
      <c r="E1572" s="23" t="s">
        <v>5</v>
      </c>
      <c r="F1572" s="23" t="s">
        <v>188</v>
      </c>
      <c r="G1572" s="23">
        <v>4</v>
      </c>
    </row>
    <row r="1573" spans="1:7" ht="15" x14ac:dyDescent="0.25">
      <c r="A1573" s="128" t="str">
        <f t="shared" si="24"/>
        <v>Reg2015Nasopharynx - C11MaleAuckland</v>
      </c>
      <c r="B1573" s="23" t="s">
        <v>2</v>
      </c>
      <c r="C1573" s="23">
        <v>2015</v>
      </c>
      <c r="D1573" s="23" t="s">
        <v>32</v>
      </c>
      <c r="E1573" s="23" t="s">
        <v>5</v>
      </c>
      <c r="F1573" s="23" t="s">
        <v>188</v>
      </c>
      <c r="G1573" s="23">
        <v>5</v>
      </c>
    </row>
    <row r="1574" spans="1:7" ht="15" x14ac:dyDescent="0.25">
      <c r="A1574" s="128" t="str">
        <f t="shared" si="24"/>
        <v>Reg2015Pyriform sinus - C12MaleAuckland</v>
      </c>
      <c r="B1574" s="23" t="s">
        <v>2</v>
      </c>
      <c r="C1574" s="23">
        <v>2015</v>
      </c>
      <c r="D1574" s="23" t="s">
        <v>249</v>
      </c>
      <c r="E1574" s="23" t="s">
        <v>5</v>
      </c>
      <c r="F1574" s="23" t="s">
        <v>188</v>
      </c>
      <c r="G1574" s="23">
        <v>1</v>
      </c>
    </row>
    <row r="1575" spans="1:7" ht="15" x14ac:dyDescent="0.25">
      <c r="A1575" s="128" t="str">
        <f t="shared" si="24"/>
        <v>Reg2015Hypopharynx - C13MaleAuckland</v>
      </c>
      <c r="B1575" s="23" t="s">
        <v>2</v>
      </c>
      <c r="C1575" s="23">
        <v>2015</v>
      </c>
      <c r="D1575" s="23" t="s">
        <v>24</v>
      </c>
      <c r="E1575" s="23" t="s">
        <v>5</v>
      </c>
      <c r="F1575" s="23" t="s">
        <v>188</v>
      </c>
      <c r="G1575" s="23">
        <v>1</v>
      </c>
    </row>
    <row r="1576" spans="1:7" ht="15" x14ac:dyDescent="0.25">
      <c r="A1576" s="128" t="str">
        <f t="shared" si="24"/>
        <v>Reg2015Oesophagus - C15MaleAuckland</v>
      </c>
      <c r="B1576" s="23" t="s">
        <v>2</v>
      </c>
      <c r="C1576" s="23">
        <v>2015</v>
      </c>
      <c r="D1576" s="23" t="s">
        <v>33</v>
      </c>
      <c r="E1576" s="23" t="s">
        <v>5</v>
      </c>
      <c r="F1576" s="23" t="s">
        <v>188</v>
      </c>
      <c r="G1576" s="23">
        <v>11</v>
      </c>
    </row>
    <row r="1577" spans="1:7" ht="15" x14ac:dyDescent="0.25">
      <c r="A1577" s="128" t="str">
        <f t="shared" si="24"/>
        <v>Reg2015Stomach - C16MaleAuckland</v>
      </c>
      <c r="B1577" s="23" t="s">
        <v>2</v>
      </c>
      <c r="C1577" s="23">
        <v>2015</v>
      </c>
      <c r="D1577" s="23" t="s">
        <v>39</v>
      </c>
      <c r="E1577" s="23" t="s">
        <v>5</v>
      </c>
      <c r="F1577" s="23" t="s">
        <v>188</v>
      </c>
      <c r="G1577" s="23">
        <v>16</v>
      </c>
    </row>
    <row r="1578" spans="1:7" ht="15" x14ac:dyDescent="0.25">
      <c r="A1578" s="128" t="str">
        <f t="shared" si="24"/>
        <v>Reg2015Small intestine - C17MaleAuckland</v>
      </c>
      <c r="B1578" s="23" t="s">
        <v>2</v>
      </c>
      <c r="C1578" s="23">
        <v>2015</v>
      </c>
      <c r="D1578" s="23" t="s">
        <v>252</v>
      </c>
      <c r="E1578" s="23" t="s">
        <v>5</v>
      </c>
      <c r="F1578" s="23" t="s">
        <v>188</v>
      </c>
      <c r="G1578" s="23">
        <v>7</v>
      </c>
    </row>
    <row r="1579" spans="1:7" ht="15" x14ac:dyDescent="0.25">
      <c r="A1579" s="128" t="str">
        <f t="shared" si="24"/>
        <v>Reg2015Colon, rectum and rectosigmoid junction - C18-C20MaleAuckland</v>
      </c>
      <c r="B1579" s="23" t="s">
        <v>2</v>
      </c>
      <c r="C1579" s="23">
        <v>2015</v>
      </c>
      <c r="D1579" s="23" t="s">
        <v>1567</v>
      </c>
      <c r="E1579" s="23" t="s">
        <v>5</v>
      </c>
      <c r="F1579" s="23" t="s">
        <v>188</v>
      </c>
      <c r="G1579" s="23">
        <v>132</v>
      </c>
    </row>
    <row r="1580" spans="1:7" ht="15" x14ac:dyDescent="0.25">
      <c r="A1580" s="128" t="str">
        <f t="shared" si="24"/>
        <v>Reg2015Anus - C21MaleAuckland</v>
      </c>
      <c r="B1580" s="23" t="s">
        <v>2</v>
      </c>
      <c r="C1580" s="23">
        <v>2015</v>
      </c>
      <c r="D1580" s="23" t="s">
        <v>18</v>
      </c>
      <c r="E1580" s="23" t="s">
        <v>5</v>
      </c>
      <c r="F1580" s="23" t="s">
        <v>188</v>
      </c>
      <c r="G1580" s="23">
        <v>1</v>
      </c>
    </row>
    <row r="1581" spans="1:7" ht="15" x14ac:dyDescent="0.25">
      <c r="A1581" s="128" t="str">
        <f t="shared" si="24"/>
        <v>Reg2015Liver - C22MaleAuckland</v>
      </c>
      <c r="B1581" s="23" t="s">
        <v>2</v>
      </c>
      <c r="C1581" s="23">
        <v>2015</v>
      </c>
      <c r="D1581" s="23" t="s">
        <v>254</v>
      </c>
      <c r="E1581" s="23" t="s">
        <v>5</v>
      </c>
      <c r="F1581" s="23" t="s">
        <v>188</v>
      </c>
      <c r="G1581" s="23">
        <v>36</v>
      </c>
    </row>
    <row r="1582" spans="1:7" ht="15" x14ac:dyDescent="0.25">
      <c r="A1582" s="128" t="str">
        <f t="shared" si="24"/>
        <v>Reg2015Gallbladder - C23MaleAuckland</v>
      </c>
      <c r="B1582" s="23" t="s">
        <v>2</v>
      </c>
      <c r="C1582" s="23">
        <v>2015</v>
      </c>
      <c r="D1582" s="23" t="s">
        <v>23</v>
      </c>
      <c r="E1582" s="23" t="s">
        <v>5</v>
      </c>
      <c r="F1582" s="23" t="s">
        <v>188</v>
      </c>
      <c r="G1582" s="23">
        <v>5</v>
      </c>
    </row>
    <row r="1583" spans="1:7" ht="15" x14ac:dyDescent="0.25">
      <c r="A1583" s="128" t="str">
        <f t="shared" si="24"/>
        <v>Reg2015Other biliary tract - C24MaleAuckland</v>
      </c>
      <c r="B1583" s="23" t="s">
        <v>2</v>
      </c>
      <c r="C1583" s="23">
        <v>2015</v>
      </c>
      <c r="D1583" s="23" t="s">
        <v>255</v>
      </c>
      <c r="E1583" s="23" t="s">
        <v>5</v>
      </c>
      <c r="F1583" s="23" t="s">
        <v>188</v>
      </c>
      <c r="G1583" s="23">
        <v>6</v>
      </c>
    </row>
    <row r="1584" spans="1:7" ht="15" x14ac:dyDescent="0.25">
      <c r="A1584" s="128" t="str">
        <f t="shared" si="24"/>
        <v>Reg2015Pancreas - C25MaleAuckland</v>
      </c>
      <c r="B1584" s="23" t="s">
        <v>2</v>
      </c>
      <c r="C1584" s="23">
        <v>2015</v>
      </c>
      <c r="D1584" s="23" t="s">
        <v>36</v>
      </c>
      <c r="E1584" s="23" t="s">
        <v>5</v>
      </c>
      <c r="F1584" s="23" t="s">
        <v>188</v>
      </c>
      <c r="G1584" s="23">
        <v>21</v>
      </c>
    </row>
    <row r="1585" spans="1:7" ht="15" x14ac:dyDescent="0.25">
      <c r="A1585" s="128" t="str">
        <f t="shared" si="24"/>
        <v>Reg2015Other digestive organs - C26MaleAuckland</v>
      </c>
      <c r="B1585" s="23" t="s">
        <v>2</v>
      </c>
      <c r="C1585" s="23">
        <v>2015</v>
      </c>
      <c r="D1585" s="23" t="s">
        <v>256</v>
      </c>
      <c r="E1585" s="23" t="s">
        <v>5</v>
      </c>
      <c r="F1585" s="23" t="s">
        <v>188</v>
      </c>
      <c r="G1585" s="23">
        <v>5</v>
      </c>
    </row>
    <row r="1586" spans="1:7" ht="15" x14ac:dyDescent="0.25">
      <c r="A1586" s="128" t="str">
        <f t="shared" si="24"/>
        <v>Reg2015Nasal cavity and middle ear - C30MaleAuckland</v>
      </c>
      <c r="B1586" s="23" t="s">
        <v>2</v>
      </c>
      <c r="C1586" s="23">
        <v>2015</v>
      </c>
      <c r="D1586" s="23" t="s">
        <v>258</v>
      </c>
      <c r="E1586" s="23" t="s">
        <v>5</v>
      </c>
      <c r="F1586" s="23" t="s">
        <v>188</v>
      </c>
      <c r="G1586" s="23">
        <v>1</v>
      </c>
    </row>
    <row r="1587" spans="1:7" ht="15" x14ac:dyDescent="0.25">
      <c r="A1587" s="128" t="str">
        <f t="shared" si="24"/>
        <v>Reg2015Larynx - C32MaleAuckland</v>
      </c>
      <c r="B1587" s="23" t="s">
        <v>2</v>
      </c>
      <c r="C1587" s="23">
        <v>2015</v>
      </c>
      <c r="D1587" s="23" t="s">
        <v>25</v>
      </c>
      <c r="E1587" s="23" t="s">
        <v>5</v>
      </c>
      <c r="F1587" s="23" t="s">
        <v>188</v>
      </c>
      <c r="G1587" s="23">
        <v>3</v>
      </c>
    </row>
    <row r="1588" spans="1:7" ht="15" x14ac:dyDescent="0.25">
      <c r="A1588" s="128" t="str">
        <f t="shared" si="24"/>
        <v>Reg2015Lung - C33-C34MaleAuckland</v>
      </c>
      <c r="B1588" s="23" t="s">
        <v>2</v>
      </c>
      <c r="C1588" s="23">
        <v>2015</v>
      </c>
      <c r="D1588" s="23" t="s">
        <v>47</v>
      </c>
      <c r="E1588" s="23" t="s">
        <v>5</v>
      </c>
      <c r="F1588" s="23" t="s">
        <v>188</v>
      </c>
      <c r="G1588" s="23">
        <v>77</v>
      </c>
    </row>
    <row r="1589" spans="1:7" ht="15" x14ac:dyDescent="0.25">
      <c r="A1589" s="128" t="str">
        <f t="shared" si="24"/>
        <v>Reg2015Thymus - C37MaleAuckland</v>
      </c>
      <c r="B1589" s="23" t="s">
        <v>2</v>
      </c>
      <c r="C1589" s="23">
        <v>2015</v>
      </c>
      <c r="D1589" s="23" t="s">
        <v>41</v>
      </c>
      <c r="E1589" s="23" t="s">
        <v>5</v>
      </c>
      <c r="F1589" s="23" t="s">
        <v>188</v>
      </c>
      <c r="G1589" s="23">
        <v>1</v>
      </c>
    </row>
    <row r="1590" spans="1:7" ht="15" x14ac:dyDescent="0.25">
      <c r="A1590" s="128" t="str">
        <f t="shared" si="24"/>
        <v>Reg2015Heart, mediastinum and pleura - C38MaleAuckland</v>
      </c>
      <c r="B1590" s="23" t="s">
        <v>2</v>
      </c>
      <c r="C1590" s="23">
        <v>2015</v>
      </c>
      <c r="D1590" s="23" t="s">
        <v>260</v>
      </c>
      <c r="E1590" s="23" t="s">
        <v>5</v>
      </c>
      <c r="F1590" s="23" t="s">
        <v>188</v>
      </c>
      <c r="G1590" s="23">
        <v>1</v>
      </c>
    </row>
    <row r="1591" spans="1:7" ht="15" x14ac:dyDescent="0.25">
      <c r="A1591" s="128" t="str">
        <f t="shared" si="24"/>
        <v>Reg2015Bone and articular cartilage - C40-C41MaleAuckland</v>
      </c>
      <c r="B1591" s="23" t="s">
        <v>2</v>
      </c>
      <c r="C1591" s="23">
        <v>2015</v>
      </c>
      <c r="D1591" s="23" t="s">
        <v>262</v>
      </c>
      <c r="E1591" s="23" t="s">
        <v>5</v>
      </c>
      <c r="F1591" s="23" t="s">
        <v>188</v>
      </c>
      <c r="G1591" s="23">
        <v>2</v>
      </c>
    </row>
    <row r="1592" spans="1:7" ht="15" x14ac:dyDescent="0.25">
      <c r="A1592" s="128" t="str">
        <f t="shared" si="24"/>
        <v>Reg2015Melanoma - C43MaleAuckland</v>
      </c>
      <c r="B1592" s="23" t="s">
        <v>2</v>
      </c>
      <c r="C1592" s="23">
        <v>2015</v>
      </c>
      <c r="D1592" s="23" t="s">
        <v>28</v>
      </c>
      <c r="E1592" s="23" t="s">
        <v>5</v>
      </c>
      <c r="F1592" s="23" t="s">
        <v>188</v>
      </c>
      <c r="G1592" s="23">
        <v>120</v>
      </c>
    </row>
    <row r="1593" spans="1:7" ht="15" x14ac:dyDescent="0.25">
      <c r="A1593" s="128" t="str">
        <f t="shared" si="24"/>
        <v>Reg2015Non-melanoma - C44MaleAuckland</v>
      </c>
      <c r="B1593" s="23" t="s">
        <v>2</v>
      </c>
      <c r="C1593" s="23">
        <v>2015</v>
      </c>
      <c r="D1593" s="23" t="s">
        <v>263</v>
      </c>
      <c r="E1593" s="23" t="s">
        <v>5</v>
      </c>
      <c r="F1593" s="23" t="s">
        <v>188</v>
      </c>
      <c r="G1593" s="23">
        <v>11</v>
      </c>
    </row>
    <row r="1594" spans="1:7" ht="15" x14ac:dyDescent="0.25">
      <c r="A1594" s="128" t="str">
        <f t="shared" si="24"/>
        <v>Reg2015Mesothelioma - C45MaleAuckland</v>
      </c>
      <c r="B1594" s="23" t="s">
        <v>2</v>
      </c>
      <c r="C1594" s="23">
        <v>2015</v>
      </c>
      <c r="D1594" s="23" t="s">
        <v>30</v>
      </c>
      <c r="E1594" s="23" t="s">
        <v>5</v>
      </c>
      <c r="F1594" s="23" t="s">
        <v>188</v>
      </c>
      <c r="G1594" s="23">
        <v>5</v>
      </c>
    </row>
    <row r="1595" spans="1:7" ht="15" x14ac:dyDescent="0.25">
      <c r="A1595" s="128" t="str">
        <f t="shared" si="24"/>
        <v>Reg2015Peritoneum - C48MaleAuckland</v>
      </c>
      <c r="B1595" s="23" t="s">
        <v>2</v>
      </c>
      <c r="C1595" s="23">
        <v>2015</v>
      </c>
      <c r="D1595" s="23" t="s">
        <v>267</v>
      </c>
      <c r="E1595" s="23" t="s">
        <v>5</v>
      </c>
      <c r="F1595" s="23" t="s">
        <v>188</v>
      </c>
      <c r="G1595" s="23">
        <v>2</v>
      </c>
    </row>
    <row r="1596" spans="1:7" ht="15" x14ac:dyDescent="0.25">
      <c r="A1596" s="128" t="str">
        <f t="shared" si="24"/>
        <v>Reg2015Connective tissue - C49MaleAuckland</v>
      </c>
      <c r="B1596" s="23" t="s">
        <v>2</v>
      </c>
      <c r="C1596" s="23">
        <v>2015</v>
      </c>
      <c r="D1596" s="23" t="s">
        <v>268</v>
      </c>
      <c r="E1596" s="23" t="s">
        <v>5</v>
      </c>
      <c r="F1596" s="23" t="s">
        <v>188</v>
      </c>
      <c r="G1596" s="23">
        <v>5</v>
      </c>
    </row>
    <row r="1597" spans="1:7" ht="15" x14ac:dyDescent="0.25">
      <c r="A1597" s="128" t="str">
        <f t="shared" si="24"/>
        <v>Reg2015Breast - C50MaleAuckland</v>
      </c>
      <c r="B1597" s="23" t="s">
        <v>2</v>
      </c>
      <c r="C1597" s="23">
        <v>2015</v>
      </c>
      <c r="D1597" s="23" t="s">
        <v>21</v>
      </c>
      <c r="E1597" s="23" t="s">
        <v>5</v>
      </c>
      <c r="F1597" s="23" t="s">
        <v>188</v>
      </c>
      <c r="G1597" s="23">
        <v>3</v>
      </c>
    </row>
    <row r="1598" spans="1:7" ht="15" x14ac:dyDescent="0.25">
      <c r="A1598" s="128" t="str">
        <f t="shared" si="24"/>
        <v>Reg2015Penis - C60MaleAuckland</v>
      </c>
      <c r="B1598" s="23" t="s">
        <v>2</v>
      </c>
      <c r="C1598" s="23">
        <v>2015</v>
      </c>
      <c r="D1598" s="23" t="s">
        <v>37</v>
      </c>
      <c r="E1598" s="23" t="s">
        <v>5</v>
      </c>
      <c r="F1598" s="23" t="s">
        <v>188</v>
      </c>
      <c r="G1598" s="23">
        <v>1</v>
      </c>
    </row>
    <row r="1599" spans="1:7" ht="15" x14ac:dyDescent="0.25">
      <c r="A1599" s="128" t="str">
        <f t="shared" si="24"/>
        <v>Reg2015Prostate - C61MaleAuckland</v>
      </c>
      <c r="B1599" s="23" t="s">
        <v>2</v>
      </c>
      <c r="C1599" s="23">
        <v>2015</v>
      </c>
      <c r="D1599" s="23" t="s">
        <v>38</v>
      </c>
      <c r="E1599" s="23" t="s">
        <v>5</v>
      </c>
      <c r="F1599" s="23" t="s">
        <v>188</v>
      </c>
      <c r="G1599" s="23">
        <v>235</v>
      </c>
    </row>
    <row r="1600" spans="1:7" ht="15" x14ac:dyDescent="0.25">
      <c r="A1600" s="128" t="str">
        <f t="shared" si="24"/>
        <v>Reg2015Testis - C62MaleAuckland</v>
      </c>
      <c r="B1600" s="23" t="s">
        <v>2</v>
      </c>
      <c r="C1600" s="23">
        <v>2015</v>
      </c>
      <c r="D1600" s="23" t="s">
        <v>40</v>
      </c>
      <c r="E1600" s="23" t="s">
        <v>5</v>
      </c>
      <c r="F1600" s="23" t="s">
        <v>188</v>
      </c>
      <c r="G1600" s="23">
        <v>14</v>
      </c>
    </row>
    <row r="1601" spans="1:7" ht="15" x14ac:dyDescent="0.25">
      <c r="A1601" s="128" t="str">
        <f t="shared" si="24"/>
        <v>Reg2015Other male genital organs - C63MaleAuckland</v>
      </c>
      <c r="B1601" s="23" t="s">
        <v>2</v>
      </c>
      <c r="C1601" s="23">
        <v>2015</v>
      </c>
      <c r="D1601" s="23" t="s">
        <v>272</v>
      </c>
      <c r="E1601" s="23" t="s">
        <v>5</v>
      </c>
      <c r="F1601" s="23" t="s">
        <v>188</v>
      </c>
      <c r="G1601" s="23">
        <v>2</v>
      </c>
    </row>
    <row r="1602" spans="1:7" ht="15" x14ac:dyDescent="0.25">
      <c r="A1602" s="128" t="str">
        <f t="shared" si="24"/>
        <v>Reg2015Kidney - C64MaleAuckland</v>
      </c>
      <c r="B1602" s="23" t="s">
        <v>2</v>
      </c>
      <c r="C1602" s="23">
        <v>2015</v>
      </c>
      <c r="D1602" s="23" t="s">
        <v>274</v>
      </c>
      <c r="E1602" s="23" t="s">
        <v>5</v>
      </c>
      <c r="F1602" s="23" t="s">
        <v>188</v>
      </c>
      <c r="G1602" s="23">
        <v>34</v>
      </c>
    </row>
    <row r="1603" spans="1:7" ht="15" x14ac:dyDescent="0.25">
      <c r="A1603" s="128" t="str">
        <f t="shared" ref="A1603:A1666" si="25">B1603&amp;C1603&amp;D1603&amp;E1603&amp;F1603</f>
        <v>Reg2015Renal pelvis - C65MaleAuckland</v>
      </c>
      <c r="B1603" s="23" t="s">
        <v>2</v>
      </c>
      <c r="C1603" s="23">
        <v>2015</v>
      </c>
      <c r="D1603" s="23" t="s">
        <v>275</v>
      </c>
      <c r="E1603" s="23" t="s">
        <v>5</v>
      </c>
      <c r="F1603" s="23" t="s">
        <v>188</v>
      </c>
      <c r="G1603" s="23">
        <v>1</v>
      </c>
    </row>
    <row r="1604" spans="1:7" ht="15" x14ac:dyDescent="0.25">
      <c r="A1604" s="128" t="str">
        <f t="shared" si="25"/>
        <v>Reg2015Ureter - C66MaleAuckland</v>
      </c>
      <c r="B1604" s="23" t="s">
        <v>2</v>
      </c>
      <c r="C1604" s="23">
        <v>2015</v>
      </c>
      <c r="D1604" s="23" t="s">
        <v>43</v>
      </c>
      <c r="E1604" s="23" t="s">
        <v>5</v>
      </c>
      <c r="F1604" s="23" t="s">
        <v>188</v>
      </c>
      <c r="G1604" s="23">
        <v>4</v>
      </c>
    </row>
    <row r="1605" spans="1:7" ht="15" x14ac:dyDescent="0.25">
      <c r="A1605" s="128" t="str">
        <f t="shared" si="25"/>
        <v>Reg2015Bladder - C67MaleAuckland</v>
      </c>
      <c r="B1605" s="23" t="s">
        <v>2</v>
      </c>
      <c r="C1605" s="23">
        <v>2015</v>
      </c>
      <c r="D1605" s="23" t="s">
        <v>19</v>
      </c>
      <c r="E1605" s="23" t="s">
        <v>5</v>
      </c>
      <c r="F1605" s="23" t="s">
        <v>188</v>
      </c>
      <c r="G1605" s="23">
        <v>24</v>
      </c>
    </row>
    <row r="1606" spans="1:7" ht="15" x14ac:dyDescent="0.25">
      <c r="A1606" s="128" t="str">
        <f t="shared" si="25"/>
        <v>Reg2015Brain - C71MaleAuckland</v>
      </c>
      <c r="B1606" s="23" t="s">
        <v>2</v>
      </c>
      <c r="C1606" s="23">
        <v>2015</v>
      </c>
      <c r="D1606" s="23" t="s">
        <v>20</v>
      </c>
      <c r="E1606" s="23" t="s">
        <v>5</v>
      </c>
      <c r="F1606" s="23" t="s">
        <v>188</v>
      </c>
      <c r="G1606" s="23">
        <v>14</v>
      </c>
    </row>
    <row r="1607" spans="1:7" ht="15" x14ac:dyDescent="0.25">
      <c r="A1607" s="128" t="str">
        <f t="shared" si="25"/>
        <v>Reg2015Other central nervous system - C72MaleAuckland</v>
      </c>
      <c r="B1607" s="23" t="s">
        <v>2</v>
      </c>
      <c r="C1607" s="23">
        <v>2015</v>
      </c>
      <c r="D1607" s="23" t="s">
        <v>279</v>
      </c>
      <c r="E1607" s="23" t="s">
        <v>5</v>
      </c>
      <c r="F1607" s="23" t="s">
        <v>188</v>
      </c>
      <c r="G1607" s="23">
        <v>1</v>
      </c>
    </row>
    <row r="1608" spans="1:7" ht="15" x14ac:dyDescent="0.25">
      <c r="A1608" s="128" t="str">
        <f t="shared" si="25"/>
        <v>Reg2015Thyroid - C73MaleAuckland</v>
      </c>
      <c r="B1608" s="23" t="s">
        <v>2</v>
      </c>
      <c r="C1608" s="23">
        <v>2015</v>
      </c>
      <c r="D1608" s="23" t="s">
        <v>281</v>
      </c>
      <c r="E1608" s="23" t="s">
        <v>5</v>
      </c>
      <c r="F1608" s="23" t="s">
        <v>188</v>
      </c>
      <c r="G1608" s="23">
        <v>12</v>
      </c>
    </row>
    <row r="1609" spans="1:7" ht="15" x14ac:dyDescent="0.25">
      <c r="A1609" s="128" t="str">
        <f t="shared" si="25"/>
        <v>Reg2015Adrenal gland - C74MaleAuckland</v>
      </c>
      <c r="B1609" s="23" t="s">
        <v>2</v>
      </c>
      <c r="C1609" s="23">
        <v>2015</v>
      </c>
      <c r="D1609" s="23" t="s">
        <v>282</v>
      </c>
      <c r="E1609" s="23" t="s">
        <v>5</v>
      </c>
      <c r="F1609" s="23" t="s">
        <v>188</v>
      </c>
      <c r="G1609" s="23">
        <v>2</v>
      </c>
    </row>
    <row r="1610" spans="1:7" ht="15" x14ac:dyDescent="0.25">
      <c r="A1610" s="128" t="str">
        <f t="shared" si="25"/>
        <v>Reg2015Other endocrine glands - C75MaleAuckland</v>
      </c>
      <c r="B1610" s="23" t="s">
        <v>2</v>
      </c>
      <c r="C1610" s="23">
        <v>2015</v>
      </c>
      <c r="D1610" s="23" t="s">
        <v>283</v>
      </c>
      <c r="E1610" s="23" t="s">
        <v>5</v>
      </c>
      <c r="F1610" s="23" t="s">
        <v>188</v>
      </c>
      <c r="G1610" s="23">
        <v>1</v>
      </c>
    </row>
    <row r="1611" spans="1:7" ht="15" x14ac:dyDescent="0.25">
      <c r="A1611" s="128" t="str">
        <f t="shared" si="25"/>
        <v>Reg2015Unknown primary - C77-C79MaleAuckland</v>
      </c>
      <c r="B1611" s="23" t="s">
        <v>2</v>
      </c>
      <c r="C1611" s="23">
        <v>2015</v>
      </c>
      <c r="D1611" s="23" t="s">
        <v>286</v>
      </c>
      <c r="E1611" s="23" t="s">
        <v>5</v>
      </c>
      <c r="F1611" s="23" t="s">
        <v>188</v>
      </c>
      <c r="G1611" s="23">
        <v>11</v>
      </c>
    </row>
    <row r="1612" spans="1:7" ht="15" x14ac:dyDescent="0.25">
      <c r="A1612" s="128" t="str">
        <f t="shared" si="25"/>
        <v>Reg2015Unspecified site - C80MaleAuckland</v>
      </c>
      <c r="B1612" s="23" t="s">
        <v>2</v>
      </c>
      <c r="C1612" s="23">
        <v>2015</v>
      </c>
      <c r="D1612" s="23" t="s">
        <v>287</v>
      </c>
      <c r="E1612" s="23" t="s">
        <v>5</v>
      </c>
      <c r="F1612" s="23" t="s">
        <v>188</v>
      </c>
      <c r="G1612" s="23">
        <v>2</v>
      </c>
    </row>
    <row r="1613" spans="1:7" ht="15" x14ac:dyDescent="0.25">
      <c r="A1613" s="128" t="str">
        <f t="shared" si="25"/>
        <v>Reg2015Hodgkin lymphoma - C81MaleAuckland</v>
      </c>
      <c r="B1613" s="23" t="s">
        <v>2</v>
      </c>
      <c r="C1613" s="23">
        <v>2015</v>
      </c>
      <c r="D1613" s="23" t="s">
        <v>289</v>
      </c>
      <c r="E1613" s="23" t="s">
        <v>5</v>
      </c>
      <c r="F1613" s="23" t="s">
        <v>188</v>
      </c>
      <c r="G1613" s="23">
        <v>7</v>
      </c>
    </row>
    <row r="1614" spans="1:7" ht="15" x14ac:dyDescent="0.25">
      <c r="A1614" s="128" t="str">
        <f t="shared" si="25"/>
        <v>Reg2015Non-Hodgkin lymphoma - C82-C86, C96MaleAuckland</v>
      </c>
      <c r="B1614" s="23" t="s">
        <v>2</v>
      </c>
      <c r="C1614" s="23">
        <v>2015</v>
      </c>
      <c r="D1614" s="23" t="s">
        <v>365</v>
      </c>
      <c r="E1614" s="23" t="s">
        <v>5</v>
      </c>
      <c r="F1614" s="23" t="s">
        <v>188</v>
      </c>
      <c r="G1614" s="23">
        <v>49</v>
      </c>
    </row>
    <row r="1615" spans="1:7" ht="15" x14ac:dyDescent="0.25">
      <c r="A1615" s="128" t="str">
        <f t="shared" si="25"/>
        <v>Reg2015Immunoproliferative cancers - C88MaleAuckland</v>
      </c>
      <c r="B1615" s="23" t="s">
        <v>2</v>
      </c>
      <c r="C1615" s="23">
        <v>2015</v>
      </c>
      <c r="D1615" s="23" t="s">
        <v>291</v>
      </c>
      <c r="E1615" s="23" t="s">
        <v>5</v>
      </c>
      <c r="F1615" s="23" t="s">
        <v>188</v>
      </c>
      <c r="G1615" s="23">
        <v>1</v>
      </c>
    </row>
    <row r="1616" spans="1:7" ht="15" x14ac:dyDescent="0.25">
      <c r="A1616" s="128" t="str">
        <f t="shared" si="25"/>
        <v>Reg2015Myeloma - C90MaleAuckland</v>
      </c>
      <c r="B1616" s="23" t="s">
        <v>2</v>
      </c>
      <c r="C1616" s="23">
        <v>2015</v>
      </c>
      <c r="D1616" s="23" t="s">
        <v>292</v>
      </c>
      <c r="E1616" s="23" t="s">
        <v>5</v>
      </c>
      <c r="F1616" s="23" t="s">
        <v>188</v>
      </c>
      <c r="G1616" s="23">
        <v>20</v>
      </c>
    </row>
    <row r="1617" spans="1:7" ht="15" x14ac:dyDescent="0.25">
      <c r="A1617" s="128" t="str">
        <f t="shared" si="25"/>
        <v>Reg2015Leukaemia - C91-C95MaleAuckland</v>
      </c>
      <c r="B1617" s="23" t="s">
        <v>2</v>
      </c>
      <c r="C1617" s="23">
        <v>2015</v>
      </c>
      <c r="D1617" s="23" t="s">
        <v>26</v>
      </c>
      <c r="E1617" s="23" t="s">
        <v>5</v>
      </c>
      <c r="F1617" s="23" t="s">
        <v>188</v>
      </c>
      <c r="G1617" s="23">
        <v>35</v>
      </c>
    </row>
    <row r="1618" spans="1:7" ht="15" x14ac:dyDescent="0.25">
      <c r="A1618" s="128" t="str">
        <f t="shared" si="25"/>
        <v>Reg2015Polycythemia vera - D45MaleAuckland</v>
      </c>
      <c r="B1618" s="23" t="s">
        <v>2</v>
      </c>
      <c r="C1618" s="23">
        <v>2015</v>
      </c>
      <c r="D1618" s="23" t="s">
        <v>294</v>
      </c>
      <c r="E1618" s="23" t="s">
        <v>5</v>
      </c>
      <c r="F1618" s="23" t="s">
        <v>188</v>
      </c>
      <c r="G1618" s="23">
        <v>4</v>
      </c>
    </row>
    <row r="1619" spans="1:7" ht="15" x14ac:dyDescent="0.25">
      <c r="A1619" s="128" t="str">
        <f t="shared" si="25"/>
        <v>Reg2015Myelodyplastic syndromes - D46MaleAuckland</v>
      </c>
      <c r="B1619" s="23" t="s">
        <v>2</v>
      </c>
      <c r="C1619" s="23">
        <v>2015</v>
      </c>
      <c r="D1619" s="23" t="s">
        <v>295</v>
      </c>
      <c r="E1619" s="23" t="s">
        <v>5</v>
      </c>
      <c r="F1619" s="23" t="s">
        <v>188</v>
      </c>
      <c r="G1619" s="23">
        <v>11</v>
      </c>
    </row>
    <row r="1620" spans="1:7" ht="15" x14ac:dyDescent="0.25">
      <c r="A1620" s="128" t="str">
        <f t="shared" si="25"/>
        <v>Reg2015Uncertain behaviour of lymphoid, haematopoietic and related tissue - D47MaleAuckland</v>
      </c>
      <c r="B1620" s="23" t="s">
        <v>2</v>
      </c>
      <c r="C1620" s="23">
        <v>2015</v>
      </c>
      <c r="D1620" s="23" t="s">
        <v>296</v>
      </c>
      <c r="E1620" s="23" t="s">
        <v>5</v>
      </c>
      <c r="F1620" s="23" t="s">
        <v>188</v>
      </c>
      <c r="G1620" s="23">
        <v>4</v>
      </c>
    </row>
    <row r="1621" spans="1:7" ht="15" x14ac:dyDescent="0.25">
      <c r="A1621" s="128" t="str">
        <f t="shared" si="25"/>
        <v>Reg2015Tongue - C01-C02FemaleCounties Manukau</v>
      </c>
      <c r="B1621" s="23" t="s">
        <v>2</v>
      </c>
      <c r="C1621" s="23">
        <v>2015</v>
      </c>
      <c r="D1621" s="23" t="s">
        <v>42</v>
      </c>
      <c r="E1621" s="23" t="s">
        <v>4</v>
      </c>
      <c r="F1621" s="23" t="s">
        <v>189</v>
      </c>
      <c r="G1621" s="23">
        <v>2</v>
      </c>
    </row>
    <row r="1622" spans="1:7" ht="15" x14ac:dyDescent="0.25">
      <c r="A1622" s="128" t="str">
        <f t="shared" si="25"/>
        <v>Reg2015Mouth - C03-C06FemaleCounties Manukau</v>
      </c>
      <c r="B1622" s="23" t="s">
        <v>2</v>
      </c>
      <c r="C1622" s="23">
        <v>2015</v>
      </c>
      <c r="D1622" s="23" t="s">
        <v>31</v>
      </c>
      <c r="E1622" s="23" t="s">
        <v>4</v>
      </c>
      <c r="F1622" s="23" t="s">
        <v>189</v>
      </c>
      <c r="G1622" s="23">
        <v>3</v>
      </c>
    </row>
    <row r="1623" spans="1:7" ht="15" x14ac:dyDescent="0.25">
      <c r="A1623" s="128" t="str">
        <f t="shared" si="25"/>
        <v>Reg2015Salivary glands - C07-C08FemaleCounties Manukau</v>
      </c>
      <c r="B1623" s="23" t="s">
        <v>2</v>
      </c>
      <c r="C1623" s="23">
        <v>2015</v>
      </c>
      <c r="D1623" s="23" t="s">
        <v>247</v>
      </c>
      <c r="E1623" s="23" t="s">
        <v>4</v>
      </c>
      <c r="F1623" s="23" t="s">
        <v>189</v>
      </c>
      <c r="G1623" s="23">
        <v>3</v>
      </c>
    </row>
    <row r="1624" spans="1:7" ht="15" x14ac:dyDescent="0.25">
      <c r="A1624" s="128" t="str">
        <f t="shared" si="25"/>
        <v>Reg2015Oropharynx - C10FemaleCounties Manukau</v>
      </c>
      <c r="B1624" s="23" t="s">
        <v>2</v>
      </c>
      <c r="C1624" s="23">
        <v>2015</v>
      </c>
      <c r="D1624" s="23" t="s">
        <v>34</v>
      </c>
      <c r="E1624" s="23" t="s">
        <v>4</v>
      </c>
      <c r="F1624" s="23" t="s">
        <v>189</v>
      </c>
      <c r="G1624" s="23">
        <v>1</v>
      </c>
    </row>
    <row r="1625" spans="1:7" ht="15" x14ac:dyDescent="0.25">
      <c r="A1625" s="128" t="str">
        <f t="shared" si="25"/>
        <v>Reg2015Nasopharynx - C11FemaleCounties Manukau</v>
      </c>
      <c r="B1625" s="23" t="s">
        <v>2</v>
      </c>
      <c r="C1625" s="23">
        <v>2015</v>
      </c>
      <c r="D1625" s="23" t="s">
        <v>32</v>
      </c>
      <c r="E1625" s="23" t="s">
        <v>4</v>
      </c>
      <c r="F1625" s="23" t="s">
        <v>189</v>
      </c>
      <c r="G1625" s="23">
        <v>4</v>
      </c>
    </row>
    <row r="1626" spans="1:7" ht="15" x14ac:dyDescent="0.25">
      <c r="A1626" s="128" t="str">
        <f t="shared" si="25"/>
        <v>Reg2015Oesophagus - C15FemaleCounties Manukau</v>
      </c>
      <c r="B1626" s="23" t="s">
        <v>2</v>
      </c>
      <c r="C1626" s="23">
        <v>2015</v>
      </c>
      <c r="D1626" s="23" t="s">
        <v>33</v>
      </c>
      <c r="E1626" s="23" t="s">
        <v>4</v>
      </c>
      <c r="F1626" s="23" t="s">
        <v>189</v>
      </c>
      <c r="G1626" s="23">
        <v>10</v>
      </c>
    </row>
    <row r="1627" spans="1:7" ht="15" x14ac:dyDescent="0.25">
      <c r="A1627" s="128" t="str">
        <f t="shared" si="25"/>
        <v>Reg2015Stomach - C16FemaleCounties Manukau</v>
      </c>
      <c r="B1627" s="23" t="s">
        <v>2</v>
      </c>
      <c r="C1627" s="23">
        <v>2015</v>
      </c>
      <c r="D1627" s="23" t="s">
        <v>39</v>
      </c>
      <c r="E1627" s="23" t="s">
        <v>4</v>
      </c>
      <c r="F1627" s="23" t="s">
        <v>189</v>
      </c>
      <c r="G1627" s="23">
        <v>22</v>
      </c>
    </row>
    <row r="1628" spans="1:7" ht="15" x14ac:dyDescent="0.25">
      <c r="A1628" s="128" t="str">
        <f t="shared" si="25"/>
        <v>Reg2015Small intestine - C17FemaleCounties Manukau</v>
      </c>
      <c r="B1628" s="23" t="s">
        <v>2</v>
      </c>
      <c r="C1628" s="23">
        <v>2015</v>
      </c>
      <c r="D1628" s="23" t="s">
        <v>252</v>
      </c>
      <c r="E1628" s="23" t="s">
        <v>4</v>
      </c>
      <c r="F1628" s="23" t="s">
        <v>189</v>
      </c>
      <c r="G1628" s="23">
        <v>8</v>
      </c>
    </row>
    <row r="1629" spans="1:7" ht="15" x14ac:dyDescent="0.25">
      <c r="A1629" s="128" t="str">
        <f t="shared" si="25"/>
        <v>Reg2015Colon, rectum and rectosigmoid junction - C18-C20FemaleCounties Manukau</v>
      </c>
      <c r="B1629" s="23" t="s">
        <v>2</v>
      </c>
      <c r="C1629" s="23">
        <v>2015</v>
      </c>
      <c r="D1629" s="23" t="s">
        <v>1567</v>
      </c>
      <c r="E1629" s="23" t="s">
        <v>4</v>
      </c>
      <c r="F1629" s="23" t="s">
        <v>189</v>
      </c>
      <c r="G1629" s="23">
        <v>117</v>
      </c>
    </row>
    <row r="1630" spans="1:7" ht="15" x14ac:dyDescent="0.25">
      <c r="A1630" s="128" t="str">
        <f t="shared" si="25"/>
        <v>Reg2015Anus - C21FemaleCounties Manukau</v>
      </c>
      <c r="B1630" s="23" t="s">
        <v>2</v>
      </c>
      <c r="C1630" s="23">
        <v>2015</v>
      </c>
      <c r="D1630" s="23" t="s">
        <v>18</v>
      </c>
      <c r="E1630" s="23" t="s">
        <v>4</v>
      </c>
      <c r="F1630" s="23" t="s">
        <v>189</v>
      </c>
      <c r="G1630" s="23">
        <v>2</v>
      </c>
    </row>
    <row r="1631" spans="1:7" ht="15" x14ac:dyDescent="0.25">
      <c r="A1631" s="128" t="str">
        <f t="shared" si="25"/>
        <v>Reg2015Liver - C22FemaleCounties Manukau</v>
      </c>
      <c r="B1631" s="23" t="s">
        <v>2</v>
      </c>
      <c r="C1631" s="23">
        <v>2015</v>
      </c>
      <c r="D1631" s="23" t="s">
        <v>254</v>
      </c>
      <c r="E1631" s="23" t="s">
        <v>4</v>
      </c>
      <c r="F1631" s="23" t="s">
        <v>189</v>
      </c>
      <c r="G1631" s="23">
        <v>16</v>
      </c>
    </row>
    <row r="1632" spans="1:7" ht="15" x14ac:dyDescent="0.25">
      <c r="A1632" s="128" t="str">
        <f t="shared" si="25"/>
        <v>Reg2015Gallbladder - C23FemaleCounties Manukau</v>
      </c>
      <c r="B1632" s="23" t="s">
        <v>2</v>
      </c>
      <c r="C1632" s="23">
        <v>2015</v>
      </c>
      <c r="D1632" s="23" t="s">
        <v>23</v>
      </c>
      <c r="E1632" s="23" t="s">
        <v>4</v>
      </c>
      <c r="F1632" s="23" t="s">
        <v>189</v>
      </c>
      <c r="G1632" s="23">
        <v>7</v>
      </c>
    </row>
    <row r="1633" spans="1:7" ht="15" x14ac:dyDescent="0.25">
      <c r="A1633" s="128" t="str">
        <f t="shared" si="25"/>
        <v>Reg2015Other biliary tract - C24FemaleCounties Manukau</v>
      </c>
      <c r="B1633" s="23" t="s">
        <v>2</v>
      </c>
      <c r="C1633" s="23">
        <v>2015</v>
      </c>
      <c r="D1633" s="23" t="s">
        <v>255</v>
      </c>
      <c r="E1633" s="23" t="s">
        <v>4</v>
      </c>
      <c r="F1633" s="23" t="s">
        <v>189</v>
      </c>
      <c r="G1633" s="23">
        <v>4</v>
      </c>
    </row>
    <row r="1634" spans="1:7" ht="15" x14ac:dyDescent="0.25">
      <c r="A1634" s="128" t="str">
        <f t="shared" si="25"/>
        <v>Reg2015Pancreas - C25FemaleCounties Manukau</v>
      </c>
      <c r="B1634" s="23" t="s">
        <v>2</v>
      </c>
      <c r="C1634" s="23">
        <v>2015</v>
      </c>
      <c r="D1634" s="23" t="s">
        <v>36</v>
      </c>
      <c r="E1634" s="23" t="s">
        <v>4</v>
      </c>
      <c r="F1634" s="23" t="s">
        <v>189</v>
      </c>
      <c r="G1634" s="23">
        <v>22</v>
      </c>
    </row>
    <row r="1635" spans="1:7" ht="15" x14ac:dyDescent="0.25">
      <c r="A1635" s="128" t="str">
        <f t="shared" si="25"/>
        <v>Reg2015Other digestive organs - C26FemaleCounties Manukau</v>
      </c>
      <c r="B1635" s="23" t="s">
        <v>2</v>
      </c>
      <c r="C1635" s="23">
        <v>2015</v>
      </c>
      <c r="D1635" s="23" t="s">
        <v>256</v>
      </c>
      <c r="E1635" s="23" t="s">
        <v>4</v>
      </c>
      <c r="F1635" s="23" t="s">
        <v>189</v>
      </c>
      <c r="G1635" s="23">
        <v>3</v>
      </c>
    </row>
    <row r="1636" spans="1:7" ht="15" x14ac:dyDescent="0.25">
      <c r="A1636" s="128" t="str">
        <f t="shared" si="25"/>
        <v>Reg2015Nasal cavity and middle ear - C30FemaleCounties Manukau</v>
      </c>
      <c r="B1636" s="23" t="s">
        <v>2</v>
      </c>
      <c r="C1636" s="23">
        <v>2015</v>
      </c>
      <c r="D1636" s="23" t="s">
        <v>258</v>
      </c>
      <c r="E1636" s="23" t="s">
        <v>4</v>
      </c>
      <c r="F1636" s="23" t="s">
        <v>189</v>
      </c>
      <c r="G1636" s="23">
        <v>1</v>
      </c>
    </row>
    <row r="1637" spans="1:7" ht="15" x14ac:dyDescent="0.25">
      <c r="A1637" s="128" t="str">
        <f t="shared" si="25"/>
        <v>Reg2015Larynx - C32FemaleCounties Manukau</v>
      </c>
      <c r="B1637" s="23" t="s">
        <v>2</v>
      </c>
      <c r="C1637" s="23">
        <v>2015</v>
      </c>
      <c r="D1637" s="23" t="s">
        <v>25</v>
      </c>
      <c r="E1637" s="23" t="s">
        <v>4</v>
      </c>
      <c r="F1637" s="23" t="s">
        <v>189</v>
      </c>
      <c r="G1637" s="23">
        <v>2</v>
      </c>
    </row>
    <row r="1638" spans="1:7" ht="15" x14ac:dyDescent="0.25">
      <c r="A1638" s="128" t="str">
        <f t="shared" si="25"/>
        <v>Reg2015Lung - C33-C34FemaleCounties Manukau</v>
      </c>
      <c r="B1638" s="23" t="s">
        <v>2</v>
      </c>
      <c r="C1638" s="23">
        <v>2015</v>
      </c>
      <c r="D1638" s="23" t="s">
        <v>47</v>
      </c>
      <c r="E1638" s="23" t="s">
        <v>4</v>
      </c>
      <c r="F1638" s="23" t="s">
        <v>189</v>
      </c>
      <c r="G1638" s="23">
        <v>129</v>
      </c>
    </row>
    <row r="1639" spans="1:7" ht="15" x14ac:dyDescent="0.25">
      <c r="A1639" s="128" t="str">
        <f t="shared" si="25"/>
        <v>Reg2015Thymus - C37FemaleCounties Manukau</v>
      </c>
      <c r="B1639" s="23" t="s">
        <v>2</v>
      </c>
      <c r="C1639" s="23">
        <v>2015</v>
      </c>
      <c r="D1639" s="23" t="s">
        <v>41</v>
      </c>
      <c r="E1639" s="23" t="s">
        <v>4</v>
      </c>
      <c r="F1639" s="23" t="s">
        <v>189</v>
      </c>
      <c r="G1639" s="23">
        <v>1</v>
      </c>
    </row>
    <row r="1640" spans="1:7" ht="15" x14ac:dyDescent="0.25">
      <c r="A1640" s="128" t="str">
        <f t="shared" si="25"/>
        <v>Reg2015Melanoma - C43FemaleCounties Manukau</v>
      </c>
      <c r="B1640" s="23" t="s">
        <v>2</v>
      </c>
      <c r="C1640" s="23">
        <v>2015</v>
      </c>
      <c r="D1640" s="23" t="s">
        <v>28</v>
      </c>
      <c r="E1640" s="23" t="s">
        <v>4</v>
      </c>
      <c r="F1640" s="23" t="s">
        <v>189</v>
      </c>
      <c r="G1640" s="23">
        <v>84</v>
      </c>
    </row>
    <row r="1641" spans="1:7" ht="15" x14ac:dyDescent="0.25">
      <c r="A1641" s="128" t="str">
        <f t="shared" si="25"/>
        <v>Reg2015Non-melanoma - C44FemaleCounties Manukau</v>
      </c>
      <c r="B1641" s="23" t="s">
        <v>2</v>
      </c>
      <c r="C1641" s="23">
        <v>2015</v>
      </c>
      <c r="D1641" s="23" t="s">
        <v>263</v>
      </c>
      <c r="E1641" s="23" t="s">
        <v>4</v>
      </c>
      <c r="F1641" s="23" t="s">
        <v>189</v>
      </c>
      <c r="G1641" s="23">
        <v>3</v>
      </c>
    </row>
    <row r="1642" spans="1:7" ht="15" x14ac:dyDescent="0.25">
      <c r="A1642" s="128" t="str">
        <f t="shared" si="25"/>
        <v>Reg2015Mesothelioma - C45FemaleCounties Manukau</v>
      </c>
      <c r="B1642" s="23" t="s">
        <v>2</v>
      </c>
      <c r="C1642" s="23">
        <v>2015</v>
      </c>
      <c r="D1642" s="23" t="s">
        <v>30</v>
      </c>
      <c r="E1642" s="23" t="s">
        <v>4</v>
      </c>
      <c r="F1642" s="23" t="s">
        <v>189</v>
      </c>
      <c r="G1642" s="23">
        <v>1</v>
      </c>
    </row>
    <row r="1643" spans="1:7" ht="15" x14ac:dyDescent="0.25">
      <c r="A1643" s="128" t="str">
        <f t="shared" si="25"/>
        <v>Reg2015Kaposi sarcoma - C46FemaleCounties Manukau</v>
      </c>
      <c r="B1643" s="23" t="s">
        <v>2</v>
      </c>
      <c r="C1643" s="23">
        <v>2015</v>
      </c>
      <c r="D1643" s="23" t="s">
        <v>265</v>
      </c>
      <c r="E1643" s="23" t="s">
        <v>4</v>
      </c>
      <c r="F1643" s="23" t="s">
        <v>189</v>
      </c>
      <c r="G1643" s="23">
        <v>1</v>
      </c>
    </row>
    <row r="1644" spans="1:7" ht="15" x14ac:dyDescent="0.25">
      <c r="A1644" s="128" t="str">
        <f t="shared" si="25"/>
        <v>Reg2015Peritoneum - C48FemaleCounties Manukau</v>
      </c>
      <c r="B1644" s="23" t="s">
        <v>2</v>
      </c>
      <c r="C1644" s="23">
        <v>2015</v>
      </c>
      <c r="D1644" s="23" t="s">
        <v>267</v>
      </c>
      <c r="E1644" s="23" t="s">
        <v>4</v>
      </c>
      <c r="F1644" s="23" t="s">
        <v>189</v>
      </c>
      <c r="G1644" s="23">
        <v>8</v>
      </c>
    </row>
    <row r="1645" spans="1:7" ht="15" x14ac:dyDescent="0.25">
      <c r="A1645" s="128" t="str">
        <f t="shared" si="25"/>
        <v>Reg2015Connective tissue - C49FemaleCounties Manukau</v>
      </c>
      <c r="B1645" s="23" t="s">
        <v>2</v>
      </c>
      <c r="C1645" s="23">
        <v>2015</v>
      </c>
      <c r="D1645" s="23" t="s">
        <v>268</v>
      </c>
      <c r="E1645" s="23" t="s">
        <v>4</v>
      </c>
      <c r="F1645" s="23" t="s">
        <v>189</v>
      </c>
      <c r="G1645" s="23">
        <v>6</v>
      </c>
    </row>
    <row r="1646" spans="1:7" ht="15" x14ac:dyDescent="0.25">
      <c r="A1646" s="128" t="str">
        <f t="shared" si="25"/>
        <v>Reg2015Breast - C50FemaleCounties Manukau</v>
      </c>
      <c r="B1646" s="23" t="s">
        <v>2</v>
      </c>
      <c r="C1646" s="23">
        <v>2015</v>
      </c>
      <c r="D1646" s="23" t="s">
        <v>21</v>
      </c>
      <c r="E1646" s="23" t="s">
        <v>4</v>
      </c>
      <c r="F1646" s="23" t="s">
        <v>189</v>
      </c>
      <c r="G1646" s="23">
        <v>347</v>
      </c>
    </row>
    <row r="1647" spans="1:7" ht="15" x14ac:dyDescent="0.25">
      <c r="A1647" s="128" t="str">
        <f t="shared" si="25"/>
        <v>Reg2015Vulva - C51FemaleCounties Manukau</v>
      </c>
      <c r="B1647" s="23" t="s">
        <v>2</v>
      </c>
      <c r="C1647" s="23">
        <v>2015</v>
      </c>
      <c r="D1647" s="23" t="s">
        <v>46</v>
      </c>
      <c r="E1647" s="23" t="s">
        <v>4</v>
      </c>
      <c r="F1647" s="23" t="s">
        <v>189</v>
      </c>
      <c r="G1647" s="23">
        <v>4</v>
      </c>
    </row>
    <row r="1648" spans="1:7" ht="15" x14ac:dyDescent="0.25">
      <c r="A1648" s="128" t="str">
        <f t="shared" si="25"/>
        <v>Reg2015Cervix - C53FemaleCounties Manukau</v>
      </c>
      <c r="B1648" s="23" t="s">
        <v>2</v>
      </c>
      <c r="C1648" s="23">
        <v>2015</v>
      </c>
      <c r="D1648" s="23" t="s">
        <v>22</v>
      </c>
      <c r="E1648" s="23" t="s">
        <v>4</v>
      </c>
      <c r="F1648" s="23" t="s">
        <v>189</v>
      </c>
      <c r="G1648" s="23">
        <v>10</v>
      </c>
    </row>
    <row r="1649" spans="1:7" ht="15" x14ac:dyDescent="0.25">
      <c r="A1649" s="128" t="str">
        <f t="shared" si="25"/>
        <v>Reg2015Uterus - C54-C55FemaleCounties Manukau</v>
      </c>
      <c r="B1649" s="23" t="s">
        <v>2</v>
      </c>
      <c r="C1649" s="23">
        <v>2015</v>
      </c>
      <c r="D1649" s="23" t="s">
        <v>44</v>
      </c>
      <c r="E1649" s="23" t="s">
        <v>4</v>
      </c>
      <c r="F1649" s="23" t="s">
        <v>189</v>
      </c>
      <c r="G1649" s="23">
        <v>76</v>
      </c>
    </row>
    <row r="1650" spans="1:7" ht="15" x14ac:dyDescent="0.25">
      <c r="A1650" s="128" t="str">
        <f t="shared" si="25"/>
        <v>Reg2015Ovary - C56FemaleCounties Manukau</v>
      </c>
      <c r="B1650" s="23" t="s">
        <v>2</v>
      </c>
      <c r="C1650" s="23">
        <v>2015</v>
      </c>
      <c r="D1650" s="23" t="s">
        <v>35</v>
      </c>
      <c r="E1650" s="23" t="s">
        <v>4</v>
      </c>
      <c r="F1650" s="23" t="s">
        <v>189</v>
      </c>
      <c r="G1650" s="23">
        <v>25</v>
      </c>
    </row>
    <row r="1651" spans="1:7" ht="15" x14ac:dyDescent="0.25">
      <c r="A1651" s="128" t="str">
        <f t="shared" si="25"/>
        <v>Reg2015Other female genital organs - C57FemaleCounties Manukau</v>
      </c>
      <c r="B1651" s="23" t="s">
        <v>2</v>
      </c>
      <c r="C1651" s="23">
        <v>2015</v>
      </c>
      <c r="D1651" s="23" t="s">
        <v>270</v>
      </c>
      <c r="E1651" s="23" t="s">
        <v>4</v>
      </c>
      <c r="F1651" s="23" t="s">
        <v>189</v>
      </c>
      <c r="G1651" s="23">
        <v>10</v>
      </c>
    </row>
    <row r="1652" spans="1:7" ht="15" x14ac:dyDescent="0.25">
      <c r="A1652" s="128" t="str">
        <f t="shared" si="25"/>
        <v>Reg2015Placenta - C58FemaleCounties Manukau</v>
      </c>
      <c r="B1652" s="23" t="s">
        <v>2</v>
      </c>
      <c r="C1652" s="23">
        <v>2015</v>
      </c>
      <c r="D1652" s="23" t="s">
        <v>48</v>
      </c>
      <c r="E1652" s="23" t="s">
        <v>4</v>
      </c>
      <c r="F1652" s="23" t="s">
        <v>189</v>
      </c>
      <c r="G1652" s="23">
        <v>1</v>
      </c>
    </row>
    <row r="1653" spans="1:7" ht="15" x14ac:dyDescent="0.25">
      <c r="A1653" s="128" t="str">
        <f t="shared" si="25"/>
        <v>Reg2015Kidney - C64FemaleCounties Manukau</v>
      </c>
      <c r="B1653" s="23" t="s">
        <v>2</v>
      </c>
      <c r="C1653" s="23">
        <v>2015</v>
      </c>
      <c r="D1653" s="23" t="s">
        <v>274</v>
      </c>
      <c r="E1653" s="23" t="s">
        <v>4</v>
      </c>
      <c r="F1653" s="23" t="s">
        <v>189</v>
      </c>
      <c r="G1653" s="23">
        <v>11</v>
      </c>
    </row>
    <row r="1654" spans="1:7" ht="15" x14ac:dyDescent="0.25">
      <c r="A1654" s="128" t="str">
        <f t="shared" si="25"/>
        <v>Reg2015Renal pelvis - C65FemaleCounties Manukau</v>
      </c>
      <c r="B1654" s="23" t="s">
        <v>2</v>
      </c>
      <c r="C1654" s="23">
        <v>2015</v>
      </c>
      <c r="D1654" s="23" t="s">
        <v>275</v>
      </c>
      <c r="E1654" s="23" t="s">
        <v>4</v>
      </c>
      <c r="F1654" s="23" t="s">
        <v>189</v>
      </c>
      <c r="G1654" s="23">
        <v>1</v>
      </c>
    </row>
    <row r="1655" spans="1:7" ht="15" x14ac:dyDescent="0.25">
      <c r="A1655" s="128" t="str">
        <f t="shared" si="25"/>
        <v>Reg2015Bladder - C67FemaleCounties Manukau</v>
      </c>
      <c r="B1655" s="23" t="s">
        <v>2</v>
      </c>
      <c r="C1655" s="23">
        <v>2015</v>
      </c>
      <c r="D1655" s="23" t="s">
        <v>19</v>
      </c>
      <c r="E1655" s="23" t="s">
        <v>4</v>
      </c>
      <c r="F1655" s="23" t="s">
        <v>189</v>
      </c>
      <c r="G1655" s="23">
        <v>8</v>
      </c>
    </row>
    <row r="1656" spans="1:7" ht="15" x14ac:dyDescent="0.25">
      <c r="A1656" s="128" t="str">
        <f t="shared" si="25"/>
        <v>Reg2015Other urinary organs - C68FemaleCounties Manukau</v>
      </c>
      <c r="B1656" s="23" t="s">
        <v>2</v>
      </c>
      <c r="C1656" s="23">
        <v>2015</v>
      </c>
      <c r="D1656" s="23" t="s">
        <v>276</v>
      </c>
      <c r="E1656" s="23" t="s">
        <v>4</v>
      </c>
      <c r="F1656" s="23" t="s">
        <v>189</v>
      </c>
      <c r="G1656" s="23">
        <v>1</v>
      </c>
    </row>
    <row r="1657" spans="1:7" ht="15" x14ac:dyDescent="0.25">
      <c r="A1657" s="128" t="str">
        <f t="shared" si="25"/>
        <v>Reg2015Eye - C69FemaleCounties Manukau</v>
      </c>
      <c r="B1657" s="23" t="s">
        <v>2</v>
      </c>
      <c r="C1657" s="23">
        <v>2015</v>
      </c>
      <c r="D1657" s="23" t="s">
        <v>278</v>
      </c>
      <c r="E1657" s="23" t="s">
        <v>4</v>
      </c>
      <c r="F1657" s="23" t="s">
        <v>189</v>
      </c>
      <c r="G1657" s="23">
        <v>1</v>
      </c>
    </row>
    <row r="1658" spans="1:7" ht="15" x14ac:dyDescent="0.25">
      <c r="A1658" s="128" t="str">
        <f t="shared" si="25"/>
        <v>Reg2015Brain - C71FemaleCounties Manukau</v>
      </c>
      <c r="B1658" s="23" t="s">
        <v>2</v>
      </c>
      <c r="C1658" s="23">
        <v>2015</v>
      </c>
      <c r="D1658" s="23" t="s">
        <v>20</v>
      </c>
      <c r="E1658" s="23" t="s">
        <v>4</v>
      </c>
      <c r="F1658" s="23" t="s">
        <v>189</v>
      </c>
      <c r="G1658" s="23">
        <v>5</v>
      </c>
    </row>
    <row r="1659" spans="1:7" ht="15" x14ac:dyDescent="0.25">
      <c r="A1659" s="128" t="str">
        <f t="shared" si="25"/>
        <v>Reg2015Thyroid - C73FemaleCounties Manukau</v>
      </c>
      <c r="B1659" s="23" t="s">
        <v>2</v>
      </c>
      <c r="C1659" s="23">
        <v>2015</v>
      </c>
      <c r="D1659" s="23" t="s">
        <v>281</v>
      </c>
      <c r="E1659" s="23" t="s">
        <v>4</v>
      </c>
      <c r="F1659" s="23" t="s">
        <v>189</v>
      </c>
      <c r="G1659" s="23">
        <v>41</v>
      </c>
    </row>
    <row r="1660" spans="1:7" ht="15" x14ac:dyDescent="0.25">
      <c r="A1660" s="128" t="str">
        <f t="shared" si="25"/>
        <v>Reg2015Adrenal gland - C74FemaleCounties Manukau</v>
      </c>
      <c r="B1660" s="23" t="s">
        <v>2</v>
      </c>
      <c r="C1660" s="23">
        <v>2015</v>
      </c>
      <c r="D1660" s="23" t="s">
        <v>282</v>
      </c>
      <c r="E1660" s="23" t="s">
        <v>4</v>
      </c>
      <c r="F1660" s="23" t="s">
        <v>189</v>
      </c>
      <c r="G1660" s="23">
        <v>3</v>
      </c>
    </row>
    <row r="1661" spans="1:7" ht="15" x14ac:dyDescent="0.25">
      <c r="A1661" s="128" t="str">
        <f t="shared" si="25"/>
        <v>Reg2015Other endocrine glands - C75FemaleCounties Manukau</v>
      </c>
      <c r="B1661" s="23" t="s">
        <v>2</v>
      </c>
      <c r="C1661" s="23">
        <v>2015</v>
      </c>
      <c r="D1661" s="23" t="s">
        <v>283</v>
      </c>
      <c r="E1661" s="23" t="s">
        <v>4</v>
      </c>
      <c r="F1661" s="23" t="s">
        <v>189</v>
      </c>
      <c r="G1661" s="23">
        <v>1</v>
      </c>
    </row>
    <row r="1662" spans="1:7" ht="15" x14ac:dyDescent="0.25">
      <c r="A1662" s="128" t="str">
        <f t="shared" si="25"/>
        <v>Reg2015Unknown primary - C77-C79FemaleCounties Manukau</v>
      </c>
      <c r="B1662" s="23" t="s">
        <v>2</v>
      </c>
      <c r="C1662" s="23">
        <v>2015</v>
      </c>
      <c r="D1662" s="23" t="s">
        <v>286</v>
      </c>
      <c r="E1662" s="23" t="s">
        <v>4</v>
      </c>
      <c r="F1662" s="23" t="s">
        <v>189</v>
      </c>
      <c r="G1662" s="23">
        <v>15</v>
      </c>
    </row>
    <row r="1663" spans="1:7" ht="15" x14ac:dyDescent="0.25">
      <c r="A1663" s="128" t="str">
        <f t="shared" si="25"/>
        <v>Reg2015Unspecified site - C80FemaleCounties Manukau</v>
      </c>
      <c r="B1663" s="23" t="s">
        <v>2</v>
      </c>
      <c r="C1663" s="23">
        <v>2015</v>
      </c>
      <c r="D1663" s="23" t="s">
        <v>287</v>
      </c>
      <c r="E1663" s="23" t="s">
        <v>4</v>
      </c>
      <c r="F1663" s="23" t="s">
        <v>189</v>
      </c>
      <c r="G1663" s="23">
        <v>3</v>
      </c>
    </row>
    <row r="1664" spans="1:7" ht="15" x14ac:dyDescent="0.25">
      <c r="A1664" s="128" t="str">
        <f t="shared" si="25"/>
        <v>Reg2015Hodgkin lymphoma - C81FemaleCounties Manukau</v>
      </c>
      <c r="B1664" s="23" t="s">
        <v>2</v>
      </c>
      <c r="C1664" s="23">
        <v>2015</v>
      </c>
      <c r="D1664" s="23" t="s">
        <v>289</v>
      </c>
      <c r="E1664" s="23" t="s">
        <v>4</v>
      </c>
      <c r="F1664" s="23" t="s">
        <v>189</v>
      </c>
      <c r="G1664" s="23">
        <v>6</v>
      </c>
    </row>
    <row r="1665" spans="1:7" ht="15" x14ac:dyDescent="0.25">
      <c r="A1665" s="128" t="str">
        <f t="shared" si="25"/>
        <v>Reg2015Non-Hodgkin lymphoma - C82-C86, C96FemaleCounties Manukau</v>
      </c>
      <c r="B1665" s="23" t="s">
        <v>2</v>
      </c>
      <c r="C1665" s="23">
        <v>2015</v>
      </c>
      <c r="D1665" s="23" t="s">
        <v>365</v>
      </c>
      <c r="E1665" s="23" t="s">
        <v>4</v>
      </c>
      <c r="F1665" s="23" t="s">
        <v>189</v>
      </c>
      <c r="G1665" s="23">
        <v>34</v>
      </c>
    </row>
    <row r="1666" spans="1:7" ht="15" x14ac:dyDescent="0.25">
      <c r="A1666" s="128" t="str">
        <f t="shared" si="25"/>
        <v>Reg2015Immunoproliferative cancers - C88FemaleCounties Manukau</v>
      </c>
      <c r="B1666" s="23" t="s">
        <v>2</v>
      </c>
      <c r="C1666" s="23">
        <v>2015</v>
      </c>
      <c r="D1666" s="23" t="s">
        <v>291</v>
      </c>
      <c r="E1666" s="23" t="s">
        <v>4</v>
      </c>
      <c r="F1666" s="23" t="s">
        <v>189</v>
      </c>
      <c r="G1666" s="23">
        <v>3</v>
      </c>
    </row>
    <row r="1667" spans="1:7" ht="15" x14ac:dyDescent="0.25">
      <c r="A1667" s="128" t="str">
        <f t="shared" ref="A1667:A1730" si="26">B1667&amp;C1667&amp;D1667&amp;E1667&amp;F1667</f>
        <v>Reg2015Myeloma - C90FemaleCounties Manukau</v>
      </c>
      <c r="B1667" s="23" t="s">
        <v>2</v>
      </c>
      <c r="C1667" s="23">
        <v>2015</v>
      </c>
      <c r="D1667" s="23" t="s">
        <v>292</v>
      </c>
      <c r="E1667" s="23" t="s">
        <v>4</v>
      </c>
      <c r="F1667" s="23" t="s">
        <v>189</v>
      </c>
      <c r="G1667" s="23">
        <v>22</v>
      </c>
    </row>
    <row r="1668" spans="1:7" ht="15" x14ac:dyDescent="0.25">
      <c r="A1668" s="128" t="str">
        <f t="shared" si="26"/>
        <v>Reg2015Leukaemia - C91-C95FemaleCounties Manukau</v>
      </c>
      <c r="B1668" s="23" t="s">
        <v>2</v>
      </c>
      <c r="C1668" s="23">
        <v>2015</v>
      </c>
      <c r="D1668" s="23" t="s">
        <v>26</v>
      </c>
      <c r="E1668" s="23" t="s">
        <v>4</v>
      </c>
      <c r="F1668" s="23" t="s">
        <v>189</v>
      </c>
      <c r="G1668" s="23">
        <v>22</v>
      </c>
    </row>
    <row r="1669" spans="1:7" ht="15" x14ac:dyDescent="0.25">
      <c r="A1669" s="128" t="str">
        <f t="shared" si="26"/>
        <v>Reg2015Polycythemia vera - D45FemaleCounties Manukau</v>
      </c>
      <c r="B1669" s="23" t="s">
        <v>2</v>
      </c>
      <c r="C1669" s="23">
        <v>2015</v>
      </c>
      <c r="D1669" s="23" t="s">
        <v>294</v>
      </c>
      <c r="E1669" s="23" t="s">
        <v>4</v>
      </c>
      <c r="F1669" s="23" t="s">
        <v>189</v>
      </c>
      <c r="G1669" s="23">
        <v>3</v>
      </c>
    </row>
    <row r="1670" spans="1:7" ht="15" x14ac:dyDescent="0.25">
      <c r="A1670" s="128" t="str">
        <f t="shared" si="26"/>
        <v>Reg2015Myelodyplastic syndromes - D46FemaleCounties Manukau</v>
      </c>
      <c r="B1670" s="23" t="s">
        <v>2</v>
      </c>
      <c r="C1670" s="23">
        <v>2015</v>
      </c>
      <c r="D1670" s="23" t="s">
        <v>295</v>
      </c>
      <c r="E1670" s="23" t="s">
        <v>4</v>
      </c>
      <c r="F1670" s="23" t="s">
        <v>189</v>
      </c>
      <c r="G1670" s="23">
        <v>7</v>
      </c>
    </row>
    <row r="1671" spans="1:7" ht="15" x14ac:dyDescent="0.25">
      <c r="A1671" s="128" t="str">
        <f t="shared" si="26"/>
        <v>Reg2015Uncertain behaviour of lymphoid, haematopoietic and related tissue - D47FemaleCounties Manukau</v>
      </c>
      <c r="B1671" s="23" t="s">
        <v>2</v>
      </c>
      <c r="C1671" s="23">
        <v>2015</v>
      </c>
      <c r="D1671" s="23" t="s">
        <v>296</v>
      </c>
      <c r="E1671" s="23" t="s">
        <v>4</v>
      </c>
      <c r="F1671" s="23" t="s">
        <v>189</v>
      </c>
      <c r="G1671" s="23">
        <v>9</v>
      </c>
    </row>
    <row r="1672" spans="1:7" ht="15" x14ac:dyDescent="0.25">
      <c r="A1672" s="128" t="str">
        <f t="shared" si="26"/>
        <v>Reg2015Lip - C00MaleCounties Manukau</v>
      </c>
      <c r="B1672" s="23" t="s">
        <v>2</v>
      </c>
      <c r="C1672" s="23">
        <v>2015</v>
      </c>
      <c r="D1672" s="23" t="s">
        <v>27</v>
      </c>
      <c r="E1672" s="23" t="s">
        <v>5</v>
      </c>
      <c r="F1672" s="23" t="s">
        <v>189</v>
      </c>
      <c r="G1672" s="23">
        <v>4</v>
      </c>
    </row>
    <row r="1673" spans="1:7" ht="15" x14ac:dyDescent="0.25">
      <c r="A1673" s="128" t="str">
        <f t="shared" si="26"/>
        <v>Reg2015Tongue - C01-C02MaleCounties Manukau</v>
      </c>
      <c r="B1673" s="23" t="s">
        <v>2</v>
      </c>
      <c r="C1673" s="23">
        <v>2015</v>
      </c>
      <c r="D1673" s="23" t="s">
        <v>42</v>
      </c>
      <c r="E1673" s="23" t="s">
        <v>5</v>
      </c>
      <c r="F1673" s="23" t="s">
        <v>189</v>
      </c>
      <c r="G1673" s="23">
        <v>11</v>
      </c>
    </row>
    <row r="1674" spans="1:7" ht="15" x14ac:dyDescent="0.25">
      <c r="A1674" s="128" t="str">
        <f t="shared" si="26"/>
        <v>Reg2015Mouth - C03-C06MaleCounties Manukau</v>
      </c>
      <c r="B1674" s="23" t="s">
        <v>2</v>
      </c>
      <c r="C1674" s="23">
        <v>2015</v>
      </c>
      <c r="D1674" s="23" t="s">
        <v>31</v>
      </c>
      <c r="E1674" s="23" t="s">
        <v>5</v>
      </c>
      <c r="F1674" s="23" t="s">
        <v>189</v>
      </c>
      <c r="G1674" s="23">
        <v>3</v>
      </c>
    </row>
    <row r="1675" spans="1:7" ht="15" x14ac:dyDescent="0.25">
      <c r="A1675" s="128" t="str">
        <f t="shared" si="26"/>
        <v>Reg2015Tonsils - C09MaleCounties Manukau</v>
      </c>
      <c r="B1675" s="23" t="s">
        <v>2</v>
      </c>
      <c r="C1675" s="23">
        <v>2015</v>
      </c>
      <c r="D1675" s="23" t="s">
        <v>248</v>
      </c>
      <c r="E1675" s="23" t="s">
        <v>5</v>
      </c>
      <c r="F1675" s="23" t="s">
        <v>189</v>
      </c>
      <c r="G1675" s="23">
        <v>10</v>
      </c>
    </row>
    <row r="1676" spans="1:7" ht="15" x14ac:dyDescent="0.25">
      <c r="A1676" s="128" t="str">
        <f t="shared" si="26"/>
        <v>Reg2015Oropharynx - C10MaleCounties Manukau</v>
      </c>
      <c r="B1676" s="23" t="s">
        <v>2</v>
      </c>
      <c r="C1676" s="23">
        <v>2015</v>
      </c>
      <c r="D1676" s="23" t="s">
        <v>34</v>
      </c>
      <c r="E1676" s="23" t="s">
        <v>5</v>
      </c>
      <c r="F1676" s="23" t="s">
        <v>189</v>
      </c>
      <c r="G1676" s="23">
        <v>1</v>
      </c>
    </row>
    <row r="1677" spans="1:7" ht="15" x14ac:dyDescent="0.25">
      <c r="A1677" s="128" t="str">
        <f t="shared" si="26"/>
        <v>Reg2015Nasopharynx - C11MaleCounties Manukau</v>
      </c>
      <c r="B1677" s="23" t="s">
        <v>2</v>
      </c>
      <c r="C1677" s="23">
        <v>2015</v>
      </c>
      <c r="D1677" s="23" t="s">
        <v>32</v>
      </c>
      <c r="E1677" s="23" t="s">
        <v>5</v>
      </c>
      <c r="F1677" s="23" t="s">
        <v>189</v>
      </c>
      <c r="G1677" s="23">
        <v>7</v>
      </c>
    </row>
    <row r="1678" spans="1:7" ht="15" x14ac:dyDescent="0.25">
      <c r="A1678" s="128" t="str">
        <f t="shared" si="26"/>
        <v>Reg2015Pyriform sinus - C12MaleCounties Manukau</v>
      </c>
      <c r="B1678" s="23" t="s">
        <v>2</v>
      </c>
      <c r="C1678" s="23">
        <v>2015</v>
      </c>
      <c r="D1678" s="23" t="s">
        <v>249</v>
      </c>
      <c r="E1678" s="23" t="s">
        <v>5</v>
      </c>
      <c r="F1678" s="23" t="s">
        <v>189</v>
      </c>
      <c r="G1678" s="23">
        <v>2</v>
      </c>
    </row>
    <row r="1679" spans="1:7" ht="15" x14ac:dyDescent="0.25">
      <c r="A1679" s="128" t="str">
        <f t="shared" si="26"/>
        <v>Reg2015Hypopharynx - C13MaleCounties Manukau</v>
      </c>
      <c r="B1679" s="23" t="s">
        <v>2</v>
      </c>
      <c r="C1679" s="23">
        <v>2015</v>
      </c>
      <c r="D1679" s="23" t="s">
        <v>24</v>
      </c>
      <c r="E1679" s="23" t="s">
        <v>5</v>
      </c>
      <c r="F1679" s="23" t="s">
        <v>189</v>
      </c>
      <c r="G1679" s="23">
        <v>1</v>
      </c>
    </row>
    <row r="1680" spans="1:7" ht="15" x14ac:dyDescent="0.25">
      <c r="A1680" s="128" t="str">
        <f t="shared" si="26"/>
        <v>Reg2015Other lip, oral cavity and pharynx - C14MaleCounties Manukau</v>
      </c>
      <c r="B1680" s="23" t="s">
        <v>2</v>
      </c>
      <c r="C1680" s="23">
        <v>2015</v>
      </c>
      <c r="D1680" s="23" t="s">
        <v>250</v>
      </c>
      <c r="E1680" s="23" t="s">
        <v>5</v>
      </c>
      <c r="F1680" s="23" t="s">
        <v>189</v>
      </c>
      <c r="G1680" s="23">
        <v>2</v>
      </c>
    </row>
    <row r="1681" spans="1:7" ht="15" x14ac:dyDescent="0.25">
      <c r="A1681" s="128" t="str">
        <f t="shared" si="26"/>
        <v>Reg2015Oesophagus - C15MaleCounties Manukau</v>
      </c>
      <c r="B1681" s="23" t="s">
        <v>2</v>
      </c>
      <c r="C1681" s="23">
        <v>2015</v>
      </c>
      <c r="D1681" s="23" t="s">
        <v>33</v>
      </c>
      <c r="E1681" s="23" t="s">
        <v>5</v>
      </c>
      <c r="F1681" s="23" t="s">
        <v>189</v>
      </c>
      <c r="G1681" s="23">
        <v>17</v>
      </c>
    </row>
    <row r="1682" spans="1:7" ht="15" x14ac:dyDescent="0.25">
      <c r="A1682" s="128" t="str">
        <f t="shared" si="26"/>
        <v>Reg2015Stomach - C16MaleCounties Manukau</v>
      </c>
      <c r="B1682" s="23" t="s">
        <v>2</v>
      </c>
      <c r="C1682" s="23">
        <v>2015</v>
      </c>
      <c r="D1682" s="23" t="s">
        <v>39</v>
      </c>
      <c r="E1682" s="23" t="s">
        <v>5</v>
      </c>
      <c r="F1682" s="23" t="s">
        <v>189</v>
      </c>
      <c r="G1682" s="23">
        <v>27</v>
      </c>
    </row>
    <row r="1683" spans="1:7" ht="15" x14ac:dyDescent="0.25">
      <c r="A1683" s="128" t="str">
        <f t="shared" si="26"/>
        <v>Reg2015Small intestine - C17MaleCounties Manukau</v>
      </c>
      <c r="B1683" s="23" t="s">
        <v>2</v>
      </c>
      <c r="C1683" s="23">
        <v>2015</v>
      </c>
      <c r="D1683" s="23" t="s">
        <v>252</v>
      </c>
      <c r="E1683" s="23" t="s">
        <v>5</v>
      </c>
      <c r="F1683" s="23" t="s">
        <v>189</v>
      </c>
      <c r="G1683" s="23">
        <v>5</v>
      </c>
    </row>
    <row r="1684" spans="1:7" ht="15" x14ac:dyDescent="0.25">
      <c r="A1684" s="128" t="str">
        <f t="shared" si="26"/>
        <v>Reg2015Colon, rectum and rectosigmoid junction - C18-C20MaleCounties Manukau</v>
      </c>
      <c r="B1684" s="23" t="s">
        <v>2</v>
      </c>
      <c r="C1684" s="23">
        <v>2015</v>
      </c>
      <c r="D1684" s="23" t="s">
        <v>1567</v>
      </c>
      <c r="E1684" s="23" t="s">
        <v>5</v>
      </c>
      <c r="F1684" s="23" t="s">
        <v>189</v>
      </c>
      <c r="G1684" s="23">
        <v>142</v>
      </c>
    </row>
    <row r="1685" spans="1:7" ht="15" x14ac:dyDescent="0.25">
      <c r="A1685" s="128" t="str">
        <f t="shared" si="26"/>
        <v>Reg2015Anus - C21MaleCounties Manukau</v>
      </c>
      <c r="B1685" s="23" t="s">
        <v>2</v>
      </c>
      <c r="C1685" s="23">
        <v>2015</v>
      </c>
      <c r="D1685" s="23" t="s">
        <v>18</v>
      </c>
      <c r="E1685" s="23" t="s">
        <v>5</v>
      </c>
      <c r="F1685" s="23" t="s">
        <v>189</v>
      </c>
      <c r="G1685" s="23">
        <v>3</v>
      </c>
    </row>
    <row r="1686" spans="1:7" ht="15" x14ac:dyDescent="0.25">
      <c r="A1686" s="128" t="str">
        <f t="shared" si="26"/>
        <v>Reg2015Liver - C22MaleCounties Manukau</v>
      </c>
      <c r="B1686" s="23" t="s">
        <v>2</v>
      </c>
      <c r="C1686" s="23">
        <v>2015</v>
      </c>
      <c r="D1686" s="23" t="s">
        <v>254</v>
      </c>
      <c r="E1686" s="23" t="s">
        <v>5</v>
      </c>
      <c r="F1686" s="23" t="s">
        <v>189</v>
      </c>
      <c r="G1686" s="23">
        <v>26</v>
      </c>
    </row>
    <row r="1687" spans="1:7" ht="15" x14ac:dyDescent="0.25">
      <c r="A1687" s="128" t="str">
        <f t="shared" si="26"/>
        <v>Reg2015Gallbladder - C23MaleCounties Manukau</v>
      </c>
      <c r="B1687" s="23" t="s">
        <v>2</v>
      </c>
      <c r="C1687" s="23">
        <v>2015</v>
      </c>
      <c r="D1687" s="23" t="s">
        <v>23</v>
      </c>
      <c r="E1687" s="23" t="s">
        <v>5</v>
      </c>
      <c r="F1687" s="23" t="s">
        <v>189</v>
      </c>
      <c r="G1687" s="23">
        <v>2</v>
      </c>
    </row>
    <row r="1688" spans="1:7" ht="15" x14ac:dyDescent="0.25">
      <c r="A1688" s="128" t="str">
        <f t="shared" si="26"/>
        <v>Reg2015Other biliary tract - C24MaleCounties Manukau</v>
      </c>
      <c r="B1688" s="23" t="s">
        <v>2</v>
      </c>
      <c r="C1688" s="23">
        <v>2015</v>
      </c>
      <c r="D1688" s="23" t="s">
        <v>255</v>
      </c>
      <c r="E1688" s="23" t="s">
        <v>5</v>
      </c>
      <c r="F1688" s="23" t="s">
        <v>189</v>
      </c>
      <c r="G1688" s="23">
        <v>3</v>
      </c>
    </row>
    <row r="1689" spans="1:7" ht="15" x14ac:dyDescent="0.25">
      <c r="A1689" s="128" t="str">
        <f t="shared" si="26"/>
        <v>Reg2015Pancreas - C25MaleCounties Manukau</v>
      </c>
      <c r="B1689" s="23" t="s">
        <v>2</v>
      </c>
      <c r="C1689" s="23">
        <v>2015</v>
      </c>
      <c r="D1689" s="23" t="s">
        <v>36</v>
      </c>
      <c r="E1689" s="23" t="s">
        <v>5</v>
      </c>
      <c r="F1689" s="23" t="s">
        <v>189</v>
      </c>
      <c r="G1689" s="23">
        <v>29</v>
      </c>
    </row>
    <row r="1690" spans="1:7" ht="15" x14ac:dyDescent="0.25">
      <c r="A1690" s="128" t="str">
        <f t="shared" si="26"/>
        <v>Reg2015Other digestive organs - C26MaleCounties Manukau</v>
      </c>
      <c r="B1690" s="23" t="s">
        <v>2</v>
      </c>
      <c r="C1690" s="23">
        <v>2015</v>
      </c>
      <c r="D1690" s="23" t="s">
        <v>256</v>
      </c>
      <c r="E1690" s="23" t="s">
        <v>5</v>
      </c>
      <c r="F1690" s="23" t="s">
        <v>189</v>
      </c>
      <c r="G1690" s="23">
        <v>5</v>
      </c>
    </row>
    <row r="1691" spans="1:7" ht="15" x14ac:dyDescent="0.25">
      <c r="A1691" s="128" t="str">
        <f t="shared" si="26"/>
        <v>Reg2015Nasal cavity and middle ear - C30MaleCounties Manukau</v>
      </c>
      <c r="B1691" s="23" t="s">
        <v>2</v>
      </c>
      <c r="C1691" s="23">
        <v>2015</v>
      </c>
      <c r="D1691" s="23" t="s">
        <v>258</v>
      </c>
      <c r="E1691" s="23" t="s">
        <v>5</v>
      </c>
      <c r="F1691" s="23" t="s">
        <v>189</v>
      </c>
      <c r="G1691" s="23">
        <v>3</v>
      </c>
    </row>
    <row r="1692" spans="1:7" ht="15" x14ac:dyDescent="0.25">
      <c r="A1692" s="128" t="str">
        <f t="shared" si="26"/>
        <v>Reg2015Larynx - C32MaleCounties Manukau</v>
      </c>
      <c r="B1692" s="23" t="s">
        <v>2</v>
      </c>
      <c r="C1692" s="23">
        <v>2015</v>
      </c>
      <c r="D1692" s="23" t="s">
        <v>25</v>
      </c>
      <c r="E1692" s="23" t="s">
        <v>5</v>
      </c>
      <c r="F1692" s="23" t="s">
        <v>189</v>
      </c>
      <c r="G1692" s="23">
        <v>6</v>
      </c>
    </row>
    <row r="1693" spans="1:7" ht="15" x14ac:dyDescent="0.25">
      <c r="A1693" s="128" t="str">
        <f t="shared" si="26"/>
        <v>Reg2015Lung - C33-C34MaleCounties Manukau</v>
      </c>
      <c r="B1693" s="23" t="s">
        <v>2</v>
      </c>
      <c r="C1693" s="23">
        <v>2015</v>
      </c>
      <c r="D1693" s="23" t="s">
        <v>47</v>
      </c>
      <c r="E1693" s="23" t="s">
        <v>5</v>
      </c>
      <c r="F1693" s="23" t="s">
        <v>189</v>
      </c>
      <c r="G1693" s="23">
        <v>113</v>
      </c>
    </row>
    <row r="1694" spans="1:7" ht="15" x14ac:dyDescent="0.25">
      <c r="A1694" s="128" t="str">
        <f t="shared" si="26"/>
        <v>Reg2015Thymus - C37MaleCounties Manukau</v>
      </c>
      <c r="B1694" s="23" t="s">
        <v>2</v>
      </c>
      <c r="C1694" s="23">
        <v>2015</v>
      </c>
      <c r="D1694" s="23" t="s">
        <v>41</v>
      </c>
      <c r="E1694" s="23" t="s">
        <v>5</v>
      </c>
      <c r="F1694" s="23" t="s">
        <v>189</v>
      </c>
      <c r="G1694" s="23">
        <v>4</v>
      </c>
    </row>
    <row r="1695" spans="1:7" ht="15" x14ac:dyDescent="0.25">
      <c r="A1695" s="128" t="str">
        <f t="shared" si="26"/>
        <v>Reg2015Bone and articular cartilage - C40-C41MaleCounties Manukau</v>
      </c>
      <c r="B1695" s="23" t="s">
        <v>2</v>
      </c>
      <c r="C1695" s="23">
        <v>2015</v>
      </c>
      <c r="D1695" s="23" t="s">
        <v>262</v>
      </c>
      <c r="E1695" s="23" t="s">
        <v>5</v>
      </c>
      <c r="F1695" s="23" t="s">
        <v>189</v>
      </c>
      <c r="G1695" s="23">
        <v>1</v>
      </c>
    </row>
    <row r="1696" spans="1:7" ht="15" x14ac:dyDescent="0.25">
      <c r="A1696" s="128" t="str">
        <f t="shared" si="26"/>
        <v>Reg2015Melanoma - C43MaleCounties Manukau</v>
      </c>
      <c r="B1696" s="23" t="s">
        <v>2</v>
      </c>
      <c r="C1696" s="23">
        <v>2015</v>
      </c>
      <c r="D1696" s="23" t="s">
        <v>28</v>
      </c>
      <c r="E1696" s="23" t="s">
        <v>5</v>
      </c>
      <c r="F1696" s="23" t="s">
        <v>189</v>
      </c>
      <c r="G1696" s="23">
        <v>100</v>
      </c>
    </row>
    <row r="1697" spans="1:7" ht="15" x14ac:dyDescent="0.25">
      <c r="A1697" s="128" t="str">
        <f t="shared" si="26"/>
        <v>Reg2015Non-melanoma - C44MaleCounties Manukau</v>
      </c>
      <c r="B1697" s="23" t="s">
        <v>2</v>
      </c>
      <c r="C1697" s="23">
        <v>2015</v>
      </c>
      <c r="D1697" s="23" t="s">
        <v>263</v>
      </c>
      <c r="E1697" s="23" t="s">
        <v>5</v>
      </c>
      <c r="F1697" s="23" t="s">
        <v>189</v>
      </c>
      <c r="G1697" s="23">
        <v>8</v>
      </c>
    </row>
    <row r="1698" spans="1:7" ht="15" x14ac:dyDescent="0.25">
      <c r="A1698" s="128" t="str">
        <f t="shared" si="26"/>
        <v>Reg2015Mesothelioma - C45MaleCounties Manukau</v>
      </c>
      <c r="B1698" s="23" t="s">
        <v>2</v>
      </c>
      <c r="C1698" s="23">
        <v>2015</v>
      </c>
      <c r="D1698" s="23" t="s">
        <v>30</v>
      </c>
      <c r="E1698" s="23" t="s">
        <v>5</v>
      </c>
      <c r="F1698" s="23" t="s">
        <v>189</v>
      </c>
      <c r="G1698" s="23">
        <v>15</v>
      </c>
    </row>
    <row r="1699" spans="1:7" ht="15" x14ac:dyDescent="0.25">
      <c r="A1699" s="128" t="str">
        <f t="shared" si="26"/>
        <v>Reg2015Peritoneum - C48MaleCounties Manukau</v>
      </c>
      <c r="B1699" s="23" t="s">
        <v>2</v>
      </c>
      <c r="C1699" s="23">
        <v>2015</v>
      </c>
      <c r="D1699" s="23" t="s">
        <v>267</v>
      </c>
      <c r="E1699" s="23" t="s">
        <v>5</v>
      </c>
      <c r="F1699" s="23" t="s">
        <v>189</v>
      </c>
      <c r="G1699" s="23">
        <v>2</v>
      </c>
    </row>
    <row r="1700" spans="1:7" ht="15" x14ac:dyDescent="0.25">
      <c r="A1700" s="128" t="str">
        <f t="shared" si="26"/>
        <v>Reg2015Connective tissue - C49MaleCounties Manukau</v>
      </c>
      <c r="B1700" s="23" t="s">
        <v>2</v>
      </c>
      <c r="C1700" s="23">
        <v>2015</v>
      </c>
      <c r="D1700" s="23" t="s">
        <v>268</v>
      </c>
      <c r="E1700" s="23" t="s">
        <v>5</v>
      </c>
      <c r="F1700" s="23" t="s">
        <v>189</v>
      </c>
      <c r="G1700" s="23">
        <v>5</v>
      </c>
    </row>
    <row r="1701" spans="1:7" ht="15" x14ac:dyDescent="0.25">
      <c r="A1701" s="128" t="str">
        <f t="shared" si="26"/>
        <v>Reg2015Breast - C50MaleCounties Manukau</v>
      </c>
      <c r="B1701" s="23" t="s">
        <v>2</v>
      </c>
      <c r="C1701" s="23">
        <v>2015</v>
      </c>
      <c r="D1701" s="23" t="s">
        <v>21</v>
      </c>
      <c r="E1701" s="23" t="s">
        <v>5</v>
      </c>
      <c r="F1701" s="23" t="s">
        <v>189</v>
      </c>
      <c r="G1701" s="23">
        <v>1</v>
      </c>
    </row>
    <row r="1702" spans="1:7" ht="15" x14ac:dyDescent="0.25">
      <c r="A1702" s="128" t="str">
        <f t="shared" si="26"/>
        <v>Reg2015Penis - C60MaleCounties Manukau</v>
      </c>
      <c r="B1702" s="23" t="s">
        <v>2</v>
      </c>
      <c r="C1702" s="23">
        <v>2015</v>
      </c>
      <c r="D1702" s="23" t="s">
        <v>37</v>
      </c>
      <c r="E1702" s="23" t="s">
        <v>5</v>
      </c>
      <c r="F1702" s="23" t="s">
        <v>189</v>
      </c>
      <c r="G1702" s="23">
        <v>1</v>
      </c>
    </row>
    <row r="1703" spans="1:7" ht="15" x14ac:dyDescent="0.25">
      <c r="A1703" s="128" t="str">
        <f t="shared" si="26"/>
        <v>Reg2015Prostate - C61MaleCounties Manukau</v>
      </c>
      <c r="B1703" s="23" t="s">
        <v>2</v>
      </c>
      <c r="C1703" s="23">
        <v>2015</v>
      </c>
      <c r="D1703" s="23" t="s">
        <v>38</v>
      </c>
      <c r="E1703" s="23" t="s">
        <v>5</v>
      </c>
      <c r="F1703" s="23" t="s">
        <v>189</v>
      </c>
      <c r="G1703" s="23">
        <v>243</v>
      </c>
    </row>
    <row r="1704" spans="1:7" ht="15" x14ac:dyDescent="0.25">
      <c r="A1704" s="128" t="str">
        <f t="shared" si="26"/>
        <v>Reg2015Testis - C62MaleCounties Manukau</v>
      </c>
      <c r="B1704" s="23" t="s">
        <v>2</v>
      </c>
      <c r="C1704" s="23">
        <v>2015</v>
      </c>
      <c r="D1704" s="23" t="s">
        <v>40</v>
      </c>
      <c r="E1704" s="23" t="s">
        <v>5</v>
      </c>
      <c r="F1704" s="23" t="s">
        <v>189</v>
      </c>
      <c r="G1704" s="23">
        <v>13</v>
      </c>
    </row>
    <row r="1705" spans="1:7" ht="15" x14ac:dyDescent="0.25">
      <c r="A1705" s="128" t="str">
        <f t="shared" si="26"/>
        <v>Reg2015Kidney - C64MaleCounties Manukau</v>
      </c>
      <c r="B1705" s="23" t="s">
        <v>2</v>
      </c>
      <c r="C1705" s="23">
        <v>2015</v>
      </c>
      <c r="D1705" s="23" t="s">
        <v>274</v>
      </c>
      <c r="E1705" s="23" t="s">
        <v>5</v>
      </c>
      <c r="F1705" s="23" t="s">
        <v>189</v>
      </c>
      <c r="G1705" s="23">
        <v>38</v>
      </c>
    </row>
    <row r="1706" spans="1:7" ht="15" x14ac:dyDescent="0.25">
      <c r="A1706" s="128" t="str">
        <f t="shared" si="26"/>
        <v>Reg2015Renal pelvis - C65MaleCounties Manukau</v>
      </c>
      <c r="B1706" s="23" t="s">
        <v>2</v>
      </c>
      <c r="C1706" s="23">
        <v>2015</v>
      </c>
      <c r="D1706" s="23" t="s">
        <v>275</v>
      </c>
      <c r="E1706" s="23" t="s">
        <v>5</v>
      </c>
      <c r="F1706" s="23" t="s">
        <v>189</v>
      </c>
      <c r="G1706" s="23">
        <v>1</v>
      </c>
    </row>
    <row r="1707" spans="1:7" ht="15" x14ac:dyDescent="0.25">
      <c r="A1707" s="128" t="str">
        <f t="shared" si="26"/>
        <v>Reg2015Ureter - C66MaleCounties Manukau</v>
      </c>
      <c r="B1707" s="23" t="s">
        <v>2</v>
      </c>
      <c r="C1707" s="23">
        <v>2015</v>
      </c>
      <c r="D1707" s="23" t="s">
        <v>43</v>
      </c>
      <c r="E1707" s="23" t="s">
        <v>5</v>
      </c>
      <c r="F1707" s="23" t="s">
        <v>189</v>
      </c>
      <c r="G1707" s="23">
        <v>1</v>
      </c>
    </row>
    <row r="1708" spans="1:7" ht="15" x14ac:dyDescent="0.25">
      <c r="A1708" s="128" t="str">
        <f t="shared" si="26"/>
        <v>Reg2015Bladder - C67MaleCounties Manukau</v>
      </c>
      <c r="B1708" s="23" t="s">
        <v>2</v>
      </c>
      <c r="C1708" s="23">
        <v>2015</v>
      </c>
      <c r="D1708" s="23" t="s">
        <v>19</v>
      </c>
      <c r="E1708" s="23" t="s">
        <v>5</v>
      </c>
      <c r="F1708" s="23" t="s">
        <v>189</v>
      </c>
      <c r="G1708" s="23">
        <v>20</v>
      </c>
    </row>
    <row r="1709" spans="1:7" ht="15" x14ac:dyDescent="0.25">
      <c r="A1709" s="128" t="str">
        <f t="shared" si="26"/>
        <v>Reg2015Other urinary organs - C68MaleCounties Manukau</v>
      </c>
      <c r="B1709" s="23" t="s">
        <v>2</v>
      </c>
      <c r="C1709" s="23">
        <v>2015</v>
      </c>
      <c r="D1709" s="23" t="s">
        <v>276</v>
      </c>
      <c r="E1709" s="23" t="s">
        <v>5</v>
      </c>
      <c r="F1709" s="23" t="s">
        <v>189</v>
      </c>
      <c r="G1709" s="23">
        <v>2</v>
      </c>
    </row>
    <row r="1710" spans="1:7" ht="15" x14ac:dyDescent="0.25">
      <c r="A1710" s="128" t="str">
        <f t="shared" si="26"/>
        <v>Reg2015Brain - C71MaleCounties Manukau</v>
      </c>
      <c r="B1710" s="23" t="s">
        <v>2</v>
      </c>
      <c r="C1710" s="23">
        <v>2015</v>
      </c>
      <c r="D1710" s="23" t="s">
        <v>20</v>
      </c>
      <c r="E1710" s="23" t="s">
        <v>5</v>
      </c>
      <c r="F1710" s="23" t="s">
        <v>189</v>
      </c>
      <c r="G1710" s="23">
        <v>13</v>
      </c>
    </row>
    <row r="1711" spans="1:7" ht="15" x14ac:dyDescent="0.25">
      <c r="A1711" s="128" t="str">
        <f t="shared" si="26"/>
        <v>Reg2015Other central nervous system - C72MaleCounties Manukau</v>
      </c>
      <c r="B1711" s="23" t="s">
        <v>2</v>
      </c>
      <c r="C1711" s="23">
        <v>2015</v>
      </c>
      <c r="D1711" s="23" t="s">
        <v>279</v>
      </c>
      <c r="E1711" s="23" t="s">
        <v>5</v>
      </c>
      <c r="F1711" s="23" t="s">
        <v>189</v>
      </c>
      <c r="G1711" s="23">
        <v>1</v>
      </c>
    </row>
    <row r="1712" spans="1:7" ht="15" x14ac:dyDescent="0.25">
      <c r="A1712" s="128" t="str">
        <f t="shared" si="26"/>
        <v>Reg2015Thyroid - C73MaleCounties Manukau</v>
      </c>
      <c r="B1712" s="23" t="s">
        <v>2</v>
      </c>
      <c r="C1712" s="23">
        <v>2015</v>
      </c>
      <c r="D1712" s="23" t="s">
        <v>281</v>
      </c>
      <c r="E1712" s="23" t="s">
        <v>5</v>
      </c>
      <c r="F1712" s="23" t="s">
        <v>189</v>
      </c>
      <c r="G1712" s="23">
        <v>11</v>
      </c>
    </row>
    <row r="1713" spans="1:7" ht="15" x14ac:dyDescent="0.25">
      <c r="A1713" s="128" t="str">
        <f t="shared" si="26"/>
        <v>Reg2015Unknown primary - C77-C79MaleCounties Manukau</v>
      </c>
      <c r="B1713" s="23" t="s">
        <v>2</v>
      </c>
      <c r="C1713" s="23">
        <v>2015</v>
      </c>
      <c r="D1713" s="23" t="s">
        <v>286</v>
      </c>
      <c r="E1713" s="23" t="s">
        <v>5</v>
      </c>
      <c r="F1713" s="23" t="s">
        <v>189</v>
      </c>
      <c r="G1713" s="23">
        <v>9</v>
      </c>
    </row>
    <row r="1714" spans="1:7" ht="15" x14ac:dyDescent="0.25">
      <c r="A1714" s="128" t="str">
        <f t="shared" si="26"/>
        <v>Reg2015Unspecified site - C80MaleCounties Manukau</v>
      </c>
      <c r="B1714" s="23" t="s">
        <v>2</v>
      </c>
      <c r="C1714" s="23">
        <v>2015</v>
      </c>
      <c r="D1714" s="23" t="s">
        <v>287</v>
      </c>
      <c r="E1714" s="23" t="s">
        <v>5</v>
      </c>
      <c r="F1714" s="23" t="s">
        <v>189</v>
      </c>
      <c r="G1714" s="23">
        <v>1</v>
      </c>
    </row>
    <row r="1715" spans="1:7" ht="15" x14ac:dyDescent="0.25">
      <c r="A1715" s="128" t="str">
        <f t="shared" si="26"/>
        <v>Reg2015Hodgkin lymphoma - C81MaleCounties Manukau</v>
      </c>
      <c r="B1715" s="23" t="s">
        <v>2</v>
      </c>
      <c r="C1715" s="23">
        <v>2015</v>
      </c>
      <c r="D1715" s="23" t="s">
        <v>289</v>
      </c>
      <c r="E1715" s="23" t="s">
        <v>5</v>
      </c>
      <c r="F1715" s="23" t="s">
        <v>189</v>
      </c>
      <c r="G1715" s="23">
        <v>7</v>
      </c>
    </row>
    <row r="1716" spans="1:7" ht="15" x14ac:dyDescent="0.25">
      <c r="A1716" s="128" t="str">
        <f t="shared" si="26"/>
        <v>Reg2015Non-Hodgkin lymphoma - C82-C86, C96MaleCounties Manukau</v>
      </c>
      <c r="B1716" s="23" t="s">
        <v>2</v>
      </c>
      <c r="C1716" s="23">
        <v>2015</v>
      </c>
      <c r="D1716" s="23" t="s">
        <v>365</v>
      </c>
      <c r="E1716" s="23" t="s">
        <v>5</v>
      </c>
      <c r="F1716" s="23" t="s">
        <v>189</v>
      </c>
      <c r="G1716" s="23">
        <v>34</v>
      </c>
    </row>
    <row r="1717" spans="1:7" ht="15" x14ac:dyDescent="0.25">
      <c r="A1717" s="128" t="str">
        <f t="shared" si="26"/>
        <v>Reg2015Myeloma - C90MaleCounties Manukau</v>
      </c>
      <c r="B1717" s="23" t="s">
        <v>2</v>
      </c>
      <c r="C1717" s="23">
        <v>2015</v>
      </c>
      <c r="D1717" s="23" t="s">
        <v>292</v>
      </c>
      <c r="E1717" s="23" t="s">
        <v>5</v>
      </c>
      <c r="F1717" s="23" t="s">
        <v>189</v>
      </c>
      <c r="G1717" s="23">
        <v>17</v>
      </c>
    </row>
    <row r="1718" spans="1:7" ht="15" x14ac:dyDescent="0.25">
      <c r="A1718" s="128" t="str">
        <f t="shared" si="26"/>
        <v>Reg2015Leukaemia - C91-C95MaleCounties Manukau</v>
      </c>
      <c r="B1718" s="23" t="s">
        <v>2</v>
      </c>
      <c r="C1718" s="23">
        <v>2015</v>
      </c>
      <c r="D1718" s="23" t="s">
        <v>26</v>
      </c>
      <c r="E1718" s="23" t="s">
        <v>5</v>
      </c>
      <c r="F1718" s="23" t="s">
        <v>189</v>
      </c>
      <c r="G1718" s="23">
        <v>45</v>
      </c>
    </row>
    <row r="1719" spans="1:7" ht="15" x14ac:dyDescent="0.25">
      <c r="A1719" s="128" t="str">
        <f t="shared" si="26"/>
        <v>Reg2015Polycythemia vera - D45MaleCounties Manukau</v>
      </c>
      <c r="B1719" s="23" t="s">
        <v>2</v>
      </c>
      <c r="C1719" s="23">
        <v>2015</v>
      </c>
      <c r="D1719" s="23" t="s">
        <v>294</v>
      </c>
      <c r="E1719" s="23" t="s">
        <v>5</v>
      </c>
      <c r="F1719" s="23" t="s">
        <v>189</v>
      </c>
      <c r="G1719" s="23">
        <v>2</v>
      </c>
    </row>
    <row r="1720" spans="1:7" ht="15" x14ac:dyDescent="0.25">
      <c r="A1720" s="128" t="str">
        <f t="shared" si="26"/>
        <v>Reg2015Myelodyplastic syndromes - D46MaleCounties Manukau</v>
      </c>
      <c r="B1720" s="23" t="s">
        <v>2</v>
      </c>
      <c r="C1720" s="23">
        <v>2015</v>
      </c>
      <c r="D1720" s="23" t="s">
        <v>295</v>
      </c>
      <c r="E1720" s="23" t="s">
        <v>5</v>
      </c>
      <c r="F1720" s="23" t="s">
        <v>189</v>
      </c>
      <c r="G1720" s="23">
        <v>4</v>
      </c>
    </row>
    <row r="1721" spans="1:7" ht="15" x14ac:dyDescent="0.25">
      <c r="A1721" s="128" t="str">
        <f t="shared" si="26"/>
        <v>Reg2015Uncertain behaviour of lymphoid, haematopoietic and related tissue - D47MaleCounties Manukau</v>
      </c>
      <c r="B1721" s="23" t="s">
        <v>2</v>
      </c>
      <c r="C1721" s="23">
        <v>2015</v>
      </c>
      <c r="D1721" s="23" t="s">
        <v>296</v>
      </c>
      <c r="E1721" s="23" t="s">
        <v>5</v>
      </c>
      <c r="F1721" s="23" t="s">
        <v>189</v>
      </c>
      <c r="G1721" s="23">
        <v>8</v>
      </c>
    </row>
    <row r="1722" spans="1:7" ht="15" x14ac:dyDescent="0.25">
      <c r="A1722" s="128" t="str">
        <f t="shared" si="26"/>
        <v>Reg2015Lip - C00FemaleWaikato</v>
      </c>
      <c r="B1722" s="23" t="s">
        <v>2</v>
      </c>
      <c r="C1722" s="23">
        <v>2015</v>
      </c>
      <c r="D1722" s="23" t="s">
        <v>27</v>
      </c>
      <c r="E1722" s="23" t="s">
        <v>4</v>
      </c>
      <c r="F1722" s="23" t="s">
        <v>190</v>
      </c>
      <c r="G1722" s="23">
        <v>3</v>
      </c>
    </row>
    <row r="1723" spans="1:7" ht="15" x14ac:dyDescent="0.25">
      <c r="A1723" s="128" t="str">
        <f t="shared" si="26"/>
        <v>Reg2015Tongue - C01-C02FemaleWaikato</v>
      </c>
      <c r="B1723" s="23" t="s">
        <v>2</v>
      </c>
      <c r="C1723" s="23">
        <v>2015</v>
      </c>
      <c r="D1723" s="23" t="s">
        <v>42</v>
      </c>
      <c r="E1723" s="23" t="s">
        <v>4</v>
      </c>
      <c r="F1723" s="23" t="s">
        <v>190</v>
      </c>
      <c r="G1723" s="23">
        <v>6</v>
      </c>
    </row>
    <row r="1724" spans="1:7" ht="15" x14ac:dyDescent="0.25">
      <c r="A1724" s="128" t="str">
        <f t="shared" si="26"/>
        <v>Reg2015Mouth - C03-C06FemaleWaikato</v>
      </c>
      <c r="B1724" s="23" t="s">
        <v>2</v>
      </c>
      <c r="C1724" s="23">
        <v>2015</v>
      </c>
      <c r="D1724" s="23" t="s">
        <v>31</v>
      </c>
      <c r="E1724" s="23" t="s">
        <v>4</v>
      </c>
      <c r="F1724" s="23" t="s">
        <v>190</v>
      </c>
      <c r="G1724" s="23">
        <v>5</v>
      </c>
    </row>
    <row r="1725" spans="1:7" ht="15" x14ac:dyDescent="0.25">
      <c r="A1725" s="128" t="str">
        <f t="shared" si="26"/>
        <v>Reg2015Salivary glands - C07-C08FemaleWaikato</v>
      </c>
      <c r="B1725" s="23" t="s">
        <v>2</v>
      </c>
      <c r="C1725" s="23">
        <v>2015</v>
      </c>
      <c r="D1725" s="23" t="s">
        <v>247</v>
      </c>
      <c r="E1725" s="23" t="s">
        <v>4</v>
      </c>
      <c r="F1725" s="23" t="s">
        <v>190</v>
      </c>
      <c r="G1725" s="23">
        <v>1</v>
      </c>
    </row>
    <row r="1726" spans="1:7" ht="15" x14ac:dyDescent="0.25">
      <c r="A1726" s="128" t="str">
        <f t="shared" si="26"/>
        <v>Reg2015Nasopharynx - C11FemaleWaikato</v>
      </c>
      <c r="B1726" s="23" t="s">
        <v>2</v>
      </c>
      <c r="C1726" s="23">
        <v>2015</v>
      </c>
      <c r="D1726" s="23" t="s">
        <v>32</v>
      </c>
      <c r="E1726" s="23" t="s">
        <v>4</v>
      </c>
      <c r="F1726" s="23" t="s">
        <v>190</v>
      </c>
      <c r="G1726" s="23">
        <v>1</v>
      </c>
    </row>
    <row r="1727" spans="1:7" ht="15" x14ac:dyDescent="0.25">
      <c r="A1727" s="128" t="str">
        <f t="shared" si="26"/>
        <v>Reg2015Oesophagus - C15FemaleWaikato</v>
      </c>
      <c r="B1727" s="23" t="s">
        <v>2</v>
      </c>
      <c r="C1727" s="23">
        <v>2015</v>
      </c>
      <c r="D1727" s="23" t="s">
        <v>33</v>
      </c>
      <c r="E1727" s="23" t="s">
        <v>4</v>
      </c>
      <c r="F1727" s="23" t="s">
        <v>190</v>
      </c>
      <c r="G1727" s="23">
        <v>4</v>
      </c>
    </row>
    <row r="1728" spans="1:7" ht="15" x14ac:dyDescent="0.25">
      <c r="A1728" s="128" t="str">
        <f t="shared" si="26"/>
        <v>Reg2015Stomach - C16FemaleWaikato</v>
      </c>
      <c r="B1728" s="23" t="s">
        <v>2</v>
      </c>
      <c r="C1728" s="23">
        <v>2015</v>
      </c>
      <c r="D1728" s="23" t="s">
        <v>39</v>
      </c>
      <c r="E1728" s="23" t="s">
        <v>4</v>
      </c>
      <c r="F1728" s="23" t="s">
        <v>190</v>
      </c>
      <c r="G1728" s="23">
        <v>15</v>
      </c>
    </row>
    <row r="1729" spans="1:7" ht="15" x14ac:dyDescent="0.25">
      <c r="A1729" s="128" t="str">
        <f t="shared" si="26"/>
        <v>Reg2015Small intestine - C17FemaleWaikato</v>
      </c>
      <c r="B1729" s="23" t="s">
        <v>2</v>
      </c>
      <c r="C1729" s="23">
        <v>2015</v>
      </c>
      <c r="D1729" s="23" t="s">
        <v>252</v>
      </c>
      <c r="E1729" s="23" t="s">
        <v>4</v>
      </c>
      <c r="F1729" s="23" t="s">
        <v>190</v>
      </c>
      <c r="G1729" s="23">
        <v>1</v>
      </c>
    </row>
    <row r="1730" spans="1:7" ht="15" x14ac:dyDescent="0.25">
      <c r="A1730" s="128" t="str">
        <f t="shared" si="26"/>
        <v>Reg2015Colon, rectum and rectosigmoid junction - C18-C20FemaleWaikato</v>
      </c>
      <c r="B1730" s="23" t="s">
        <v>2</v>
      </c>
      <c r="C1730" s="23">
        <v>2015</v>
      </c>
      <c r="D1730" s="23" t="s">
        <v>1567</v>
      </c>
      <c r="E1730" s="23" t="s">
        <v>4</v>
      </c>
      <c r="F1730" s="23" t="s">
        <v>190</v>
      </c>
      <c r="G1730" s="23">
        <v>113</v>
      </c>
    </row>
    <row r="1731" spans="1:7" ht="15" x14ac:dyDescent="0.25">
      <c r="A1731" s="128" t="str">
        <f t="shared" ref="A1731:A1794" si="27">B1731&amp;C1731&amp;D1731&amp;E1731&amp;F1731</f>
        <v>Reg2015Anus - C21FemaleWaikato</v>
      </c>
      <c r="B1731" s="23" t="s">
        <v>2</v>
      </c>
      <c r="C1731" s="23">
        <v>2015</v>
      </c>
      <c r="D1731" s="23" t="s">
        <v>18</v>
      </c>
      <c r="E1731" s="23" t="s">
        <v>4</v>
      </c>
      <c r="F1731" s="23" t="s">
        <v>190</v>
      </c>
      <c r="G1731" s="23">
        <v>4</v>
      </c>
    </row>
    <row r="1732" spans="1:7" ht="15" x14ac:dyDescent="0.25">
      <c r="A1732" s="128" t="str">
        <f t="shared" si="27"/>
        <v>Reg2015Liver - C22FemaleWaikato</v>
      </c>
      <c r="B1732" s="23" t="s">
        <v>2</v>
      </c>
      <c r="C1732" s="23">
        <v>2015</v>
      </c>
      <c r="D1732" s="23" t="s">
        <v>254</v>
      </c>
      <c r="E1732" s="23" t="s">
        <v>4</v>
      </c>
      <c r="F1732" s="23" t="s">
        <v>190</v>
      </c>
      <c r="G1732" s="23">
        <v>13</v>
      </c>
    </row>
    <row r="1733" spans="1:7" ht="15" x14ac:dyDescent="0.25">
      <c r="A1733" s="128" t="str">
        <f t="shared" si="27"/>
        <v>Reg2015Gallbladder - C23FemaleWaikato</v>
      </c>
      <c r="B1733" s="23" t="s">
        <v>2</v>
      </c>
      <c r="C1733" s="23">
        <v>2015</v>
      </c>
      <c r="D1733" s="23" t="s">
        <v>23</v>
      </c>
      <c r="E1733" s="23" t="s">
        <v>4</v>
      </c>
      <c r="F1733" s="23" t="s">
        <v>190</v>
      </c>
      <c r="G1733" s="23">
        <v>5</v>
      </c>
    </row>
    <row r="1734" spans="1:7" ht="15" x14ac:dyDescent="0.25">
      <c r="A1734" s="128" t="str">
        <f t="shared" si="27"/>
        <v>Reg2015Other biliary tract - C24FemaleWaikato</v>
      </c>
      <c r="B1734" s="23" t="s">
        <v>2</v>
      </c>
      <c r="C1734" s="23">
        <v>2015</v>
      </c>
      <c r="D1734" s="23" t="s">
        <v>255</v>
      </c>
      <c r="E1734" s="23" t="s">
        <v>4</v>
      </c>
      <c r="F1734" s="23" t="s">
        <v>190</v>
      </c>
      <c r="G1734" s="23">
        <v>2</v>
      </c>
    </row>
    <row r="1735" spans="1:7" ht="15" x14ac:dyDescent="0.25">
      <c r="A1735" s="128" t="str">
        <f t="shared" si="27"/>
        <v>Reg2015Pancreas - C25FemaleWaikato</v>
      </c>
      <c r="B1735" s="23" t="s">
        <v>2</v>
      </c>
      <c r="C1735" s="23">
        <v>2015</v>
      </c>
      <c r="D1735" s="23" t="s">
        <v>36</v>
      </c>
      <c r="E1735" s="23" t="s">
        <v>4</v>
      </c>
      <c r="F1735" s="23" t="s">
        <v>190</v>
      </c>
      <c r="G1735" s="23">
        <v>13</v>
      </c>
    </row>
    <row r="1736" spans="1:7" ht="15" x14ac:dyDescent="0.25">
      <c r="A1736" s="128" t="str">
        <f t="shared" si="27"/>
        <v>Reg2015Other digestive organs - C26FemaleWaikato</v>
      </c>
      <c r="B1736" s="23" t="s">
        <v>2</v>
      </c>
      <c r="C1736" s="23">
        <v>2015</v>
      </c>
      <c r="D1736" s="23" t="s">
        <v>256</v>
      </c>
      <c r="E1736" s="23" t="s">
        <v>4</v>
      </c>
      <c r="F1736" s="23" t="s">
        <v>190</v>
      </c>
      <c r="G1736" s="23">
        <v>7</v>
      </c>
    </row>
    <row r="1737" spans="1:7" ht="15" x14ac:dyDescent="0.25">
      <c r="A1737" s="128" t="str">
        <f t="shared" si="27"/>
        <v>Reg2015Nasal cavity and middle ear - C30FemaleWaikato</v>
      </c>
      <c r="B1737" s="23" t="s">
        <v>2</v>
      </c>
      <c r="C1737" s="23">
        <v>2015</v>
      </c>
      <c r="D1737" s="23" t="s">
        <v>258</v>
      </c>
      <c r="E1737" s="23" t="s">
        <v>4</v>
      </c>
      <c r="F1737" s="23" t="s">
        <v>190</v>
      </c>
      <c r="G1737" s="23">
        <v>1</v>
      </c>
    </row>
    <row r="1738" spans="1:7" ht="15" x14ac:dyDescent="0.25">
      <c r="A1738" s="128" t="str">
        <f t="shared" si="27"/>
        <v>Reg2015Lung - C33-C34FemaleWaikato</v>
      </c>
      <c r="B1738" s="23" t="s">
        <v>2</v>
      </c>
      <c r="C1738" s="23">
        <v>2015</v>
      </c>
      <c r="D1738" s="23" t="s">
        <v>47</v>
      </c>
      <c r="E1738" s="23" t="s">
        <v>4</v>
      </c>
      <c r="F1738" s="23" t="s">
        <v>190</v>
      </c>
      <c r="G1738" s="23">
        <v>107</v>
      </c>
    </row>
    <row r="1739" spans="1:7" ht="15" x14ac:dyDescent="0.25">
      <c r="A1739" s="128" t="str">
        <f t="shared" si="27"/>
        <v>Reg2015Bone and articular cartilage - C40-C41FemaleWaikato</v>
      </c>
      <c r="B1739" s="23" t="s">
        <v>2</v>
      </c>
      <c r="C1739" s="23">
        <v>2015</v>
      </c>
      <c r="D1739" s="23" t="s">
        <v>262</v>
      </c>
      <c r="E1739" s="23" t="s">
        <v>4</v>
      </c>
      <c r="F1739" s="23" t="s">
        <v>190</v>
      </c>
      <c r="G1739" s="23">
        <v>1</v>
      </c>
    </row>
    <row r="1740" spans="1:7" ht="15" x14ac:dyDescent="0.25">
      <c r="A1740" s="128" t="str">
        <f t="shared" si="27"/>
        <v>Reg2015Melanoma - C43FemaleWaikato</v>
      </c>
      <c r="B1740" s="23" t="s">
        <v>2</v>
      </c>
      <c r="C1740" s="23">
        <v>2015</v>
      </c>
      <c r="D1740" s="23" t="s">
        <v>28</v>
      </c>
      <c r="E1740" s="23" t="s">
        <v>4</v>
      </c>
      <c r="F1740" s="23" t="s">
        <v>190</v>
      </c>
      <c r="G1740" s="23">
        <v>84</v>
      </c>
    </row>
    <row r="1741" spans="1:7" ht="15" x14ac:dyDescent="0.25">
      <c r="A1741" s="128" t="str">
        <f t="shared" si="27"/>
        <v>Reg2015Non-melanoma - C44FemaleWaikato</v>
      </c>
      <c r="B1741" s="23" t="s">
        <v>2</v>
      </c>
      <c r="C1741" s="23">
        <v>2015</v>
      </c>
      <c r="D1741" s="23" t="s">
        <v>263</v>
      </c>
      <c r="E1741" s="23" t="s">
        <v>4</v>
      </c>
      <c r="F1741" s="23" t="s">
        <v>190</v>
      </c>
      <c r="G1741" s="23">
        <v>4</v>
      </c>
    </row>
    <row r="1742" spans="1:7" ht="15" x14ac:dyDescent="0.25">
      <c r="A1742" s="128" t="str">
        <f t="shared" si="27"/>
        <v>Reg2015Mesothelioma - C45FemaleWaikato</v>
      </c>
      <c r="B1742" s="23" t="s">
        <v>2</v>
      </c>
      <c r="C1742" s="23">
        <v>2015</v>
      </c>
      <c r="D1742" s="23" t="s">
        <v>30</v>
      </c>
      <c r="E1742" s="23" t="s">
        <v>4</v>
      </c>
      <c r="F1742" s="23" t="s">
        <v>190</v>
      </c>
      <c r="G1742" s="23">
        <v>1</v>
      </c>
    </row>
    <row r="1743" spans="1:7" ht="15" x14ac:dyDescent="0.25">
      <c r="A1743" s="128" t="str">
        <f t="shared" si="27"/>
        <v>Reg2015Peritoneum - C48FemaleWaikato</v>
      </c>
      <c r="B1743" s="23" t="s">
        <v>2</v>
      </c>
      <c r="C1743" s="23">
        <v>2015</v>
      </c>
      <c r="D1743" s="23" t="s">
        <v>267</v>
      </c>
      <c r="E1743" s="23" t="s">
        <v>4</v>
      </c>
      <c r="F1743" s="23" t="s">
        <v>190</v>
      </c>
      <c r="G1743" s="23">
        <v>4</v>
      </c>
    </row>
    <row r="1744" spans="1:7" ht="15" x14ac:dyDescent="0.25">
      <c r="A1744" s="128" t="str">
        <f t="shared" si="27"/>
        <v>Reg2015Connective tissue - C49FemaleWaikato</v>
      </c>
      <c r="B1744" s="23" t="s">
        <v>2</v>
      </c>
      <c r="C1744" s="23">
        <v>2015</v>
      </c>
      <c r="D1744" s="23" t="s">
        <v>268</v>
      </c>
      <c r="E1744" s="23" t="s">
        <v>4</v>
      </c>
      <c r="F1744" s="23" t="s">
        <v>190</v>
      </c>
      <c r="G1744" s="23">
        <v>13</v>
      </c>
    </row>
    <row r="1745" spans="1:7" ht="15" x14ac:dyDescent="0.25">
      <c r="A1745" s="128" t="str">
        <f t="shared" si="27"/>
        <v>Reg2015Breast - C50FemaleWaikato</v>
      </c>
      <c r="B1745" s="23" t="s">
        <v>2</v>
      </c>
      <c r="C1745" s="23">
        <v>2015</v>
      </c>
      <c r="D1745" s="23" t="s">
        <v>21</v>
      </c>
      <c r="E1745" s="23" t="s">
        <v>4</v>
      </c>
      <c r="F1745" s="23" t="s">
        <v>190</v>
      </c>
      <c r="G1745" s="23">
        <v>267</v>
      </c>
    </row>
    <row r="1746" spans="1:7" ht="15" x14ac:dyDescent="0.25">
      <c r="A1746" s="128" t="str">
        <f t="shared" si="27"/>
        <v>Reg2015Vulva - C51FemaleWaikato</v>
      </c>
      <c r="B1746" s="23" t="s">
        <v>2</v>
      </c>
      <c r="C1746" s="23">
        <v>2015</v>
      </c>
      <c r="D1746" s="23" t="s">
        <v>46</v>
      </c>
      <c r="E1746" s="23" t="s">
        <v>4</v>
      </c>
      <c r="F1746" s="23" t="s">
        <v>190</v>
      </c>
      <c r="G1746" s="23">
        <v>10</v>
      </c>
    </row>
    <row r="1747" spans="1:7" ht="15" x14ac:dyDescent="0.25">
      <c r="A1747" s="128" t="str">
        <f t="shared" si="27"/>
        <v>Reg2015Vagina - C52FemaleWaikato</v>
      </c>
      <c r="B1747" s="23" t="s">
        <v>2</v>
      </c>
      <c r="C1747" s="23">
        <v>2015</v>
      </c>
      <c r="D1747" s="23" t="s">
        <v>45</v>
      </c>
      <c r="E1747" s="23" t="s">
        <v>4</v>
      </c>
      <c r="F1747" s="23" t="s">
        <v>190</v>
      </c>
      <c r="G1747" s="23">
        <v>1</v>
      </c>
    </row>
    <row r="1748" spans="1:7" ht="15" x14ac:dyDescent="0.25">
      <c r="A1748" s="128" t="str">
        <f t="shared" si="27"/>
        <v>Reg2015Cervix - C53FemaleWaikato</v>
      </c>
      <c r="B1748" s="23" t="s">
        <v>2</v>
      </c>
      <c r="C1748" s="23">
        <v>2015</v>
      </c>
      <c r="D1748" s="23" t="s">
        <v>22</v>
      </c>
      <c r="E1748" s="23" t="s">
        <v>4</v>
      </c>
      <c r="F1748" s="23" t="s">
        <v>190</v>
      </c>
      <c r="G1748" s="23">
        <v>19</v>
      </c>
    </row>
    <row r="1749" spans="1:7" ht="15" x14ac:dyDescent="0.25">
      <c r="A1749" s="128" t="str">
        <f t="shared" si="27"/>
        <v>Reg2015Uterus - C54-C55FemaleWaikato</v>
      </c>
      <c r="B1749" s="23" t="s">
        <v>2</v>
      </c>
      <c r="C1749" s="23">
        <v>2015</v>
      </c>
      <c r="D1749" s="23" t="s">
        <v>44</v>
      </c>
      <c r="E1749" s="23" t="s">
        <v>4</v>
      </c>
      <c r="F1749" s="23" t="s">
        <v>190</v>
      </c>
      <c r="G1749" s="23">
        <v>60</v>
      </c>
    </row>
    <row r="1750" spans="1:7" ht="15" x14ac:dyDescent="0.25">
      <c r="A1750" s="128" t="str">
        <f t="shared" si="27"/>
        <v>Reg2015Ovary - C56FemaleWaikato</v>
      </c>
      <c r="B1750" s="23" t="s">
        <v>2</v>
      </c>
      <c r="C1750" s="23">
        <v>2015</v>
      </c>
      <c r="D1750" s="23" t="s">
        <v>35</v>
      </c>
      <c r="E1750" s="23" t="s">
        <v>4</v>
      </c>
      <c r="F1750" s="23" t="s">
        <v>190</v>
      </c>
      <c r="G1750" s="23">
        <v>21</v>
      </c>
    </row>
    <row r="1751" spans="1:7" ht="15" x14ac:dyDescent="0.25">
      <c r="A1751" s="128" t="str">
        <f t="shared" si="27"/>
        <v>Reg2015Other female genital organs - C57FemaleWaikato</v>
      </c>
      <c r="B1751" s="23" t="s">
        <v>2</v>
      </c>
      <c r="C1751" s="23">
        <v>2015</v>
      </c>
      <c r="D1751" s="23" t="s">
        <v>270</v>
      </c>
      <c r="E1751" s="23" t="s">
        <v>4</v>
      </c>
      <c r="F1751" s="23" t="s">
        <v>190</v>
      </c>
      <c r="G1751" s="23">
        <v>10</v>
      </c>
    </row>
    <row r="1752" spans="1:7" ht="15" x14ac:dyDescent="0.25">
      <c r="A1752" s="128" t="str">
        <f t="shared" si="27"/>
        <v>Reg2015Kidney - C64FemaleWaikato</v>
      </c>
      <c r="B1752" s="23" t="s">
        <v>2</v>
      </c>
      <c r="C1752" s="23">
        <v>2015</v>
      </c>
      <c r="D1752" s="23" t="s">
        <v>274</v>
      </c>
      <c r="E1752" s="23" t="s">
        <v>4</v>
      </c>
      <c r="F1752" s="23" t="s">
        <v>190</v>
      </c>
      <c r="G1752" s="23">
        <v>18</v>
      </c>
    </row>
    <row r="1753" spans="1:7" ht="15" x14ac:dyDescent="0.25">
      <c r="A1753" s="128" t="str">
        <f t="shared" si="27"/>
        <v>Reg2015Renal pelvis - C65FemaleWaikato</v>
      </c>
      <c r="B1753" s="23" t="s">
        <v>2</v>
      </c>
      <c r="C1753" s="23">
        <v>2015</v>
      </c>
      <c r="D1753" s="23" t="s">
        <v>275</v>
      </c>
      <c r="E1753" s="23" t="s">
        <v>4</v>
      </c>
      <c r="F1753" s="23" t="s">
        <v>190</v>
      </c>
      <c r="G1753" s="23">
        <v>2</v>
      </c>
    </row>
    <row r="1754" spans="1:7" ht="15" x14ac:dyDescent="0.25">
      <c r="A1754" s="128" t="str">
        <f t="shared" si="27"/>
        <v>Reg2015Bladder - C67FemaleWaikato</v>
      </c>
      <c r="B1754" s="23" t="s">
        <v>2</v>
      </c>
      <c r="C1754" s="23">
        <v>2015</v>
      </c>
      <c r="D1754" s="23" t="s">
        <v>19</v>
      </c>
      <c r="E1754" s="23" t="s">
        <v>4</v>
      </c>
      <c r="F1754" s="23" t="s">
        <v>190</v>
      </c>
      <c r="G1754" s="23">
        <v>19</v>
      </c>
    </row>
    <row r="1755" spans="1:7" ht="15" x14ac:dyDescent="0.25">
      <c r="A1755" s="128" t="str">
        <f t="shared" si="27"/>
        <v>Reg2015Eye - C69FemaleWaikato</v>
      </c>
      <c r="B1755" s="23" t="s">
        <v>2</v>
      </c>
      <c r="C1755" s="23">
        <v>2015</v>
      </c>
      <c r="D1755" s="23" t="s">
        <v>278</v>
      </c>
      <c r="E1755" s="23" t="s">
        <v>4</v>
      </c>
      <c r="F1755" s="23" t="s">
        <v>190</v>
      </c>
      <c r="G1755" s="23">
        <v>2</v>
      </c>
    </row>
    <row r="1756" spans="1:7" ht="15" x14ac:dyDescent="0.25">
      <c r="A1756" s="128" t="str">
        <f t="shared" si="27"/>
        <v>Reg2015Brain - C71FemaleWaikato</v>
      </c>
      <c r="B1756" s="23" t="s">
        <v>2</v>
      </c>
      <c r="C1756" s="23">
        <v>2015</v>
      </c>
      <c r="D1756" s="23" t="s">
        <v>20</v>
      </c>
      <c r="E1756" s="23" t="s">
        <v>4</v>
      </c>
      <c r="F1756" s="23" t="s">
        <v>190</v>
      </c>
      <c r="G1756" s="23">
        <v>16</v>
      </c>
    </row>
    <row r="1757" spans="1:7" ht="15" x14ac:dyDescent="0.25">
      <c r="A1757" s="128" t="str">
        <f t="shared" si="27"/>
        <v>Reg2015Other central nervous system - C72FemaleWaikato</v>
      </c>
      <c r="B1757" s="23" t="s">
        <v>2</v>
      </c>
      <c r="C1757" s="23">
        <v>2015</v>
      </c>
      <c r="D1757" s="23" t="s">
        <v>279</v>
      </c>
      <c r="E1757" s="23" t="s">
        <v>4</v>
      </c>
      <c r="F1757" s="23" t="s">
        <v>190</v>
      </c>
      <c r="G1757" s="23">
        <v>2</v>
      </c>
    </row>
    <row r="1758" spans="1:7" ht="15" x14ac:dyDescent="0.25">
      <c r="A1758" s="128" t="str">
        <f t="shared" si="27"/>
        <v>Reg2015Thyroid - C73FemaleWaikato</v>
      </c>
      <c r="B1758" s="23" t="s">
        <v>2</v>
      </c>
      <c r="C1758" s="23">
        <v>2015</v>
      </c>
      <c r="D1758" s="23" t="s">
        <v>281</v>
      </c>
      <c r="E1758" s="23" t="s">
        <v>4</v>
      </c>
      <c r="F1758" s="23" t="s">
        <v>190</v>
      </c>
      <c r="G1758" s="23">
        <v>16</v>
      </c>
    </row>
    <row r="1759" spans="1:7" ht="15" x14ac:dyDescent="0.25">
      <c r="A1759" s="128" t="str">
        <f t="shared" si="27"/>
        <v>Reg2015Adrenal gland - C74FemaleWaikato</v>
      </c>
      <c r="B1759" s="23" t="s">
        <v>2</v>
      </c>
      <c r="C1759" s="23">
        <v>2015</v>
      </c>
      <c r="D1759" s="23" t="s">
        <v>282</v>
      </c>
      <c r="E1759" s="23" t="s">
        <v>4</v>
      </c>
      <c r="F1759" s="23" t="s">
        <v>190</v>
      </c>
      <c r="G1759" s="23">
        <v>1</v>
      </c>
    </row>
    <row r="1760" spans="1:7" ht="15" x14ac:dyDescent="0.25">
      <c r="A1760" s="128" t="str">
        <f t="shared" si="27"/>
        <v>Reg2015Unknown primary - C77-C79FemaleWaikato</v>
      </c>
      <c r="B1760" s="23" t="s">
        <v>2</v>
      </c>
      <c r="C1760" s="23">
        <v>2015</v>
      </c>
      <c r="D1760" s="23" t="s">
        <v>286</v>
      </c>
      <c r="E1760" s="23" t="s">
        <v>4</v>
      </c>
      <c r="F1760" s="23" t="s">
        <v>190</v>
      </c>
      <c r="G1760" s="23">
        <v>16</v>
      </c>
    </row>
    <row r="1761" spans="1:7" ht="15" x14ac:dyDescent="0.25">
      <c r="A1761" s="128" t="str">
        <f t="shared" si="27"/>
        <v>Reg2015Unspecified site - C80FemaleWaikato</v>
      </c>
      <c r="B1761" s="23" t="s">
        <v>2</v>
      </c>
      <c r="C1761" s="23">
        <v>2015</v>
      </c>
      <c r="D1761" s="23" t="s">
        <v>287</v>
      </c>
      <c r="E1761" s="23" t="s">
        <v>4</v>
      </c>
      <c r="F1761" s="23" t="s">
        <v>190</v>
      </c>
      <c r="G1761" s="23">
        <v>2</v>
      </c>
    </row>
    <row r="1762" spans="1:7" ht="15" x14ac:dyDescent="0.25">
      <c r="A1762" s="128" t="str">
        <f t="shared" si="27"/>
        <v>Reg2015Hodgkin lymphoma - C81FemaleWaikato</v>
      </c>
      <c r="B1762" s="23" t="s">
        <v>2</v>
      </c>
      <c r="C1762" s="23">
        <v>2015</v>
      </c>
      <c r="D1762" s="23" t="s">
        <v>289</v>
      </c>
      <c r="E1762" s="23" t="s">
        <v>4</v>
      </c>
      <c r="F1762" s="23" t="s">
        <v>190</v>
      </c>
      <c r="G1762" s="23">
        <v>4</v>
      </c>
    </row>
    <row r="1763" spans="1:7" ht="15" x14ac:dyDescent="0.25">
      <c r="A1763" s="128" t="str">
        <f t="shared" si="27"/>
        <v>Reg2015Non-Hodgkin lymphoma - C82-C86, C96FemaleWaikato</v>
      </c>
      <c r="B1763" s="23" t="s">
        <v>2</v>
      </c>
      <c r="C1763" s="23">
        <v>2015</v>
      </c>
      <c r="D1763" s="23" t="s">
        <v>365</v>
      </c>
      <c r="E1763" s="23" t="s">
        <v>4</v>
      </c>
      <c r="F1763" s="23" t="s">
        <v>190</v>
      </c>
      <c r="G1763" s="23">
        <v>38</v>
      </c>
    </row>
    <row r="1764" spans="1:7" ht="15" x14ac:dyDescent="0.25">
      <c r="A1764" s="128" t="str">
        <f t="shared" si="27"/>
        <v>Reg2015Immunoproliferative cancers - C88FemaleWaikato</v>
      </c>
      <c r="B1764" s="23" t="s">
        <v>2</v>
      </c>
      <c r="C1764" s="23">
        <v>2015</v>
      </c>
      <c r="D1764" s="23" t="s">
        <v>291</v>
      </c>
      <c r="E1764" s="23" t="s">
        <v>4</v>
      </c>
      <c r="F1764" s="23" t="s">
        <v>190</v>
      </c>
      <c r="G1764" s="23">
        <v>2</v>
      </c>
    </row>
    <row r="1765" spans="1:7" ht="15" x14ac:dyDescent="0.25">
      <c r="A1765" s="128" t="str">
        <f t="shared" si="27"/>
        <v>Reg2015Myeloma - C90FemaleWaikato</v>
      </c>
      <c r="B1765" s="23" t="s">
        <v>2</v>
      </c>
      <c r="C1765" s="23">
        <v>2015</v>
      </c>
      <c r="D1765" s="23" t="s">
        <v>292</v>
      </c>
      <c r="E1765" s="23" t="s">
        <v>4</v>
      </c>
      <c r="F1765" s="23" t="s">
        <v>190</v>
      </c>
      <c r="G1765" s="23">
        <v>13</v>
      </c>
    </row>
    <row r="1766" spans="1:7" ht="15" x14ac:dyDescent="0.25">
      <c r="A1766" s="128" t="str">
        <f t="shared" si="27"/>
        <v>Reg2015Leukaemia - C91-C95FemaleWaikato</v>
      </c>
      <c r="B1766" s="23" t="s">
        <v>2</v>
      </c>
      <c r="C1766" s="23">
        <v>2015</v>
      </c>
      <c r="D1766" s="23" t="s">
        <v>26</v>
      </c>
      <c r="E1766" s="23" t="s">
        <v>4</v>
      </c>
      <c r="F1766" s="23" t="s">
        <v>190</v>
      </c>
      <c r="G1766" s="23">
        <v>30</v>
      </c>
    </row>
    <row r="1767" spans="1:7" ht="15" x14ac:dyDescent="0.25">
      <c r="A1767" s="128" t="str">
        <f t="shared" si="27"/>
        <v>Reg2015Polycythemia vera - D45FemaleWaikato</v>
      </c>
      <c r="B1767" s="23" t="s">
        <v>2</v>
      </c>
      <c r="C1767" s="23">
        <v>2015</v>
      </c>
      <c r="D1767" s="23" t="s">
        <v>294</v>
      </c>
      <c r="E1767" s="23" t="s">
        <v>4</v>
      </c>
      <c r="F1767" s="23" t="s">
        <v>190</v>
      </c>
      <c r="G1767" s="23">
        <v>2</v>
      </c>
    </row>
    <row r="1768" spans="1:7" ht="15" x14ac:dyDescent="0.25">
      <c r="A1768" s="128" t="str">
        <f t="shared" si="27"/>
        <v>Reg2015Myelodyplastic syndromes - D46FemaleWaikato</v>
      </c>
      <c r="B1768" s="23" t="s">
        <v>2</v>
      </c>
      <c r="C1768" s="23">
        <v>2015</v>
      </c>
      <c r="D1768" s="23" t="s">
        <v>295</v>
      </c>
      <c r="E1768" s="23" t="s">
        <v>4</v>
      </c>
      <c r="F1768" s="23" t="s">
        <v>190</v>
      </c>
      <c r="G1768" s="23">
        <v>4</v>
      </c>
    </row>
    <row r="1769" spans="1:7" ht="15" x14ac:dyDescent="0.25">
      <c r="A1769" s="128" t="str">
        <f t="shared" si="27"/>
        <v>Reg2015Uncertain behaviour of lymphoid, haematopoietic and related tissue - D47FemaleWaikato</v>
      </c>
      <c r="B1769" s="23" t="s">
        <v>2</v>
      </c>
      <c r="C1769" s="23">
        <v>2015</v>
      </c>
      <c r="D1769" s="23" t="s">
        <v>296</v>
      </c>
      <c r="E1769" s="23" t="s">
        <v>4</v>
      </c>
      <c r="F1769" s="23" t="s">
        <v>190</v>
      </c>
      <c r="G1769" s="23">
        <v>3</v>
      </c>
    </row>
    <row r="1770" spans="1:7" ht="15" x14ac:dyDescent="0.25">
      <c r="A1770" s="128" t="str">
        <f t="shared" si="27"/>
        <v>Reg2015Lip - C00MaleWaikato</v>
      </c>
      <c r="B1770" s="23" t="s">
        <v>2</v>
      </c>
      <c r="C1770" s="23">
        <v>2015</v>
      </c>
      <c r="D1770" s="23" t="s">
        <v>27</v>
      </c>
      <c r="E1770" s="23" t="s">
        <v>5</v>
      </c>
      <c r="F1770" s="23" t="s">
        <v>190</v>
      </c>
      <c r="G1770" s="23">
        <v>2</v>
      </c>
    </row>
    <row r="1771" spans="1:7" ht="15" x14ac:dyDescent="0.25">
      <c r="A1771" s="128" t="str">
        <f t="shared" si="27"/>
        <v>Reg2015Tongue - C01-C02MaleWaikato</v>
      </c>
      <c r="B1771" s="23" t="s">
        <v>2</v>
      </c>
      <c r="C1771" s="23">
        <v>2015</v>
      </c>
      <c r="D1771" s="23" t="s">
        <v>42</v>
      </c>
      <c r="E1771" s="23" t="s">
        <v>5</v>
      </c>
      <c r="F1771" s="23" t="s">
        <v>190</v>
      </c>
      <c r="G1771" s="23">
        <v>10</v>
      </c>
    </row>
    <row r="1772" spans="1:7" ht="15" x14ac:dyDescent="0.25">
      <c r="A1772" s="128" t="str">
        <f t="shared" si="27"/>
        <v>Reg2015Mouth - C03-C06MaleWaikato</v>
      </c>
      <c r="B1772" s="23" t="s">
        <v>2</v>
      </c>
      <c r="C1772" s="23">
        <v>2015</v>
      </c>
      <c r="D1772" s="23" t="s">
        <v>31</v>
      </c>
      <c r="E1772" s="23" t="s">
        <v>5</v>
      </c>
      <c r="F1772" s="23" t="s">
        <v>190</v>
      </c>
      <c r="G1772" s="23">
        <v>3</v>
      </c>
    </row>
    <row r="1773" spans="1:7" ht="15" x14ac:dyDescent="0.25">
      <c r="A1773" s="128" t="str">
        <f t="shared" si="27"/>
        <v>Reg2015Salivary glands - C07-C08MaleWaikato</v>
      </c>
      <c r="B1773" s="23" t="s">
        <v>2</v>
      </c>
      <c r="C1773" s="23">
        <v>2015</v>
      </c>
      <c r="D1773" s="23" t="s">
        <v>247</v>
      </c>
      <c r="E1773" s="23" t="s">
        <v>5</v>
      </c>
      <c r="F1773" s="23" t="s">
        <v>190</v>
      </c>
      <c r="G1773" s="23">
        <v>2</v>
      </c>
    </row>
    <row r="1774" spans="1:7" ht="15" x14ac:dyDescent="0.25">
      <c r="A1774" s="128" t="str">
        <f t="shared" si="27"/>
        <v>Reg2015Tonsils - C09MaleWaikato</v>
      </c>
      <c r="B1774" s="23" t="s">
        <v>2</v>
      </c>
      <c r="C1774" s="23">
        <v>2015</v>
      </c>
      <c r="D1774" s="23" t="s">
        <v>248</v>
      </c>
      <c r="E1774" s="23" t="s">
        <v>5</v>
      </c>
      <c r="F1774" s="23" t="s">
        <v>190</v>
      </c>
      <c r="G1774" s="23">
        <v>6</v>
      </c>
    </row>
    <row r="1775" spans="1:7" ht="15" x14ac:dyDescent="0.25">
      <c r="A1775" s="128" t="str">
        <f t="shared" si="27"/>
        <v>Reg2015Nasopharynx - C11MaleWaikato</v>
      </c>
      <c r="B1775" s="23" t="s">
        <v>2</v>
      </c>
      <c r="C1775" s="23">
        <v>2015</v>
      </c>
      <c r="D1775" s="23" t="s">
        <v>32</v>
      </c>
      <c r="E1775" s="23" t="s">
        <v>5</v>
      </c>
      <c r="F1775" s="23" t="s">
        <v>190</v>
      </c>
      <c r="G1775" s="23">
        <v>4</v>
      </c>
    </row>
    <row r="1776" spans="1:7" ht="15" x14ac:dyDescent="0.25">
      <c r="A1776" s="128" t="str">
        <f t="shared" si="27"/>
        <v>Reg2015Pyriform sinus - C12MaleWaikato</v>
      </c>
      <c r="B1776" s="23" t="s">
        <v>2</v>
      </c>
      <c r="C1776" s="23">
        <v>2015</v>
      </c>
      <c r="D1776" s="23" t="s">
        <v>249</v>
      </c>
      <c r="E1776" s="23" t="s">
        <v>5</v>
      </c>
      <c r="F1776" s="23" t="s">
        <v>190</v>
      </c>
      <c r="G1776" s="23">
        <v>2</v>
      </c>
    </row>
    <row r="1777" spans="1:7" ht="15" x14ac:dyDescent="0.25">
      <c r="A1777" s="128" t="str">
        <f t="shared" si="27"/>
        <v>Reg2015Other lip, oral cavity and pharynx - C14MaleWaikato</v>
      </c>
      <c r="B1777" s="23" t="s">
        <v>2</v>
      </c>
      <c r="C1777" s="23">
        <v>2015</v>
      </c>
      <c r="D1777" s="23" t="s">
        <v>250</v>
      </c>
      <c r="E1777" s="23" t="s">
        <v>5</v>
      </c>
      <c r="F1777" s="23" t="s">
        <v>190</v>
      </c>
      <c r="G1777" s="23">
        <v>2</v>
      </c>
    </row>
    <row r="1778" spans="1:7" ht="15" x14ac:dyDescent="0.25">
      <c r="A1778" s="128" t="str">
        <f t="shared" si="27"/>
        <v>Reg2015Oesophagus - C15MaleWaikato</v>
      </c>
      <c r="B1778" s="23" t="s">
        <v>2</v>
      </c>
      <c r="C1778" s="23">
        <v>2015</v>
      </c>
      <c r="D1778" s="23" t="s">
        <v>33</v>
      </c>
      <c r="E1778" s="23" t="s">
        <v>5</v>
      </c>
      <c r="F1778" s="23" t="s">
        <v>190</v>
      </c>
      <c r="G1778" s="23">
        <v>23</v>
      </c>
    </row>
    <row r="1779" spans="1:7" ht="15" x14ac:dyDescent="0.25">
      <c r="A1779" s="128" t="str">
        <f t="shared" si="27"/>
        <v>Reg2015Stomach - C16MaleWaikato</v>
      </c>
      <c r="B1779" s="23" t="s">
        <v>2</v>
      </c>
      <c r="C1779" s="23">
        <v>2015</v>
      </c>
      <c r="D1779" s="23" t="s">
        <v>39</v>
      </c>
      <c r="E1779" s="23" t="s">
        <v>5</v>
      </c>
      <c r="F1779" s="23" t="s">
        <v>190</v>
      </c>
      <c r="G1779" s="23">
        <v>21</v>
      </c>
    </row>
    <row r="1780" spans="1:7" ht="15" x14ac:dyDescent="0.25">
      <c r="A1780" s="128" t="str">
        <f t="shared" si="27"/>
        <v>Reg2015Small intestine - C17MaleWaikato</v>
      </c>
      <c r="B1780" s="23" t="s">
        <v>2</v>
      </c>
      <c r="C1780" s="23">
        <v>2015</v>
      </c>
      <c r="D1780" s="23" t="s">
        <v>252</v>
      </c>
      <c r="E1780" s="23" t="s">
        <v>5</v>
      </c>
      <c r="F1780" s="23" t="s">
        <v>190</v>
      </c>
      <c r="G1780" s="23">
        <v>5</v>
      </c>
    </row>
    <row r="1781" spans="1:7" ht="15" x14ac:dyDescent="0.25">
      <c r="A1781" s="128" t="str">
        <f t="shared" si="27"/>
        <v>Reg2015Colon, rectum and rectosigmoid junction - C18-C20MaleWaikato</v>
      </c>
      <c r="B1781" s="23" t="s">
        <v>2</v>
      </c>
      <c r="C1781" s="23">
        <v>2015</v>
      </c>
      <c r="D1781" s="23" t="s">
        <v>1567</v>
      </c>
      <c r="E1781" s="23" t="s">
        <v>5</v>
      </c>
      <c r="F1781" s="23" t="s">
        <v>190</v>
      </c>
      <c r="G1781" s="23">
        <v>127</v>
      </c>
    </row>
    <row r="1782" spans="1:7" ht="15" x14ac:dyDescent="0.25">
      <c r="A1782" s="128" t="str">
        <f t="shared" si="27"/>
        <v>Reg2015Anus - C21MaleWaikato</v>
      </c>
      <c r="B1782" s="23" t="s">
        <v>2</v>
      </c>
      <c r="C1782" s="23">
        <v>2015</v>
      </c>
      <c r="D1782" s="23" t="s">
        <v>18</v>
      </c>
      <c r="E1782" s="23" t="s">
        <v>5</v>
      </c>
      <c r="F1782" s="23" t="s">
        <v>190</v>
      </c>
      <c r="G1782" s="23">
        <v>2</v>
      </c>
    </row>
    <row r="1783" spans="1:7" ht="15" x14ac:dyDescent="0.25">
      <c r="A1783" s="128" t="str">
        <f t="shared" si="27"/>
        <v>Reg2015Liver - C22MaleWaikato</v>
      </c>
      <c r="B1783" s="23" t="s">
        <v>2</v>
      </c>
      <c r="C1783" s="23">
        <v>2015</v>
      </c>
      <c r="D1783" s="23" t="s">
        <v>254</v>
      </c>
      <c r="E1783" s="23" t="s">
        <v>5</v>
      </c>
      <c r="F1783" s="23" t="s">
        <v>190</v>
      </c>
      <c r="G1783" s="23">
        <v>15</v>
      </c>
    </row>
    <row r="1784" spans="1:7" ht="15" x14ac:dyDescent="0.25">
      <c r="A1784" s="128" t="str">
        <f t="shared" si="27"/>
        <v>Reg2015Gallbladder - C23MaleWaikato</v>
      </c>
      <c r="B1784" s="23" t="s">
        <v>2</v>
      </c>
      <c r="C1784" s="23">
        <v>2015</v>
      </c>
      <c r="D1784" s="23" t="s">
        <v>23</v>
      </c>
      <c r="E1784" s="23" t="s">
        <v>5</v>
      </c>
      <c r="F1784" s="23" t="s">
        <v>190</v>
      </c>
      <c r="G1784" s="23">
        <v>2</v>
      </c>
    </row>
    <row r="1785" spans="1:7" ht="15" x14ac:dyDescent="0.25">
      <c r="A1785" s="128" t="str">
        <f t="shared" si="27"/>
        <v>Reg2015Other biliary tract - C24MaleWaikato</v>
      </c>
      <c r="B1785" s="23" t="s">
        <v>2</v>
      </c>
      <c r="C1785" s="23">
        <v>2015</v>
      </c>
      <c r="D1785" s="23" t="s">
        <v>255</v>
      </c>
      <c r="E1785" s="23" t="s">
        <v>5</v>
      </c>
      <c r="F1785" s="23" t="s">
        <v>190</v>
      </c>
      <c r="G1785" s="23">
        <v>5</v>
      </c>
    </row>
    <row r="1786" spans="1:7" ht="15" x14ac:dyDescent="0.25">
      <c r="A1786" s="128" t="str">
        <f t="shared" si="27"/>
        <v>Reg2015Pancreas - C25MaleWaikato</v>
      </c>
      <c r="B1786" s="23" t="s">
        <v>2</v>
      </c>
      <c r="C1786" s="23">
        <v>2015</v>
      </c>
      <c r="D1786" s="23" t="s">
        <v>36</v>
      </c>
      <c r="E1786" s="23" t="s">
        <v>5</v>
      </c>
      <c r="F1786" s="23" t="s">
        <v>190</v>
      </c>
      <c r="G1786" s="23">
        <v>36</v>
      </c>
    </row>
    <row r="1787" spans="1:7" ht="15" x14ac:dyDescent="0.25">
      <c r="A1787" s="128" t="str">
        <f t="shared" si="27"/>
        <v>Reg2015Other digestive organs - C26MaleWaikato</v>
      </c>
      <c r="B1787" s="23" t="s">
        <v>2</v>
      </c>
      <c r="C1787" s="23">
        <v>2015</v>
      </c>
      <c r="D1787" s="23" t="s">
        <v>256</v>
      </c>
      <c r="E1787" s="23" t="s">
        <v>5</v>
      </c>
      <c r="F1787" s="23" t="s">
        <v>190</v>
      </c>
      <c r="G1787" s="23">
        <v>2</v>
      </c>
    </row>
    <row r="1788" spans="1:7" ht="15" x14ac:dyDescent="0.25">
      <c r="A1788" s="128" t="str">
        <f t="shared" si="27"/>
        <v>Reg2015Nasal cavity and middle ear - C30MaleWaikato</v>
      </c>
      <c r="B1788" s="23" t="s">
        <v>2</v>
      </c>
      <c r="C1788" s="23">
        <v>2015</v>
      </c>
      <c r="D1788" s="23" t="s">
        <v>258</v>
      </c>
      <c r="E1788" s="23" t="s">
        <v>5</v>
      </c>
      <c r="F1788" s="23" t="s">
        <v>190</v>
      </c>
      <c r="G1788" s="23">
        <v>3</v>
      </c>
    </row>
    <row r="1789" spans="1:7" ht="15" x14ac:dyDescent="0.25">
      <c r="A1789" s="128" t="str">
        <f t="shared" si="27"/>
        <v>Reg2015Accessory sinuses - C31MaleWaikato</v>
      </c>
      <c r="B1789" s="23" t="s">
        <v>2</v>
      </c>
      <c r="C1789" s="23">
        <v>2015</v>
      </c>
      <c r="D1789" s="23" t="s">
        <v>259</v>
      </c>
      <c r="E1789" s="23" t="s">
        <v>5</v>
      </c>
      <c r="F1789" s="23" t="s">
        <v>190</v>
      </c>
      <c r="G1789" s="23">
        <v>1</v>
      </c>
    </row>
    <row r="1790" spans="1:7" ht="15" x14ac:dyDescent="0.25">
      <c r="A1790" s="128" t="str">
        <f t="shared" si="27"/>
        <v>Reg2015Larynx - C32MaleWaikato</v>
      </c>
      <c r="B1790" s="23" t="s">
        <v>2</v>
      </c>
      <c r="C1790" s="23">
        <v>2015</v>
      </c>
      <c r="D1790" s="23" t="s">
        <v>25</v>
      </c>
      <c r="E1790" s="23" t="s">
        <v>5</v>
      </c>
      <c r="F1790" s="23" t="s">
        <v>190</v>
      </c>
      <c r="G1790" s="23">
        <v>7</v>
      </c>
    </row>
    <row r="1791" spans="1:7" ht="15" x14ac:dyDescent="0.25">
      <c r="A1791" s="128" t="str">
        <f t="shared" si="27"/>
        <v>Reg2015Lung - C33-C34MaleWaikato</v>
      </c>
      <c r="B1791" s="23" t="s">
        <v>2</v>
      </c>
      <c r="C1791" s="23">
        <v>2015</v>
      </c>
      <c r="D1791" s="23" t="s">
        <v>47</v>
      </c>
      <c r="E1791" s="23" t="s">
        <v>5</v>
      </c>
      <c r="F1791" s="23" t="s">
        <v>190</v>
      </c>
      <c r="G1791" s="23">
        <v>124</v>
      </c>
    </row>
    <row r="1792" spans="1:7" ht="15" x14ac:dyDescent="0.25">
      <c r="A1792" s="128" t="str">
        <f t="shared" si="27"/>
        <v>Reg2015Heart, mediastinum and pleura - C38MaleWaikato</v>
      </c>
      <c r="B1792" s="23" t="s">
        <v>2</v>
      </c>
      <c r="C1792" s="23">
        <v>2015</v>
      </c>
      <c r="D1792" s="23" t="s">
        <v>260</v>
      </c>
      <c r="E1792" s="23" t="s">
        <v>5</v>
      </c>
      <c r="F1792" s="23" t="s">
        <v>190</v>
      </c>
      <c r="G1792" s="23">
        <v>1</v>
      </c>
    </row>
    <row r="1793" spans="1:7" ht="15" x14ac:dyDescent="0.25">
      <c r="A1793" s="128" t="str">
        <f t="shared" si="27"/>
        <v>Reg2015Melanoma - C43MaleWaikato</v>
      </c>
      <c r="B1793" s="23" t="s">
        <v>2</v>
      </c>
      <c r="C1793" s="23">
        <v>2015</v>
      </c>
      <c r="D1793" s="23" t="s">
        <v>28</v>
      </c>
      <c r="E1793" s="23" t="s">
        <v>5</v>
      </c>
      <c r="F1793" s="23" t="s">
        <v>190</v>
      </c>
      <c r="G1793" s="23">
        <v>118</v>
      </c>
    </row>
    <row r="1794" spans="1:7" ht="15" x14ac:dyDescent="0.25">
      <c r="A1794" s="128" t="str">
        <f t="shared" si="27"/>
        <v>Reg2015Non-melanoma - C44MaleWaikato</v>
      </c>
      <c r="B1794" s="23" t="s">
        <v>2</v>
      </c>
      <c r="C1794" s="23">
        <v>2015</v>
      </c>
      <c r="D1794" s="23" t="s">
        <v>263</v>
      </c>
      <c r="E1794" s="23" t="s">
        <v>5</v>
      </c>
      <c r="F1794" s="23" t="s">
        <v>190</v>
      </c>
      <c r="G1794" s="23">
        <v>6</v>
      </c>
    </row>
    <row r="1795" spans="1:7" ht="15" x14ac:dyDescent="0.25">
      <c r="A1795" s="128" t="str">
        <f t="shared" ref="A1795:A1858" si="28">B1795&amp;C1795&amp;D1795&amp;E1795&amp;F1795</f>
        <v>Reg2015Mesothelioma - C45MaleWaikato</v>
      </c>
      <c r="B1795" s="23" t="s">
        <v>2</v>
      </c>
      <c r="C1795" s="23">
        <v>2015</v>
      </c>
      <c r="D1795" s="23" t="s">
        <v>30</v>
      </c>
      <c r="E1795" s="23" t="s">
        <v>5</v>
      </c>
      <c r="F1795" s="23" t="s">
        <v>190</v>
      </c>
      <c r="G1795" s="23">
        <v>10</v>
      </c>
    </row>
    <row r="1796" spans="1:7" ht="15" x14ac:dyDescent="0.25">
      <c r="A1796" s="128" t="str">
        <f t="shared" si="28"/>
        <v>Reg2015Peripheral nerves and autonomic nervous system - C47MaleWaikato</v>
      </c>
      <c r="B1796" s="23" t="s">
        <v>2</v>
      </c>
      <c r="C1796" s="23">
        <v>2015</v>
      </c>
      <c r="D1796" s="23" t="s">
        <v>266</v>
      </c>
      <c r="E1796" s="23" t="s">
        <v>5</v>
      </c>
      <c r="F1796" s="23" t="s">
        <v>190</v>
      </c>
      <c r="G1796" s="23">
        <v>1</v>
      </c>
    </row>
    <row r="1797" spans="1:7" ht="15" x14ac:dyDescent="0.25">
      <c r="A1797" s="128" t="str">
        <f t="shared" si="28"/>
        <v>Reg2015Peritoneum - C48MaleWaikato</v>
      </c>
      <c r="B1797" s="23" t="s">
        <v>2</v>
      </c>
      <c r="C1797" s="23">
        <v>2015</v>
      </c>
      <c r="D1797" s="23" t="s">
        <v>267</v>
      </c>
      <c r="E1797" s="23" t="s">
        <v>5</v>
      </c>
      <c r="F1797" s="23" t="s">
        <v>190</v>
      </c>
      <c r="G1797" s="23">
        <v>6</v>
      </c>
    </row>
    <row r="1798" spans="1:7" ht="15" x14ac:dyDescent="0.25">
      <c r="A1798" s="128" t="str">
        <f t="shared" si="28"/>
        <v>Reg2015Connective tissue - C49MaleWaikato</v>
      </c>
      <c r="B1798" s="23" t="s">
        <v>2</v>
      </c>
      <c r="C1798" s="23">
        <v>2015</v>
      </c>
      <c r="D1798" s="23" t="s">
        <v>268</v>
      </c>
      <c r="E1798" s="23" t="s">
        <v>5</v>
      </c>
      <c r="F1798" s="23" t="s">
        <v>190</v>
      </c>
      <c r="G1798" s="23">
        <v>7</v>
      </c>
    </row>
    <row r="1799" spans="1:7" ht="15" x14ac:dyDescent="0.25">
      <c r="A1799" s="128" t="str">
        <f t="shared" si="28"/>
        <v>Reg2015Breast - C50MaleWaikato</v>
      </c>
      <c r="B1799" s="23" t="s">
        <v>2</v>
      </c>
      <c r="C1799" s="23">
        <v>2015</v>
      </c>
      <c r="D1799" s="23" t="s">
        <v>21</v>
      </c>
      <c r="E1799" s="23" t="s">
        <v>5</v>
      </c>
      <c r="F1799" s="23" t="s">
        <v>190</v>
      </c>
      <c r="G1799" s="23">
        <v>2</v>
      </c>
    </row>
    <row r="1800" spans="1:7" ht="15" x14ac:dyDescent="0.25">
      <c r="A1800" s="128" t="str">
        <f t="shared" si="28"/>
        <v>Reg2015Penis - C60MaleWaikato</v>
      </c>
      <c r="B1800" s="23" t="s">
        <v>2</v>
      </c>
      <c r="C1800" s="23">
        <v>2015</v>
      </c>
      <c r="D1800" s="23" t="s">
        <v>37</v>
      </c>
      <c r="E1800" s="23" t="s">
        <v>5</v>
      </c>
      <c r="F1800" s="23" t="s">
        <v>190</v>
      </c>
      <c r="G1800" s="23">
        <v>1</v>
      </c>
    </row>
    <row r="1801" spans="1:7" ht="15" x14ac:dyDescent="0.25">
      <c r="A1801" s="128" t="str">
        <f t="shared" si="28"/>
        <v>Reg2015Prostate - C61MaleWaikato</v>
      </c>
      <c r="B1801" s="23" t="s">
        <v>2</v>
      </c>
      <c r="C1801" s="23">
        <v>2015</v>
      </c>
      <c r="D1801" s="23" t="s">
        <v>38</v>
      </c>
      <c r="E1801" s="23" t="s">
        <v>5</v>
      </c>
      <c r="F1801" s="23" t="s">
        <v>190</v>
      </c>
      <c r="G1801" s="23">
        <v>257</v>
      </c>
    </row>
    <row r="1802" spans="1:7" ht="15" x14ac:dyDescent="0.25">
      <c r="A1802" s="128" t="str">
        <f t="shared" si="28"/>
        <v>Reg2015Testis - C62MaleWaikato</v>
      </c>
      <c r="B1802" s="23" t="s">
        <v>2</v>
      </c>
      <c r="C1802" s="23">
        <v>2015</v>
      </c>
      <c r="D1802" s="23" t="s">
        <v>40</v>
      </c>
      <c r="E1802" s="23" t="s">
        <v>5</v>
      </c>
      <c r="F1802" s="23" t="s">
        <v>190</v>
      </c>
      <c r="G1802" s="23">
        <v>17</v>
      </c>
    </row>
    <row r="1803" spans="1:7" ht="15" x14ac:dyDescent="0.25">
      <c r="A1803" s="128" t="str">
        <f t="shared" si="28"/>
        <v>Reg2015Kidney - C64MaleWaikato</v>
      </c>
      <c r="B1803" s="23" t="s">
        <v>2</v>
      </c>
      <c r="C1803" s="23">
        <v>2015</v>
      </c>
      <c r="D1803" s="23" t="s">
        <v>274</v>
      </c>
      <c r="E1803" s="23" t="s">
        <v>5</v>
      </c>
      <c r="F1803" s="23" t="s">
        <v>190</v>
      </c>
      <c r="G1803" s="23">
        <v>34</v>
      </c>
    </row>
    <row r="1804" spans="1:7" ht="15" x14ac:dyDescent="0.25">
      <c r="A1804" s="128" t="str">
        <f t="shared" si="28"/>
        <v>Reg2015Renal pelvis - C65MaleWaikato</v>
      </c>
      <c r="B1804" s="23" t="s">
        <v>2</v>
      </c>
      <c r="C1804" s="23">
        <v>2015</v>
      </c>
      <c r="D1804" s="23" t="s">
        <v>275</v>
      </c>
      <c r="E1804" s="23" t="s">
        <v>5</v>
      </c>
      <c r="F1804" s="23" t="s">
        <v>190</v>
      </c>
      <c r="G1804" s="23">
        <v>4</v>
      </c>
    </row>
    <row r="1805" spans="1:7" ht="15" x14ac:dyDescent="0.25">
      <c r="A1805" s="128" t="str">
        <f t="shared" si="28"/>
        <v>Reg2015Ureter - C66MaleWaikato</v>
      </c>
      <c r="B1805" s="23" t="s">
        <v>2</v>
      </c>
      <c r="C1805" s="23">
        <v>2015</v>
      </c>
      <c r="D1805" s="23" t="s">
        <v>43</v>
      </c>
      <c r="E1805" s="23" t="s">
        <v>5</v>
      </c>
      <c r="F1805" s="23" t="s">
        <v>190</v>
      </c>
      <c r="G1805" s="23">
        <v>1</v>
      </c>
    </row>
    <row r="1806" spans="1:7" ht="15" x14ac:dyDescent="0.25">
      <c r="A1806" s="128" t="str">
        <f t="shared" si="28"/>
        <v>Reg2015Bladder - C67MaleWaikato</v>
      </c>
      <c r="B1806" s="23" t="s">
        <v>2</v>
      </c>
      <c r="C1806" s="23">
        <v>2015</v>
      </c>
      <c r="D1806" s="23" t="s">
        <v>19</v>
      </c>
      <c r="E1806" s="23" t="s">
        <v>5</v>
      </c>
      <c r="F1806" s="23" t="s">
        <v>190</v>
      </c>
      <c r="G1806" s="23">
        <v>30</v>
      </c>
    </row>
    <row r="1807" spans="1:7" ht="15" x14ac:dyDescent="0.25">
      <c r="A1807" s="128" t="str">
        <f t="shared" si="28"/>
        <v>Reg2015Other urinary organs - C68MaleWaikato</v>
      </c>
      <c r="B1807" s="23" t="s">
        <v>2</v>
      </c>
      <c r="C1807" s="23">
        <v>2015</v>
      </c>
      <c r="D1807" s="23" t="s">
        <v>276</v>
      </c>
      <c r="E1807" s="23" t="s">
        <v>5</v>
      </c>
      <c r="F1807" s="23" t="s">
        <v>190</v>
      </c>
      <c r="G1807" s="23">
        <v>1</v>
      </c>
    </row>
    <row r="1808" spans="1:7" ht="15" x14ac:dyDescent="0.25">
      <c r="A1808" s="128" t="str">
        <f t="shared" si="28"/>
        <v>Reg2015Eye - C69MaleWaikato</v>
      </c>
      <c r="B1808" s="23" t="s">
        <v>2</v>
      </c>
      <c r="C1808" s="23">
        <v>2015</v>
      </c>
      <c r="D1808" s="23" t="s">
        <v>278</v>
      </c>
      <c r="E1808" s="23" t="s">
        <v>5</v>
      </c>
      <c r="F1808" s="23" t="s">
        <v>190</v>
      </c>
      <c r="G1808" s="23">
        <v>3</v>
      </c>
    </row>
    <row r="1809" spans="1:7" ht="15" x14ac:dyDescent="0.25">
      <c r="A1809" s="128" t="str">
        <f t="shared" si="28"/>
        <v>Reg2015Brain - C71MaleWaikato</v>
      </c>
      <c r="B1809" s="23" t="s">
        <v>2</v>
      </c>
      <c r="C1809" s="23">
        <v>2015</v>
      </c>
      <c r="D1809" s="23" t="s">
        <v>20</v>
      </c>
      <c r="E1809" s="23" t="s">
        <v>5</v>
      </c>
      <c r="F1809" s="23" t="s">
        <v>190</v>
      </c>
      <c r="G1809" s="23">
        <v>16</v>
      </c>
    </row>
    <row r="1810" spans="1:7" ht="15" x14ac:dyDescent="0.25">
      <c r="A1810" s="128" t="str">
        <f t="shared" si="28"/>
        <v>Reg2015Other central nervous system - C72MaleWaikato</v>
      </c>
      <c r="B1810" s="23" t="s">
        <v>2</v>
      </c>
      <c r="C1810" s="23">
        <v>2015</v>
      </c>
      <c r="D1810" s="23" t="s">
        <v>279</v>
      </c>
      <c r="E1810" s="23" t="s">
        <v>5</v>
      </c>
      <c r="F1810" s="23" t="s">
        <v>190</v>
      </c>
      <c r="G1810" s="23">
        <v>1</v>
      </c>
    </row>
    <row r="1811" spans="1:7" ht="15" x14ac:dyDescent="0.25">
      <c r="A1811" s="128" t="str">
        <f t="shared" si="28"/>
        <v>Reg2015Thyroid - C73MaleWaikato</v>
      </c>
      <c r="B1811" s="23" t="s">
        <v>2</v>
      </c>
      <c r="C1811" s="23">
        <v>2015</v>
      </c>
      <c r="D1811" s="23" t="s">
        <v>281</v>
      </c>
      <c r="E1811" s="23" t="s">
        <v>5</v>
      </c>
      <c r="F1811" s="23" t="s">
        <v>190</v>
      </c>
      <c r="G1811" s="23">
        <v>7</v>
      </c>
    </row>
    <row r="1812" spans="1:7" ht="15" x14ac:dyDescent="0.25">
      <c r="A1812" s="128" t="str">
        <f t="shared" si="28"/>
        <v>Reg2015Adrenal gland - C74MaleWaikato</v>
      </c>
      <c r="B1812" s="23" t="s">
        <v>2</v>
      </c>
      <c r="C1812" s="23">
        <v>2015</v>
      </c>
      <c r="D1812" s="23" t="s">
        <v>282</v>
      </c>
      <c r="E1812" s="23" t="s">
        <v>5</v>
      </c>
      <c r="F1812" s="23" t="s">
        <v>190</v>
      </c>
      <c r="G1812" s="23">
        <v>1</v>
      </c>
    </row>
    <row r="1813" spans="1:7" ht="15" x14ac:dyDescent="0.25">
      <c r="A1813" s="128" t="str">
        <f t="shared" si="28"/>
        <v>Reg2015Other endocrine glands - C75MaleWaikato</v>
      </c>
      <c r="B1813" s="23" t="s">
        <v>2</v>
      </c>
      <c r="C1813" s="23">
        <v>2015</v>
      </c>
      <c r="D1813" s="23" t="s">
        <v>283</v>
      </c>
      <c r="E1813" s="23" t="s">
        <v>5</v>
      </c>
      <c r="F1813" s="23" t="s">
        <v>190</v>
      </c>
      <c r="G1813" s="23">
        <v>1</v>
      </c>
    </row>
    <row r="1814" spans="1:7" ht="15" x14ac:dyDescent="0.25">
      <c r="A1814" s="128" t="str">
        <f t="shared" si="28"/>
        <v>Reg2015Unknown primary - C77-C79MaleWaikato</v>
      </c>
      <c r="B1814" s="23" t="s">
        <v>2</v>
      </c>
      <c r="C1814" s="23">
        <v>2015</v>
      </c>
      <c r="D1814" s="23" t="s">
        <v>286</v>
      </c>
      <c r="E1814" s="23" t="s">
        <v>5</v>
      </c>
      <c r="F1814" s="23" t="s">
        <v>190</v>
      </c>
      <c r="G1814" s="23">
        <v>18</v>
      </c>
    </row>
    <row r="1815" spans="1:7" ht="15" x14ac:dyDescent="0.25">
      <c r="A1815" s="128" t="str">
        <f t="shared" si="28"/>
        <v>Reg2015Unspecified site - C80MaleWaikato</v>
      </c>
      <c r="B1815" s="23" t="s">
        <v>2</v>
      </c>
      <c r="C1815" s="23">
        <v>2015</v>
      </c>
      <c r="D1815" s="23" t="s">
        <v>287</v>
      </c>
      <c r="E1815" s="23" t="s">
        <v>5</v>
      </c>
      <c r="F1815" s="23" t="s">
        <v>190</v>
      </c>
      <c r="G1815" s="23">
        <v>2</v>
      </c>
    </row>
    <row r="1816" spans="1:7" ht="15" x14ac:dyDescent="0.25">
      <c r="A1816" s="128" t="str">
        <f t="shared" si="28"/>
        <v>Reg2015Hodgkin lymphoma - C81MaleWaikato</v>
      </c>
      <c r="B1816" s="23" t="s">
        <v>2</v>
      </c>
      <c r="C1816" s="23">
        <v>2015</v>
      </c>
      <c r="D1816" s="23" t="s">
        <v>289</v>
      </c>
      <c r="E1816" s="23" t="s">
        <v>5</v>
      </c>
      <c r="F1816" s="23" t="s">
        <v>190</v>
      </c>
      <c r="G1816" s="23">
        <v>7</v>
      </c>
    </row>
    <row r="1817" spans="1:7" ht="15" x14ac:dyDescent="0.25">
      <c r="A1817" s="128" t="str">
        <f t="shared" si="28"/>
        <v>Reg2015Non-Hodgkin lymphoma - C82-C86, C96MaleWaikato</v>
      </c>
      <c r="B1817" s="23" t="s">
        <v>2</v>
      </c>
      <c r="C1817" s="23">
        <v>2015</v>
      </c>
      <c r="D1817" s="23" t="s">
        <v>365</v>
      </c>
      <c r="E1817" s="23" t="s">
        <v>5</v>
      </c>
      <c r="F1817" s="23" t="s">
        <v>190</v>
      </c>
      <c r="G1817" s="23">
        <v>29</v>
      </c>
    </row>
    <row r="1818" spans="1:7" ht="15" x14ac:dyDescent="0.25">
      <c r="A1818" s="128" t="str">
        <f t="shared" si="28"/>
        <v>Reg2015Immunoproliferative cancers - C88MaleWaikato</v>
      </c>
      <c r="B1818" s="23" t="s">
        <v>2</v>
      </c>
      <c r="C1818" s="23">
        <v>2015</v>
      </c>
      <c r="D1818" s="23" t="s">
        <v>291</v>
      </c>
      <c r="E1818" s="23" t="s">
        <v>5</v>
      </c>
      <c r="F1818" s="23" t="s">
        <v>190</v>
      </c>
      <c r="G1818" s="23">
        <v>5</v>
      </c>
    </row>
    <row r="1819" spans="1:7" ht="15" x14ac:dyDescent="0.25">
      <c r="A1819" s="128" t="str">
        <f t="shared" si="28"/>
        <v>Reg2015Myeloma - C90MaleWaikato</v>
      </c>
      <c r="B1819" s="23" t="s">
        <v>2</v>
      </c>
      <c r="C1819" s="23">
        <v>2015</v>
      </c>
      <c r="D1819" s="23" t="s">
        <v>292</v>
      </c>
      <c r="E1819" s="23" t="s">
        <v>5</v>
      </c>
      <c r="F1819" s="23" t="s">
        <v>190</v>
      </c>
      <c r="G1819" s="23">
        <v>20</v>
      </c>
    </row>
    <row r="1820" spans="1:7" ht="15" x14ac:dyDescent="0.25">
      <c r="A1820" s="128" t="str">
        <f t="shared" si="28"/>
        <v>Reg2015Leukaemia - C91-C95MaleWaikato</v>
      </c>
      <c r="B1820" s="23" t="s">
        <v>2</v>
      </c>
      <c r="C1820" s="23">
        <v>2015</v>
      </c>
      <c r="D1820" s="23" t="s">
        <v>26</v>
      </c>
      <c r="E1820" s="23" t="s">
        <v>5</v>
      </c>
      <c r="F1820" s="23" t="s">
        <v>190</v>
      </c>
      <c r="G1820" s="23">
        <v>24</v>
      </c>
    </row>
    <row r="1821" spans="1:7" ht="15" x14ac:dyDescent="0.25">
      <c r="A1821" s="128" t="str">
        <f t="shared" si="28"/>
        <v>Reg2015Polycythemia vera - D45MaleWaikato</v>
      </c>
      <c r="B1821" s="23" t="s">
        <v>2</v>
      </c>
      <c r="C1821" s="23">
        <v>2015</v>
      </c>
      <c r="D1821" s="23" t="s">
        <v>294</v>
      </c>
      <c r="E1821" s="23" t="s">
        <v>5</v>
      </c>
      <c r="F1821" s="23" t="s">
        <v>190</v>
      </c>
      <c r="G1821" s="23">
        <v>1</v>
      </c>
    </row>
    <row r="1822" spans="1:7" ht="15" x14ac:dyDescent="0.25">
      <c r="A1822" s="128" t="str">
        <f t="shared" si="28"/>
        <v>Reg2015Myelodyplastic syndromes - D46MaleWaikato</v>
      </c>
      <c r="B1822" s="23" t="s">
        <v>2</v>
      </c>
      <c r="C1822" s="23">
        <v>2015</v>
      </c>
      <c r="D1822" s="23" t="s">
        <v>295</v>
      </c>
      <c r="E1822" s="23" t="s">
        <v>5</v>
      </c>
      <c r="F1822" s="23" t="s">
        <v>190</v>
      </c>
      <c r="G1822" s="23">
        <v>12</v>
      </c>
    </row>
    <row r="1823" spans="1:7" ht="15" x14ac:dyDescent="0.25">
      <c r="A1823" s="128" t="str">
        <f t="shared" si="28"/>
        <v>Reg2015Uncertain behaviour of lymphoid, haematopoietic and related tissue - D47MaleWaikato</v>
      </c>
      <c r="B1823" s="23" t="s">
        <v>2</v>
      </c>
      <c r="C1823" s="23">
        <v>2015</v>
      </c>
      <c r="D1823" s="23" t="s">
        <v>296</v>
      </c>
      <c r="E1823" s="23" t="s">
        <v>5</v>
      </c>
      <c r="F1823" s="23" t="s">
        <v>190</v>
      </c>
      <c r="G1823" s="23">
        <v>5</v>
      </c>
    </row>
    <row r="1824" spans="1:7" ht="15" x14ac:dyDescent="0.25">
      <c r="A1824" s="128" t="str">
        <f t="shared" si="28"/>
        <v>Reg2015Tongue - C01-C02FemaleLakes</v>
      </c>
      <c r="B1824" s="23" t="s">
        <v>2</v>
      </c>
      <c r="C1824" s="23">
        <v>2015</v>
      </c>
      <c r="D1824" s="23" t="s">
        <v>42</v>
      </c>
      <c r="E1824" s="23" t="s">
        <v>4</v>
      </c>
      <c r="F1824" s="23" t="s">
        <v>191</v>
      </c>
      <c r="G1824" s="23">
        <v>2</v>
      </c>
    </row>
    <row r="1825" spans="1:7" ht="15" x14ac:dyDescent="0.25">
      <c r="A1825" s="128" t="str">
        <f t="shared" si="28"/>
        <v>Reg2015Mouth - C03-C06FemaleLakes</v>
      </c>
      <c r="B1825" s="23" t="s">
        <v>2</v>
      </c>
      <c r="C1825" s="23">
        <v>2015</v>
      </c>
      <c r="D1825" s="23" t="s">
        <v>31</v>
      </c>
      <c r="E1825" s="23" t="s">
        <v>4</v>
      </c>
      <c r="F1825" s="23" t="s">
        <v>191</v>
      </c>
      <c r="G1825" s="23">
        <v>1</v>
      </c>
    </row>
    <row r="1826" spans="1:7" ht="15" x14ac:dyDescent="0.25">
      <c r="A1826" s="128" t="str">
        <f t="shared" si="28"/>
        <v>Reg2015Tonsils - C09FemaleLakes</v>
      </c>
      <c r="B1826" s="23" t="s">
        <v>2</v>
      </c>
      <c r="C1826" s="23">
        <v>2015</v>
      </c>
      <c r="D1826" s="23" t="s">
        <v>248</v>
      </c>
      <c r="E1826" s="23" t="s">
        <v>4</v>
      </c>
      <c r="F1826" s="23" t="s">
        <v>191</v>
      </c>
      <c r="G1826" s="23">
        <v>1</v>
      </c>
    </row>
    <row r="1827" spans="1:7" ht="15" x14ac:dyDescent="0.25">
      <c r="A1827" s="128" t="str">
        <f t="shared" si="28"/>
        <v>Reg2015Oesophagus - C15FemaleLakes</v>
      </c>
      <c r="B1827" s="23" t="s">
        <v>2</v>
      </c>
      <c r="C1827" s="23">
        <v>2015</v>
      </c>
      <c r="D1827" s="23" t="s">
        <v>33</v>
      </c>
      <c r="E1827" s="23" t="s">
        <v>4</v>
      </c>
      <c r="F1827" s="23" t="s">
        <v>191</v>
      </c>
      <c r="G1827" s="23">
        <v>2</v>
      </c>
    </row>
    <row r="1828" spans="1:7" ht="15" x14ac:dyDescent="0.25">
      <c r="A1828" s="128" t="str">
        <f t="shared" si="28"/>
        <v>Reg2015Stomach - C16FemaleLakes</v>
      </c>
      <c r="B1828" s="23" t="s">
        <v>2</v>
      </c>
      <c r="C1828" s="23">
        <v>2015</v>
      </c>
      <c r="D1828" s="23" t="s">
        <v>39</v>
      </c>
      <c r="E1828" s="23" t="s">
        <v>4</v>
      </c>
      <c r="F1828" s="23" t="s">
        <v>191</v>
      </c>
      <c r="G1828" s="23">
        <v>4</v>
      </c>
    </row>
    <row r="1829" spans="1:7" ht="15" x14ac:dyDescent="0.25">
      <c r="A1829" s="128" t="str">
        <f t="shared" si="28"/>
        <v>Reg2015Small intestine - C17FemaleLakes</v>
      </c>
      <c r="B1829" s="23" t="s">
        <v>2</v>
      </c>
      <c r="C1829" s="23">
        <v>2015</v>
      </c>
      <c r="D1829" s="23" t="s">
        <v>252</v>
      </c>
      <c r="E1829" s="23" t="s">
        <v>4</v>
      </c>
      <c r="F1829" s="23" t="s">
        <v>191</v>
      </c>
      <c r="G1829" s="23">
        <v>1</v>
      </c>
    </row>
    <row r="1830" spans="1:7" ht="15" x14ac:dyDescent="0.25">
      <c r="A1830" s="128" t="str">
        <f t="shared" si="28"/>
        <v>Reg2015Colon, rectum and rectosigmoid junction - C18-C20FemaleLakes</v>
      </c>
      <c r="B1830" s="23" t="s">
        <v>2</v>
      </c>
      <c r="C1830" s="23">
        <v>2015</v>
      </c>
      <c r="D1830" s="23" t="s">
        <v>1567</v>
      </c>
      <c r="E1830" s="23" t="s">
        <v>4</v>
      </c>
      <c r="F1830" s="23" t="s">
        <v>191</v>
      </c>
      <c r="G1830" s="23">
        <v>35</v>
      </c>
    </row>
    <row r="1831" spans="1:7" ht="15" x14ac:dyDescent="0.25">
      <c r="A1831" s="128" t="str">
        <f t="shared" si="28"/>
        <v>Reg2015Anus - C21FemaleLakes</v>
      </c>
      <c r="B1831" s="23" t="s">
        <v>2</v>
      </c>
      <c r="C1831" s="23">
        <v>2015</v>
      </c>
      <c r="D1831" s="23" t="s">
        <v>18</v>
      </c>
      <c r="E1831" s="23" t="s">
        <v>4</v>
      </c>
      <c r="F1831" s="23" t="s">
        <v>191</v>
      </c>
      <c r="G1831" s="23">
        <v>1</v>
      </c>
    </row>
    <row r="1832" spans="1:7" ht="15" x14ac:dyDescent="0.25">
      <c r="A1832" s="128" t="str">
        <f t="shared" si="28"/>
        <v>Reg2015Liver - C22FemaleLakes</v>
      </c>
      <c r="B1832" s="23" t="s">
        <v>2</v>
      </c>
      <c r="C1832" s="23">
        <v>2015</v>
      </c>
      <c r="D1832" s="23" t="s">
        <v>254</v>
      </c>
      <c r="E1832" s="23" t="s">
        <v>4</v>
      </c>
      <c r="F1832" s="23" t="s">
        <v>191</v>
      </c>
      <c r="G1832" s="23">
        <v>3</v>
      </c>
    </row>
    <row r="1833" spans="1:7" ht="15" x14ac:dyDescent="0.25">
      <c r="A1833" s="128" t="str">
        <f t="shared" si="28"/>
        <v>Reg2015Other biliary tract - C24FemaleLakes</v>
      </c>
      <c r="B1833" s="23" t="s">
        <v>2</v>
      </c>
      <c r="C1833" s="23">
        <v>2015</v>
      </c>
      <c r="D1833" s="23" t="s">
        <v>255</v>
      </c>
      <c r="E1833" s="23" t="s">
        <v>4</v>
      </c>
      <c r="F1833" s="23" t="s">
        <v>191</v>
      </c>
      <c r="G1833" s="23">
        <v>1</v>
      </c>
    </row>
    <row r="1834" spans="1:7" ht="15" x14ac:dyDescent="0.25">
      <c r="A1834" s="128" t="str">
        <f t="shared" si="28"/>
        <v>Reg2015Pancreas - C25FemaleLakes</v>
      </c>
      <c r="B1834" s="23" t="s">
        <v>2</v>
      </c>
      <c r="C1834" s="23">
        <v>2015</v>
      </c>
      <c r="D1834" s="23" t="s">
        <v>36</v>
      </c>
      <c r="E1834" s="23" t="s">
        <v>4</v>
      </c>
      <c r="F1834" s="23" t="s">
        <v>191</v>
      </c>
      <c r="G1834" s="23">
        <v>8</v>
      </c>
    </row>
    <row r="1835" spans="1:7" ht="15" x14ac:dyDescent="0.25">
      <c r="A1835" s="128" t="str">
        <f t="shared" si="28"/>
        <v>Reg2015Other digestive organs - C26FemaleLakes</v>
      </c>
      <c r="B1835" s="23" t="s">
        <v>2</v>
      </c>
      <c r="C1835" s="23">
        <v>2015</v>
      </c>
      <c r="D1835" s="23" t="s">
        <v>256</v>
      </c>
      <c r="E1835" s="23" t="s">
        <v>4</v>
      </c>
      <c r="F1835" s="23" t="s">
        <v>191</v>
      </c>
      <c r="G1835" s="23">
        <v>2</v>
      </c>
    </row>
    <row r="1836" spans="1:7" ht="15" x14ac:dyDescent="0.25">
      <c r="A1836" s="128" t="str">
        <f t="shared" si="28"/>
        <v>Reg2015Lung - C33-C34FemaleLakes</v>
      </c>
      <c r="B1836" s="23" t="s">
        <v>2</v>
      </c>
      <c r="C1836" s="23">
        <v>2015</v>
      </c>
      <c r="D1836" s="23" t="s">
        <v>47</v>
      </c>
      <c r="E1836" s="23" t="s">
        <v>4</v>
      </c>
      <c r="F1836" s="23" t="s">
        <v>191</v>
      </c>
      <c r="G1836" s="23">
        <v>28</v>
      </c>
    </row>
    <row r="1837" spans="1:7" ht="15" x14ac:dyDescent="0.25">
      <c r="A1837" s="128" t="str">
        <f t="shared" si="28"/>
        <v>Reg2015Thymus - C37FemaleLakes</v>
      </c>
      <c r="B1837" s="23" t="s">
        <v>2</v>
      </c>
      <c r="C1837" s="23">
        <v>2015</v>
      </c>
      <c r="D1837" s="23" t="s">
        <v>41</v>
      </c>
      <c r="E1837" s="23" t="s">
        <v>4</v>
      </c>
      <c r="F1837" s="23" t="s">
        <v>191</v>
      </c>
      <c r="G1837" s="23">
        <v>1</v>
      </c>
    </row>
    <row r="1838" spans="1:7" ht="15" x14ac:dyDescent="0.25">
      <c r="A1838" s="128" t="str">
        <f t="shared" si="28"/>
        <v>Reg2015Melanoma - C43FemaleLakes</v>
      </c>
      <c r="B1838" s="23" t="s">
        <v>2</v>
      </c>
      <c r="C1838" s="23">
        <v>2015</v>
      </c>
      <c r="D1838" s="23" t="s">
        <v>28</v>
      </c>
      <c r="E1838" s="23" t="s">
        <v>4</v>
      </c>
      <c r="F1838" s="23" t="s">
        <v>191</v>
      </c>
      <c r="G1838" s="23">
        <v>26</v>
      </c>
    </row>
    <row r="1839" spans="1:7" ht="15" x14ac:dyDescent="0.25">
      <c r="A1839" s="128" t="str">
        <f t="shared" si="28"/>
        <v>Reg2015Non-melanoma - C44FemaleLakes</v>
      </c>
      <c r="B1839" s="23" t="s">
        <v>2</v>
      </c>
      <c r="C1839" s="23">
        <v>2015</v>
      </c>
      <c r="D1839" s="23" t="s">
        <v>263</v>
      </c>
      <c r="E1839" s="23" t="s">
        <v>4</v>
      </c>
      <c r="F1839" s="23" t="s">
        <v>191</v>
      </c>
      <c r="G1839" s="23">
        <v>1</v>
      </c>
    </row>
    <row r="1840" spans="1:7" ht="15" x14ac:dyDescent="0.25">
      <c r="A1840" s="128" t="str">
        <f t="shared" si="28"/>
        <v>Reg2015Peritoneum - C48FemaleLakes</v>
      </c>
      <c r="B1840" s="23" t="s">
        <v>2</v>
      </c>
      <c r="C1840" s="23">
        <v>2015</v>
      </c>
      <c r="D1840" s="23" t="s">
        <v>267</v>
      </c>
      <c r="E1840" s="23" t="s">
        <v>4</v>
      </c>
      <c r="F1840" s="23" t="s">
        <v>191</v>
      </c>
      <c r="G1840" s="23">
        <v>1</v>
      </c>
    </row>
    <row r="1841" spans="1:7" ht="15" x14ac:dyDescent="0.25">
      <c r="A1841" s="128" t="str">
        <f t="shared" si="28"/>
        <v>Reg2015Breast - C50FemaleLakes</v>
      </c>
      <c r="B1841" s="23" t="s">
        <v>2</v>
      </c>
      <c r="C1841" s="23">
        <v>2015</v>
      </c>
      <c r="D1841" s="23" t="s">
        <v>21</v>
      </c>
      <c r="E1841" s="23" t="s">
        <v>4</v>
      </c>
      <c r="F1841" s="23" t="s">
        <v>191</v>
      </c>
      <c r="G1841" s="23">
        <v>78</v>
      </c>
    </row>
    <row r="1842" spans="1:7" ht="15" x14ac:dyDescent="0.25">
      <c r="A1842" s="128" t="str">
        <f t="shared" si="28"/>
        <v>Reg2015Vulva - C51FemaleLakes</v>
      </c>
      <c r="B1842" s="23" t="s">
        <v>2</v>
      </c>
      <c r="C1842" s="23">
        <v>2015</v>
      </c>
      <c r="D1842" s="23" t="s">
        <v>46</v>
      </c>
      <c r="E1842" s="23" t="s">
        <v>4</v>
      </c>
      <c r="F1842" s="23" t="s">
        <v>191</v>
      </c>
      <c r="G1842" s="23">
        <v>2</v>
      </c>
    </row>
    <row r="1843" spans="1:7" ht="15" x14ac:dyDescent="0.25">
      <c r="A1843" s="128" t="str">
        <f t="shared" si="28"/>
        <v>Reg2015Cervix - C53FemaleLakes</v>
      </c>
      <c r="B1843" s="23" t="s">
        <v>2</v>
      </c>
      <c r="C1843" s="23">
        <v>2015</v>
      </c>
      <c r="D1843" s="23" t="s">
        <v>22</v>
      </c>
      <c r="E1843" s="23" t="s">
        <v>4</v>
      </c>
      <c r="F1843" s="23" t="s">
        <v>191</v>
      </c>
      <c r="G1843" s="23">
        <v>7</v>
      </c>
    </row>
    <row r="1844" spans="1:7" ht="15" x14ac:dyDescent="0.25">
      <c r="A1844" s="128" t="str">
        <f t="shared" si="28"/>
        <v>Reg2015Uterus - C54-C55FemaleLakes</v>
      </c>
      <c r="B1844" s="23" t="s">
        <v>2</v>
      </c>
      <c r="C1844" s="23">
        <v>2015</v>
      </c>
      <c r="D1844" s="23" t="s">
        <v>44</v>
      </c>
      <c r="E1844" s="23" t="s">
        <v>4</v>
      </c>
      <c r="F1844" s="23" t="s">
        <v>191</v>
      </c>
      <c r="G1844" s="23">
        <v>10</v>
      </c>
    </row>
    <row r="1845" spans="1:7" ht="15" x14ac:dyDescent="0.25">
      <c r="A1845" s="128" t="str">
        <f t="shared" si="28"/>
        <v>Reg2015Ovary - C56FemaleLakes</v>
      </c>
      <c r="B1845" s="23" t="s">
        <v>2</v>
      </c>
      <c r="C1845" s="23">
        <v>2015</v>
      </c>
      <c r="D1845" s="23" t="s">
        <v>35</v>
      </c>
      <c r="E1845" s="23" t="s">
        <v>4</v>
      </c>
      <c r="F1845" s="23" t="s">
        <v>191</v>
      </c>
      <c r="G1845" s="23">
        <v>3</v>
      </c>
    </row>
    <row r="1846" spans="1:7" ht="15" x14ac:dyDescent="0.25">
      <c r="A1846" s="128" t="str">
        <f t="shared" si="28"/>
        <v>Reg2015Other female genital organs - C57FemaleLakes</v>
      </c>
      <c r="B1846" s="23" t="s">
        <v>2</v>
      </c>
      <c r="C1846" s="23">
        <v>2015</v>
      </c>
      <c r="D1846" s="23" t="s">
        <v>270</v>
      </c>
      <c r="E1846" s="23" t="s">
        <v>4</v>
      </c>
      <c r="F1846" s="23" t="s">
        <v>191</v>
      </c>
      <c r="G1846" s="23">
        <v>2</v>
      </c>
    </row>
    <row r="1847" spans="1:7" ht="15" x14ac:dyDescent="0.25">
      <c r="A1847" s="128" t="str">
        <f t="shared" si="28"/>
        <v>Reg2015Kidney - C64FemaleLakes</v>
      </c>
      <c r="B1847" s="23" t="s">
        <v>2</v>
      </c>
      <c r="C1847" s="23">
        <v>2015</v>
      </c>
      <c r="D1847" s="23" t="s">
        <v>274</v>
      </c>
      <c r="E1847" s="23" t="s">
        <v>4</v>
      </c>
      <c r="F1847" s="23" t="s">
        <v>191</v>
      </c>
      <c r="G1847" s="23">
        <v>3</v>
      </c>
    </row>
    <row r="1848" spans="1:7" ht="15" x14ac:dyDescent="0.25">
      <c r="A1848" s="128" t="str">
        <f t="shared" si="28"/>
        <v>Reg2015Bladder - C67FemaleLakes</v>
      </c>
      <c r="B1848" s="23" t="s">
        <v>2</v>
      </c>
      <c r="C1848" s="23">
        <v>2015</v>
      </c>
      <c r="D1848" s="23" t="s">
        <v>19</v>
      </c>
      <c r="E1848" s="23" t="s">
        <v>4</v>
      </c>
      <c r="F1848" s="23" t="s">
        <v>191</v>
      </c>
      <c r="G1848" s="23">
        <v>3</v>
      </c>
    </row>
    <row r="1849" spans="1:7" ht="15" x14ac:dyDescent="0.25">
      <c r="A1849" s="128" t="str">
        <f t="shared" si="28"/>
        <v>Reg2015Meninges - C70FemaleLakes</v>
      </c>
      <c r="B1849" s="23" t="s">
        <v>2</v>
      </c>
      <c r="C1849" s="23">
        <v>2015</v>
      </c>
      <c r="D1849" s="23" t="s">
        <v>29</v>
      </c>
      <c r="E1849" s="23" t="s">
        <v>4</v>
      </c>
      <c r="F1849" s="23" t="s">
        <v>191</v>
      </c>
      <c r="G1849" s="23">
        <v>1</v>
      </c>
    </row>
    <row r="1850" spans="1:7" ht="15" x14ac:dyDescent="0.25">
      <c r="A1850" s="128" t="str">
        <f t="shared" si="28"/>
        <v>Reg2015Brain - C71FemaleLakes</v>
      </c>
      <c r="B1850" s="23" t="s">
        <v>2</v>
      </c>
      <c r="C1850" s="23">
        <v>2015</v>
      </c>
      <c r="D1850" s="23" t="s">
        <v>20</v>
      </c>
      <c r="E1850" s="23" t="s">
        <v>4</v>
      </c>
      <c r="F1850" s="23" t="s">
        <v>191</v>
      </c>
      <c r="G1850" s="23">
        <v>2</v>
      </c>
    </row>
    <row r="1851" spans="1:7" ht="15" x14ac:dyDescent="0.25">
      <c r="A1851" s="128" t="str">
        <f t="shared" si="28"/>
        <v>Reg2015Thyroid - C73FemaleLakes</v>
      </c>
      <c r="B1851" s="23" t="s">
        <v>2</v>
      </c>
      <c r="C1851" s="23">
        <v>2015</v>
      </c>
      <c r="D1851" s="23" t="s">
        <v>281</v>
      </c>
      <c r="E1851" s="23" t="s">
        <v>4</v>
      </c>
      <c r="F1851" s="23" t="s">
        <v>191</v>
      </c>
      <c r="G1851" s="23">
        <v>6</v>
      </c>
    </row>
    <row r="1852" spans="1:7" ht="15" x14ac:dyDescent="0.25">
      <c r="A1852" s="128" t="str">
        <f t="shared" si="28"/>
        <v>Reg2015Unknown primary - C77-C79FemaleLakes</v>
      </c>
      <c r="B1852" s="23" t="s">
        <v>2</v>
      </c>
      <c r="C1852" s="23">
        <v>2015</v>
      </c>
      <c r="D1852" s="23" t="s">
        <v>286</v>
      </c>
      <c r="E1852" s="23" t="s">
        <v>4</v>
      </c>
      <c r="F1852" s="23" t="s">
        <v>191</v>
      </c>
      <c r="G1852" s="23">
        <v>8</v>
      </c>
    </row>
    <row r="1853" spans="1:7" ht="15" x14ac:dyDescent="0.25">
      <c r="A1853" s="128" t="str">
        <f t="shared" si="28"/>
        <v>Reg2015Unspecified site - C80FemaleLakes</v>
      </c>
      <c r="B1853" s="23" t="s">
        <v>2</v>
      </c>
      <c r="C1853" s="23">
        <v>2015</v>
      </c>
      <c r="D1853" s="23" t="s">
        <v>287</v>
      </c>
      <c r="E1853" s="23" t="s">
        <v>4</v>
      </c>
      <c r="F1853" s="23" t="s">
        <v>191</v>
      </c>
      <c r="G1853" s="23">
        <v>2</v>
      </c>
    </row>
    <row r="1854" spans="1:7" ht="15" x14ac:dyDescent="0.25">
      <c r="A1854" s="128" t="str">
        <f t="shared" si="28"/>
        <v>Reg2015Non-Hodgkin lymphoma - C82-C86, C96FemaleLakes</v>
      </c>
      <c r="B1854" s="23" t="s">
        <v>2</v>
      </c>
      <c r="C1854" s="23">
        <v>2015</v>
      </c>
      <c r="D1854" s="23" t="s">
        <v>365</v>
      </c>
      <c r="E1854" s="23" t="s">
        <v>4</v>
      </c>
      <c r="F1854" s="23" t="s">
        <v>191</v>
      </c>
      <c r="G1854" s="23">
        <v>13</v>
      </c>
    </row>
    <row r="1855" spans="1:7" ht="15" x14ac:dyDescent="0.25">
      <c r="A1855" s="128" t="str">
        <f t="shared" si="28"/>
        <v>Reg2015Myeloma - C90FemaleLakes</v>
      </c>
      <c r="B1855" s="23" t="s">
        <v>2</v>
      </c>
      <c r="C1855" s="23">
        <v>2015</v>
      </c>
      <c r="D1855" s="23" t="s">
        <v>292</v>
      </c>
      <c r="E1855" s="23" t="s">
        <v>4</v>
      </c>
      <c r="F1855" s="23" t="s">
        <v>191</v>
      </c>
      <c r="G1855" s="23">
        <v>1</v>
      </c>
    </row>
    <row r="1856" spans="1:7" ht="15" x14ac:dyDescent="0.25">
      <c r="A1856" s="128" t="str">
        <f t="shared" si="28"/>
        <v>Reg2015Leukaemia - C91-C95FemaleLakes</v>
      </c>
      <c r="B1856" s="23" t="s">
        <v>2</v>
      </c>
      <c r="C1856" s="23">
        <v>2015</v>
      </c>
      <c r="D1856" s="23" t="s">
        <v>26</v>
      </c>
      <c r="E1856" s="23" t="s">
        <v>4</v>
      </c>
      <c r="F1856" s="23" t="s">
        <v>191</v>
      </c>
      <c r="G1856" s="23">
        <v>5</v>
      </c>
    </row>
    <row r="1857" spans="1:7" ht="15" x14ac:dyDescent="0.25">
      <c r="A1857" s="128" t="str">
        <f t="shared" si="28"/>
        <v>Reg2015Uncertain behaviour of lymphoid, haematopoietic and related tissue - D47FemaleLakes</v>
      </c>
      <c r="B1857" s="23" t="s">
        <v>2</v>
      </c>
      <c r="C1857" s="23">
        <v>2015</v>
      </c>
      <c r="D1857" s="23" t="s">
        <v>296</v>
      </c>
      <c r="E1857" s="23" t="s">
        <v>4</v>
      </c>
      <c r="F1857" s="23" t="s">
        <v>191</v>
      </c>
      <c r="G1857" s="23">
        <v>1</v>
      </c>
    </row>
    <row r="1858" spans="1:7" ht="15" x14ac:dyDescent="0.25">
      <c r="A1858" s="128" t="str">
        <f t="shared" si="28"/>
        <v>Reg2015Lip - C00MaleLakes</v>
      </c>
      <c r="B1858" s="23" t="s">
        <v>2</v>
      </c>
      <c r="C1858" s="23">
        <v>2015</v>
      </c>
      <c r="D1858" s="23" t="s">
        <v>27</v>
      </c>
      <c r="E1858" s="23" t="s">
        <v>5</v>
      </c>
      <c r="F1858" s="23" t="s">
        <v>191</v>
      </c>
      <c r="G1858" s="23">
        <v>1</v>
      </c>
    </row>
    <row r="1859" spans="1:7" ht="15" x14ac:dyDescent="0.25">
      <c r="A1859" s="128" t="str">
        <f t="shared" ref="A1859:A1922" si="29">B1859&amp;C1859&amp;D1859&amp;E1859&amp;F1859</f>
        <v>Reg2015Tongue - C01-C02MaleLakes</v>
      </c>
      <c r="B1859" s="23" t="s">
        <v>2</v>
      </c>
      <c r="C1859" s="23">
        <v>2015</v>
      </c>
      <c r="D1859" s="23" t="s">
        <v>42</v>
      </c>
      <c r="E1859" s="23" t="s">
        <v>5</v>
      </c>
      <c r="F1859" s="23" t="s">
        <v>191</v>
      </c>
      <c r="G1859" s="23">
        <v>2</v>
      </c>
    </row>
    <row r="1860" spans="1:7" ht="15" x14ac:dyDescent="0.25">
      <c r="A1860" s="128" t="str">
        <f t="shared" si="29"/>
        <v>Reg2015Mouth - C03-C06MaleLakes</v>
      </c>
      <c r="B1860" s="23" t="s">
        <v>2</v>
      </c>
      <c r="C1860" s="23">
        <v>2015</v>
      </c>
      <c r="D1860" s="23" t="s">
        <v>31</v>
      </c>
      <c r="E1860" s="23" t="s">
        <v>5</v>
      </c>
      <c r="F1860" s="23" t="s">
        <v>191</v>
      </c>
      <c r="G1860" s="23">
        <v>2</v>
      </c>
    </row>
    <row r="1861" spans="1:7" ht="15" x14ac:dyDescent="0.25">
      <c r="A1861" s="128" t="str">
        <f t="shared" si="29"/>
        <v>Reg2015Tonsils - C09MaleLakes</v>
      </c>
      <c r="B1861" s="23" t="s">
        <v>2</v>
      </c>
      <c r="C1861" s="23">
        <v>2015</v>
      </c>
      <c r="D1861" s="23" t="s">
        <v>248</v>
      </c>
      <c r="E1861" s="23" t="s">
        <v>5</v>
      </c>
      <c r="F1861" s="23" t="s">
        <v>191</v>
      </c>
      <c r="G1861" s="23">
        <v>1</v>
      </c>
    </row>
    <row r="1862" spans="1:7" ht="15" x14ac:dyDescent="0.25">
      <c r="A1862" s="128" t="str">
        <f t="shared" si="29"/>
        <v>Reg2015Oropharynx - C10MaleLakes</v>
      </c>
      <c r="B1862" s="23" t="s">
        <v>2</v>
      </c>
      <c r="C1862" s="23">
        <v>2015</v>
      </c>
      <c r="D1862" s="23" t="s">
        <v>34</v>
      </c>
      <c r="E1862" s="23" t="s">
        <v>5</v>
      </c>
      <c r="F1862" s="23" t="s">
        <v>191</v>
      </c>
      <c r="G1862" s="23">
        <v>2</v>
      </c>
    </row>
    <row r="1863" spans="1:7" ht="15" x14ac:dyDescent="0.25">
      <c r="A1863" s="128" t="str">
        <f t="shared" si="29"/>
        <v>Reg2015Oesophagus - C15MaleLakes</v>
      </c>
      <c r="B1863" s="23" t="s">
        <v>2</v>
      </c>
      <c r="C1863" s="23">
        <v>2015</v>
      </c>
      <c r="D1863" s="23" t="s">
        <v>33</v>
      </c>
      <c r="E1863" s="23" t="s">
        <v>5</v>
      </c>
      <c r="F1863" s="23" t="s">
        <v>191</v>
      </c>
      <c r="G1863" s="23">
        <v>8</v>
      </c>
    </row>
    <row r="1864" spans="1:7" ht="15" x14ac:dyDescent="0.25">
      <c r="A1864" s="128" t="str">
        <f t="shared" si="29"/>
        <v>Reg2015Stomach - C16MaleLakes</v>
      </c>
      <c r="B1864" s="23" t="s">
        <v>2</v>
      </c>
      <c r="C1864" s="23">
        <v>2015</v>
      </c>
      <c r="D1864" s="23" t="s">
        <v>39</v>
      </c>
      <c r="E1864" s="23" t="s">
        <v>5</v>
      </c>
      <c r="F1864" s="23" t="s">
        <v>191</v>
      </c>
      <c r="G1864" s="23">
        <v>5</v>
      </c>
    </row>
    <row r="1865" spans="1:7" ht="15" x14ac:dyDescent="0.25">
      <c r="A1865" s="128" t="str">
        <f t="shared" si="29"/>
        <v>Reg2015Small intestine - C17MaleLakes</v>
      </c>
      <c r="B1865" s="23" t="s">
        <v>2</v>
      </c>
      <c r="C1865" s="23">
        <v>2015</v>
      </c>
      <c r="D1865" s="23" t="s">
        <v>252</v>
      </c>
      <c r="E1865" s="23" t="s">
        <v>5</v>
      </c>
      <c r="F1865" s="23" t="s">
        <v>191</v>
      </c>
      <c r="G1865" s="23">
        <v>2</v>
      </c>
    </row>
    <row r="1866" spans="1:7" ht="15" x14ac:dyDescent="0.25">
      <c r="A1866" s="128" t="str">
        <f t="shared" si="29"/>
        <v>Reg2015Colon, rectum and rectosigmoid junction - C18-C20MaleLakes</v>
      </c>
      <c r="B1866" s="23" t="s">
        <v>2</v>
      </c>
      <c r="C1866" s="23">
        <v>2015</v>
      </c>
      <c r="D1866" s="23" t="s">
        <v>1567</v>
      </c>
      <c r="E1866" s="23" t="s">
        <v>5</v>
      </c>
      <c r="F1866" s="23" t="s">
        <v>191</v>
      </c>
      <c r="G1866" s="23">
        <v>30</v>
      </c>
    </row>
    <row r="1867" spans="1:7" ht="15" x14ac:dyDescent="0.25">
      <c r="A1867" s="128" t="str">
        <f t="shared" si="29"/>
        <v>Reg2015Anus - C21MaleLakes</v>
      </c>
      <c r="B1867" s="23" t="s">
        <v>2</v>
      </c>
      <c r="C1867" s="23">
        <v>2015</v>
      </c>
      <c r="D1867" s="23" t="s">
        <v>18</v>
      </c>
      <c r="E1867" s="23" t="s">
        <v>5</v>
      </c>
      <c r="F1867" s="23" t="s">
        <v>191</v>
      </c>
      <c r="G1867" s="23">
        <v>1</v>
      </c>
    </row>
    <row r="1868" spans="1:7" ht="15" x14ac:dyDescent="0.25">
      <c r="A1868" s="128" t="str">
        <f t="shared" si="29"/>
        <v>Reg2015Liver - C22MaleLakes</v>
      </c>
      <c r="B1868" s="23" t="s">
        <v>2</v>
      </c>
      <c r="C1868" s="23">
        <v>2015</v>
      </c>
      <c r="D1868" s="23" t="s">
        <v>254</v>
      </c>
      <c r="E1868" s="23" t="s">
        <v>5</v>
      </c>
      <c r="F1868" s="23" t="s">
        <v>191</v>
      </c>
      <c r="G1868" s="23">
        <v>6</v>
      </c>
    </row>
    <row r="1869" spans="1:7" ht="15" x14ac:dyDescent="0.25">
      <c r="A1869" s="128" t="str">
        <f t="shared" si="29"/>
        <v>Reg2015Other biliary tract - C24MaleLakes</v>
      </c>
      <c r="B1869" s="23" t="s">
        <v>2</v>
      </c>
      <c r="C1869" s="23">
        <v>2015</v>
      </c>
      <c r="D1869" s="23" t="s">
        <v>255</v>
      </c>
      <c r="E1869" s="23" t="s">
        <v>5</v>
      </c>
      <c r="F1869" s="23" t="s">
        <v>191</v>
      </c>
      <c r="G1869" s="23">
        <v>3</v>
      </c>
    </row>
    <row r="1870" spans="1:7" ht="15" x14ac:dyDescent="0.25">
      <c r="A1870" s="128" t="str">
        <f t="shared" si="29"/>
        <v>Reg2015Pancreas - C25MaleLakes</v>
      </c>
      <c r="B1870" s="23" t="s">
        <v>2</v>
      </c>
      <c r="C1870" s="23">
        <v>2015</v>
      </c>
      <c r="D1870" s="23" t="s">
        <v>36</v>
      </c>
      <c r="E1870" s="23" t="s">
        <v>5</v>
      </c>
      <c r="F1870" s="23" t="s">
        <v>191</v>
      </c>
      <c r="G1870" s="23">
        <v>3</v>
      </c>
    </row>
    <row r="1871" spans="1:7" ht="15" x14ac:dyDescent="0.25">
      <c r="A1871" s="128" t="str">
        <f t="shared" si="29"/>
        <v>Reg2015Other digestive organs - C26MaleLakes</v>
      </c>
      <c r="B1871" s="23" t="s">
        <v>2</v>
      </c>
      <c r="C1871" s="23">
        <v>2015</v>
      </c>
      <c r="D1871" s="23" t="s">
        <v>256</v>
      </c>
      <c r="E1871" s="23" t="s">
        <v>5</v>
      </c>
      <c r="F1871" s="23" t="s">
        <v>191</v>
      </c>
      <c r="G1871" s="23">
        <v>1</v>
      </c>
    </row>
    <row r="1872" spans="1:7" ht="15" x14ac:dyDescent="0.25">
      <c r="A1872" s="128" t="str">
        <f t="shared" si="29"/>
        <v>Reg2015Nasal cavity and middle ear - C30MaleLakes</v>
      </c>
      <c r="B1872" s="23" t="s">
        <v>2</v>
      </c>
      <c r="C1872" s="23">
        <v>2015</v>
      </c>
      <c r="D1872" s="23" t="s">
        <v>258</v>
      </c>
      <c r="E1872" s="23" t="s">
        <v>5</v>
      </c>
      <c r="F1872" s="23" t="s">
        <v>191</v>
      </c>
      <c r="G1872" s="23">
        <v>1</v>
      </c>
    </row>
    <row r="1873" spans="1:7" ht="15" x14ac:dyDescent="0.25">
      <c r="A1873" s="128" t="str">
        <f t="shared" si="29"/>
        <v>Reg2015Larynx - C32MaleLakes</v>
      </c>
      <c r="B1873" s="23" t="s">
        <v>2</v>
      </c>
      <c r="C1873" s="23">
        <v>2015</v>
      </c>
      <c r="D1873" s="23" t="s">
        <v>25</v>
      </c>
      <c r="E1873" s="23" t="s">
        <v>5</v>
      </c>
      <c r="F1873" s="23" t="s">
        <v>191</v>
      </c>
      <c r="G1873" s="23">
        <v>1</v>
      </c>
    </row>
    <row r="1874" spans="1:7" ht="15" x14ac:dyDescent="0.25">
      <c r="A1874" s="128" t="str">
        <f t="shared" si="29"/>
        <v>Reg2015Lung - C33-C34MaleLakes</v>
      </c>
      <c r="B1874" s="23" t="s">
        <v>2</v>
      </c>
      <c r="C1874" s="23">
        <v>2015</v>
      </c>
      <c r="D1874" s="23" t="s">
        <v>47</v>
      </c>
      <c r="E1874" s="23" t="s">
        <v>5</v>
      </c>
      <c r="F1874" s="23" t="s">
        <v>191</v>
      </c>
      <c r="G1874" s="23">
        <v>35</v>
      </c>
    </row>
    <row r="1875" spans="1:7" ht="15" x14ac:dyDescent="0.25">
      <c r="A1875" s="128" t="str">
        <f t="shared" si="29"/>
        <v>Reg2015Thymus - C37MaleLakes</v>
      </c>
      <c r="B1875" s="23" t="s">
        <v>2</v>
      </c>
      <c r="C1875" s="23">
        <v>2015</v>
      </c>
      <c r="D1875" s="23" t="s">
        <v>41</v>
      </c>
      <c r="E1875" s="23" t="s">
        <v>5</v>
      </c>
      <c r="F1875" s="23" t="s">
        <v>191</v>
      </c>
      <c r="G1875" s="23">
        <v>1</v>
      </c>
    </row>
    <row r="1876" spans="1:7" ht="15" x14ac:dyDescent="0.25">
      <c r="A1876" s="128" t="str">
        <f t="shared" si="29"/>
        <v>Reg2015Bone and articular cartilage - C40-C41MaleLakes</v>
      </c>
      <c r="B1876" s="23" t="s">
        <v>2</v>
      </c>
      <c r="C1876" s="23">
        <v>2015</v>
      </c>
      <c r="D1876" s="23" t="s">
        <v>262</v>
      </c>
      <c r="E1876" s="23" t="s">
        <v>5</v>
      </c>
      <c r="F1876" s="23" t="s">
        <v>191</v>
      </c>
      <c r="G1876" s="23">
        <v>1</v>
      </c>
    </row>
    <row r="1877" spans="1:7" ht="15" x14ac:dyDescent="0.25">
      <c r="A1877" s="128" t="str">
        <f t="shared" si="29"/>
        <v>Reg2015Melanoma - C43MaleLakes</v>
      </c>
      <c r="B1877" s="23" t="s">
        <v>2</v>
      </c>
      <c r="C1877" s="23">
        <v>2015</v>
      </c>
      <c r="D1877" s="23" t="s">
        <v>28</v>
      </c>
      <c r="E1877" s="23" t="s">
        <v>5</v>
      </c>
      <c r="F1877" s="23" t="s">
        <v>191</v>
      </c>
      <c r="G1877" s="23">
        <v>28</v>
      </c>
    </row>
    <row r="1878" spans="1:7" ht="15" x14ac:dyDescent="0.25">
      <c r="A1878" s="128" t="str">
        <f t="shared" si="29"/>
        <v>Reg2015Non-melanoma - C44MaleLakes</v>
      </c>
      <c r="B1878" s="23" t="s">
        <v>2</v>
      </c>
      <c r="C1878" s="23">
        <v>2015</v>
      </c>
      <c r="D1878" s="23" t="s">
        <v>263</v>
      </c>
      <c r="E1878" s="23" t="s">
        <v>5</v>
      </c>
      <c r="F1878" s="23" t="s">
        <v>191</v>
      </c>
      <c r="G1878" s="23">
        <v>1</v>
      </c>
    </row>
    <row r="1879" spans="1:7" ht="15" x14ac:dyDescent="0.25">
      <c r="A1879" s="128" t="str">
        <f t="shared" si="29"/>
        <v>Reg2015Mesothelioma - C45MaleLakes</v>
      </c>
      <c r="B1879" s="23" t="s">
        <v>2</v>
      </c>
      <c r="C1879" s="23">
        <v>2015</v>
      </c>
      <c r="D1879" s="23" t="s">
        <v>30</v>
      </c>
      <c r="E1879" s="23" t="s">
        <v>5</v>
      </c>
      <c r="F1879" s="23" t="s">
        <v>191</v>
      </c>
      <c r="G1879" s="23">
        <v>3</v>
      </c>
    </row>
    <row r="1880" spans="1:7" ht="15" x14ac:dyDescent="0.25">
      <c r="A1880" s="128" t="str">
        <f t="shared" si="29"/>
        <v>Reg2015Connective tissue - C49MaleLakes</v>
      </c>
      <c r="B1880" s="23" t="s">
        <v>2</v>
      </c>
      <c r="C1880" s="23">
        <v>2015</v>
      </c>
      <c r="D1880" s="23" t="s">
        <v>268</v>
      </c>
      <c r="E1880" s="23" t="s">
        <v>5</v>
      </c>
      <c r="F1880" s="23" t="s">
        <v>191</v>
      </c>
      <c r="G1880" s="23">
        <v>1</v>
      </c>
    </row>
    <row r="1881" spans="1:7" ht="15" x14ac:dyDescent="0.25">
      <c r="A1881" s="128" t="str">
        <f t="shared" si="29"/>
        <v>Reg2015Breast - C50MaleLakes</v>
      </c>
      <c r="B1881" s="23" t="s">
        <v>2</v>
      </c>
      <c r="C1881" s="23">
        <v>2015</v>
      </c>
      <c r="D1881" s="23" t="s">
        <v>21</v>
      </c>
      <c r="E1881" s="23" t="s">
        <v>5</v>
      </c>
      <c r="F1881" s="23" t="s">
        <v>191</v>
      </c>
      <c r="G1881" s="23">
        <v>1</v>
      </c>
    </row>
    <row r="1882" spans="1:7" ht="15" x14ac:dyDescent="0.25">
      <c r="A1882" s="128" t="str">
        <f t="shared" si="29"/>
        <v>Reg2015Prostate - C61MaleLakes</v>
      </c>
      <c r="B1882" s="23" t="s">
        <v>2</v>
      </c>
      <c r="C1882" s="23">
        <v>2015</v>
      </c>
      <c r="D1882" s="23" t="s">
        <v>38</v>
      </c>
      <c r="E1882" s="23" t="s">
        <v>5</v>
      </c>
      <c r="F1882" s="23" t="s">
        <v>191</v>
      </c>
      <c r="G1882" s="23">
        <v>56</v>
      </c>
    </row>
    <row r="1883" spans="1:7" ht="15" x14ac:dyDescent="0.25">
      <c r="A1883" s="128" t="str">
        <f t="shared" si="29"/>
        <v>Reg2015Testis - C62MaleLakes</v>
      </c>
      <c r="B1883" s="23" t="s">
        <v>2</v>
      </c>
      <c r="C1883" s="23">
        <v>2015</v>
      </c>
      <c r="D1883" s="23" t="s">
        <v>40</v>
      </c>
      <c r="E1883" s="23" t="s">
        <v>5</v>
      </c>
      <c r="F1883" s="23" t="s">
        <v>191</v>
      </c>
      <c r="G1883" s="23">
        <v>6</v>
      </c>
    </row>
    <row r="1884" spans="1:7" ht="15" x14ac:dyDescent="0.25">
      <c r="A1884" s="128" t="str">
        <f t="shared" si="29"/>
        <v>Reg2015Kidney - C64MaleLakes</v>
      </c>
      <c r="B1884" s="23" t="s">
        <v>2</v>
      </c>
      <c r="C1884" s="23">
        <v>2015</v>
      </c>
      <c r="D1884" s="23" t="s">
        <v>274</v>
      </c>
      <c r="E1884" s="23" t="s">
        <v>5</v>
      </c>
      <c r="F1884" s="23" t="s">
        <v>191</v>
      </c>
      <c r="G1884" s="23">
        <v>4</v>
      </c>
    </row>
    <row r="1885" spans="1:7" ht="15" x14ac:dyDescent="0.25">
      <c r="A1885" s="128" t="str">
        <f t="shared" si="29"/>
        <v>Reg2015Bladder - C67MaleLakes</v>
      </c>
      <c r="B1885" s="23" t="s">
        <v>2</v>
      </c>
      <c r="C1885" s="23">
        <v>2015</v>
      </c>
      <c r="D1885" s="23" t="s">
        <v>19</v>
      </c>
      <c r="E1885" s="23" t="s">
        <v>5</v>
      </c>
      <c r="F1885" s="23" t="s">
        <v>191</v>
      </c>
      <c r="G1885" s="23">
        <v>7</v>
      </c>
    </row>
    <row r="1886" spans="1:7" ht="15" x14ac:dyDescent="0.25">
      <c r="A1886" s="128" t="str">
        <f t="shared" si="29"/>
        <v>Reg2015Brain - C71MaleLakes</v>
      </c>
      <c r="B1886" s="23" t="s">
        <v>2</v>
      </c>
      <c r="C1886" s="23">
        <v>2015</v>
      </c>
      <c r="D1886" s="23" t="s">
        <v>20</v>
      </c>
      <c r="E1886" s="23" t="s">
        <v>5</v>
      </c>
      <c r="F1886" s="23" t="s">
        <v>191</v>
      </c>
      <c r="G1886" s="23">
        <v>6</v>
      </c>
    </row>
    <row r="1887" spans="1:7" ht="15" x14ac:dyDescent="0.25">
      <c r="A1887" s="128" t="str">
        <f t="shared" si="29"/>
        <v>Reg2015Unknown primary - C77-C79MaleLakes</v>
      </c>
      <c r="B1887" s="23" t="s">
        <v>2</v>
      </c>
      <c r="C1887" s="23">
        <v>2015</v>
      </c>
      <c r="D1887" s="23" t="s">
        <v>286</v>
      </c>
      <c r="E1887" s="23" t="s">
        <v>5</v>
      </c>
      <c r="F1887" s="23" t="s">
        <v>191</v>
      </c>
      <c r="G1887" s="23">
        <v>7</v>
      </c>
    </row>
    <row r="1888" spans="1:7" ht="15" x14ac:dyDescent="0.25">
      <c r="A1888" s="128" t="str">
        <f t="shared" si="29"/>
        <v>Reg2015Unspecified site - C80MaleLakes</v>
      </c>
      <c r="B1888" s="23" t="s">
        <v>2</v>
      </c>
      <c r="C1888" s="23">
        <v>2015</v>
      </c>
      <c r="D1888" s="23" t="s">
        <v>287</v>
      </c>
      <c r="E1888" s="23" t="s">
        <v>5</v>
      </c>
      <c r="F1888" s="23" t="s">
        <v>191</v>
      </c>
      <c r="G1888" s="23">
        <v>1</v>
      </c>
    </row>
    <row r="1889" spans="1:7" ht="15" x14ac:dyDescent="0.25">
      <c r="A1889" s="128" t="str">
        <f t="shared" si="29"/>
        <v>Reg2015Non-Hodgkin lymphoma - C82-C86, C96MaleLakes</v>
      </c>
      <c r="B1889" s="23" t="s">
        <v>2</v>
      </c>
      <c r="C1889" s="23">
        <v>2015</v>
      </c>
      <c r="D1889" s="23" t="s">
        <v>365</v>
      </c>
      <c r="E1889" s="23" t="s">
        <v>5</v>
      </c>
      <c r="F1889" s="23" t="s">
        <v>191</v>
      </c>
      <c r="G1889" s="23">
        <v>8</v>
      </c>
    </row>
    <row r="1890" spans="1:7" ht="15" x14ac:dyDescent="0.25">
      <c r="A1890" s="128" t="str">
        <f t="shared" si="29"/>
        <v>Reg2015Immunoproliferative cancers - C88MaleLakes</v>
      </c>
      <c r="B1890" s="23" t="s">
        <v>2</v>
      </c>
      <c r="C1890" s="23">
        <v>2015</v>
      </c>
      <c r="D1890" s="23" t="s">
        <v>291</v>
      </c>
      <c r="E1890" s="23" t="s">
        <v>5</v>
      </c>
      <c r="F1890" s="23" t="s">
        <v>191</v>
      </c>
      <c r="G1890" s="23">
        <v>1</v>
      </c>
    </row>
    <row r="1891" spans="1:7" ht="15" x14ac:dyDescent="0.25">
      <c r="A1891" s="128" t="str">
        <f t="shared" si="29"/>
        <v>Reg2015Myeloma - C90MaleLakes</v>
      </c>
      <c r="B1891" s="23" t="s">
        <v>2</v>
      </c>
      <c r="C1891" s="23">
        <v>2015</v>
      </c>
      <c r="D1891" s="23" t="s">
        <v>292</v>
      </c>
      <c r="E1891" s="23" t="s">
        <v>5</v>
      </c>
      <c r="F1891" s="23" t="s">
        <v>191</v>
      </c>
      <c r="G1891" s="23">
        <v>8</v>
      </c>
    </row>
    <row r="1892" spans="1:7" ht="15" x14ac:dyDescent="0.25">
      <c r="A1892" s="128" t="str">
        <f t="shared" si="29"/>
        <v>Reg2015Leukaemia - C91-C95MaleLakes</v>
      </c>
      <c r="B1892" s="23" t="s">
        <v>2</v>
      </c>
      <c r="C1892" s="23">
        <v>2015</v>
      </c>
      <c r="D1892" s="23" t="s">
        <v>26</v>
      </c>
      <c r="E1892" s="23" t="s">
        <v>5</v>
      </c>
      <c r="F1892" s="23" t="s">
        <v>191</v>
      </c>
      <c r="G1892" s="23">
        <v>6</v>
      </c>
    </row>
    <row r="1893" spans="1:7" ht="15" x14ac:dyDescent="0.25">
      <c r="A1893" s="128" t="str">
        <f t="shared" si="29"/>
        <v>Reg2015Polycythemia vera - D45MaleLakes</v>
      </c>
      <c r="B1893" s="23" t="s">
        <v>2</v>
      </c>
      <c r="C1893" s="23">
        <v>2015</v>
      </c>
      <c r="D1893" s="23" t="s">
        <v>294</v>
      </c>
      <c r="E1893" s="23" t="s">
        <v>5</v>
      </c>
      <c r="F1893" s="23" t="s">
        <v>191</v>
      </c>
      <c r="G1893" s="23">
        <v>1</v>
      </c>
    </row>
    <row r="1894" spans="1:7" ht="15" x14ac:dyDescent="0.25">
      <c r="A1894" s="128" t="str">
        <f t="shared" si="29"/>
        <v>Reg2015Myelodyplastic syndromes - D46MaleLakes</v>
      </c>
      <c r="B1894" s="23" t="s">
        <v>2</v>
      </c>
      <c r="C1894" s="23">
        <v>2015</v>
      </c>
      <c r="D1894" s="23" t="s">
        <v>295</v>
      </c>
      <c r="E1894" s="23" t="s">
        <v>5</v>
      </c>
      <c r="F1894" s="23" t="s">
        <v>191</v>
      </c>
      <c r="G1894" s="23">
        <v>1</v>
      </c>
    </row>
    <row r="1895" spans="1:7" ht="15" x14ac:dyDescent="0.25">
      <c r="A1895" s="128" t="str">
        <f t="shared" si="29"/>
        <v>Reg2015Lip - C00FemaleBay of Plenty</v>
      </c>
      <c r="B1895" s="23" t="s">
        <v>2</v>
      </c>
      <c r="C1895" s="23">
        <v>2015</v>
      </c>
      <c r="D1895" s="23" t="s">
        <v>27</v>
      </c>
      <c r="E1895" s="23" t="s">
        <v>4</v>
      </c>
      <c r="F1895" s="23" t="s">
        <v>192</v>
      </c>
      <c r="G1895" s="23">
        <v>1</v>
      </c>
    </row>
    <row r="1896" spans="1:7" ht="15" x14ac:dyDescent="0.25">
      <c r="A1896" s="128" t="str">
        <f t="shared" si="29"/>
        <v>Reg2015Tongue - C01-C02FemaleBay of Plenty</v>
      </c>
      <c r="B1896" s="23" t="s">
        <v>2</v>
      </c>
      <c r="C1896" s="23">
        <v>2015</v>
      </c>
      <c r="D1896" s="23" t="s">
        <v>42</v>
      </c>
      <c r="E1896" s="23" t="s">
        <v>4</v>
      </c>
      <c r="F1896" s="23" t="s">
        <v>192</v>
      </c>
      <c r="G1896" s="23">
        <v>3</v>
      </c>
    </row>
    <row r="1897" spans="1:7" ht="15" x14ac:dyDescent="0.25">
      <c r="A1897" s="128" t="str">
        <f t="shared" si="29"/>
        <v>Reg2015Salivary glands - C07-C08FemaleBay of Plenty</v>
      </c>
      <c r="B1897" s="23" t="s">
        <v>2</v>
      </c>
      <c r="C1897" s="23">
        <v>2015</v>
      </c>
      <c r="D1897" s="23" t="s">
        <v>247</v>
      </c>
      <c r="E1897" s="23" t="s">
        <v>4</v>
      </c>
      <c r="F1897" s="23" t="s">
        <v>192</v>
      </c>
      <c r="G1897" s="23">
        <v>2</v>
      </c>
    </row>
    <row r="1898" spans="1:7" ht="15" x14ac:dyDescent="0.25">
      <c r="A1898" s="128" t="str">
        <f t="shared" si="29"/>
        <v>Reg2015Oropharynx - C10FemaleBay of Plenty</v>
      </c>
      <c r="B1898" s="23" t="s">
        <v>2</v>
      </c>
      <c r="C1898" s="23">
        <v>2015</v>
      </c>
      <c r="D1898" s="23" t="s">
        <v>34</v>
      </c>
      <c r="E1898" s="23" t="s">
        <v>4</v>
      </c>
      <c r="F1898" s="23" t="s">
        <v>192</v>
      </c>
      <c r="G1898" s="23">
        <v>1</v>
      </c>
    </row>
    <row r="1899" spans="1:7" ht="15" x14ac:dyDescent="0.25">
      <c r="A1899" s="128" t="str">
        <f t="shared" si="29"/>
        <v>Reg2015Oesophagus - C15FemaleBay of Plenty</v>
      </c>
      <c r="B1899" s="23" t="s">
        <v>2</v>
      </c>
      <c r="C1899" s="23">
        <v>2015</v>
      </c>
      <c r="D1899" s="23" t="s">
        <v>33</v>
      </c>
      <c r="E1899" s="23" t="s">
        <v>4</v>
      </c>
      <c r="F1899" s="23" t="s">
        <v>192</v>
      </c>
      <c r="G1899" s="23">
        <v>8</v>
      </c>
    </row>
    <row r="1900" spans="1:7" ht="15" x14ac:dyDescent="0.25">
      <c r="A1900" s="128" t="str">
        <f t="shared" si="29"/>
        <v>Reg2015Stomach - C16FemaleBay of Plenty</v>
      </c>
      <c r="B1900" s="23" t="s">
        <v>2</v>
      </c>
      <c r="C1900" s="23">
        <v>2015</v>
      </c>
      <c r="D1900" s="23" t="s">
        <v>39</v>
      </c>
      <c r="E1900" s="23" t="s">
        <v>4</v>
      </c>
      <c r="F1900" s="23" t="s">
        <v>192</v>
      </c>
      <c r="G1900" s="23">
        <v>7</v>
      </c>
    </row>
    <row r="1901" spans="1:7" ht="15" x14ac:dyDescent="0.25">
      <c r="A1901" s="128" t="str">
        <f t="shared" si="29"/>
        <v>Reg2015Small intestine - C17FemaleBay of Plenty</v>
      </c>
      <c r="B1901" s="23" t="s">
        <v>2</v>
      </c>
      <c r="C1901" s="23">
        <v>2015</v>
      </c>
      <c r="D1901" s="23" t="s">
        <v>252</v>
      </c>
      <c r="E1901" s="23" t="s">
        <v>4</v>
      </c>
      <c r="F1901" s="23" t="s">
        <v>192</v>
      </c>
      <c r="G1901" s="23">
        <v>4</v>
      </c>
    </row>
    <row r="1902" spans="1:7" ht="15" x14ac:dyDescent="0.25">
      <c r="A1902" s="128" t="str">
        <f t="shared" si="29"/>
        <v>Reg2015Colon, rectum and rectosigmoid junction - C18-C20FemaleBay of Plenty</v>
      </c>
      <c r="B1902" s="23" t="s">
        <v>2</v>
      </c>
      <c r="C1902" s="23">
        <v>2015</v>
      </c>
      <c r="D1902" s="23" t="s">
        <v>1567</v>
      </c>
      <c r="E1902" s="23" t="s">
        <v>4</v>
      </c>
      <c r="F1902" s="23" t="s">
        <v>192</v>
      </c>
      <c r="G1902" s="23">
        <v>84</v>
      </c>
    </row>
    <row r="1903" spans="1:7" ht="15" x14ac:dyDescent="0.25">
      <c r="A1903" s="128" t="str">
        <f t="shared" si="29"/>
        <v>Reg2015Anus - C21FemaleBay of Plenty</v>
      </c>
      <c r="B1903" s="23" t="s">
        <v>2</v>
      </c>
      <c r="C1903" s="23">
        <v>2015</v>
      </c>
      <c r="D1903" s="23" t="s">
        <v>18</v>
      </c>
      <c r="E1903" s="23" t="s">
        <v>4</v>
      </c>
      <c r="F1903" s="23" t="s">
        <v>192</v>
      </c>
      <c r="G1903" s="23">
        <v>2</v>
      </c>
    </row>
    <row r="1904" spans="1:7" ht="15" x14ac:dyDescent="0.25">
      <c r="A1904" s="128" t="str">
        <f t="shared" si="29"/>
        <v>Reg2015Liver - C22FemaleBay of Plenty</v>
      </c>
      <c r="B1904" s="23" t="s">
        <v>2</v>
      </c>
      <c r="C1904" s="23">
        <v>2015</v>
      </c>
      <c r="D1904" s="23" t="s">
        <v>254</v>
      </c>
      <c r="E1904" s="23" t="s">
        <v>4</v>
      </c>
      <c r="F1904" s="23" t="s">
        <v>192</v>
      </c>
      <c r="G1904" s="23">
        <v>6</v>
      </c>
    </row>
    <row r="1905" spans="1:7" ht="15" x14ac:dyDescent="0.25">
      <c r="A1905" s="128" t="str">
        <f t="shared" si="29"/>
        <v>Reg2015Gallbladder - C23FemaleBay of Plenty</v>
      </c>
      <c r="B1905" s="23" t="s">
        <v>2</v>
      </c>
      <c r="C1905" s="23">
        <v>2015</v>
      </c>
      <c r="D1905" s="23" t="s">
        <v>23</v>
      </c>
      <c r="E1905" s="23" t="s">
        <v>4</v>
      </c>
      <c r="F1905" s="23" t="s">
        <v>192</v>
      </c>
      <c r="G1905" s="23">
        <v>5</v>
      </c>
    </row>
    <row r="1906" spans="1:7" ht="15" x14ac:dyDescent="0.25">
      <c r="A1906" s="128" t="str">
        <f t="shared" si="29"/>
        <v>Reg2015Other biliary tract - C24FemaleBay of Plenty</v>
      </c>
      <c r="B1906" s="23" t="s">
        <v>2</v>
      </c>
      <c r="C1906" s="23">
        <v>2015</v>
      </c>
      <c r="D1906" s="23" t="s">
        <v>255</v>
      </c>
      <c r="E1906" s="23" t="s">
        <v>4</v>
      </c>
      <c r="F1906" s="23" t="s">
        <v>192</v>
      </c>
      <c r="G1906" s="23">
        <v>1</v>
      </c>
    </row>
    <row r="1907" spans="1:7" ht="15" x14ac:dyDescent="0.25">
      <c r="A1907" s="128" t="str">
        <f t="shared" si="29"/>
        <v>Reg2015Pancreas - C25FemaleBay of Plenty</v>
      </c>
      <c r="B1907" s="23" t="s">
        <v>2</v>
      </c>
      <c r="C1907" s="23">
        <v>2015</v>
      </c>
      <c r="D1907" s="23" t="s">
        <v>36</v>
      </c>
      <c r="E1907" s="23" t="s">
        <v>4</v>
      </c>
      <c r="F1907" s="23" t="s">
        <v>192</v>
      </c>
      <c r="G1907" s="23">
        <v>31</v>
      </c>
    </row>
    <row r="1908" spans="1:7" ht="15" x14ac:dyDescent="0.25">
      <c r="A1908" s="128" t="str">
        <f t="shared" si="29"/>
        <v>Reg2015Other digestive organs - C26FemaleBay of Plenty</v>
      </c>
      <c r="B1908" s="23" t="s">
        <v>2</v>
      </c>
      <c r="C1908" s="23">
        <v>2015</v>
      </c>
      <c r="D1908" s="23" t="s">
        <v>256</v>
      </c>
      <c r="E1908" s="23" t="s">
        <v>4</v>
      </c>
      <c r="F1908" s="23" t="s">
        <v>192</v>
      </c>
      <c r="G1908" s="23">
        <v>6</v>
      </c>
    </row>
    <row r="1909" spans="1:7" ht="15" x14ac:dyDescent="0.25">
      <c r="A1909" s="128" t="str">
        <f t="shared" si="29"/>
        <v>Reg2015Larynx - C32FemaleBay of Plenty</v>
      </c>
      <c r="B1909" s="23" t="s">
        <v>2</v>
      </c>
      <c r="C1909" s="23">
        <v>2015</v>
      </c>
      <c r="D1909" s="23" t="s">
        <v>25</v>
      </c>
      <c r="E1909" s="23" t="s">
        <v>4</v>
      </c>
      <c r="F1909" s="23" t="s">
        <v>192</v>
      </c>
      <c r="G1909" s="23">
        <v>1</v>
      </c>
    </row>
    <row r="1910" spans="1:7" ht="15" x14ac:dyDescent="0.25">
      <c r="A1910" s="128" t="str">
        <f t="shared" si="29"/>
        <v>Reg2015Lung - C33-C34FemaleBay of Plenty</v>
      </c>
      <c r="B1910" s="23" t="s">
        <v>2</v>
      </c>
      <c r="C1910" s="23">
        <v>2015</v>
      </c>
      <c r="D1910" s="23" t="s">
        <v>47</v>
      </c>
      <c r="E1910" s="23" t="s">
        <v>4</v>
      </c>
      <c r="F1910" s="23" t="s">
        <v>192</v>
      </c>
      <c r="G1910" s="23">
        <v>62</v>
      </c>
    </row>
    <row r="1911" spans="1:7" ht="15" x14ac:dyDescent="0.25">
      <c r="A1911" s="128" t="str">
        <f t="shared" si="29"/>
        <v>Reg2015Thymus - C37FemaleBay of Plenty</v>
      </c>
      <c r="B1911" s="23" t="s">
        <v>2</v>
      </c>
      <c r="C1911" s="23">
        <v>2015</v>
      </c>
      <c r="D1911" s="23" t="s">
        <v>41</v>
      </c>
      <c r="E1911" s="23" t="s">
        <v>4</v>
      </c>
      <c r="F1911" s="23" t="s">
        <v>192</v>
      </c>
      <c r="G1911" s="23">
        <v>1</v>
      </c>
    </row>
    <row r="1912" spans="1:7" ht="15" x14ac:dyDescent="0.25">
      <c r="A1912" s="128" t="str">
        <f t="shared" si="29"/>
        <v>Reg2015Heart, mediastinum and pleura - C38FemaleBay of Plenty</v>
      </c>
      <c r="B1912" s="23" t="s">
        <v>2</v>
      </c>
      <c r="C1912" s="23">
        <v>2015</v>
      </c>
      <c r="D1912" s="23" t="s">
        <v>260</v>
      </c>
      <c r="E1912" s="23" t="s">
        <v>4</v>
      </c>
      <c r="F1912" s="23" t="s">
        <v>192</v>
      </c>
      <c r="G1912" s="23">
        <v>1</v>
      </c>
    </row>
    <row r="1913" spans="1:7" ht="15" x14ac:dyDescent="0.25">
      <c r="A1913" s="128" t="str">
        <f t="shared" si="29"/>
        <v>Reg2015Melanoma - C43FemaleBay of Plenty</v>
      </c>
      <c r="B1913" s="23" t="s">
        <v>2</v>
      </c>
      <c r="C1913" s="23">
        <v>2015</v>
      </c>
      <c r="D1913" s="23" t="s">
        <v>28</v>
      </c>
      <c r="E1913" s="23" t="s">
        <v>4</v>
      </c>
      <c r="F1913" s="23" t="s">
        <v>192</v>
      </c>
      <c r="G1913" s="23">
        <v>72</v>
      </c>
    </row>
    <row r="1914" spans="1:7" ht="15" x14ac:dyDescent="0.25">
      <c r="A1914" s="128" t="str">
        <f t="shared" si="29"/>
        <v>Reg2015Non-melanoma - C44FemaleBay of Plenty</v>
      </c>
      <c r="B1914" s="23" t="s">
        <v>2</v>
      </c>
      <c r="C1914" s="23">
        <v>2015</v>
      </c>
      <c r="D1914" s="23" t="s">
        <v>263</v>
      </c>
      <c r="E1914" s="23" t="s">
        <v>4</v>
      </c>
      <c r="F1914" s="23" t="s">
        <v>192</v>
      </c>
      <c r="G1914" s="23">
        <v>4</v>
      </c>
    </row>
    <row r="1915" spans="1:7" ht="15" x14ac:dyDescent="0.25">
      <c r="A1915" s="128" t="str">
        <f t="shared" si="29"/>
        <v>Reg2015Peritoneum - C48FemaleBay of Plenty</v>
      </c>
      <c r="B1915" s="23" t="s">
        <v>2</v>
      </c>
      <c r="C1915" s="23">
        <v>2015</v>
      </c>
      <c r="D1915" s="23" t="s">
        <v>267</v>
      </c>
      <c r="E1915" s="23" t="s">
        <v>4</v>
      </c>
      <c r="F1915" s="23" t="s">
        <v>192</v>
      </c>
      <c r="G1915" s="23">
        <v>4</v>
      </c>
    </row>
    <row r="1916" spans="1:7" ht="15" x14ac:dyDescent="0.25">
      <c r="A1916" s="128" t="str">
        <f t="shared" si="29"/>
        <v>Reg2015Connective tissue - C49FemaleBay of Plenty</v>
      </c>
      <c r="B1916" s="23" t="s">
        <v>2</v>
      </c>
      <c r="C1916" s="23">
        <v>2015</v>
      </c>
      <c r="D1916" s="23" t="s">
        <v>268</v>
      </c>
      <c r="E1916" s="23" t="s">
        <v>4</v>
      </c>
      <c r="F1916" s="23" t="s">
        <v>192</v>
      </c>
      <c r="G1916" s="23">
        <v>3</v>
      </c>
    </row>
    <row r="1917" spans="1:7" ht="15" x14ac:dyDescent="0.25">
      <c r="A1917" s="128" t="str">
        <f t="shared" si="29"/>
        <v>Reg2015Breast - C50FemaleBay of Plenty</v>
      </c>
      <c r="B1917" s="23" t="s">
        <v>2</v>
      </c>
      <c r="C1917" s="23">
        <v>2015</v>
      </c>
      <c r="D1917" s="23" t="s">
        <v>21</v>
      </c>
      <c r="E1917" s="23" t="s">
        <v>4</v>
      </c>
      <c r="F1917" s="23" t="s">
        <v>192</v>
      </c>
      <c r="G1917" s="23">
        <v>200</v>
      </c>
    </row>
    <row r="1918" spans="1:7" ht="15" x14ac:dyDescent="0.25">
      <c r="A1918" s="128" t="str">
        <f t="shared" si="29"/>
        <v>Reg2015Vulva - C51FemaleBay of Plenty</v>
      </c>
      <c r="B1918" s="23" t="s">
        <v>2</v>
      </c>
      <c r="C1918" s="23">
        <v>2015</v>
      </c>
      <c r="D1918" s="23" t="s">
        <v>46</v>
      </c>
      <c r="E1918" s="23" t="s">
        <v>4</v>
      </c>
      <c r="F1918" s="23" t="s">
        <v>192</v>
      </c>
      <c r="G1918" s="23">
        <v>5</v>
      </c>
    </row>
    <row r="1919" spans="1:7" ht="15" x14ac:dyDescent="0.25">
      <c r="A1919" s="128" t="str">
        <f t="shared" si="29"/>
        <v>Reg2015Cervix - C53FemaleBay of Plenty</v>
      </c>
      <c r="B1919" s="23" t="s">
        <v>2</v>
      </c>
      <c r="C1919" s="23">
        <v>2015</v>
      </c>
      <c r="D1919" s="23" t="s">
        <v>22</v>
      </c>
      <c r="E1919" s="23" t="s">
        <v>4</v>
      </c>
      <c r="F1919" s="23" t="s">
        <v>192</v>
      </c>
      <c r="G1919" s="23">
        <v>9</v>
      </c>
    </row>
    <row r="1920" spans="1:7" ht="15" x14ac:dyDescent="0.25">
      <c r="A1920" s="128" t="str">
        <f t="shared" si="29"/>
        <v>Reg2015Uterus - C54-C55FemaleBay of Plenty</v>
      </c>
      <c r="B1920" s="23" t="s">
        <v>2</v>
      </c>
      <c r="C1920" s="23">
        <v>2015</v>
      </c>
      <c r="D1920" s="23" t="s">
        <v>44</v>
      </c>
      <c r="E1920" s="23" t="s">
        <v>4</v>
      </c>
      <c r="F1920" s="23" t="s">
        <v>192</v>
      </c>
      <c r="G1920" s="23">
        <v>25</v>
      </c>
    </row>
    <row r="1921" spans="1:7" ht="15" x14ac:dyDescent="0.25">
      <c r="A1921" s="128" t="str">
        <f t="shared" si="29"/>
        <v>Reg2015Ovary - C56FemaleBay of Plenty</v>
      </c>
      <c r="B1921" s="23" t="s">
        <v>2</v>
      </c>
      <c r="C1921" s="23">
        <v>2015</v>
      </c>
      <c r="D1921" s="23" t="s">
        <v>35</v>
      </c>
      <c r="E1921" s="23" t="s">
        <v>4</v>
      </c>
      <c r="F1921" s="23" t="s">
        <v>192</v>
      </c>
      <c r="G1921" s="23">
        <v>21</v>
      </c>
    </row>
    <row r="1922" spans="1:7" ht="15" x14ac:dyDescent="0.25">
      <c r="A1922" s="128" t="str">
        <f t="shared" si="29"/>
        <v>Reg2015Other female genital organs - C57FemaleBay of Plenty</v>
      </c>
      <c r="B1922" s="23" t="s">
        <v>2</v>
      </c>
      <c r="C1922" s="23">
        <v>2015</v>
      </c>
      <c r="D1922" s="23" t="s">
        <v>270</v>
      </c>
      <c r="E1922" s="23" t="s">
        <v>4</v>
      </c>
      <c r="F1922" s="23" t="s">
        <v>192</v>
      </c>
      <c r="G1922" s="23">
        <v>6</v>
      </c>
    </row>
    <row r="1923" spans="1:7" ht="15" x14ac:dyDescent="0.25">
      <c r="A1923" s="128" t="str">
        <f t="shared" ref="A1923:A1986" si="30">B1923&amp;C1923&amp;D1923&amp;E1923&amp;F1923</f>
        <v>Reg2015Kidney - C64FemaleBay of Plenty</v>
      </c>
      <c r="B1923" s="23" t="s">
        <v>2</v>
      </c>
      <c r="C1923" s="23">
        <v>2015</v>
      </c>
      <c r="D1923" s="23" t="s">
        <v>274</v>
      </c>
      <c r="E1923" s="23" t="s">
        <v>4</v>
      </c>
      <c r="F1923" s="23" t="s">
        <v>192</v>
      </c>
      <c r="G1923" s="23">
        <v>10</v>
      </c>
    </row>
    <row r="1924" spans="1:7" ht="15" x14ac:dyDescent="0.25">
      <c r="A1924" s="128" t="str">
        <f t="shared" si="30"/>
        <v>Reg2015Bladder - C67FemaleBay of Plenty</v>
      </c>
      <c r="B1924" s="23" t="s">
        <v>2</v>
      </c>
      <c r="C1924" s="23">
        <v>2015</v>
      </c>
      <c r="D1924" s="23" t="s">
        <v>19</v>
      </c>
      <c r="E1924" s="23" t="s">
        <v>4</v>
      </c>
      <c r="F1924" s="23" t="s">
        <v>192</v>
      </c>
      <c r="G1924" s="23">
        <v>8</v>
      </c>
    </row>
    <row r="1925" spans="1:7" ht="15" x14ac:dyDescent="0.25">
      <c r="A1925" s="128" t="str">
        <f t="shared" si="30"/>
        <v>Reg2015Eye - C69FemaleBay of Plenty</v>
      </c>
      <c r="B1925" s="23" t="s">
        <v>2</v>
      </c>
      <c r="C1925" s="23">
        <v>2015</v>
      </c>
      <c r="D1925" s="23" t="s">
        <v>278</v>
      </c>
      <c r="E1925" s="23" t="s">
        <v>4</v>
      </c>
      <c r="F1925" s="23" t="s">
        <v>192</v>
      </c>
      <c r="G1925" s="23">
        <v>7</v>
      </c>
    </row>
    <row r="1926" spans="1:7" ht="15" x14ac:dyDescent="0.25">
      <c r="A1926" s="128" t="str">
        <f t="shared" si="30"/>
        <v>Reg2015Brain - C71FemaleBay of Plenty</v>
      </c>
      <c r="B1926" s="23" t="s">
        <v>2</v>
      </c>
      <c r="C1926" s="23">
        <v>2015</v>
      </c>
      <c r="D1926" s="23" t="s">
        <v>20</v>
      </c>
      <c r="E1926" s="23" t="s">
        <v>4</v>
      </c>
      <c r="F1926" s="23" t="s">
        <v>192</v>
      </c>
      <c r="G1926" s="23">
        <v>11</v>
      </c>
    </row>
    <row r="1927" spans="1:7" ht="15" x14ac:dyDescent="0.25">
      <c r="A1927" s="128" t="str">
        <f t="shared" si="30"/>
        <v>Reg2015Thyroid - C73FemaleBay of Plenty</v>
      </c>
      <c r="B1927" s="23" t="s">
        <v>2</v>
      </c>
      <c r="C1927" s="23">
        <v>2015</v>
      </c>
      <c r="D1927" s="23" t="s">
        <v>281</v>
      </c>
      <c r="E1927" s="23" t="s">
        <v>4</v>
      </c>
      <c r="F1927" s="23" t="s">
        <v>192</v>
      </c>
      <c r="G1927" s="23">
        <v>8</v>
      </c>
    </row>
    <row r="1928" spans="1:7" ht="15" x14ac:dyDescent="0.25">
      <c r="A1928" s="128" t="str">
        <f t="shared" si="30"/>
        <v>Reg2015Other and ill-defined sites - C76FemaleBay of Plenty</v>
      </c>
      <c r="B1928" s="23" t="s">
        <v>2</v>
      </c>
      <c r="C1928" s="23">
        <v>2015</v>
      </c>
      <c r="D1928" s="23" t="s">
        <v>285</v>
      </c>
      <c r="E1928" s="23" t="s">
        <v>4</v>
      </c>
      <c r="F1928" s="23" t="s">
        <v>192</v>
      </c>
      <c r="G1928" s="23">
        <v>2</v>
      </c>
    </row>
    <row r="1929" spans="1:7" ht="15" x14ac:dyDescent="0.25">
      <c r="A1929" s="128" t="str">
        <f t="shared" si="30"/>
        <v>Reg2015Unknown primary - C77-C79FemaleBay of Plenty</v>
      </c>
      <c r="B1929" s="23" t="s">
        <v>2</v>
      </c>
      <c r="C1929" s="23">
        <v>2015</v>
      </c>
      <c r="D1929" s="23" t="s">
        <v>286</v>
      </c>
      <c r="E1929" s="23" t="s">
        <v>4</v>
      </c>
      <c r="F1929" s="23" t="s">
        <v>192</v>
      </c>
      <c r="G1929" s="23">
        <v>12</v>
      </c>
    </row>
    <row r="1930" spans="1:7" ht="15" x14ac:dyDescent="0.25">
      <c r="A1930" s="128" t="str">
        <f t="shared" si="30"/>
        <v>Reg2015Unspecified site - C80FemaleBay of Plenty</v>
      </c>
      <c r="B1930" s="23" t="s">
        <v>2</v>
      </c>
      <c r="C1930" s="23">
        <v>2015</v>
      </c>
      <c r="D1930" s="23" t="s">
        <v>287</v>
      </c>
      <c r="E1930" s="23" t="s">
        <v>4</v>
      </c>
      <c r="F1930" s="23" t="s">
        <v>192</v>
      </c>
      <c r="G1930" s="23">
        <v>2</v>
      </c>
    </row>
    <row r="1931" spans="1:7" ht="15" x14ac:dyDescent="0.25">
      <c r="A1931" s="128" t="str">
        <f t="shared" si="30"/>
        <v>Reg2015Hodgkin lymphoma - C81FemaleBay of Plenty</v>
      </c>
      <c r="B1931" s="23" t="s">
        <v>2</v>
      </c>
      <c r="C1931" s="23">
        <v>2015</v>
      </c>
      <c r="D1931" s="23" t="s">
        <v>289</v>
      </c>
      <c r="E1931" s="23" t="s">
        <v>4</v>
      </c>
      <c r="F1931" s="23" t="s">
        <v>192</v>
      </c>
      <c r="G1931" s="23">
        <v>2</v>
      </c>
    </row>
    <row r="1932" spans="1:7" ht="15" x14ac:dyDescent="0.25">
      <c r="A1932" s="128" t="str">
        <f t="shared" si="30"/>
        <v>Reg2015Non-Hodgkin lymphoma - C82-C86, C96FemaleBay of Plenty</v>
      </c>
      <c r="B1932" s="23" t="s">
        <v>2</v>
      </c>
      <c r="C1932" s="23">
        <v>2015</v>
      </c>
      <c r="D1932" s="23" t="s">
        <v>365</v>
      </c>
      <c r="E1932" s="23" t="s">
        <v>4</v>
      </c>
      <c r="F1932" s="23" t="s">
        <v>192</v>
      </c>
      <c r="G1932" s="23">
        <v>20</v>
      </c>
    </row>
    <row r="1933" spans="1:7" ht="15" x14ac:dyDescent="0.25">
      <c r="A1933" s="128" t="str">
        <f t="shared" si="30"/>
        <v>Reg2015Immunoproliferative cancers - C88FemaleBay of Plenty</v>
      </c>
      <c r="B1933" s="23" t="s">
        <v>2</v>
      </c>
      <c r="C1933" s="23">
        <v>2015</v>
      </c>
      <c r="D1933" s="23" t="s">
        <v>291</v>
      </c>
      <c r="E1933" s="23" t="s">
        <v>4</v>
      </c>
      <c r="F1933" s="23" t="s">
        <v>192</v>
      </c>
      <c r="G1933" s="23">
        <v>1</v>
      </c>
    </row>
    <row r="1934" spans="1:7" ht="15" x14ac:dyDescent="0.25">
      <c r="A1934" s="128" t="str">
        <f t="shared" si="30"/>
        <v>Reg2015Myeloma - C90FemaleBay of Plenty</v>
      </c>
      <c r="B1934" s="23" t="s">
        <v>2</v>
      </c>
      <c r="C1934" s="23">
        <v>2015</v>
      </c>
      <c r="D1934" s="23" t="s">
        <v>292</v>
      </c>
      <c r="E1934" s="23" t="s">
        <v>4</v>
      </c>
      <c r="F1934" s="23" t="s">
        <v>192</v>
      </c>
      <c r="G1934" s="23">
        <v>5</v>
      </c>
    </row>
    <row r="1935" spans="1:7" ht="15" x14ac:dyDescent="0.25">
      <c r="A1935" s="128" t="str">
        <f t="shared" si="30"/>
        <v>Reg2015Leukaemia - C91-C95FemaleBay of Plenty</v>
      </c>
      <c r="B1935" s="23" t="s">
        <v>2</v>
      </c>
      <c r="C1935" s="23">
        <v>2015</v>
      </c>
      <c r="D1935" s="23" t="s">
        <v>26</v>
      </c>
      <c r="E1935" s="23" t="s">
        <v>4</v>
      </c>
      <c r="F1935" s="23" t="s">
        <v>192</v>
      </c>
      <c r="G1935" s="23">
        <v>11</v>
      </c>
    </row>
    <row r="1936" spans="1:7" ht="15" x14ac:dyDescent="0.25">
      <c r="A1936" s="128" t="str">
        <f t="shared" si="30"/>
        <v>Reg2015Uncertain behaviour of lymphoid, haematopoietic and related tissue - D47FemaleBay of Plenty</v>
      </c>
      <c r="B1936" s="23" t="s">
        <v>2</v>
      </c>
      <c r="C1936" s="23">
        <v>2015</v>
      </c>
      <c r="D1936" s="23" t="s">
        <v>296</v>
      </c>
      <c r="E1936" s="23" t="s">
        <v>4</v>
      </c>
      <c r="F1936" s="23" t="s">
        <v>192</v>
      </c>
      <c r="G1936" s="23">
        <v>2</v>
      </c>
    </row>
    <row r="1937" spans="1:7" ht="15" x14ac:dyDescent="0.25">
      <c r="A1937" s="128" t="str">
        <f t="shared" si="30"/>
        <v>Reg2015Tongue - C01-C02MaleBay of Plenty</v>
      </c>
      <c r="B1937" s="23" t="s">
        <v>2</v>
      </c>
      <c r="C1937" s="23">
        <v>2015</v>
      </c>
      <c r="D1937" s="23" t="s">
        <v>42</v>
      </c>
      <c r="E1937" s="23" t="s">
        <v>5</v>
      </c>
      <c r="F1937" s="23" t="s">
        <v>192</v>
      </c>
      <c r="G1937" s="23">
        <v>4</v>
      </c>
    </row>
    <row r="1938" spans="1:7" ht="15" x14ac:dyDescent="0.25">
      <c r="A1938" s="128" t="str">
        <f t="shared" si="30"/>
        <v>Reg2015Mouth - C03-C06MaleBay of Plenty</v>
      </c>
      <c r="B1938" s="23" t="s">
        <v>2</v>
      </c>
      <c r="C1938" s="23">
        <v>2015</v>
      </c>
      <c r="D1938" s="23" t="s">
        <v>31</v>
      </c>
      <c r="E1938" s="23" t="s">
        <v>5</v>
      </c>
      <c r="F1938" s="23" t="s">
        <v>192</v>
      </c>
      <c r="G1938" s="23">
        <v>3</v>
      </c>
    </row>
    <row r="1939" spans="1:7" ht="15" x14ac:dyDescent="0.25">
      <c r="A1939" s="128" t="str">
        <f t="shared" si="30"/>
        <v>Reg2015Salivary glands - C07-C08MaleBay of Plenty</v>
      </c>
      <c r="B1939" s="23" t="s">
        <v>2</v>
      </c>
      <c r="C1939" s="23">
        <v>2015</v>
      </c>
      <c r="D1939" s="23" t="s">
        <v>247</v>
      </c>
      <c r="E1939" s="23" t="s">
        <v>5</v>
      </c>
      <c r="F1939" s="23" t="s">
        <v>192</v>
      </c>
      <c r="G1939" s="23">
        <v>1</v>
      </c>
    </row>
    <row r="1940" spans="1:7" ht="15" x14ac:dyDescent="0.25">
      <c r="A1940" s="128" t="str">
        <f t="shared" si="30"/>
        <v>Reg2015Tonsils - C09MaleBay of Plenty</v>
      </c>
      <c r="B1940" s="23" t="s">
        <v>2</v>
      </c>
      <c r="C1940" s="23">
        <v>2015</v>
      </c>
      <c r="D1940" s="23" t="s">
        <v>248</v>
      </c>
      <c r="E1940" s="23" t="s">
        <v>5</v>
      </c>
      <c r="F1940" s="23" t="s">
        <v>192</v>
      </c>
      <c r="G1940" s="23">
        <v>5</v>
      </c>
    </row>
    <row r="1941" spans="1:7" ht="15" x14ac:dyDescent="0.25">
      <c r="A1941" s="128" t="str">
        <f t="shared" si="30"/>
        <v>Reg2015Hypopharynx - C13MaleBay of Plenty</v>
      </c>
      <c r="B1941" s="23" t="s">
        <v>2</v>
      </c>
      <c r="C1941" s="23">
        <v>2015</v>
      </c>
      <c r="D1941" s="23" t="s">
        <v>24</v>
      </c>
      <c r="E1941" s="23" t="s">
        <v>5</v>
      </c>
      <c r="F1941" s="23" t="s">
        <v>192</v>
      </c>
      <c r="G1941" s="23">
        <v>1</v>
      </c>
    </row>
    <row r="1942" spans="1:7" ht="15" x14ac:dyDescent="0.25">
      <c r="A1942" s="128" t="str">
        <f t="shared" si="30"/>
        <v>Reg2015Oesophagus - C15MaleBay of Plenty</v>
      </c>
      <c r="B1942" s="23" t="s">
        <v>2</v>
      </c>
      <c r="C1942" s="23">
        <v>2015</v>
      </c>
      <c r="D1942" s="23" t="s">
        <v>33</v>
      </c>
      <c r="E1942" s="23" t="s">
        <v>5</v>
      </c>
      <c r="F1942" s="23" t="s">
        <v>192</v>
      </c>
      <c r="G1942" s="23">
        <v>13</v>
      </c>
    </row>
    <row r="1943" spans="1:7" ht="15" x14ac:dyDescent="0.25">
      <c r="A1943" s="128" t="str">
        <f t="shared" si="30"/>
        <v>Reg2015Stomach - C16MaleBay of Plenty</v>
      </c>
      <c r="B1943" s="23" t="s">
        <v>2</v>
      </c>
      <c r="C1943" s="23">
        <v>2015</v>
      </c>
      <c r="D1943" s="23" t="s">
        <v>39</v>
      </c>
      <c r="E1943" s="23" t="s">
        <v>5</v>
      </c>
      <c r="F1943" s="23" t="s">
        <v>192</v>
      </c>
      <c r="G1943" s="23">
        <v>15</v>
      </c>
    </row>
    <row r="1944" spans="1:7" ht="15" x14ac:dyDescent="0.25">
      <c r="A1944" s="128" t="str">
        <f t="shared" si="30"/>
        <v>Reg2015Small intestine - C17MaleBay of Plenty</v>
      </c>
      <c r="B1944" s="23" t="s">
        <v>2</v>
      </c>
      <c r="C1944" s="23">
        <v>2015</v>
      </c>
      <c r="D1944" s="23" t="s">
        <v>252</v>
      </c>
      <c r="E1944" s="23" t="s">
        <v>5</v>
      </c>
      <c r="F1944" s="23" t="s">
        <v>192</v>
      </c>
      <c r="G1944" s="23">
        <v>4</v>
      </c>
    </row>
    <row r="1945" spans="1:7" ht="15" x14ac:dyDescent="0.25">
      <c r="A1945" s="128" t="str">
        <f t="shared" si="30"/>
        <v>Reg2015Colon, rectum and rectosigmoid junction - C18-C20MaleBay of Plenty</v>
      </c>
      <c r="B1945" s="23" t="s">
        <v>2</v>
      </c>
      <c r="C1945" s="23">
        <v>2015</v>
      </c>
      <c r="D1945" s="23" t="s">
        <v>1567</v>
      </c>
      <c r="E1945" s="23" t="s">
        <v>5</v>
      </c>
      <c r="F1945" s="23" t="s">
        <v>192</v>
      </c>
      <c r="G1945" s="23">
        <v>89</v>
      </c>
    </row>
    <row r="1946" spans="1:7" ht="15" x14ac:dyDescent="0.25">
      <c r="A1946" s="128" t="str">
        <f t="shared" si="30"/>
        <v>Reg2015Anus - C21MaleBay of Plenty</v>
      </c>
      <c r="B1946" s="23" t="s">
        <v>2</v>
      </c>
      <c r="C1946" s="23">
        <v>2015</v>
      </c>
      <c r="D1946" s="23" t="s">
        <v>18</v>
      </c>
      <c r="E1946" s="23" t="s">
        <v>5</v>
      </c>
      <c r="F1946" s="23" t="s">
        <v>192</v>
      </c>
      <c r="G1946" s="23">
        <v>1</v>
      </c>
    </row>
    <row r="1947" spans="1:7" ht="15" x14ac:dyDescent="0.25">
      <c r="A1947" s="128" t="str">
        <f t="shared" si="30"/>
        <v>Reg2015Liver - C22MaleBay of Plenty</v>
      </c>
      <c r="B1947" s="23" t="s">
        <v>2</v>
      </c>
      <c r="C1947" s="23">
        <v>2015</v>
      </c>
      <c r="D1947" s="23" t="s">
        <v>254</v>
      </c>
      <c r="E1947" s="23" t="s">
        <v>5</v>
      </c>
      <c r="F1947" s="23" t="s">
        <v>192</v>
      </c>
      <c r="G1947" s="23">
        <v>14</v>
      </c>
    </row>
    <row r="1948" spans="1:7" ht="15" x14ac:dyDescent="0.25">
      <c r="A1948" s="128" t="str">
        <f t="shared" si="30"/>
        <v>Reg2015Gallbladder - C23MaleBay of Plenty</v>
      </c>
      <c r="B1948" s="23" t="s">
        <v>2</v>
      </c>
      <c r="C1948" s="23">
        <v>2015</v>
      </c>
      <c r="D1948" s="23" t="s">
        <v>23</v>
      </c>
      <c r="E1948" s="23" t="s">
        <v>5</v>
      </c>
      <c r="F1948" s="23" t="s">
        <v>192</v>
      </c>
      <c r="G1948" s="23">
        <v>1</v>
      </c>
    </row>
    <row r="1949" spans="1:7" ht="15" x14ac:dyDescent="0.25">
      <c r="A1949" s="128" t="str">
        <f t="shared" si="30"/>
        <v>Reg2015Other biliary tract - C24MaleBay of Plenty</v>
      </c>
      <c r="B1949" s="23" t="s">
        <v>2</v>
      </c>
      <c r="C1949" s="23">
        <v>2015</v>
      </c>
      <c r="D1949" s="23" t="s">
        <v>255</v>
      </c>
      <c r="E1949" s="23" t="s">
        <v>5</v>
      </c>
      <c r="F1949" s="23" t="s">
        <v>192</v>
      </c>
      <c r="G1949" s="23">
        <v>2</v>
      </c>
    </row>
    <row r="1950" spans="1:7" ht="15" x14ac:dyDescent="0.25">
      <c r="A1950" s="128" t="str">
        <f t="shared" si="30"/>
        <v>Reg2015Pancreas - C25MaleBay of Plenty</v>
      </c>
      <c r="B1950" s="23" t="s">
        <v>2</v>
      </c>
      <c r="C1950" s="23">
        <v>2015</v>
      </c>
      <c r="D1950" s="23" t="s">
        <v>36</v>
      </c>
      <c r="E1950" s="23" t="s">
        <v>5</v>
      </c>
      <c r="F1950" s="23" t="s">
        <v>192</v>
      </c>
      <c r="G1950" s="23">
        <v>15</v>
      </c>
    </row>
    <row r="1951" spans="1:7" ht="15" x14ac:dyDescent="0.25">
      <c r="A1951" s="128" t="str">
        <f t="shared" si="30"/>
        <v>Reg2015Other digestive organs - C26MaleBay of Plenty</v>
      </c>
      <c r="B1951" s="23" t="s">
        <v>2</v>
      </c>
      <c r="C1951" s="23">
        <v>2015</v>
      </c>
      <c r="D1951" s="23" t="s">
        <v>256</v>
      </c>
      <c r="E1951" s="23" t="s">
        <v>5</v>
      </c>
      <c r="F1951" s="23" t="s">
        <v>192</v>
      </c>
      <c r="G1951" s="23">
        <v>3</v>
      </c>
    </row>
    <row r="1952" spans="1:7" ht="15" x14ac:dyDescent="0.25">
      <c r="A1952" s="128" t="str">
        <f t="shared" si="30"/>
        <v>Reg2015Nasal cavity and middle ear - C30MaleBay of Plenty</v>
      </c>
      <c r="B1952" s="23" t="s">
        <v>2</v>
      </c>
      <c r="C1952" s="23">
        <v>2015</v>
      </c>
      <c r="D1952" s="23" t="s">
        <v>258</v>
      </c>
      <c r="E1952" s="23" t="s">
        <v>5</v>
      </c>
      <c r="F1952" s="23" t="s">
        <v>192</v>
      </c>
      <c r="G1952" s="23">
        <v>1</v>
      </c>
    </row>
    <row r="1953" spans="1:7" ht="15" x14ac:dyDescent="0.25">
      <c r="A1953" s="128" t="str">
        <f t="shared" si="30"/>
        <v>Reg2015Larynx - C32MaleBay of Plenty</v>
      </c>
      <c r="B1953" s="23" t="s">
        <v>2</v>
      </c>
      <c r="C1953" s="23">
        <v>2015</v>
      </c>
      <c r="D1953" s="23" t="s">
        <v>25</v>
      </c>
      <c r="E1953" s="23" t="s">
        <v>5</v>
      </c>
      <c r="F1953" s="23" t="s">
        <v>192</v>
      </c>
      <c r="G1953" s="23">
        <v>4</v>
      </c>
    </row>
    <row r="1954" spans="1:7" ht="15" x14ac:dyDescent="0.25">
      <c r="A1954" s="128" t="str">
        <f t="shared" si="30"/>
        <v>Reg2015Lung - C33-C34MaleBay of Plenty</v>
      </c>
      <c r="B1954" s="23" t="s">
        <v>2</v>
      </c>
      <c r="C1954" s="23">
        <v>2015</v>
      </c>
      <c r="D1954" s="23" t="s">
        <v>47</v>
      </c>
      <c r="E1954" s="23" t="s">
        <v>5</v>
      </c>
      <c r="F1954" s="23" t="s">
        <v>192</v>
      </c>
      <c r="G1954" s="23">
        <v>80</v>
      </c>
    </row>
    <row r="1955" spans="1:7" ht="15" x14ac:dyDescent="0.25">
      <c r="A1955" s="128" t="str">
        <f t="shared" si="30"/>
        <v>Reg2015Thymus - C37MaleBay of Plenty</v>
      </c>
      <c r="B1955" s="23" t="s">
        <v>2</v>
      </c>
      <c r="C1955" s="23">
        <v>2015</v>
      </c>
      <c r="D1955" s="23" t="s">
        <v>41</v>
      </c>
      <c r="E1955" s="23" t="s">
        <v>5</v>
      </c>
      <c r="F1955" s="23" t="s">
        <v>192</v>
      </c>
      <c r="G1955" s="23">
        <v>1</v>
      </c>
    </row>
    <row r="1956" spans="1:7" ht="15" x14ac:dyDescent="0.25">
      <c r="A1956" s="128" t="str">
        <f t="shared" si="30"/>
        <v>Reg2015Heart, mediastinum and pleura - C38MaleBay of Plenty</v>
      </c>
      <c r="B1956" s="23" t="s">
        <v>2</v>
      </c>
      <c r="C1956" s="23">
        <v>2015</v>
      </c>
      <c r="D1956" s="23" t="s">
        <v>260</v>
      </c>
      <c r="E1956" s="23" t="s">
        <v>5</v>
      </c>
      <c r="F1956" s="23" t="s">
        <v>192</v>
      </c>
      <c r="G1956" s="23">
        <v>1</v>
      </c>
    </row>
    <row r="1957" spans="1:7" ht="15" x14ac:dyDescent="0.25">
      <c r="A1957" s="128" t="str">
        <f t="shared" si="30"/>
        <v>Reg2015Bone and articular cartilage - C40-C41MaleBay of Plenty</v>
      </c>
      <c r="B1957" s="23" t="s">
        <v>2</v>
      </c>
      <c r="C1957" s="23">
        <v>2015</v>
      </c>
      <c r="D1957" s="23" t="s">
        <v>262</v>
      </c>
      <c r="E1957" s="23" t="s">
        <v>5</v>
      </c>
      <c r="F1957" s="23" t="s">
        <v>192</v>
      </c>
      <c r="G1957" s="23">
        <v>2</v>
      </c>
    </row>
    <row r="1958" spans="1:7" ht="15" x14ac:dyDescent="0.25">
      <c r="A1958" s="128" t="str">
        <f t="shared" si="30"/>
        <v>Reg2015Melanoma - C43MaleBay of Plenty</v>
      </c>
      <c r="B1958" s="23" t="s">
        <v>2</v>
      </c>
      <c r="C1958" s="23">
        <v>2015</v>
      </c>
      <c r="D1958" s="23" t="s">
        <v>28</v>
      </c>
      <c r="E1958" s="23" t="s">
        <v>5</v>
      </c>
      <c r="F1958" s="23" t="s">
        <v>192</v>
      </c>
      <c r="G1958" s="23">
        <v>115</v>
      </c>
    </row>
    <row r="1959" spans="1:7" ht="15" x14ac:dyDescent="0.25">
      <c r="A1959" s="128" t="str">
        <f t="shared" si="30"/>
        <v>Reg2015Non-melanoma - C44MaleBay of Plenty</v>
      </c>
      <c r="B1959" s="23" t="s">
        <v>2</v>
      </c>
      <c r="C1959" s="23">
        <v>2015</v>
      </c>
      <c r="D1959" s="23" t="s">
        <v>263</v>
      </c>
      <c r="E1959" s="23" t="s">
        <v>5</v>
      </c>
      <c r="F1959" s="23" t="s">
        <v>192</v>
      </c>
      <c r="G1959" s="23">
        <v>8</v>
      </c>
    </row>
    <row r="1960" spans="1:7" ht="15" x14ac:dyDescent="0.25">
      <c r="A1960" s="128" t="str">
        <f t="shared" si="30"/>
        <v>Reg2015Mesothelioma - C45MaleBay of Plenty</v>
      </c>
      <c r="B1960" s="23" t="s">
        <v>2</v>
      </c>
      <c r="C1960" s="23">
        <v>2015</v>
      </c>
      <c r="D1960" s="23" t="s">
        <v>30</v>
      </c>
      <c r="E1960" s="23" t="s">
        <v>5</v>
      </c>
      <c r="F1960" s="23" t="s">
        <v>192</v>
      </c>
      <c r="G1960" s="23">
        <v>7</v>
      </c>
    </row>
    <row r="1961" spans="1:7" ht="15" x14ac:dyDescent="0.25">
      <c r="A1961" s="128" t="str">
        <f t="shared" si="30"/>
        <v>Reg2015Kaposi sarcoma - C46MaleBay of Plenty</v>
      </c>
      <c r="B1961" s="23" t="s">
        <v>2</v>
      </c>
      <c r="C1961" s="23">
        <v>2015</v>
      </c>
      <c r="D1961" s="23" t="s">
        <v>265</v>
      </c>
      <c r="E1961" s="23" t="s">
        <v>5</v>
      </c>
      <c r="F1961" s="23" t="s">
        <v>192</v>
      </c>
      <c r="G1961" s="23">
        <v>1</v>
      </c>
    </row>
    <row r="1962" spans="1:7" ht="15" x14ac:dyDescent="0.25">
      <c r="A1962" s="128" t="str">
        <f t="shared" si="30"/>
        <v>Reg2015Peritoneum - C48MaleBay of Plenty</v>
      </c>
      <c r="B1962" s="23" t="s">
        <v>2</v>
      </c>
      <c r="C1962" s="23">
        <v>2015</v>
      </c>
      <c r="D1962" s="23" t="s">
        <v>267</v>
      </c>
      <c r="E1962" s="23" t="s">
        <v>5</v>
      </c>
      <c r="F1962" s="23" t="s">
        <v>192</v>
      </c>
      <c r="G1962" s="23">
        <v>1</v>
      </c>
    </row>
    <row r="1963" spans="1:7" ht="15" x14ac:dyDescent="0.25">
      <c r="A1963" s="128" t="str">
        <f t="shared" si="30"/>
        <v>Reg2015Connective tissue - C49MaleBay of Plenty</v>
      </c>
      <c r="B1963" s="23" t="s">
        <v>2</v>
      </c>
      <c r="C1963" s="23">
        <v>2015</v>
      </c>
      <c r="D1963" s="23" t="s">
        <v>268</v>
      </c>
      <c r="E1963" s="23" t="s">
        <v>5</v>
      </c>
      <c r="F1963" s="23" t="s">
        <v>192</v>
      </c>
      <c r="G1963" s="23">
        <v>4</v>
      </c>
    </row>
    <row r="1964" spans="1:7" ht="15" x14ac:dyDescent="0.25">
      <c r="A1964" s="128" t="str">
        <f t="shared" si="30"/>
        <v>Reg2015Breast - C50MaleBay of Plenty</v>
      </c>
      <c r="B1964" s="23" t="s">
        <v>2</v>
      </c>
      <c r="C1964" s="23">
        <v>2015</v>
      </c>
      <c r="D1964" s="23" t="s">
        <v>21</v>
      </c>
      <c r="E1964" s="23" t="s">
        <v>5</v>
      </c>
      <c r="F1964" s="23" t="s">
        <v>192</v>
      </c>
      <c r="G1964" s="23">
        <v>1</v>
      </c>
    </row>
    <row r="1965" spans="1:7" ht="15" x14ac:dyDescent="0.25">
      <c r="A1965" s="128" t="str">
        <f t="shared" si="30"/>
        <v>Reg2015Prostate - C61MaleBay of Plenty</v>
      </c>
      <c r="B1965" s="23" t="s">
        <v>2</v>
      </c>
      <c r="C1965" s="23">
        <v>2015</v>
      </c>
      <c r="D1965" s="23" t="s">
        <v>38</v>
      </c>
      <c r="E1965" s="23" t="s">
        <v>5</v>
      </c>
      <c r="F1965" s="23" t="s">
        <v>192</v>
      </c>
      <c r="G1965" s="23">
        <v>165</v>
      </c>
    </row>
    <row r="1966" spans="1:7" ht="15" x14ac:dyDescent="0.25">
      <c r="A1966" s="128" t="str">
        <f t="shared" si="30"/>
        <v>Reg2015Testis - C62MaleBay of Plenty</v>
      </c>
      <c r="B1966" s="23" t="s">
        <v>2</v>
      </c>
      <c r="C1966" s="23">
        <v>2015</v>
      </c>
      <c r="D1966" s="23" t="s">
        <v>40</v>
      </c>
      <c r="E1966" s="23" t="s">
        <v>5</v>
      </c>
      <c r="F1966" s="23" t="s">
        <v>192</v>
      </c>
      <c r="G1966" s="23">
        <v>6</v>
      </c>
    </row>
    <row r="1967" spans="1:7" ht="15" x14ac:dyDescent="0.25">
      <c r="A1967" s="128" t="str">
        <f t="shared" si="30"/>
        <v>Reg2015Other male genital organs - C63MaleBay of Plenty</v>
      </c>
      <c r="B1967" s="23" t="s">
        <v>2</v>
      </c>
      <c r="C1967" s="23">
        <v>2015</v>
      </c>
      <c r="D1967" s="23" t="s">
        <v>272</v>
      </c>
      <c r="E1967" s="23" t="s">
        <v>5</v>
      </c>
      <c r="F1967" s="23" t="s">
        <v>192</v>
      </c>
      <c r="G1967" s="23">
        <v>1</v>
      </c>
    </row>
    <row r="1968" spans="1:7" ht="15" x14ac:dyDescent="0.25">
      <c r="A1968" s="128" t="str">
        <f t="shared" si="30"/>
        <v>Reg2015Kidney - C64MaleBay of Plenty</v>
      </c>
      <c r="B1968" s="23" t="s">
        <v>2</v>
      </c>
      <c r="C1968" s="23">
        <v>2015</v>
      </c>
      <c r="D1968" s="23" t="s">
        <v>274</v>
      </c>
      <c r="E1968" s="23" t="s">
        <v>5</v>
      </c>
      <c r="F1968" s="23" t="s">
        <v>192</v>
      </c>
      <c r="G1968" s="23">
        <v>16</v>
      </c>
    </row>
    <row r="1969" spans="1:7" ht="15" x14ac:dyDescent="0.25">
      <c r="A1969" s="128" t="str">
        <f t="shared" si="30"/>
        <v>Reg2015Renal pelvis - C65MaleBay of Plenty</v>
      </c>
      <c r="B1969" s="23" t="s">
        <v>2</v>
      </c>
      <c r="C1969" s="23">
        <v>2015</v>
      </c>
      <c r="D1969" s="23" t="s">
        <v>275</v>
      </c>
      <c r="E1969" s="23" t="s">
        <v>5</v>
      </c>
      <c r="F1969" s="23" t="s">
        <v>192</v>
      </c>
      <c r="G1969" s="23">
        <v>1</v>
      </c>
    </row>
    <row r="1970" spans="1:7" ht="15" x14ac:dyDescent="0.25">
      <c r="A1970" s="128" t="str">
        <f t="shared" si="30"/>
        <v>Reg2015Ureter - C66MaleBay of Plenty</v>
      </c>
      <c r="B1970" s="23" t="s">
        <v>2</v>
      </c>
      <c r="C1970" s="23">
        <v>2015</v>
      </c>
      <c r="D1970" s="23" t="s">
        <v>43</v>
      </c>
      <c r="E1970" s="23" t="s">
        <v>5</v>
      </c>
      <c r="F1970" s="23" t="s">
        <v>192</v>
      </c>
      <c r="G1970" s="23">
        <v>2</v>
      </c>
    </row>
    <row r="1971" spans="1:7" ht="15" x14ac:dyDescent="0.25">
      <c r="A1971" s="128" t="str">
        <f t="shared" si="30"/>
        <v>Reg2015Bladder - C67MaleBay of Plenty</v>
      </c>
      <c r="B1971" s="23" t="s">
        <v>2</v>
      </c>
      <c r="C1971" s="23">
        <v>2015</v>
      </c>
      <c r="D1971" s="23" t="s">
        <v>19</v>
      </c>
      <c r="E1971" s="23" t="s">
        <v>5</v>
      </c>
      <c r="F1971" s="23" t="s">
        <v>192</v>
      </c>
      <c r="G1971" s="23">
        <v>19</v>
      </c>
    </row>
    <row r="1972" spans="1:7" ht="15" x14ac:dyDescent="0.25">
      <c r="A1972" s="128" t="str">
        <f t="shared" si="30"/>
        <v>Reg2015Other urinary organs - C68MaleBay of Plenty</v>
      </c>
      <c r="B1972" s="23" t="s">
        <v>2</v>
      </c>
      <c r="C1972" s="23">
        <v>2015</v>
      </c>
      <c r="D1972" s="23" t="s">
        <v>276</v>
      </c>
      <c r="E1972" s="23" t="s">
        <v>5</v>
      </c>
      <c r="F1972" s="23" t="s">
        <v>192</v>
      </c>
      <c r="G1972" s="23">
        <v>4</v>
      </c>
    </row>
    <row r="1973" spans="1:7" ht="15" x14ac:dyDescent="0.25">
      <c r="A1973" s="128" t="str">
        <f t="shared" si="30"/>
        <v>Reg2015Brain - C71MaleBay of Plenty</v>
      </c>
      <c r="B1973" s="23" t="s">
        <v>2</v>
      </c>
      <c r="C1973" s="23">
        <v>2015</v>
      </c>
      <c r="D1973" s="23" t="s">
        <v>20</v>
      </c>
      <c r="E1973" s="23" t="s">
        <v>5</v>
      </c>
      <c r="F1973" s="23" t="s">
        <v>192</v>
      </c>
      <c r="G1973" s="23">
        <v>4</v>
      </c>
    </row>
    <row r="1974" spans="1:7" ht="15" x14ac:dyDescent="0.25">
      <c r="A1974" s="128" t="str">
        <f t="shared" si="30"/>
        <v>Reg2015Thyroid - C73MaleBay of Plenty</v>
      </c>
      <c r="B1974" s="23" t="s">
        <v>2</v>
      </c>
      <c r="C1974" s="23">
        <v>2015</v>
      </c>
      <c r="D1974" s="23" t="s">
        <v>281</v>
      </c>
      <c r="E1974" s="23" t="s">
        <v>5</v>
      </c>
      <c r="F1974" s="23" t="s">
        <v>192</v>
      </c>
      <c r="G1974" s="23">
        <v>2</v>
      </c>
    </row>
    <row r="1975" spans="1:7" ht="15" x14ac:dyDescent="0.25">
      <c r="A1975" s="128" t="str">
        <f t="shared" si="30"/>
        <v>Reg2015Adrenal gland - C74MaleBay of Plenty</v>
      </c>
      <c r="B1975" s="23" t="s">
        <v>2</v>
      </c>
      <c r="C1975" s="23">
        <v>2015</v>
      </c>
      <c r="D1975" s="23" t="s">
        <v>282</v>
      </c>
      <c r="E1975" s="23" t="s">
        <v>5</v>
      </c>
      <c r="F1975" s="23" t="s">
        <v>192</v>
      </c>
      <c r="G1975" s="23">
        <v>1</v>
      </c>
    </row>
    <row r="1976" spans="1:7" ht="15" x14ac:dyDescent="0.25">
      <c r="A1976" s="128" t="str">
        <f t="shared" si="30"/>
        <v>Reg2015Unknown primary - C77-C79MaleBay of Plenty</v>
      </c>
      <c r="B1976" s="23" t="s">
        <v>2</v>
      </c>
      <c r="C1976" s="23">
        <v>2015</v>
      </c>
      <c r="D1976" s="23" t="s">
        <v>286</v>
      </c>
      <c r="E1976" s="23" t="s">
        <v>5</v>
      </c>
      <c r="F1976" s="23" t="s">
        <v>192</v>
      </c>
      <c r="G1976" s="23">
        <v>16</v>
      </c>
    </row>
    <row r="1977" spans="1:7" ht="15" x14ac:dyDescent="0.25">
      <c r="A1977" s="128" t="str">
        <f t="shared" si="30"/>
        <v>Reg2015Unspecified site - C80MaleBay of Plenty</v>
      </c>
      <c r="B1977" s="23" t="s">
        <v>2</v>
      </c>
      <c r="C1977" s="23">
        <v>2015</v>
      </c>
      <c r="D1977" s="23" t="s">
        <v>287</v>
      </c>
      <c r="E1977" s="23" t="s">
        <v>5</v>
      </c>
      <c r="F1977" s="23" t="s">
        <v>192</v>
      </c>
      <c r="G1977" s="23">
        <v>1</v>
      </c>
    </row>
    <row r="1978" spans="1:7" ht="15" x14ac:dyDescent="0.25">
      <c r="A1978" s="128" t="str">
        <f t="shared" si="30"/>
        <v>Reg2015Hodgkin lymphoma - C81MaleBay of Plenty</v>
      </c>
      <c r="B1978" s="23" t="s">
        <v>2</v>
      </c>
      <c r="C1978" s="23">
        <v>2015</v>
      </c>
      <c r="D1978" s="23" t="s">
        <v>289</v>
      </c>
      <c r="E1978" s="23" t="s">
        <v>5</v>
      </c>
      <c r="F1978" s="23" t="s">
        <v>192</v>
      </c>
      <c r="G1978" s="23">
        <v>2</v>
      </c>
    </row>
    <row r="1979" spans="1:7" ht="15" x14ac:dyDescent="0.25">
      <c r="A1979" s="128" t="str">
        <f t="shared" si="30"/>
        <v>Reg2015Non-Hodgkin lymphoma - C82-C86, C96MaleBay of Plenty</v>
      </c>
      <c r="B1979" s="23" t="s">
        <v>2</v>
      </c>
      <c r="C1979" s="23">
        <v>2015</v>
      </c>
      <c r="D1979" s="23" t="s">
        <v>365</v>
      </c>
      <c r="E1979" s="23" t="s">
        <v>5</v>
      </c>
      <c r="F1979" s="23" t="s">
        <v>192</v>
      </c>
      <c r="G1979" s="23">
        <v>26</v>
      </c>
    </row>
    <row r="1980" spans="1:7" ht="15" x14ac:dyDescent="0.25">
      <c r="A1980" s="128" t="str">
        <f t="shared" si="30"/>
        <v>Reg2015Immunoproliferative cancers - C88MaleBay of Plenty</v>
      </c>
      <c r="B1980" s="23" t="s">
        <v>2</v>
      </c>
      <c r="C1980" s="23">
        <v>2015</v>
      </c>
      <c r="D1980" s="23" t="s">
        <v>291</v>
      </c>
      <c r="E1980" s="23" t="s">
        <v>5</v>
      </c>
      <c r="F1980" s="23" t="s">
        <v>192</v>
      </c>
      <c r="G1980" s="23">
        <v>2</v>
      </c>
    </row>
    <row r="1981" spans="1:7" ht="15" x14ac:dyDescent="0.25">
      <c r="A1981" s="128" t="str">
        <f t="shared" si="30"/>
        <v>Reg2015Myeloma - C90MaleBay of Plenty</v>
      </c>
      <c r="B1981" s="23" t="s">
        <v>2</v>
      </c>
      <c r="C1981" s="23">
        <v>2015</v>
      </c>
      <c r="D1981" s="23" t="s">
        <v>292</v>
      </c>
      <c r="E1981" s="23" t="s">
        <v>5</v>
      </c>
      <c r="F1981" s="23" t="s">
        <v>192</v>
      </c>
      <c r="G1981" s="23">
        <v>9</v>
      </c>
    </row>
    <row r="1982" spans="1:7" ht="15" x14ac:dyDescent="0.25">
      <c r="A1982" s="128" t="str">
        <f t="shared" si="30"/>
        <v>Reg2015Leukaemia - C91-C95MaleBay of Plenty</v>
      </c>
      <c r="B1982" s="23" t="s">
        <v>2</v>
      </c>
      <c r="C1982" s="23">
        <v>2015</v>
      </c>
      <c r="D1982" s="23" t="s">
        <v>26</v>
      </c>
      <c r="E1982" s="23" t="s">
        <v>5</v>
      </c>
      <c r="F1982" s="23" t="s">
        <v>192</v>
      </c>
      <c r="G1982" s="23">
        <v>23</v>
      </c>
    </row>
    <row r="1983" spans="1:7" ht="15" x14ac:dyDescent="0.25">
      <c r="A1983" s="128" t="str">
        <f t="shared" si="30"/>
        <v>Reg2015Myelodyplastic syndromes - D46MaleBay of Plenty</v>
      </c>
      <c r="B1983" s="23" t="s">
        <v>2</v>
      </c>
      <c r="C1983" s="23">
        <v>2015</v>
      </c>
      <c r="D1983" s="23" t="s">
        <v>295</v>
      </c>
      <c r="E1983" s="23" t="s">
        <v>5</v>
      </c>
      <c r="F1983" s="23" t="s">
        <v>192</v>
      </c>
      <c r="G1983" s="23">
        <v>10</v>
      </c>
    </row>
    <row r="1984" spans="1:7" ht="15" x14ac:dyDescent="0.25">
      <c r="A1984" s="128" t="str">
        <f t="shared" si="30"/>
        <v>Reg2015Uncertain behaviour of lymphoid, haematopoietic and related tissue - D47MaleBay of Plenty</v>
      </c>
      <c r="B1984" s="23" t="s">
        <v>2</v>
      </c>
      <c r="C1984" s="23">
        <v>2015</v>
      </c>
      <c r="D1984" s="23" t="s">
        <v>296</v>
      </c>
      <c r="E1984" s="23" t="s">
        <v>5</v>
      </c>
      <c r="F1984" s="23" t="s">
        <v>192</v>
      </c>
      <c r="G1984" s="23">
        <v>2</v>
      </c>
    </row>
    <row r="1985" spans="1:7" ht="15" x14ac:dyDescent="0.25">
      <c r="A1985" s="128" t="str">
        <f t="shared" si="30"/>
        <v>Reg2015Oesophagus - C15FemaleTairawhiti</v>
      </c>
      <c r="B1985" s="23" t="s">
        <v>2</v>
      </c>
      <c r="C1985" s="23">
        <v>2015</v>
      </c>
      <c r="D1985" s="23" t="s">
        <v>33</v>
      </c>
      <c r="E1985" s="23" t="s">
        <v>4</v>
      </c>
      <c r="F1985" s="23" t="s">
        <v>193</v>
      </c>
      <c r="G1985" s="23">
        <v>2</v>
      </c>
    </row>
    <row r="1986" spans="1:7" ht="15" x14ac:dyDescent="0.25">
      <c r="A1986" s="128" t="str">
        <f t="shared" si="30"/>
        <v>Reg2015Colon, rectum and rectosigmoid junction - C18-C20FemaleTairawhiti</v>
      </c>
      <c r="B1986" s="23" t="s">
        <v>2</v>
      </c>
      <c r="C1986" s="23">
        <v>2015</v>
      </c>
      <c r="D1986" s="23" t="s">
        <v>1567</v>
      </c>
      <c r="E1986" s="23" t="s">
        <v>4</v>
      </c>
      <c r="F1986" s="23" t="s">
        <v>193</v>
      </c>
      <c r="G1986" s="23">
        <v>19</v>
      </c>
    </row>
    <row r="1987" spans="1:7" ht="15" x14ac:dyDescent="0.25">
      <c r="A1987" s="128" t="str">
        <f t="shared" ref="A1987:A2050" si="31">B1987&amp;C1987&amp;D1987&amp;E1987&amp;F1987</f>
        <v>Reg2015Anus - C21FemaleTairawhiti</v>
      </c>
      <c r="B1987" s="23" t="s">
        <v>2</v>
      </c>
      <c r="C1987" s="23">
        <v>2015</v>
      </c>
      <c r="D1987" s="23" t="s">
        <v>18</v>
      </c>
      <c r="E1987" s="23" t="s">
        <v>4</v>
      </c>
      <c r="F1987" s="23" t="s">
        <v>193</v>
      </c>
      <c r="G1987" s="23">
        <v>1</v>
      </c>
    </row>
    <row r="1988" spans="1:7" ht="15" x14ac:dyDescent="0.25">
      <c r="A1988" s="128" t="str">
        <f t="shared" si="31"/>
        <v>Reg2015Liver - C22FemaleTairawhiti</v>
      </c>
      <c r="B1988" s="23" t="s">
        <v>2</v>
      </c>
      <c r="C1988" s="23">
        <v>2015</v>
      </c>
      <c r="D1988" s="23" t="s">
        <v>254</v>
      </c>
      <c r="E1988" s="23" t="s">
        <v>4</v>
      </c>
      <c r="F1988" s="23" t="s">
        <v>193</v>
      </c>
      <c r="G1988" s="23">
        <v>1</v>
      </c>
    </row>
    <row r="1989" spans="1:7" ht="15" x14ac:dyDescent="0.25">
      <c r="A1989" s="128" t="str">
        <f t="shared" si="31"/>
        <v>Reg2015Gallbladder - C23FemaleTairawhiti</v>
      </c>
      <c r="B1989" s="23" t="s">
        <v>2</v>
      </c>
      <c r="C1989" s="23">
        <v>2015</v>
      </c>
      <c r="D1989" s="23" t="s">
        <v>23</v>
      </c>
      <c r="E1989" s="23" t="s">
        <v>4</v>
      </c>
      <c r="F1989" s="23" t="s">
        <v>193</v>
      </c>
      <c r="G1989" s="23">
        <v>2</v>
      </c>
    </row>
    <row r="1990" spans="1:7" ht="15" x14ac:dyDescent="0.25">
      <c r="A1990" s="128" t="str">
        <f t="shared" si="31"/>
        <v>Reg2015Pancreas - C25FemaleTairawhiti</v>
      </c>
      <c r="B1990" s="23" t="s">
        <v>2</v>
      </c>
      <c r="C1990" s="23">
        <v>2015</v>
      </c>
      <c r="D1990" s="23" t="s">
        <v>36</v>
      </c>
      <c r="E1990" s="23" t="s">
        <v>4</v>
      </c>
      <c r="F1990" s="23" t="s">
        <v>193</v>
      </c>
      <c r="G1990" s="23">
        <v>4</v>
      </c>
    </row>
    <row r="1991" spans="1:7" ht="15" x14ac:dyDescent="0.25">
      <c r="A1991" s="128" t="str">
        <f t="shared" si="31"/>
        <v>Reg2015Other digestive organs - C26FemaleTairawhiti</v>
      </c>
      <c r="B1991" s="23" t="s">
        <v>2</v>
      </c>
      <c r="C1991" s="23">
        <v>2015</v>
      </c>
      <c r="D1991" s="23" t="s">
        <v>256</v>
      </c>
      <c r="E1991" s="23" t="s">
        <v>4</v>
      </c>
      <c r="F1991" s="23" t="s">
        <v>193</v>
      </c>
      <c r="G1991" s="23">
        <v>2</v>
      </c>
    </row>
    <row r="1992" spans="1:7" ht="15" x14ac:dyDescent="0.25">
      <c r="A1992" s="128" t="str">
        <f t="shared" si="31"/>
        <v>Reg2015Larynx - C32FemaleTairawhiti</v>
      </c>
      <c r="B1992" s="23" t="s">
        <v>2</v>
      </c>
      <c r="C1992" s="23">
        <v>2015</v>
      </c>
      <c r="D1992" s="23" t="s">
        <v>25</v>
      </c>
      <c r="E1992" s="23" t="s">
        <v>4</v>
      </c>
      <c r="F1992" s="23" t="s">
        <v>193</v>
      </c>
      <c r="G1992" s="23">
        <v>2</v>
      </c>
    </row>
    <row r="1993" spans="1:7" ht="15" x14ac:dyDescent="0.25">
      <c r="A1993" s="128" t="str">
        <f t="shared" si="31"/>
        <v>Reg2015Lung - C33-C34FemaleTairawhiti</v>
      </c>
      <c r="B1993" s="23" t="s">
        <v>2</v>
      </c>
      <c r="C1993" s="23">
        <v>2015</v>
      </c>
      <c r="D1993" s="23" t="s">
        <v>47</v>
      </c>
      <c r="E1993" s="23" t="s">
        <v>4</v>
      </c>
      <c r="F1993" s="23" t="s">
        <v>193</v>
      </c>
      <c r="G1993" s="23">
        <v>16</v>
      </c>
    </row>
    <row r="1994" spans="1:7" ht="15" x14ac:dyDescent="0.25">
      <c r="A1994" s="128" t="str">
        <f t="shared" si="31"/>
        <v>Reg2015Melanoma - C43FemaleTairawhiti</v>
      </c>
      <c r="B1994" s="23" t="s">
        <v>2</v>
      </c>
      <c r="C1994" s="23">
        <v>2015</v>
      </c>
      <c r="D1994" s="23" t="s">
        <v>28</v>
      </c>
      <c r="E1994" s="23" t="s">
        <v>4</v>
      </c>
      <c r="F1994" s="23" t="s">
        <v>193</v>
      </c>
      <c r="G1994" s="23">
        <v>16</v>
      </c>
    </row>
    <row r="1995" spans="1:7" ht="15" x14ac:dyDescent="0.25">
      <c r="A1995" s="128" t="str">
        <f t="shared" si="31"/>
        <v>Reg2015Peripheral nerves and autonomic nervous system - C47FemaleTairawhiti</v>
      </c>
      <c r="B1995" s="23" t="s">
        <v>2</v>
      </c>
      <c r="C1995" s="23">
        <v>2015</v>
      </c>
      <c r="D1995" s="23" t="s">
        <v>266</v>
      </c>
      <c r="E1995" s="23" t="s">
        <v>4</v>
      </c>
      <c r="F1995" s="23" t="s">
        <v>193</v>
      </c>
      <c r="G1995" s="23">
        <v>1</v>
      </c>
    </row>
    <row r="1996" spans="1:7" ht="15" x14ac:dyDescent="0.25">
      <c r="A1996" s="128" t="str">
        <f t="shared" si="31"/>
        <v>Reg2015Breast - C50FemaleTairawhiti</v>
      </c>
      <c r="B1996" s="23" t="s">
        <v>2</v>
      </c>
      <c r="C1996" s="23">
        <v>2015</v>
      </c>
      <c r="D1996" s="23" t="s">
        <v>21</v>
      </c>
      <c r="E1996" s="23" t="s">
        <v>4</v>
      </c>
      <c r="F1996" s="23" t="s">
        <v>193</v>
      </c>
      <c r="G1996" s="23">
        <v>45</v>
      </c>
    </row>
    <row r="1997" spans="1:7" ht="15" x14ac:dyDescent="0.25">
      <c r="A1997" s="128" t="str">
        <f t="shared" si="31"/>
        <v>Reg2015Vulva - C51FemaleTairawhiti</v>
      </c>
      <c r="B1997" s="23" t="s">
        <v>2</v>
      </c>
      <c r="C1997" s="23">
        <v>2015</v>
      </c>
      <c r="D1997" s="23" t="s">
        <v>46</v>
      </c>
      <c r="E1997" s="23" t="s">
        <v>4</v>
      </c>
      <c r="F1997" s="23" t="s">
        <v>193</v>
      </c>
      <c r="G1997" s="23">
        <v>1</v>
      </c>
    </row>
    <row r="1998" spans="1:7" ht="15" x14ac:dyDescent="0.25">
      <c r="A1998" s="128" t="str">
        <f t="shared" si="31"/>
        <v>Reg2015Cervix - C53FemaleTairawhiti</v>
      </c>
      <c r="B1998" s="23" t="s">
        <v>2</v>
      </c>
      <c r="C1998" s="23">
        <v>2015</v>
      </c>
      <c r="D1998" s="23" t="s">
        <v>22</v>
      </c>
      <c r="E1998" s="23" t="s">
        <v>4</v>
      </c>
      <c r="F1998" s="23" t="s">
        <v>193</v>
      </c>
      <c r="G1998" s="23">
        <v>3</v>
      </c>
    </row>
    <row r="1999" spans="1:7" ht="15" x14ac:dyDescent="0.25">
      <c r="A1999" s="128" t="str">
        <f t="shared" si="31"/>
        <v>Reg2015Uterus - C54-C55FemaleTairawhiti</v>
      </c>
      <c r="B1999" s="23" t="s">
        <v>2</v>
      </c>
      <c r="C1999" s="23">
        <v>2015</v>
      </c>
      <c r="D1999" s="23" t="s">
        <v>44</v>
      </c>
      <c r="E1999" s="23" t="s">
        <v>4</v>
      </c>
      <c r="F1999" s="23" t="s">
        <v>193</v>
      </c>
      <c r="G1999" s="23">
        <v>7</v>
      </c>
    </row>
    <row r="2000" spans="1:7" ht="15" x14ac:dyDescent="0.25">
      <c r="A2000" s="128" t="str">
        <f t="shared" si="31"/>
        <v>Reg2015Other female genital organs - C57FemaleTairawhiti</v>
      </c>
      <c r="B2000" s="23" t="s">
        <v>2</v>
      </c>
      <c r="C2000" s="23">
        <v>2015</v>
      </c>
      <c r="D2000" s="23" t="s">
        <v>270</v>
      </c>
      <c r="E2000" s="23" t="s">
        <v>4</v>
      </c>
      <c r="F2000" s="23" t="s">
        <v>193</v>
      </c>
      <c r="G2000" s="23">
        <v>3</v>
      </c>
    </row>
    <row r="2001" spans="1:7" ht="15" x14ac:dyDescent="0.25">
      <c r="A2001" s="128" t="str">
        <f t="shared" si="31"/>
        <v>Reg2015Kidney - C64FemaleTairawhiti</v>
      </c>
      <c r="B2001" s="23" t="s">
        <v>2</v>
      </c>
      <c r="C2001" s="23">
        <v>2015</v>
      </c>
      <c r="D2001" s="23" t="s">
        <v>274</v>
      </c>
      <c r="E2001" s="23" t="s">
        <v>4</v>
      </c>
      <c r="F2001" s="23" t="s">
        <v>193</v>
      </c>
      <c r="G2001" s="23">
        <v>8</v>
      </c>
    </row>
    <row r="2002" spans="1:7" ht="15" x14ac:dyDescent="0.25">
      <c r="A2002" s="128" t="str">
        <f t="shared" si="31"/>
        <v>Reg2015Bladder - C67FemaleTairawhiti</v>
      </c>
      <c r="B2002" s="23" t="s">
        <v>2</v>
      </c>
      <c r="C2002" s="23">
        <v>2015</v>
      </c>
      <c r="D2002" s="23" t="s">
        <v>19</v>
      </c>
      <c r="E2002" s="23" t="s">
        <v>4</v>
      </c>
      <c r="F2002" s="23" t="s">
        <v>193</v>
      </c>
      <c r="G2002" s="23">
        <v>1</v>
      </c>
    </row>
    <row r="2003" spans="1:7" ht="15" x14ac:dyDescent="0.25">
      <c r="A2003" s="128" t="str">
        <f t="shared" si="31"/>
        <v>Reg2015Eye - C69FemaleTairawhiti</v>
      </c>
      <c r="B2003" s="23" t="s">
        <v>2</v>
      </c>
      <c r="C2003" s="23">
        <v>2015</v>
      </c>
      <c r="D2003" s="23" t="s">
        <v>278</v>
      </c>
      <c r="E2003" s="23" t="s">
        <v>4</v>
      </c>
      <c r="F2003" s="23" t="s">
        <v>193</v>
      </c>
      <c r="G2003" s="23">
        <v>1</v>
      </c>
    </row>
    <row r="2004" spans="1:7" ht="15" x14ac:dyDescent="0.25">
      <c r="A2004" s="128" t="str">
        <f t="shared" si="31"/>
        <v>Reg2015Thyroid - C73FemaleTairawhiti</v>
      </c>
      <c r="B2004" s="23" t="s">
        <v>2</v>
      </c>
      <c r="C2004" s="23">
        <v>2015</v>
      </c>
      <c r="D2004" s="23" t="s">
        <v>281</v>
      </c>
      <c r="E2004" s="23" t="s">
        <v>4</v>
      </c>
      <c r="F2004" s="23" t="s">
        <v>193</v>
      </c>
      <c r="G2004" s="23">
        <v>3</v>
      </c>
    </row>
    <row r="2005" spans="1:7" ht="15" x14ac:dyDescent="0.25">
      <c r="A2005" s="128" t="str">
        <f t="shared" si="31"/>
        <v>Reg2015Unknown primary - C77-C79FemaleTairawhiti</v>
      </c>
      <c r="B2005" s="23" t="s">
        <v>2</v>
      </c>
      <c r="C2005" s="23">
        <v>2015</v>
      </c>
      <c r="D2005" s="23" t="s">
        <v>286</v>
      </c>
      <c r="E2005" s="23" t="s">
        <v>4</v>
      </c>
      <c r="F2005" s="23" t="s">
        <v>193</v>
      </c>
      <c r="G2005" s="23">
        <v>5</v>
      </c>
    </row>
    <row r="2006" spans="1:7" ht="15" x14ac:dyDescent="0.25">
      <c r="A2006" s="128" t="str">
        <f t="shared" si="31"/>
        <v>Reg2015Hodgkin lymphoma - C81FemaleTairawhiti</v>
      </c>
      <c r="B2006" s="23" t="s">
        <v>2</v>
      </c>
      <c r="C2006" s="23">
        <v>2015</v>
      </c>
      <c r="D2006" s="23" t="s">
        <v>289</v>
      </c>
      <c r="E2006" s="23" t="s">
        <v>4</v>
      </c>
      <c r="F2006" s="23" t="s">
        <v>193</v>
      </c>
      <c r="G2006" s="23">
        <v>1</v>
      </c>
    </row>
    <row r="2007" spans="1:7" ht="15" x14ac:dyDescent="0.25">
      <c r="A2007" s="128" t="str">
        <f t="shared" si="31"/>
        <v>Reg2015Non-Hodgkin lymphoma - C82-C86, C96FemaleTairawhiti</v>
      </c>
      <c r="B2007" s="23" t="s">
        <v>2</v>
      </c>
      <c r="C2007" s="23">
        <v>2015</v>
      </c>
      <c r="D2007" s="23" t="s">
        <v>365</v>
      </c>
      <c r="E2007" s="23" t="s">
        <v>4</v>
      </c>
      <c r="F2007" s="23" t="s">
        <v>193</v>
      </c>
      <c r="G2007" s="23">
        <v>2</v>
      </c>
    </row>
    <row r="2008" spans="1:7" ht="15" x14ac:dyDescent="0.25">
      <c r="A2008" s="128" t="str">
        <f t="shared" si="31"/>
        <v>Reg2015Immunoproliferative cancers - C88FemaleTairawhiti</v>
      </c>
      <c r="B2008" s="23" t="s">
        <v>2</v>
      </c>
      <c r="C2008" s="23">
        <v>2015</v>
      </c>
      <c r="D2008" s="23" t="s">
        <v>291</v>
      </c>
      <c r="E2008" s="23" t="s">
        <v>4</v>
      </c>
      <c r="F2008" s="23" t="s">
        <v>193</v>
      </c>
      <c r="G2008" s="23">
        <v>1</v>
      </c>
    </row>
    <row r="2009" spans="1:7" ht="15" x14ac:dyDescent="0.25">
      <c r="A2009" s="128" t="str">
        <f t="shared" si="31"/>
        <v>Reg2015Leukaemia - C91-C95FemaleTairawhiti</v>
      </c>
      <c r="B2009" s="23" t="s">
        <v>2</v>
      </c>
      <c r="C2009" s="23">
        <v>2015</v>
      </c>
      <c r="D2009" s="23" t="s">
        <v>26</v>
      </c>
      <c r="E2009" s="23" t="s">
        <v>4</v>
      </c>
      <c r="F2009" s="23" t="s">
        <v>193</v>
      </c>
      <c r="G2009" s="23">
        <v>4</v>
      </c>
    </row>
    <row r="2010" spans="1:7" ht="15" x14ac:dyDescent="0.25">
      <c r="A2010" s="128" t="str">
        <f t="shared" si="31"/>
        <v>Reg2015Myelodyplastic syndromes - D46FemaleTairawhiti</v>
      </c>
      <c r="B2010" s="23" t="s">
        <v>2</v>
      </c>
      <c r="C2010" s="23">
        <v>2015</v>
      </c>
      <c r="D2010" s="23" t="s">
        <v>295</v>
      </c>
      <c r="E2010" s="23" t="s">
        <v>4</v>
      </c>
      <c r="F2010" s="23" t="s">
        <v>193</v>
      </c>
      <c r="G2010" s="23">
        <v>1</v>
      </c>
    </row>
    <row r="2011" spans="1:7" ht="15" x14ac:dyDescent="0.25">
      <c r="A2011" s="128" t="str">
        <f t="shared" si="31"/>
        <v>Reg2015Lip - C00MaleTairawhiti</v>
      </c>
      <c r="B2011" s="23" t="s">
        <v>2</v>
      </c>
      <c r="C2011" s="23">
        <v>2015</v>
      </c>
      <c r="D2011" s="23" t="s">
        <v>27</v>
      </c>
      <c r="E2011" s="23" t="s">
        <v>5</v>
      </c>
      <c r="F2011" s="23" t="s">
        <v>193</v>
      </c>
      <c r="G2011" s="23">
        <v>1</v>
      </c>
    </row>
    <row r="2012" spans="1:7" ht="15" x14ac:dyDescent="0.25">
      <c r="A2012" s="128" t="str">
        <f t="shared" si="31"/>
        <v>Reg2015Tongue - C01-C02MaleTairawhiti</v>
      </c>
      <c r="B2012" s="23" t="s">
        <v>2</v>
      </c>
      <c r="C2012" s="23">
        <v>2015</v>
      </c>
      <c r="D2012" s="23" t="s">
        <v>42</v>
      </c>
      <c r="E2012" s="23" t="s">
        <v>5</v>
      </c>
      <c r="F2012" s="23" t="s">
        <v>193</v>
      </c>
      <c r="G2012" s="23">
        <v>2</v>
      </c>
    </row>
    <row r="2013" spans="1:7" ht="15" x14ac:dyDescent="0.25">
      <c r="A2013" s="128" t="str">
        <f t="shared" si="31"/>
        <v>Reg2015Mouth - C03-C06MaleTairawhiti</v>
      </c>
      <c r="B2013" s="23" t="s">
        <v>2</v>
      </c>
      <c r="C2013" s="23">
        <v>2015</v>
      </c>
      <c r="D2013" s="23" t="s">
        <v>31</v>
      </c>
      <c r="E2013" s="23" t="s">
        <v>5</v>
      </c>
      <c r="F2013" s="23" t="s">
        <v>193</v>
      </c>
      <c r="G2013" s="23">
        <v>1</v>
      </c>
    </row>
    <row r="2014" spans="1:7" ht="15" x14ac:dyDescent="0.25">
      <c r="A2014" s="128" t="str">
        <f t="shared" si="31"/>
        <v>Reg2015Tonsils - C09MaleTairawhiti</v>
      </c>
      <c r="B2014" s="23" t="s">
        <v>2</v>
      </c>
      <c r="C2014" s="23">
        <v>2015</v>
      </c>
      <c r="D2014" s="23" t="s">
        <v>248</v>
      </c>
      <c r="E2014" s="23" t="s">
        <v>5</v>
      </c>
      <c r="F2014" s="23" t="s">
        <v>193</v>
      </c>
      <c r="G2014" s="23">
        <v>1</v>
      </c>
    </row>
    <row r="2015" spans="1:7" ht="15" x14ac:dyDescent="0.25">
      <c r="A2015" s="128" t="str">
        <f t="shared" si="31"/>
        <v>Reg2015Stomach - C16MaleTairawhiti</v>
      </c>
      <c r="B2015" s="23" t="s">
        <v>2</v>
      </c>
      <c r="C2015" s="23">
        <v>2015</v>
      </c>
      <c r="D2015" s="23" t="s">
        <v>39</v>
      </c>
      <c r="E2015" s="23" t="s">
        <v>5</v>
      </c>
      <c r="F2015" s="23" t="s">
        <v>193</v>
      </c>
      <c r="G2015" s="23">
        <v>4</v>
      </c>
    </row>
    <row r="2016" spans="1:7" ht="15" x14ac:dyDescent="0.25">
      <c r="A2016" s="128" t="str">
        <f t="shared" si="31"/>
        <v>Reg2015Colon, rectum and rectosigmoid junction - C18-C20MaleTairawhiti</v>
      </c>
      <c r="B2016" s="23" t="s">
        <v>2</v>
      </c>
      <c r="C2016" s="23">
        <v>2015</v>
      </c>
      <c r="D2016" s="23" t="s">
        <v>1567</v>
      </c>
      <c r="E2016" s="23" t="s">
        <v>5</v>
      </c>
      <c r="F2016" s="23" t="s">
        <v>193</v>
      </c>
      <c r="G2016" s="23">
        <v>19</v>
      </c>
    </row>
    <row r="2017" spans="1:7" ht="15" x14ac:dyDescent="0.25">
      <c r="A2017" s="128" t="str">
        <f t="shared" si="31"/>
        <v>Reg2015Liver - C22MaleTairawhiti</v>
      </c>
      <c r="B2017" s="23" t="s">
        <v>2</v>
      </c>
      <c r="C2017" s="23">
        <v>2015</v>
      </c>
      <c r="D2017" s="23" t="s">
        <v>254</v>
      </c>
      <c r="E2017" s="23" t="s">
        <v>5</v>
      </c>
      <c r="F2017" s="23" t="s">
        <v>193</v>
      </c>
      <c r="G2017" s="23">
        <v>1</v>
      </c>
    </row>
    <row r="2018" spans="1:7" ht="15" x14ac:dyDescent="0.25">
      <c r="A2018" s="128" t="str">
        <f t="shared" si="31"/>
        <v>Reg2015Pancreas - C25MaleTairawhiti</v>
      </c>
      <c r="B2018" s="23" t="s">
        <v>2</v>
      </c>
      <c r="C2018" s="23">
        <v>2015</v>
      </c>
      <c r="D2018" s="23" t="s">
        <v>36</v>
      </c>
      <c r="E2018" s="23" t="s">
        <v>5</v>
      </c>
      <c r="F2018" s="23" t="s">
        <v>193</v>
      </c>
      <c r="G2018" s="23">
        <v>3</v>
      </c>
    </row>
    <row r="2019" spans="1:7" ht="15" x14ac:dyDescent="0.25">
      <c r="A2019" s="128" t="str">
        <f t="shared" si="31"/>
        <v>Reg2015Larynx - C32MaleTairawhiti</v>
      </c>
      <c r="B2019" s="23" t="s">
        <v>2</v>
      </c>
      <c r="C2019" s="23">
        <v>2015</v>
      </c>
      <c r="D2019" s="23" t="s">
        <v>25</v>
      </c>
      <c r="E2019" s="23" t="s">
        <v>5</v>
      </c>
      <c r="F2019" s="23" t="s">
        <v>193</v>
      </c>
      <c r="G2019" s="23">
        <v>1</v>
      </c>
    </row>
    <row r="2020" spans="1:7" ht="15" x14ac:dyDescent="0.25">
      <c r="A2020" s="128" t="str">
        <f t="shared" si="31"/>
        <v>Reg2015Lung - C33-C34MaleTairawhiti</v>
      </c>
      <c r="B2020" s="23" t="s">
        <v>2</v>
      </c>
      <c r="C2020" s="23">
        <v>2015</v>
      </c>
      <c r="D2020" s="23" t="s">
        <v>47</v>
      </c>
      <c r="E2020" s="23" t="s">
        <v>5</v>
      </c>
      <c r="F2020" s="23" t="s">
        <v>193</v>
      </c>
      <c r="G2020" s="23">
        <v>9</v>
      </c>
    </row>
    <row r="2021" spans="1:7" ht="15" x14ac:dyDescent="0.25">
      <c r="A2021" s="128" t="str">
        <f t="shared" si="31"/>
        <v>Reg2015Thymus - C37MaleTairawhiti</v>
      </c>
      <c r="B2021" s="23" t="s">
        <v>2</v>
      </c>
      <c r="C2021" s="23">
        <v>2015</v>
      </c>
      <c r="D2021" s="23" t="s">
        <v>41</v>
      </c>
      <c r="E2021" s="23" t="s">
        <v>5</v>
      </c>
      <c r="F2021" s="23" t="s">
        <v>193</v>
      </c>
      <c r="G2021" s="23">
        <v>1</v>
      </c>
    </row>
    <row r="2022" spans="1:7" ht="15" x14ac:dyDescent="0.25">
      <c r="A2022" s="128" t="str">
        <f t="shared" si="31"/>
        <v>Reg2015Bone and articular cartilage - C40-C41MaleTairawhiti</v>
      </c>
      <c r="B2022" s="23" t="s">
        <v>2</v>
      </c>
      <c r="C2022" s="23">
        <v>2015</v>
      </c>
      <c r="D2022" s="23" t="s">
        <v>262</v>
      </c>
      <c r="E2022" s="23" t="s">
        <v>5</v>
      </c>
      <c r="F2022" s="23" t="s">
        <v>193</v>
      </c>
      <c r="G2022" s="23">
        <v>3</v>
      </c>
    </row>
    <row r="2023" spans="1:7" ht="15" x14ac:dyDescent="0.25">
      <c r="A2023" s="128" t="str">
        <f t="shared" si="31"/>
        <v>Reg2015Melanoma - C43MaleTairawhiti</v>
      </c>
      <c r="B2023" s="23" t="s">
        <v>2</v>
      </c>
      <c r="C2023" s="23">
        <v>2015</v>
      </c>
      <c r="D2023" s="23" t="s">
        <v>28</v>
      </c>
      <c r="E2023" s="23" t="s">
        <v>5</v>
      </c>
      <c r="F2023" s="23" t="s">
        <v>193</v>
      </c>
      <c r="G2023" s="23">
        <v>12</v>
      </c>
    </row>
    <row r="2024" spans="1:7" ht="15" x14ac:dyDescent="0.25">
      <c r="A2024" s="128" t="str">
        <f t="shared" si="31"/>
        <v>Reg2015Peritoneum - C48MaleTairawhiti</v>
      </c>
      <c r="B2024" s="23" t="s">
        <v>2</v>
      </c>
      <c r="C2024" s="23">
        <v>2015</v>
      </c>
      <c r="D2024" s="23" t="s">
        <v>267</v>
      </c>
      <c r="E2024" s="23" t="s">
        <v>5</v>
      </c>
      <c r="F2024" s="23" t="s">
        <v>193</v>
      </c>
      <c r="G2024" s="23">
        <v>1</v>
      </c>
    </row>
    <row r="2025" spans="1:7" ht="15" x14ac:dyDescent="0.25">
      <c r="A2025" s="128" t="str">
        <f t="shared" si="31"/>
        <v>Reg2015Penis - C60MaleTairawhiti</v>
      </c>
      <c r="B2025" s="23" t="s">
        <v>2</v>
      </c>
      <c r="C2025" s="23">
        <v>2015</v>
      </c>
      <c r="D2025" s="23" t="s">
        <v>37</v>
      </c>
      <c r="E2025" s="23" t="s">
        <v>5</v>
      </c>
      <c r="F2025" s="23" t="s">
        <v>193</v>
      </c>
      <c r="G2025" s="23">
        <v>1</v>
      </c>
    </row>
    <row r="2026" spans="1:7" ht="15" x14ac:dyDescent="0.25">
      <c r="A2026" s="128" t="str">
        <f t="shared" si="31"/>
        <v>Reg2015Prostate - C61MaleTairawhiti</v>
      </c>
      <c r="B2026" s="23" t="s">
        <v>2</v>
      </c>
      <c r="C2026" s="23">
        <v>2015</v>
      </c>
      <c r="D2026" s="23" t="s">
        <v>38</v>
      </c>
      <c r="E2026" s="23" t="s">
        <v>5</v>
      </c>
      <c r="F2026" s="23" t="s">
        <v>193</v>
      </c>
      <c r="G2026" s="23">
        <v>49</v>
      </c>
    </row>
    <row r="2027" spans="1:7" ht="15" x14ac:dyDescent="0.25">
      <c r="A2027" s="128" t="str">
        <f t="shared" si="31"/>
        <v>Reg2015Testis - C62MaleTairawhiti</v>
      </c>
      <c r="B2027" s="23" t="s">
        <v>2</v>
      </c>
      <c r="C2027" s="23">
        <v>2015</v>
      </c>
      <c r="D2027" s="23" t="s">
        <v>40</v>
      </c>
      <c r="E2027" s="23" t="s">
        <v>5</v>
      </c>
      <c r="F2027" s="23" t="s">
        <v>193</v>
      </c>
      <c r="G2027" s="23">
        <v>3</v>
      </c>
    </row>
    <row r="2028" spans="1:7" ht="15" x14ac:dyDescent="0.25">
      <c r="A2028" s="128" t="str">
        <f t="shared" si="31"/>
        <v>Reg2015Kidney - C64MaleTairawhiti</v>
      </c>
      <c r="B2028" s="23" t="s">
        <v>2</v>
      </c>
      <c r="C2028" s="23">
        <v>2015</v>
      </c>
      <c r="D2028" s="23" t="s">
        <v>274</v>
      </c>
      <c r="E2028" s="23" t="s">
        <v>5</v>
      </c>
      <c r="F2028" s="23" t="s">
        <v>193</v>
      </c>
      <c r="G2028" s="23">
        <v>3</v>
      </c>
    </row>
    <row r="2029" spans="1:7" ht="15" x14ac:dyDescent="0.25">
      <c r="A2029" s="128" t="str">
        <f t="shared" si="31"/>
        <v>Reg2015Bladder - C67MaleTairawhiti</v>
      </c>
      <c r="B2029" s="23" t="s">
        <v>2</v>
      </c>
      <c r="C2029" s="23">
        <v>2015</v>
      </c>
      <c r="D2029" s="23" t="s">
        <v>19</v>
      </c>
      <c r="E2029" s="23" t="s">
        <v>5</v>
      </c>
      <c r="F2029" s="23" t="s">
        <v>193</v>
      </c>
      <c r="G2029" s="23">
        <v>2</v>
      </c>
    </row>
    <row r="2030" spans="1:7" ht="15" x14ac:dyDescent="0.25">
      <c r="A2030" s="128" t="str">
        <f t="shared" si="31"/>
        <v>Reg2015Other urinary organs - C68MaleTairawhiti</v>
      </c>
      <c r="B2030" s="23" t="s">
        <v>2</v>
      </c>
      <c r="C2030" s="23">
        <v>2015</v>
      </c>
      <c r="D2030" s="23" t="s">
        <v>276</v>
      </c>
      <c r="E2030" s="23" t="s">
        <v>5</v>
      </c>
      <c r="F2030" s="23" t="s">
        <v>193</v>
      </c>
      <c r="G2030" s="23">
        <v>1</v>
      </c>
    </row>
    <row r="2031" spans="1:7" ht="15" x14ac:dyDescent="0.25">
      <c r="A2031" s="128" t="str">
        <f t="shared" si="31"/>
        <v>Reg2015Eye - C69MaleTairawhiti</v>
      </c>
      <c r="B2031" s="23" t="s">
        <v>2</v>
      </c>
      <c r="C2031" s="23">
        <v>2015</v>
      </c>
      <c r="D2031" s="23" t="s">
        <v>278</v>
      </c>
      <c r="E2031" s="23" t="s">
        <v>5</v>
      </c>
      <c r="F2031" s="23" t="s">
        <v>193</v>
      </c>
      <c r="G2031" s="23">
        <v>2</v>
      </c>
    </row>
    <row r="2032" spans="1:7" ht="15" x14ac:dyDescent="0.25">
      <c r="A2032" s="128" t="str">
        <f t="shared" si="31"/>
        <v>Reg2015Brain - C71MaleTairawhiti</v>
      </c>
      <c r="B2032" s="23" t="s">
        <v>2</v>
      </c>
      <c r="C2032" s="23">
        <v>2015</v>
      </c>
      <c r="D2032" s="23" t="s">
        <v>20</v>
      </c>
      <c r="E2032" s="23" t="s">
        <v>5</v>
      </c>
      <c r="F2032" s="23" t="s">
        <v>193</v>
      </c>
      <c r="G2032" s="23">
        <v>1</v>
      </c>
    </row>
    <row r="2033" spans="1:7" ht="15" x14ac:dyDescent="0.25">
      <c r="A2033" s="128" t="str">
        <f t="shared" si="31"/>
        <v>Reg2015Thyroid - C73MaleTairawhiti</v>
      </c>
      <c r="B2033" s="23" t="s">
        <v>2</v>
      </c>
      <c r="C2033" s="23">
        <v>2015</v>
      </c>
      <c r="D2033" s="23" t="s">
        <v>281</v>
      </c>
      <c r="E2033" s="23" t="s">
        <v>5</v>
      </c>
      <c r="F2033" s="23" t="s">
        <v>193</v>
      </c>
      <c r="G2033" s="23">
        <v>5</v>
      </c>
    </row>
    <row r="2034" spans="1:7" ht="15" x14ac:dyDescent="0.25">
      <c r="A2034" s="128" t="str">
        <f t="shared" si="31"/>
        <v>Reg2015Unknown primary - C77-C79MaleTairawhiti</v>
      </c>
      <c r="B2034" s="23" t="s">
        <v>2</v>
      </c>
      <c r="C2034" s="23">
        <v>2015</v>
      </c>
      <c r="D2034" s="23" t="s">
        <v>286</v>
      </c>
      <c r="E2034" s="23" t="s">
        <v>5</v>
      </c>
      <c r="F2034" s="23" t="s">
        <v>193</v>
      </c>
      <c r="G2034" s="23">
        <v>5</v>
      </c>
    </row>
    <row r="2035" spans="1:7" ht="15" x14ac:dyDescent="0.25">
      <c r="A2035" s="128" t="str">
        <f t="shared" si="31"/>
        <v>Reg2015Non-Hodgkin lymphoma - C82-C86, C96MaleTairawhiti</v>
      </c>
      <c r="B2035" s="23" t="s">
        <v>2</v>
      </c>
      <c r="C2035" s="23">
        <v>2015</v>
      </c>
      <c r="D2035" s="23" t="s">
        <v>365</v>
      </c>
      <c r="E2035" s="23" t="s">
        <v>5</v>
      </c>
      <c r="F2035" s="23" t="s">
        <v>193</v>
      </c>
      <c r="G2035" s="23">
        <v>3</v>
      </c>
    </row>
    <row r="2036" spans="1:7" ht="15" x14ac:dyDescent="0.25">
      <c r="A2036" s="128" t="str">
        <f t="shared" si="31"/>
        <v>Reg2015Myeloma - C90MaleTairawhiti</v>
      </c>
      <c r="B2036" s="23" t="s">
        <v>2</v>
      </c>
      <c r="C2036" s="23">
        <v>2015</v>
      </c>
      <c r="D2036" s="23" t="s">
        <v>292</v>
      </c>
      <c r="E2036" s="23" t="s">
        <v>5</v>
      </c>
      <c r="F2036" s="23" t="s">
        <v>193</v>
      </c>
      <c r="G2036" s="23">
        <v>3</v>
      </c>
    </row>
    <row r="2037" spans="1:7" ht="15" x14ac:dyDescent="0.25">
      <c r="A2037" s="128" t="str">
        <f t="shared" si="31"/>
        <v>Reg2015Leukaemia - C91-C95MaleTairawhiti</v>
      </c>
      <c r="B2037" s="23" t="s">
        <v>2</v>
      </c>
      <c r="C2037" s="23">
        <v>2015</v>
      </c>
      <c r="D2037" s="23" t="s">
        <v>26</v>
      </c>
      <c r="E2037" s="23" t="s">
        <v>5</v>
      </c>
      <c r="F2037" s="23" t="s">
        <v>193</v>
      </c>
      <c r="G2037" s="23">
        <v>5</v>
      </c>
    </row>
    <row r="2038" spans="1:7" ht="15" x14ac:dyDescent="0.25">
      <c r="A2038" s="128" t="str">
        <f t="shared" si="31"/>
        <v>Reg2015Myelodyplastic syndromes - D46MaleTairawhiti</v>
      </c>
      <c r="B2038" s="23" t="s">
        <v>2</v>
      </c>
      <c r="C2038" s="23">
        <v>2015</v>
      </c>
      <c r="D2038" s="23" t="s">
        <v>295</v>
      </c>
      <c r="E2038" s="23" t="s">
        <v>5</v>
      </c>
      <c r="F2038" s="23" t="s">
        <v>193</v>
      </c>
      <c r="G2038" s="23">
        <v>2</v>
      </c>
    </row>
    <row r="2039" spans="1:7" ht="15" x14ac:dyDescent="0.25">
      <c r="A2039" s="128" t="str">
        <f t="shared" si="31"/>
        <v>Reg2015Uncertain behaviour of lymphoid, haematopoietic and related tissue - D47MaleTairawhiti</v>
      </c>
      <c r="B2039" s="23" t="s">
        <v>2</v>
      </c>
      <c r="C2039" s="23">
        <v>2015</v>
      </c>
      <c r="D2039" s="23" t="s">
        <v>296</v>
      </c>
      <c r="E2039" s="23" t="s">
        <v>5</v>
      </c>
      <c r="F2039" s="23" t="s">
        <v>193</v>
      </c>
      <c r="G2039" s="23">
        <v>1</v>
      </c>
    </row>
    <row r="2040" spans="1:7" ht="15" x14ac:dyDescent="0.25">
      <c r="A2040" s="128" t="str">
        <f t="shared" si="31"/>
        <v>Reg2015Lip - C00FemaleHawke's Bay</v>
      </c>
      <c r="B2040" s="23" t="s">
        <v>2</v>
      </c>
      <c r="C2040" s="23">
        <v>2015</v>
      </c>
      <c r="D2040" s="23" t="s">
        <v>27</v>
      </c>
      <c r="E2040" s="23" t="s">
        <v>4</v>
      </c>
      <c r="F2040" s="23" t="s">
        <v>297</v>
      </c>
      <c r="G2040" s="23">
        <v>1</v>
      </c>
    </row>
    <row r="2041" spans="1:7" ht="15" x14ac:dyDescent="0.25">
      <c r="A2041" s="128" t="str">
        <f t="shared" si="31"/>
        <v>Reg2015Tongue - C01-C02FemaleHawke's Bay</v>
      </c>
      <c r="B2041" s="23" t="s">
        <v>2</v>
      </c>
      <c r="C2041" s="23">
        <v>2015</v>
      </c>
      <c r="D2041" s="23" t="s">
        <v>42</v>
      </c>
      <c r="E2041" s="23" t="s">
        <v>4</v>
      </c>
      <c r="F2041" s="23" t="s">
        <v>297</v>
      </c>
      <c r="G2041" s="23">
        <v>1</v>
      </c>
    </row>
    <row r="2042" spans="1:7" ht="15" x14ac:dyDescent="0.25">
      <c r="A2042" s="128" t="str">
        <f t="shared" si="31"/>
        <v>Reg2015Mouth - C03-C06FemaleHawke's Bay</v>
      </c>
      <c r="B2042" s="23" t="s">
        <v>2</v>
      </c>
      <c r="C2042" s="23">
        <v>2015</v>
      </c>
      <c r="D2042" s="23" t="s">
        <v>31</v>
      </c>
      <c r="E2042" s="23" t="s">
        <v>4</v>
      </c>
      <c r="F2042" s="23" t="s">
        <v>297</v>
      </c>
      <c r="G2042" s="23">
        <v>1</v>
      </c>
    </row>
    <row r="2043" spans="1:7" ht="15" x14ac:dyDescent="0.25">
      <c r="A2043" s="128" t="str">
        <f t="shared" si="31"/>
        <v>Reg2015Salivary glands - C07-C08FemaleHawke's Bay</v>
      </c>
      <c r="B2043" s="23" t="s">
        <v>2</v>
      </c>
      <c r="C2043" s="23">
        <v>2015</v>
      </c>
      <c r="D2043" s="23" t="s">
        <v>247</v>
      </c>
      <c r="E2043" s="23" t="s">
        <v>4</v>
      </c>
      <c r="F2043" s="23" t="s">
        <v>297</v>
      </c>
      <c r="G2043" s="23">
        <v>4</v>
      </c>
    </row>
    <row r="2044" spans="1:7" ht="15" x14ac:dyDescent="0.25">
      <c r="A2044" s="128" t="str">
        <f t="shared" si="31"/>
        <v>Reg2015Nasopharynx - C11FemaleHawke's Bay</v>
      </c>
      <c r="B2044" s="23" t="s">
        <v>2</v>
      </c>
      <c r="C2044" s="23">
        <v>2015</v>
      </c>
      <c r="D2044" s="23" t="s">
        <v>32</v>
      </c>
      <c r="E2044" s="23" t="s">
        <v>4</v>
      </c>
      <c r="F2044" s="23" t="s">
        <v>297</v>
      </c>
      <c r="G2044" s="23">
        <v>1</v>
      </c>
    </row>
    <row r="2045" spans="1:7" ht="15" x14ac:dyDescent="0.25">
      <c r="A2045" s="128" t="str">
        <f t="shared" si="31"/>
        <v>Reg2015Oesophagus - C15FemaleHawke's Bay</v>
      </c>
      <c r="B2045" s="23" t="s">
        <v>2</v>
      </c>
      <c r="C2045" s="23">
        <v>2015</v>
      </c>
      <c r="D2045" s="23" t="s">
        <v>33</v>
      </c>
      <c r="E2045" s="23" t="s">
        <v>4</v>
      </c>
      <c r="F2045" s="23" t="s">
        <v>297</v>
      </c>
      <c r="G2045" s="23">
        <v>4</v>
      </c>
    </row>
    <row r="2046" spans="1:7" ht="15" x14ac:dyDescent="0.25">
      <c r="A2046" s="128" t="str">
        <f t="shared" si="31"/>
        <v>Reg2015Stomach - C16FemaleHawke's Bay</v>
      </c>
      <c r="B2046" s="23" t="s">
        <v>2</v>
      </c>
      <c r="C2046" s="23">
        <v>2015</v>
      </c>
      <c r="D2046" s="23" t="s">
        <v>39</v>
      </c>
      <c r="E2046" s="23" t="s">
        <v>4</v>
      </c>
      <c r="F2046" s="23" t="s">
        <v>297</v>
      </c>
      <c r="G2046" s="23">
        <v>3</v>
      </c>
    </row>
    <row r="2047" spans="1:7" ht="15" x14ac:dyDescent="0.25">
      <c r="A2047" s="128" t="str">
        <f t="shared" si="31"/>
        <v>Reg2015Small intestine - C17FemaleHawke's Bay</v>
      </c>
      <c r="B2047" s="23" t="s">
        <v>2</v>
      </c>
      <c r="C2047" s="23">
        <v>2015</v>
      </c>
      <c r="D2047" s="23" t="s">
        <v>252</v>
      </c>
      <c r="E2047" s="23" t="s">
        <v>4</v>
      </c>
      <c r="F2047" s="23" t="s">
        <v>297</v>
      </c>
      <c r="G2047" s="23">
        <v>4</v>
      </c>
    </row>
    <row r="2048" spans="1:7" ht="15" x14ac:dyDescent="0.25">
      <c r="A2048" s="128" t="str">
        <f t="shared" si="31"/>
        <v>Reg2015Colon, rectum and rectosigmoid junction - C18-C20FemaleHawke's Bay</v>
      </c>
      <c r="B2048" s="23" t="s">
        <v>2</v>
      </c>
      <c r="C2048" s="23">
        <v>2015</v>
      </c>
      <c r="D2048" s="23" t="s">
        <v>1567</v>
      </c>
      <c r="E2048" s="23" t="s">
        <v>4</v>
      </c>
      <c r="F2048" s="23" t="s">
        <v>297</v>
      </c>
      <c r="G2048" s="23">
        <v>75</v>
      </c>
    </row>
    <row r="2049" spans="1:7" ht="15" x14ac:dyDescent="0.25">
      <c r="A2049" s="128" t="str">
        <f t="shared" si="31"/>
        <v>Reg2015Liver - C22FemaleHawke's Bay</v>
      </c>
      <c r="B2049" s="23" t="s">
        <v>2</v>
      </c>
      <c r="C2049" s="23">
        <v>2015</v>
      </c>
      <c r="D2049" s="23" t="s">
        <v>254</v>
      </c>
      <c r="E2049" s="23" t="s">
        <v>4</v>
      </c>
      <c r="F2049" s="23" t="s">
        <v>297</v>
      </c>
      <c r="G2049" s="23">
        <v>4</v>
      </c>
    </row>
    <row r="2050" spans="1:7" ht="15" x14ac:dyDescent="0.25">
      <c r="A2050" s="128" t="str">
        <f t="shared" si="31"/>
        <v>Reg2015Gallbladder - C23FemaleHawke's Bay</v>
      </c>
      <c r="B2050" s="23" t="s">
        <v>2</v>
      </c>
      <c r="C2050" s="23">
        <v>2015</v>
      </c>
      <c r="D2050" s="23" t="s">
        <v>23</v>
      </c>
      <c r="E2050" s="23" t="s">
        <v>4</v>
      </c>
      <c r="F2050" s="23" t="s">
        <v>297</v>
      </c>
      <c r="G2050" s="23">
        <v>3</v>
      </c>
    </row>
    <row r="2051" spans="1:7" ht="15" x14ac:dyDescent="0.25">
      <c r="A2051" s="128" t="str">
        <f t="shared" ref="A2051:A2114" si="32">B2051&amp;C2051&amp;D2051&amp;E2051&amp;F2051</f>
        <v>Reg2015Other biliary tract - C24FemaleHawke's Bay</v>
      </c>
      <c r="B2051" s="23" t="s">
        <v>2</v>
      </c>
      <c r="C2051" s="23">
        <v>2015</v>
      </c>
      <c r="D2051" s="23" t="s">
        <v>255</v>
      </c>
      <c r="E2051" s="23" t="s">
        <v>4</v>
      </c>
      <c r="F2051" s="23" t="s">
        <v>297</v>
      </c>
      <c r="G2051" s="23">
        <v>1</v>
      </c>
    </row>
    <row r="2052" spans="1:7" ht="15" x14ac:dyDescent="0.25">
      <c r="A2052" s="128" t="str">
        <f t="shared" si="32"/>
        <v>Reg2015Pancreas - C25FemaleHawke's Bay</v>
      </c>
      <c r="B2052" s="23" t="s">
        <v>2</v>
      </c>
      <c r="C2052" s="23">
        <v>2015</v>
      </c>
      <c r="D2052" s="23" t="s">
        <v>36</v>
      </c>
      <c r="E2052" s="23" t="s">
        <v>4</v>
      </c>
      <c r="F2052" s="23" t="s">
        <v>297</v>
      </c>
      <c r="G2052" s="23">
        <v>16</v>
      </c>
    </row>
    <row r="2053" spans="1:7" ht="15" x14ac:dyDescent="0.25">
      <c r="A2053" s="128" t="str">
        <f t="shared" si="32"/>
        <v>Reg2015Other digestive organs - C26FemaleHawke's Bay</v>
      </c>
      <c r="B2053" s="23" t="s">
        <v>2</v>
      </c>
      <c r="C2053" s="23">
        <v>2015</v>
      </c>
      <c r="D2053" s="23" t="s">
        <v>256</v>
      </c>
      <c r="E2053" s="23" t="s">
        <v>4</v>
      </c>
      <c r="F2053" s="23" t="s">
        <v>297</v>
      </c>
      <c r="G2053" s="23">
        <v>3</v>
      </c>
    </row>
    <row r="2054" spans="1:7" ht="15" x14ac:dyDescent="0.25">
      <c r="A2054" s="128" t="str">
        <f t="shared" si="32"/>
        <v>Reg2015Nasal cavity and middle ear - C30FemaleHawke's Bay</v>
      </c>
      <c r="B2054" s="23" t="s">
        <v>2</v>
      </c>
      <c r="C2054" s="23">
        <v>2015</v>
      </c>
      <c r="D2054" s="23" t="s">
        <v>258</v>
      </c>
      <c r="E2054" s="23" t="s">
        <v>4</v>
      </c>
      <c r="F2054" s="23" t="s">
        <v>297</v>
      </c>
      <c r="G2054" s="23">
        <v>1</v>
      </c>
    </row>
    <row r="2055" spans="1:7" ht="15" x14ac:dyDescent="0.25">
      <c r="A2055" s="128" t="str">
        <f t="shared" si="32"/>
        <v>Reg2015Lung - C33-C34FemaleHawke's Bay</v>
      </c>
      <c r="B2055" s="23" t="s">
        <v>2</v>
      </c>
      <c r="C2055" s="23">
        <v>2015</v>
      </c>
      <c r="D2055" s="23" t="s">
        <v>47</v>
      </c>
      <c r="E2055" s="23" t="s">
        <v>4</v>
      </c>
      <c r="F2055" s="23" t="s">
        <v>297</v>
      </c>
      <c r="G2055" s="23">
        <v>43</v>
      </c>
    </row>
    <row r="2056" spans="1:7" ht="15" x14ac:dyDescent="0.25">
      <c r="A2056" s="128" t="str">
        <f t="shared" si="32"/>
        <v>Reg2015Melanoma - C43FemaleHawke's Bay</v>
      </c>
      <c r="B2056" s="23" t="s">
        <v>2</v>
      </c>
      <c r="C2056" s="23">
        <v>2015</v>
      </c>
      <c r="D2056" s="23" t="s">
        <v>28</v>
      </c>
      <c r="E2056" s="23" t="s">
        <v>4</v>
      </c>
      <c r="F2056" s="23" t="s">
        <v>297</v>
      </c>
      <c r="G2056" s="23">
        <v>27</v>
      </c>
    </row>
    <row r="2057" spans="1:7" ht="15" x14ac:dyDescent="0.25">
      <c r="A2057" s="128" t="str">
        <f t="shared" si="32"/>
        <v>Reg2015Non-melanoma - C44FemaleHawke's Bay</v>
      </c>
      <c r="B2057" s="23" t="s">
        <v>2</v>
      </c>
      <c r="C2057" s="23">
        <v>2015</v>
      </c>
      <c r="D2057" s="23" t="s">
        <v>263</v>
      </c>
      <c r="E2057" s="23" t="s">
        <v>4</v>
      </c>
      <c r="F2057" s="23" t="s">
        <v>297</v>
      </c>
      <c r="G2057" s="23">
        <v>3</v>
      </c>
    </row>
    <row r="2058" spans="1:7" ht="15" x14ac:dyDescent="0.25">
      <c r="A2058" s="128" t="str">
        <f t="shared" si="32"/>
        <v>Reg2015Peritoneum - C48FemaleHawke's Bay</v>
      </c>
      <c r="B2058" s="23" t="s">
        <v>2</v>
      </c>
      <c r="C2058" s="23">
        <v>2015</v>
      </c>
      <c r="D2058" s="23" t="s">
        <v>267</v>
      </c>
      <c r="E2058" s="23" t="s">
        <v>4</v>
      </c>
      <c r="F2058" s="23" t="s">
        <v>297</v>
      </c>
      <c r="G2058" s="23">
        <v>1</v>
      </c>
    </row>
    <row r="2059" spans="1:7" ht="15" x14ac:dyDescent="0.25">
      <c r="A2059" s="128" t="str">
        <f t="shared" si="32"/>
        <v>Reg2015Connective tissue - C49FemaleHawke's Bay</v>
      </c>
      <c r="B2059" s="23" t="s">
        <v>2</v>
      </c>
      <c r="C2059" s="23">
        <v>2015</v>
      </c>
      <c r="D2059" s="23" t="s">
        <v>268</v>
      </c>
      <c r="E2059" s="23" t="s">
        <v>4</v>
      </c>
      <c r="F2059" s="23" t="s">
        <v>297</v>
      </c>
      <c r="G2059" s="23">
        <v>1</v>
      </c>
    </row>
    <row r="2060" spans="1:7" ht="15" x14ac:dyDescent="0.25">
      <c r="A2060" s="128" t="str">
        <f t="shared" si="32"/>
        <v>Reg2015Breast - C50FemaleHawke's Bay</v>
      </c>
      <c r="B2060" s="23" t="s">
        <v>2</v>
      </c>
      <c r="C2060" s="23">
        <v>2015</v>
      </c>
      <c r="D2060" s="23" t="s">
        <v>21</v>
      </c>
      <c r="E2060" s="23" t="s">
        <v>4</v>
      </c>
      <c r="F2060" s="23" t="s">
        <v>297</v>
      </c>
      <c r="G2060" s="23">
        <v>116</v>
      </c>
    </row>
    <row r="2061" spans="1:7" ht="15" x14ac:dyDescent="0.25">
      <c r="A2061" s="128" t="str">
        <f t="shared" si="32"/>
        <v>Reg2015Vulva - C51FemaleHawke's Bay</v>
      </c>
      <c r="B2061" s="23" t="s">
        <v>2</v>
      </c>
      <c r="C2061" s="23">
        <v>2015</v>
      </c>
      <c r="D2061" s="23" t="s">
        <v>46</v>
      </c>
      <c r="E2061" s="23" t="s">
        <v>4</v>
      </c>
      <c r="F2061" s="23" t="s">
        <v>297</v>
      </c>
      <c r="G2061" s="23">
        <v>1</v>
      </c>
    </row>
    <row r="2062" spans="1:7" ht="15" x14ac:dyDescent="0.25">
      <c r="A2062" s="128" t="str">
        <f t="shared" si="32"/>
        <v>Reg2015Vagina - C52FemaleHawke's Bay</v>
      </c>
      <c r="B2062" s="23" t="s">
        <v>2</v>
      </c>
      <c r="C2062" s="23">
        <v>2015</v>
      </c>
      <c r="D2062" s="23" t="s">
        <v>45</v>
      </c>
      <c r="E2062" s="23" t="s">
        <v>4</v>
      </c>
      <c r="F2062" s="23" t="s">
        <v>297</v>
      </c>
      <c r="G2062" s="23">
        <v>2</v>
      </c>
    </row>
    <row r="2063" spans="1:7" ht="15" x14ac:dyDescent="0.25">
      <c r="A2063" s="128" t="str">
        <f t="shared" si="32"/>
        <v>Reg2015Cervix - C53FemaleHawke's Bay</v>
      </c>
      <c r="B2063" s="23" t="s">
        <v>2</v>
      </c>
      <c r="C2063" s="23">
        <v>2015</v>
      </c>
      <c r="D2063" s="23" t="s">
        <v>22</v>
      </c>
      <c r="E2063" s="23" t="s">
        <v>4</v>
      </c>
      <c r="F2063" s="23" t="s">
        <v>297</v>
      </c>
      <c r="G2063" s="23">
        <v>6</v>
      </c>
    </row>
    <row r="2064" spans="1:7" ht="15" x14ac:dyDescent="0.25">
      <c r="A2064" s="128" t="str">
        <f t="shared" si="32"/>
        <v>Reg2015Uterus - C54-C55FemaleHawke's Bay</v>
      </c>
      <c r="B2064" s="23" t="s">
        <v>2</v>
      </c>
      <c r="C2064" s="23">
        <v>2015</v>
      </c>
      <c r="D2064" s="23" t="s">
        <v>44</v>
      </c>
      <c r="E2064" s="23" t="s">
        <v>4</v>
      </c>
      <c r="F2064" s="23" t="s">
        <v>297</v>
      </c>
      <c r="G2064" s="23">
        <v>25</v>
      </c>
    </row>
    <row r="2065" spans="1:7" ht="15" x14ac:dyDescent="0.25">
      <c r="A2065" s="128" t="str">
        <f t="shared" si="32"/>
        <v>Reg2015Ovary - C56FemaleHawke's Bay</v>
      </c>
      <c r="B2065" s="23" t="s">
        <v>2</v>
      </c>
      <c r="C2065" s="23">
        <v>2015</v>
      </c>
      <c r="D2065" s="23" t="s">
        <v>35</v>
      </c>
      <c r="E2065" s="23" t="s">
        <v>4</v>
      </c>
      <c r="F2065" s="23" t="s">
        <v>297</v>
      </c>
      <c r="G2065" s="23">
        <v>15</v>
      </c>
    </row>
    <row r="2066" spans="1:7" ht="15" x14ac:dyDescent="0.25">
      <c r="A2066" s="128" t="str">
        <f t="shared" si="32"/>
        <v>Reg2015Other female genital organs - C57FemaleHawke's Bay</v>
      </c>
      <c r="B2066" s="23" t="s">
        <v>2</v>
      </c>
      <c r="C2066" s="23">
        <v>2015</v>
      </c>
      <c r="D2066" s="23" t="s">
        <v>270</v>
      </c>
      <c r="E2066" s="23" t="s">
        <v>4</v>
      </c>
      <c r="F2066" s="23" t="s">
        <v>297</v>
      </c>
      <c r="G2066" s="23">
        <v>2</v>
      </c>
    </row>
    <row r="2067" spans="1:7" ht="15" x14ac:dyDescent="0.25">
      <c r="A2067" s="128" t="str">
        <f t="shared" si="32"/>
        <v>Reg2015Kidney - C64FemaleHawke's Bay</v>
      </c>
      <c r="B2067" s="23" t="s">
        <v>2</v>
      </c>
      <c r="C2067" s="23">
        <v>2015</v>
      </c>
      <c r="D2067" s="23" t="s">
        <v>274</v>
      </c>
      <c r="E2067" s="23" t="s">
        <v>4</v>
      </c>
      <c r="F2067" s="23" t="s">
        <v>297</v>
      </c>
      <c r="G2067" s="23">
        <v>5</v>
      </c>
    </row>
    <row r="2068" spans="1:7" ht="15" x14ac:dyDescent="0.25">
      <c r="A2068" s="128" t="str">
        <f t="shared" si="32"/>
        <v>Reg2015Bladder - C67FemaleHawke's Bay</v>
      </c>
      <c r="B2068" s="23" t="s">
        <v>2</v>
      </c>
      <c r="C2068" s="23">
        <v>2015</v>
      </c>
      <c r="D2068" s="23" t="s">
        <v>19</v>
      </c>
      <c r="E2068" s="23" t="s">
        <v>4</v>
      </c>
      <c r="F2068" s="23" t="s">
        <v>297</v>
      </c>
      <c r="G2068" s="23">
        <v>8</v>
      </c>
    </row>
    <row r="2069" spans="1:7" ht="15" x14ac:dyDescent="0.25">
      <c r="A2069" s="128" t="str">
        <f t="shared" si="32"/>
        <v>Reg2015Eye - C69FemaleHawke's Bay</v>
      </c>
      <c r="B2069" s="23" t="s">
        <v>2</v>
      </c>
      <c r="C2069" s="23">
        <v>2015</v>
      </c>
      <c r="D2069" s="23" t="s">
        <v>278</v>
      </c>
      <c r="E2069" s="23" t="s">
        <v>4</v>
      </c>
      <c r="F2069" s="23" t="s">
        <v>297</v>
      </c>
      <c r="G2069" s="23">
        <v>3</v>
      </c>
    </row>
    <row r="2070" spans="1:7" ht="15" x14ac:dyDescent="0.25">
      <c r="A2070" s="128" t="str">
        <f t="shared" si="32"/>
        <v>Reg2015Brain - C71FemaleHawke's Bay</v>
      </c>
      <c r="B2070" s="23" t="s">
        <v>2</v>
      </c>
      <c r="C2070" s="23">
        <v>2015</v>
      </c>
      <c r="D2070" s="23" t="s">
        <v>20</v>
      </c>
      <c r="E2070" s="23" t="s">
        <v>4</v>
      </c>
      <c r="F2070" s="23" t="s">
        <v>297</v>
      </c>
      <c r="G2070" s="23">
        <v>7</v>
      </c>
    </row>
    <row r="2071" spans="1:7" ht="15" x14ac:dyDescent="0.25">
      <c r="A2071" s="128" t="str">
        <f t="shared" si="32"/>
        <v>Reg2015Thyroid - C73FemaleHawke's Bay</v>
      </c>
      <c r="B2071" s="23" t="s">
        <v>2</v>
      </c>
      <c r="C2071" s="23">
        <v>2015</v>
      </c>
      <c r="D2071" s="23" t="s">
        <v>281</v>
      </c>
      <c r="E2071" s="23" t="s">
        <v>4</v>
      </c>
      <c r="F2071" s="23" t="s">
        <v>297</v>
      </c>
      <c r="G2071" s="23">
        <v>12</v>
      </c>
    </row>
    <row r="2072" spans="1:7" ht="15" x14ac:dyDescent="0.25">
      <c r="A2072" s="128" t="str">
        <f t="shared" si="32"/>
        <v>Reg2015Unknown primary - C77-C79FemaleHawke's Bay</v>
      </c>
      <c r="B2072" s="23" t="s">
        <v>2</v>
      </c>
      <c r="C2072" s="23">
        <v>2015</v>
      </c>
      <c r="D2072" s="23" t="s">
        <v>286</v>
      </c>
      <c r="E2072" s="23" t="s">
        <v>4</v>
      </c>
      <c r="F2072" s="23" t="s">
        <v>297</v>
      </c>
      <c r="G2072" s="23">
        <v>11</v>
      </c>
    </row>
    <row r="2073" spans="1:7" ht="15" x14ac:dyDescent="0.25">
      <c r="A2073" s="128" t="str">
        <f t="shared" si="32"/>
        <v>Reg2015Unspecified site - C80FemaleHawke's Bay</v>
      </c>
      <c r="B2073" s="23" t="s">
        <v>2</v>
      </c>
      <c r="C2073" s="23">
        <v>2015</v>
      </c>
      <c r="D2073" s="23" t="s">
        <v>287</v>
      </c>
      <c r="E2073" s="23" t="s">
        <v>4</v>
      </c>
      <c r="F2073" s="23" t="s">
        <v>297</v>
      </c>
      <c r="G2073" s="23">
        <v>3</v>
      </c>
    </row>
    <row r="2074" spans="1:7" ht="15" x14ac:dyDescent="0.25">
      <c r="A2074" s="128" t="str">
        <f t="shared" si="32"/>
        <v>Reg2015Non-Hodgkin lymphoma - C82-C86, C96FemaleHawke's Bay</v>
      </c>
      <c r="B2074" s="23" t="s">
        <v>2</v>
      </c>
      <c r="C2074" s="23">
        <v>2015</v>
      </c>
      <c r="D2074" s="23" t="s">
        <v>365</v>
      </c>
      <c r="E2074" s="23" t="s">
        <v>4</v>
      </c>
      <c r="F2074" s="23" t="s">
        <v>297</v>
      </c>
      <c r="G2074" s="23">
        <v>12</v>
      </c>
    </row>
    <row r="2075" spans="1:7" ht="15" x14ac:dyDescent="0.25">
      <c r="A2075" s="128" t="str">
        <f t="shared" si="32"/>
        <v>Reg2015Myeloma - C90FemaleHawke's Bay</v>
      </c>
      <c r="B2075" s="23" t="s">
        <v>2</v>
      </c>
      <c r="C2075" s="23">
        <v>2015</v>
      </c>
      <c r="D2075" s="23" t="s">
        <v>292</v>
      </c>
      <c r="E2075" s="23" t="s">
        <v>4</v>
      </c>
      <c r="F2075" s="23" t="s">
        <v>297</v>
      </c>
      <c r="G2075" s="23">
        <v>1</v>
      </c>
    </row>
    <row r="2076" spans="1:7" ht="15" x14ac:dyDescent="0.25">
      <c r="A2076" s="128" t="str">
        <f t="shared" si="32"/>
        <v>Reg2015Leukaemia - C91-C95FemaleHawke's Bay</v>
      </c>
      <c r="B2076" s="23" t="s">
        <v>2</v>
      </c>
      <c r="C2076" s="23">
        <v>2015</v>
      </c>
      <c r="D2076" s="23" t="s">
        <v>26</v>
      </c>
      <c r="E2076" s="23" t="s">
        <v>4</v>
      </c>
      <c r="F2076" s="23" t="s">
        <v>297</v>
      </c>
      <c r="G2076" s="23">
        <v>11</v>
      </c>
    </row>
    <row r="2077" spans="1:7" ht="15" x14ac:dyDescent="0.25">
      <c r="A2077" s="128" t="str">
        <f t="shared" si="32"/>
        <v>Reg2015Myelodyplastic syndromes - D46FemaleHawke's Bay</v>
      </c>
      <c r="B2077" s="23" t="s">
        <v>2</v>
      </c>
      <c r="C2077" s="23">
        <v>2015</v>
      </c>
      <c r="D2077" s="23" t="s">
        <v>295</v>
      </c>
      <c r="E2077" s="23" t="s">
        <v>4</v>
      </c>
      <c r="F2077" s="23" t="s">
        <v>297</v>
      </c>
      <c r="G2077" s="23">
        <v>5</v>
      </c>
    </row>
    <row r="2078" spans="1:7" ht="15" x14ac:dyDescent="0.25">
      <c r="A2078" s="128" t="str">
        <f t="shared" si="32"/>
        <v>Reg2015Uncertain behaviour of lymphoid, haematopoietic and related tissue - D47FemaleHawke's Bay</v>
      </c>
      <c r="B2078" s="23" t="s">
        <v>2</v>
      </c>
      <c r="C2078" s="23">
        <v>2015</v>
      </c>
      <c r="D2078" s="23" t="s">
        <v>296</v>
      </c>
      <c r="E2078" s="23" t="s">
        <v>4</v>
      </c>
      <c r="F2078" s="23" t="s">
        <v>297</v>
      </c>
      <c r="G2078" s="23">
        <v>1</v>
      </c>
    </row>
    <row r="2079" spans="1:7" ht="15" x14ac:dyDescent="0.25">
      <c r="A2079" s="128" t="str">
        <f t="shared" si="32"/>
        <v>Reg2015Lip - C00MaleHawke's Bay</v>
      </c>
      <c r="B2079" s="23" t="s">
        <v>2</v>
      </c>
      <c r="C2079" s="23">
        <v>2015</v>
      </c>
      <c r="D2079" s="23" t="s">
        <v>27</v>
      </c>
      <c r="E2079" s="23" t="s">
        <v>5</v>
      </c>
      <c r="F2079" s="23" t="s">
        <v>297</v>
      </c>
      <c r="G2079" s="23">
        <v>2</v>
      </c>
    </row>
    <row r="2080" spans="1:7" ht="15" x14ac:dyDescent="0.25">
      <c r="A2080" s="128" t="str">
        <f t="shared" si="32"/>
        <v>Reg2015Tongue - C01-C02MaleHawke's Bay</v>
      </c>
      <c r="B2080" s="23" t="s">
        <v>2</v>
      </c>
      <c r="C2080" s="23">
        <v>2015</v>
      </c>
      <c r="D2080" s="23" t="s">
        <v>42</v>
      </c>
      <c r="E2080" s="23" t="s">
        <v>5</v>
      </c>
      <c r="F2080" s="23" t="s">
        <v>297</v>
      </c>
      <c r="G2080" s="23">
        <v>5</v>
      </c>
    </row>
    <row r="2081" spans="1:7" ht="15" x14ac:dyDescent="0.25">
      <c r="A2081" s="128" t="str">
        <f t="shared" si="32"/>
        <v>Reg2015Tonsils - C09MaleHawke's Bay</v>
      </c>
      <c r="B2081" s="23" t="s">
        <v>2</v>
      </c>
      <c r="C2081" s="23">
        <v>2015</v>
      </c>
      <c r="D2081" s="23" t="s">
        <v>248</v>
      </c>
      <c r="E2081" s="23" t="s">
        <v>5</v>
      </c>
      <c r="F2081" s="23" t="s">
        <v>297</v>
      </c>
      <c r="G2081" s="23">
        <v>4</v>
      </c>
    </row>
    <row r="2082" spans="1:7" ht="15" x14ac:dyDescent="0.25">
      <c r="A2082" s="128" t="str">
        <f t="shared" si="32"/>
        <v>Reg2015Oropharynx - C10MaleHawke's Bay</v>
      </c>
      <c r="B2082" s="23" t="s">
        <v>2</v>
      </c>
      <c r="C2082" s="23">
        <v>2015</v>
      </c>
      <c r="D2082" s="23" t="s">
        <v>34</v>
      </c>
      <c r="E2082" s="23" t="s">
        <v>5</v>
      </c>
      <c r="F2082" s="23" t="s">
        <v>297</v>
      </c>
      <c r="G2082" s="23">
        <v>2</v>
      </c>
    </row>
    <row r="2083" spans="1:7" ht="15" x14ac:dyDescent="0.25">
      <c r="A2083" s="128" t="str">
        <f t="shared" si="32"/>
        <v>Reg2015Pyriform sinus - C12MaleHawke's Bay</v>
      </c>
      <c r="B2083" s="23" t="s">
        <v>2</v>
      </c>
      <c r="C2083" s="23">
        <v>2015</v>
      </c>
      <c r="D2083" s="23" t="s">
        <v>249</v>
      </c>
      <c r="E2083" s="23" t="s">
        <v>5</v>
      </c>
      <c r="F2083" s="23" t="s">
        <v>297</v>
      </c>
      <c r="G2083" s="23">
        <v>1</v>
      </c>
    </row>
    <row r="2084" spans="1:7" ht="15" x14ac:dyDescent="0.25">
      <c r="A2084" s="128" t="str">
        <f t="shared" si="32"/>
        <v>Reg2015Oesophagus - C15MaleHawke's Bay</v>
      </c>
      <c r="B2084" s="23" t="s">
        <v>2</v>
      </c>
      <c r="C2084" s="23">
        <v>2015</v>
      </c>
      <c r="D2084" s="23" t="s">
        <v>33</v>
      </c>
      <c r="E2084" s="23" t="s">
        <v>5</v>
      </c>
      <c r="F2084" s="23" t="s">
        <v>297</v>
      </c>
      <c r="G2084" s="23">
        <v>6</v>
      </c>
    </row>
    <row r="2085" spans="1:7" ht="15" x14ac:dyDescent="0.25">
      <c r="A2085" s="128" t="str">
        <f t="shared" si="32"/>
        <v>Reg2015Stomach - C16MaleHawke's Bay</v>
      </c>
      <c r="B2085" s="23" t="s">
        <v>2</v>
      </c>
      <c r="C2085" s="23">
        <v>2015</v>
      </c>
      <c r="D2085" s="23" t="s">
        <v>39</v>
      </c>
      <c r="E2085" s="23" t="s">
        <v>5</v>
      </c>
      <c r="F2085" s="23" t="s">
        <v>297</v>
      </c>
      <c r="G2085" s="23">
        <v>12</v>
      </c>
    </row>
    <row r="2086" spans="1:7" ht="15" x14ac:dyDescent="0.25">
      <c r="A2086" s="128" t="str">
        <f t="shared" si="32"/>
        <v>Reg2015Small intestine - C17MaleHawke's Bay</v>
      </c>
      <c r="B2086" s="23" t="s">
        <v>2</v>
      </c>
      <c r="C2086" s="23">
        <v>2015</v>
      </c>
      <c r="D2086" s="23" t="s">
        <v>252</v>
      </c>
      <c r="E2086" s="23" t="s">
        <v>5</v>
      </c>
      <c r="F2086" s="23" t="s">
        <v>297</v>
      </c>
      <c r="G2086" s="23">
        <v>1</v>
      </c>
    </row>
    <row r="2087" spans="1:7" ht="15" x14ac:dyDescent="0.25">
      <c r="A2087" s="128" t="str">
        <f t="shared" si="32"/>
        <v>Reg2015Colon, rectum and rectosigmoid junction - C18-C20MaleHawke's Bay</v>
      </c>
      <c r="B2087" s="23" t="s">
        <v>2</v>
      </c>
      <c r="C2087" s="23">
        <v>2015</v>
      </c>
      <c r="D2087" s="23" t="s">
        <v>1567</v>
      </c>
      <c r="E2087" s="23" t="s">
        <v>5</v>
      </c>
      <c r="F2087" s="23" t="s">
        <v>297</v>
      </c>
      <c r="G2087" s="23">
        <v>75</v>
      </c>
    </row>
    <row r="2088" spans="1:7" ht="15" x14ac:dyDescent="0.25">
      <c r="A2088" s="128" t="str">
        <f t="shared" si="32"/>
        <v>Reg2015Liver - C22MaleHawke's Bay</v>
      </c>
      <c r="B2088" s="23" t="s">
        <v>2</v>
      </c>
      <c r="C2088" s="23">
        <v>2015</v>
      </c>
      <c r="D2088" s="23" t="s">
        <v>254</v>
      </c>
      <c r="E2088" s="23" t="s">
        <v>5</v>
      </c>
      <c r="F2088" s="23" t="s">
        <v>297</v>
      </c>
      <c r="G2088" s="23">
        <v>17</v>
      </c>
    </row>
    <row r="2089" spans="1:7" ht="15" x14ac:dyDescent="0.25">
      <c r="A2089" s="128" t="str">
        <f t="shared" si="32"/>
        <v>Reg2015Gallbladder - C23MaleHawke's Bay</v>
      </c>
      <c r="B2089" s="23" t="s">
        <v>2</v>
      </c>
      <c r="C2089" s="23">
        <v>2015</v>
      </c>
      <c r="D2089" s="23" t="s">
        <v>23</v>
      </c>
      <c r="E2089" s="23" t="s">
        <v>5</v>
      </c>
      <c r="F2089" s="23" t="s">
        <v>297</v>
      </c>
      <c r="G2089" s="23">
        <v>1</v>
      </c>
    </row>
    <row r="2090" spans="1:7" ht="15" x14ac:dyDescent="0.25">
      <c r="A2090" s="128" t="str">
        <f t="shared" si="32"/>
        <v>Reg2015Other biliary tract - C24MaleHawke's Bay</v>
      </c>
      <c r="B2090" s="23" t="s">
        <v>2</v>
      </c>
      <c r="C2090" s="23">
        <v>2015</v>
      </c>
      <c r="D2090" s="23" t="s">
        <v>255</v>
      </c>
      <c r="E2090" s="23" t="s">
        <v>5</v>
      </c>
      <c r="F2090" s="23" t="s">
        <v>297</v>
      </c>
      <c r="G2090" s="23">
        <v>2</v>
      </c>
    </row>
    <row r="2091" spans="1:7" ht="15" x14ac:dyDescent="0.25">
      <c r="A2091" s="128" t="str">
        <f t="shared" si="32"/>
        <v>Reg2015Pancreas - C25MaleHawke's Bay</v>
      </c>
      <c r="B2091" s="23" t="s">
        <v>2</v>
      </c>
      <c r="C2091" s="23">
        <v>2015</v>
      </c>
      <c r="D2091" s="23" t="s">
        <v>36</v>
      </c>
      <c r="E2091" s="23" t="s">
        <v>5</v>
      </c>
      <c r="F2091" s="23" t="s">
        <v>297</v>
      </c>
      <c r="G2091" s="23">
        <v>11</v>
      </c>
    </row>
    <row r="2092" spans="1:7" ht="15" x14ac:dyDescent="0.25">
      <c r="A2092" s="128" t="str">
        <f t="shared" si="32"/>
        <v>Reg2015Other digestive organs - C26MaleHawke's Bay</v>
      </c>
      <c r="B2092" s="23" t="s">
        <v>2</v>
      </c>
      <c r="C2092" s="23">
        <v>2015</v>
      </c>
      <c r="D2092" s="23" t="s">
        <v>256</v>
      </c>
      <c r="E2092" s="23" t="s">
        <v>5</v>
      </c>
      <c r="F2092" s="23" t="s">
        <v>297</v>
      </c>
      <c r="G2092" s="23">
        <v>2</v>
      </c>
    </row>
    <row r="2093" spans="1:7" ht="15" x14ac:dyDescent="0.25">
      <c r="A2093" s="128" t="str">
        <f t="shared" si="32"/>
        <v>Reg2015Larynx - C32MaleHawke's Bay</v>
      </c>
      <c r="B2093" s="23" t="s">
        <v>2</v>
      </c>
      <c r="C2093" s="23">
        <v>2015</v>
      </c>
      <c r="D2093" s="23" t="s">
        <v>25</v>
      </c>
      <c r="E2093" s="23" t="s">
        <v>5</v>
      </c>
      <c r="F2093" s="23" t="s">
        <v>297</v>
      </c>
      <c r="G2093" s="23">
        <v>2</v>
      </c>
    </row>
    <row r="2094" spans="1:7" ht="15" x14ac:dyDescent="0.25">
      <c r="A2094" s="128" t="str">
        <f t="shared" si="32"/>
        <v>Reg2015Lung - C33-C34MaleHawke's Bay</v>
      </c>
      <c r="B2094" s="23" t="s">
        <v>2</v>
      </c>
      <c r="C2094" s="23">
        <v>2015</v>
      </c>
      <c r="D2094" s="23" t="s">
        <v>47</v>
      </c>
      <c r="E2094" s="23" t="s">
        <v>5</v>
      </c>
      <c r="F2094" s="23" t="s">
        <v>297</v>
      </c>
      <c r="G2094" s="23">
        <v>50</v>
      </c>
    </row>
    <row r="2095" spans="1:7" ht="15" x14ac:dyDescent="0.25">
      <c r="A2095" s="128" t="str">
        <f t="shared" si="32"/>
        <v>Reg2015Melanoma - C43MaleHawke's Bay</v>
      </c>
      <c r="B2095" s="23" t="s">
        <v>2</v>
      </c>
      <c r="C2095" s="23">
        <v>2015</v>
      </c>
      <c r="D2095" s="23" t="s">
        <v>28</v>
      </c>
      <c r="E2095" s="23" t="s">
        <v>5</v>
      </c>
      <c r="F2095" s="23" t="s">
        <v>297</v>
      </c>
      <c r="G2095" s="23">
        <v>50</v>
      </c>
    </row>
    <row r="2096" spans="1:7" ht="15" x14ac:dyDescent="0.25">
      <c r="A2096" s="128" t="str">
        <f t="shared" si="32"/>
        <v>Reg2015Non-melanoma - C44MaleHawke's Bay</v>
      </c>
      <c r="B2096" s="23" t="s">
        <v>2</v>
      </c>
      <c r="C2096" s="23">
        <v>2015</v>
      </c>
      <c r="D2096" s="23" t="s">
        <v>263</v>
      </c>
      <c r="E2096" s="23" t="s">
        <v>5</v>
      </c>
      <c r="F2096" s="23" t="s">
        <v>297</v>
      </c>
      <c r="G2096" s="23">
        <v>4</v>
      </c>
    </row>
    <row r="2097" spans="1:7" ht="15" x14ac:dyDescent="0.25">
      <c r="A2097" s="128" t="str">
        <f t="shared" si="32"/>
        <v>Reg2015Mesothelioma - C45MaleHawke's Bay</v>
      </c>
      <c r="B2097" s="23" t="s">
        <v>2</v>
      </c>
      <c r="C2097" s="23">
        <v>2015</v>
      </c>
      <c r="D2097" s="23" t="s">
        <v>30</v>
      </c>
      <c r="E2097" s="23" t="s">
        <v>5</v>
      </c>
      <c r="F2097" s="23" t="s">
        <v>297</v>
      </c>
      <c r="G2097" s="23">
        <v>3</v>
      </c>
    </row>
    <row r="2098" spans="1:7" ht="15" x14ac:dyDescent="0.25">
      <c r="A2098" s="128" t="str">
        <f t="shared" si="32"/>
        <v>Reg2015Penis - C60MaleHawke's Bay</v>
      </c>
      <c r="B2098" s="23" t="s">
        <v>2</v>
      </c>
      <c r="C2098" s="23">
        <v>2015</v>
      </c>
      <c r="D2098" s="23" t="s">
        <v>37</v>
      </c>
      <c r="E2098" s="23" t="s">
        <v>5</v>
      </c>
      <c r="F2098" s="23" t="s">
        <v>297</v>
      </c>
      <c r="G2098" s="23">
        <v>1</v>
      </c>
    </row>
    <row r="2099" spans="1:7" ht="15" x14ac:dyDescent="0.25">
      <c r="A2099" s="128" t="str">
        <f t="shared" si="32"/>
        <v>Reg2015Prostate - C61MaleHawke's Bay</v>
      </c>
      <c r="B2099" s="23" t="s">
        <v>2</v>
      </c>
      <c r="C2099" s="23">
        <v>2015</v>
      </c>
      <c r="D2099" s="23" t="s">
        <v>38</v>
      </c>
      <c r="E2099" s="23" t="s">
        <v>5</v>
      </c>
      <c r="F2099" s="23" t="s">
        <v>297</v>
      </c>
      <c r="G2099" s="23">
        <v>118</v>
      </c>
    </row>
    <row r="2100" spans="1:7" ht="15" x14ac:dyDescent="0.25">
      <c r="A2100" s="128" t="str">
        <f t="shared" si="32"/>
        <v>Reg2015Testis - C62MaleHawke's Bay</v>
      </c>
      <c r="B2100" s="23" t="s">
        <v>2</v>
      </c>
      <c r="C2100" s="23">
        <v>2015</v>
      </c>
      <c r="D2100" s="23" t="s">
        <v>40</v>
      </c>
      <c r="E2100" s="23" t="s">
        <v>5</v>
      </c>
      <c r="F2100" s="23" t="s">
        <v>297</v>
      </c>
      <c r="G2100" s="23">
        <v>4</v>
      </c>
    </row>
    <row r="2101" spans="1:7" ht="15" x14ac:dyDescent="0.25">
      <c r="A2101" s="128" t="str">
        <f t="shared" si="32"/>
        <v>Reg2015Kidney - C64MaleHawke's Bay</v>
      </c>
      <c r="B2101" s="23" t="s">
        <v>2</v>
      </c>
      <c r="C2101" s="23">
        <v>2015</v>
      </c>
      <c r="D2101" s="23" t="s">
        <v>274</v>
      </c>
      <c r="E2101" s="23" t="s">
        <v>5</v>
      </c>
      <c r="F2101" s="23" t="s">
        <v>297</v>
      </c>
      <c r="G2101" s="23">
        <v>16</v>
      </c>
    </row>
    <row r="2102" spans="1:7" ht="15" x14ac:dyDescent="0.25">
      <c r="A2102" s="128" t="str">
        <f t="shared" si="32"/>
        <v>Reg2015Bladder - C67MaleHawke's Bay</v>
      </c>
      <c r="B2102" s="23" t="s">
        <v>2</v>
      </c>
      <c r="C2102" s="23">
        <v>2015</v>
      </c>
      <c r="D2102" s="23" t="s">
        <v>19</v>
      </c>
      <c r="E2102" s="23" t="s">
        <v>5</v>
      </c>
      <c r="F2102" s="23" t="s">
        <v>297</v>
      </c>
      <c r="G2102" s="23">
        <v>10</v>
      </c>
    </row>
    <row r="2103" spans="1:7" ht="15" x14ac:dyDescent="0.25">
      <c r="A2103" s="128" t="str">
        <f t="shared" si="32"/>
        <v>Reg2015Brain - C71MaleHawke's Bay</v>
      </c>
      <c r="B2103" s="23" t="s">
        <v>2</v>
      </c>
      <c r="C2103" s="23">
        <v>2015</v>
      </c>
      <c r="D2103" s="23" t="s">
        <v>20</v>
      </c>
      <c r="E2103" s="23" t="s">
        <v>5</v>
      </c>
      <c r="F2103" s="23" t="s">
        <v>297</v>
      </c>
      <c r="G2103" s="23">
        <v>5</v>
      </c>
    </row>
    <row r="2104" spans="1:7" ht="15" x14ac:dyDescent="0.25">
      <c r="A2104" s="128" t="str">
        <f t="shared" si="32"/>
        <v>Reg2015Thyroid - C73MaleHawke's Bay</v>
      </c>
      <c r="B2104" s="23" t="s">
        <v>2</v>
      </c>
      <c r="C2104" s="23">
        <v>2015</v>
      </c>
      <c r="D2104" s="23" t="s">
        <v>281</v>
      </c>
      <c r="E2104" s="23" t="s">
        <v>5</v>
      </c>
      <c r="F2104" s="23" t="s">
        <v>297</v>
      </c>
      <c r="G2104" s="23">
        <v>2</v>
      </c>
    </row>
    <row r="2105" spans="1:7" ht="15" x14ac:dyDescent="0.25">
      <c r="A2105" s="128" t="str">
        <f t="shared" si="32"/>
        <v>Reg2015Other and ill-defined sites - C76MaleHawke's Bay</v>
      </c>
      <c r="B2105" s="23" t="s">
        <v>2</v>
      </c>
      <c r="C2105" s="23">
        <v>2015</v>
      </c>
      <c r="D2105" s="23" t="s">
        <v>285</v>
      </c>
      <c r="E2105" s="23" t="s">
        <v>5</v>
      </c>
      <c r="F2105" s="23" t="s">
        <v>297</v>
      </c>
      <c r="G2105" s="23">
        <v>1</v>
      </c>
    </row>
    <row r="2106" spans="1:7" ht="15" x14ac:dyDescent="0.25">
      <c r="A2106" s="128" t="str">
        <f t="shared" si="32"/>
        <v>Reg2015Unknown primary - C77-C79MaleHawke's Bay</v>
      </c>
      <c r="B2106" s="23" t="s">
        <v>2</v>
      </c>
      <c r="C2106" s="23">
        <v>2015</v>
      </c>
      <c r="D2106" s="23" t="s">
        <v>286</v>
      </c>
      <c r="E2106" s="23" t="s">
        <v>5</v>
      </c>
      <c r="F2106" s="23" t="s">
        <v>297</v>
      </c>
      <c r="G2106" s="23">
        <v>6</v>
      </c>
    </row>
    <row r="2107" spans="1:7" ht="15" x14ac:dyDescent="0.25">
      <c r="A2107" s="128" t="str">
        <f t="shared" si="32"/>
        <v>Reg2015Hodgkin lymphoma - C81MaleHawke's Bay</v>
      </c>
      <c r="B2107" s="23" t="s">
        <v>2</v>
      </c>
      <c r="C2107" s="23">
        <v>2015</v>
      </c>
      <c r="D2107" s="23" t="s">
        <v>289</v>
      </c>
      <c r="E2107" s="23" t="s">
        <v>5</v>
      </c>
      <c r="F2107" s="23" t="s">
        <v>297</v>
      </c>
      <c r="G2107" s="23">
        <v>4</v>
      </c>
    </row>
    <row r="2108" spans="1:7" ht="15" x14ac:dyDescent="0.25">
      <c r="A2108" s="128" t="str">
        <f t="shared" si="32"/>
        <v>Reg2015Non-Hodgkin lymphoma - C82-C86, C96MaleHawke's Bay</v>
      </c>
      <c r="B2108" s="23" t="s">
        <v>2</v>
      </c>
      <c r="C2108" s="23">
        <v>2015</v>
      </c>
      <c r="D2108" s="23" t="s">
        <v>365</v>
      </c>
      <c r="E2108" s="23" t="s">
        <v>5</v>
      </c>
      <c r="F2108" s="23" t="s">
        <v>297</v>
      </c>
      <c r="G2108" s="23">
        <v>14</v>
      </c>
    </row>
    <row r="2109" spans="1:7" ht="15" x14ac:dyDescent="0.25">
      <c r="A2109" s="128" t="str">
        <f t="shared" si="32"/>
        <v>Reg2015Immunoproliferative cancers - C88MaleHawke's Bay</v>
      </c>
      <c r="B2109" s="23" t="s">
        <v>2</v>
      </c>
      <c r="C2109" s="23">
        <v>2015</v>
      </c>
      <c r="D2109" s="23" t="s">
        <v>291</v>
      </c>
      <c r="E2109" s="23" t="s">
        <v>5</v>
      </c>
      <c r="F2109" s="23" t="s">
        <v>297</v>
      </c>
      <c r="G2109" s="23">
        <v>1</v>
      </c>
    </row>
    <row r="2110" spans="1:7" ht="15" x14ac:dyDescent="0.25">
      <c r="A2110" s="128" t="str">
        <f t="shared" si="32"/>
        <v>Reg2015Myeloma - C90MaleHawke's Bay</v>
      </c>
      <c r="B2110" s="23" t="s">
        <v>2</v>
      </c>
      <c r="C2110" s="23">
        <v>2015</v>
      </c>
      <c r="D2110" s="23" t="s">
        <v>292</v>
      </c>
      <c r="E2110" s="23" t="s">
        <v>5</v>
      </c>
      <c r="F2110" s="23" t="s">
        <v>297</v>
      </c>
      <c r="G2110" s="23">
        <v>5</v>
      </c>
    </row>
    <row r="2111" spans="1:7" ht="15" x14ac:dyDescent="0.25">
      <c r="A2111" s="128" t="str">
        <f t="shared" si="32"/>
        <v>Reg2015Leukaemia - C91-C95MaleHawke's Bay</v>
      </c>
      <c r="B2111" s="23" t="s">
        <v>2</v>
      </c>
      <c r="C2111" s="23">
        <v>2015</v>
      </c>
      <c r="D2111" s="23" t="s">
        <v>26</v>
      </c>
      <c r="E2111" s="23" t="s">
        <v>5</v>
      </c>
      <c r="F2111" s="23" t="s">
        <v>297</v>
      </c>
      <c r="G2111" s="23">
        <v>20</v>
      </c>
    </row>
    <row r="2112" spans="1:7" ht="15" x14ac:dyDescent="0.25">
      <c r="A2112" s="128" t="str">
        <f t="shared" si="32"/>
        <v>Reg2015Myelodyplastic syndromes - D46MaleHawke's Bay</v>
      </c>
      <c r="B2112" s="23" t="s">
        <v>2</v>
      </c>
      <c r="C2112" s="23">
        <v>2015</v>
      </c>
      <c r="D2112" s="23" t="s">
        <v>295</v>
      </c>
      <c r="E2112" s="23" t="s">
        <v>5</v>
      </c>
      <c r="F2112" s="23" t="s">
        <v>297</v>
      </c>
      <c r="G2112" s="23">
        <v>8</v>
      </c>
    </row>
    <row r="2113" spans="1:7" ht="15" x14ac:dyDescent="0.25">
      <c r="A2113" s="128" t="str">
        <f t="shared" si="32"/>
        <v>Reg2015Uncertain behaviour of lymphoid, haematopoietic and related tissue - D47MaleHawke's Bay</v>
      </c>
      <c r="B2113" s="23" t="s">
        <v>2</v>
      </c>
      <c r="C2113" s="23">
        <v>2015</v>
      </c>
      <c r="D2113" s="23" t="s">
        <v>296</v>
      </c>
      <c r="E2113" s="23" t="s">
        <v>5</v>
      </c>
      <c r="F2113" s="23" t="s">
        <v>297</v>
      </c>
      <c r="G2113" s="23">
        <v>1</v>
      </c>
    </row>
    <row r="2114" spans="1:7" ht="15" x14ac:dyDescent="0.25">
      <c r="A2114" s="128" t="str">
        <f t="shared" si="32"/>
        <v>Reg2015Lip - C00FemaleTaranaki</v>
      </c>
      <c r="B2114" s="23" t="s">
        <v>2</v>
      </c>
      <c r="C2114" s="23">
        <v>2015</v>
      </c>
      <c r="D2114" s="23" t="s">
        <v>27</v>
      </c>
      <c r="E2114" s="23" t="s">
        <v>4</v>
      </c>
      <c r="F2114" s="23" t="s">
        <v>194</v>
      </c>
      <c r="G2114" s="23">
        <v>2</v>
      </c>
    </row>
    <row r="2115" spans="1:7" ht="15" x14ac:dyDescent="0.25">
      <c r="A2115" s="128" t="str">
        <f t="shared" ref="A2115:A2178" si="33">B2115&amp;C2115&amp;D2115&amp;E2115&amp;F2115</f>
        <v>Reg2015Tongue - C01-C02FemaleTaranaki</v>
      </c>
      <c r="B2115" s="23" t="s">
        <v>2</v>
      </c>
      <c r="C2115" s="23">
        <v>2015</v>
      </c>
      <c r="D2115" s="23" t="s">
        <v>42</v>
      </c>
      <c r="E2115" s="23" t="s">
        <v>4</v>
      </c>
      <c r="F2115" s="23" t="s">
        <v>194</v>
      </c>
      <c r="G2115" s="23">
        <v>3</v>
      </c>
    </row>
    <row r="2116" spans="1:7" ht="15" x14ac:dyDescent="0.25">
      <c r="A2116" s="128" t="str">
        <f t="shared" si="33"/>
        <v>Reg2015Mouth - C03-C06FemaleTaranaki</v>
      </c>
      <c r="B2116" s="23" t="s">
        <v>2</v>
      </c>
      <c r="C2116" s="23">
        <v>2015</v>
      </c>
      <c r="D2116" s="23" t="s">
        <v>31</v>
      </c>
      <c r="E2116" s="23" t="s">
        <v>4</v>
      </c>
      <c r="F2116" s="23" t="s">
        <v>194</v>
      </c>
      <c r="G2116" s="23">
        <v>2</v>
      </c>
    </row>
    <row r="2117" spans="1:7" ht="15" x14ac:dyDescent="0.25">
      <c r="A2117" s="128" t="str">
        <f t="shared" si="33"/>
        <v>Reg2015Hypopharynx - C13FemaleTaranaki</v>
      </c>
      <c r="B2117" s="23" t="s">
        <v>2</v>
      </c>
      <c r="C2117" s="23">
        <v>2015</v>
      </c>
      <c r="D2117" s="23" t="s">
        <v>24</v>
      </c>
      <c r="E2117" s="23" t="s">
        <v>4</v>
      </c>
      <c r="F2117" s="23" t="s">
        <v>194</v>
      </c>
      <c r="G2117" s="23">
        <v>1</v>
      </c>
    </row>
    <row r="2118" spans="1:7" ht="15" x14ac:dyDescent="0.25">
      <c r="A2118" s="128" t="str">
        <f t="shared" si="33"/>
        <v>Reg2015Oesophagus - C15FemaleTaranaki</v>
      </c>
      <c r="B2118" s="23" t="s">
        <v>2</v>
      </c>
      <c r="C2118" s="23">
        <v>2015</v>
      </c>
      <c r="D2118" s="23" t="s">
        <v>33</v>
      </c>
      <c r="E2118" s="23" t="s">
        <v>4</v>
      </c>
      <c r="F2118" s="23" t="s">
        <v>194</v>
      </c>
      <c r="G2118" s="23">
        <v>2</v>
      </c>
    </row>
    <row r="2119" spans="1:7" ht="15" x14ac:dyDescent="0.25">
      <c r="A2119" s="128" t="str">
        <f t="shared" si="33"/>
        <v>Reg2015Stomach - C16FemaleTaranaki</v>
      </c>
      <c r="B2119" s="23" t="s">
        <v>2</v>
      </c>
      <c r="C2119" s="23">
        <v>2015</v>
      </c>
      <c r="D2119" s="23" t="s">
        <v>39</v>
      </c>
      <c r="E2119" s="23" t="s">
        <v>4</v>
      </c>
      <c r="F2119" s="23" t="s">
        <v>194</v>
      </c>
      <c r="G2119" s="23">
        <v>5</v>
      </c>
    </row>
    <row r="2120" spans="1:7" ht="15" x14ac:dyDescent="0.25">
      <c r="A2120" s="128" t="str">
        <f t="shared" si="33"/>
        <v>Reg2015Small intestine - C17FemaleTaranaki</v>
      </c>
      <c r="B2120" s="23" t="s">
        <v>2</v>
      </c>
      <c r="C2120" s="23">
        <v>2015</v>
      </c>
      <c r="D2120" s="23" t="s">
        <v>252</v>
      </c>
      <c r="E2120" s="23" t="s">
        <v>4</v>
      </c>
      <c r="F2120" s="23" t="s">
        <v>194</v>
      </c>
      <c r="G2120" s="23">
        <v>4</v>
      </c>
    </row>
    <row r="2121" spans="1:7" ht="15" x14ac:dyDescent="0.25">
      <c r="A2121" s="128" t="str">
        <f t="shared" si="33"/>
        <v>Reg2015Colon, rectum and rectosigmoid junction - C18-C20FemaleTaranaki</v>
      </c>
      <c r="B2121" s="23" t="s">
        <v>2</v>
      </c>
      <c r="C2121" s="23">
        <v>2015</v>
      </c>
      <c r="D2121" s="23" t="s">
        <v>1567</v>
      </c>
      <c r="E2121" s="23" t="s">
        <v>4</v>
      </c>
      <c r="F2121" s="23" t="s">
        <v>194</v>
      </c>
      <c r="G2121" s="23">
        <v>36</v>
      </c>
    </row>
    <row r="2122" spans="1:7" ht="15" x14ac:dyDescent="0.25">
      <c r="A2122" s="128" t="str">
        <f t="shared" si="33"/>
        <v>Reg2015Anus - C21FemaleTaranaki</v>
      </c>
      <c r="B2122" s="23" t="s">
        <v>2</v>
      </c>
      <c r="C2122" s="23">
        <v>2015</v>
      </c>
      <c r="D2122" s="23" t="s">
        <v>18</v>
      </c>
      <c r="E2122" s="23" t="s">
        <v>4</v>
      </c>
      <c r="F2122" s="23" t="s">
        <v>194</v>
      </c>
      <c r="G2122" s="23">
        <v>1</v>
      </c>
    </row>
    <row r="2123" spans="1:7" ht="15" x14ac:dyDescent="0.25">
      <c r="A2123" s="128" t="str">
        <f t="shared" si="33"/>
        <v>Reg2015Liver - C22FemaleTaranaki</v>
      </c>
      <c r="B2123" s="23" t="s">
        <v>2</v>
      </c>
      <c r="C2123" s="23">
        <v>2015</v>
      </c>
      <c r="D2123" s="23" t="s">
        <v>254</v>
      </c>
      <c r="E2123" s="23" t="s">
        <v>4</v>
      </c>
      <c r="F2123" s="23" t="s">
        <v>194</v>
      </c>
      <c r="G2123" s="23">
        <v>3</v>
      </c>
    </row>
    <row r="2124" spans="1:7" ht="15" x14ac:dyDescent="0.25">
      <c r="A2124" s="128" t="str">
        <f t="shared" si="33"/>
        <v>Reg2015Gallbladder - C23FemaleTaranaki</v>
      </c>
      <c r="B2124" s="23" t="s">
        <v>2</v>
      </c>
      <c r="C2124" s="23">
        <v>2015</v>
      </c>
      <c r="D2124" s="23" t="s">
        <v>23</v>
      </c>
      <c r="E2124" s="23" t="s">
        <v>4</v>
      </c>
      <c r="F2124" s="23" t="s">
        <v>194</v>
      </c>
      <c r="G2124" s="23">
        <v>2</v>
      </c>
    </row>
    <row r="2125" spans="1:7" ht="15" x14ac:dyDescent="0.25">
      <c r="A2125" s="128" t="str">
        <f t="shared" si="33"/>
        <v>Reg2015Other biliary tract - C24FemaleTaranaki</v>
      </c>
      <c r="B2125" s="23" t="s">
        <v>2</v>
      </c>
      <c r="C2125" s="23">
        <v>2015</v>
      </c>
      <c r="D2125" s="23" t="s">
        <v>255</v>
      </c>
      <c r="E2125" s="23" t="s">
        <v>4</v>
      </c>
      <c r="F2125" s="23" t="s">
        <v>194</v>
      </c>
      <c r="G2125" s="23">
        <v>1</v>
      </c>
    </row>
    <row r="2126" spans="1:7" ht="15" x14ac:dyDescent="0.25">
      <c r="A2126" s="128" t="str">
        <f t="shared" si="33"/>
        <v>Reg2015Pancreas - C25FemaleTaranaki</v>
      </c>
      <c r="B2126" s="23" t="s">
        <v>2</v>
      </c>
      <c r="C2126" s="23">
        <v>2015</v>
      </c>
      <c r="D2126" s="23" t="s">
        <v>36</v>
      </c>
      <c r="E2126" s="23" t="s">
        <v>4</v>
      </c>
      <c r="F2126" s="23" t="s">
        <v>194</v>
      </c>
      <c r="G2126" s="23">
        <v>8</v>
      </c>
    </row>
    <row r="2127" spans="1:7" ht="15" x14ac:dyDescent="0.25">
      <c r="A2127" s="128" t="str">
        <f t="shared" si="33"/>
        <v>Reg2015Other digestive organs - C26FemaleTaranaki</v>
      </c>
      <c r="B2127" s="23" t="s">
        <v>2</v>
      </c>
      <c r="C2127" s="23">
        <v>2015</v>
      </c>
      <c r="D2127" s="23" t="s">
        <v>256</v>
      </c>
      <c r="E2127" s="23" t="s">
        <v>4</v>
      </c>
      <c r="F2127" s="23" t="s">
        <v>194</v>
      </c>
      <c r="G2127" s="23">
        <v>1</v>
      </c>
    </row>
    <row r="2128" spans="1:7" ht="15" x14ac:dyDescent="0.25">
      <c r="A2128" s="128" t="str">
        <f t="shared" si="33"/>
        <v>Reg2015Nasal cavity and middle ear - C30FemaleTaranaki</v>
      </c>
      <c r="B2128" s="23" t="s">
        <v>2</v>
      </c>
      <c r="C2128" s="23">
        <v>2015</v>
      </c>
      <c r="D2128" s="23" t="s">
        <v>258</v>
      </c>
      <c r="E2128" s="23" t="s">
        <v>4</v>
      </c>
      <c r="F2128" s="23" t="s">
        <v>194</v>
      </c>
      <c r="G2128" s="23">
        <v>1</v>
      </c>
    </row>
    <row r="2129" spans="1:7" ht="15" x14ac:dyDescent="0.25">
      <c r="A2129" s="128" t="str">
        <f t="shared" si="33"/>
        <v>Reg2015Larynx - C32FemaleTaranaki</v>
      </c>
      <c r="B2129" s="23" t="s">
        <v>2</v>
      </c>
      <c r="C2129" s="23">
        <v>2015</v>
      </c>
      <c r="D2129" s="23" t="s">
        <v>25</v>
      </c>
      <c r="E2129" s="23" t="s">
        <v>4</v>
      </c>
      <c r="F2129" s="23" t="s">
        <v>194</v>
      </c>
      <c r="G2129" s="23">
        <v>1</v>
      </c>
    </row>
    <row r="2130" spans="1:7" ht="15" x14ac:dyDescent="0.25">
      <c r="A2130" s="128" t="str">
        <f t="shared" si="33"/>
        <v>Reg2015Lung - C33-C34FemaleTaranaki</v>
      </c>
      <c r="B2130" s="23" t="s">
        <v>2</v>
      </c>
      <c r="C2130" s="23">
        <v>2015</v>
      </c>
      <c r="D2130" s="23" t="s">
        <v>47</v>
      </c>
      <c r="E2130" s="23" t="s">
        <v>4</v>
      </c>
      <c r="F2130" s="23" t="s">
        <v>194</v>
      </c>
      <c r="G2130" s="23">
        <v>33</v>
      </c>
    </row>
    <row r="2131" spans="1:7" ht="15" x14ac:dyDescent="0.25">
      <c r="A2131" s="128" t="str">
        <f t="shared" si="33"/>
        <v>Reg2015Melanoma - C43FemaleTaranaki</v>
      </c>
      <c r="B2131" s="23" t="s">
        <v>2</v>
      </c>
      <c r="C2131" s="23">
        <v>2015</v>
      </c>
      <c r="D2131" s="23" t="s">
        <v>28</v>
      </c>
      <c r="E2131" s="23" t="s">
        <v>4</v>
      </c>
      <c r="F2131" s="23" t="s">
        <v>194</v>
      </c>
      <c r="G2131" s="23">
        <v>43</v>
      </c>
    </row>
    <row r="2132" spans="1:7" ht="15" x14ac:dyDescent="0.25">
      <c r="A2132" s="128" t="str">
        <f t="shared" si="33"/>
        <v>Reg2015Non-melanoma - C44FemaleTaranaki</v>
      </c>
      <c r="B2132" s="23" t="s">
        <v>2</v>
      </c>
      <c r="C2132" s="23">
        <v>2015</v>
      </c>
      <c r="D2132" s="23" t="s">
        <v>263</v>
      </c>
      <c r="E2132" s="23" t="s">
        <v>4</v>
      </c>
      <c r="F2132" s="23" t="s">
        <v>194</v>
      </c>
      <c r="G2132" s="23">
        <v>1</v>
      </c>
    </row>
    <row r="2133" spans="1:7" ht="15" x14ac:dyDescent="0.25">
      <c r="A2133" s="128" t="str">
        <f t="shared" si="33"/>
        <v>Reg2015Breast - C50FemaleTaranaki</v>
      </c>
      <c r="B2133" s="23" t="s">
        <v>2</v>
      </c>
      <c r="C2133" s="23">
        <v>2015</v>
      </c>
      <c r="D2133" s="23" t="s">
        <v>21</v>
      </c>
      <c r="E2133" s="23" t="s">
        <v>4</v>
      </c>
      <c r="F2133" s="23" t="s">
        <v>194</v>
      </c>
      <c r="G2133" s="23">
        <v>85</v>
      </c>
    </row>
    <row r="2134" spans="1:7" ht="15" x14ac:dyDescent="0.25">
      <c r="A2134" s="128" t="str">
        <f t="shared" si="33"/>
        <v>Reg2015Vulva - C51FemaleTaranaki</v>
      </c>
      <c r="B2134" s="23" t="s">
        <v>2</v>
      </c>
      <c r="C2134" s="23">
        <v>2015</v>
      </c>
      <c r="D2134" s="23" t="s">
        <v>46</v>
      </c>
      <c r="E2134" s="23" t="s">
        <v>4</v>
      </c>
      <c r="F2134" s="23" t="s">
        <v>194</v>
      </c>
      <c r="G2134" s="23">
        <v>3</v>
      </c>
    </row>
    <row r="2135" spans="1:7" ht="15" x14ac:dyDescent="0.25">
      <c r="A2135" s="128" t="str">
        <f t="shared" si="33"/>
        <v>Reg2015Cervix - C53FemaleTaranaki</v>
      </c>
      <c r="B2135" s="23" t="s">
        <v>2</v>
      </c>
      <c r="C2135" s="23">
        <v>2015</v>
      </c>
      <c r="D2135" s="23" t="s">
        <v>22</v>
      </c>
      <c r="E2135" s="23" t="s">
        <v>4</v>
      </c>
      <c r="F2135" s="23" t="s">
        <v>194</v>
      </c>
      <c r="G2135" s="23">
        <v>3</v>
      </c>
    </row>
    <row r="2136" spans="1:7" ht="15" x14ac:dyDescent="0.25">
      <c r="A2136" s="128" t="str">
        <f t="shared" si="33"/>
        <v>Reg2015Uterus - C54-C55FemaleTaranaki</v>
      </c>
      <c r="B2136" s="23" t="s">
        <v>2</v>
      </c>
      <c r="C2136" s="23">
        <v>2015</v>
      </c>
      <c r="D2136" s="23" t="s">
        <v>44</v>
      </c>
      <c r="E2136" s="23" t="s">
        <v>4</v>
      </c>
      <c r="F2136" s="23" t="s">
        <v>194</v>
      </c>
      <c r="G2136" s="23">
        <v>16</v>
      </c>
    </row>
    <row r="2137" spans="1:7" ht="15" x14ac:dyDescent="0.25">
      <c r="A2137" s="128" t="str">
        <f t="shared" si="33"/>
        <v>Reg2015Ovary - C56FemaleTaranaki</v>
      </c>
      <c r="B2137" s="23" t="s">
        <v>2</v>
      </c>
      <c r="C2137" s="23">
        <v>2015</v>
      </c>
      <c r="D2137" s="23" t="s">
        <v>35</v>
      </c>
      <c r="E2137" s="23" t="s">
        <v>4</v>
      </c>
      <c r="F2137" s="23" t="s">
        <v>194</v>
      </c>
      <c r="G2137" s="23">
        <v>6</v>
      </c>
    </row>
    <row r="2138" spans="1:7" ht="15" x14ac:dyDescent="0.25">
      <c r="A2138" s="128" t="str">
        <f t="shared" si="33"/>
        <v>Reg2015Kidney - C64FemaleTaranaki</v>
      </c>
      <c r="B2138" s="23" t="s">
        <v>2</v>
      </c>
      <c r="C2138" s="23">
        <v>2015</v>
      </c>
      <c r="D2138" s="23" t="s">
        <v>274</v>
      </c>
      <c r="E2138" s="23" t="s">
        <v>4</v>
      </c>
      <c r="F2138" s="23" t="s">
        <v>194</v>
      </c>
      <c r="G2138" s="23">
        <v>10</v>
      </c>
    </row>
    <row r="2139" spans="1:7" ht="15" x14ac:dyDescent="0.25">
      <c r="A2139" s="128" t="str">
        <f t="shared" si="33"/>
        <v>Reg2015Bladder - C67FemaleTaranaki</v>
      </c>
      <c r="B2139" s="23" t="s">
        <v>2</v>
      </c>
      <c r="C2139" s="23">
        <v>2015</v>
      </c>
      <c r="D2139" s="23" t="s">
        <v>19</v>
      </c>
      <c r="E2139" s="23" t="s">
        <v>4</v>
      </c>
      <c r="F2139" s="23" t="s">
        <v>194</v>
      </c>
      <c r="G2139" s="23">
        <v>4</v>
      </c>
    </row>
    <row r="2140" spans="1:7" ht="15" x14ac:dyDescent="0.25">
      <c r="A2140" s="128" t="str">
        <f t="shared" si="33"/>
        <v>Reg2015Eye - C69FemaleTaranaki</v>
      </c>
      <c r="B2140" s="23" t="s">
        <v>2</v>
      </c>
      <c r="C2140" s="23">
        <v>2015</v>
      </c>
      <c r="D2140" s="23" t="s">
        <v>278</v>
      </c>
      <c r="E2140" s="23" t="s">
        <v>4</v>
      </c>
      <c r="F2140" s="23" t="s">
        <v>194</v>
      </c>
      <c r="G2140" s="23">
        <v>1</v>
      </c>
    </row>
    <row r="2141" spans="1:7" ht="15" x14ac:dyDescent="0.25">
      <c r="A2141" s="128" t="str">
        <f t="shared" si="33"/>
        <v>Reg2015Meninges - C70FemaleTaranaki</v>
      </c>
      <c r="B2141" s="23" t="s">
        <v>2</v>
      </c>
      <c r="C2141" s="23">
        <v>2015</v>
      </c>
      <c r="D2141" s="23" t="s">
        <v>29</v>
      </c>
      <c r="E2141" s="23" t="s">
        <v>4</v>
      </c>
      <c r="F2141" s="23" t="s">
        <v>194</v>
      </c>
      <c r="G2141" s="23">
        <v>1</v>
      </c>
    </row>
    <row r="2142" spans="1:7" ht="15" x14ac:dyDescent="0.25">
      <c r="A2142" s="128" t="str">
        <f t="shared" si="33"/>
        <v>Reg2015Brain - C71FemaleTaranaki</v>
      </c>
      <c r="B2142" s="23" t="s">
        <v>2</v>
      </c>
      <c r="C2142" s="23">
        <v>2015</v>
      </c>
      <c r="D2142" s="23" t="s">
        <v>20</v>
      </c>
      <c r="E2142" s="23" t="s">
        <v>4</v>
      </c>
      <c r="F2142" s="23" t="s">
        <v>194</v>
      </c>
      <c r="G2142" s="23">
        <v>6</v>
      </c>
    </row>
    <row r="2143" spans="1:7" ht="15" x14ac:dyDescent="0.25">
      <c r="A2143" s="128" t="str">
        <f t="shared" si="33"/>
        <v>Reg2015Thyroid - C73FemaleTaranaki</v>
      </c>
      <c r="B2143" s="23" t="s">
        <v>2</v>
      </c>
      <c r="C2143" s="23">
        <v>2015</v>
      </c>
      <c r="D2143" s="23" t="s">
        <v>281</v>
      </c>
      <c r="E2143" s="23" t="s">
        <v>4</v>
      </c>
      <c r="F2143" s="23" t="s">
        <v>194</v>
      </c>
      <c r="G2143" s="23">
        <v>3</v>
      </c>
    </row>
    <row r="2144" spans="1:7" ht="15" x14ac:dyDescent="0.25">
      <c r="A2144" s="128" t="str">
        <f t="shared" si="33"/>
        <v>Reg2015Unknown primary - C77-C79FemaleTaranaki</v>
      </c>
      <c r="B2144" s="23" t="s">
        <v>2</v>
      </c>
      <c r="C2144" s="23">
        <v>2015</v>
      </c>
      <c r="D2144" s="23" t="s">
        <v>286</v>
      </c>
      <c r="E2144" s="23" t="s">
        <v>4</v>
      </c>
      <c r="F2144" s="23" t="s">
        <v>194</v>
      </c>
      <c r="G2144" s="23">
        <v>6</v>
      </c>
    </row>
    <row r="2145" spans="1:7" ht="15" x14ac:dyDescent="0.25">
      <c r="A2145" s="128" t="str">
        <f t="shared" si="33"/>
        <v>Reg2015Unspecified site - C80FemaleTaranaki</v>
      </c>
      <c r="B2145" s="23" t="s">
        <v>2</v>
      </c>
      <c r="C2145" s="23">
        <v>2015</v>
      </c>
      <c r="D2145" s="23" t="s">
        <v>287</v>
      </c>
      <c r="E2145" s="23" t="s">
        <v>4</v>
      </c>
      <c r="F2145" s="23" t="s">
        <v>194</v>
      </c>
      <c r="G2145" s="23">
        <v>1</v>
      </c>
    </row>
    <row r="2146" spans="1:7" ht="15" x14ac:dyDescent="0.25">
      <c r="A2146" s="128" t="str">
        <f t="shared" si="33"/>
        <v>Reg2015Hodgkin lymphoma - C81FemaleTaranaki</v>
      </c>
      <c r="B2146" s="23" t="s">
        <v>2</v>
      </c>
      <c r="C2146" s="23">
        <v>2015</v>
      </c>
      <c r="D2146" s="23" t="s">
        <v>289</v>
      </c>
      <c r="E2146" s="23" t="s">
        <v>4</v>
      </c>
      <c r="F2146" s="23" t="s">
        <v>194</v>
      </c>
      <c r="G2146" s="23">
        <v>2</v>
      </c>
    </row>
    <row r="2147" spans="1:7" ht="15" x14ac:dyDescent="0.25">
      <c r="A2147" s="128" t="str">
        <f t="shared" si="33"/>
        <v>Reg2015Non-Hodgkin lymphoma - C82-C86, C96FemaleTaranaki</v>
      </c>
      <c r="B2147" s="23" t="s">
        <v>2</v>
      </c>
      <c r="C2147" s="23">
        <v>2015</v>
      </c>
      <c r="D2147" s="23" t="s">
        <v>365</v>
      </c>
      <c r="E2147" s="23" t="s">
        <v>4</v>
      </c>
      <c r="F2147" s="23" t="s">
        <v>194</v>
      </c>
      <c r="G2147" s="23">
        <v>9</v>
      </c>
    </row>
    <row r="2148" spans="1:7" ht="15" x14ac:dyDescent="0.25">
      <c r="A2148" s="128" t="str">
        <f t="shared" si="33"/>
        <v>Reg2015Myeloma - C90FemaleTaranaki</v>
      </c>
      <c r="B2148" s="23" t="s">
        <v>2</v>
      </c>
      <c r="C2148" s="23">
        <v>2015</v>
      </c>
      <c r="D2148" s="23" t="s">
        <v>292</v>
      </c>
      <c r="E2148" s="23" t="s">
        <v>4</v>
      </c>
      <c r="F2148" s="23" t="s">
        <v>194</v>
      </c>
      <c r="G2148" s="23">
        <v>5</v>
      </c>
    </row>
    <row r="2149" spans="1:7" ht="15" x14ac:dyDescent="0.25">
      <c r="A2149" s="128" t="str">
        <f t="shared" si="33"/>
        <v>Reg2015Leukaemia - C91-C95FemaleTaranaki</v>
      </c>
      <c r="B2149" s="23" t="s">
        <v>2</v>
      </c>
      <c r="C2149" s="23">
        <v>2015</v>
      </c>
      <c r="D2149" s="23" t="s">
        <v>26</v>
      </c>
      <c r="E2149" s="23" t="s">
        <v>4</v>
      </c>
      <c r="F2149" s="23" t="s">
        <v>194</v>
      </c>
      <c r="G2149" s="23">
        <v>10</v>
      </c>
    </row>
    <row r="2150" spans="1:7" ht="15" x14ac:dyDescent="0.25">
      <c r="A2150" s="128" t="str">
        <f t="shared" si="33"/>
        <v>Reg2015Polycythemia vera - D45FemaleTaranaki</v>
      </c>
      <c r="B2150" s="23" t="s">
        <v>2</v>
      </c>
      <c r="C2150" s="23">
        <v>2015</v>
      </c>
      <c r="D2150" s="23" t="s">
        <v>294</v>
      </c>
      <c r="E2150" s="23" t="s">
        <v>4</v>
      </c>
      <c r="F2150" s="23" t="s">
        <v>194</v>
      </c>
      <c r="G2150" s="23">
        <v>1</v>
      </c>
    </row>
    <row r="2151" spans="1:7" ht="15" x14ac:dyDescent="0.25">
      <c r="A2151" s="128" t="str">
        <f t="shared" si="33"/>
        <v>Reg2015Myelodyplastic syndromes - D46FemaleTaranaki</v>
      </c>
      <c r="B2151" s="23" t="s">
        <v>2</v>
      </c>
      <c r="C2151" s="23">
        <v>2015</v>
      </c>
      <c r="D2151" s="23" t="s">
        <v>295</v>
      </c>
      <c r="E2151" s="23" t="s">
        <v>4</v>
      </c>
      <c r="F2151" s="23" t="s">
        <v>194</v>
      </c>
      <c r="G2151" s="23">
        <v>2</v>
      </c>
    </row>
    <row r="2152" spans="1:7" ht="15" x14ac:dyDescent="0.25">
      <c r="A2152" s="128" t="str">
        <f t="shared" si="33"/>
        <v>Reg2015Lip - C00MaleTaranaki</v>
      </c>
      <c r="B2152" s="23" t="s">
        <v>2</v>
      </c>
      <c r="C2152" s="23">
        <v>2015</v>
      </c>
      <c r="D2152" s="23" t="s">
        <v>27</v>
      </c>
      <c r="E2152" s="23" t="s">
        <v>5</v>
      </c>
      <c r="F2152" s="23" t="s">
        <v>194</v>
      </c>
      <c r="G2152" s="23">
        <v>3</v>
      </c>
    </row>
    <row r="2153" spans="1:7" ht="15" x14ac:dyDescent="0.25">
      <c r="A2153" s="128" t="str">
        <f t="shared" si="33"/>
        <v>Reg2015Tongue - C01-C02MaleTaranaki</v>
      </c>
      <c r="B2153" s="23" t="s">
        <v>2</v>
      </c>
      <c r="C2153" s="23">
        <v>2015</v>
      </c>
      <c r="D2153" s="23" t="s">
        <v>42</v>
      </c>
      <c r="E2153" s="23" t="s">
        <v>5</v>
      </c>
      <c r="F2153" s="23" t="s">
        <v>194</v>
      </c>
      <c r="G2153" s="23">
        <v>1</v>
      </c>
    </row>
    <row r="2154" spans="1:7" ht="15" x14ac:dyDescent="0.25">
      <c r="A2154" s="128" t="str">
        <f t="shared" si="33"/>
        <v>Reg2015Mouth - C03-C06MaleTaranaki</v>
      </c>
      <c r="B2154" s="23" t="s">
        <v>2</v>
      </c>
      <c r="C2154" s="23">
        <v>2015</v>
      </c>
      <c r="D2154" s="23" t="s">
        <v>31</v>
      </c>
      <c r="E2154" s="23" t="s">
        <v>5</v>
      </c>
      <c r="F2154" s="23" t="s">
        <v>194</v>
      </c>
      <c r="G2154" s="23">
        <v>1</v>
      </c>
    </row>
    <row r="2155" spans="1:7" ht="15" x14ac:dyDescent="0.25">
      <c r="A2155" s="128" t="str">
        <f t="shared" si="33"/>
        <v>Reg2015Salivary glands - C07-C08MaleTaranaki</v>
      </c>
      <c r="B2155" s="23" t="s">
        <v>2</v>
      </c>
      <c r="C2155" s="23">
        <v>2015</v>
      </c>
      <c r="D2155" s="23" t="s">
        <v>247</v>
      </c>
      <c r="E2155" s="23" t="s">
        <v>5</v>
      </c>
      <c r="F2155" s="23" t="s">
        <v>194</v>
      </c>
      <c r="G2155" s="23">
        <v>2</v>
      </c>
    </row>
    <row r="2156" spans="1:7" ht="15" x14ac:dyDescent="0.25">
      <c r="A2156" s="128" t="str">
        <f t="shared" si="33"/>
        <v>Reg2015Oropharynx - C10MaleTaranaki</v>
      </c>
      <c r="B2156" s="23" t="s">
        <v>2</v>
      </c>
      <c r="C2156" s="23">
        <v>2015</v>
      </c>
      <c r="D2156" s="23" t="s">
        <v>34</v>
      </c>
      <c r="E2156" s="23" t="s">
        <v>5</v>
      </c>
      <c r="F2156" s="23" t="s">
        <v>194</v>
      </c>
      <c r="G2156" s="23">
        <v>1</v>
      </c>
    </row>
    <row r="2157" spans="1:7" ht="15" x14ac:dyDescent="0.25">
      <c r="A2157" s="128" t="str">
        <f t="shared" si="33"/>
        <v>Reg2015Oesophagus - C15MaleTaranaki</v>
      </c>
      <c r="B2157" s="23" t="s">
        <v>2</v>
      </c>
      <c r="C2157" s="23">
        <v>2015</v>
      </c>
      <c r="D2157" s="23" t="s">
        <v>33</v>
      </c>
      <c r="E2157" s="23" t="s">
        <v>5</v>
      </c>
      <c r="F2157" s="23" t="s">
        <v>194</v>
      </c>
      <c r="G2157" s="23">
        <v>8</v>
      </c>
    </row>
    <row r="2158" spans="1:7" ht="15" x14ac:dyDescent="0.25">
      <c r="A2158" s="128" t="str">
        <f t="shared" si="33"/>
        <v>Reg2015Stomach - C16MaleTaranaki</v>
      </c>
      <c r="B2158" s="23" t="s">
        <v>2</v>
      </c>
      <c r="C2158" s="23">
        <v>2015</v>
      </c>
      <c r="D2158" s="23" t="s">
        <v>39</v>
      </c>
      <c r="E2158" s="23" t="s">
        <v>5</v>
      </c>
      <c r="F2158" s="23" t="s">
        <v>194</v>
      </c>
      <c r="G2158" s="23">
        <v>12</v>
      </c>
    </row>
    <row r="2159" spans="1:7" ht="15" x14ac:dyDescent="0.25">
      <c r="A2159" s="128" t="str">
        <f t="shared" si="33"/>
        <v>Reg2015Small intestine - C17MaleTaranaki</v>
      </c>
      <c r="B2159" s="23" t="s">
        <v>2</v>
      </c>
      <c r="C2159" s="23">
        <v>2015</v>
      </c>
      <c r="D2159" s="23" t="s">
        <v>252</v>
      </c>
      <c r="E2159" s="23" t="s">
        <v>5</v>
      </c>
      <c r="F2159" s="23" t="s">
        <v>194</v>
      </c>
      <c r="G2159" s="23">
        <v>1</v>
      </c>
    </row>
    <row r="2160" spans="1:7" ht="15" x14ac:dyDescent="0.25">
      <c r="A2160" s="128" t="str">
        <f t="shared" si="33"/>
        <v>Reg2015Colon, rectum and rectosigmoid junction - C18-C20MaleTaranaki</v>
      </c>
      <c r="B2160" s="23" t="s">
        <v>2</v>
      </c>
      <c r="C2160" s="23">
        <v>2015</v>
      </c>
      <c r="D2160" s="23" t="s">
        <v>1567</v>
      </c>
      <c r="E2160" s="23" t="s">
        <v>5</v>
      </c>
      <c r="F2160" s="23" t="s">
        <v>194</v>
      </c>
      <c r="G2160" s="23">
        <v>52</v>
      </c>
    </row>
    <row r="2161" spans="1:7" ht="15" x14ac:dyDescent="0.25">
      <c r="A2161" s="128" t="str">
        <f t="shared" si="33"/>
        <v>Reg2015Liver - C22MaleTaranaki</v>
      </c>
      <c r="B2161" s="23" t="s">
        <v>2</v>
      </c>
      <c r="C2161" s="23">
        <v>2015</v>
      </c>
      <c r="D2161" s="23" t="s">
        <v>254</v>
      </c>
      <c r="E2161" s="23" t="s">
        <v>5</v>
      </c>
      <c r="F2161" s="23" t="s">
        <v>194</v>
      </c>
      <c r="G2161" s="23">
        <v>8</v>
      </c>
    </row>
    <row r="2162" spans="1:7" ht="15" x14ac:dyDescent="0.25">
      <c r="A2162" s="128" t="str">
        <f t="shared" si="33"/>
        <v>Reg2015Other biliary tract - C24MaleTaranaki</v>
      </c>
      <c r="B2162" s="23" t="s">
        <v>2</v>
      </c>
      <c r="C2162" s="23">
        <v>2015</v>
      </c>
      <c r="D2162" s="23" t="s">
        <v>255</v>
      </c>
      <c r="E2162" s="23" t="s">
        <v>5</v>
      </c>
      <c r="F2162" s="23" t="s">
        <v>194</v>
      </c>
      <c r="G2162" s="23">
        <v>1</v>
      </c>
    </row>
    <row r="2163" spans="1:7" ht="15" x14ac:dyDescent="0.25">
      <c r="A2163" s="128" t="str">
        <f t="shared" si="33"/>
        <v>Reg2015Pancreas - C25MaleTaranaki</v>
      </c>
      <c r="B2163" s="23" t="s">
        <v>2</v>
      </c>
      <c r="C2163" s="23">
        <v>2015</v>
      </c>
      <c r="D2163" s="23" t="s">
        <v>36</v>
      </c>
      <c r="E2163" s="23" t="s">
        <v>5</v>
      </c>
      <c r="F2163" s="23" t="s">
        <v>194</v>
      </c>
      <c r="G2163" s="23">
        <v>11</v>
      </c>
    </row>
    <row r="2164" spans="1:7" ht="15" x14ac:dyDescent="0.25">
      <c r="A2164" s="128" t="str">
        <f t="shared" si="33"/>
        <v>Reg2015Larynx - C32MaleTaranaki</v>
      </c>
      <c r="B2164" s="23" t="s">
        <v>2</v>
      </c>
      <c r="C2164" s="23">
        <v>2015</v>
      </c>
      <c r="D2164" s="23" t="s">
        <v>25</v>
      </c>
      <c r="E2164" s="23" t="s">
        <v>5</v>
      </c>
      <c r="F2164" s="23" t="s">
        <v>194</v>
      </c>
      <c r="G2164" s="23">
        <v>3</v>
      </c>
    </row>
    <row r="2165" spans="1:7" ht="15" x14ac:dyDescent="0.25">
      <c r="A2165" s="128" t="str">
        <f t="shared" si="33"/>
        <v>Reg2015Lung - C33-C34MaleTaranaki</v>
      </c>
      <c r="B2165" s="23" t="s">
        <v>2</v>
      </c>
      <c r="C2165" s="23">
        <v>2015</v>
      </c>
      <c r="D2165" s="23" t="s">
        <v>47</v>
      </c>
      <c r="E2165" s="23" t="s">
        <v>5</v>
      </c>
      <c r="F2165" s="23" t="s">
        <v>194</v>
      </c>
      <c r="G2165" s="23">
        <v>32</v>
      </c>
    </row>
    <row r="2166" spans="1:7" ht="15" x14ac:dyDescent="0.25">
      <c r="A2166" s="128" t="str">
        <f t="shared" si="33"/>
        <v>Reg2015Melanoma - C43MaleTaranaki</v>
      </c>
      <c r="B2166" s="23" t="s">
        <v>2</v>
      </c>
      <c r="C2166" s="23">
        <v>2015</v>
      </c>
      <c r="D2166" s="23" t="s">
        <v>28</v>
      </c>
      <c r="E2166" s="23" t="s">
        <v>5</v>
      </c>
      <c r="F2166" s="23" t="s">
        <v>194</v>
      </c>
      <c r="G2166" s="23">
        <v>48</v>
      </c>
    </row>
    <row r="2167" spans="1:7" ht="15" x14ac:dyDescent="0.25">
      <c r="A2167" s="128" t="str">
        <f t="shared" si="33"/>
        <v>Reg2015Mesothelioma - C45MaleTaranaki</v>
      </c>
      <c r="B2167" s="23" t="s">
        <v>2</v>
      </c>
      <c r="C2167" s="23">
        <v>2015</v>
      </c>
      <c r="D2167" s="23" t="s">
        <v>30</v>
      </c>
      <c r="E2167" s="23" t="s">
        <v>5</v>
      </c>
      <c r="F2167" s="23" t="s">
        <v>194</v>
      </c>
      <c r="G2167" s="23">
        <v>2</v>
      </c>
    </row>
    <row r="2168" spans="1:7" ht="15" x14ac:dyDescent="0.25">
      <c r="A2168" s="128" t="str">
        <f t="shared" si="33"/>
        <v>Reg2015Peritoneum - C48MaleTaranaki</v>
      </c>
      <c r="B2168" s="23" t="s">
        <v>2</v>
      </c>
      <c r="C2168" s="23">
        <v>2015</v>
      </c>
      <c r="D2168" s="23" t="s">
        <v>267</v>
      </c>
      <c r="E2168" s="23" t="s">
        <v>5</v>
      </c>
      <c r="F2168" s="23" t="s">
        <v>194</v>
      </c>
      <c r="G2168" s="23">
        <v>1</v>
      </c>
    </row>
    <row r="2169" spans="1:7" ht="15" x14ac:dyDescent="0.25">
      <c r="A2169" s="128" t="str">
        <f t="shared" si="33"/>
        <v>Reg2015Connective tissue - C49MaleTaranaki</v>
      </c>
      <c r="B2169" s="23" t="s">
        <v>2</v>
      </c>
      <c r="C2169" s="23">
        <v>2015</v>
      </c>
      <c r="D2169" s="23" t="s">
        <v>268</v>
      </c>
      <c r="E2169" s="23" t="s">
        <v>5</v>
      </c>
      <c r="F2169" s="23" t="s">
        <v>194</v>
      </c>
      <c r="G2169" s="23">
        <v>1</v>
      </c>
    </row>
    <row r="2170" spans="1:7" ht="15" x14ac:dyDescent="0.25">
      <c r="A2170" s="128" t="str">
        <f t="shared" si="33"/>
        <v>Reg2015Breast - C50MaleTaranaki</v>
      </c>
      <c r="B2170" s="23" t="s">
        <v>2</v>
      </c>
      <c r="C2170" s="23">
        <v>2015</v>
      </c>
      <c r="D2170" s="23" t="s">
        <v>21</v>
      </c>
      <c r="E2170" s="23" t="s">
        <v>5</v>
      </c>
      <c r="F2170" s="23" t="s">
        <v>194</v>
      </c>
      <c r="G2170" s="23">
        <v>1</v>
      </c>
    </row>
    <row r="2171" spans="1:7" ht="15" x14ac:dyDescent="0.25">
      <c r="A2171" s="128" t="str">
        <f t="shared" si="33"/>
        <v>Reg2015Penis - C60MaleTaranaki</v>
      </c>
      <c r="B2171" s="23" t="s">
        <v>2</v>
      </c>
      <c r="C2171" s="23">
        <v>2015</v>
      </c>
      <c r="D2171" s="23" t="s">
        <v>37</v>
      </c>
      <c r="E2171" s="23" t="s">
        <v>5</v>
      </c>
      <c r="F2171" s="23" t="s">
        <v>194</v>
      </c>
      <c r="G2171" s="23">
        <v>1</v>
      </c>
    </row>
    <row r="2172" spans="1:7" ht="15" x14ac:dyDescent="0.25">
      <c r="A2172" s="128" t="str">
        <f t="shared" si="33"/>
        <v>Reg2015Prostate - C61MaleTaranaki</v>
      </c>
      <c r="B2172" s="23" t="s">
        <v>2</v>
      </c>
      <c r="C2172" s="23">
        <v>2015</v>
      </c>
      <c r="D2172" s="23" t="s">
        <v>38</v>
      </c>
      <c r="E2172" s="23" t="s">
        <v>5</v>
      </c>
      <c r="F2172" s="23" t="s">
        <v>194</v>
      </c>
      <c r="G2172" s="23">
        <v>91</v>
      </c>
    </row>
    <row r="2173" spans="1:7" ht="15" x14ac:dyDescent="0.25">
      <c r="A2173" s="128" t="str">
        <f t="shared" si="33"/>
        <v>Reg2015Kidney - C64MaleTaranaki</v>
      </c>
      <c r="B2173" s="23" t="s">
        <v>2</v>
      </c>
      <c r="C2173" s="23">
        <v>2015</v>
      </c>
      <c r="D2173" s="23" t="s">
        <v>274</v>
      </c>
      <c r="E2173" s="23" t="s">
        <v>5</v>
      </c>
      <c r="F2173" s="23" t="s">
        <v>194</v>
      </c>
      <c r="G2173" s="23">
        <v>11</v>
      </c>
    </row>
    <row r="2174" spans="1:7" ht="15" x14ac:dyDescent="0.25">
      <c r="A2174" s="128" t="str">
        <f t="shared" si="33"/>
        <v>Reg2015Renal pelvis - C65MaleTaranaki</v>
      </c>
      <c r="B2174" s="23" t="s">
        <v>2</v>
      </c>
      <c r="C2174" s="23">
        <v>2015</v>
      </c>
      <c r="D2174" s="23" t="s">
        <v>275</v>
      </c>
      <c r="E2174" s="23" t="s">
        <v>5</v>
      </c>
      <c r="F2174" s="23" t="s">
        <v>194</v>
      </c>
      <c r="G2174" s="23">
        <v>1</v>
      </c>
    </row>
    <row r="2175" spans="1:7" ht="15" x14ac:dyDescent="0.25">
      <c r="A2175" s="128" t="str">
        <f t="shared" si="33"/>
        <v>Reg2015Bladder - C67MaleTaranaki</v>
      </c>
      <c r="B2175" s="23" t="s">
        <v>2</v>
      </c>
      <c r="C2175" s="23">
        <v>2015</v>
      </c>
      <c r="D2175" s="23" t="s">
        <v>19</v>
      </c>
      <c r="E2175" s="23" t="s">
        <v>5</v>
      </c>
      <c r="F2175" s="23" t="s">
        <v>194</v>
      </c>
      <c r="G2175" s="23">
        <v>9</v>
      </c>
    </row>
    <row r="2176" spans="1:7" ht="15" x14ac:dyDescent="0.25">
      <c r="A2176" s="128" t="str">
        <f t="shared" si="33"/>
        <v>Reg2015Other urinary organs - C68MaleTaranaki</v>
      </c>
      <c r="B2176" s="23" t="s">
        <v>2</v>
      </c>
      <c r="C2176" s="23">
        <v>2015</v>
      </c>
      <c r="D2176" s="23" t="s">
        <v>276</v>
      </c>
      <c r="E2176" s="23" t="s">
        <v>5</v>
      </c>
      <c r="F2176" s="23" t="s">
        <v>194</v>
      </c>
      <c r="G2176" s="23">
        <v>1</v>
      </c>
    </row>
    <row r="2177" spans="1:7" ht="15" x14ac:dyDescent="0.25">
      <c r="A2177" s="128" t="str">
        <f t="shared" si="33"/>
        <v>Reg2015Meninges - C70MaleTaranaki</v>
      </c>
      <c r="B2177" s="23" t="s">
        <v>2</v>
      </c>
      <c r="C2177" s="23">
        <v>2015</v>
      </c>
      <c r="D2177" s="23" t="s">
        <v>29</v>
      </c>
      <c r="E2177" s="23" t="s">
        <v>5</v>
      </c>
      <c r="F2177" s="23" t="s">
        <v>194</v>
      </c>
      <c r="G2177" s="23">
        <v>1</v>
      </c>
    </row>
    <row r="2178" spans="1:7" ht="15" x14ac:dyDescent="0.25">
      <c r="A2178" s="128" t="str">
        <f t="shared" si="33"/>
        <v>Reg2015Brain - C71MaleTaranaki</v>
      </c>
      <c r="B2178" s="23" t="s">
        <v>2</v>
      </c>
      <c r="C2178" s="23">
        <v>2015</v>
      </c>
      <c r="D2178" s="23" t="s">
        <v>20</v>
      </c>
      <c r="E2178" s="23" t="s">
        <v>5</v>
      </c>
      <c r="F2178" s="23" t="s">
        <v>194</v>
      </c>
      <c r="G2178" s="23">
        <v>3</v>
      </c>
    </row>
    <row r="2179" spans="1:7" ht="15" x14ac:dyDescent="0.25">
      <c r="A2179" s="128" t="str">
        <f t="shared" ref="A2179:A2242" si="34">B2179&amp;C2179&amp;D2179&amp;E2179&amp;F2179</f>
        <v>Reg2015Thyroid - C73MaleTaranaki</v>
      </c>
      <c r="B2179" s="23" t="s">
        <v>2</v>
      </c>
      <c r="C2179" s="23">
        <v>2015</v>
      </c>
      <c r="D2179" s="23" t="s">
        <v>281</v>
      </c>
      <c r="E2179" s="23" t="s">
        <v>5</v>
      </c>
      <c r="F2179" s="23" t="s">
        <v>194</v>
      </c>
      <c r="G2179" s="23">
        <v>2</v>
      </c>
    </row>
    <row r="2180" spans="1:7" ht="15" x14ac:dyDescent="0.25">
      <c r="A2180" s="128" t="str">
        <f t="shared" si="34"/>
        <v>Reg2015Unknown primary - C77-C79MaleTaranaki</v>
      </c>
      <c r="B2180" s="23" t="s">
        <v>2</v>
      </c>
      <c r="C2180" s="23">
        <v>2015</v>
      </c>
      <c r="D2180" s="23" t="s">
        <v>286</v>
      </c>
      <c r="E2180" s="23" t="s">
        <v>5</v>
      </c>
      <c r="F2180" s="23" t="s">
        <v>194</v>
      </c>
      <c r="G2180" s="23">
        <v>5</v>
      </c>
    </row>
    <row r="2181" spans="1:7" ht="15" x14ac:dyDescent="0.25">
      <c r="A2181" s="128" t="str">
        <f t="shared" si="34"/>
        <v>Reg2015Unspecified site - C80MaleTaranaki</v>
      </c>
      <c r="B2181" s="23" t="s">
        <v>2</v>
      </c>
      <c r="C2181" s="23">
        <v>2015</v>
      </c>
      <c r="D2181" s="23" t="s">
        <v>287</v>
      </c>
      <c r="E2181" s="23" t="s">
        <v>5</v>
      </c>
      <c r="F2181" s="23" t="s">
        <v>194</v>
      </c>
      <c r="G2181" s="23">
        <v>1</v>
      </c>
    </row>
    <row r="2182" spans="1:7" ht="15" x14ac:dyDescent="0.25">
      <c r="A2182" s="128" t="str">
        <f t="shared" si="34"/>
        <v>Reg2015Non-Hodgkin lymphoma - C82-C86, C96MaleTaranaki</v>
      </c>
      <c r="B2182" s="23" t="s">
        <v>2</v>
      </c>
      <c r="C2182" s="23">
        <v>2015</v>
      </c>
      <c r="D2182" s="23" t="s">
        <v>365</v>
      </c>
      <c r="E2182" s="23" t="s">
        <v>5</v>
      </c>
      <c r="F2182" s="23" t="s">
        <v>194</v>
      </c>
      <c r="G2182" s="23">
        <v>9</v>
      </c>
    </row>
    <row r="2183" spans="1:7" ht="15" x14ac:dyDescent="0.25">
      <c r="A2183" s="128" t="str">
        <f t="shared" si="34"/>
        <v>Reg2015Myeloma - C90MaleTaranaki</v>
      </c>
      <c r="B2183" s="23" t="s">
        <v>2</v>
      </c>
      <c r="C2183" s="23">
        <v>2015</v>
      </c>
      <c r="D2183" s="23" t="s">
        <v>292</v>
      </c>
      <c r="E2183" s="23" t="s">
        <v>5</v>
      </c>
      <c r="F2183" s="23" t="s">
        <v>194</v>
      </c>
      <c r="G2183" s="23">
        <v>7</v>
      </c>
    </row>
    <row r="2184" spans="1:7" ht="15" x14ac:dyDescent="0.25">
      <c r="A2184" s="128" t="str">
        <f t="shared" si="34"/>
        <v>Reg2015Leukaemia - C91-C95MaleTaranaki</v>
      </c>
      <c r="B2184" s="23" t="s">
        <v>2</v>
      </c>
      <c r="C2184" s="23">
        <v>2015</v>
      </c>
      <c r="D2184" s="23" t="s">
        <v>26</v>
      </c>
      <c r="E2184" s="23" t="s">
        <v>5</v>
      </c>
      <c r="F2184" s="23" t="s">
        <v>194</v>
      </c>
      <c r="G2184" s="23">
        <v>16</v>
      </c>
    </row>
    <row r="2185" spans="1:7" ht="15" x14ac:dyDescent="0.25">
      <c r="A2185" s="128" t="str">
        <f t="shared" si="34"/>
        <v>Reg2015Myelodyplastic syndromes - D46MaleTaranaki</v>
      </c>
      <c r="B2185" s="23" t="s">
        <v>2</v>
      </c>
      <c r="C2185" s="23">
        <v>2015</v>
      </c>
      <c r="D2185" s="23" t="s">
        <v>295</v>
      </c>
      <c r="E2185" s="23" t="s">
        <v>5</v>
      </c>
      <c r="F2185" s="23" t="s">
        <v>194</v>
      </c>
      <c r="G2185" s="23">
        <v>7</v>
      </c>
    </row>
    <row r="2186" spans="1:7" ht="15" x14ac:dyDescent="0.25">
      <c r="A2186" s="128" t="str">
        <f t="shared" si="34"/>
        <v>Reg2015Tongue - C01-C02FemaleMidCentral</v>
      </c>
      <c r="B2186" s="23" t="s">
        <v>2</v>
      </c>
      <c r="C2186" s="23">
        <v>2015</v>
      </c>
      <c r="D2186" s="23" t="s">
        <v>42</v>
      </c>
      <c r="E2186" s="23" t="s">
        <v>4</v>
      </c>
      <c r="F2186" s="23" t="s">
        <v>195</v>
      </c>
      <c r="G2186" s="23">
        <v>1</v>
      </c>
    </row>
    <row r="2187" spans="1:7" ht="15" x14ac:dyDescent="0.25">
      <c r="A2187" s="128" t="str">
        <f t="shared" si="34"/>
        <v>Reg2015Mouth - C03-C06FemaleMidCentral</v>
      </c>
      <c r="B2187" s="23" t="s">
        <v>2</v>
      </c>
      <c r="C2187" s="23">
        <v>2015</v>
      </c>
      <c r="D2187" s="23" t="s">
        <v>31</v>
      </c>
      <c r="E2187" s="23" t="s">
        <v>4</v>
      </c>
      <c r="F2187" s="23" t="s">
        <v>195</v>
      </c>
      <c r="G2187" s="23">
        <v>6</v>
      </c>
    </row>
    <row r="2188" spans="1:7" ht="15" x14ac:dyDescent="0.25">
      <c r="A2188" s="128" t="str">
        <f t="shared" si="34"/>
        <v>Reg2015Oesophagus - C15FemaleMidCentral</v>
      </c>
      <c r="B2188" s="23" t="s">
        <v>2</v>
      </c>
      <c r="C2188" s="23">
        <v>2015</v>
      </c>
      <c r="D2188" s="23" t="s">
        <v>33</v>
      </c>
      <c r="E2188" s="23" t="s">
        <v>4</v>
      </c>
      <c r="F2188" s="23" t="s">
        <v>195</v>
      </c>
      <c r="G2188" s="23">
        <v>8</v>
      </c>
    </row>
    <row r="2189" spans="1:7" ht="15" x14ac:dyDescent="0.25">
      <c r="A2189" s="128" t="str">
        <f t="shared" si="34"/>
        <v>Reg2015Stomach - C16FemaleMidCentral</v>
      </c>
      <c r="B2189" s="23" t="s">
        <v>2</v>
      </c>
      <c r="C2189" s="23">
        <v>2015</v>
      </c>
      <c r="D2189" s="23" t="s">
        <v>39</v>
      </c>
      <c r="E2189" s="23" t="s">
        <v>4</v>
      </c>
      <c r="F2189" s="23" t="s">
        <v>195</v>
      </c>
      <c r="G2189" s="23">
        <v>6</v>
      </c>
    </row>
    <row r="2190" spans="1:7" ht="15" x14ac:dyDescent="0.25">
      <c r="A2190" s="128" t="str">
        <f t="shared" si="34"/>
        <v>Reg2015Colon, rectum and rectosigmoid junction - C18-C20FemaleMidCentral</v>
      </c>
      <c r="B2190" s="23" t="s">
        <v>2</v>
      </c>
      <c r="C2190" s="23">
        <v>2015</v>
      </c>
      <c r="D2190" s="23" t="s">
        <v>1567</v>
      </c>
      <c r="E2190" s="23" t="s">
        <v>4</v>
      </c>
      <c r="F2190" s="23" t="s">
        <v>195</v>
      </c>
      <c r="G2190" s="23">
        <v>72</v>
      </c>
    </row>
    <row r="2191" spans="1:7" ht="15" x14ac:dyDescent="0.25">
      <c r="A2191" s="128" t="str">
        <f t="shared" si="34"/>
        <v>Reg2015Anus - C21FemaleMidCentral</v>
      </c>
      <c r="B2191" s="23" t="s">
        <v>2</v>
      </c>
      <c r="C2191" s="23">
        <v>2015</v>
      </c>
      <c r="D2191" s="23" t="s">
        <v>18</v>
      </c>
      <c r="E2191" s="23" t="s">
        <v>4</v>
      </c>
      <c r="F2191" s="23" t="s">
        <v>195</v>
      </c>
      <c r="G2191" s="23">
        <v>1</v>
      </c>
    </row>
    <row r="2192" spans="1:7" ht="15" x14ac:dyDescent="0.25">
      <c r="A2192" s="128" t="str">
        <f t="shared" si="34"/>
        <v>Reg2015Liver - C22FemaleMidCentral</v>
      </c>
      <c r="B2192" s="23" t="s">
        <v>2</v>
      </c>
      <c r="C2192" s="23">
        <v>2015</v>
      </c>
      <c r="D2192" s="23" t="s">
        <v>254</v>
      </c>
      <c r="E2192" s="23" t="s">
        <v>4</v>
      </c>
      <c r="F2192" s="23" t="s">
        <v>195</v>
      </c>
      <c r="G2192" s="23">
        <v>3</v>
      </c>
    </row>
    <row r="2193" spans="1:7" ht="15" x14ac:dyDescent="0.25">
      <c r="A2193" s="128" t="str">
        <f t="shared" si="34"/>
        <v>Reg2015Gallbladder - C23FemaleMidCentral</v>
      </c>
      <c r="B2193" s="23" t="s">
        <v>2</v>
      </c>
      <c r="C2193" s="23">
        <v>2015</v>
      </c>
      <c r="D2193" s="23" t="s">
        <v>23</v>
      </c>
      <c r="E2193" s="23" t="s">
        <v>4</v>
      </c>
      <c r="F2193" s="23" t="s">
        <v>195</v>
      </c>
      <c r="G2193" s="23">
        <v>3</v>
      </c>
    </row>
    <row r="2194" spans="1:7" ht="15" x14ac:dyDescent="0.25">
      <c r="A2194" s="128" t="str">
        <f t="shared" si="34"/>
        <v>Reg2015Other biliary tract - C24FemaleMidCentral</v>
      </c>
      <c r="B2194" s="23" t="s">
        <v>2</v>
      </c>
      <c r="C2194" s="23">
        <v>2015</v>
      </c>
      <c r="D2194" s="23" t="s">
        <v>255</v>
      </c>
      <c r="E2194" s="23" t="s">
        <v>4</v>
      </c>
      <c r="F2194" s="23" t="s">
        <v>195</v>
      </c>
      <c r="G2194" s="23">
        <v>3</v>
      </c>
    </row>
    <row r="2195" spans="1:7" ht="15" x14ac:dyDescent="0.25">
      <c r="A2195" s="128" t="str">
        <f t="shared" si="34"/>
        <v>Reg2015Pancreas - C25FemaleMidCentral</v>
      </c>
      <c r="B2195" s="23" t="s">
        <v>2</v>
      </c>
      <c r="C2195" s="23">
        <v>2015</v>
      </c>
      <c r="D2195" s="23" t="s">
        <v>36</v>
      </c>
      <c r="E2195" s="23" t="s">
        <v>4</v>
      </c>
      <c r="F2195" s="23" t="s">
        <v>195</v>
      </c>
      <c r="G2195" s="23">
        <v>14</v>
      </c>
    </row>
    <row r="2196" spans="1:7" ht="15" x14ac:dyDescent="0.25">
      <c r="A2196" s="128" t="str">
        <f t="shared" si="34"/>
        <v>Reg2015Other digestive organs - C26FemaleMidCentral</v>
      </c>
      <c r="B2196" s="23" t="s">
        <v>2</v>
      </c>
      <c r="C2196" s="23">
        <v>2015</v>
      </c>
      <c r="D2196" s="23" t="s">
        <v>256</v>
      </c>
      <c r="E2196" s="23" t="s">
        <v>4</v>
      </c>
      <c r="F2196" s="23" t="s">
        <v>195</v>
      </c>
      <c r="G2196" s="23">
        <v>6</v>
      </c>
    </row>
    <row r="2197" spans="1:7" ht="15" x14ac:dyDescent="0.25">
      <c r="A2197" s="128" t="str">
        <f t="shared" si="34"/>
        <v>Reg2015Accessory sinuses - C31FemaleMidCentral</v>
      </c>
      <c r="B2197" s="23" t="s">
        <v>2</v>
      </c>
      <c r="C2197" s="23">
        <v>2015</v>
      </c>
      <c r="D2197" s="23" t="s">
        <v>259</v>
      </c>
      <c r="E2197" s="23" t="s">
        <v>4</v>
      </c>
      <c r="F2197" s="23" t="s">
        <v>195</v>
      </c>
      <c r="G2197" s="23">
        <v>1</v>
      </c>
    </row>
    <row r="2198" spans="1:7" ht="15" x14ac:dyDescent="0.25">
      <c r="A2198" s="128" t="str">
        <f t="shared" si="34"/>
        <v>Reg2015Lung - C33-C34FemaleMidCentral</v>
      </c>
      <c r="B2198" s="23" t="s">
        <v>2</v>
      </c>
      <c r="C2198" s="23">
        <v>2015</v>
      </c>
      <c r="D2198" s="23" t="s">
        <v>47</v>
      </c>
      <c r="E2198" s="23" t="s">
        <v>4</v>
      </c>
      <c r="F2198" s="23" t="s">
        <v>195</v>
      </c>
      <c r="G2198" s="23">
        <v>42</v>
      </c>
    </row>
    <row r="2199" spans="1:7" ht="15" x14ac:dyDescent="0.25">
      <c r="A2199" s="128" t="str">
        <f t="shared" si="34"/>
        <v>Reg2015Thymus - C37FemaleMidCentral</v>
      </c>
      <c r="B2199" s="23" t="s">
        <v>2</v>
      </c>
      <c r="C2199" s="23">
        <v>2015</v>
      </c>
      <c r="D2199" s="23" t="s">
        <v>41</v>
      </c>
      <c r="E2199" s="23" t="s">
        <v>4</v>
      </c>
      <c r="F2199" s="23" t="s">
        <v>195</v>
      </c>
      <c r="G2199" s="23">
        <v>1</v>
      </c>
    </row>
    <row r="2200" spans="1:7" ht="15" x14ac:dyDescent="0.25">
      <c r="A2200" s="128" t="str">
        <f t="shared" si="34"/>
        <v>Reg2015Heart, mediastinum and pleura - C38FemaleMidCentral</v>
      </c>
      <c r="B2200" s="23" t="s">
        <v>2</v>
      </c>
      <c r="C2200" s="23">
        <v>2015</v>
      </c>
      <c r="D2200" s="23" t="s">
        <v>260</v>
      </c>
      <c r="E2200" s="23" t="s">
        <v>4</v>
      </c>
      <c r="F2200" s="23" t="s">
        <v>195</v>
      </c>
      <c r="G2200" s="23">
        <v>1</v>
      </c>
    </row>
    <row r="2201" spans="1:7" ht="15" x14ac:dyDescent="0.25">
      <c r="A2201" s="128" t="str">
        <f t="shared" si="34"/>
        <v>Reg2015Melanoma - C43FemaleMidCentral</v>
      </c>
      <c r="B2201" s="23" t="s">
        <v>2</v>
      </c>
      <c r="C2201" s="23">
        <v>2015</v>
      </c>
      <c r="D2201" s="23" t="s">
        <v>28</v>
      </c>
      <c r="E2201" s="23" t="s">
        <v>4</v>
      </c>
      <c r="F2201" s="23" t="s">
        <v>195</v>
      </c>
      <c r="G2201" s="23">
        <v>50</v>
      </c>
    </row>
    <row r="2202" spans="1:7" ht="15" x14ac:dyDescent="0.25">
      <c r="A2202" s="128" t="str">
        <f t="shared" si="34"/>
        <v>Reg2015Non-melanoma - C44FemaleMidCentral</v>
      </c>
      <c r="B2202" s="23" t="s">
        <v>2</v>
      </c>
      <c r="C2202" s="23">
        <v>2015</v>
      </c>
      <c r="D2202" s="23" t="s">
        <v>263</v>
      </c>
      <c r="E2202" s="23" t="s">
        <v>4</v>
      </c>
      <c r="F2202" s="23" t="s">
        <v>195</v>
      </c>
      <c r="G2202" s="23">
        <v>2</v>
      </c>
    </row>
    <row r="2203" spans="1:7" ht="15" x14ac:dyDescent="0.25">
      <c r="A2203" s="128" t="str">
        <f t="shared" si="34"/>
        <v>Reg2015Breast - C50FemaleMidCentral</v>
      </c>
      <c r="B2203" s="23" t="s">
        <v>2</v>
      </c>
      <c r="C2203" s="23">
        <v>2015</v>
      </c>
      <c r="D2203" s="23" t="s">
        <v>21</v>
      </c>
      <c r="E2203" s="23" t="s">
        <v>4</v>
      </c>
      <c r="F2203" s="23" t="s">
        <v>195</v>
      </c>
      <c r="G2203" s="23">
        <v>122</v>
      </c>
    </row>
    <row r="2204" spans="1:7" ht="15" x14ac:dyDescent="0.25">
      <c r="A2204" s="128" t="str">
        <f t="shared" si="34"/>
        <v>Reg2015Vulva - C51FemaleMidCentral</v>
      </c>
      <c r="B2204" s="23" t="s">
        <v>2</v>
      </c>
      <c r="C2204" s="23">
        <v>2015</v>
      </c>
      <c r="D2204" s="23" t="s">
        <v>46</v>
      </c>
      <c r="E2204" s="23" t="s">
        <v>4</v>
      </c>
      <c r="F2204" s="23" t="s">
        <v>195</v>
      </c>
      <c r="G2204" s="23">
        <v>2</v>
      </c>
    </row>
    <row r="2205" spans="1:7" ht="15" x14ac:dyDescent="0.25">
      <c r="A2205" s="128" t="str">
        <f t="shared" si="34"/>
        <v>Reg2015Cervix - C53FemaleMidCentral</v>
      </c>
      <c r="B2205" s="23" t="s">
        <v>2</v>
      </c>
      <c r="C2205" s="23">
        <v>2015</v>
      </c>
      <c r="D2205" s="23" t="s">
        <v>22</v>
      </c>
      <c r="E2205" s="23" t="s">
        <v>4</v>
      </c>
      <c r="F2205" s="23" t="s">
        <v>195</v>
      </c>
      <c r="G2205" s="23">
        <v>8</v>
      </c>
    </row>
    <row r="2206" spans="1:7" ht="15" x14ac:dyDescent="0.25">
      <c r="A2206" s="128" t="str">
        <f t="shared" si="34"/>
        <v>Reg2015Uterus - C54-C55FemaleMidCentral</v>
      </c>
      <c r="B2206" s="23" t="s">
        <v>2</v>
      </c>
      <c r="C2206" s="23">
        <v>2015</v>
      </c>
      <c r="D2206" s="23" t="s">
        <v>44</v>
      </c>
      <c r="E2206" s="23" t="s">
        <v>4</v>
      </c>
      <c r="F2206" s="23" t="s">
        <v>195</v>
      </c>
      <c r="G2206" s="23">
        <v>15</v>
      </c>
    </row>
    <row r="2207" spans="1:7" ht="15" x14ac:dyDescent="0.25">
      <c r="A2207" s="128" t="str">
        <f t="shared" si="34"/>
        <v>Reg2015Ovary - C56FemaleMidCentral</v>
      </c>
      <c r="B2207" s="23" t="s">
        <v>2</v>
      </c>
      <c r="C2207" s="23">
        <v>2015</v>
      </c>
      <c r="D2207" s="23" t="s">
        <v>35</v>
      </c>
      <c r="E2207" s="23" t="s">
        <v>4</v>
      </c>
      <c r="F2207" s="23" t="s">
        <v>195</v>
      </c>
      <c r="G2207" s="23">
        <v>10</v>
      </c>
    </row>
    <row r="2208" spans="1:7" ht="15" x14ac:dyDescent="0.25">
      <c r="A2208" s="128" t="str">
        <f t="shared" si="34"/>
        <v>Reg2015Other female genital organs - C57FemaleMidCentral</v>
      </c>
      <c r="B2208" s="23" t="s">
        <v>2</v>
      </c>
      <c r="C2208" s="23">
        <v>2015</v>
      </c>
      <c r="D2208" s="23" t="s">
        <v>270</v>
      </c>
      <c r="E2208" s="23" t="s">
        <v>4</v>
      </c>
      <c r="F2208" s="23" t="s">
        <v>195</v>
      </c>
      <c r="G2208" s="23">
        <v>1</v>
      </c>
    </row>
    <row r="2209" spans="1:7" ht="15" x14ac:dyDescent="0.25">
      <c r="A2209" s="128" t="str">
        <f t="shared" si="34"/>
        <v>Reg2015Kidney - C64FemaleMidCentral</v>
      </c>
      <c r="B2209" s="23" t="s">
        <v>2</v>
      </c>
      <c r="C2209" s="23">
        <v>2015</v>
      </c>
      <c r="D2209" s="23" t="s">
        <v>274</v>
      </c>
      <c r="E2209" s="23" t="s">
        <v>4</v>
      </c>
      <c r="F2209" s="23" t="s">
        <v>195</v>
      </c>
      <c r="G2209" s="23">
        <v>15</v>
      </c>
    </row>
    <row r="2210" spans="1:7" ht="15" x14ac:dyDescent="0.25">
      <c r="A2210" s="128" t="str">
        <f t="shared" si="34"/>
        <v>Reg2015Renal pelvis - C65FemaleMidCentral</v>
      </c>
      <c r="B2210" s="23" t="s">
        <v>2</v>
      </c>
      <c r="C2210" s="23">
        <v>2015</v>
      </c>
      <c r="D2210" s="23" t="s">
        <v>275</v>
      </c>
      <c r="E2210" s="23" t="s">
        <v>4</v>
      </c>
      <c r="F2210" s="23" t="s">
        <v>195</v>
      </c>
      <c r="G2210" s="23">
        <v>1</v>
      </c>
    </row>
    <row r="2211" spans="1:7" ht="15" x14ac:dyDescent="0.25">
      <c r="A2211" s="128" t="str">
        <f t="shared" si="34"/>
        <v>Reg2015Bladder - C67FemaleMidCentral</v>
      </c>
      <c r="B2211" s="23" t="s">
        <v>2</v>
      </c>
      <c r="C2211" s="23">
        <v>2015</v>
      </c>
      <c r="D2211" s="23" t="s">
        <v>19</v>
      </c>
      <c r="E2211" s="23" t="s">
        <v>4</v>
      </c>
      <c r="F2211" s="23" t="s">
        <v>195</v>
      </c>
      <c r="G2211" s="23">
        <v>5</v>
      </c>
    </row>
    <row r="2212" spans="1:7" ht="15" x14ac:dyDescent="0.25">
      <c r="A2212" s="128" t="str">
        <f t="shared" si="34"/>
        <v>Reg2015Brain - C71FemaleMidCentral</v>
      </c>
      <c r="B2212" s="23" t="s">
        <v>2</v>
      </c>
      <c r="C2212" s="23">
        <v>2015</v>
      </c>
      <c r="D2212" s="23" t="s">
        <v>20</v>
      </c>
      <c r="E2212" s="23" t="s">
        <v>4</v>
      </c>
      <c r="F2212" s="23" t="s">
        <v>195</v>
      </c>
      <c r="G2212" s="23">
        <v>7</v>
      </c>
    </row>
    <row r="2213" spans="1:7" ht="15" x14ac:dyDescent="0.25">
      <c r="A2213" s="128" t="str">
        <f t="shared" si="34"/>
        <v>Reg2015Other central nervous system - C72FemaleMidCentral</v>
      </c>
      <c r="B2213" s="23" t="s">
        <v>2</v>
      </c>
      <c r="C2213" s="23">
        <v>2015</v>
      </c>
      <c r="D2213" s="23" t="s">
        <v>279</v>
      </c>
      <c r="E2213" s="23" t="s">
        <v>4</v>
      </c>
      <c r="F2213" s="23" t="s">
        <v>195</v>
      </c>
      <c r="G2213" s="23">
        <v>1</v>
      </c>
    </row>
    <row r="2214" spans="1:7" ht="15" x14ac:dyDescent="0.25">
      <c r="A2214" s="128" t="str">
        <f t="shared" si="34"/>
        <v>Reg2015Thyroid - C73FemaleMidCentral</v>
      </c>
      <c r="B2214" s="23" t="s">
        <v>2</v>
      </c>
      <c r="C2214" s="23">
        <v>2015</v>
      </c>
      <c r="D2214" s="23" t="s">
        <v>281</v>
      </c>
      <c r="E2214" s="23" t="s">
        <v>4</v>
      </c>
      <c r="F2214" s="23" t="s">
        <v>195</v>
      </c>
      <c r="G2214" s="23">
        <v>9</v>
      </c>
    </row>
    <row r="2215" spans="1:7" ht="15" x14ac:dyDescent="0.25">
      <c r="A2215" s="128" t="str">
        <f t="shared" si="34"/>
        <v>Reg2015Unknown primary - C77-C79FemaleMidCentral</v>
      </c>
      <c r="B2215" s="23" t="s">
        <v>2</v>
      </c>
      <c r="C2215" s="23">
        <v>2015</v>
      </c>
      <c r="D2215" s="23" t="s">
        <v>286</v>
      </c>
      <c r="E2215" s="23" t="s">
        <v>4</v>
      </c>
      <c r="F2215" s="23" t="s">
        <v>195</v>
      </c>
      <c r="G2215" s="23">
        <v>9</v>
      </c>
    </row>
    <row r="2216" spans="1:7" ht="15" x14ac:dyDescent="0.25">
      <c r="A2216" s="128" t="str">
        <f t="shared" si="34"/>
        <v>Reg2015Unspecified site - C80FemaleMidCentral</v>
      </c>
      <c r="B2216" s="23" t="s">
        <v>2</v>
      </c>
      <c r="C2216" s="23">
        <v>2015</v>
      </c>
      <c r="D2216" s="23" t="s">
        <v>287</v>
      </c>
      <c r="E2216" s="23" t="s">
        <v>4</v>
      </c>
      <c r="F2216" s="23" t="s">
        <v>195</v>
      </c>
      <c r="G2216" s="23">
        <v>1</v>
      </c>
    </row>
    <row r="2217" spans="1:7" ht="15" x14ac:dyDescent="0.25">
      <c r="A2217" s="128" t="str">
        <f t="shared" si="34"/>
        <v>Reg2015Hodgkin lymphoma - C81FemaleMidCentral</v>
      </c>
      <c r="B2217" s="23" t="s">
        <v>2</v>
      </c>
      <c r="C2217" s="23">
        <v>2015</v>
      </c>
      <c r="D2217" s="23" t="s">
        <v>289</v>
      </c>
      <c r="E2217" s="23" t="s">
        <v>4</v>
      </c>
      <c r="F2217" s="23" t="s">
        <v>195</v>
      </c>
      <c r="G2217" s="23">
        <v>2</v>
      </c>
    </row>
    <row r="2218" spans="1:7" ht="15" x14ac:dyDescent="0.25">
      <c r="A2218" s="128" t="str">
        <f t="shared" si="34"/>
        <v>Reg2015Non-Hodgkin lymphoma - C82-C86, C96FemaleMidCentral</v>
      </c>
      <c r="B2218" s="23" t="s">
        <v>2</v>
      </c>
      <c r="C2218" s="23">
        <v>2015</v>
      </c>
      <c r="D2218" s="23" t="s">
        <v>365</v>
      </c>
      <c r="E2218" s="23" t="s">
        <v>4</v>
      </c>
      <c r="F2218" s="23" t="s">
        <v>195</v>
      </c>
      <c r="G2218" s="23">
        <v>20</v>
      </c>
    </row>
    <row r="2219" spans="1:7" ht="15" x14ac:dyDescent="0.25">
      <c r="A2219" s="128" t="str">
        <f t="shared" si="34"/>
        <v>Reg2015Immunoproliferative cancers - C88FemaleMidCentral</v>
      </c>
      <c r="B2219" s="23" t="s">
        <v>2</v>
      </c>
      <c r="C2219" s="23">
        <v>2015</v>
      </c>
      <c r="D2219" s="23" t="s">
        <v>291</v>
      </c>
      <c r="E2219" s="23" t="s">
        <v>4</v>
      </c>
      <c r="F2219" s="23" t="s">
        <v>195</v>
      </c>
      <c r="G2219" s="23">
        <v>1</v>
      </c>
    </row>
    <row r="2220" spans="1:7" ht="15" x14ac:dyDescent="0.25">
      <c r="A2220" s="128" t="str">
        <f t="shared" si="34"/>
        <v>Reg2015Myeloma - C90FemaleMidCentral</v>
      </c>
      <c r="B2220" s="23" t="s">
        <v>2</v>
      </c>
      <c r="C2220" s="23">
        <v>2015</v>
      </c>
      <c r="D2220" s="23" t="s">
        <v>292</v>
      </c>
      <c r="E2220" s="23" t="s">
        <v>4</v>
      </c>
      <c r="F2220" s="23" t="s">
        <v>195</v>
      </c>
      <c r="G2220" s="23">
        <v>12</v>
      </c>
    </row>
    <row r="2221" spans="1:7" ht="15" x14ac:dyDescent="0.25">
      <c r="A2221" s="128" t="str">
        <f t="shared" si="34"/>
        <v>Reg2015Leukaemia - C91-C95FemaleMidCentral</v>
      </c>
      <c r="B2221" s="23" t="s">
        <v>2</v>
      </c>
      <c r="C2221" s="23">
        <v>2015</v>
      </c>
      <c r="D2221" s="23" t="s">
        <v>26</v>
      </c>
      <c r="E2221" s="23" t="s">
        <v>4</v>
      </c>
      <c r="F2221" s="23" t="s">
        <v>195</v>
      </c>
      <c r="G2221" s="23">
        <v>9</v>
      </c>
    </row>
    <row r="2222" spans="1:7" ht="15" x14ac:dyDescent="0.25">
      <c r="A2222" s="128" t="str">
        <f t="shared" si="34"/>
        <v>Reg2015Myelodyplastic syndromes - D46FemaleMidCentral</v>
      </c>
      <c r="B2222" s="23" t="s">
        <v>2</v>
      </c>
      <c r="C2222" s="23">
        <v>2015</v>
      </c>
      <c r="D2222" s="23" t="s">
        <v>295</v>
      </c>
      <c r="E2222" s="23" t="s">
        <v>4</v>
      </c>
      <c r="F2222" s="23" t="s">
        <v>195</v>
      </c>
      <c r="G2222" s="23">
        <v>3</v>
      </c>
    </row>
    <row r="2223" spans="1:7" ht="15" x14ac:dyDescent="0.25">
      <c r="A2223" s="128" t="str">
        <f t="shared" si="34"/>
        <v>Reg2015Uncertain behaviour of lymphoid, haematopoietic and related tissue - D47FemaleMidCentral</v>
      </c>
      <c r="B2223" s="23" t="s">
        <v>2</v>
      </c>
      <c r="C2223" s="23">
        <v>2015</v>
      </c>
      <c r="D2223" s="23" t="s">
        <v>296</v>
      </c>
      <c r="E2223" s="23" t="s">
        <v>4</v>
      </c>
      <c r="F2223" s="23" t="s">
        <v>195</v>
      </c>
      <c r="G2223" s="23">
        <v>1</v>
      </c>
    </row>
    <row r="2224" spans="1:7" ht="15" x14ac:dyDescent="0.25">
      <c r="A2224" s="128" t="str">
        <f t="shared" si="34"/>
        <v>Reg2015Lip - C00MaleMidCentral</v>
      </c>
      <c r="B2224" s="23" t="s">
        <v>2</v>
      </c>
      <c r="C2224" s="23">
        <v>2015</v>
      </c>
      <c r="D2224" s="23" t="s">
        <v>27</v>
      </c>
      <c r="E2224" s="23" t="s">
        <v>5</v>
      </c>
      <c r="F2224" s="23" t="s">
        <v>195</v>
      </c>
      <c r="G2224" s="23">
        <v>4</v>
      </c>
    </row>
    <row r="2225" spans="1:7" ht="15" x14ac:dyDescent="0.25">
      <c r="A2225" s="128" t="str">
        <f t="shared" si="34"/>
        <v>Reg2015Tongue - C01-C02MaleMidCentral</v>
      </c>
      <c r="B2225" s="23" t="s">
        <v>2</v>
      </c>
      <c r="C2225" s="23">
        <v>2015</v>
      </c>
      <c r="D2225" s="23" t="s">
        <v>42</v>
      </c>
      <c r="E2225" s="23" t="s">
        <v>5</v>
      </c>
      <c r="F2225" s="23" t="s">
        <v>195</v>
      </c>
      <c r="G2225" s="23">
        <v>5</v>
      </c>
    </row>
    <row r="2226" spans="1:7" ht="15" x14ac:dyDescent="0.25">
      <c r="A2226" s="128" t="str">
        <f t="shared" si="34"/>
        <v>Reg2015Mouth - C03-C06MaleMidCentral</v>
      </c>
      <c r="B2226" s="23" t="s">
        <v>2</v>
      </c>
      <c r="C2226" s="23">
        <v>2015</v>
      </c>
      <c r="D2226" s="23" t="s">
        <v>31</v>
      </c>
      <c r="E2226" s="23" t="s">
        <v>5</v>
      </c>
      <c r="F2226" s="23" t="s">
        <v>195</v>
      </c>
      <c r="G2226" s="23">
        <v>2</v>
      </c>
    </row>
    <row r="2227" spans="1:7" ht="15" x14ac:dyDescent="0.25">
      <c r="A2227" s="128" t="str">
        <f t="shared" si="34"/>
        <v>Reg2015Salivary glands - C07-C08MaleMidCentral</v>
      </c>
      <c r="B2227" s="23" t="s">
        <v>2</v>
      </c>
      <c r="C2227" s="23">
        <v>2015</v>
      </c>
      <c r="D2227" s="23" t="s">
        <v>247</v>
      </c>
      <c r="E2227" s="23" t="s">
        <v>5</v>
      </c>
      <c r="F2227" s="23" t="s">
        <v>195</v>
      </c>
      <c r="G2227" s="23">
        <v>3</v>
      </c>
    </row>
    <row r="2228" spans="1:7" ht="15" x14ac:dyDescent="0.25">
      <c r="A2228" s="128" t="str">
        <f t="shared" si="34"/>
        <v>Reg2015Tonsils - C09MaleMidCentral</v>
      </c>
      <c r="B2228" s="23" t="s">
        <v>2</v>
      </c>
      <c r="C2228" s="23">
        <v>2015</v>
      </c>
      <c r="D2228" s="23" t="s">
        <v>248</v>
      </c>
      <c r="E2228" s="23" t="s">
        <v>5</v>
      </c>
      <c r="F2228" s="23" t="s">
        <v>195</v>
      </c>
      <c r="G2228" s="23">
        <v>1</v>
      </c>
    </row>
    <row r="2229" spans="1:7" ht="15" x14ac:dyDescent="0.25">
      <c r="A2229" s="128" t="str">
        <f t="shared" si="34"/>
        <v>Reg2015Oropharynx - C10MaleMidCentral</v>
      </c>
      <c r="B2229" s="23" t="s">
        <v>2</v>
      </c>
      <c r="C2229" s="23">
        <v>2015</v>
      </c>
      <c r="D2229" s="23" t="s">
        <v>34</v>
      </c>
      <c r="E2229" s="23" t="s">
        <v>5</v>
      </c>
      <c r="F2229" s="23" t="s">
        <v>195</v>
      </c>
      <c r="G2229" s="23">
        <v>1</v>
      </c>
    </row>
    <row r="2230" spans="1:7" ht="15" x14ac:dyDescent="0.25">
      <c r="A2230" s="128" t="str">
        <f t="shared" si="34"/>
        <v>Reg2015Other lip, oral cavity and pharynx - C14MaleMidCentral</v>
      </c>
      <c r="B2230" s="23" t="s">
        <v>2</v>
      </c>
      <c r="C2230" s="23">
        <v>2015</v>
      </c>
      <c r="D2230" s="23" t="s">
        <v>250</v>
      </c>
      <c r="E2230" s="23" t="s">
        <v>5</v>
      </c>
      <c r="F2230" s="23" t="s">
        <v>195</v>
      </c>
      <c r="G2230" s="23">
        <v>1</v>
      </c>
    </row>
    <row r="2231" spans="1:7" ht="15" x14ac:dyDescent="0.25">
      <c r="A2231" s="128" t="str">
        <f t="shared" si="34"/>
        <v>Reg2015Oesophagus - C15MaleMidCentral</v>
      </c>
      <c r="B2231" s="23" t="s">
        <v>2</v>
      </c>
      <c r="C2231" s="23">
        <v>2015</v>
      </c>
      <c r="D2231" s="23" t="s">
        <v>33</v>
      </c>
      <c r="E2231" s="23" t="s">
        <v>5</v>
      </c>
      <c r="F2231" s="23" t="s">
        <v>195</v>
      </c>
      <c r="G2231" s="23">
        <v>8</v>
      </c>
    </row>
    <row r="2232" spans="1:7" ht="15" x14ac:dyDescent="0.25">
      <c r="A2232" s="128" t="str">
        <f t="shared" si="34"/>
        <v>Reg2015Stomach - C16MaleMidCentral</v>
      </c>
      <c r="B2232" s="23" t="s">
        <v>2</v>
      </c>
      <c r="C2232" s="23">
        <v>2015</v>
      </c>
      <c r="D2232" s="23" t="s">
        <v>39</v>
      </c>
      <c r="E2232" s="23" t="s">
        <v>5</v>
      </c>
      <c r="F2232" s="23" t="s">
        <v>195</v>
      </c>
      <c r="G2232" s="23">
        <v>11</v>
      </c>
    </row>
    <row r="2233" spans="1:7" ht="15" x14ac:dyDescent="0.25">
      <c r="A2233" s="128" t="str">
        <f t="shared" si="34"/>
        <v>Reg2015Colon, rectum and rectosigmoid junction - C18-C20MaleMidCentral</v>
      </c>
      <c r="B2233" s="23" t="s">
        <v>2</v>
      </c>
      <c r="C2233" s="23">
        <v>2015</v>
      </c>
      <c r="D2233" s="23" t="s">
        <v>1567</v>
      </c>
      <c r="E2233" s="23" t="s">
        <v>5</v>
      </c>
      <c r="F2233" s="23" t="s">
        <v>195</v>
      </c>
      <c r="G2233" s="23">
        <v>66</v>
      </c>
    </row>
    <row r="2234" spans="1:7" ht="15" x14ac:dyDescent="0.25">
      <c r="A2234" s="128" t="str">
        <f t="shared" si="34"/>
        <v>Reg2015Anus - C21MaleMidCentral</v>
      </c>
      <c r="B2234" s="23" t="s">
        <v>2</v>
      </c>
      <c r="C2234" s="23">
        <v>2015</v>
      </c>
      <c r="D2234" s="23" t="s">
        <v>18</v>
      </c>
      <c r="E2234" s="23" t="s">
        <v>5</v>
      </c>
      <c r="F2234" s="23" t="s">
        <v>195</v>
      </c>
      <c r="G2234" s="23">
        <v>2</v>
      </c>
    </row>
    <row r="2235" spans="1:7" ht="15" x14ac:dyDescent="0.25">
      <c r="A2235" s="128" t="str">
        <f t="shared" si="34"/>
        <v>Reg2015Liver - C22MaleMidCentral</v>
      </c>
      <c r="B2235" s="23" t="s">
        <v>2</v>
      </c>
      <c r="C2235" s="23">
        <v>2015</v>
      </c>
      <c r="D2235" s="23" t="s">
        <v>254</v>
      </c>
      <c r="E2235" s="23" t="s">
        <v>5</v>
      </c>
      <c r="F2235" s="23" t="s">
        <v>195</v>
      </c>
      <c r="G2235" s="23">
        <v>7</v>
      </c>
    </row>
    <row r="2236" spans="1:7" ht="15" x14ac:dyDescent="0.25">
      <c r="A2236" s="128" t="str">
        <f t="shared" si="34"/>
        <v>Reg2015Pancreas - C25MaleMidCentral</v>
      </c>
      <c r="B2236" s="23" t="s">
        <v>2</v>
      </c>
      <c r="C2236" s="23">
        <v>2015</v>
      </c>
      <c r="D2236" s="23" t="s">
        <v>36</v>
      </c>
      <c r="E2236" s="23" t="s">
        <v>5</v>
      </c>
      <c r="F2236" s="23" t="s">
        <v>195</v>
      </c>
      <c r="G2236" s="23">
        <v>19</v>
      </c>
    </row>
    <row r="2237" spans="1:7" ht="15" x14ac:dyDescent="0.25">
      <c r="A2237" s="128" t="str">
        <f t="shared" si="34"/>
        <v>Reg2015Other digestive organs - C26MaleMidCentral</v>
      </c>
      <c r="B2237" s="23" t="s">
        <v>2</v>
      </c>
      <c r="C2237" s="23">
        <v>2015</v>
      </c>
      <c r="D2237" s="23" t="s">
        <v>256</v>
      </c>
      <c r="E2237" s="23" t="s">
        <v>5</v>
      </c>
      <c r="F2237" s="23" t="s">
        <v>195</v>
      </c>
      <c r="G2237" s="23">
        <v>2</v>
      </c>
    </row>
    <row r="2238" spans="1:7" ht="15" x14ac:dyDescent="0.25">
      <c r="A2238" s="128" t="str">
        <f t="shared" si="34"/>
        <v>Reg2015Larynx - C32MaleMidCentral</v>
      </c>
      <c r="B2238" s="23" t="s">
        <v>2</v>
      </c>
      <c r="C2238" s="23">
        <v>2015</v>
      </c>
      <c r="D2238" s="23" t="s">
        <v>25</v>
      </c>
      <c r="E2238" s="23" t="s">
        <v>5</v>
      </c>
      <c r="F2238" s="23" t="s">
        <v>195</v>
      </c>
      <c r="G2238" s="23">
        <v>4</v>
      </c>
    </row>
    <row r="2239" spans="1:7" ht="15" x14ac:dyDescent="0.25">
      <c r="A2239" s="128" t="str">
        <f t="shared" si="34"/>
        <v>Reg2015Lung - C33-C34MaleMidCentral</v>
      </c>
      <c r="B2239" s="23" t="s">
        <v>2</v>
      </c>
      <c r="C2239" s="23">
        <v>2015</v>
      </c>
      <c r="D2239" s="23" t="s">
        <v>47</v>
      </c>
      <c r="E2239" s="23" t="s">
        <v>5</v>
      </c>
      <c r="F2239" s="23" t="s">
        <v>195</v>
      </c>
      <c r="G2239" s="23">
        <v>47</v>
      </c>
    </row>
    <row r="2240" spans="1:7" ht="15" x14ac:dyDescent="0.25">
      <c r="A2240" s="128" t="str">
        <f t="shared" si="34"/>
        <v>Reg2015Heart, mediastinum and pleura - C38MaleMidCentral</v>
      </c>
      <c r="B2240" s="23" t="s">
        <v>2</v>
      </c>
      <c r="C2240" s="23">
        <v>2015</v>
      </c>
      <c r="D2240" s="23" t="s">
        <v>260</v>
      </c>
      <c r="E2240" s="23" t="s">
        <v>5</v>
      </c>
      <c r="F2240" s="23" t="s">
        <v>195</v>
      </c>
      <c r="G2240" s="23">
        <v>1</v>
      </c>
    </row>
    <row r="2241" spans="1:7" ht="15" x14ac:dyDescent="0.25">
      <c r="A2241" s="128" t="str">
        <f t="shared" si="34"/>
        <v>Reg2015Bone and articular cartilage - C40-C41MaleMidCentral</v>
      </c>
      <c r="B2241" s="23" t="s">
        <v>2</v>
      </c>
      <c r="C2241" s="23">
        <v>2015</v>
      </c>
      <c r="D2241" s="23" t="s">
        <v>262</v>
      </c>
      <c r="E2241" s="23" t="s">
        <v>5</v>
      </c>
      <c r="F2241" s="23" t="s">
        <v>195</v>
      </c>
      <c r="G2241" s="23">
        <v>1</v>
      </c>
    </row>
    <row r="2242" spans="1:7" ht="15" x14ac:dyDescent="0.25">
      <c r="A2242" s="128" t="str">
        <f t="shared" si="34"/>
        <v>Reg2015Melanoma - C43MaleMidCentral</v>
      </c>
      <c r="B2242" s="23" t="s">
        <v>2</v>
      </c>
      <c r="C2242" s="23">
        <v>2015</v>
      </c>
      <c r="D2242" s="23" t="s">
        <v>28</v>
      </c>
      <c r="E2242" s="23" t="s">
        <v>5</v>
      </c>
      <c r="F2242" s="23" t="s">
        <v>195</v>
      </c>
      <c r="G2242" s="23">
        <v>40</v>
      </c>
    </row>
    <row r="2243" spans="1:7" ht="15" x14ac:dyDescent="0.25">
      <c r="A2243" s="128" t="str">
        <f t="shared" ref="A2243:A2306" si="35">B2243&amp;C2243&amp;D2243&amp;E2243&amp;F2243</f>
        <v>Reg2015Non-melanoma - C44MaleMidCentral</v>
      </c>
      <c r="B2243" s="23" t="s">
        <v>2</v>
      </c>
      <c r="C2243" s="23">
        <v>2015</v>
      </c>
      <c r="D2243" s="23" t="s">
        <v>263</v>
      </c>
      <c r="E2243" s="23" t="s">
        <v>5</v>
      </c>
      <c r="F2243" s="23" t="s">
        <v>195</v>
      </c>
      <c r="G2243" s="23">
        <v>3</v>
      </c>
    </row>
    <row r="2244" spans="1:7" ht="15" x14ac:dyDescent="0.25">
      <c r="A2244" s="128" t="str">
        <f t="shared" si="35"/>
        <v>Reg2015Mesothelioma - C45MaleMidCentral</v>
      </c>
      <c r="B2244" s="23" t="s">
        <v>2</v>
      </c>
      <c r="C2244" s="23">
        <v>2015</v>
      </c>
      <c r="D2244" s="23" t="s">
        <v>30</v>
      </c>
      <c r="E2244" s="23" t="s">
        <v>5</v>
      </c>
      <c r="F2244" s="23" t="s">
        <v>195</v>
      </c>
      <c r="G2244" s="23">
        <v>1</v>
      </c>
    </row>
    <row r="2245" spans="1:7" ht="15" x14ac:dyDescent="0.25">
      <c r="A2245" s="128" t="str">
        <f t="shared" si="35"/>
        <v>Reg2015Connective tissue - C49MaleMidCentral</v>
      </c>
      <c r="B2245" s="23" t="s">
        <v>2</v>
      </c>
      <c r="C2245" s="23">
        <v>2015</v>
      </c>
      <c r="D2245" s="23" t="s">
        <v>268</v>
      </c>
      <c r="E2245" s="23" t="s">
        <v>5</v>
      </c>
      <c r="F2245" s="23" t="s">
        <v>195</v>
      </c>
      <c r="G2245" s="23">
        <v>6</v>
      </c>
    </row>
    <row r="2246" spans="1:7" ht="15" x14ac:dyDescent="0.25">
      <c r="A2246" s="128" t="str">
        <f t="shared" si="35"/>
        <v>Reg2015Penis - C60MaleMidCentral</v>
      </c>
      <c r="B2246" s="23" t="s">
        <v>2</v>
      </c>
      <c r="C2246" s="23">
        <v>2015</v>
      </c>
      <c r="D2246" s="23" t="s">
        <v>37</v>
      </c>
      <c r="E2246" s="23" t="s">
        <v>5</v>
      </c>
      <c r="F2246" s="23" t="s">
        <v>195</v>
      </c>
      <c r="G2246" s="23">
        <v>2</v>
      </c>
    </row>
    <row r="2247" spans="1:7" ht="15" x14ac:dyDescent="0.25">
      <c r="A2247" s="128" t="str">
        <f t="shared" si="35"/>
        <v>Reg2015Prostate - C61MaleMidCentral</v>
      </c>
      <c r="B2247" s="23" t="s">
        <v>2</v>
      </c>
      <c r="C2247" s="23">
        <v>2015</v>
      </c>
      <c r="D2247" s="23" t="s">
        <v>38</v>
      </c>
      <c r="E2247" s="23" t="s">
        <v>5</v>
      </c>
      <c r="F2247" s="23" t="s">
        <v>195</v>
      </c>
      <c r="G2247" s="23">
        <v>110</v>
      </c>
    </row>
    <row r="2248" spans="1:7" ht="15" x14ac:dyDescent="0.25">
      <c r="A2248" s="128" t="str">
        <f t="shared" si="35"/>
        <v>Reg2015Testis - C62MaleMidCentral</v>
      </c>
      <c r="B2248" s="23" t="s">
        <v>2</v>
      </c>
      <c r="C2248" s="23">
        <v>2015</v>
      </c>
      <c r="D2248" s="23" t="s">
        <v>40</v>
      </c>
      <c r="E2248" s="23" t="s">
        <v>5</v>
      </c>
      <c r="F2248" s="23" t="s">
        <v>195</v>
      </c>
      <c r="G2248" s="23">
        <v>5</v>
      </c>
    </row>
    <row r="2249" spans="1:7" ht="15" x14ac:dyDescent="0.25">
      <c r="A2249" s="128" t="str">
        <f t="shared" si="35"/>
        <v>Reg2015Kidney - C64MaleMidCentral</v>
      </c>
      <c r="B2249" s="23" t="s">
        <v>2</v>
      </c>
      <c r="C2249" s="23">
        <v>2015</v>
      </c>
      <c r="D2249" s="23" t="s">
        <v>274</v>
      </c>
      <c r="E2249" s="23" t="s">
        <v>5</v>
      </c>
      <c r="F2249" s="23" t="s">
        <v>195</v>
      </c>
      <c r="G2249" s="23">
        <v>13</v>
      </c>
    </row>
    <row r="2250" spans="1:7" ht="15" x14ac:dyDescent="0.25">
      <c r="A2250" s="128" t="str">
        <f t="shared" si="35"/>
        <v>Reg2015Ureter - C66MaleMidCentral</v>
      </c>
      <c r="B2250" s="23" t="s">
        <v>2</v>
      </c>
      <c r="C2250" s="23">
        <v>2015</v>
      </c>
      <c r="D2250" s="23" t="s">
        <v>43</v>
      </c>
      <c r="E2250" s="23" t="s">
        <v>5</v>
      </c>
      <c r="F2250" s="23" t="s">
        <v>195</v>
      </c>
      <c r="G2250" s="23">
        <v>1</v>
      </c>
    </row>
    <row r="2251" spans="1:7" ht="15" x14ac:dyDescent="0.25">
      <c r="A2251" s="128" t="str">
        <f t="shared" si="35"/>
        <v>Reg2015Bladder - C67MaleMidCentral</v>
      </c>
      <c r="B2251" s="23" t="s">
        <v>2</v>
      </c>
      <c r="C2251" s="23">
        <v>2015</v>
      </c>
      <c r="D2251" s="23" t="s">
        <v>19</v>
      </c>
      <c r="E2251" s="23" t="s">
        <v>5</v>
      </c>
      <c r="F2251" s="23" t="s">
        <v>195</v>
      </c>
      <c r="G2251" s="23">
        <v>17</v>
      </c>
    </row>
    <row r="2252" spans="1:7" ht="15" x14ac:dyDescent="0.25">
      <c r="A2252" s="128" t="str">
        <f t="shared" si="35"/>
        <v>Reg2015Eye - C69MaleMidCentral</v>
      </c>
      <c r="B2252" s="23" t="s">
        <v>2</v>
      </c>
      <c r="C2252" s="23">
        <v>2015</v>
      </c>
      <c r="D2252" s="23" t="s">
        <v>278</v>
      </c>
      <c r="E2252" s="23" t="s">
        <v>5</v>
      </c>
      <c r="F2252" s="23" t="s">
        <v>195</v>
      </c>
      <c r="G2252" s="23">
        <v>3</v>
      </c>
    </row>
    <row r="2253" spans="1:7" ht="15" x14ac:dyDescent="0.25">
      <c r="A2253" s="128" t="str">
        <f t="shared" si="35"/>
        <v>Reg2015Brain - C71MaleMidCentral</v>
      </c>
      <c r="B2253" s="23" t="s">
        <v>2</v>
      </c>
      <c r="C2253" s="23">
        <v>2015</v>
      </c>
      <c r="D2253" s="23" t="s">
        <v>20</v>
      </c>
      <c r="E2253" s="23" t="s">
        <v>5</v>
      </c>
      <c r="F2253" s="23" t="s">
        <v>195</v>
      </c>
      <c r="G2253" s="23">
        <v>8</v>
      </c>
    </row>
    <row r="2254" spans="1:7" ht="15" x14ac:dyDescent="0.25">
      <c r="A2254" s="128" t="str">
        <f t="shared" si="35"/>
        <v>Reg2015Thyroid - C73MaleMidCentral</v>
      </c>
      <c r="B2254" s="23" t="s">
        <v>2</v>
      </c>
      <c r="C2254" s="23">
        <v>2015</v>
      </c>
      <c r="D2254" s="23" t="s">
        <v>281</v>
      </c>
      <c r="E2254" s="23" t="s">
        <v>5</v>
      </c>
      <c r="F2254" s="23" t="s">
        <v>195</v>
      </c>
      <c r="G2254" s="23">
        <v>4</v>
      </c>
    </row>
    <row r="2255" spans="1:7" ht="15" x14ac:dyDescent="0.25">
      <c r="A2255" s="128" t="str">
        <f t="shared" si="35"/>
        <v>Reg2015Adrenal gland - C74MaleMidCentral</v>
      </c>
      <c r="B2255" s="23" t="s">
        <v>2</v>
      </c>
      <c r="C2255" s="23">
        <v>2015</v>
      </c>
      <c r="D2255" s="23" t="s">
        <v>282</v>
      </c>
      <c r="E2255" s="23" t="s">
        <v>5</v>
      </c>
      <c r="F2255" s="23" t="s">
        <v>195</v>
      </c>
      <c r="G2255" s="23">
        <v>1</v>
      </c>
    </row>
    <row r="2256" spans="1:7" ht="15" x14ac:dyDescent="0.25">
      <c r="A2256" s="128" t="str">
        <f t="shared" si="35"/>
        <v>Reg2015Unknown primary - C77-C79MaleMidCentral</v>
      </c>
      <c r="B2256" s="23" t="s">
        <v>2</v>
      </c>
      <c r="C2256" s="23">
        <v>2015</v>
      </c>
      <c r="D2256" s="23" t="s">
        <v>286</v>
      </c>
      <c r="E2256" s="23" t="s">
        <v>5</v>
      </c>
      <c r="F2256" s="23" t="s">
        <v>195</v>
      </c>
      <c r="G2256" s="23">
        <v>9</v>
      </c>
    </row>
    <row r="2257" spans="1:7" ht="15" x14ac:dyDescent="0.25">
      <c r="A2257" s="128" t="str">
        <f t="shared" si="35"/>
        <v>Reg2015Unspecified site - C80MaleMidCentral</v>
      </c>
      <c r="B2257" s="23" t="s">
        <v>2</v>
      </c>
      <c r="C2257" s="23">
        <v>2015</v>
      </c>
      <c r="D2257" s="23" t="s">
        <v>287</v>
      </c>
      <c r="E2257" s="23" t="s">
        <v>5</v>
      </c>
      <c r="F2257" s="23" t="s">
        <v>195</v>
      </c>
      <c r="G2257" s="23">
        <v>4</v>
      </c>
    </row>
    <row r="2258" spans="1:7" ht="15" x14ac:dyDescent="0.25">
      <c r="A2258" s="128" t="str">
        <f t="shared" si="35"/>
        <v>Reg2015Hodgkin lymphoma - C81MaleMidCentral</v>
      </c>
      <c r="B2258" s="23" t="s">
        <v>2</v>
      </c>
      <c r="C2258" s="23">
        <v>2015</v>
      </c>
      <c r="D2258" s="23" t="s">
        <v>289</v>
      </c>
      <c r="E2258" s="23" t="s">
        <v>5</v>
      </c>
      <c r="F2258" s="23" t="s">
        <v>195</v>
      </c>
      <c r="G2258" s="23">
        <v>3</v>
      </c>
    </row>
    <row r="2259" spans="1:7" ht="15" x14ac:dyDescent="0.25">
      <c r="A2259" s="128" t="str">
        <f t="shared" si="35"/>
        <v>Reg2015Non-Hodgkin lymphoma - C82-C86, C96MaleMidCentral</v>
      </c>
      <c r="B2259" s="23" t="s">
        <v>2</v>
      </c>
      <c r="C2259" s="23">
        <v>2015</v>
      </c>
      <c r="D2259" s="23" t="s">
        <v>365</v>
      </c>
      <c r="E2259" s="23" t="s">
        <v>5</v>
      </c>
      <c r="F2259" s="23" t="s">
        <v>195</v>
      </c>
      <c r="G2259" s="23">
        <v>16</v>
      </c>
    </row>
    <row r="2260" spans="1:7" ht="15" x14ac:dyDescent="0.25">
      <c r="A2260" s="128" t="str">
        <f t="shared" si="35"/>
        <v>Reg2015Myeloma - C90MaleMidCentral</v>
      </c>
      <c r="B2260" s="23" t="s">
        <v>2</v>
      </c>
      <c r="C2260" s="23">
        <v>2015</v>
      </c>
      <c r="D2260" s="23" t="s">
        <v>292</v>
      </c>
      <c r="E2260" s="23" t="s">
        <v>5</v>
      </c>
      <c r="F2260" s="23" t="s">
        <v>195</v>
      </c>
      <c r="G2260" s="23">
        <v>8</v>
      </c>
    </row>
    <row r="2261" spans="1:7" ht="15" x14ac:dyDescent="0.25">
      <c r="A2261" s="128" t="str">
        <f t="shared" si="35"/>
        <v>Reg2015Leukaemia - C91-C95MaleMidCentral</v>
      </c>
      <c r="B2261" s="23" t="s">
        <v>2</v>
      </c>
      <c r="C2261" s="23">
        <v>2015</v>
      </c>
      <c r="D2261" s="23" t="s">
        <v>26</v>
      </c>
      <c r="E2261" s="23" t="s">
        <v>5</v>
      </c>
      <c r="F2261" s="23" t="s">
        <v>195</v>
      </c>
      <c r="G2261" s="23">
        <v>10</v>
      </c>
    </row>
    <row r="2262" spans="1:7" ht="15" x14ac:dyDescent="0.25">
      <c r="A2262" s="128" t="str">
        <f t="shared" si="35"/>
        <v>Reg2015Myelodyplastic syndromes - D46MaleMidCentral</v>
      </c>
      <c r="B2262" s="23" t="s">
        <v>2</v>
      </c>
      <c r="C2262" s="23">
        <v>2015</v>
      </c>
      <c r="D2262" s="23" t="s">
        <v>295</v>
      </c>
      <c r="E2262" s="23" t="s">
        <v>5</v>
      </c>
      <c r="F2262" s="23" t="s">
        <v>195</v>
      </c>
      <c r="G2262" s="23">
        <v>6</v>
      </c>
    </row>
    <row r="2263" spans="1:7" ht="15" x14ac:dyDescent="0.25">
      <c r="A2263" s="128" t="str">
        <f t="shared" si="35"/>
        <v>Reg2015Uncertain behaviour of lymphoid, haematopoietic and related tissue - D47MaleMidCentral</v>
      </c>
      <c r="B2263" s="23" t="s">
        <v>2</v>
      </c>
      <c r="C2263" s="23">
        <v>2015</v>
      </c>
      <c r="D2263" s="23" t="s">
        <v>296</v>
      </c>
      <c r="E2263" s="23" t="s">
        <v>5</v>
      </c>
      <c r="F2263" s="23" t="s">
        <v>195</v>
      </c>
      <c r="G2263" s="23">
        <v>2</v>
      </c>
    </row>
    <row r="2264" spans="1:7" ht="15" x14ac:dyDescent="0.25">
      <c r="A2264" s="128" t="str">
        <f t="shared" si="35"/>
        <v>Reg2015Tongue - C01-C02FemaleWhanganui</v>
      </c>
      <c r="B2264" s="23" t="s">
        <v>2</v>
      </c>
      <c r="C2264" s="23">
        <v>2015</v>
      </c>
      <c r="D2264" s="23" t="s">
        <v>42</v>
      </c>
      <c r="E2264" s="23" t="s">
        <v>4</v>
      </c>
      <c r="F2264" s="23" t="s">
        <v>196</v>
      </c>
      <c r="G2264" s="23">
        <v>3</v>
      </c>
    </row>
    <row r="2265" spans="1:7" ht="15" x14ac:dyDescent="0.25">
      <c r="A2265" s="128" t="str">
        <f t="shared" si="35"/>
        <v>Reg2015Oesophagus - C15FemaleWhanganui</v>
      </c>
      <c r="B2265" s="23" t="s">
        <v>2</v>
      </c>
      <c r="C2265" s="23">
        <v>2015</v>
      </c>
      <c r="D2265" s="23" t="s">
        <v>33</v>
      </c>
      <c r="E2265" s="23" t="s">
        <v>4</v>
      </c>
      <c r="F2265" s="23" t="s">
        <v>196</v>
      </c>
      <c r="G2265" s="23">
        <v>2</v>
      </c>
    </row>
    <row r="2266" spans="1:7" ht="15" x14ac:dyDescent="0.25">
      <c r="A2266" s="128" t="str">
        <f t="shared" si="35"/>
        <v>Reg2015Stomach - C16FemaleWhanganui</v>
      </c>
      <c r="B2266" s="23" t="s">
        <v>2</v>
      </c>
      <c r="C2266" s="23">
        <v>2015</v>
      </c>
      <c r="D2266" s="23" t="s">
        <v>39</v>
      </c>
      <c r="E2266" s="23" t="s">
        <v>4</v>
      </c>
      <c r="F2266" s="23" t="s">
        <v>196</v>
      </c>
      <c r="G2266" s="23">
        <v>3</v>
      </c>
    </row>
    <row r="2267" spans="1:7" ht="15" x14ac:dyDescent="0.25">
      <c r="A2267" s="128" t="str">
        <f t="shared" si="35"/>
        <v>Reg2015Colon, rectum and rectosigmoid junction - C18-C20FemaleWhanganui</v>
      </c>
      <c r="B2267" s="23" t="s">
        <v>2</v>
      </c>
      <c r="C2267" s="23">
        <v>2015</v>
      </c>
      <c r="D2267" s="23" t="s">
        <v>1567</v>
      </c>
      <c r="E2267" s="23" t="s">
        <v>4</v>
      </c>
      <c r="F2267" s="23" t="s">
        <v>196</v>
      </c>
      <c r="G2267" s="23">
        <v>27</v>
      </c>
    </row>
    <row r="2268" spans="1:7" ht="15" x14ac:dyDescent="0.25">
      <c r="A2268" s="128" t="str">
        <f t="shared" si="35"/>
        <v>Reg2015Liver - C22FemaleWhanganui</v>
      </c>
      <c r="B2268" s="23" t="s">
        <v>2</v>
      </c>
      <c r="C2268" s="23">
        <v>2015</v>
      </c>
      <c r="D2268" s="23" t="s">
        <v>254</v>
      </c>
      <c r="E2268" s="23" t="s">
        <v>4</v>
      </c>
      <c r="F2268" s="23" t="s">
        <v>196</v>
      </c>
      <c r="G2268" s="23">
        <v>1</v>
      </c>
    </row>
    <row r="2269" spans="1:7" ht="15" x14ac:dyDescent="0.25">
      <c r="A2269" s="128" t="str">
        <f t="shared" si="35"/>
        <v>Reg2015Pancreas - C25FemaleWhanganui</v>
      </c>
      <c r="B2269" s="23" t="s">
        <v>2</v>
      </c>
      <c r="C2269" s="23">
        <v>2015</v>
      </c>
      <c r="D2269" s="23" t="s">
        <v>36</v>
      </c>
      <c r="E2269" s="23" t="s">
        <v>4</v>
      </c>
      <c r="F2269" s="23" t="s">
        <v>196</v>
      </c>
      <c r="G2269" s="23">
        <v>9</v>
      </c>
    </row>
    <row r="2270" spans="1:7" ht="15" x14ac:dyDescent="0.25">
      <c r="A2270" s="128" t="str">
        <f t="shared" si="35"/>
        <v>Reg2015Nasal cavity and middle ear - C30FemaleWhanganui</v>
      </c>
      <c r="B2270" s="23" t="s">
        <v>2</v>
      </c>
      <c r="C2270" s="23">
        <v>2015</v>
      </c>
      <c r="D2270" s="23" t="s">
        <v>258</v>
      </c>
      <c r="E2270" s="23" t="s">
        <v>4</v>
      </c>
      <c r="F2270" s="23" t="s">
        <v>196</v>
      </c>
      <c r="G2270" s="23">
        <v>1</v>
      </c>
    </row>
    <row r="2271" spans="1:7" ht="15" x14ac:dyDescent="0.25">
      <c r="A2271" s="128" t="str">
        <f t="shared" si="35"/>
        <v>Reg2015Lung - C33-C34FemaleWhanganui</v>
      </c>
      <c r="B2271" s="23" t="s">
        <v>2</v>
      </c>
      <c r="C2271" s="23">
        <v>2015</v>
      </c>
      <c r="D2271" s="23" t="s">
        <v>47</v>
      </c>
      <c r="E2271" s="23" t="s">
        <v>4</v>
      </c>
      <c r="F2271" s="23" t="s">
        <v>196</v>
      </c>
      <c r="G2271" s="23">
        <v>20</v>
      </c>
    </row>
    <row r="2272" spans="1:7" ht="15" x14ac:dyDescent="0.25">
      <c r="A2272" s="128" t="str">
        <f t="shared" si="35"/>
        <v>Reg2015Melanoma - C43FemaleWhanganui</v>
      </c>
      <c r="B2272" s="23" t="s">
        <v>2</v>
      </c>
      <c r="C2272" s="23">
        <v>2015</v>
      </c>
      <c r="D2272" s="23" t="s">
        <v>28</v>
      </c>
      <c r="E2272" s="23" t="s">
        <v>4</v>
      </c>
      <c r="F2272" s="23" t="s">
        <v>196</v>
      </c>
      <c r="G2272" s="23">
        <v>23</v>
      </c>
    </row>
    <row r="2273" spans="1:7" ht="15" x14ac:dyDescent="0.25">
      <c r="A2273" s="128" t="str">
        <f t="shared" si="35"/>
        <v>Reg2015Non-melanoma - C44FemaleWhanganui</v>
      </c>
      <c r="B2273" s="23" t="s">
        <v>2</v>
      </c>
      <c r="C2273" s="23">
        <v>2015</v>
      </c>
      <c r="D2273" s="23" t="s">
        <v>263</v>
      </c>
      <c r="E2273" s="23" t="s">
        <v>4</v>
      </c>
      <c r="F2273" s="23" t="s">
        <v>196</v>
      </c>
      <c r="G2273" s="23">
        <v>1</v>
      </c>
    </row>
    <row r="2274" spans="1:7" ht="15" x14ac:dyDescent="0.25">
      <c r="A2274" s="128" t="str">
        <f t="shared" si="35"/>
        <v>Reg2015Connective tissue - C49FemaleWhanganui</v>
      </c>
      <c r="B2274" s="23" t="s">
        <v>2</v>
      </c>
      <c r="C2274" s="23">
        <v>2015</v>
      </c>
      <c r="D2274" s="23" t="s">
        <v>268</v>
      </c>
      <c r="E2274" s="23" t="s">
        <v>4</v>
      </c>
      <c r="F2274" s="23" t="s">
        <v>196</v>
      </c>
      <c r="G2274" s="23">
        <v>2</v>
      </c>
    </row>
    <row r="2275" spans="1:7" ht="15" x14ac:dyDescent="0.25">
      <c r="A2275" s="128" t="str">
        <f t="shared" si="35"/>
        <v>Reg2015Breast - C50FemaleWhanganui</v>
      </c>
      <c r="B2275" s="23" t="s">
        <v>2</v>
      </c>
      <c r="C2275" s="23">
        <v>2015</v>
      </c>
      <c r="D2275" s="23" t="s">
        <v>21</v>
      </c>
      <c r="E2275" s="23" t="s">
        <v>4</v>
      </c>
      <c r="F2275" s="23" t="s">
        <v>196</v>
      </c>
      <c r="G2275" s="23">
        <v>62</v>
      </c>
    </row>
    <row r="2276" spans="1:7" ht="15" x14ac:dyDescent="0.25">
      <c r="A2276" s="128" t="str">
        <f t="shared" si="35"/>
        <v>Reg2015Vulva - C51FemaleWhanganui</v>
      </c>
      <c r="B2276" s="23" t="s">
        <v>2</v>
      </c>
      <c r="C2276" s="23">
        <v>2015</v>
      </c>
      <c r="D2276" s="23" t="s">
        <v>46</v>
      </c>
      <c r="E2276" s="23" t="s">
        <v>4</v>
      </c>
      <c r="F2276" s="23" t="s">
        <v>196</v>
      </c>
      <c r="G2276" s="23">
        <v>1</v>
      </c>
    </row>
    <row r="2277" spans="1:7" ht="15" x14ac:dyDescent="0.25">
      <c r="A2277" s="128" t="str">
        <f t="shared" si="35"/>
        <v>Reg2015Vagina - C52FemaleWhanganui</v>
      </c>
      <c r="B2277" s="23" t="s">
        <v>2</v>
      </c>
      <c r="C2277" s="23">
        <v>2015</v>
      </c>
      <c r="D2277" s="23" t="s">
        <v>45</v>
      </c>
      <c r="E2277" s="23" t="s">
        <v>4</v>
      </c>
      <c r="F2277" s="23" t="s">
        <v>196</v>
      </c>
      <c r="G2277" s="23">
        <v>1</v>
      </c>
    </row>
    <row r="2278" spans="1:7" ht="15" x14ac:dyDescent="0.25">
      <c r="A2278" s="128" t="str">
        <f t="shared" si="35"/>
        <v>Reg2015Cervix - C53FemaleWhanganui</v>
      </c>
      <c r="B2278" s="23" t="s">
        <v>2</v>
      </c>
      <c r="C2278" s="23">
        <v>2015</v>
      </c>
      <c r="D2278" s="23" t="s">
        <v>22</v>
      </c>
      <c r="E2278" s="23" t="s">
        <v>4</v>
      </c>
      <c r="F2278" s="23" t="s">
        <v>196</v>
      </c>
      <c r="G2278" s="23">
        <v>2</v>
      </c>
    </row>
    <row r="2279" spans="1:7" ht="15" x14ac:dyDescent="0.25">
      <c r="A2279" s="128" t="str">
        <f t="shared" si="35"/>
        <v>Reg2015Uterus - C54-C55FemaleWhanganui</v>
      </c>
      <c r="B2279" s="23" t="s">
        <v>2</v>
      </c>
      <c r="C2279" s="23">
        <v>2015</v>
      </c>
      <c r="D2279" s="23" t="s">
        <v>44</v>
      </c>
      <c r="E2279" s="23" t="s">
        <v>4</v>
      </c>
      <c r="F2279" s="23" t="s">
        <v>196</v>
      </c>
      <c r="G2279" s="23">
        <v>8</v>
      </c>
    </row>
    <row r="2280" spans="1:7" ht="15" x14ac:dyDescent="0.25">
      <c r="A2280" s="128" t="str">
        <f t="shared" si="35"/>
        <v>Reg2015Ovary - C56FemaleWhanganui</v>
      </c>
      <c r="B2280" s="23" t="s">
        <v>2</v>
      </c>
      <c r="C2280" s="23">
        <v>2015</v>
      </c>
      <c r="D2280" s="23" t="s">
        <v>35</v>
      </c>
      <c r="E2280" s="23" t="s">
        <v>4</v>
      </c>
      <c r="F2280" s="23" t="s">
        <v>196</v>
      </c>
      <c r="G2280" s="23">
        <v>6</v>
      </c>
    </row>
    <row r="2281" spans="1:7" ht="15" x14ac:dyDescent="0.25">
      <c r="A2281" s="128" t="str">
        <f t="shared" si="35"/>
        <v>Reg2015Other female genital organs - C57FemaleWhanganui</v>
      </c>
      <c r="B2281" s="23" t="s">
        <v>2</v>
      </c>
      <c r="C2281" s="23">
        <v>2015</v>
      </c>
      <c r="D2281" s="23" t="s">
        <v>270</v>
      </c>
      <c r="E2281" s="23" t="s">
        <v>4</v>
      </c>
      <c r="F2281" s="23" t="s">
        <v>196</v>
      </c>
      <c r="G2281" s="23">
        <v>2</v>
      </c>
    </row>
    <row r="2282" spans="1:7" ht="15" x14ac:dyDescent="0.25">
      <c r="A2282" s="128" t="str">
        <f t="shared" si="35"/>
        <v>Reg2015Kidney - C64FemaleWhanganui</v>
      </c>
      <c r="B2282" s="23" t="s">
        <v>2</v>
      </c>
      <c r="C2282" s="23">
        <v>2015</v>
      </c>
      <c r="D2282" s="23" t="s">
        <v>274</v>
      </c>
      <c r="E2282" s="23" t="s">
        <v>4</v>
      </c>
      <c r="F2282" s="23" t="s">
        <v>196</v>
      </c>
      <c r="G2282" s="23">
        <v>6</v>
      </c>
    </row>
    <row r="2283" spans="1:7" ht="15" x14ac:dyDescent="0.25">
      <c r="A2283" s="128" t="str">
        <f t="shared" si="35"/>
        <v>Reg2015Bladder - C67FemaleWhanganui</v>
      </c>
      <c r="B2283" s="23" t="s">
        <v>2</v>
      </c>
      <c r="C2283" s="23">
        <v>2015</v>
      </c>
      <c r="D2283" s="23" t="s">
        <v>19</v>
      </c>
      <c r="E2283" s="23" t="s">
        <v>4</v>
      </c>
      <c r="F2283" s="23" t="s">
        <v>196</v>
      </c>
      <c r="G2283" s="23">
        <v>2</v>
      </c>
    </row>
    <row r="2284" spans="1:7" ht="15" x14ac:dyDescent="0.25">
      <c r="A2284" s="128" t="str">
        <f t="shared" si="35"/>
        <v>Reg2015Brain - C71FemaleWhanganui</v>
      </c>
      <c r="B2284" s="23" t="s">
        <v>2</v>
      </c>
      <c r="C2284" s="23">
        <v>2015</v>
      </c>
      <c r="D2284" s="23" t="s">
        <v>20</v>
      </c>
      <c r="E2284" s="23" t="s">
        <v>4</v>
      </c>
      <c r="F2284" s="23" t="s">
        <v>196</v>
      </c>
      <c r="G2284" s="23">
        <v>3</v>
      </c>
    </row>
    <row r="2285" spans="1:7" ht="15" x14ac:dyDescent="0.25">
      <c r="A2285" s="128" t="str">
        <f t="shared" si="35"/>
        <v>Reg2015Thyroid - C73FemaleWhanganui</v>
      </c>
      <c r="B2285" s="23" t="s">
        <v>2</v>
      </c>
      <c r="C2285" s="23">
        <v>2015</v>
      </c>
      <c r="D2285" s="23" t="s">
        <v>281</v>
      </c>
      <c r="E2285" s="23" t="s">
        <v>4</v>
      </c>
      <c r="F2285" s="23" t="s">
        <v>196</v>
      </c>
      <c r="G2285" s="23">
        <v>9</v>
      </c>
    </row>
    <row r="2286" spans="1:7" ht="15" x14ac:dyDescent="0.25">
      <c r="A2286" s="128" t="str">
        <f t="shared" si="35"/>
        <v>Reg2015Unknown primary - C77-C79FemaleWhanganui</v>
      </c>
      <c r="B2286" s="23" t="s">
        <v>2</v>
      </c>
      <c r="C2286" s="23">
        <v>2015</v>
      </c>
      <c r="D2286" s="23" t="s">
        <v>286</v>
      </c>
      <c r="E2286" s="23" t="s">
        <v>4</v>
      </c>
      <c r="F2286" s="23" t="s">
        <v>196</v>
      </c>
      <c r="G2286" s="23">
        <v>3</v>
      </c>
    </row>
    <row r="2287" spans="1:7" ht="15" x14ac:dyDescent="0.25">
      <c r="A2287" s="128" t="str">
        <f t="shared" si="35"/>
        <v>Reg2015Non-Hodgkin lymphoma - C82-C86, C96FemaleWhanganui</v>
      </c>
      <c r="B2287" s="23" t="s">
        <v>2</v>
      </c>
      <c r="C2287" s="23">
        <v>2015</v>
      </c>
      <c r="D2287" s="23" t="s">
        <v>365</v>
      </c>
      <c r="E2287" s="23" t="s">
        <v>4</v>
      </c>
      <c r="F2287" s="23" t="s">
        <v>196</v>
      </c>
      <c r="G2287" s="23">
        <v>8</v>
      </c>
    </row>
    <row r="2288" spans="1:7" ht="15" x14ac:dyDescent="0.25">
      <c r="A2288" s="128" t="str">
        <f t="shared" si="35"/>
        <v>Reg2015Myeloma - C90FemaleWhanganui</v>
      </c>
      <c r="B2288" s="23" t="s">
        <v>2</v>
      </c>
      <c r="C2288" s="23">
        <v>2015</v>
      </c>
      <c r="D2288" s="23" t="s">
        <v>292</v>
      </c>
      <c r="E2288" s="23" t="s">
        <v>4</v>
      </c>
      <c r="F2288" s="23" t="s">
        <v>196</v>
      </c>
      <c r="G2288" s="23">
        <v>4</v>
      </c>
    </row>
    <row r="2289" spans="1:7" ht="15" x14ac:dyDescent="0.25">
      <c r="A2289" s="128" t="str">
        <f t="shared" si="35"/>
        <v>Reg2015Leukaemia - C91-C95FemaleWhanganui</v>
      </c>
      <c r="B2289" s="23" t="s">
        <v>2</v>
      </c>
      <c r="C2289" s="23">
        <v>2015</v>
      </c>
      <c r="D2289" s="23" t="s">
        <v>26</v>
      </c>
      <c r="E2289" s="23" t="s">
        <v>4</v>
      </c>
      <c r="F2289" s="23" t="s">
        <v>196</v>
      </c>
      <c r="G2289" s="23">
        <v>6</v>
      </c>
    </row>
    <row r="2290" spans="1:7" ht="15" x14ac:dyDescent="0.25">
      <c r="A2290" s="128" t="str">
        <f t="shared" si="35"/>
        <v>Reg2015Myelodyplastic syndromes - D46FemaleWhanganui</v>
      </c>
      <c r="B2290" s="23" t="s">
        <v>2</v>
      </c>
      <c r="C2290" s="23">
        <v>2015</v>
      </c>
      <c r="D2290" s="23" t="s">
        <v>295</v>
      </c>
      <c r="E2290" s="23" t="s">
        <v>4</v>
      </c>
      <c r="F2290" s="23" t="s">
        <v>196</v>
      </c>
      <c r="G2290" s="23">
        <v>2</v>
      </c>
    </row>
    <row r="2291" spans="1:7" ht="15" x14ac:dyDescent="0.25">
      <c r="A2291" s="128" t="str">
        <f t="shared" si="35"/>
        <v>Reg2015Lip - C00MaleWhanganui</v>
      </c>
      <c r="B2291" s="23" t="s">
        <v>2</v>
      </c>
      <c r="C2291" s="23">
        <v>2015</v>
      </c>
      <c r="D2291" s="23" t="s">
        <v>27</v>
      </c>
      <c r="E2291" s="23" t="s">
        <v>5</v>
      </c>
      <c r="F2291" s="23" t="s">
        <v>196</v>
      </c>
      <c r="G2291" s="23">
        <v>2</v>
      </c>
    </row>
    <row r="2292" spans="1:7" ht="15" x14ac:dyDescent="0.25">
      <c r="A2292" s="128" t="str">
        <f t="shared" si="35"/>
        <v>Reg2015Tongue - C01-C02MaleWhanganui</v>
      </c>
      <c r="B2292" s="23" t="s">
        <v>2</v>
      </c>
      <c r="C2292" s="23">
        <v>2015</v>
      </c>
      <c r="D2292" s="23" t="s">
        <v>42</v>
      </c>
      <c r="E2292" s="23" t="s">
        <v>5</v>
      </c>
      <c r="F2292" s="23" t="s">
        <v>196</v>
      </c>
      <c r="G2292" s="23">
        <v>1</v>
      </c>
    </row>
    <row r="2293" spans="1:7" ht="15" x14ac:dyDescent="0.25">
      <c r="A2293" s="128" t="str">
        <f t="shared" si="35"/>
        <v>Reg2015Salivary glands - C07-C08MaleWhanganui</v>
      </c>
      <c r="B2293" s="23" t="s">
        <v>2</v>
      </c>
      <c r="C2293" s="23">
        <v>2015</v>
      </c>
      <c r="D2293" s="23" t="s">
        <v>247</v>
      </c>
      <c r="E2293" s="23" t="s">
        <v>5</v>
      </c>
      <c r="F2293" s="23" t="s">
        <v>196</v>
      </c>
      <c r="G2293" s="23">
        <v>1</v>
      </c>
    </row>
    <row r="2294" spans="1:7" ht="15" x14ac:dyDescent="0.25">
      <c r="A2294" s="128" t="str">
        <f t="shared" si="35"/>
        <v>Reg2015Oesophagus - C15MaleWhanganui</v>
      </c>
      <c r="B2294" s="23" t="s">
        <v>2</v>
      </c>
      <c r="C2294" s="23">
        <v>2015</v>
      </c>
      <c r="D2294" s="23" t="s">
        <v>33</v>
      </c>
      <c r="E2294" s="23" t="s">
        <v>5</v>
      </c>
      <c r="F2294" s="23" t="s">
        <v>196</v>
      </c>
      <c r="G2294" s="23">
        <v>5</v>
      </c>
    </row>
    <row r="2295" spans="1:7" ht="15" x14ac:dyDescent="0.25">
      <c r="A2295" s="128" t="str">
        <f t="shared" si="35"/>
        <v>Reg2015Stomach - C16MaleWhanganui</v>
      </c>
      <c r="B2295" s="23" t="s">
        <v>2</v>
      </c>
      <c r="C2295" s="23">
        <v>2015</v>
      </c>
      <c r="D2295" s="23" t="s">
        <v>39</v>
      </c>
      <c r="E2295" s="23" t="s">
        <v>5</v>
      </c>
      <c r="F2295" s="23" t="s">
        <v>196</v>
      </c>
      <c r="G2295" s="23">
        <v>2</v>
      </c>
    </row>
    <row r="2296" spans="1:7" ht="15" x14ac:dyDescent="0.25">
      <c r="A2296" s="128" t="str">
        <f t="shared" si="35"/>
        <v>Reg2015Small intestine - C17MaleWhanganui</v>
      </c>
      <c r="B2296" s="23" t="s">
        <v>2</v>
      </c>
      <c r="C2296" s="23">
        <v>2015</v>
      </c>
      <c r="D2296" s="23" t="s">
        <v>252</v>
      </c>
      <c r="E2296" s="23" t="s">
        <v>5</v>
      </c>
      <c r="F2296" s="23" t="s">
        <v>196</v>
      </c>
      <c r="G2296" s="23">
        <v>2</v>
      </c>
    </row>
    <row r="2297" spans="1:7" ht="15" x14ac:dyDescent="0.25">
      <c r="A2297" s="128" t="str">
        <f t="shared" si="35"/>
        <v>Reg2015Colon, rectum and rectosigmoid junction - C18-C20MaleWhanganui</v>
      </c>
      <c r="B2297" s="23" t="s">
        <v>2</v>
      </c>
      <c r="C2297" s="23">
        <v>2015</v>
      </c>
      <c r="D2297" s="23" t="s">
        <v>1567</v>
      </c>
      <c r="E2297" s="23" t="s">
        <v>5</v>
      </c>
      <c r="F2297" s="23" t="s">
        <v>196</v>
      </c>
      <c r="G2297" s="23">
        <v>25</v>
      </c>
    </row>
    <row r="2298" spans="1:7" ht="15" x14ac:dyDescent="0.25">
      <c r="A2298" s="128" t="str">
        <f t="shared" si="35"/>
        <v>Reg2015Liver - C22MaleWhanganui</v>
      </c>
      <c r="B2298" s="23" t="s">
        <v>2</v>
      </c>
      <c r="C2298" s="23">
        <v>2015</v>
      </c>
      <c r="D2298" s="23" t="s">
        <v>254</v>
      </c>
      <c r="E2298" s="23" t="s">
        <v>5</v>
      </c>
      <c r="F2298" s="23" t="s">
        <v>196</v>
      </c>
      <c r="G2298" s="23">
        <v>2</v>
      </c>
    </row>
    <row r="2299" spans="1:7" ht="15" x14ac:dyDescent="0.25">
      <c r="A2299" s="128" t="str">
        <f t="shared" si="35"/>
        <v>Reg2015Gallbladder - C23MaleWhanganui</v>
      </c>
      <c r="B2299" s="23" t="s">
        <v>2</v>
      </c>
      <c r="C2299" s="23">
        <v>2015</v>
      </c>
      <c r="D2299" s="23" t="s">
        <v>23</v>
      </c>
      <c r="E2299" s="23" t="s">
        <v>5</v>
      </c>
      <c r="F2299" s="23" t="s">
        <v>196</v>
      </c>
      <c r="G2299" s="23">
        <v>2</v>
      </c>
    </row>
    <row r="2300" spans="1:7" ht="15" x14ac:dyDescent="0.25">
      <c r="A2300" s="128" t="str">
        <f t="shared" si="35"/>
        <v>Reg2015Pancreas - C25MaleWhanganui</v>
      </c>
      <c r="B2300" s="23" t="s">
        <v>2</v>
      </c>
      <c r="C2300" s="23">
        <v>2015</v>
      </c>
      <c r="D2300" s="23" t="s">
        <v>36</v>
      </c>
      <c r="E2300" s="23" t="s">
        <v>5</v>
      </c>
      <c r="F2300" s="23" t="s">
        <v>196</v>
      </c>
      <c r="G2300" s="23">
        <v>5</v>
      </c>
    </row>
    <row r="2301" spans="1:7" ht="15" x14ac:dyDescent="0.25">
      <c r="A2301" s="128" t="str">
        <f t="shared" si="35"/>
        <v>Reg2015Larynx - C32MaleWhanganui</v>
      </c>
      <c r="B2301" s="23" t="s">
        <v>2</v>
      </c>
      <c r="C2301" s="23">
        <v>2015</v>
      </c>
      <c r="D2301" s="23" t="s">
        <v>25</v>
      </c>
      <c r="E2301" s="23" t="s">
        <v>5</v>
      </c>
      <c r="F2301" s="23" t="s">
        <v>196</v>
      </c>
      <c r="G2301" s="23">
        <v>1</v>
      </c>
    </row>
    <row r="2302" spans="1:7" ht="15" x14ac:dyDescent="0.25">
      <c r="A2302" s="128" t="str">
        <f t="shared" si="35"/>
        <v>Reg2015Lung - C33-C34MaleWhanganui</v>
      </c>
      <c r="B2302" s="23" t="s">
        <v>2</v>
      </c>
      <c r="C2302" s="23">
        <v>2015</v>
      </c>
      <c r="D2302" s="23" t="s">
        <v>47</v>
      </c>
      <c r="E2302" s="23" t="s">
        <v>5</v>
      </c>
      <c r="F2302" s="23" t="s">
        <v>196</v>
      </c>
      <c r="G2302" s="23">
        <v>22</v>
      </c>
    </row>
    <row r="2303" spans="1:7" ht="15" x14ac:dyDescent="0.25">
      <c r="A2303" s="128" t="str">
        <f t="shared" si="35"/>
        <v>Reg2015Melanoma - C43MaleWhanganui</v>
      </c>
      <c r="B2303" s="23" t="s">
        <v>2</v>
      </c>
      <c r="C2303" s="23">
        <v>2015</v>
      </c>
      <c r="D2303" s="23" t="s">
        <v>28</v>
      </c>
      <c r="E2303" s="23" t="s">
        <v>5</v>
      </c>
      <c r="F2303" s="23" t="s">
        <v>196</v>
      </c>
      <c r="G2303" s="23">
        <v>22</v>
      </c>
    </row>
    <row r="2304" spans="1:7" ht="15" x14ac:dyDescent="0.25">
      <c r="A2304" s="128" t="str">
        <f t="shared" si="35"/>
        <v>Reg2015Connective tissue - C49MaleWhanganui</v>
      </c>
      <c r="B2304" s="23" t="s">
        <v>2</v>
      </c>
      <c r="C2304" s="23">
        <v>2015</v>
      </c>
      <c r="D2304" s="23" t="s">
        <v>268</v>
      </c>
      <c r="E2304" s="23" t="s">
        <v>5</v>
      </c>
      <c r="F2304" s="23" t="s">
        <v>196</v>
      </c>
      <c r="G2304" s="23">
        <v>2</v>
      </c>
    </row>
    <row r="2305" spans="1:7" ht="15" x14ac:dyDescent="0.25">
      <c r="A2305" s="128" t="str">
        <f t="shared" si="35"/>
        <v>Reg2015Breast - C50MaleWhanganui</v>
      </c>
      <c r="B2305" s="23" t="s">
        <v>2</v>
      </c>
      <c r="C2305" s="23">
        <v>2015</v>
      </c>
      <c r="D2305" s="23" t="s">
        <v>21</v>
      </c>
      <c r="E2305" s="23" t="s">
        <v>5</v>
      </c>
      <c r="F2305" s="23" t="s">
        <v>196</v>
      </c>
      <c r="G2305" s="23">
        <v>1</v>
      </c>
    </row>
    <row r="2306" spans="1:7" ht="15" x14ac:dyDescent="0.25">
      <c r="A2306" s="128" t="str">
        <f t="shared" si="35"/>
        <v>Reg2015Prostate - C61MaleWhanganui</v>
      </c>
      <c r="B2306" s="23" t="s">
        <v>2</v>
      </c>
      <c r="C2306" s="23">
        <v>2015</v>
      </c>
      <c r="D2306" s="23" t="s">
        <v>38</v>
      </c>
      <c r="E2306" s="23" t="s">
        <v>5</v>
      </c>
      <c r="F2306" s="23" t="s">
        <v>196</v>
      </c>
      <c r="G2306" s="23">
        <v>60</v>
      </c>
    </row>
    <row r="2307" spans="1:7" ht="15" x14ac:dyDescent="0.25">
      <c r="A2307" s="128" t="str">
        <f t="shared" ref="A2307:A2370" si="36">B2307&amp;C2307&amp;D2307&amp;E2307&amp;F2307</f>
        <v>Reg2015Testis - C62MaleWhanganui</v>
      </c>
      <c r="B2307" s="23" t="s">
        <v>2</v>
      </c>
      <c r="C2307" s="23">
        <v>2015</v>
      </c>
      <c r="D2307" s="23" t="s">
        <v>40</v>
      </c>
      <c r="E2307" s="23" t="s">
        <v>5</v>
      </c>
      <c r="F2307" s="23" t="s">
        <v>196</v>
      </c>
      <c r="G2307" s="23">
        <v>3</v>
      </c>
    </row>
    <row r="2308" spans="1:7" ht="15" x14ac:dyDescent="0.25">
      <c r="A2308" s="128" t="str">
        <f t="shared" si="36"/>
        <v>Reg2015Kidney - C64MaleWhanganui</v>
      </c>
      <c r="B2308" s="23" t="s">
        <v>2</v>
      </c>
      <c r="C2308" s="23">
        <v>2015</v>
      </c>
      <c r="D2308" s="23" t="s">
        <v>274</v>
      </c>
      <c r="E2308" s="23" t="s">
        <v>5</v>
      </c>
      <c r="F2308" s="23" t="s">
        <v>196</v>
      </c>
      <c r="G2308" s="23">
        <v>11</v>
      </c>
    </row>
    <row r="2309" spans="1:7" ht="15" x14ac:dyDescent="0.25">
      <c r="A2309" s="128" t="str">
        <f t="shared" si="36"/>
        <v>Reg2015Ureter - C66MaleWhanganui</v>
      </c>
      <c r="B2309" s="23" t="s">
        <v>2</v>
      </c>
      <c r="C2309" s="23">
        <v>2015</v>
      </c>
      <c r="D2309" s="23" t="s">
        <v>43</v>
      </c>
      <c r="E2309" s="23" t="s">
        <v>5</v>
      </c>
      <c r="F2309" s="23" t="s">
        <v>196</v>
      </c>
      <c r="G2309" s="23">
        <v>3</v>
      </c>
    </row>
    <row r="2310" spans="1:7" ht="15" x14ac:dyDescent="0.25">
      <c r="A2310" s="128" t="str">
        <f t="shared" si="36"/>
        <v>Reg2015Bladder - C67MaleWhanganui</v>
      </c>
      <c r="B2310" s="23" t="s">
        <v>2</v>
      </c>
      <c r="C2310" s="23">
        <v>2015</v>
      </c>
      <c r="D2310" s="23" t="s">
        <v>19</v>
      </c>
      <c r="E2310" s="23" t="s">
        <v>5</v>
      </c>
      <c r="F2310" s="23" t="s">
        <v>196</v>
      </c>
      <c r="G2310" s="23">
        <v>6</v>
      </c>
    </row>
    <row r="2311" spans="1:7" ht="15" x14ac:dyDescent="0.25">
      <c r="A2311" s="128" t="str">
        <f t="shared" si="36"/>
        <v>Reg2015Eye - C69MaleWhanganui</v>
      </c>
      <c r="B2311" s="23" t="s">
        <v>2</v>
      </c>
      <c r="C2311" s="23">
        <v>2015</v>
      </c>
      <c r="D2311" s="23" t="s">
        <v>278</v>
      </c>
      <c r="E2311" s="23" t="s">
        <v>5</v>
      </c>
      <c r="F2311" s="23" t="s">
        <v>196</v>
      </c>
      <c r="G2311" s="23">
        <v>1</v>
      </c>
    </row>
    <row r="2312" spans="1:7" ht="15" x14ac:dyDescent="0.25">
      <c r="A2312" s="128" t="str">
        <f t="shared" si="36"/>
        <v>Reg2015Brain - C71MaleWhanganui</v>
      </c>
      <c r="B2312" s="23" t="s">
        <v>2</v>
      </c>
      <c r="C2312" s="23">
        <v>2015</v>
      </c>
      <c r="D2312" s="23" t="s">
        <v>20</v>
      </c>
      <c r="E2312" s="23" t="s">
        <v>5</v>
      </c>
      <c r="F2312" s="23" t="s">
        <v>196</v>
      </c>
      <c r="G2312" s="23">
        <v>2</v>
      </c>
    </row>
    <row r="2313" spans="1:7" ht="15" x14ac:dyDescent="0.25">
      <c r="A2313" s="128" t="str">
        <f t="shared" si="36"/>
        <v>Reg2015Thyroid - C73MaleWhanganui</v>
      </c>
      <c r="B2313" s="23" t="s">
        <v>2</v>
      </c>
      <c r="C2313" s="23">
        <v>2015</v>
      </c>
      <c r="D2313" s="23" t="s">
        <v>281</v>
      </c>
      <c r="E2313" s="23" t="s">
        <v>5</v>
      </c>
      <c r="F2313" s="23" t="s">
        <v>196</v>
      </c>
      <c r="G2313" s="23">
        <v>2</v>
      </c>
    </row>
    <row r="2314" spans="1:7" ht="15" x14ac:dyDescent="0.25">
      <c r="A2314" s="128" t="str">
        <f t="shared" si="36"/>
        <v>Reg2015Other and ill-defined sites - C76MaleWhanganui</v>
      </c>
      <c r="B2314" s="23" t="s">
        <v>2</v>
      </c>
      <c r="C2314" s="23">
        <v>2015</v>
      </c>
      <c r="D2314" s="23" t="s">
        <v>285</v>
      </c>
      <c r="E2314" s="23" t="s">
        <v>5</v>
      </c>
      <c r="F2314" s="23" t="s">
        <v>196</v>
      </c>
      <c r="G2314" s="23">
        <v>1</v>
      </c>
    </row>
    <row r="2315" spans="1:7" ht="15" x14ac:dyDescent="0.25">
      <c r="A2315" s="128" t="str">
        <f t="shared" si="36"/>
        <v>Reg2015Unknown primary - C77-C79MaleWhanganui</v>
      </c>
      <c r="B2315" s="23" t="s">
        <v>2</v>
      </c>
      <c r="C2315" s="23">
        <v>2015</v>
      </c>
      <c r="D2315" s="23" t="s">
        <v>286</v>
      </c>
      <c r="E2315" s="23" t="s">
        <v>5</v>
      </c>
      <c r="F2315" s="23" t="s">
        <v>196</v>
      </c>
      <c r="G2315" s="23">
        <v>5</v>
      </c>
    </row>
    <row r="2316" spans="1:7" ht="15" x14ac:dyDescent="0.25">
      <c r="A2316" s="128" t="str">
        <f t="shared" si="36"/>
        <v>Reg2015Non-Hodgkin lymphoma - C82-C86, C96MaleWhanganui</v>
      </c>
      <c r="B2316" s="23" t="s">
        <v>2</v>
      </c>
      <c r="C2316" s="23">
        <v>2015</v>
      </c>
      <c r="D2316" s="23" t="s">
        <v>365</v>
      </c>
      <c r="E2316" s="23" t="s">
        <v>5</v>
      </c>
      <c r="F2316" s="23" t="s">
        <v>196</v>
      </c>
      <c r="G2316" s="23">
        <v>10</v>
      </c>
    </row>
    <row r="2317" spans="1:7" ht="15" x14ac:dyDescent="0.25">
      <c r="A2317" s="128" t="str">
        <f t="shared" si="36"/>
        <v>Reg2015Myeloma - C90MaleWhanganui</v>
      </c>
      <c r="B2317" s="23" t="s">
        <v>2</v>
      </c>
      <c r="C2317" s="23">
        <v>2015</v>
      </c>
      <c r="D2317" s="23" t="s">
        <v>292</v>
      </c>
      <c r="E2317" s="23" t="s">
        <v>5</v>
      </c>
      <c r="F2317" s="23" t="s">
        <v>196</v>
      </c>
      <c r="G2317" s="23">
        <v>3</v>
      </c>
    </row>
    <row r="2318" spans="1:7" ht="15" x14ac:dyDescent="0.25">
      <c r="A2318" s="128" t="str">
        <f t="shared" si="36"/>
        <v>Reg2015Leukaemia - C91-C95MaleWhanganui</v>
      </c>
      <c r="B2318" s="23" t="s">
        <v>2</v>
      </c>
      <c r="C2318" s="23">
        <v>2015</v>
      </c>
      <c r="D2318" s="23" t="s">
        <v>26</v>
      </c>
      <c r="E2318" s="23" t="s">
        <v>5</v>
      </c>
      <c r="F2318" s="23" t="s">
        <v>196</v>
      </c>
      <c r="G2318" s="23">
        <v>5</v>
      </c>
    </row>
    <row r="2319" spans="1:7" ht="15" x14ac:dyDescent="0.25">
      <c r="A2319" s="128" t="str">
        <f t="shared" si="36"/>
        <v>Reg2015Myelodyplastic syndromes - D46MaleWhanganui</v>
      </c>
      <c r="B2319" s="23" t="s">
        <v>2</v>
      </c>
      <c r="C2319" s="23">
        <v>2015</v>
      </c>
      <c r="D2319" s="23" t="s">
        <v>295</v>
      </c>
      <c r="E2319" s="23" t="s">
        <v>5</v>
      </c>
      <c r="F2319" s="23" t="s">
        <v>196</v>
      </c>
      <c r="G2319" s="23">
        <v>4</v>
      </c>
    </row>
    <row r="2320" spans="1:7" ht="15" x14ac:dyDescent="0.25">
      <c r="A2320" s="128" t="str">
        <f t="shared" si="36"/>
        <v>Reg2015Lip - C00FemaleCapital &amp; Coast</v>
      </c>
      <c r="B2320" s="23" t="s">
        <v>2</v>
      </c>
      <c r="C2320" s="23">
        <v>2015</v>
      </c>
      <c r="D2320" s="23" t="s">
        <v>27</v>
      </c>
      <c r="E2320" s="23" t="s">
        <v>4</v>
      </c>
      <c r="F2320" s="23" t="s">
        <v>197</v>
      </c>
      <c r="G2320" s="23">
        <v>1</v>
      </c>
    </row>
    <row r="2321" spans="1:7" ht="15" x14ac:dyDescent="0.25">
      <c r="A2321" s="128" t="str">
        <f t="shared" si="36"/>
        <v>Reg2015Tongue - C01-C02FemaleCapital &amp; Coast</v>
      </c>
      <c r="B2321" s="23" t="s">
        <v>2</v>
      </c>
      <c r="C2321" s="23">
        <v>2015</v>
      </c>
      <c r="D2321" s="23" t="s">
        <v>42</v>
      </c>
      <c r="E2321" s="23" t="s">
        <v>4</v>
      </c>
      <c r="F2321" s="23" t="s">
        <v>197</v>
      </c>
      <c r="G2321" s="23">
        <v>3</v>
      </c>
    </row>
    <row r="2322" spans="1:7" ht="15" x14ac:dyDescent="0.25">
      <c r="A2322" s="128" t="str">
        <f t="shared" si="36"/>
        <v>Reg2015Mouth - C03-C06FemaleCapital &amp; Coast</v>
      </c>
      <c r="B2322" s="23" t="s">
        <v>2</v>
      </c>
      <c r="C2322" s="23">
        <v>2015</v>
      </c>
      <c r="D2322" s="23" t="s">
        <v>31</v>
      </c>
      <c r="E2322" s="23" t="s">
        <v>4</v>
      </c>
      <c r="F2322" s="23" t="s">
        <v>197</v>
      </c>
      <c r="G2322" s="23">
        <v>3</v>
      </c>
    </row>
    <row r="2323" spans="1:7" ht="15" x14ac:dyDescent="0.25">
      <c r="A2323" s="128" t="str">
        <f t="shared" si="36"/>
        <v>Reg2015Tonsils - C09FemaleCapital &amp; Coast</v>
      </c>
      <c r="B2323" s="23" t="s">
        <v>2</v>
      </c>
      <c r="C2323" s="23">
        <v>2015</v>
      </c>
      <c r="D2323" s="23" t="s">
        <v>248</v>
      </c>
      <c r="E2323" s="23" t="s">
        <v>4</v>
      </c>
      <c r="F2323" s="23" t="s">
        <v>197</v>
      </c>
      <c r="G2323" s="23">
        <v>2</v>
      </c>
    </row>
    <row r="2324" spans="1:7" ht="15" x14ac:dyDescent="0.25">
      <c r="A2324" s="128" t="str">
        <f t="shared" si="36"/>
        <v>Reg2015Nasopharynx - C11FemaleCapital &amp; Coast</v>
      </c>
      <c r="B2324" s="23" t="s">
        <v>2</v>
      </c>
      <c r="C2324" s="23">
        <v>2015</v>
      </c>
      <c r="D2324" s="23" t="s">
        <v>32</v>
      </c>
      <c r="E2324" s="23" t="s">
        <v>4</v>
      </c>
      <c r="F2324" s="23" t="s">
        <v>197</v>
      </c>
      <c r="G2324" s="23">
        <v>2</v>
      </c>
    </row>
    <row r="2325" spans="1:7" ht="15" x14ac:dyDescent="0.25">
      <c r="A2325" s="128" t="str">
        <f t="shared" si="36"/>
        <v>Reg2015Oesophagus - C15FemaleCapital &amp; Coast</v>
      </c>
      <c r="B2325" s="23" t="s">
        <v>2</v>
      </c>
      <c r="C2325" s="23">
        <v>2015</v>
      </c>
      <c r="D2325" s="23" t="s">
        <v>33</v>
      </c>
      <c r="E2325" s="23" t="s">
        <v>4</v>
      </c>
      <c r="F2325" s="23" t="s">
        <v>197</v>
      </c>
      <c r="G2325" s="23">
        <v>1</v>
      </c>
    </row>
    <row r="2326" spans="1:7" ht="15" x14ac:dyDescent="0.25">
      <c r="A2326" s="128" t="str">
        <f t="shared" si="36"/>
        <v>Reg2015Stomach - C16FemaleCapital &amp; Coast</v>
      </c>
      <c r="B2326" s="23" t="s">
        <v>2</v>
      </c>
      <c r="C2326" s="23">
        <v>2015</v>
      </c>
      <c r="D2326" s="23" t="s">
        <v>39</v>
      </c>
      <c r="E2326" s="23" t="s">
        <v>4</v>
      </c>
      <c r="F2326" s="23" t="s">
        <v>197</v>
      </c>
      <c r="G2326" s="23">
        <v>5</v>
      </c>
    </row>
    <row r="2327" spans="1:7" ht="15" x14ac:dyDescent="0.25">
      <c r="A2327" s="128" t="str">
        <f t="shared" si="36"/>
        <v>Reg2015Small intestine - C17FemaleCapital &amp; Coast</v>
      </c>
      <c r="B2327" s="23" t="s">
        <v>2</v>
      </c>
      <c r="C2327" s="23">
        <v>2015</v>
      </c>
      <c r="D2327" s="23" t="s">
        <v>252</v>
      </c>
      <c r="E2327" s="23" t="s">
        <v>4</v>
      </c>
      <c r="F2327" s="23" t="s">
        <v>197</v>
      </c>
      <c r="G2327" s="23">
        <v>4</v>
      </c>
    </row>
    <row r="2328" spans="1:7" ht="15" x14ac:dyDescent="0.25">
      <c r="A2328" s="128" t="str">
        <f t="shared" si="36"/>
        <v>Reg2015Colon, rectum and rectosigmoid junction - C18-C20FemaleCapital &amp; Coast</v>
      </c>
      <c r="B2328" s="23" t="s">
        <v>2</v>
      </c>
      <c r="C2328" s="23">
        <v>2015</v>
      </c>
      <c r="D2328" s="23" t="s">
        <v>1567</v>
      </c>
      <c r="E2328" s="23" t="s">
        <v>4</v>
      </c>
      <c r="F2328" s="23" t="s">
        <v>197</v>
      </c>
      <c r="G2328" s="23">
        <v>67</v>
      </c>
    </row>
    <row r="2329" spans="1:7" ht="15" x14ac:dyDescent="0.25">
      <c r="A2329" s="128" t="str">
        <f t="shared" si="36"/>
        <v>Reg2015Anus - C21FemaleCapital &amp; Coast</v>
      </c>
      <c r="B2329" s="23" t="s">
        <v>2</v>
      </c>
      <c r="C2329" s="23">
        <v>2015</v>
      </c>
      <c r="D2329" s="23" t="s">
        <v>18</v>
      </c>
      <c r="E2329" s="23" t="s">
        <v>4</v>
      </c>
      <c r="F2329" s="23" t="s">
        <v>197</v>
      </c>
      <c r="G2329" s="23">
        <v>4</v>
      </c>
    </row>
    <row r="2330" spans="1:7" ht="15" x14ac:dyDescent="0.25">
      <c r="A2330" s="128" t="str">
        <f t="shared" si="36"/>
        <v>Reg2015Liver - C22FemaleCapital &amp; Coast</v>
      </c>
      <c r="B2330" s="23" t="s">
        <v>2</v>
      </c>
      <c r="C2330" s="23">
        <v>2015</v>
      </c>
      <c r="D2330" s="23" t="s">
        <v>254</v>
      </c>
      <c r="E2330" s="23" t="s">
        <v>4</v>
      </c>
      <c r="F2330" s="23" t="s">
        <v>197</v>
      </c>
      <c r="G2330" s="23">
        <v>9</v>
      </c>
    </row>
    <row r="2331" spans="1:7" ht="15" x14ac:dyDescent="0.25">
      <c r="A2331" s="128" t="str">
        <f t="shared" si="36"/>
        <v>Reg2015Gallbladder - C23FemaleCapital &amp; Coast</v>
      </c>
      <c r="B2331" s="23" t="s">
        <v>2</v>
      </c>
      <c r="C2331" s="23">
        <v>2015</v>
      </c>
      <c r="D2331" s="23" t="s">
        <v>23</v>
      </c>
      <c r="E2331" s="23" t="s">
        <v>4</v>
      </c>
      <c r="F2331" s="23" t="s">
        <v>197</v>
      </c>
      <c r="G2331" s="23">
        <v>1</v>
      </c>
    </row>
    <row r="2332" spans="1:7" ht="15" x14ac:dyDescent="0.25">
      <c r="A2332" s="128" t="str">
        <f t="shared" si="36"/>
        <v>Reg2015Other biliary tract - C24FemaleCapital &amp; Coast</v>
      </c>
      <c r="B2332" s="23" t="s">
        <v>2</v>
      </c>
      <c r="C2332" s="23">
        <v>2015</v>
      </c>
      <c r="D2332" s="23" t="s">
        <v>255</v>
      </c>
      <c r="E2332" s="23" t="s">
        <v>4</v>
      </c>
      <c r="F2332" s="23" t="s">
        <v>197</v>
      </c>
      <c r="G2332" s="23">
        <v>7</v>
      </c>
    </row>
    <row r="2333" spans="1:7" ht="15" x14ac:dyDescent="0.25">
      <c r="A2333" s="128" t="str">
        <f t="shared" si="36"/>
        <v>Reg2015Pancreas - C25FemaleCapital &amp; Coast</v>
      </c>
      <c r="B2333" s="23" t="s">
        <v>2</v>
      </c>
      <c r="C2333" s="23">
        <v>2015</v>
      </c>
      <c r="D2333" s="23" t="s">
        <v>36</v>
      </c>
      <c r="E2333" s="23" t="s">
        <v>4</v>
      </c>
      <c r="F2333" s="23" t="s">
        <v>197</v>
      </c>
      <c r="G2333" s="23">
        <v>14</v>
      </c>
    </row>
    <row r="2334" spans="1:7" ht="15" x14ac:dyDescent="0.25">
      <c r="A2334" s="128" t="str">
        <f t="shared" si="36"/>
        <v>Reg2015Other digestive organs - C26FemaleCapital &amp; Coast</v>
      </c>
      <c r="B2334" s="23" t="s">
        <v>2</v>
      </c>
      <c r="C2334" s="23">
        <v>2015</v>
      </c>
      <c r="D2334" s="23" t="s">
        <v>256</v>
      </c>
      <c r="E2334" s="23" t="s">
        <v>4</v>
      </c>
      <c r="F2334" s="23" t="s">
        <v>197</v>
      </c>
      <c r="G2334" s="23">
        <v>6</v>
      </c>
    </row>
    <row r="2335" spans="1:7" ht="15" x14ac:dyDescent="0.25">
      <c r="A2335" s="128" t="str">
        <f t="shared" si="36"/>
        <v>Reg2015Nasal cavity and middle ear - C30FemaleCapital &amp; Coast</v>
      </c>
      <c r="B2335" s="23" t="s">
        <v>2</v>
      </c>
      <c r="C2335" s="23">
        <v>2015</v>
      </c>
      <c r="D2335" s="23" t="s">
        <v>258</v>
      </c>
      <c r="E2335" s="23" t="s">
        <v>4</v>
      </c>
      <c r="F2335" s="23" t="s">
        <v>197</v>
      </c>
      <c r="G2335" s="23">
        <v>2</v>
      </c>
    </row>
    <row r="2336" spans="1:7" ht="15" x14ac:dyDescent="0.25">
      <c r="A2336" s="128" t="str">
        <f t="shared" si="36"/>
        <v>Reg2015Lung - C33-C34FemaleCapital &amp; Coast</v>
      </c>
      <c r="B2336" s="23" t="s">
        <v>2</v>
      </c>
      <c r="C2336" s="23">
        <v>2015</v>
      </c>
      <c r="D2336" s="23" t="s">
        <v>47</v>
      </c>
      <c r="E2336" s="23" t="s">
        <v>4</v>
      </c>
      <c r="F2336" s="23" t="s">
        <v>197</v>
      </c>
      <c r="G2336" s="23">
        <v>50</v>
      </c>
    </row>
    <row r="2337" spans="1:7" ht="15" x14ac:dyDescent="0.25">
      <c r="A2337" s="128" t="str">
        <f t="shared" si="36"/>
        <v>Reg2015Melanoma - C43FemaleCapital &amp; Coast</v>
      </c>
      <c r="B2337" s="23" t="s">
        <v>2</v>
      </c>
      <c r="C2337" s="23">
        <v>2015</v>
      </c>
      <c r="D2337" s="23" t="s">
        <v>28</v>
      </c>
      <c r="E2337" s="23" t="s">
        <v>4</v>
      </c>
      <c r="F2337" s="23" t="s">
        <v>197</v>
      </c>
      <c r="G2337" s="23">
        <v>66</v>
      </c>
    </row>
    <row r="2338" spans="1:7" ht="15" x14ac:dyDescent="0.25">
      <c r="A2338" s="128" t="str">
        <f t="shared" si="36"/>
        <v>Reg2015Non-melanoma - C44FemaleCapital &amp; Coast</v>
      </c>
      <c r="B2338" s="23" t="s">
        <v>2</v>
      </c>
      <c r="C2338" s="23">
        <v>2015</v>
      </c>
      <c r="D2338" s="23" t="s">
        <v>263</v>
      </c>
      <c r="E2338" s="23" t="s">
        <v>4</v>
      </c>
      <c r="F2338" s="23" t="s">
        <v>197</v>
      </c>
      <c r="G2338" s="23">
        <v>4</v>
      </c>
    </row>
    <row r="2339" spans="1:7" ht="15" x14ac:dyDescent="0.25">
      <c r="A2339" s="128" t="str">
        <f t="shared" si="36"/>
        <v>Reg2015Mesothelioma - C45FemaleCapital &amp; Coast</v>
      </c>
      <c r="B2339" s="23" t="s">
        <v>2</v>
      </c>
      <c r="C2339" s="23">
        <v>2015</v>
      </c>
      <c r="D2339" s="23" t="s">
        <v>30</v>
      </c>
      <c r="E2339" s="23" t="s">
        <v>4</v>
      </c>
      <c r="F2339" s="23" t="s">
        <v>197</v>
      </c>
      <c r="G2339" s="23">
        <v>1</v>
      </c>
    </row>
    <row r="2340" spans="1:7" ht="15" x14ac:dyDescent="0.25">
      <c r="A2340" s="128" t="str">
        <f t="shared" si="36"/>
        <v>Reg2015Peritoneum - C48FemaleCapital &amp; Coast</v>
      </c>
      <c r="B2340" s="23" t="s">
        <v>2</v>
      </c>
      <c r="C2340" s="23">
        <v>2015</v>
      </c>
      <c r="D2340" s="23" t="s">
        <v>267</v>
      </c>
      <c r="E2340" s="23" t="s">
        <v>4</v>
      </c>
      <c r="F2340" s="23" t="s">
        <v>197</v>
      </c>
      <c r="G2340" s="23">
        <v>3</v>
      </c>
    </row>
    <row r="2341" spans="1:7" ht="15" x14ac:dyDescent="0.25">
      <c r="A2341" s="128" t="str">
        <f t="shared" si="36"/>
        <v>Reg2015Connective tissue - C49FemaleCapital &amp; Coast</v>
      </c>
      <c r="B2341" s="23" t="s">
        <v>2</v>
      </c>
      <c r="C2341" s="23">
        <v>2015</v>
      </c>
      <c r="D2341" s="23" t="s">
        <v>268</v>
      </c>
      <c r="E2341" s="23" t="s">
        <v>4</v>
      </c>
      <c r="F2341" s="23" t="s">
        <v>197</v>
      </c>
      <c r="G2341" s="23">
        <v>5</v>
      </c>
    </row>
    <row r="2342" spans="1:7" ht="15" x14ac:dyDescent="0.25">
      <c r="A2342" s="128" t="str">
        <f t="shared" si="36"/>
        <v>Reg2015Breast - C50FemaleCapital &amp; Coast</v>
      </c>
      <c r="B2342" s="23" t="s">
        <v>2</v>
      </c>
      <c r="C2342" s="23">
        <v>2015</v>
      </c>
      <c r="D2342" s="23" t="s">
        <v>21</v>
      </c>
      <c r="E2342" s="23" t="s">
        <v>4</v>
      </c>
      <c r="F2342" s="23" t="s">
        <v>197</v>
      </c>
      <c r="G2342" s="23">
        <v>226</v>
      </c>
    </row>
    <row r="2343" spans="1:7" ht="15" x14ac:dyDescent="0.25">
      <c r="A2343" s="128" t="str">
        <f t="shared" si="36"/>
        <v>Reg2015Vulva - C51FemaleCapital &amp; Coast</v>
      </c>
      <c r="B2343" s="23" t="s">
        <v>2</v>
      </c>
      <c r="C2343" s="23">
        <v>2015</v>
      </c>
      <c r="D2343" s="23" t="s">
        <v>46</v>
      </c>
      <c r="E2343" s="23" t="s">
        <v>4</v>
      </c>
      <c r="F2343" s="23" t="s">
        <v>197</v>
      </c>
      <c r="G2343" s="23">
        <v>3</v>
      </c>
    </row>
    <row r="2344" spans="1:7" ht="15" x14ac:dyDescent="0.25">
      <c r="A2344" s="128" t="str">
        <f t="shared" si="36"/>
        <v>Reg2015Cervix - C53FemaleCapital &amp; Coast</v>
      </c>
      <c r="B2344" s="23" t="s">
        <v>2</v>
      </c>
      <c r="C2344" s="23">
        <v>2015</v>
      </c>
      <c r="D2344" s="23" t="s">
        <v>22</v>
      </c>
      <c r="E2344" s="23" t="s">
        <v>4</v>
      </c>
      <c r="F2344" s="23" t="s">
        <v>197</v>
      </c>
      <c r="G2344" s="23">
        <v>5</v>
      </c>
    </row>
    <row r="2345" spans="1:7" ht="15" x14ac:dyDescent="0.25">
      <c r="A2345" s="128" t="str">
        <f t="shared" si="36"/>
        <v>Reg2015Uterus - C54-C55FemaleCapital &amp; Coast</v>
      </c>
      <c r="B2345" s="23" t="s">
        <v>2</v>
      </c>
      <c r="C2345" s="23">
        <v>2015</v>
      </c>
      <c r="D2345" s="23" t="s">
        <v>44</v>
      </c>
      <c r="E2345" s="23" t="s">
        <v>4</v>
      </c>
      <c r="F2345" s="23" t="s">
        <v>197</v>
      </c>
      <c r="G2345" s="23">
        <v>31</v>
      </c>
    </row>
    <row r="2346" spans="1:7" ht="15" x14ac:dyDescent="0.25">
      <c r="A2346" s="128" t="str">
        <f t="shared" si="36"/>
        <v>Reg2015Ovary - C56FemaleCapital &amp; Coast</v>
      </c>
      <c r="B2346" s="23" t="s">
        <v>2</v>
      </c>
      <c r="C2346" s="23">
        <v>2015</v>
      </c>
      <c r="D2346" s="23" t="s">
        <v>35</v>
      </c>
      <c r="E2346" s="23" t="s">
        <v>4</v>
      </c>
      <c r="F2346" s="23" t="s">
        <v>197</v>
      </c>
      <c r="G2346" s="23">
        <v>23</v>
      </c>
    </row>
    <row r="2347" spans="1:7" ht="15" x14ac:dyDescent="0.25">
      <c r="A2347" s="128" t="str">
        <f t="shared" si="36"/>
        <v>Reg2015Other female genital organs - C57FemaleCapital &amp; Coast</v>
      </c>
      <c r="B2347" s="23" t="s">
        <v>2</v>
      </c>
      <c r="C2347" s="23">
        <v>2015</v>
      </c>
      <c r="D2347" s="23" t="s">
        <v>270</v>
      </c>
      <c r="E2347" s="23" t="s">
        <v>4</v>
      </c>
      <c r="F2347" s="23" t="s">
        <v>197</v>
      </c>
      <c r="G2347" s="23">
        <v>1</v>
      </c>
    </row>
    <row r="2348" spans="1:7" ht="15" x14ac:dyDescent="0.25">
      <c r="A2348" s="128" t="str">
        <f t="shared" si="36"/>
        <v>Reg2015Kidney - C64FemaleCapital &amp; Coast</v>
      </c>
      <c r="B2348" s="23" t="s">
        <v>2</v>
      </c>
      <c r="C2348" s="23">
        <v>2015</v>
      </c>
      <c r="D2348" s="23" t="s">
        <v>274</v>
      </c>
      <c r="E2348" s="23" t="s">
        <v>4</v>
      </c>
      <c r="F2348" s="23" t="s">
        <v>197</v>
      </c>
      <c r="G2348" s="23">
        <v>13</v>
      </c>
    </row>
    <row r="2349" spans="1:7" ht="15" x14ac:dyDescent="0.25">
      <c r="A2349" s="128" t="str">
        <f t="shared" si="36"/>
        <v>Reg2015Renal pelvis - C65FemaleCapital &amp; Coast</v>
      </c>
      <c r="B2349" s="23" t="s">
        <v>2</v>
      </c>
      <c r="C2349" s="23">
        <v>2015</v>
      </c>
      <c r="D2349" s="23" t="s">
        <v>275</v>
      </c>
      <c r="E2349" s="23" t="s">
        <v>4</v>
      </c>
      <c r="F2349" s="23" t="s">
        <v>197</v>
      </c>
      <c r="G2349" s="23">
        <v>2</v>
      </c>
    </row>
    <row r="2350" spans="1:7" ht="15" x14ac:dyDescent="0.25">
      <c r="A2350" s="128" t="str">
        <f t="shared" si="36"/>
        <v>Reg2015Bladder - C67FemaleCapital &amp; Coast</v>
      </c>
      <c r="B2350" s="23" t="s">
        <v>2</v>
      </c>
      <c r="C2350" s="23">
        <v>2015</v>
      </c>
      <c r="D2350" s="23" t="s">
        <v>19</v>
      </c>
      <c r="E2350" s="23" t="s">
        <v>4</v>
      </c>
      <c r="F2350" s="23" t="s">
        <v>197</v>
      </c>
      <c r="G2350" s="23">
        <v>1</v>
      </c>
    </row>
    <row r="2351" spans="1:7" ht="15" x14ac:dyDescent="0.25">
      <c r="A2351" s="128" t="str">
        <f t="shared" si="36"/>
        <v>Reg2015Brain - C71FemaleCapital &amp; Coast</v>
      </c>
      <c r="B2351" s="23" t="s">
        <v>2</v>
      </c>
      <c r="C2351" s="23">
        <v>2015</v>
      </c>
      <c r="D2351" s="23" t="s">
        <v>20</v>
      </c>
      <c r="E2351" s="23" t="s">
        <v>4</v>
      </c>
      <c r="F2351" s="23" t="s">
        <v>197</v>
      </c>
      <c r="G2351" s="23">
        <v>8</v>
      </c>
    </row>
    <row r="2352" spans="1:7" ht="15" x14ac:dyDescent="0.25">
      <c r="A2352" s="128" t="str">
        <f t="shared" si="36"/>
        <v>Reg2015Thyroid - C73FemaleCapital &amp; Coast</v>
      </c>
      <c r="B2352" s="23" t="s">
        <v>2</v>
      </c>
      <c r="C2352" s="23">
        <v>2015</v>
      </c>
      <c r="D2352" s="23" t="s">
        <v>281</v>
      </c>
      <c r="E2352" s="23" t="s">
        <v>4</v>
      </c>
      <c r="F2352" s="23" t="s">
        <v>197</v>
      </c>
      <c r="G2352" s="23">
        <v>13</v>
      </c>
    </row>
    <row r="2353" spans="1:7" ht="15" x14ac:dyDescent="0.25">
      <c r="A2353" s="128" t="str">
        <f t="shared" si="36"/>
        <v>Reg2015Unknown primary - C77-C79FemaleCapital &amp; Coast</v>
      </c>
      <c r="B2353" s="23" t="s">
        <v>2</v>
      </c>
      <c r="C2353" s="23">
        <v>2015</v>
      </c>
      <c r="D2353" s="23" t="s">
        <v>286</v>
      </c>
      <c r="E2353" s="23" t="s">
        <v>4</v>
      </c>
      <c r="F2353" s="23" t="s">
        <v>197</v>
      </c>
      <c r="G2353" s="23">
        <v>8</v>
      </c>
    </row>
    <row r="2354" spans="1:7" ht="15" x14ac:dyDescent="0.25">
      <c r="A2354" s="128" t="str">
        <f t="shared" si="36"/>
        <v>Reg2015Unspecified site - C80FemaleCapital &amp; Coast</v>
      </c>
      <c r="B2354" s="23" t="s">
        <v>2</v>
      </c>
      <c r="C2354" s="23">
        <v>2015</v>
      </c>
      <c r="D2354" s="23" t="s">
        <v>287</v>
      </c>
      <c r="E2354" s="23" t="s">
        <v>4</v>
      </c>
      <c r="F2354" s="23" t="s">
        <v>197</v>
      </c>
      <c r="G2354" s="23">
        <v>1</v>
      </c>
    </row>
    <row r="2355" spans="1:7" ht="15" x14ac:dyDescent="0.25">
      <c r="A2355" s="128" t="str">
        <f t="shared" si="36"/>
        <v>Reg2015Hodgkin lymphoma - C81FemaleCapital &amp; Coast</v>
      </c>
      <c r="B2355" s="23" t="s">
        <v>2</v>
      </c>
      <c r="C2355" s="23">
        <v>2015</v>
      </c>
      <c r="D2355" s="23" t="s">
        <v>289</v>
      </c>
      <c r="E2355" s="23" t="s">
        <v>4</v>
      </c>
      <c r="F2355" s="23" t="s">
        <v>197</v>
      </c>
      <c r="G2355" s="23">
        <v>3</v>
      </c>
    </row>
    <row r="2356" spans="1:7" ht="15" x14ac:dyDescent="0.25">
      <c r="A2356" s="128" t="str">
        <f t="shared" si="36"/>
        <v>Reg2015Non-Hodgkin lymphoma - C82-C86, C96FemaleCapital &amp; Coast</v>
      </c>
      <c r="B2356" s="23" t="s">
        <v>2</v>
      </c>
      <c r="C2356" s="23">
        <v>2015</v>
      </c>
      <c r="D2356" s="23" t="s">
        <v>365</v>
      </c>
      <c r="E2356" s="23" t="s">
        <v>4</v>
      </c>
      <c r="F2356" s="23" t="s">
        <v>197</v>
      </c>
      <c r="G2356" s="23">
        <v>27</v>
      </c>
    </row>
    <row r="2357" spans="1:7" ht="15" x14ac:dyDescent="0.25">
      <c r="A2357" s="128" t="str">
        <f t="shared" si="36"/>
        <v>Reg2015Immunoproliferative cancers - C88FemaleCapital &amp; Coast</v>
      </c>
      <c r="B2357" s="23" t="s">
        <v>2</v>
      </c>
      <c r="C2357" s="23">
        <v>2015</v>
      </c>
      <c r="D2357" s="23" t="s">
        <v>291</v>
      </c>
      <c r="E2357" s="23" t="s">
        <v>4</v>
      </c>
      <c r="F2357" s="23" t="s">
        <v>197</v>
      </c>
      <c r="G2357" s="23">
        <v>3</v>
      </c>
    </row>
    <row r="2358" spans="1:7" ht="15" x14ac:dyDescent="0.25">
      <c r="A2358" s="128" t="str">
        <f t="shared" si="36"/>
        <v>Reg2015Myeloma - C90FemaleCapital &amp; Coast</v>
      </c>
      <c r="B2358" s="23" t="s">
        <v>2</v>
      </c>
      <c r="C2358" s="23">
        <v>2015</v>
      </c>
      <c r="D2358" s="23" t="s">
        <v>292</v>
      </c>
      <c r="E2358" s="23" t="s">
        <v>4</v>
      </c>
      <c r="F2358" s="23" t="s">
        <v>197</v>
      </c>
      <c r="G2358" s="23">
        <v>6</v>
      </c>
    </row>
    <row r="2359" spans="1:7" ht="15" x14ac:dyDescent="0.25">
      <c r="A2359" s="128" t="str">
        <f t="shared" si="36"/>
        <v>Reg2015Leukaemia - C91-C95FemaleCapital &amp; Coast</v>
      </c>
      <c r="B2359" s="23" t="s">
        <v>2</v>
      </c>
      <c r="C2359" s="23">
        <v>2015</v>
      </c>
      <c r="D2359" s="23" t="s">
        <v>26</v>
      </c>
      <c r="E2359" s="23" t="s">
        <v>4</v>
      </c>
      <c r="F2359" s="23" t="s">
        <v>197</v>
      </c>
      <c r="G2359" s="23">
        <v>19</v>
      </c>
    </row>
    <row r="2360" spans="1:7" ht="15" x14ac:dyDescent="0.25">
      <c r="A2360" s="128" t="str">
        <f t="shared" si="36"/>
        <v>Reg2015Polycythemia vera - D45FemaleCapital &amp; Coast</v>
      </c>
      <c r="B2360" s="23" t="s">
        <v>2</v>
      </c>
      <c r="C2360" s="23">
        <v>2015</v>
      </c>
      <c r="D2360" s="23" t="s">
        <v>294</v>
      </c>
      <c r="E2360" s="23" t="s">
        <v>4</v>
      </c>
      <c r="F2360" s="23" t="s">
        <v>197</v>
      </c>
      <c r="G2360" s="23">
        <v>2</v>
      </c>
    </row>
    <row r="2361" spans="1:7" ht="15" x14ac:dyDescent="0.25">
      <c r="A2361" s="128" t="str">
        <f t="shared" si="36"/>
        <v>Reg2015Myelodyplastic syndromes - D46FemaleCapital &amp; Coast</v>
      </c>
      <c r="B2361" s="23" t="s">
        <v>2</v>
      </c>
      <c r="C2361" s="23">
        <v>2015</v>
      </c>
      <c r="D2361" s="23" t="s">
        <v>295</v>
      </c>
      <c r="E2361" s="23" t="s">
        <v>4</v>
      </c>
      <c r="F2361" s="23" t="s">
        <v>197</v>
      </c>
      <c r="G2361" s="23">
        <v>3</v>
      </c>
    </row>
    <row r="2362" spans="1:7" ht="15" x14ac:dyDescent="0.25">
      <c r="A2362" s="128" t="str">
        <f t="shared" si="36"/>
        <v>Reg2015Uncertain behaviour of lymphoid, haematopoietic and related tissue - D47FemaleCapital &amp; Coast</v>
      </c>
      <c r="B2362" s="23" t="s">
        <v>2</v>
      </c>
      <c r="C2362" s="23">
        <v>2015</v>
      </c>
      <c r="D2362" s="23" t="s">
        <v>296</v>
      </c>
      <c r="E2362" s="23" t="s">
        <v>4</v>
      </c>
      <c r="F2362" s="23" t="s">
        <v>197</v>
      </c>
      <c r="G2362" s="23">
        <v>1</v>
      </c>
    </row>
    <row r="2363" spans="1:7" ht="15" x14ac:dyDescent="0.25">
      <c r="A2363" s="128" t="str">
        <f t="shared" si="36"/>
        <v>Reg2015Lip - C00MaleCapital &amp; Coast</v>
      </c>
      <c r="B2363" s="23" t="s">
        <v>2</v>
      </c>
      <c r="C2363" s="23">
        <v>2015</v>
      </c>
      <c r="D2363" s="23" t="s">
        <v>27</v>
      </c>
      <c r="E2363" s="23" t="s">
        <v>5</v>
      </c>
      <c r="F2363" s="23" t="s">
        <v>197</v>
      </c>
      <c r="G2363" s="23">
        <v>6</v>
      </c>
    </row>
    <row r="2364" spans="1:7" ht="15" x14ac:dyDescent="0.25">
      <c r="A2364" s="128" t="str">
        <f t="shared" si="36"/>
        <v>Reg2015Tongue - C01-C02MaleCapital &amp; Coast</v>
      </c>
      <c r="B2364" s="23" t="s">
        <v>2</v>
      </c>
      <c r="C2364" s="23">
        <v>2015</v>
      </c>
      <c r="D2364" s="23" t="s">
        <v>42</v>
      </c>
      <c r="E2364" s="23" t="s">
        <v>5</v>
      </c>
      <c r="F2364" s="23" t="s">
        <v>197</v>
      </c>
      <c r="G2364" s="23">
        <v>1</v>
      </c>
    </row>
    <row r="2365" spans="1:7" ht="15" x14ac:dyDescent="0.25">
      <c r="A2365" s="128" t="str">
        <f t="shared" si="36"/>
        <v>Reg2015Mouth - C03-C06MaleCapital &amp; Coast</v>
      </c>
      <c r="B2365" s="23" t="s">
        <v>2</v>
      </c>
      <c r="C2365" s="23">
        <v>2015</v>
      </c>
      <c r="D2365" s="23" t="s">
        <v>31</v>
      </c>
      <c r="E2365" s="23" t="s">
        <v>5</v>
      </c>
      <c r="F2365" s="23" t="s">
        <v>197</v>
      </c>
      <c r="G2365" s="23">
        <v>4</v>
      </c>
    </row>
    <row r="2366" spans="1:7" ht="15" x14ac:dyDescent="0.25">
      <c r="A2366" s="128" t="str">
        <f t="shared" si="36"/>
        <v>Reg2015Salivary glands - C07-C08MaleCapital &amp; Coast</v>
      </c>
      <c r="B2366" s="23" t="s">
        <v>2</v>
      </c>
      <c r="C2366" s="23">
        <v>2015</v>
      </c>
      <c r="D2366" s="23" t="s">
        <v>247</v>
      </c>
      <c r="E2366" s="23" t="s">
        <v>5</v>
      </c>
      <c r="F2366" s="23" t="s">
        <v>197</v>
      </c>
      <c r="G2366" s="23">
        <v>2</v>
      </c>
    </row>
    <row r="2367" spans="1:7" ht="15" x14ac:dyDescent="0.25">
      <c r="A2367" s="128" t="str">
        <f t="shared" si="36"/>
        <v>Reg2015Tonsils - C09MaleCapital &amp; Coast</v>
      </c>
      <c r="B2367" s="23" t="s">
        <v>2</v>
      </c>
      <c r="C2367" s="23">
        <v>2015</v>
      </c>
      <c r="D2367" s="23" t="s">
        <v>248</v>
      </c>
      <c r="E2367" s="23" t="s">
        <v>5</v>
      </c>
      <c r="F2367" s="23" t="s">
        <v>197</v>
      </c>
      <c r="G2367" s="23">
        <v>2</v>
      </c>
    </row>
    <row r="2368" spans="1:7" ht="15" x14ac:dyDescent="0.25">
      <c r="A2368" s="128" t="str">
        <f t="shared" si="36"/>
        <v>Reg2015Pyriform sinus - C12MaleCapital &amp; Coast</v>
      </c>
      <c r="B2368" s="23" t="s">
        <v>2</v>
      </c>
      <c r="C2368" s="23">
        <v>2015</v>
      </c>
      <c r="D2368" s="23" t="s">
        <v>249</v>
      </c>
      <c r="E2368" s="23" t="s">
        <v>5</v>
      </c>
      <c r="F2368" s="23" t="s">
        <v>197</v>
      </c>
      <c r="G2368" s="23">
        <v>1</v>
      </c>
    </row>
    <row r="2369" spans="1:7" ht="15" x14ac:dyDescent="0.25">
      <c r="A2369" s="128" t="str">
        <f t="shared" si="36"/>
        <v>Reg2015Hypopharynx - C13MaleCapital &amp; Coast</v>
      </c>
      <c r="B2369" s="23" t="s">
        <v>2</v>
      </c>
      <c r="C2369" s="23">
        <v>2015</v>
      </c>
      <c r="D2369" s="23" t="s">
        <v>24</v>
      </c>
      <c r="E2369" s="23" t="s">
        <v>5</v>
      </c>
      <c r="F2369" s="23" t="s">
        <v>197</v>
      </c>
      <c r="G2369" s="23">
        <v>1</v>
      </c>
    </row>
    <row r="2370" spans="1:7" ht="15" x14ac:dyDescent="0.25">
      <c r="A2370" s="128" t="str">
        <f t="shared" si="36"/>
        <v>Reg2015Oesophagus - C15MaleCapital &amp; Coast</v>
      </c>
      <c r="B2370" s="23" t="s">
        <v>2</v>
      </c>
      <c r="C2370" s="23">
        <v>2015</v>
      </c>
      <c r="D2370" s="23" t="s">
        <v>33</v>
      </c>
      <c r="E2370" s="23" t="s">
        <v>5</v>
      </c>
      <c r="F2370" s="23" t="s">
        <v>197</v>
      </c>
      <c r="G2370" s="23">
        <v>9</v>
      </c>
    </row>
    <row r="2371" spans="1:7" ht="15" x14ac:dyDescent="0.25">
      <c r="A2371" s="128" t="str">
        <f t="shared" ref="A2371:A2434" si="37">B2371&amp;C2371&amp;D2371&amp;E2371&amp;F2371</f>
        <v>Reg2015Stomach - C16MaleCapital &amp; Coast</v>
      </c>
      <c r="B2371" s="23" t="s">
        <v>2</v>
      </c>
      <c r="C2371" s="23">
        <v>2015</v>
      </c>
      <c r="D2371" s="23" t="s">
        <v>39</v>
      </c>
      <c r="E2371" s="23" t="s">
        <v>5</v>
      </c>
      <c r="F2371" s="23" t="s">
        <v>197</v>
      </c>
      <c r="G2371" s="23">
        <v>11</v>
      </c>
    </row>
    <row r="2372" spans="1:7" ht="15" x14ac:dyDescent="0.25">
      <c r="A2372" s="128" t="str">
        <f t="shared" si="37"/>
        <v>Reg2015Small intestine - C17MaleCapital &amp; Coast</v>
      </c>
      <c r="B2372" s="23" t="s">
        <v>2</v>
      </c>
      <c r="C2372" s="23">
        <v>2015</v>
      </c>
      <c r="D2372" s="23" t="s">
        <v>252</v>
      </c>
      <c r="E2372" s="23" t="s">
        <v>5</v>
      </c>
      <c r="F2372" s="23" t="s">
        <v>197</v>
      </c>
      <c r="G2372" s="23">
        <v>1</v>
      </c>
    </row>
    <row r="2373" spans="1:7" ht="15" x14ac:dyDescent="0.25">
      <c r="A2373" s="128" t="str">
        <f t="shared" si="37"/>
        <v>Reg2015Colon, rectum and rectosigmoid junction - C18-C20MaleCapital &amp; Coast</v>
      </c>
      <c r="B2373" s="23" t="s">
        <v>2</v>
      </c>
      <c r="C2373" s="23">
        <v>2015</v>
      </c>
      <c r="D2373" s="23" t="s">
        <v>1567</v>
      </c>
      <c r="E2373" s="23" t="s">
        <v>5</v>
      </c>
      <c r="F2373" s="23" t="s">
        <v>197</v>
      </c>
      <c r="G2373" s="23">
        <v>80</v>
      </c>
    </row>
    <row r="2374" spans="1:7" ht="15" x14ac:dyDescent="0.25">
      <c r="A2374" s="128" t="str">
        <f t="shared" si="37"/>
        <v>Reg2015Anus - C21MaleCapital &amp; Coast</v>
      </c>
      <c r="B2374" s="23" t="s">
        <v>2</v>
      </c>
      <c r="C2374" s="23">
        <v>2015</v>
      </c>
      <c r="D2374" s="23" t="s">
        <v>18</v>
      </c>
      <c r="E2374" s="23" t="s">
        <v>5</v>
      </c>
      <c r="F2374" s="23" t="s">
        <v>197</v>
      </c>
      <c r="G2374" s="23">
        <v>1</v>
      </c>
    </row>
    <row r="2375" spans="1:7" ht="15" x14ac:dyDescent="0.25">
      <c r="A2375" s="128" t="str">
        <f t="shared" si="37"/>
        <v>Reg2015Liver - C22MaleCapital &amp; Coast</v>
      </c>
      <c r="B2375" s="23" t="s">
        <v>2</v>
      </c>
      <c r="C2375" s="23">
        <v>2015</v>
      </c>
      <c r="D2375" s="23" t="s">
        <v>254</v>
      </c>
      <c r="E2375" s="23" t="s">
        <v>5</v>
      </c>
      <c r="F2375" s="23" t="s">
        <v>197</v>
      </c>
      <c r="G2375" s="23">
        <v>17</v>
      </c>
    </row>
    <row r="2376" spans="1:7" ht="15" x14ac:dyDescent="0.25">
      <c r="A2376" s="128" t="str">
        <f t="shared" si="37"/>
        <v>Reg2015Other biliary tract - C24MaleCapital &amp; Coast</v>
      </c>
      <c r="B2376" s="23" t="s">
        <v>2</v>
      </c>
      <c r="C2376" s="23">
        <v>2015</v>
      </c>
      <c r="D2376" s="23" t="s">
        <v>255</v>
      </c>
      <c r="E2376" s="23" t="s">
        <v>5</v>
      </c>
      <c r="F2376" s="23" t="s">
        <v>197</v>
      </c>
      <c r="G2376" s="23">
        <v>3</v>
      </c>
    </row>
    <row r="2377" spans="1:7" ht="15" x14ac:dyDescent="0.25">
      <c r="A2377" s="128" t="str">
        <f t="shared" si="37"/>
        <v>Reg2015Pancreas - C25MaleCapital &amp; Coast</v>
      </c>
      <c r="B2377" s="23" t="s">
        <v>2</v>
      </c>
      <c r="C2377" s="23">
        <v>2015</v>
      </c>
      <c r="D2377" s="23" t="s">
        <v>36</v>
      </c>
      <c r="E2377" s="23" t="s">
        <v>5</v>
      </c>
      <c r="F2377" s="23" t="s">
        <v>197</v>
      </c>
      <c r="G2377" s="23">
        <v>12</v>
      </c>
    </row>
    <row r="2378" spans="1:7" ht="15" x14ac:dyDescent="0.25">
      <c r="A2378" s="128" t="str">
        <f t="shared" si="37"/>
        <v>Reg2015Other digestive organs - C26MaleCapital &amp; Coast</v>
      </c>
      <c r="B2378" s="23" t="s">
        <v>2</v>
      </c>
      <c r="C2378" s="23">
        <v>2015</v>
      </c>
      <c r="D2378" s="23" t="s">
        <v>256</v>
      </c>
      <c r="E2378" s="23" t="s">
        <v>5</v>
      </c>
      <c r="F2378" s="23" t="s">
        <v>197</v>
      </c>
      <c r="G2378" s="23">
        <v>6</v>
      </c>
    </row>
    <row r="2379" spans="1:7" ht="15" x14ac:dyDescent="0.25">
      <c r="A2379" s="128" t="str">
        <f t="shared" si="37"/>
        <v>Reg2015Larynx - C32MaleCapital &amp; Coast</v>
      </c>
      <c r="B2379" s="23" t="s">
        <v>2</v>
      </c>
      <c r="C2379" s="23">
        <v>2015</v>
      </c>
      <c r="D2379" s="23" t="s">
        <v>25</v>
      </c>
      <c r="E2379" s="23" t="s">
        <v>5</v>
      </c>
      <c r="F2379" s="23" t="s">
        <v>197</v>
      </c>
      <c r="G2379" s="23">
        <v>3</v>
      </c>
    </row>
    <row r="2380" spans="1:7" ht="15" x14ac:dyDescent="0.25">
      <c r="A2380" s="128" t="str">
        <f t="shared" si="37"/>
        <v>Reg2015Lung - C33-C34MaleCapital &amp; Coast</v>
      </c>
      <c r="B2380" s="23" t="s">
        <v>2</v>
      </c>
      <c r="C2380" s="23">
        <v>2015</v>
      </c>
      <c r="D2380" s="23" t="s">
        <v>47</v>
      </c>
      <c r="E2380" s="23" t="s">
        <v>5</v>
      </c>
      <c r="F2380" s="23" t="s">
        <v>197</v>
      </c>
      <c r="G2380" s="23">
        <v>52</v>
      </c>
    </row>
    <row r="2381" spans="1:7" ht="15" x14ac:dyDescent="0.25">
      <c r="A2381" s="128" t="str">
        <f t="shared" si="37"/>
        <v>Reg2015Heart, mediastinum and pleura - C38MaleCapital &amp; Coast</v>
      </c>
      <c r="B2381" s="23" t="s">
        <v>2</v>
      </c>
      <c r="C2381" s="23">
        <v>2015</v>
      </c>
      <c r="D2381" s="23" t="s">
        <v>260</v>
      </c>
      <c r="E2381" s="23" t="s">
        <v>5</v>
      </c>
      <c r="F2381" s="23" t="s">
        <v>197</v>
      </c>
      <c r="G2381" s="23">
        <v>1</v>
      </c>
    </row>
    <row r="2382" spans="1:7" ht="15" x14ac:dyDescent="0.25">
      <c r="A2382" s="128" t="str">
        <f t="shared" si="37"/>
        <v>Reg2015Melanoma - C43MaleCapital &amp; Coast</v>
      </c>
      <c r="B2382" s="23" t="s">
        <v>2</v>
      </c>
      <c r="C2382" s="23">
        <v>2015</v>
      </c>
      <c r="D2382" s="23" t="s">
        <v>28</v>
      </c>
      <c r="E2382" s="23" t="s">
        <v>5</v>
      </c>
      <c r="F2382" s="23" t="s">
        <v>197</v>
      </c>
      <c r="G2382" s="23">
        <v>73</v>
      </c>
    </row>
    <row r="2383" spans="1:7" ht="15" x14ac:dyDescent="0.25">
      <c r="A2383" s="128" t="str">
        <f t="shared" si="37"/>
        <v>Reg2015Non-melanoma - C44MaleCapital &amp; Coast</v>
      </c>
      <c r="B2383" s="23" t="s">
        <v>2</v>
      </c>
      <c r="C2383" s="23">
        <v>2015</v>
      </c>
      <c r="D2383" s="23" t="s">
        <v>263</v>
      </c>
      <c r="E2383" s="23" t="s">
        <v>5</v>
      </c>
      <c r="F2383" s="23" t="s">
        <v>197</v>
      </c>
      <c r="G2383" s="23">
        <v>5</v>
      </c>
    </row>
    <row r="2384" spans="1:7" ht="15" x14ac:dyDescent="0.25">
      <c r="A2384" s="128" t="str">
        <f t="shared" si="37"/>
        <v>Reg2015Mesothelioma - C45MaleCapital &amp; Coast</v>
      </c>
      <c r="B2384" s="23" t="s">
        <v>2</v>
      </c>
      <c r="C2384" s="23">
        <v>2015</v>
      </c>
      <c r="D2384" s="23" t="s">
        <v>30</v>
      </c>
      <c r="E2384" s="23" t="s">
        <v>5</v>
      </c>
      <c r="F2384" s="23" t="s">
        <v>197</v>
      </c>
      <c r="G2384" s="23">
        <v>7</v>
      </c>
    </row>
    <row r="2385" spans="1:7" ht="15" x14ac:dyDescent="0.25">
      <c r="A2385" s="128" t="str">
        <f t="shared" si="37"/>
        <v>Reg2015Peritoneum - C48MaleCapital &amp; Coast</v>
      </c>
      <c r="B2385" s="23" t="s">
        <v>2</v>
      </c>
      <c r="C2385" s="23">
        <v>2015</v>
      </c>
      <c r="D2385" s="23" t="s">
        <v>267</v>
      </c>
      <c r="E2385" s="23" t="s">
        <v>5</v>
      </c>
      <c r="F2385" s="23" t="s">
        <v>197</v>
      </c>
      <c r="G2385" s="23">
        <v>1</v>
      </c>
    </row>
    <row r="2386" spans="1:7" ht="15" x14ac:dyDescent="0.25">
      <c r="A2386" s="128" t="str">
        <f t="shared" si="37"/>
        <v>Reg2015Connective tissue - C49MaleCapital &amp; Coast</v>
      </c>
      <c r="B2386" s="23" t="s">
        <v>2</v>
      </c>
      <c r="C2386" s="23">
        <v>2015</v>
      </c>
      <c r="D2386" s="23" t="s">
        <v>268</v>
      </c>
      <c r="E2386" s="23" t="s">
        <v>5</v>
      </c>
      <c r="F2386" s="23" t="s">
        <v>197</v>
      </c>
      <c r="G2386" s="23">
        <v>6</v>
      </c>
    </row>
    <row r="2387" spans="1:7" ht="15" x14ac:dyDescent="0.25">
      <c r="A2387" s="128" t="str">
        <f t="shared" si="37"/>
        <v>Reg2015Breast - C50MaleCapital &amp; Coast</v>
      </c>
      <c r="B2387" s="23" t="s">
        <v>2</v>
      </c>
      <c r="C2387" s="23">
        <v>2015</v>
      </c>
      <c r="D2387" s="23" t="s">
        <v>21</v>
      </c>
      <c r="E2387" s="23" t="s">
        <v>5</v>
      </c>
      <c r="F2387" s="23" t="s">
        <v>197</v>
      </c>
      <c r="G2387" s="23">
        <v>1</v>
      </c>
    </row>
    <row r="2388" spans="1:7" ht="15" x14ac:dyDescent="0.25">
      <c r="A2388" s="128" t="str">
        <f t="shared" si="37"/>
        <v>Reg2015Penis - C60MaleCapital &amp; Coast</v>
      </c>
      <c r="B2388" s="23" t="s">
        <v>2</v>
      </c>
      <c r="C2388" s="23">
        <v>2015</v>
      </c>
      <c r="D2388" s="23" t="s">
        <v>37</v>
      </c>
      <c r="E2388" s="23" t="s">
        <v>5</v>
      </c>
      <c r="F2388" s="23" t="s">
        <v>197</v>
      </c>
      <c r="G2388" s="23">
        <v>1</v>
      </c>
    </row>
    <row r="2389" spans="1:7" ht="15" x14ac:dyDescent="0.25">
      <c r="A2389" s="128" t="str">
        <f t="shared" si="37"/>
        <v>Reg2015Prostate - C61MaleCapital &amp; Coast</v>
      </c>
      <c r="B2389" s="23" t="s">
        <v>2</v>
      </c>
      <c r="C2389" s="23">
        <v>2015</v>
      </c>
      <c r="D2389" s="23" t="s">
        <v>38</v>
      </c>
      <c r="E2389" s="23" t="s">
        <v>5</v>
      </c>
      <c r="F2389" s="23" t="s">
        <v>197</v>
      </c>
      <c r="G2389" s="23">
        <v>205</v>
      </c>
    </row>
    <row r="2390" spans="1:7" ht="15" x14ac:dyDescent="0.25">
      <c r="A2390" s="128" t="str">
        <f t="shared" si="37"/>
        <v>Reg2015Testis - C62MaleCapital &amp; Coast</v>
      </c>
      <c r="B2390" s="23" t="s">
        <v>2</v>
      </c>
      <c r="C2390" s="23">
        <v>2015</v>
      </c>
      <c r="D2390" s="23" t="s">
        <v>40</v>
      </c>
      <c r="E2390" s="23" t="s">
        <v>5</v>
      </c>
      <c r="F2390" s="23" t="s">
        <v>197</v>
      </c>
      <c r="G2390" s="23">
        <v>11</v>
      </c>
    </row>
    <row r="2391" spans="1:7" ht="15" x14ac:dyDescent="0.25">
      <c r="A2391" s="128" t="str">
        <f t="shared" si="37"/>
        <v>Reg2015Kidney - C64MaleCapital &amp; Coast</v>
      </c>
      <c r="B2391" s="23" t="s">
        <v>2</v>
      </c>
      <c r="C2391" s="23">
        <v>2015</v>
      </c>
      <c r="D2391" s="23" t="s">
        <v>274</v>
      </c>
      <c r="E2391" s="23" t="s">
        <v>5</v>
      </c>
      <c r="F2391" s="23" t="s">
        <v>197</v>
      </c>
      <c r="G2391" s="23">
        <v>20</v>
      </c>
    </row>
    <row r="2392" spans="1:7" ht="15" x14ac:dyDescent="0.25">
      <c r="A2392" s="128" t="str">
        <f t="shared" si="37"/>
        <v>Reg2015Renal pelvis - C65MaleCapital &amp; Coast</v>
      </c>
      <c r="B2392" s="23" t="s">
        <v>2</v>
      </c>
      <c r="C2392" s="23">
        <v>2015</v>
      </c>
      <c r="D2392" s="23" t="s">
        <v>275</v>
      </c>
      <c r="E2392" s="23" t="s">
        <v>5</v>
      </c>
      <c r="F2392" s="23" t="s">
        <v>197</v>
      </c>
      <c r="G2392" s="23">
        <v>4</v>
      </c>
    </row>
    <row r="2393" spans="1:7" ht="15" x14ac:dyDescent="0.25">
      <c r="A2393" s="128" t="str">
        <f t="shared" si="37"/>
        <v>Reg2015Ureter - C66MaleCapital &amp; Coast</v>
      </c>
      <c r="B2393" s="23" t="s">
        <v>2</v>
      </c>
      <c r="C2393" s="23">
        <v>2015</v>
      </c>
      <c r="D2393" s="23" t="s">
        <v>43</v>
      </c>
      <c r="E2393" s="23" t="s">
        <v>5</v>
      </c>
      <c r="F2393" s="23" t="s">
        <v>197</v>
      </c>
      <c r="G2393" s="23">
        <v>3</v>
      </c>
    </row>
    <row r="2394" spans="1:7" ht="15" x14ac:dyDescent="0.25">
      <c r="A2394" s="128" t="str">
        <f t="shared" si="37"/>
        <v>Reg2015Bladder - C67MaleCapital &amp; Coast</v>
      </c>
      <c r="B2394" s="23" t="s">
        <v>2</v>
      </c>
      <c r="C2394" s="23">
        <v>2015</v>
      </c>
      <c r="D2394" s="23" t="s">
        <v>19</v>
      </c>
      <c r="E2394" s="23" t="s">
        <v>5</v>
      </c>
      <c r="F2394" s="23" t="s">
        <v>197</v>
      </c>
      <c r="G2394" s="23">
        <v>16</v>
      </c>
    </row>
    <row r="2395" spans="1:7" ht="15" x14ac:dyDescent="0.25">
      <c r="A2395" s="128" t="str">
        <f t="shared" si="37"/>
        <v>Reg2015Other urinary organs - C68MaleCapital &amp; Coast</v>
      </c>
      <c r="B2395" s="23" t="s">
        <v>2</v>
      </c>
      <c r="C2395" s="23">
        <v>2015</v>
      </c>
      <c r="D2395" s="23" t="s">
        <v>276</v>
      </c>
      <c r="E2395" s="23" t="s">
        <v>5</v>
      </c>
      <c r="F2395" s="23" t="s">
        <v>197</v>
      </c>
      <c r="G2395" s="23">
        <v>2</v>
      </c>
    </row>
    <row r="2396" spans="1:7" ht="15" x14ac:dyDescent="0.25">
      <c r="A2396" s="128" t="str">
        <f t="shared" si="37"/>
        <v>Reg2015Brain - C71MaleCapital &amp; Coast</v>
      </c>
      <c r="B2396" s="23" t="s">
        <v>2</v>
      </c>
      <c r="C2396" s="23">
        <v>2015</v>
      </c>
      <c r="D2396" s="23" t="s">
        <v>20</v>
      </c>
      <c r="E2396" s="23" t="s">
        <v>5</v>
      </c>
      <c r="F2396" s="23" t="s">
        <v>197</v>
      </c>
      <c r="G2396" s="23">
        <v>10</v>
      </c>
    </row>
    <row r="2397" spans="1:7" ht="15" x14ac:dyDescent="0.25">
      <c r="A2397" s="128" t="str">
        <f t="shared" si="37"/>
        <v>Reg2015Other central nervous system - C72MaleCapital &amp; Coast</v>
      </c>
      <c r="B2397" s="23" t="s">
        <v>2</v>
      </c>
      <c r="C2397" s="23">
        <v>2015</v>
      </c>
      <c r="D2397" s="23" t="s">
        <v>279</v>
      </c>
      <c r="E2397" s="23" t="s">
        <v>5</v>
      </c>
      <c r="F2397" s="23" t="s">
        <v>197</v>
      </c>
      <c r="G2397" s="23">
        <v>1</v>
      </c>
    </row>
    <row r="2398" spans="1:7" ht="15" x14ac:dyDescent="0.25">
      <c r="A2398" s="128" t="str">
        <f t="shared" si="37"/>
        <v>Reg2015Thyroid - C73MaleCapital &amp; Coast</v>
      </c>
      <c r="B2398" s="23" t="s">
        <v>2</v>
      </c>
      <c r="C2398" s="23">
        <v>2015</v>
      </c>
      <c r="D2398" s="23" t="s">
        <v>281</v>
      </c>
      <c r="E2398" s="23" t="s">
        <v>5</v>
      </c>
      <c r="F2398" s="23" t="s">
        <v>197</v>
      </c>
      <c r="G2398" s="23">
        <v>8</v>
      </c>
    </row>
    <row r="2399" spans="1:7" ht="15" x14ac:dyDescent="0.25">
      <c r="A2399" s="128" t="str">
        <f t="shared" si="37"/>
        <v>Reg2015Adrenal gland - C74MaleCapital &amp; Coast</v>
      </c>
      <c r="B2399" s="23" t="s">
        <v>2</v>
      </c>
      <c r="C2399" s="23">
        <v>2015</v>
      </c>
      <c r="D2399" s="23" t="s">
        <v>282</v>
      </c>
      <c r="E2399" s="23" t="s">
        <v>5</v>
      </c>
      <c r="F2399" s="23" t="s">
        <v>197</v>
      </c>
      <c r="G2399" s="23">
        <v>1</v>
      </c>
    </row>
    <row r="2400" spans="1:7" ht="15" x14ac:dyDescent="0.25">
      <c r="A2400" s="128" t="str">
        <f t="shared" si="37"/>
        <v>Reg2015Unknown primary - C77-C79MaleCapital &amp; Coast</v>
      </c>
      <c r="B2400" s="23" t="s">
        <v>2</v>
      </c>
      <c r="C2400" s="23">
        <v>2015</v>
      </c>
      <c r="D2400" s="23" t="s">
        <v>286</v>
      </c>
      <c r="E2400" s="23" t="s">
        <v>5</v>
      </c>
      <c r="F2400" s="23" t="s">
        <v>197</v>
      </c>
      <c r="G2400" s="23">
        <v>14</v>
      </c>
    </row>
    <row r="2401" spans="1:7" ht="15" x14ac:dyDescent="0.25">
      <c r="A2401" s="128" t="str">
        <f t="shared" si="37"/>
        <v>Reg2015Unspecified site - C80MaleCapital &amp; Coast</v>
      </c>
      <c r="B2401" s="23" t="s">
        <v>2</v>
      </c>
      <c r="C2401" s="23">
        <v>2015</v>
      </c>
      <c r="D2401" s="23" t="s">
        <v>287</v>
      </c>
      <c r="E2401" s="23" t="s">
        <v>5</v>
      </c>
      <c r="F2401" s="23" t="s">
        <v>197</v>
      </c>
      <c r="G2401" s="23">
        <v>2</v>
      </c>
    </row>
    <row r="2402" spans="1:7" ht="15" x14ac:dyDescent="0.25">
      <c r="A2402" s="128" t="str">
        <f t="shared" si="37"/>
        <v>Reg2015Hodgkin lymphoma - C81MaleCapital &amp; Coast</v>
      </c>
      <c r="B2402" s="23" t="s">
        <v>2</v>
      </c>
      <c r="C2402" s="23">
        <v>2015</v>
      </c>
      <c r="D2402" s="23" t="s">
        <v>289</v>
      </c>
      <c r="E2402" s="23" t="s">
        <v>5</v>
      </c>
      <c r="F2402" s="23" t="s">
        <v>197</v>
      </c>
      <c r="G2402" s="23">
        <v>4</v>
      </c>
    </row>
    <row r="2403" spans="1:7" ht="15" x14ac:dyDescent="0.25">
      <c r="A2403" s="128" t="str">
        <f t="shared" si="37"/>
        <v>Reg2015Non-Hodgkin lymphoma - C82-C86, C96MaleCapital &amp; Coast</v>
      </c>
      <c r="B2403" s="23" t="s">
        <v>2</v>
      </c>
      <c r="C2403" s="23">
        <v>2015</v>
      </c>
      <c r="D2403" s="23" t="s">
        <v>365</v>
      </c>
      <c r="E2403" s="23" t="s">
        <v>5</v>
      </c>
      <c r="F2403" s="23" t="s">
        <v>197</v>
      </c>
      <c r="G2403" s="23">
        <v>43</v>
      </c>
    </row>
    <row r="2404" spans="1:7" ht="15" x14ac:dyDescent="0.25">
      <c r="A2404" s="128" t="str">
        <f t="shared" si="37"/>
        <v>Reg2015Immunoproliferative cancers - C88MaleCapital &amp; Coast</v>
      </c>
      <c r="B2404" s="23" t="s">
        <v>2</v>
      </c>
      <c r="C2404" s="23">
        <v>2015</v>
      </c>
      <c r="D2404" s="23" t="s">
        <v>291</v>
      </c>
      <c r="E2404" s="23" t="s">
        <v>5</v>
      </c>
      <c r="F2404" s="23" t="s">
        <v>197</v>
      </c>
      <c r="G2404" s="23">
        <v>2</v>
      </c>
    </row>
    <row r="2405" spans="1:7" ht="15" x14ac:dyDescent="0.25">
      <c r="A2405" s="128" t="str">
        <f t="shared" si="37"/>
        <v>Reg2015Myeloma - C90MaleCapital &amp; Coast</v>
      </c>
      <c r="B2405" s="23" t="s">
        <v>2</v>
      </c>
      <c r="C2405" s="23">
        <v>2015</v>
      </c>
      <c r="D2405" s="23" t="s">
        <v>292</v>
      </c>
      <c r="E2405" s="23" t="s">
        <v>5</v>
      </c>
      <c r="F2405" s="23" t="s">
        <v>197</v>
      </c>
      <c r="G2405" s="23">
        <v>13</v>
      </c>
    </row>
    <row r="2406" spans="1:7" ht="15" x14ac:dyDescent="0.25">
      <c r="A2406" s="128" t="str">
        <f t="shared" si="37"/>
        <v>Reg2015Leukaemia - C91-C95MaleCapital &amp; Coast</v>
      </c>
      <c r="B2406" s="23" t="s">
        <v>2</v>
      </c>
      <c r="C2406" s="23">
        <v>2015</v>
      </c>
      <c r="D2406" s="23" t="s">
        <v>26</v>
      </c>
      <c r="E2406" s="23" t="s">
        <v>5</v>
      </c>
      <c r="F2406" s="23" t="s">
        <v>197</v>
      </c>
      <c r="G2406" s="23">
        <v>30</v>
      </c>
    </row>
    <row r="2407" spans="1:7" ht="15" x14ac:dyDescent="0.25">
      <c r="A2407" s="128" t="str">
        <f t="shared" si="37"/>
        <v>Reg2015Polycythemia vera - D45MaleCapital &amp; Coast</v>
      </c>
      <c r="B2407" s="23" t="s">
        <v>2</v>
      </c>
      <c r="C2407" s="23">
        <v>2015</v>
      </c>
      <c r="D2407" s="23" t="s">
        <v>294</v>
      </c>
      <c r="E2407" s="23" t="s">
        <v>5</v>
      </c>
      <c r="F2407" s="23" t="s">
        <v>197</v>
      </c>
      <c r="G2407" s="23">
        <v>2</v>
      </c>
    </row>
    <row r="2408" spans="1:7" ht="15" x14ac:dyDescent="0.25">
      <c r="A2408" s="128" t="str">
        <f t="shared" si="37"/>
        <v>Reg2015Myelodyplastic syndromes - D46MaleCapital &amp; Coast</v>
      </c>
      <c r="B2408" s="23" t="s">
        <v>2</v>
      </c>
      <c r="C2408" s="23">
        <v>2015</v>
      </c>
      <c r="D2408" s="23" t="s">
        <v>295</v>
      </c>
      <c r="E2408" s="23" t="s">
        <v>5</v>
      </c>
      <c r="F2408" s="23" t="s">
        <v>197</v>
      </c>
      <c r="G2408" s="23">
        <v>8</v>
      </c>
    </row>
    <row r="2409" spans="1:7" ht="15" x14ac:dyDescent="0.25">
      <c r="A2409" s="128" t="str">
        <f t="shared" si="37"/>
        <v>Reg2015Uncertain behaviour of lymphoid, haematopoietic and related tissue - D47MaleCapital &amp; Coast</v>
      </c>
      <c r="B2409" s="23" t="s">
        <v>2</v>
      </c>
      <c r="C2409" s="23">
        <v>2015</v>
      </c>
      <c r="D2409" s="23" t="s">
        <v>296</v>
      </c>
      <c r="E2409" s="23" t="s">
        <v>5</v>
      </c>
      <c r="F2409" s="23" t="s">
        <v>197</v>
      </c>
      <c r="G2409" s="23">
        <v>2</v>
      </c>
    </row>
    <row r="2410" spans="1:7" ht="15" x14ac:dyDescent="0.25">
      <c r="A2410" s="128" t="str">
        <f t="shared" si="37"/>
        <v>Reg2015Tongue - C01-C02FemaleHutt Valley</v>
      </c>
      <c r="B2410" s="23" t="s">
        <v>2</v>
      </c>
      <c r="C2410" s="23">
        <v>2015</v>
      </c>
      <c r="D2410" s="23" t="s">
        <v>42</v>
      </c>
      <c r="E2410" s="23" t="s">
        <v>4</v>
      </c>
      <c r="F2410" s="23" t="s">
        <v>198</v>
      </c>
      <c r="G2410" s="23">
        <v>3</v>
      </c>
    </row>
    <row r="2411" spans="1:7" ht="15" x14ac:dyDescent="0.25">
      <c r="A2411" s="128" t="str">
        <f t="shared" si="37"/>
        <v>Reg2015Oesophagus - C15FemaleHutt Valley</v>
      </c>
      <c r="B2411" s="23" t="s">
        <v>2</v>
      </c>
      <c r="C2411" s="23">
        <v>2015</v>
      </c>
      <c r="D2411" s="23" t="s">
        <v>33</v>
      </c>
      <c r="E2411" s="23" t="s">
        <v>4</v>
      </c>
      <c r="F2411" s="23" t="s">
        <v>198</v>
      </c>
      <c r="G2411" s="23">
        <v>2</v>
      </c>
    </row>
    <row r="2412" spans="1:7" ht="15" x14ac:dyDescent="0.25">
      <c r="A2412" s="128" t="str">
        <f t="shared" si="37"/>
        <v>Reg2015Stomach - C16FemaleHutt Valley</v>
      </c>
      <c r="B2412" s="23" t="s">
        <v>2</v>
      </c>
      <c r="C2412" s="23">
        <v>2015</v>
      </c>
      <c r="D2412" s="23" t="s">
        <v>39</v>
      </c>
      <c r="E2412" s="23" t="s">
        <v>4</v>
      </c>
      <c r="F2412" s="23" t="s">
        <v>198</v>
      </c>
      <c r="G2412" s="23">
        <v>4</v>
      </c>
    </row>
    <row r="2413" spans="1:7" ht="15" x14ac:dyDescent="0.25">
      <c r="A2413" s="128" t="str">
        <f t="shared" si="37"/>
        <v>Reg2015Colon, rectum and rectosigmoid junction - C18-C20FemaleHutt Valley</v>
      </c>
      <c r="B2413" s="23" t="s">
        <v>2</v>
      </c>
      <c r="C2413" s="23">
        <v>2015</v>
      </c>
      <c r="D2413" s="23" t="s">
        <v>1567</v>
      </c>
      <c r="E2413" s="23" t="s">
        <v>4</v>
      </c>
      <c r="F2413" s="23" t="s">
        <v>198</v>
      </c>
      <c r="G2413" s="23">
        <v>47</v>
      </c>
    </row>
    <row r="2414" spans="1:7" ht="15" x14ac:dyDescent="0.25">
      <c r="A2414" s="128" t="str">
        <f t="shared" si="37"/>
        <v>Reg2015Anus - C21FemaleHutt Valley</v>
      </c>
      <c r="B2414" s="23" t="s">
        <v>2</v>
      </c>
      <c r="C2414" s="23">
        <v>2015</v>
      </c>
      <c r="D2414" s="23" t="s">
        <v>18</v>
      </c>
      <c r="E2414" s="23" t="s">
        <v>4</v>
      </c>
      <c r="F2414" s="23" t="s">
        <v>198</v>
      </c>
      <c r="G2414" s="23">
        <v>2</v>
      </c>
    </row>
    <row r="2415" spans="1:7" ht="15" x14ac:dyDescent="0.25">
      <c r="A2415" s="128" t="str">
        <f t="shared" si="37"/>
        <v>Reg2015Liver - C22FemaleHutt Valley</v>
      </c>
      <c r="B2415" s="23" t="s">
        <v>2</v>
      </c>
      <c r="C2415" s="23">
        <v>2015</v>
      </c>
      <c r="D2415" s="23" t="s">
        <v>254</v>
      </c>
      <c r="E2415" s="23" t="s">
        <v>4</v>
      </c>
      <c r="F2415" s="23" t="s">
        <v>198</v>
      </c>
      <c r="G2415" s="23">
        <v>1</v>
      </c>
    </row>
    <row r="2416" spans="1:7" ht="15" x14ac:dyDescent="0.25">
      <c r="A2416" s="128" t="str">
        <f t="shared" si="37"/>
        <v>Reg2015Pancreas - C25FemaleHutt Valley</v>
      </c>
      <c r="B2416" s="23" t="s">
        <v>2</v>
      </c>
      <c r="C2416" s="23">
        <v>2015</v>
      </c>
      <c r="D2416" s="23" t="s">
        <v>36</v>
      </c>
      <c r="E2416" s="23" t="s">
        <v>4</v>
      </c>
      <c r="F2416" s="23" t="s">
        <v>198</v>
      </c>
      <c r="G2416" s="23">
        <v>7</v>
      </c>
    </row>
    <row r="2417" spans="1:7" ht="15" x14ac:dyDescent="0.25">
      <c r="A2417" s="128" t="str">
        <f t="shared" si="37"/>
        <v>Reg2015Other digestive organs - C26FemaleHutt Valley</v>
      </c>
      <c r="B2417" s="23" t="s">
        <v>2</v>
      </c>
      <c r="C2417" s="23">
        <v>2015</v>
      </c>
      <c r="D2417" s="23" t="s">
        <v>256</v>
      </c>
      <c r="E2417" s="23" t="s">
        <v>4</v>
      </c>
      <c r="F2417" s="23" t="s">
        <v>198</v>
      </c>
      <c r="G2417" s="23">
        <v>3</v>
      </c>
    </row>
    <row r="2418" spans="1:7" ht="15" x14ac:dyDescent="0.25">
      <c r="A2418" s="128" t="str">
        <f t="shared" si="37"/>
        <v>Reg2015Lung - C33-C34FemaleHutt Valley</v>
      </c>
      <c r="B2418" s="23" t="s">
        <v>2</v>
      </c>
      <c r="C2418" s="23">
        <v>2015</v>
      </c>
      <c r="D2418" s="23" t="s">
        <v>47</v>
      </c>
      <c r="E2418" s="23" t="s">
        <v>4</v>
      </c>
      <c r="F2418" s="23" t="s">
        <v>198</v>
      </c>
      <c r="G2418" s="23">
        <v>29</v>
      </c>
    </row>
    <row r="2419" spans="1:7" ht="15" x14ac:dyDescent="0.25">
      <c r="A2419" s="128" t="str">
        <f t="shared" si="37"/>
        <v>Reg2015Thymus - C37FemaleHutt Valley</v>
      </c>
      <c r="B2419" s="23" t="s">
        <v>2</v>
      </c>
      <c r="C2419" s="23">
        <v>2015</v>
      </c>
      <c r="D2419" s="23" t="s">
        <v>41</v>
      </c>
      <c r="E2419" s="23" t="s">
        <v>4</v>
      </c>
      <c r="F2419" s="23" t="s">
        <v>198</v>
      </c>
      <c r="G2419" s="23">
        <v>1</v>
      </c>
    </row>
    <row r="2420" spans="1:7" ht="15" x14ac:dyDescent="0.25">
      <c r="A2420" s="128" t="str">
        <f t="shared" si="37"/>
        <v>Reg2015Bone and articular cartilage - C40-C41FemaleHutt Valley</v>
      </c>
      <c r="B2420" s="23" t="s">
        <v>2</v>
      </c>
      <c r="C2420" s="23">
        <v>2015</v>
      </c>
      <c r="D2420" s="23" t="s">
        <v>262</v>
      </c>
      <c r="E2420" s="23" t="s">
        <v>4</v>
      </c>
      <c r="F2420" s="23" t="s">
        <v>198</v>
      </c>
      <c r="G2420" s="23">
        <v>2</v>
      </c>
    </row>
    <row r="2421" spans="1:7" ht="15" x14ac:dyDescent="0.25">
      <c r="A2421" s="128" t="str">
        <f t="shared" si="37"/>
        <v>Reg2015Melanoma - C43FemaleHutt Valley</v>
      </c>
      <c r="B2421" s="23" t="s">
        <v>2</v>
      </c>
      <c r="C2421" s="23">
        <v>2015</v>
      </c>
      <c r="D2421" s="23" t="s">
        <v>28</v>
      </c>
      <c r="E2421" s="23" t="s">
        <v>4</v>
      </c>
      <c r="F2421" s="23" t="s">
        <v>198</v>
      </c>
      <c r="G2421" s="23">
        <v>28</v>
      </c>
    </row>
    <row r="2422" spans="1:7" ht="15" x14ac:dyDescent="0.25">
      <c r="A2422" s="128" t="str">
        <f t="shared" si="37"/>
        <v>Reg2015Peritoneum - C48FemaleHutt Valley</v>
      </c>
      <c r="B2422" s="23" t="s">
        <v>2</v>
      </c>
      <c r="C2422" s="23">
        <v>2015</v>
      </c>
      <c r="D2422" s="23" t="s">
        <v>267</v>
      </c>
      <c r="E2422" s="23" t="s">
        <v>4</v>
      </c>
      <c r="F2422" s="23" t="s">
        <v>198</v>
      </c>
      <c r="G2422" s="23">
        <v>2</v>
      </c>
    </row>
    <row r="2423" spans="1:7" ht="15" x14ac:dyDescent="0.25">
      <c r="A2423" s="128" t="str">
        <f t="shared" si="37"/>
        <v>Reg2015Connective tissue - C49FemaleHutt Valley</v>
      </c>
      <c r="B2423" s="23" t="s">
        <v>2</v>
      </c>
      <c r="C2423" s="23">
        <v>2015</v>
      </c>
      <c r="D2423" s="23" t="s">
        <v>268</v>
      </c>
      <c r="E2423" s="23" t="s">
        <v>4</v>
      </c>
      <c r="F2423" s="23" t="s">
        <v>198</v>
      </c>
      <c r="G2423" s="23">
        <v>4</v>
      </c>
    </row>
    <row r="2424" spans="1:7" ht="15" x14ac:dyDescent="0.25">
      <c r="A2424" s="128" t="str">
        <f t="shared" si="37"/>
        <v>Reg2015Breast - C50FemaleHutt Valley</v>
      </c>
      <c r="B2424" s="23" t="s">
        <v>2</v>
      </c>
      <c r="C2424" s="23">
        <v>2015</v>
      </c>
      <c r="D2424" s="23" t="s">
        <v>21</v>
      </c>
      <c r="E2424" s="23" t="s">
        <v>4</v>
      </c>
      <c r="F2424" s="23" t="s">
        <v>198</v>
      </c>
      <c r="G2424" s="23">
        <v>124</v>
      </c>
    </row>
    <row r="2425" spans="1:7" ht="15" x14ac:dyDescent="0.25">
      <c r="A2425" s="128" t="str">
        <f t="shared" si="37"/>
        <v>Reg2015Vulva - C51FemaleHutt Valley</v>
      </c>
      <c r="B2425" s="23" t="s">
        <v>2</v>
      </c>
      <c r="C2425" s="23">
        <v>2015</v>
      </c>
      <c r="D2425" s="23" t="s">
        <v>46</v>
      </c>
      <c r="E2425" s="23" t="s">
        <v>4</v>
      </c>
      <c r="F2425" s="23" t="s">
        <v>198</v>
      </c>
      <c r="G2425" s="23">
        <v>1</v>
      </c>
    </row>
    <row r="2426" spans="1:7" ht="15" x14ac:dyDescent="0.25">
      <c r="A2426" s="128" t="str">
        <f t="shared" si="37"/>
        <v>Reg2015Cervix - C53FemaleHutt Valley</v>
      </c>
      <c r="B2426" s="23" t="s">
        <v>2</v>
      </c>
      <c r="C2426" s="23">
        <v>2015</v>
      </c>
      <c r="D2426" s="23" t="s">
        <v>22</v>
      </c>
      <c r="E2426" s="23" t="s">
        <v>4</v>
      </c>
      <c r="F2426" s="23" t="s">
        <v>198</v>
      </c>
      <c r="G2426" s="23">
        <v>5</v>
      </c>
    </row>
    <row r="2427" spans="1:7" ht="15" x14ac:dyDescent="0.25">
      <c r="A2427" s="128" t="str">
        <f t="shared" si="37"/>
        <v>Reg2015Uterus - C54-C55FemaleHutt Valley</v>
      </c>
      <c r="B2427" s="23" t="s">
        <v>2</v>
      </c>
      <c r="C2427" s="23">
        <v>2015</v>
      </c>
      <c r="D2427" s="23" t="s">
        <v>44</v>
      </c>
      <c r="E2427" s="23" t="s">
        <v>4</v>
      </c>
      <c r="F2427" s="23" t="s">
        <v>198</v>
      </c>
      <c r="G2427" s="23">
        <v>15</v>
      </c>
    </row>
    <row r="2428" spans="1:7" ht="15" x14ac:dyDescent="0.25">
      <c r="A2428" s="128" t="str">
        <f t="shared" si="37"/>
        <v>Reg2015Ovary - C56FemaleHutt Valley</v>
      </c>
      <c r="B2428" s="23" t="s">
        <v>2</v>
      </c>
      <c r="C2428" s="23">
        <v>2015</v>
      </c>
      <c r="D2428" s="23" t="s">
        <v>35</v>
      </c>
      <c r="E2428" s="23" t="s">
        <v>4</v>
      </c>
      <c r="F2428" s="23" t="s">
        <v>198</v>
      </c>
      <c r="G2428" s="23">
        <v>14</v>
      </c>
    </row>
    <row r="2429" spans="1:7" ht="15" x14ac:dyDescent="0.25">
      <c r="A2429" s="128" t="str">
        <f t="shared" si="37"/>
        <v>Reg2015Other female genital organs - C57FemaleHutt Valley</v>
      </c>
      <c r="B2429" s="23" t="s">
        <v>2</v>
      </c>
      <c r="C2429" s="23">
        <v>2015</v>
      </c>
      <c r="D2429" s="23" t="s">
        <v>270</v>
      </c>
      <c r="E2429" s="23" t="s">
        <v>4</v>
      </c>
      <c r="F2429" s="23" t="s">
        <v>198</v>
      </c>
      <c r="G2429" s="23">
        <v>1</v>
      </c>
    </row>
    <row r="2430" spans="1:7" ht="15" x14ac:dyDescent="0.25">
      <c r="A2430" s="128" t="str">
        <f t="shared" si="37"/>
        <v>Reg2015Kidney - C64FemaleHutt Valley</v>
      </c>
      <c r="B2430" s="23" t="s">
        <v>2</v>
      </c>
      <c r="C2430" s="23">
        <v>2015</v>
      </c>
      <c r="D2430" s="23" t="s">
        <v>274</v>
      </c>
      <c r="E2430" s="23" t="s">
        <v>4</v>
      </c>
      <c r="F2430" s="23" t="s">
        <v>198</v>
      </c>
      <c r="G2430" s="23">
        <v>3</v>
      </c>
    </row>
    <row r="2431" spans="1:7" ht="15" x14ac:dyDescent="0.25">
      <c r="A2431" s="128" t="str">
        <f t="shared" si="37"/>
        <v>Reg2015Bladder - C67FemaleHutt Valley</v>
      </c>
      <c r="B2431" s="23" t="s">
        <v>2</v>
      </c>
      <c r="C2431" s="23">
        <v>2015</v>
      </c>
      <c r="D2431" s="23" t="s">
        <v>19</v>
      </c>
      <c r="E2431" s="23" t="s">
        <v>4</v>
      </c>
      <c r="F2431" s="23" t="s">
        <v>198</v>
      </c>
      <c r="G2431" s="23">
        <v>5</v>
      </c>
    </row>
    <row r="2432" spans="1:7" ht="15" x14ac:dyDescent="0.25">
      <c r="A2432" s="128" t="str">
        <f t="shared" si="37"/>
        <v>Reg2015Eye - C69FemaleHutt Valley</v>
      </c>
      <c r="B2432" s="23" t="s">
        <v>2</v>
      </c>
      <c r="C2432" s="23">
        <v>2015</v>
      </c>
      <c r="D2432" s="23" t="s">
        <v>278</v>
      </c>
      <c r="E2432" s="23" t="s">
        <v>4</v>
      </c>
      <c r="F2432" s="23" t="s">
        <v>198</v>
      </c>
      <c r="G2432" s="23">
        <v>2</v>
      </c>
    </row>
    <row r="2433" spans="1:7" ht="15" x14ac:dyDescent="0.25">
      <c r="A2433" s="128" t="str">
        <f t="shared" si="37"/>
        <v>Reg2015Brain - C71FemaleHutt Valley</v>
      </c>
      <c r="B2433" s="23" t="s">
        <v>2</v>
      </c>
      <c r="C2433" s="23">
        <v>2015</v>
      </c>
      <c r="D2433" s="23" t="s">
        <v>20</v>
      </c>
      <c r="E2433" s="23" t="s">
        <v>4</v>
      </c>
      <c r="F2433" s="23" t="s">
        <v>198</v>
      </c>
      <c r="G2433" s="23">
        <v>8</v>
      </c>
    </row>
    <row r="2434" spans="1:7" ht="15" x14ac:dyDescent="0.25">
      <c r="A2434" s="128" t="str">
        <f t="shared" si="37"/>
        <v>Reg2015Other central nervous system - C72FemaleHutt Valley</v>
      </c>
      <c r="B2434" s="23" t="s">
        <v>2</v>
      </c>
      <c r="C2434" s="23">
        <v>2015</v>
      </c>
      <c r="D2434" s="23" t="s">
        <v>279</v>
      </c>
      <c r="E2434" s="23" t="s">
        <v>4</v>
      </c>
      <c r="F2434" s="23" t="s">
        <v>198</v>
      </c>
      <c r="G2434" s="23">
        <v>1</v>
      </c>
    </row>
    <row r="2435" spans="1:7" ht="15" x14ac:dyDescent="0.25">
      <c r="A2435" s="128" t="str">
        <f t="shared" ref="A2435:A2498" si="38">B2435&amp;C2435&amp;D2435&amp;E2435&amp;F2435</f>
        <v>Reg2015Thyroid - C73FemaleHutt Valley</v>
      </c>
      <c r="B2435" s="23" t="s">
        <v>2</v>
      </c>
      <c r="C2435" s="23">
        <v>2015</v>
      </c>
      <c r="D2435" s="23" t="s">
        <v>281</v>
      </c>
      <c r="E2435" s="23" t="s">
        <v>4</v>
      </c>
      <c r="F2435" s="23" t="s">
        <v>198</v>
      </c>
      <c r="G2435" s="23">
        <v>6</v>
      </c>
    </row>
    <row r="2436" spans="1:7" ht="15" x14ac:dyDescent="0.25">
      <c r="A2436" s="128" t="str">
        <f t="shared" si="38"/>
        <v>Reg2015Adrenal gland - C74FemaleHutt Valley</v>
      </c>
      <c r="B2436" s="23" t="s">
        <v>2</v>
      </c>
      <c r="C2436" s="23">
        <v>2015</v>
      </c>
      <c r="D2436" s="23" t="s">
        <v>282</v>
      </c>
      <c r="E2436" s="23" t="s">
        <v>4</v>
      </c>
      <c r="F2436" s="23" t="s">
        <v>198</v>
      </c>
      <c r="G2436" s="23">
        <v>1</v>
      </c>
    </row>
    <row r="2437" spans="1:7" ht="15" x14ac:dyDescent="0.25">
      <c r="A2437" s="128" t="str">
        <f t="shared" si="38"/>
        <v>Reg2015Unknown primary - C77-C79FemaleHutt Valley</v>
      </c>
      <c r="B2437" s="23" t="s">
        <v>2</v>
      </c>
      <c r="C2437" s="23">
        <v>2015</v>
      </c>
      <c r="D2437" s="23" t="s">
        <v>286</v>
      </c>
      <c r="E2437" s="23" t="s">
        <v>4</v>
      </c>
      <c r="F2437" s="23" t="s">
        <v>198</v>
      </c>
      <c r="G2437" s="23">
        <v>5</v>
      </c>
    </row>
    <row r="2438" spans="1:7" ht="15" x14ac:dyDescent="0.25">
      <c r="A2438" s="128" t="str">
        <f t="shared" si="38"/>
        <v>Reg2015Unspecified site - C80FemaleHutt Valley</v>
      </c>
      <c r="B2438" s="23" t="s">
        <v>2</v>
      </c>
      <c r="C2438" s="23">
        <v>2015</v>
      </c>
      <c r="D2438" s="23" t="s">
        <v>287</v>
      </c>
      <c r="E2438" s="23" t="s">
        <v>4</v>
      </c>
      <c r="F2438" s="23" t="s">
        <v>198</v>
      </c>
      <c r="G2438" s="23">
        <v>1</v>
      </c>
    </row>
    <row r="2439" spans="1:7" ht="15" x14ac:dyDescent="0.25">
      <c r="A2439" s="128" t="str">
        <f t="shared" si="38"/>
        <v>Reg2015Hodgkin lymphoma - C81FemaleHutt Valley</v>
      </c>
      <c r="B2439" s="23" t="s">
        <v>2</v>
      </c>
      <c r="C2439" s="23">
        <v>2015</v>
      </c>
      <c r="D2439" s="23" t="s">
        <v>289</v>
      </c>
      <c r="E2439" s="23" t="s">
        <v>4</v>
      </c>
      <c r="F2439" s="23" t="s">
        <v>198</v>
      </c>
      <c r="G2439" s="23">
        <v>1</v>
      </c>
    </row>
    <row r="2440" spans="1:7" ht="15" x14ac:dyDescent="0.25">
      <c r="A2440" s="128" t="str">
        <f t="shared" si="38"/>
        <v>Reg2015Non-Hodgkin lymphoma - C82-C86, C96FemaleHutt Valley</v>
      </c>
      <c r="B2440" s="23" t="s">
        <v>2</v>
      </c>
      <c r="C2440" s="23">
        <v>2015</v>
      </c>
      <c r="D2440" s="23" t="s">
        <v>365</v>
      </c>
      <c r="E2440" s="23" t="s">
        <v>4</v>
      </c>
      <c r="F2440" s="23" t="s">
        <v>198</v>
      </c>
      <c r="G2440" s="23">
        <v>9</v>
      </c>
    </row>
    <row r="2441" spans="1:7" ht="15" x14ac:dyDescent="0.25">
      <c r="A2441" s="128" t="str">
        <f t="shared" si="38"/>
        <v>Reg2015Immunoproliferative cancers - C88FemaleHutt Valley</v>
      </c>
      <c r="B2441" s="23" t="s">
        <v>2</v>
      </c>
      <c r="C2441" s="23">
        <v>2015</v>
      </c>
      <c r="D2441" s="23" t="s">
        <v>291</v>
      </c>
      <c r="E2441" s="23" t="s">
        <v>4</v>
      </c>
      <c r="F2441" s="23" t="s">
        <v>198</v>
      </c>
      <c r="G2441" s="23">
        <v>1</v>
      </c>
    </row>
    <row r="2442" spans="1:7" ht="15" x14ac:dyDescent="0.25">
      <c r="A2442" s="128" t="str">
        <f t="shared" si="38"/>
        <v>Reg2015Myeloma - C90FemaleHutt Valley</v>
      </c>
      <c r="B2442" s="23" t="s">
        <v>2</v>
      </c>
      <c r="C2442" s="23">
        <v>2015</v>
      </c>
      <c r="D2442" s="23" t="s">
        <v>292</v>
      </c>
      <c r="E2442" s="23" t="s">
        <v>4</v>
      </c>
      <c r="F2442" s="23" t="s">
        <v>198</v>
      </c>
      <c r="G2442" s="23">
        <v>1</v>
      </c>
    </row>
    <row r="2443" spans="1:7" ht="15" x14ac:dyDescent="0.25">
      <c r="A2443" s="128" t="str">
        <f t="shared" si="38"/>
        <v>Reg2015Leukaemia - C91-C95FemaleHutt Valley</v>
      </c>
      <c r="B2443" s="23" t="s">
        <v>2</v>
      </c>
      <c r="C2443" s="23">
        <v>2015</v>
      </c>
      <c r="D2443" s="23" t="s">
        <v>26</v>
      </c>
      <c r="E2443" s="23" t="s">
        <v>4</v>
      </c>
      <c r="F2443" s="23" t="s">
        <v>198</v>
      </c>
      <c r="G2443" s="23">
        <v>5</v>
      </c>
    </row>
    <row r="2444" spans="1:7" ht="15" x14ac:dyDescent="0.25">
      <c r="A2444" s="128" t="str">
        <f t="shared" si="38"/>
        <v>Reg2015Polycythemia vera - D45FemaleHutt Valley</v>
      </c>
      <c r="B2444" s="23" t="s">
        <v>2</v>
      </c>
      <c r="C2444" s="23">
        <v>2015</v>
      </c>
      <c r="D2444" s="23" t="s">
        <v>294</v>
      </c>
      <c r="E2444" s="23" t="s">
        <v>4</v>
      </c>
      <c r="F2444" s="23" t="s">
        <v>198</v>
      </c>
      <c r="G2444" s="23">
        <v>1</v>
      </c>
    </row>
    <row r="2445" spans="1:7" ht="15" x14ac:dyDescent="0.25">
      <c r="A2445" s="128" t="str">
        <f t="shared" si="38"/>
        <v>Reg2015Myelodyplastic syndromes - D46FemaleHutt Valley</v>
      </c>
      <c r="B2445" s="23" t="s">
        <v>2</v>
      </c>
      <c r="C2445" s="23">
        <v>2015</v>
      </c>
      <c r="D2445" s="23" t="s">
        <v>295</v>
      </c>
      <c r="E2445" s="23" t="s">
        <v>4</v>
      </c>
      <c r="F2445" s="23" t="s">
        <v>198</v>
      </c>
      <c r="G2445" s="23">
        <v>2</v>
      </c>
    </row>
    <row r="2446" spans="1:7" ht="15" x14ac:dyDescent="0.25">
      <c r="A2446" s="128" t="str">
        <f t="shared" si="38"/>
        <v>Reg2015Uncertain behaviour of lymphoid, haematopoietic and related tissue - D47FemaleHutt Valley</v>
      </c>
      <c r="B2446" s="23" t="s">
        <v>2</v>
      </c>
      <c r="C2446" s="23">
        <v>2015</v>
      </c>
      <c r="D2446" s="23" t="s">
        <v>296</v>
      </c>
      <c r="E2446" s="23" t="s">
        <v>4</v>
      </c>
      <c r="F2446" s="23" t="s">
        <v>198</v>
      </c>
      <c r="G2446" s="23">
        <v>3</v>
      </c>
    </row>
    <row r="2447" spans="1:7" ht="15" x14ac:dyDescent="0.25">
      <c r="A2447" s="128" t="str">
        <f t="shared" si="38"/>
        <v>Reg2015Lip - C00MaleHutt Valley</v>
      </c>
      <c r="B2447" s="23" t="s">
        <v>2</v>
      </c>
      <c r="C2447" s="23">
        <v>2015</v>
      </c>
      <c r="D2447" s="23" t="s">
        <v>27</v>
      </c>
      <c r="E2447" s="23" t="s">
        <v>5</v>
      </c>
      <c r="F2447" s="23" t="s">
        <v>198</v>
      </c>
      <c r="G2447" s="23">
        <v>5</v>
      </c>
    </row>
    <row r="2448" spans="1:7" ht="15" x14ac:dyDescent="0.25">
      <c r="A2448" s="128" t="str">
        <f t="shared" si="38"/>
        <v>Reg2015Tongue - C01-C02MaleHutt Valley</v>
      </c>
      <c r="B2448" s="23" t="s">
        <v>2</v>
      </c>
      <c r="C2448" s="23">
        <v>2015</v>
      </c>
      <c r="D2448" s="23" t="s">
        <v>42</v>
      </c>
      <c r="E2448" s="23" t="s">
        <v>5</v>
      </c>
      <c r="F2448" s="23" t="s">
        <v>198</v>
      </c>
      <c r="G2448" s="23">
        <v>5</v>
      </c>
    </row>
    <row r="2449" spans="1:7" ht="15" x14ac:dyDescent="0.25">
      <c r="A2449" s="128" t="str">
        <f t="shared" si="38"/>
        <v>Reg2015Mouth - C03-C06MaleHutt Valley</v>
      </c>
      <c r="B2449" s="23" t="s">
        <v>2</v>
      </c>
      <c r="C2449" s="23">
        <v>2015</v>
      </c>
      <c r="D2449" s="23" t="s">
        <v>31</v>
      </c>
      <c r="E2449" s="23" t="s">
        <v>5</v>
      </c>
      <c r="F2449" s="23" t="s">
        <v>198</v>
      </c>
      <c r="G2449" s="23">
        <v>1</v>
      </c>
    </row>
    <row r="2450" spans="1:7" ht="15" x14ac:dyDescent="0.25">
      <c r="A2450" s="128" t="str">
        <f t="shared" si="38"/>
        <v>Reg2015Tonsils - C09MaleHutt Valley</v>
      </c>
      <c r="B2450" s="23" t="s">
        <v>2</v>
      </c>
      <c r="C2450" s="23">
        <v>2015</v>
      </c>
      <c r="D2450" s="23" t="s">
        <v>248</v>
      </c>
      <c r="E2450" s="23" t="s">
        <v>5</v>
      </c>
      <c r="F2450" s="23" t="s">
        <v>198</v>
      </c>
      <c r="G2450" s="23">
        <v>2</v>
      </c>
    </row>
    <row r="2451" spans="1:7" ht="15" x14ac:dyDescent="0.25">
      <c r="A2451" s="128" t="str">
        <f t="shared" si="38"/>
        <v>Reg2015Oropharynx - C10MaleHutt Valley</v>
      </c>
      <c r="B2451" s="23" t="s">
        <v>2</v>
      </c>
      <c r="C2451" s="23">
        <v>2015</v>
      </c>
      <c r="D2451" s="23" t="s">
        <v>34</v>
      </c>
      <c r="E2451" s="23" t="s">
        <v>5</v>
      </c>
      <c r="F2451" s="23" t="s">
        <v>198</v>
      </c>
      <c r="G2451" s="23">
        <v>1</v>
      </c>
    </row>
    <row r="2452" spans="1:7" ht="15" x14ac:dyDescent="0.25">
      <c r="A2452" s="128" t="str">
        <f t="shared" si="38"/>
        <v>Reg2015Nasopharynx - C11MaleHutt Valley</v>
      </c>
      <c r="B2452" s="23" t="s">
        <v>2</v>
      </c>
      <c r="C2452" s="23">
        <v>2015</v>
      </c>
      <c r="D2452" s="23" t="s">
        <v>32</v>
      </c>
      <c r="E2452" s="23" t="s">
        <v>5</v>
      </c>
      <c r="F2452" s="23" t="s">
        <v>198</v>
      </c>
      <c r="G2452" s="23">
        <v>1</v>
      </c>
    </row>
    <row r="2453" spans="1:7" ht="15" x14ac:dyDescent="0.25">
      <c r="A2453" s="128" t="str">
        <f t="shared" si="38"/>
        <v>Reg2015Hypopharynx - C13MaleHutt Valley</v>
      </c>
      <c r="B2453" s="23" t="s">
        <v>2</v>
      </c>
      <c r="C2453" s="23">
        <v>2015</v>
      </c>
      <c r="D2453" s="23" t="s">
        <v>24</v>
      </c>
      <c r="E2453" s="23" t="s">
        <v>5</v>
      </c>
      <c r="F2453" s="23" t="s">
        <v>198</v>
      </c>
      <c r="G2453" s="23">
        <v>1</v>
      </c>
    </row>
    <row r="2454" spans="1:7" ht="15" x14ac:dyDescent="0.25">
      <c r="A2454" s="128" t="str">
        <f t="shared" si="38"/>
        <v>Reg2015Oesophagus - C15MaleHutt Valley</v>
      </c>
      <c r="B2454" s="23" t="s">
        <v>2</v>
      </c>
      <c r="C2454" s="23">
        <v>2015</v>
      </c>
      <c r="D2454" s="23" t="s">
        <v>33</v>
      </c>
      <c r="E2454" s="23" t="s">
        <v>5</v>
      </c>
      <c r="F2454" s="23" t="s">
        <v>198</v>
      </c>
      <c r="G2454" s="23">
        <v>8</v>
      </c>
    </row>
    <row r="2455" spans="1:7" ht="15" x14ac:dyDescent="0.25">
      <c r="A2455" s="128" t="str">
        <f t="shared" si="38"/>
        <v>Reg2015Stomach - C16MaleHutt Valley</v>
      </c>
      <c r="B2455" s="23" t="s">
        <v>2</v>
      </c>
      <c r="C2455" s="23">
        <v>2015</v>
      </c>
      <c r="D2455" s="23" t="s">
        <v>39</v>
      </c>
      <c r="E2455" s="23" t="s">
        <v>5</v>
      </c>
      <c r="F2455" s="23" t="s">
        <v>198</v>
      </c>
      <c r="G2455" s="23">
        <v>7</v>
      </c>
    </row>
    <row r="2456" spans="1:7" ht="15" x14ac:dyDescent="0.25">
      <c r="A2456" s="128" t="str">
        <f t="shared" si="38"/>
        <v>Reg2015Small intestine - C17MaleHutt Valley</v>
      </c>
      <c r="B2456" s="23" t="s">
        <v>2</v>
      </c>
      <c r="C2456" s="23">
        <v>2015</v>
      </c>
      <c r="D2456" s="23" t="s">
        <v>252</v>
      </c>
      <c r="E2456" s="23" t="s">
        <v>5</v>
      </c>
      <c r="F2456" s="23" t="s">
        <v>198</v>
      </c>
      <c r="G2456" s="23">
        <v>2</v>
      </c>
    </row>
    <row r="2457" spans="1:7" ht="15" x14ac:dyDescent="0.25">
      <c r="A2457" s="128" t="str">
        <f t="shared" si="38"/>
        <v>Reg2015Colon, rectum and rectosigmoid junction - C18-C20MaleHutt Valley</v>
      </c>
      <c r="B2457" s="23" t="s">
        <v>2</v>
      </c>
      <c r="C2457" s="23">
        <v>2015</v>
      </c>
      <c r="D2457" s="23" t="s">
        <v>1567</v>
      </c>
      <c r="E2457" s="23" t="s">
        <v>5</v>
      </c>
      <c r="F2457" s="23" t="s">
        <v>198</v>
      </c>
      <c r="G2457" s="23">
        <v>49</v>
      </c>
    </row>
    <row r="2458" spans="1:7" ht="15" x14ac:dyDescent="0.25">
      <c r="A2458" s="128" t="str">
        <f t="shared" si="38"/>
        <v>Reg2015Liver - C22MaleHutt Valley</v>
      </c>
      <c r="B2458" s="23" t="s">
        <v>2</v>
      </c>
      <c r="C2458" s="23">
        <v>2015</v>
      </c>
      <c r="D2458" s="23" t="s">
        <v>254</v>
      </c>
      <c r="E2458" s="23" t="s">
        <v>5</v>
      </c>
      <c r="F2458" s="23" t="s">
        <v>198</v>
      </c>
      <c r="G2458" s="23">
        <v>11</v>
      </c>
    </row>
    <row r="2459" spans="1:7" ht="15" x14ac:dyDescent="0.25">
      <c r="A2459" s="128" t="str">
        <f t="shared" si="38"/>
        <v>Reg2015Other biliary tract - C24MaleHutt Valley</v>
      </c>
      <c r="B2459" s="23" t="s">
        <v>2</v>
      </c>
      <c r="C2459" s="23">
        <v>2015</v>
      </c>
      <c r="D2459" s="23" t="s">
        <v>255</v>
      </c>
      <c r="E2459" s="23" t="s">
        <v>5</v>
      </c>
      <c r="F2459" s="23" t="s">
        <v>198</v>
      </c>
      <c r="G2459" s="23">
        <v>2</v>
      </c>
    </row>
    <row r="2460" spans="1:7" ht="15" x14ac:dyDescent="0.25">
      <c r="A2460" s="128" t="str">
        <f t="shared" si="38"/>
        <v>Reg2015Pancreas - C25MaleHutt Valley</v>
      </c>
      <c r="B2460" s="23" t="s">
        <v>2</v>
      </c>
      <c r="C2460" s="23">
        <v>2015</v>
      </c>
      <c r="D2460" s="23" t="s">
        <v>36</v>
      </c>
      <c r="E2460" s="23" t="s">
        <v>5</v>
      </c>
      <c r="F2460" s="23" t="s">
        <v>198</v>
      </c>
      <c r="G2460" s="23">
        <v>6</v>
      </c>
    </row>
    <row r="2461" spans="1:7" ht="15" x14ac:dyDescent="0.25">
      <c r="A2461" s="128" t="str">
        <f t="shared" si="38"/>
        <v>Reg2015Other digestive organs - C26MaleHutt Valley</v>
      </c>
      <c r="B2461" s="23" t="s">
        <v>2</v>
      </c>
      <c r="C2461" s="23">
        <v>2015</v>
      </c>
      <c r="D2461" s="23" t="s">
        <v>256</v>
      </c>
      <c r="E2461" s="23" t="s">
        <v>5</v>
      </c>
      <c r="F2461" s="23" t="s">
        <v>198</v>
      </c>
      <c r="G2461" s="23">
        <v>4</v>
      </c>
    </row>
    <row r="2462" spans="1:7" ht="15" x14ac:dyDescent="0.25">
      <c r="A2462" s="128" t="str">
        <f t="shared" si="38"/>
        <v>Reg2015Larynx - C32MaleHutt Valley</v>
      </c>
      <c r="B2462" s="23" t="s">
        <v>2</v>
      </c>
      <c r="C2462" s="23">
        <v>2015</v>
      </c>
      <c r="D2462" s="23" t="s">
        <v>25</v>
      </c>
      <c r="E2462" s="23" t="s">
        <v>5</v>
      </c>
      <c r="F2462" s="23" t="s">
        <v>198</v>
      </c>
      <c r="G2462" s="23">
        <v>2</v>
      </c>
    </row>
    <row r="2463" spans="1:7" ht="15" x14ac:dyDescent="0.25">
      <c r="A2463" s="128" t="str">
        <f t="shared" si="38"/>
        <v>Reg2015Lung - C33-C34MaleHutt Valley</v>
      </c>
      <c r="B2463" s="23" t="s">
        <v>2</v>
      </c>
      <c r="C2463" s="23">
        <v>2015</v>
      </c>
      <c r="D2463" s="23" t="s">
        <v>47</v>
      </c>
      <c r="E2463" s="23" t="s">
        <v>5</v>
      </c>
      <c r="F2463" s="23" t="s">
        <v>198</v>
      </c>
      <c r="G2463" s="23">
        <v>26</v>
      </c>
    </row>
    <row r="2464" spans="1:7" ht="15" x14ac:dyDescent="0.25">
      <c r="A2464" s="128" t="str">
        <f t="shared" si="38"/>
        <v>Reg2015Thymus - C37MaleHutt Valley</v>
      </c>
      <c r="B2464" s="23" t="s">
        <v>2</v>
      </c>
      <c r="C2464" s="23">
        <v>2015</v>
      </c>
      <c r="D2464" s="23" t="s">
        <v>41</v>
      </c>
      <c r="E2464" s="23" t="s">
        <v>5</v>
      </c>
      <c r="F2464" s="23" t="s">
        <v>198</v>
      </c>
      <c r="G2464" s="23">
        <v>1</v>
      </c>
    </row>
    <row r="2465" spans="1:7" ht="15" x14ac:dyDescent="0.25">
      <c r="A2465" s="128" t="str">
        <f t="shared" si="38"/>
        <v>Reg2015Bone and articular cartilage - C40-C41MaleHutt Valley</v>
      </c>
      <c r="B2465" s="23" t="s">
        <v>2</v>
      </c>
      <c r="C2465" s="23">
        <v>2015</v>
      </c>
      <c r="D2465" s="23" t="s">
        <v>262</v>
      </c>
      <c r="E2465" s="23" t="s">
        <v>5</v>
      </c>
      <c r="F2465" s="23" t="s">
        <v>198</v>
      </c>
      <c r="G2465" s="23">
        <v>1</v>
      </c>
    </row>
    <row r="2466" spans="1:7" ht="15" x14ac:dyDescent="0.25">
      <c r="A2466" s="128" t="str">
        <f t="shared" si="38"/>
        <v>Reg2015Melanoma - C43MaleHutt Valley</v>
      </c>
      <c r="B2466" s="23" t="s">
        <v>2</v>
      </c>
      <c r="C2466" s="23">
        <v>2015</v>
      </c>
      <c r="D2466" s="23" t="s">
        <v>28</v>
      </c>
      <c r="E2466" s="23" t="s">
        <v>5</v>
      </c>
      <c r="F2466" s="23" t="s">
        <v>198</v>
      </c>
      <c r="G2466" s="23">
        <v>24</v>
      </c>
    </row>
    <row r="2467" spans="1:7" ht="15" x14ac:dyDescent="0.25">
      <c r="A2467" s="128" t="str">
        <f t="shared" si="38"/>
        <v>Reg2015Non-melanoma - C44MaleHutt Valley</v>
      </c>
      <c r="B2467" s="23" t="s">
        <v>2</v>
      </c>
      <c r="C2467" s="23">
        <v>2015</v>
      </c>
      <c r="D2467" s="23" t="s">
        <v>263</v>
      </c>
      <c r="E2467" s="23" t="s">
        <v>5</v>
      </c>
      <c r="F2467" s="23" t="s">
        <v>198</v>
      </c>
      <c r="G2467" s="23">
        <v>5</v>
      </c>
    </row>
    <row r="2468" spans="1:7" ht="15" x14ac:dyDescent="0.25">
      <c r="A2468" s="128" t="str">
        <f t="shared" si="38"/>
        <v>Reg2015Mesothelioma - C45MaleHutt Valley</v>
      </c>
      <c r="B2468" s="23" t="s">
        <v>2</v>
      </c>
      <c r="C2468" s="23">
        <v>2015</v>
      </c>
      <c r="D2468" s="23" t="s">
        <v>30</v>
      </c>
      <c r="E2468" s="23" t="s">
        <v>5</v>
      </c>
      <c r="F2468" s="23" t="s">
        <v>198</v>
      </c>
      <c r="G2468" s="23">
        <v>2</v>
      </c>
    </row>
    <row r="2469" spans="1:7" ht="15" x14ac:dyDescent="0.25">
      <c r="A2469" s="128" t="str">
        <f t="shared" si="38"/>
        <v>Reg2015Connective tissue - C49MaleHutt Valley</v>
      </c>
      <c r="B2469" s="23" t="s">
        <v>2</v>
      </c>
      <c r="C2469" s="23">
        <v>2015</v>
      </c>
      <c r="D2469" s="23" t="s">
        <v>268</v>
      </c>
      <c r="E2469" s="23" t="s">
        <v>5</v>
      </c>
      <c r="F2469" s="23" t="s">
        <v>198</v>
      </c>
      <c r="G2469" s="23">
        <v>2</v>
      </c>
    </row>
    <row r="2470" spans="1:7" ht="15" x14ac:dyDescent="0.25">
      <c r="A2470" s="128" t="str">
        <f t="shared" si="38"/>
        <v>Reg2015Breast - C50MaleHutt Valley</v>
      </c>
      <c r="B2470" s="23" t="s">
        <v>2</v>
      </c>
      <c r="C2470" s="23">
        <v>2015</v>
      </c>
      <c r="D2470" s="23" t="s">
        <v>21</v>
      </c>
      <c r="E2470" s="23" t="s">
        <v>5</v>
      </c>
      <c r="F2470" s="23" t="s">
        <v>198</v>
      </c>
      <c r="G2470" s="23">
        <v>2</v>
      </c>
    </row>
    <row r="2471" spans="1:7" ht="15" x14ac:dyDescent="0.25">
      <c r="A2471" s="128" t="str">
        <f t="shared" si="38"/>
        <v>Reg2015Prostate - C61MaleHutt Valley</v>
      </c>
      <c r="B2471" s="23" t="s">
        <v>2</v>
      </c>
      <c r="C2471" s="23">
        <v>2015</v>
      </c>
      <c r="D2471" s="23" t="s">
        <v>38</v>
      </c>
      <c r="E2471" s="23" t="s">
        <v>5</v>
      </c>
      <c r="F2471" s="23" t="s">
        <v>198</v>
      </c>
      <c r="G2471" s="23">
        <v>105</v>
      </c>
    </row>
    <row r="2472" spans="1:7" ht="15" x14ac:dyDescent="0.25">
      <c r="A2472" s="128" t="str">
        <f t="shared" si="38"/>
        <v>Reg2015Testis - C62MaleHutt Valley</v>
      </c>
      <c r="B2472" s="23" t="s">
        <v>2</v>
      </c>
      <c r="C2472" s="23">
        <v>2015</v>
      </c>
      <c r="D2472" s="23" t="s">
        <v>40</v>
      </c>
      <c r="E2472" s="23" t="s">
        <v>5</v>
      </c>
      <c r="F2472" s="23" t="s">
        <v>198</v>
      </c>
      <c r="G2472" s="23">
        <v>5</v>
      </c>
    </row>
    <row r="2473" spans="1:7" ht="15" x14ac:dyDescent="0.25">
      <c r="A2473" s="128" t="str">
        <f t="shared" si="38"/>
        <v>Reg2015Other male genital organs - C63MaleHutt Valley</v>
      </c>
      <c r="B2473" s="23" t="s">
        <v>2</v>
      </c>
      <c r="C2473" s="23">
        <v>2015</v>
      </c>
      <c r="D2473" s="23" t="s">
        <v>272</v>
      </c>
      <c r="E2473" s="23" t="s">
        <v>5</v>
      </c>
      <c r="F2473" s="23" t="s">
        <v>198</v>
      </c>
      <c r="G2473" s="23">
        <v>2</v>
      </c>
    </row>
    <row r="2474" spans="1:7" ht="15" x14ac:dyDescent="0.25">
      <c r="A2474" s="128" t="str">
        <f t="shared" si="38"/>
        <v>Reg2015Kidney - C64MaleHutt Valley</v>
      </c>
      <c r="B2474" s="23" t="s">
        <v>2</v>
      </c>
      <c r="C2474" s="23">
        <v>2015</v>
      </c>
      <c r="D2474" s="23" t="s">
        <v>274</v>
      </c>
      <c r="E2474" s="23" t="s">
        <v>5</v>
      </c>
      <c r="F2474" s="23" t="s">
        <v>198</v>
      </c>
      <c r="G2474" s="23">
        <v>9</v>
      </c>
    </row>
    <row r="2475" spans="1:7" ht="15" x14ac:dyDescent="0.25">
      <c r="A2475" s="128" t="str">
        <f t="shared" si="38"/>
        <v>Reg2015Renal pelvis - C65MaleHutt Valley</v>
      </c>
      <c r="B2475" s="23" t="s">
        <v>2</v>
      </c>
      <c r="C2475" s="23">
        <v>2015</v>
      </c>
      <c r="D2475" s="23" t="s">
        <v>275</v>
      </c>
      <c r="E2475" s="23" t="s">
        <v>5</v>
      </c>
      <c r="F2475" s="23" t="s">
        <v>198</v>
      </c>
      <c r="G2475" s="23">
        <v>1</v>
      </c>
    </row>
    <row r="2476" spans="1:7" ht="15" x14ac:dyDescent="0.25">
      <c r="A2476" s="128" t="str">
        <f t="shared" si="38"/>
        <v>Reg2015Ureter - C66MaleHutt Valley</v>
      </c>
      <c r="B2476" s="23" t="s">
        <v>2</v>
      </c>
      <c r="C2476" s="23">
        <v>2015</v>
      </c>
      <c r="D2476" s="23" t="s">
        <v>43</v>
      </c>
      <c r="E2476" s="23" t="s">
        <v>5</v>
      </c>
      <c r="F2476" s="23" t="s">
        <v>198</v>
      </c>
      <c r="G2476" s="23">
        <v>2</v>
      </c>
    </row>
    <row r="2477" spans="1:7" ht="15" x14ac:dyDescent="0.25">
      <c r="A2477" s="128" t="str">
        <f t="shared" si="38"/>
        <v>Reg2015Bladder - C67MaleHutt Valley</v>
      </c>
      <c r="B2477" s="23" t="s">
        <v>2</v>
      </c>
      <c r="C2477" s="23">
        <v>2015</v>
      </c>
      <c r="D2477" s="23" t="s">
        <v>19</v>
      </c>
      <c r="E2477" s="23" t="s">
        <v>5</v>
      </c>
      <c r="F2477" s="23" t="s">
        <v>198</v>
      </c>
      <c r="G2477" s="23">
        <v>7</v>
      </c>
    </row>
    <row r="2478" spans="1:7" ht="15" x14ac:dyDescent="0.25">
      <c r="A2478" s="128" t="str">
        <f t="shared" si="38"/>
        <v>Reg2015Other urinary organs - C68MaleHutt Valley</v>
      </c>
      <c r="B2478" s="23" t="s">
        <v>2</v>
      </c>
      <c r="C2478" s="23">
        <v>2015</v>
      </c>
      <c r="D2478" s="23" t="s">
        <v>276</v>
      </c>
      <c r="E2478" s="23" t="s">
        <v>5</v>
      </c>
      <c r="F2478" s="23" t="s">
        <v>198</v>
      </c>
      <c r="G2478" s="23">
        <v>1</v>
      </c>
    </row>
    <row r="2479" spans="1:7" ht="15" x14ac:dyDescent="0.25">
      <c r="A2479" s="128" t="str">
        <f t="shared" si="38"/>
        <v>Reg2015Brain - C71MaleHutt Valley</v>
      </c>
      <c r="B2479" s="23" t="s">
        <v>2</v>
      </c>
      <c r="C2479" s="23">
        <v>2015</v>
      </c>
      <c r="D2479" s="23" t="s">
        <v>20</v>
      </c>
      <c r="E2479" s="23" t="s">
        <v>5</v>
      </c>
      <c r="F2479" s="23" t="s">
        <v>198</v>
      </c>
      <c r="G2479" s="23">
        <v>6</v>
      </c>
    </row>
    <row r="2480" spans="1:7" ht="15" x14ac:dyDescent="0.25">
      <c r="A2480" s="128" t="str">
        <f t="shared" si="38"/>
        <v>Reg2015Thyroid - C73MaleHutt Valley</v>
      </c>
      <c r="B2480" s="23" t="s">
        <v>2</v>
      </c>
      <c r="C2480" s="23">
        <v>2015</v>
      </c>
      <c r="D2480" s="23" t="s">
        <v>281</v>
      </c>
      <c r="E2480" s="23" t="s">
        <v>5</v>
      </c>
      <c r="F2480" s="23" t="s">
        <v>198</v>
      </c>
      <c r="G2480" s="23">
        <v>4</v>
      </c>
    </row>
    <row r="2481" spans="1:7" ht="15" x14ac:dyDescent="0.25">
      <c r="A2481" s="128" t="str">
        <f t="shared" si="38"/>
        <v>Reg2015Unknown primary - C77-C79MaleHutt Valley</v>
      </c>
      <c r="B2481" s="23" t="s">
        <v>2</v>
      </c>
      <c r="C2481" s="23">
        <v>2015</v>
      </c>
      <c r="D2481" s="23" t="s">
        <v>286</v>
      </c>
      <c r="E2481" s="23" t="s">
        <v>5</v>
      </c>
      <c r="F2481" s="23" t="s">
        <v>198</v>
      </c>
      <c r="G2481" s="23">
        <v>8</v>
      </c>
    </row>
    <row r="2482" spans="1:7" ht="15" x14ac:dyDescent="0.25">
      <c r="A2482" s="128" t="str">
        <f t="shared" si="38"/>
        <v>Reg2015Non-Hodgkin lymphoma - C82-C86, C96MaleHutt Valley</v>
      </c>
      <c r="B2482" s="23" t="s">
        <v>2</v>
      </c>
      <c r="C2482" s="23">
        <v>2015</v>
      </c>
      <c r="D2482" s="23" t="s">
        <v>365</v>
      </c>
      <c r="E2482" s="23" t="s">
        <v>5</v>
      </c>
      <c r="F2482" s="23" t="s">
        <v>198</v>
      </c>
      <c r="G2482" s="23">
        <v>17</v>
      </c>
    </row>
    <row r="2483" spans="1:7" ht="15" x14ac:dyDescent="0.25">
      <c r="A2483" s="128" t="str">
        <f t="shared" si="38"/>
        <v>Reg2015Myeloma - C90MaleHutt Valley</v>
      </c>
      <c r="B2483" s="23" t="s">
        <v>2</v>
      </c>
      <c r="C2483" s="23">
        <v>2015</v>
      </c>
      <c r="D2483" s="23" t="s">
        <v>292</v>
      </c>
      <c r="E2483" s="23" t="s">
        <v>5</v>
      </c>
      <c r="F2483" s="23" t="s">
        <v>198</v>
      </c>
      <c r="G2483" s="23">
        <v>5</v>
      </c>
    </row>
    <row r="2484" spans="1:7" ht="15" x14ac:dyDescent="0.25">
      <c r="A2484" s="128" t="str">
        <f t="shared" si="38"/>
        <v>Reg2015Leukaemia - C91-C95MaleHutt Valley</v>
      </c>
      <c r="B2484" s="23" t="s">
        <v>2</v>
      </c>
      <c r="C2484" s="23">
        <v>2015</v>
      </c>
      <c r="D2484" s="23" t="s">
        <v>26</v>
      </c>
      <c r="E2484" s="23" t="s">
        <v>5</v>
      </c>
      <c r="F2484" s="23" t="s">
        <v>198</v>
      </c>
      <c r="G2484" s="23">
        <v>14</v>
      </c>
    </row>
    <row r="2485" spans="1:7" ht="15" x14ac:dyDescent="0.25">
      <c r="A2485" s="128" t="str">
        <f t="shared" si="38"/>
        <v>Reg2015Myelodyplastic syndromes - D46MaleHutt Valley</v>
      </c>
      <c r="B2485" s="23" t="s">
        <v>2</v>
      </c>
      <c r="C2485" s="23">
        <v>2015</v>
      </c>
      <c r="D2485" s="23" t="s">
        <v>295</v>
      </c>
      <c r="E2485" s="23" t="s">
        <v>5</v>
      </c>
      <c r="F2485" s="23" t="s">
        <v>198</v>
      </c>
      <c r="G2485" s="23">
        <v>2</v>
      </c>
    </row>
    <row r="2486" spans="1:7" ht="15" x14ac:dyDescent="0.25">
      <c r="A2486" s="128" t="str">
        <f t="shared" si="38"/>
        <v>Reg2015Uncertain behaviour of lymphoid, haematopoietic and related tissue - D47MaleHutt Valley</v>
      </c>
      <c r="B2486" s="23" t="s">
        <v>2</v>
      </c>
      <c r="C2486" s="23">
        <v>2015</v>
      </c>
      <c r="D2486" s="23" t="s">
        <v>296</v>
      </c>
      <c r="E2486" s="23" t="s">
        <v>5</v>
      </c>
      <c r="F2486" s="23" t="s">
        <v>198</v>
      </c>
      <c r="G2486" s="23">
        <v>1</v>
      </c>
    </row>
    <row r="2487" spans="1:7" ht="15" x14ac:dyDescent="0.25">
      <c r="A2487" s="128" t="str">
        <f t="shared" si="38"/>
        <v>Reg2015Tongue - C01-C02FemaleWairarapa</v>
      </c>
      <c r="B2487" s="23" t="s">
        <v>2</v>
      </c>
      <c r="C2487" s="23">
        <v>2015</v>
      </c>
      <c r="D2487" s="23" t="s">
        <v>42</v>
      </c>
      <c r="E2487" s="23" t="s">
        <v>4</v>
      </c>
      <c r="F2487" s="23" t="s">
        <v>199</v>
      </c>
      <c r="G2487" s="23">
        <v>2</v>
      </c>
    </row>
    <row r="2488" spans="1:7" ht="15" x14ac:dyDescent="0.25">
      <c r="A2488" s="128" t="str">
        <f t="shared" si="38"/>
        <v>Reg2015Oesophagus - C15FemaleWairarapa</v>
      </c>
      <c r="B2488" s="23" t="s">
        <v>2</v>
      </c>
      <c r="C2488" s="23">
        <v>2015</v>
      </c>
      <c r="D2488" s="23" t="s">
        <v>33</v>
      </c>
      <c r="E2488" s="23" t="s">
        <v>4</v>
      </c>
      <c r="F2488" s="23" t="s">
        <v>199</v>
      </c>
      <c r="G2488" s="23">
        <v>2</v>
      </c>
    </row>
    <row r="2489" spans="1:7" ht="15" x14ac:dyDescent="0.25">
      <c r="A2489" s="128" t="str">
        <f t="shared" si="38"/>
        <v>Reg2015Stomach - C16FemaleWairarapa</v>
      </c>
      <c r="B2489" s="23" t="s">
        <v>2</v>
      </c>
      <c r="C2489" s="23">
        <v>2015</v>
      </c>
      <c r="D2489" s="23" t="s">
        <v>39</v>
      </c>
      <c r="E2489" s="23" t="s">
        <v>4</v>
      </c>
      <c r="F2489" s="23" t="s">
        <v>199</v>
      </c>
      <c r="G2489" s="23">
        <v>1</v>
      </c>
    </row>
    <row r="2490" spans="1:7" ht="15" x14ac:dyDescent="0.25">
      <c r="A2490" s="128" t="str">
        <f t="shared" si="38"/>
        <v>Reg2015Colon, rectum and rectosigmoid junction - C18-C20FemaleWairarapa</v>
      </c>
      <c r="B2490" s="23" t="s">
        <v>2</v>
      </c>
      <c r="C2490" s="23">
        <v>2015</v>
      </c>
      <c r="D2490" s="23" t="s">
        <v>1567</v>
      </c>
      <c r="E2490" s="23" t="s">
        <v>4</v>
      </c>
      <c r="F2490" s="23" t="s">
        <v>199</v>
      </c>
      <c r="G2490" s="23">
        <v>18</v>
      </c>
    </row>
    <row r="2491" spans="1:7" ht="15" x14ac:dyDescent="0.25">
      <c r="A2491" s="128" t="str">
        <f t="shared" si="38"/>
        <v>Reg2015Liver - C22FemaleWairarapa</v>
      </c>
      <c r="B2491" s="23" t="s">
        <v>2</v>
      </c>
      <c r="C2491" s="23">
        <v>2015</v>
      </c>
      <c r="D2491" s="23" t="s">
        <v>254</v>
      </c>
      <c r="E2491" s="23" t="s">
        <v>4</v>
      </c>
      <c r="F2491" s="23" t="s">
        <v>199</v>
      </c>
      <c r="G2491" s="23">
        <v>2</v>
      </c>
    </row>
    <row r="2492" spans="1:7" ht="15" x14ac:dyDescent="0.25">
      <c r="A2492" s="128" t="str">
        <f t="shared" si="38"/>
        <v>Reg2015Gallbladder - C23FemaleWairarapa</v>
      </c>
      <c r="B2492" s="23" t="s">
        <v>2</v>
      </c>
      <c r="C2492" s="23">
        <v>2015</v>
      </c>
      <c r="D2492" s="23" t="s">
        <v>23</v>
      </c>
      <c r="E2492" s="23" t="s">
        <v>4</v>
      </c>
      <c r="F2492" s="23" t="s">
        <v>199</v>
      </c>
      <c r="G2492" s="23">
        <v>1</v>
      </c>
    </row>
    <row r="2493" spans="1:7" ht="15" x14ac:dyDescent="0.25">
      <c r="A2493" s="128" t="str">
        <f t="shared" si="38"/>
        <v>Reg2015Pancreas - C25FemaleWairarapa</v>
      </c>
      <c r="B2493" s="23" t="s">
        <v>2</v>
      </c>
      <c r="C2493" s="23">
        <v>2015</v>
      </c>
      <c r="D2493" s="23" t="s">
        <v>36</v>
      </c>
      <c r="E2493" s="23" t="s">
        <v>4</v>
      </c>
      <c r="F2493" s="23" t="s">
        <v>199</v>
      </c>
      <c r="G2493" s="23">
        <v>1</v>
      </c>
    </row>
    <row r="2494" spans="1:7" ht="15" x14ac:dyDescent="0.25">
      <c r="A2494" s="128" t="str">
        <f t="shared" si="38"/>
        <v>Reg2015Lung - C33-C34FemaleWairarapa</v>
      </c>
      <c r="B2494" s="23" t="s">
        <v>2</v>
      </c>
      <c r="C2494" s="23">
        <v>2015</v>
      </c>
      <c r="D2494" s="23" t="s">
        <v>47</v>
      </c>
      <c r="E2494" s="23" t="s">
        <v>4</v>
      </c>
      <c r="F2494" s="23" t="s">
        <v>199</v>
      </c>
      <c r="G2494" s="23">
        <v>15</v>
      </c>
    </row>
    <row r="2495" spans="1:7" ht="15" x14ac:dyDescent="0.25">
      <c r="A2495" s="128" t="str">
        <f t="shared" si="38"/>
        <v>Reg2015Melanoma - C43FemaleWairarapa</v>
      </c>
      <c r="B2495" s="23" t="s">
        <v>2</v>
      </c>
      <c r="C2495" s="23">
        <v>2015</v>
      </c>
      <c r="D2495" s="23" t="s">
        <v>28</v>
      </c>
      <c r="E2495" s="23" t="s">
        <v>4</v>
      </c>
      <c r="F2495" s="23" t="s">
        <v>199</v>
      </c>
      <c r="G2495" s="23">
        <v>15</v>
      </c>
    </row>
    <row r="2496" spans="1:7" ht="15" x14ac:dyDescent="0.25">
      <c r="A2496" s="128" t="str">
        <f t="shared" si="38"/>
        <v>Reg2015Non-melanoma - C44FemaleWairarapa</v>
      </c>
      <c r="B2496" s="23" t="s">
        <v>2</v>
      </c>
      <c r="C2496" s="23">
        <v>2015</v>
      </c>
      <c r="D2496" s="23" t="s">
        <v>263</v>
      </c>
      <c r="E2496" s="23" t="s">
        <v>4</v>
      </c>
      <c r="F2496" s="23" t="s">
        <v>199</v>
      </c>
      <c r="G2496" s="23">
        <v>1</v>
      </c>
    </row>
    <row r="2497" spans="1:7" ht="15" x14ac:dyDescent="0.25">
      <c r="A2497" s="128" t="str">
        <f t="shared" si="38"/>
        <v>Reg2015Peritoneum - C48FemaleWairarapa</v>
      </c>
      <c r="B2497" s="23" t="s">
        <v>2</v>
      </c>
      <c r="C2497" s="23">
        <v>2015</v>
      </c>
      <c r="D2497" s="23" t="s">
        <v>267</v>
      </c>
      <c r="E2497" s="23" t="s">
        <v>4</v>
      </c>
      <c r="F2497" s="23" t="s">
        <v>199</v>
      </c>
      <c r="G2497" s="23">
        <v>1</v>
      </c>
    </row>
    <row r="2498" spans="1:7" ht="15" x14ac:dyDescent="0.25">
      <c r="A2498" s="128" t="str">
        <f t="shared" si="38"/>
        <v>Reg2015Breast - C50FemaleWairarapa</v>
      </c>
      <c r="B2498" s="23" t="s">
        <v>2</v>
      </c>
      <c r="C2498" s="23">
        <v>2015</v>
      </c>
      <c r="D2498" s="23" t="s">
        <v>21</v>
      </c>
      <c r="E2498" s="23" t="s">
        <v>4</v>
      </c>
      <c r="F2498" s="23" t="s">
        <v>199</v>
      </c>
      <c r="G2498" s="23">
        <v>32</v>
      </c>
    </row>
    <row r="2499" spans="1:7" ht="15" x14ac:dyDescent="0.25">
      <c r="A2499" s="128" t="str">
        <f t="shared" ref="A2499:A2562" si="39">B2499&amp;C2499&amp;D2499&amp;E2499&amp;F2499</f>
        <v>Reg2015Vulva - C51FemaleWairarapa</v>
      </c>
      <c r="B2499" s="23" t="s">
        <v>2</v>
      </c>
      <c r="C2499" s="23">
        <v>2015</v>
      </c>
      <c r="D2499" s="23" t="s">
        <v>46</v>
      </c>
      <c r="E2499" s="23" t="s">
        <v>4</v>
      </c>
      <c r="F2499" s="23" t="s">
        <v>199</v>
      </c>
      <c r="G2499" s="23">
        <v>1</v>
      </c>
    </row>
    <row r="2500" spans="1:7" ht="15" x14ac:dyDescent="0.25">
      <c r="A2500" s="128" t="str">
        <f t="shared" si="39"/>
        <v>Reg2015Uterus - C54-C55FemaleWairarapa</v>
      </c>
      <c r="B2500" s="23" t="s">
        <v>2</v>
      </c>
      <c r="C2500" s="23">
        <v>2015</v>
      </c>
      <c r="D2500" s="23" t="s">
        <v>44</v>
      </c>
      <c r="E2500" s="23" t="s">
        <v>4</v>
      </c>
      <c r="F2500" s="23" t="s">
        <v>199</v>
      </c>
      <c r="G2500" s="23">
        <v>5</v>
      </c>
    </row>
    <row r="2501" spans="1:7" ht="15" x14ac:dyDescent="0.25">
      <c r="A2501" s="128" t="str">
        <f t="shared" si="39"/>
        <v>Reg2015Ovary - C56FemaleWairarapa</v>
      </c>
      <c r="B2501" s="23" t="s">
        <v>2</v>
      </c>
      <c r="C2501" s="23">
        <v>2015</v>
      </c>
      <c r="D2501" s="23" t="s">
        <v>35</v>
      </c>
      <c r="E2501" s="23" t="s">
        <v>4</v>
      </c>
      <c r="F2501" s="23" t="s">
        <v>199</v>
      </c>
      <c r="G2501" s="23">
        <v>2</v>
      </c>
    </row>
    <row r="2502" spans="1:7" ht="15" x14ac:dyDescent="0.25">
      <c r="A2502" s="128" t="str">
        <f t="shared" si="39"/>
        <v>Reg2015Other female genital organs - C57FemaleWairarapa</v>
      </c>
      <c r="B2502" s="23" t="s">
        <v>2</v>
      </c>
      <c r="C2502" s="23">
        <v>2015</v>
      </c>
      <c r="D2502" s="23" t="s">
        <v>270</v>
      </c>
      <c r="E2502" s="23" t="s">
        <v>4</v>
      </c>
      <c r="F2502" s="23" t="s">
        <v>199</v>
      </c>
      <c r="G2502" s="23">
        <v>1</v>
      </c>
    </row>
    <row r="2503" spans="1:7" ht="15" x14ac:dyDescent="0.25">
      <c r="A2503" s="128" t="str">
        <f t="shared" si="39"/>
        <v>Reg2015Kidney - C64FemaleWairarapa</v>
      </c>
      <c r="B2503" s="23" t="s">
        <v>2</v>
      </c>
      <c r="C2503" s="23">
        <v>2015</v>
      </c>
      <c r="D2503" s="23" t="s">
        <v>274</v>
      </c>
      <c r="E2503" s="23" t="s">
        <v>4</v>
      </c>
      <c r="F2503" s="23" t="s">
        <v>199</v>
      </c>
      <c r="G2503" s="23">
        <v>3</v>
      </c>
    </row>
    <row r="2504" spans="1:7" ht="15" x14ac:dyDescent="0.25">
      <c r="A2504" s="128" t="str">
        <f t="shared" si="39"/>
        <v>Reg2015Ureter - C66FemaleWairarapa</v>
      </c>
      <c r="B2504" s="23" t="s">
        <v>2</v>
      </c>
      <c r="C2504" s="23">
        <v>2015</v>
      </c>
      <c r="D2504" s="23" t="s">
        <v>43</v>
      </c>
      <c r="E2504" s="23" t="s">
        <v>4</v>
      </c>
      <c r="F2504" s="23" t="s">
        <v>199</v>
      </c>
      <c r="G2504" s="23">
        <v>1</v>
      </c>
    </row>
    <row r="2505" spans="1:7" ht="15" x14ac:dyDescent="0.25">
      <c r="A2505" s="128" t="str">
        <f t="shared" si="39"/>
        <v>Reg2015Bladder - C67FemaleWairarapa</v>
      </c>
      <c r="B2505" s="23" t="s">
        <v>2</v>
      </c>
      <c r="C2505" s="23">
        <v>2015</v>
      </c>
      <c r="D2505" s="23" t="s">
        <v>19</v>
      </c>
      <c r="E2505" s="23" t="s">
        <v>4</v>
      </c>
      <c r="F2505" s="23" t="s">
        <v>199</v>
      </c>
      <c r="G2505" s="23">
        <v>2</v>
      </c>
    </row>
    <row r="2506" spans="1:7" ht="15" x14ac:dyDescent="0.25">
      <c r="A2506" s="128" t="str">
        <f t="shared" si="39"/>
        <v>Reg2015Brain - C71FemaleWairarapa</v>
      </c>
      <c r="B2506" s="23" t="s">
        <v>2</v>
      </c>
      <c r="C2506" s="23">
        <v>2015</v>
      </c>
      <c r="D2506" s="23" t="s">
        <v>20</v>
      </c>
      <c r="E2506" s="23" t="s">
        <v>4</v>
      </c>
      <c r="F2506" s="23" t="s">
        <v>199</v>
      </c>
      <c r="G2506" s="23">
        <v>3</v>
      </c>
    </row>
    <row r="2507" spans="1:7" ht="15" x14ac:dyDescent="0.25">
      <c r="A2507" s="128" t="str">
        <f t="shared" si="39"/>
        <v>Reg2015Thyroid - C73FemaleWairarapa</v>
      </c>
      <c r="B2507" s="23" t="s">
        <v>2</v>
      </c>
      <c r="C2507" s="23">
        <v>2015</v>
      </c>
      <c r="D2507" s="23" t="s">
        <v>281</v>
      </c>
      <c r="E2507" s="23" t="s">
        <v>4</v>
      </c>
      <c r="F2507" s="23" t="s">
        <v>199</v>
      </c>
      <c r="G2507" s="23">
        <v>2</v>
      </c>
    </row>
    <row r="2508" spans="1:7" ht="15" x14ac:dyDescent="0.25">
      <c r="A2508" s="128" t="str">
        <f t="shared" si="39"/>
        <v>Reg2015Unknown primary - C77-C79FemaleWairarapa</v>
      </c>
      <c r="B2508" s="23" t="s">
        <v>2</v>
      </c>
      <c r="C2508" s="23">
        <v>2015</v>
      </c>
      <c r="D2508" s="23" t="s">
        <v>286</v>
      </c>
      <c r="E2508" s="23" t="s">
        <v>4</v>
      </c>
      <c r="F2508" s="23" t="s">
        <v>199</v>
      </c>
      <c r="G2508" s="23">
        <v>3</v>
      </c>
    </row>
    <row r="2509" spans="1:7" ht="15" x14ac:dyDescent="0.25">
      <c r="A2509" s="128" t="str">
        <f t="shared" si="39"/>
        <v>Reg2015Unspecified site - C80FemaleWairarapa</v>
      </c>
      <c r="B2509" s="23" t="s">
        <v>2</v>
      </c>
      <c r="C2509" s="23">
        <v>2015</v>
      </c>
      <c r="D2509" s="23" t="s">
        <v>287</v>
      </c>
      <c r="E2509" s="23" t="s">
        <v>4</v>
      </c>
      <c r="F2509" s="23" t="s">
        <v>199</v>
      </c>
      <c r="G2509" s="23">
        <v>2</v>
      </c>
    </row>
    <row r="2510" spans="1:7" ht="15" x14ac:dyDescent="0.25">
      <c r="A2510" s="128" t="str">
        <f t="shared" si="39"/>
        <v>Reg2015Hodgkin lymphoma - C81FemaleWairarapa</v>
      </c>
      <c r="B2510" s="23" t="s">
        <v>2</v>
      </c>
      <c r="C2510" s="23">
        <v>2015</v>
      </c>
      <c r="D2510" s="23" t="s">
        <v>289</v>
      </c>
      <c r="E2510" s="23" t="s">
        <v>4</v>
      </c>
      <c r="F2510" s="23" t="s">
        <v>199</v>
      </c>
      <c r="G2510" s="23">
        <v>1</v>
      </c>
    </row>
    <row r="2511" spans="1:7" ht="15" x14ac:dyDescent="0.25">
      <c r="A2511" s="128" t="str">
        <f t="shared" si="39"/>
        <v>Reg2015Non-Hodgkin lymphoma - C82-C86, C96FemaleWairarapa</v>
      </c>
      <c r="B2511" s="23" t="s">
        <v>2</v>
      </c>
      <c r="C2511" s="23">
        <v>2015</v>
      </c>
      <c r="D2511" s="23" t="s">
        <v>365</v>
      </c>
      <c r="E2511" s="23" t="s">
        <v>4</v>
      </c>
      <c r="F2511" s="23" t="s">
        <v>199</v>
      </c>
      <c r="G2511" s="23">
        <v>6</v>
      </c>
    </row>
    <row r="2512" spans="1:7" ht="15" x14ac:dyDescent="0.25">
      <c r="A2512" s="128" t="str">
        <f t="shared" si="39"/>
        <v>Reg2015Myeloma - C90FemaleWairarapa</v>
      </c>
      <c r="B2512" s="23" t="s">
        <v>2</v>
      </c>
      <c r="C2512" s="23">
        <v>2015</v>
      </c>
      <c r="D2512" s="23" t="s">
        <v>292</v>
      </c>
      <c r="E2512" s="23" t="s">
        <v>4</v>
      </c>
      <c r="F2512" s="23" t="s">
        <v>199</v>
      </c>
      <c r="G2512" s="23">
        <v>1</v>
      </c>
    </row>
    <row r="2513" spans="1:7" ht="15" x14ac:dyDescent="0.25">
      <c r="A2513" s="128" t="str">
        <f t="shared" si="39"/>
        <v>Reg2015Leukaemia - C91-C95FemaleWairarapa</v>
      </c>
      <c r="B2513" s="23" t="s">
        <v>2</v>
      </c>
      <c r="C2513" s="23">
        <v>2015</v>
      </c>
      <c r="D2513" s="23" t="s">
        <v>26</v>
      </c>
      <c r="E2513" s="23" t="s">
        <v>4</v>
      </c>
      <c r="F2513" s="23" t="s">
        <v>199</v>
      </c>
      <c r="G2513" s="23">
        <v>4</v>
      </c>
    </row>
    <row r="2514" spans="1:7" ht="15" x14ac:dyDescent="0.25">
      <c r="A2514" s="128" t="str">
        <f t="shared" si="39"/>
        <v>Reg2015Myelodyplastic syndromes - D46FemaleWairarapa</v>
      </c>
      <c r="B2514" s="23" t="s">
        <v>2</v>
      </c>
      <c r="C2514" s="23">
        <v>2015</v>
      </c>
      <c r="D2514" s="23" t="s">
        <v>295</v>
      </c>
      <c r="E2514" s="23" t="s">
        <v>4</v>
      </c>
      <c r="F2514" s="23" t="s">
        <v>199</v>
      </c>
      <c r="G2514" s="23">
        <v>1</v>
      </c>
    </row>
    <row r="2515" spans="1:7" ht="15" x14ac:dyDescent="0.25">
      <c r="A2515" s="128" t="str">
        <f t="shared" si="39"/>
        <v>Reg2015Uncertain behaviour of lymphoid, haematopoietic and related tissue - D47FemaleWairarapa</v>
      </c>
      <c r="B2515" s="23" t="s">
        <v>2</v>
      </c>
      <c r="C2515" s="23">
        <v>2015</v>
      </c>
      <c r="D2515" s="23" t="s">
        <v>296</v>
      </c>
      <c r="E2515" s="23" t="s">
        <v>4</v>
      </c>
      <c r="F2515" s="23" t="s">
        <v>199</v>
      </c>
      <c r="G2515" s="23">
        <v>1</v>
      </c>
    </row>
    <row r="2516" spans="1:7" ht="15" x14ac:dyDescent="0.25">
      <c r="A2516" s="128" t="str">
        <f t="shared" si="39"/>
        <v>Reg2015Lip - C00MaleWairarapa</v>
      </c>
      <c r="B2516" s="23" t="s">
        <v>2</v>
      </c>
      <c r="C2516" s="23">
        <v>2015</v>
      </c>
      <c r="D2516" s="23" t="s">
        <v>27</v>
      </c>
      <c r="E2516" s="23" t="s">
        <v>5</v>
      </c>
      <c r="F2516" s="23" t="s">
        <v>199</v>
      </c>
      <c r="G2516" s="23">
        <v>2</v>
      </c>
    </row>
    <row r="2517" spans="1:7" ht="15" x14ac:dyDescent="0.25">
      <c r="A2517" s="128" t="str">
        <f t="shared" si="39"/>
        <v>Reg2015Tongue - C01-C02MaleWairarapa</v>
      </c>
      <c r="B2517" s="23" t="s">
        <v>2</v>
      </c>
      <c r="C2517" s="23">
        <v>2015</v>
      </c>
      <c r="D2517" s="23" t="s">
        <v>42</v>
      </c>
      <c r="E2517" s="23" t="s">
        <v>5</v>
      </c>
      <c r="F2517" s="23" t="s">
        <v>199</v>
      </c>
      <c r="G2517" s="23">
        <v>1</v>
      </c>
    </row>
    <row r="2518" spans="1:7" ht="15" x14ac:dyDescent="0.25">
      <c r="A2518" s="128" t="str">
        <f t="shared" si="39"/>
        <v>Reg2015Tonsils - C09MaleWairarapa</v>
      </c>
      <c r="B2518" s="23" t="s">
        <v>2</v>
      </c>
      <c r="C2518" s="23">
        <v>2015</v>
      </c>
      <c r="D2518" s="23" t="s">
        <v>248</v>
      </c>
      <c r="E2518" s="23" t="s">
        <v>5</v>
      </c>
      <c r="F2518" s="23" t="s">
        <v>199</v>
      </c>
      <c r="G2518" s="23">
        <v>1</v>
      </c>
    </row>
    <row r="2519" spans="1:7" ht="15" x14ac:dyDescent="0.25">
      <c r="A2519" s="128" t="str">
        <f t="shared" si="39"/>
        <v>Reg2015Nasopharynx - C11MaleWairarapa</v>
      </c>
      <c r="B2519" s="23" t="s">
        <v>2</v>
      </c>
      <c r="C2519" s="23">
        <v>2015</v>
      </c>
      <c r="D2519" s="23" t="s">
        <v>32</v>
      </c>
      <c r="E2519" s="23" t="s">
        <v>5</v>
      </c>
      <c r="F2519" s="23" t="s">
        <v>199</v>
      </c>
      <c r="G2519" s="23">
        <v>1</v>
      </c>
    </row>
    <row r="2520" spans="1:7" ht="15" x14ac:dyDescent="0.25">
      <c r="A2520" s="128" t="str">
        <f t="shared" si="39"/>
        <v>Reg2015Other lip, oral cavity and pharynx - C14MaleWairarapa</v>
      </c>
      <c r="B2520" s="23" t="s">
        <v>2</v>
      </c>
      <c r="C2520" s="23">
        <v>2015</v>
      </c>
      <c r="D2520" s="23" t="s">
        <v>250</v>
      </c>
      <c r="E2520" s="23" t="s">
        <v>5</v>
      </c>
      <c r="F2520" s="23" t="s">
        <v>199</v>
      </c>
      <c r="G2520" s="23">
        <v>1</v>
      </c>
    </row>
    <row r="2521" spans="1:7" ht="15" x14ac:dyDescent="0.25">
      <c r="A2521" s="128" t="str">
        <f t="shared" si="39"/>
        <v>Reg2015Oesophagus - C15MaleWairarapa</v>
      </c>
      <c r="B2521" s="23" t="s">
        <v>2</v>
      </c>
      <c r="C2521" s="23">
        <v>2015</v>
      </c>
      <c r="D2521" s="23" t="s">
        <v>33</v>
      </c>
      <c r="E2521" s="23" t="s">
        <v>5</v>
      </c>
      <c r="F2521" s="23" t="s">
        <v>199</v>
      </c>
      <c r="G2521" s="23">
        <v>1</v>
      </c>
    </row>
    <row r="2522" spans="1:7" ht="15" x14ac:dyDescent="0.25">
      <c r="A2522" s="128" t="str">
        <f t="shared" si="39"/>
        <v>Reg2015Stomach - C16MaleWairarapa</v>
      </c>
      <c r="B2522" s="23" t="s">
        <v>2</v>
      </c>
      <c r="C2522" s="23">
        <v>2015</v>
      </c>
      <c r="D2522" s="23" t="s">
        <v>39</v>
      </c>
      <c r="E2522" s="23" t="s">
        <v>5</v>
      </c>
      <c r="F2522" s="23" t="s">
        <v>199</v>
      </c>
      <c r="G2522" s="23">
        <v>2</v>
      </c>
    </row>
    <row r="2523" spans="1:7" ht="15" x14ac:dyDescent="0.25">
      <c r="A2523" s="128" t="str">
        <f t="shared" si="39"/>
        <v>Reg2015Small intestine - C17MaleWairarapa</v>
      </c>
      <c r="B2523" s="23" t="s">
        <v>2</v>
      </c>
      <c r="C2523" s="23">
        <v>2015</v>
      </c>
      <c r="D2523" s="23" t="s">
        <v>252</v>
      </c>
      <c r="E2523" s="23" t="s">
        <v>5</v>
      </c>
      <c r="F2523" s="23" t="s">
        <v>199</v>
      </c>
      <c r="G2523" s="23">
        <v>1</v>
      </c>
    </row>
    <row r="2524" spans="1:7" ht="15" x14ac:dyDescent="0.25">
      <c r="A2524" s="128" t="str">
        <f t="shared" si="39"/>
        <v>Reg2015Colon, rectum and rectosigmoid junction - C18-C20MaleWairarapa</v>
      </c>
      <c r="B2524" s="23" t="s">
        <v>2</v>
      </c>
      <c r="C2524" s="23">
        <v>2015</v>
      </c>
      <c r="D2524" s="23" t="s">
        <v>1567</v>
      </c>
      <c r="E2524" s="23" t="s">
        <v>5</v>
      </c>
      <c r="F2524" s="23" t="s">
        <v>199</v>
      </c>
      <c r="G2524" s="23">
        <v>21</v>
      </c>
    </row>
    <row r="2525" spans="1:7" ht="15" x14ac:dyDescent="0.25">
      <c r="A2525" s="128" t="str">
        <f t="shared" si="39"/>
        <v>Reg2015Liver - C22MaleWairarapa</v>
      </c>
      <c r="B2525" s="23" t="s">
        <v>2</v>
      </c>
      <c r="C2525" s="23">
        <v>2015</v>
      </c>
      <c r="D2525" s="23" t="s">
        <v>254</v>
      </c>
      <c r="E2525" s="23" t="s">
        <v>5</v>
      </c>
      <c r="F2525" s="23" t="s">
        <v>199</v>
      </c>
      <c r="G2525" s="23">
        <v>2</v>
      </c>
    </row>
    <row r="2526" spans="1:7" ht="15" x14ac:dyDescent="0.25">
      <c r="A2526" s="128" t="str">
        <f t="shared" si="39"/>
        <v>Reg2015Pancreas - C25MaleWairarapa</v>
      </c>
      <c r="B2526" s="23" t="s">
        <v>2</v>
      </c>
      <c r="C2526" s="23">
        <v>2015</v>
      </c>
      <c r="D2526" s="23" t="s">
        <v>36</v>
      </c>
      <c r="E2526" s="23" t="s">
        <v>5</v>
      </c>
      <c r="F2526" s="23" t="s">
        <v>199</v>
      </c>
      <c r="G2526" s="23">
        <v>5</v>
      </c>
    </row>
    <row r="2527" spans="1:7" ht="15" x14ac:dyDescent="0.25">
      <c r="A2527" s="128" t="str">
        <f t="shared" si="39"/>
        <v>Reg2015Other digestive organs - C26MaleWairarapa</v>
      </c>
      <c r="B2527" s="23" t="s">
        <v>2</v>
      </c>
      <c r="C2527" s="23">
        <v>2015</v>
      </c>
      <c r="D2527" s="23" t="s">
        <v>256</v>
      </c>
      <c r="E2527" s="23" t="s">
        <v>5</v>
      </c>
      <c r="F2527" s="23" t="s">
        <v>199</v>
      </c>
      <c r="G2527" s="23">
        <v>2</v>
      </c>
    </row>
    <row r="2528" spans="1:7" ht="15" x14ac:dyDescent="0.25">
      <c r="A2528" s="128" t="str">
        <f t="shared" si="39"/>
        <v>Reg2015Lung - C33-C34MaleWairarapa</v>
      </c>
      <c r="B2528" s="23" t="s">
        <v>2</v>
      </c>
      <c r="C2528" s="23">
        <v>2015</v>
      </c>
      <c r="D2528" s="23" t="s">
        <v>47</v>
      </c>
      <c r="E2528" s="23" t="s">
        <v>5</v>
      </c>
      <c r="F2528" s="23" t="s">
        <v>199</v>
      </c>
      <c r="G2528" s="23">
        <v>9</v>
      </c>
    </row>
    <row r="2529" spans="1:7" ht="15" x14ac:dyDescent="0.25">
      <c r="A2529" s="128" t="str">
        <f t="shared" si="39"/>
        <v>Reg2015Bone and articular cartilage - C40-C41MaleWairarapa</v>
      </c>
      <c r="B2529" s="23" t="s">
        <v>2</v>
      </c>
      <c r="C2529" s="23">
        <v>2015</v>
      </c>
      <c r="D2529" s="23" t="s">
        <v>262</v>
      </c>
      <c r="E2529" s="23" t="s">
        <v>5</v>
      </c>
      <c r="F2529" s="23" t="s">
        <v>199</v>
      </c>
      <c r="G2529" s="23">
        <v>1</v>
      </c>
    </row>
    <row r="2530" spans="1:7" ht="15" x14ac:dyDescent="0.25">
      <c r="A2530" s="128" t="str">
        <f t="shared" si="39"/>
        <v>Reg2015Melanoma - C43MaleWairarapa</v>
      </c>
      <c r="B2530" s="23" t="s">
        <v>2</v>
      </c>
      <c r="C2530" s="23">
        <v>2015</v>
      </c>
      <c r="D2530" s="23" t="s">
        <v>28</v>
      </c>
      <c r="E2530" s="23" t="s">
        <v>5</v>
      </c>
      <c r="F2530" s="23" t="s">
        <v>199</v>
      </c>
      <c r="G2530" s="23">
        <v>12</v>
      </c>
    </row>
    <row r="2531" spans="1:7" ht="15" x14ac:dyDescent="0.25">
      <c r="A2531" s="128" t="str">
        <f t="shared" si="39"/>
        <v>Reg2015Connective tissue - C49MaleWairarapa</v>
      </c>
      <c r="B2531" s="23" t="s">
        <v>2</v>
      </c>
      <c r="C2531" s="23">
        <v>2015</v>
      </c>
      <c r="D2531" s="23" t="s">
        <v>268</v>
      </c>
      <c r="E2531" s="23" t="s">
        <v>5</v>
      </c>
      <c r="F2531" s="23" t="s">
        <v>199</v>
      </c>
      <c r="G2531" s="23">
        <v>1</v>
      </c>
    </row>
    <row r="2532" spans="1:7" ht="15" x14ac:dyDescent="0.25">
      <c r="A2532" s="128" t="str">
        <f t="shared" si="39"/>
        <v>Reg2015Penis - C60MaleWairarapa</v>
      </c>
      <c r="B2532" s="23" t="s">
        <v>2</v>
      </c>
      <c r="C2532" s="23">
        <v>2015</v>
      </c>
      <c r="D2532" s="23" t="s">
        <v>37</v>
      </c>
      <c r="E2532" s="23" t="s">
        <v>5</v>
      </c>
      <c r="F2532" s="23" t="s">
        <v>199</v>
      </c>
      <c r="G2532" s="23">
        <v>2</v>
      </c>
    </row>
    <row r="2533" spans="1:7" ht="15" x14ac:dyDescent="0.25">
      <c r="A2533" s="128" t="str">
        <f t="shared" si="39"/>
        <v>Reg2015Prostate - C61MaleWairarapa</v>
      </c>
      <c r="B2533" s="23" t="s">
        <v>2</v>
      </c>
      <c r="C2533" s="23">
        <v>2015</v>
      </c>
      <c r="D2533" s="23" t="s">
        <v>38</v>
      </c>
      <c r="E2533" s="23" t="s">
        <v>5</v>
      </c>
      <c r="F2533" s="23" t="s">
        <v>199</v>
      </c>
      <c r="G2533" s="23">
        <v>45</v>
      </c>
    </row>
    <row r="2534" spans="1:7" ht="15" x14ac:dyDescent="0.25">
      <c r="A2534" s="128" t="str">
        <f t="shared" si="39"/>
        <v>Reg2015Testis - C62MaleWairarapa</v>
      </c>
      <c r="B2534" s="23" t="s">
        <v>2</v>
      </c>
      <c r="C2534" s="23">
        <v>2015</v>
      </c>
      <c r="D2534" s="23" t="s">
        <v>40</v>
      </c>
      <c r="E2534" s="23" t="s">
        <v>5</v>
      </c>
      <c r="F2534" s="23" t="s">
        <v>199</v>
      </c>
      <c r="G2534" s="23">
        <v>2</v>
      </c>
    </row>
    <row r="2535" spans="1:7" ht="15" x14ac:dyDescent="0.25">
      <c r="A2535" s="128" t="str">
        <f t="shared" si="39"/>
        <v>Reg2015Kidney - C64MaleWairarapa</v>
      </c>
      <c r="B2535" s="23" t="s">
        <v>2</v>
      </c>
      <c r="C2535" s="23">
        <v>2015</v>
      </c>
      <c r="D2535" s="23" t="s">
        <v>274</v>
      </c>
      <c r="E2535" s="23" t="s">
        <v>5</v>
      </c>
      <c r="F2535" s="23" t="s">
        <v>199</v>
      </c>
      <c r="G2535" s="23">
        <v>4</v>
      </c>
    </row>
    <row r="2536" spans="1:7" ht="15" x14ac:dyDescent="0.25">
      <c r="A2536" s="128" t="str">
        <f t="shared" si="39"/>
        <v>Reg2015Bladder - C67MaleWairarapa</v>
      </c>
      <c r="B2536" s="23" t="s">
        <v>2</v>
      </c>
      <c r="C2536" s="23">
        <v>2015</v>
      </c>
      <c r="D2536" s="23" t="s">
        <v>19</v>
      </c>
      <c r="E2536" s="23" t="s">
        <v>5</v>
      </c>
      <c r="F2536" s="23" t="s">
        <v>199</v>
      </c>
      <c r="G2536" s="23">
        <v>4</v>
      </c>
    </row>
    <row r="2537" spans="1:7" ht="15" x14ac:dyDescent="0.25">
      <c r="A2537" s="128" t="str">
        <f t="shared" si="39"/>
        <v>Reg2015Brain - C71MaleWairarapa</v>
      </c>
      <c r="B2537" s="23" t="s">
        <v>2</v>
      </c>
      <c r="C2537" s="23">
        <v>2015</v>
      </c>
      <c r="D2537" s="23" t="s">
        <v>20</v>
      </c>
      <c r="E2537" s="23" t="s">
        <v>5</v>
      </c>
      <c r="F2537" s="23" t="s">
        <v>199</v>
      </c>
      <c r="G2537" s="23">
        <v>1</v>
      </c>
    </row>
    <row r="2538" spans="1:7" ht="15" x14ac:dyDescent="0.25">
      <c r="A2538" s="128" t="str">
        <f t="shared" si="39"/>
        <v>Reg2015Unknown primary - C77-C79MaleWairarapa</v>
      </c>
      <c r="B2538" s="23" t="s">
        <v>2</v>
      </c>
      <c r="C2538" s="23">
        <v>2015</v>
      </c>
      <c r="D2538" s="23" t="s">
        <v>286</v>
      </c>
      <c r="E2538" s="23" t="s">
        <v>5</v>
      </c>
      <c r="F2538" s="23" t="s">
        <v>199</v>
      </c>
      <c r="G2538" s="23">
        <v>7</v>
      </c>
    </row>
    <row r="2539" spans="1:7" ht="15" x14ac:dyDescent="0.25">
      <c r="A2539" s="128" t="str">
        <f t="shared" si="39"/>
        <v>Reg2015Hodgkin lymphoma - C81MaleWairarapa</v>
      </c>
      <c r="B2539" s="23" t="s">
        <v>2</v>
      </c>
      <c r="C2539" s="23">
        <v>2015</v>
      </c>
      <c r="D2539" s="23" t="s">
        <v>289</v>
      </c>
      <c r="E2539" s="23" t="s">
        <v>5</v>
      </c>
      <c r="F2539" s="23" t="s">
        <v>199</v>
      </c>
      <c r="G2539" s="23">
        <v>1</v>
      </c>
    </row>
    <row r="2540" spans="1:7" ht="15" x14ac:dyDescent="0.25">
      <c r="A2540" s="128" t="str">
        <f t="shared" si="39"/>
        <v>Reg2015Non-Hodgkin lymphoma - C82-C86, C96MaleWairarapa</v>
      </c>
      <c r="B2540" s="23" t="s">
        <v>2</v>
      </c>
      <c r="C2540" s="23">
        <v>2015</v>
      </c>
      <c r="D2540" s="23" t="s">
        <v>365</v>
      </c>
      <c r="E2540" s="23" t="s">
        <v>5</v>
      </c>
      <c r="F2540" s="23" t="s">
        <v>199</v>
      </c>
      <c r="G2540" s="23">
        <v>7</v>
      </c>
    </row>
    <row r="2541" spans="1:7" ht="15" x14ac:dyDescent="0.25">
      <c r="A2541" s="128" t="str">
        <f t="shared" si="39"/>
        <v>Reg2015Myeloma - C90MaleWairarapa</v>
      </c>
      <c r="B2541" s="23" t="s">
        <v>2</v>
      </c>
      <c r="C2541" s="23">
        <v>2015</v>
      </c>
      <c r="D2541" s="23" t="s">
        <v>292</v>
      </c>
      <c r="E2541" s="23" t="s">
        <v>5</v>
      </c>
      <c r="F2541" s="23" t="s">
        <v>199</v>
      </c>
      <c r="G2541" s="23">
        <v>1</v>
      </c>
    </row>
    <row r="2542" spans="1:7" ht="15" x14ac:dyDescent="0.25">
      <c r="A2542" s="128" t="str">
        <f t="shared" si="39"/>
        <v>Reg2015Leukaemia - C91-C95MaleWairarapa</v>
      </c>
      <c r="B2542" s="23" t="s">
        <v>2</v>
      </c>
      <c r="C2542" s="23">
        <v>2015</v>
      </c>
      <c r="D2542" s="23" t="s">
        <v>26</v>
      </c>
      <c r="E2542" s="23" t="s">
        <v>5</v>
      </c>
      <c r="F2542" s="23" t="s">
        <v>199</v>
      </c>
      <c r="G2542" s="23">
        <v>8</v>
      </c>
    </row>
    <row r="2543" spans="1:7" ht="15" x14ac:dyDescent="0.25">
      <c r="A2543" s="128" t="str">
        <f t="shared" si="39"/>
        <v>Reg2015Myelodyplastic syndromes - D46MaleWairarapa</v>
      </c>
      <c r="B2543" s="23" t="s">
        <v>2</v>
      </c>
      <c r="C2543" s="23">
        <v>2015</v>
      </c>
      <c r="D2543" s="23" t="s">
        <v>295</v>
      </c>
      <c r="E2543" s="23" t="s">
        <v>5</v>
      </c>
      <c r="F2543" s="23" t="s">
        <v>199</v>
      </c>
      <c r="G2543" s="23">
        <v>2</v>
      </c>
    </row>
    <row r="2544" spans="1:7" ht="15" x14ac:dyDescent="0.25">
      <c r="A2544" s="128" t="str">
        <f t="shared" si="39"/>
        <v>Reg2015Lip - C00FemaleNelson Marlborough</v>
      </c>
      <c r="B2544" s="23" t="s">
        <v>2</v>
      </c>
      <c r="C2544" s="23">
        <v>2015</v>
      </c>
      <c r="D2544" s="23" t="s">
        <v>27</v>
      </c>
      <c r="E2544" s="23" t="s">
        <v>4</v>
      </c>
      <c r="F2544" s="23" t="s">
        <v>200</v>
      </c>
      <c r="G2544" s="23">
        <v>1</v>
      </c>
    </row>
    <row r="2545" spans="1:7" ht="15" x14ac:dyDescent="0.25">
      <c r="A2545" s="128" t="str">
        <f t="shared" si="39"/>
        <v>Reg2015Tonsils - C09FemaleNelson Marlborough</v>
      </c>
      <c r="B2545" s="23" t="s">
        <v>2</v>
      </c>
      <c r="C2545" s="23">
        <v>2015</v>
      </c>
      <c r="D2545" s="23" t="s">
        <v>248</v>
      </c>
      <c r="E2545" s="23" t="s">
        <v>4</v>
      </c>
      <c r="F2545" s="23" t="s">
        <v>200</v>
      </c>
      <c r="G2545" s="23">
        <v>1</v>
      </c>
    </row>
    <row r="2546" spans="1:7" ht="15" x14ac:dyDescent="0.25">
      <c r="A2546" s="128" t="str">
        <f t="shared" si="39"/>
        <v>Reg2015Oesophagus - C15FemaleNelson Marlborough</v>
      </c>
      <c r="B2546" s="23" t="s">
        <v>2</v>
      </c>
      <c r="C2546" s="23">
        <v>2015</v>
      </c>
      <c r="D2546" s="23" t="s">
        <v>33</v>
      </c>
      <c r="E2546" s="23" t="s">
        <v>4</v>
      </c>
      <c r="F2546" s="23" t="s">
        <v>200</v>
      </c>
      <c r="G2546" s="23">
        <v>2</v>
      </c>
    </row>
    <row r="2547" spans="1:7" ht="15" x14ac:dyDescent="0.25">
      <c r="A2547" s="128" t="str">
        <f t="shared" si="39"/>
        <v>Reg2015Stomach - C16FemaleNelson Marlborough</v>
      </c>
      <c r="B2547" s="23" t="s">
        <v>2</v>
      </c>
      <c r="C2547" s="23">
        <v>2015</v>
      </c>
      <c r="D2547" s="23" t="s">
        <v>39</v>
      </c>
      <c r="E2547" s="23" t="s">
        <v>4</v>
      </c>
      <c r="F2547" s="23" t="s">
        <v>200</v>
      </c>
      <c r="G2547" s="23">
        <v>2</v>
      </c>
    </row>
    <row r="2548" spans="1:7" ht="15" x14ac:dyDescent="0.25">
      <c r="A2548" s="128" t="str">
        <f t="shared" si="39"/>
        <v>Reg2015Small intestine - C17FemaleNelson Marlborough</v>
      </c>
      <c r="B2548" s="23" t="s">
        <v>2</v>
      </c>
      <c r="C2548" s="23">
        <v>2015</v>
      </c>
      <c r="D2548" s="23" t="s">
        <v>252</v>
      </c>
      <c r="E2548" s="23" t="s">
        <v>4</v>
      </c>
      <c r="F2548" s="23" t="s">
        <v>200</v>
      </c>
      <c r="G2548" s="23">
        <v>1</v>
      </c>
    </row>
    <row r="2549" spans="1:7" ht="15" x14ac:dyDescent="0.25">
      <c r="A2549" s="128" t="str">
        <f t="shared" si="39"/>
        <v>Reg2015Colon, rectum and rectosigmoid junction - C18-C20FemaleNelson Marlborough</v>
      </c>
      <c r="B2549" s="23" t="s">
        <v>2</v>
      </c>
      <c r="C2549" s="23">
        <v>2015</v>
      </c>
      <c r="D2549" s="23" t="s">
        <v>1567</v>
      </c>
      <c r="E2549" s="23" t="s">
        <v>4</v>
      </c>
      <c r="F2549" s="23" t="s">
        <v>200</v>
      </c>
      <c r="G2549" s="23">
        <v>56</v>
      </c>
    </row>
    <row r="2550" spans="1:7" ht="15" x14ac:dyDescent="0.25">
      <c r="A2550" s="128" t="str">
        <f t="shared" si="39"/>
        <v>Reg2015Anus - C21FemaleNelson Marlborough</v>
      </c>
      <c r="B2550" s="23" t="s">
        <v>2</v>
      </c>
      <c r="C2550" s="23">
        <v>2015</v>
      </c>
      <c r="D2550" s="23" t="s">
        <v>18</v>
      </c>
      <c r="E2550" s="23" t="s">
        <v>4</v>
      </c>
      <c r="F2550" s="23" t="s">
        <v>200</v>
      </c>
      <c r="G2550" s="23">
        <v>2</v>
      </c>
    </row>
    <row r="2551" spans="1:7" ht="15" x14ac:dyDescent="0.25">
      <c r="A2551" s="128" t="str">
        <f t="shared" si="39"/>
        <v>Reg2015Liver - C22FemaleNelson Marlborough</v>
      </c>
      <c r="B2551" s="23" t="s">
        <v>2</v>
      </c>
      <c r="C2551" s="23">
        <v>2015</v>
      </c>
      <c r="D2551" s="23" t="s">
        <v>254</v>
      </c>
      <c r="E2551" s="23" t="s">
        <v>4</v>
      </c>
      <c r="F2551" s="23" t="s">
        <v>200</v>
      </c>
      <c r="G2551" s="23">
        <v>4</v>
      </c>
    </row>
    <row r="2552" spans="1:7" ht="15" x14ac:dyDescent="0.25">
      <c r="A2552" s="128" t="str">
        <f t="shared" si="39"/>
        <v>Reg2015Other biliary tract - C24FemaleNelson Marlborough</v>
      </c>
      <c r="B2552" s="23" t="s">
        <v>2</v>
      </c>
      <c r="C2552" s="23">
        <v>2015</v>
      </c>
      <c r="D2552" s="23" t="s">
        <v>255</v>
      </c>
      <c r="E2552" s="23" t="s">
        <v>4</v>
      </c>
      <c r="F2552" s="23" t="s">
        <v>200</v>
      </c>
      <c r="G2552" s="23">
        <v>2</v>
      </c>
    </row>
    <row r="2553" spans="1:7" ht="15" x14ac:dyDescent="0.25">
      <c r="A2553" s="128" t="str">
        <f t="shared" si="39"/>
        <v>Reg2015Pancreas - C25FemaleNelson Marlborough</v>
      </c>
      <c r="B2553" s="23" t="s">
        <v>2</v>
      </c>
      <c r="C2553" s="23">
        <v>2015</v>
      </c>
      <c r="D2553" s="23" t="s">
        <v>36</v>
      </c>
      <c r="E2553" s="23" t="s">
        <v>4</v>
      </c>
      <c r="F2553" s="23" t="s">
        <v>200</v>
      </c>
      <c r="G2553" s="23">
        <v>11</v>
      </c>
    </row>
    <row r="2554" spans="1:7" ht="15" x14ac:dyDescent="0.25">
      <c r="A2554" s="128" t="str">
        <f t="shared" si="39"/>
        <v>Reg2015Other digestive organs - C26FemaleNelson Marlborough</v>
      </c>
      <c r="B2554" s="23" t="s">
        <v>2</v>
      </c>
      <c r="C2554" s="23">
        <v>2015</v>
      </c>
      <c r="D2554" s="23" t="s">
        <v>256</v>
      </c>
      <c r="E2554" s="23" t="s">
        <v>4</v>
      </c>
      <c r="F2554" s="23" t="s">
        <v>200</v>
      </c>
      <c r="G2554" s="23">
        <v>7</v>
      </c>
    </row>
    <row r="2555" spans="1:7" ht="15" x14ac:dyDescent="0.25">
      <c r="A2555" s="128" t="str">
        <f t="shared" si="39"/>
        <v>Reg2015Accessory sinuses - C31FemaleNelson Marlborough</v>
      </c>
      <c r="B2555" s="23" t="s">
        <v>2</v>
      </c>
      <c r="C2555" s="23">
        <v>2015</v>
      </c>
      <c r="D2555" s="23" t="s">
        <v>259</v>
      </c>
      <c r="E2555" s="23" t="s">
        <v>4</v>
      </c>
      <c r="F2555" s="23" t="s">
        <v>200</v>
      </c>
      <c r="G2555" s="23">
        <v>1</v>
      </c>
    </row>
    <row r="2556" spans="1:7" ht="15" x14ac:dyDescent="0.25">
      <c r="A2556" s="128" t="str">
        <f t="shared" si="39"/>
        <v>Reg2015Larynx - C32FemaleNelson Marlborough</v>
      </c>
      <c r="B2556" s="23" t="s">
        <v>2</v>
      </c>
      <c r="C2556" s="23">
        <v>2015</v>
      </c>
      <c r="D2556" s="23" t="s">
        <v>25</v>
      </c>
      <c r="E2556" s="23" t="s">
        <v>4</v>
      </c>
      <c r="F2556" s="23" t="s">
        <v>200</v>
      </c>
      <c r="G2556" s="23">
        <v>1</v>
      </c>
    </row>
    <row r="2557" spans="1:7" ht="15" x14ac:dyDescent="0.25">
      <c r="A2557" s="128" t="str">
        <f t="shared" si="39"/>
        <v>Reg2015Lung - C33-C34FemaleNelson Marlborough</v>
      </c>
      <c r="B2557" s="23" t="s">
        <v>2</v>
      </c>
      <c r="C2557" s="23">
        <v>2015</v>
      </c>
      <c r="D2557" s="23" t="s">
        <v>47</v>
      </c>
      <c r="E2557" s="23" t="s">
        <v>4</v>
      </c>
      <c r="F2557" s="23" t="s">
        <v>200</v>
      </c>
      <c r="G2557" s="23">
        <v>41</v>
      </c>
    </row>
    <row r="2558" spans="1:7" ht="15" x14ac:dyDescent="0.25">
      <c r="A2558" s="128" t="str">
        <f t="shared" si="39"/>
        <v>Reg2015Bone and articular cartilage - C40-C41FemaleNelson Marlborough</v>
      </c>
      <c r="B2558" s="23" t="s">
        <v>2</v>
      </c>
      <c r="C2558" s="23">
        <v>2015</v>
      </c>
      <c r="D2558" s="23" t="s">
        <v>262</v>
      </c>
      <c r="E2558" s="23" t="s">
        <v>4</v>
      </c>
      <c r="F2558" s="23" t="s">
        <v>200</v>
      </c>
      <c r="G2558" s="23">
        <v>1</v>
      </c>
    </row>
    <row r="2559" spans="1:7" ht="15" x14ac:dyDescent="0.25">
      <c r="A2559" s="128" t="str">
        <f t="shared" si="39"/>
        <v>Reg2015Melanoma - C43FemaleNelson Marlborough</v>
      </c>
      <c r="B2559" s="23" t="s">
        <v>2</v>
      </c>
      <c r="C2559" s="23">
        <v>2015</v>
      </c>
      <c r="D2559" s="23" t="s">
        <v>28</v>
      </c>
      <c r="E2559" s="23" t="s">
        <v>4</v>
      </c>
      <c r="F2559" s="23" t="s">
        <v>200</v>
      </c>
      <c r="G2559" s="23">
        <v>46</v>
      </c>
    </row>
    <row r="2560" spans="1:7" ht="15" x14ac:dyDescent="0.25">
      <c r="A2560" s="128" t="str">
        <f t="shared" si="39"/>
        <v>Reg2015Non-melanoma - C44FemaleNelson Marlborough</v>
      </c>
      <c r="B2560" s="23" t="s">
        <v>2</v>
      </c>
      <c r="C2560" s="23">
        <v>2015</v>
      </c>
      <c r="D2560" s="23" t="s">
        <v>263</v>
      </c>
      <c r="E2560" s="23" t="s">
        <v>4</v>
      </c>
      <c r="F2560" s="23" t="s">
        <v>200</v>
      </c>
      <c r="G2560" s="23">
        <v>1</v>
      </c>
    </row>
    <row r="2561" spans="1:7" ht="15" x14ac:dyDescent="0.25">
      <c r="A2561" s="128" t="str">
        <f t="shared" si="39"/>
        <v>Reg2015Peripheral nerves and autonomic nervous system - C47FemaleNelson Marlborough</v>
      </c>
      <c r="B2561" s="23" t="s">
        <v>2</v>
      </c>
      <c r="C2561" s="23">
        <v>2015</v>
      </c>
      <c r="D2561" s="23" t="s">
        <v>266</v>
      </c>
      <c r="E2561" s="23" t="s">
        <v>4</v>
      </c>
      <c r="F2561" s="23" t="s">
        <v>200</v>
      </c>
      <c r="G2561" s="23">
        <v>1</v>
      </c>
    </row>
    <row r="2562" spans="1:7" ht="15" x14ac:dyDescent="0.25">
      <c r="A2562" s="128" t="str">
        <f t="shared" si="39"/>
        <v>Reg2015Connective tissue - C49FemaleNelson Marlborough</v>
      </c>
      <c r="B2562" s="23" t="s">
        <v>2</v>
      </c>
      <c r="C2562" s="23">
        <v>2015</v>
      </c>
      <c r="D2562" s="23" t="s">
        <v>268</v>
      </c>
      <c r="E2562" s="23" t="s">
        <v>4</v>
      </c>
      <c r="F2562" s="23" t="s">
        <v>200</v>
      </c>
      <c r="G2562" s="23">
        <v>1</v>
      </c>
    </row>
    <row r="2563" spans="1:7" ht="15" x14ac:dyDescent="0.25">
      <c r="A2563" s="128" t="str">
        <f t="shared" ref="A2563:A2626" si="40">B2563&amp;C2563&amp;D2563&amp;E2563&amp;F2563</f>
        <v>Reg2015Breast - C50FemaleNelson Marlborough</v>
      </c>
      <c r="B2563" s="23" t="s">
        <v>2</v>
      </c>
      <c r="C2563" s="23">
        <v>2015</v>
      </c>
      <c r="D2563" s="23" t="s">
        <v>21</v>
      </c>
      <c r="E2563" s="23" t="s">
        <v>4</v>
      </c>
      <c r="F2563" s="23" t="s">
        <v>200</v>
      </c>
      <c r="G2563" s="23">
        <v>128</v>
      </c>
    </row>
    <row r="2564" spans="1:7" ht="15" x14ac:dyDescent="0.25">
      <c r="A2564" s="128" t="str">
        <f t="shared" si="40"/>
        <v>Reg2015Vulva - C51FemaleNelson Marlborough</v>
      </c>
      <c r="B2564" s="23" t="s">
        <v>2</v>
      </c>
      <c r="C2564" s="23">
        <v>2015</v>
      </c>
      <c r="D2564" s="23" t="s">
        <v>46</v>
      </c>
      <c r="E2564" s="23" t="s">
        <v>4</v>
      </c>
      <c r="F2564" s="23" t="s">
        <v>200</v>
      </c>
      <c r="G2564" s="23">
        <v>2</v>
      </c>
    </row>
    <row r="2565" spans="1:7" ht="15" x14ac:dyDescent="0.25">
      <c r="A2565" s="128" t="str">
        <f t="shared" si="40"/>
        <v>Reg2015Cervix - C53FemaleNelson Marlborough</v>
      </c>
      <c r="B2565" s="23" t="s">
        <v>2</v>
      </c>
      <c r="C2565" s="23">
        <v>2015</v>
      </c>
      <c r="D2565" s="23" t="s">
        <v>22</v>
      </c>
      <c r="E2565" s="23" t="s">
        <v>4</v>
      </c>
      <c r="F2565" s="23" t="s">
        <v>200</v>
      </c>
      <c r="G2565" s="23">
        <v>7</v>
      </c>
    </row>
    <row r="2566" spans="1:7" ht="15" x14ac:dyDescent="0.25">
      <c r="A2566" s="128" t="str">
        <f t="shared" si="40"/>
        <v>Reg2015Uterus - C54-C55FemaleNelson Marlborough</v>
      </c>
      <c r="B2566" s="23" t="s">
        <v>2</v>
      </c>
      <c r="C2566" s="23">
        <v>2015</v>
      </c>
      <c r="D2566" s="23" t="s">
        <v>44</v>
      </c>
      <c r="E2566" s="23" t="s">
        <v>4</v>
      </c>
      <c r="F2566" s="23" t="s">
        <v>200</v>
      </c>
      <c r="G2566" s="23">
        <v>19</v>
      </c>
    </row>
    <row r="2567" spans="1:7" ht="15" x14ac:dyDescent="0.25">
      <c r="A2567" s="128" t="str">
        <f t="shared" si="40"/>
        <v>Reg2015Ovary - C56FemaleNelson Marlborough</v>
      </c>
      <c r="B2567" s="23" t="s">
        <v>2</v>
      </c>
      <c r="C2567" s="23">
        <v>2015</v>
      </c>
      <c r="D2567" s="23" t="s">
        <v>35</v>
      </c>
      <c r="E2567" s="23" t="s">
        <v>4</v>
      </c>
      <c r="F2567" s="23" t="s">
        <v>200</v>
      </c>
      <c r="G2567" s="23">
        <v>13</v>
      </c>
    </row>
    <row r="2568" spans="1:7" ht="15" x14ac:dyDescent="0.25">
      <c r="A2568" s="128" t="str">
        <f t="shared" si="40"/>
        <v>Reg2015Kidney - C64FemaleNelson Marlborough</v>
      </c>
      <c r="B2568" s="23" t="s">
        <v>2</v>
      </c>
      <c r="C2568" s="23">
        <v>2015</v>
      </c>
      <c r="D2568" s="23" t="s">
        <v>274</v>
      </c>
      <c r="E2568" s="23" t="s">
        <v>4</v>
      </c>
      <c r="F2568" s="23" t="s">
        <v>200</v>
      </c>
      <c r="G2568" s="23">
        <v>6</v>
      </c>
    </row>
    <row r="2569" spans="1:7" ht="15" x14ac:dyDescent="0.25">
      <c r="A2569" s="128" t="str">
        <f t="shared" si="40"/>
        <v>Reg2015Renal pelvis - C65FemaleNelson Marlborough</v>
      </c>
      <c r="B2569" s="23" t="s">
        <v>2</v>
      </c>
      <c r="C2569" s="23">
        <v>2015</v>
      </c>
      <c r="D2569" s="23" t="s">
        <v>275</v>
      </c>
      <c r="E2569" s="23" t="s">
        <v>4</v>
      </c>
      <c r="F2569" s="23" t="s">
        <v>200</v>
      </c>
      <c r="G2569" s="23">
        <v>1</v>
      </c>
    </row>
    <row r="2570" spans="1:7" ht="15" x14ac:dyDescent="0.25">
      <c r="A2570" s="128" t="str">
        <f t="shared" si="40"/>
        <v>Reg2015Ureter - C66FemaleNelson Marlborough</v>
      </c>
      <c r="B2570" s="23" t="s">
        <v>2</v>
      </c>
      <c r="C2570" s="23">
        <v>2015</v>
      </c>
      <c r="D2570" s="23" t="s">
        <v>43</v>
      </c>
      <c r="E2570" s="23" t="s">
        <v>4</v>
      </c>
      <c r="F2570" s="23" t="s">
        <v>200</v>
      </c>
      <c r="G2570" s="23">
        <v>1</v>
      </c>
    </row>
    <row r="2571" spans="1:7" ht="15" x14ac:dyDescent="0.25">
      <c r="A2571" s="128" t="str">
        <f t="shared" si="40"/>
        <v>Reg2015Bladder - C67FemaleNelson Marlborough</v>
      </c>
      <c r="B2571" s="23" t="s">
        <v>2</v>
      </c>
      <c r="C2571" s="23">
        <v>2015</v>
      </c>
      <c r="D2571" s="23" t="s">
        <v>19</v>
      </c>
      <c r="E2571" s="23" t="s">
        <v>4</v>
      </c>
      <c r="F2571" s="23" t="s">
        <v>200</v>
      </c>
      <c r="G2571" s="23">
        <v>3</v>
      </c>
    </row>
    <row r="2572" spans="1:7" ht="15" x14ac:dyDescent="0.25">
      <c r="A2572" s="128" t="str">
        <f t="shared" si="40"/>
        <v>Reg2015Other urinary organs - C68FemaleNelson Marlborough</v>
      </c>
      <c r="B2572" s="23" t="s">
        <v>2</v>
      </c>
      <c r="C2572" s="23">
        <v>2015</v>
      </c>
      <c r="D2572" s="23" t="s">
        <v>276</v>
      </c>
      <c r="E2572" s="23" t="s">
        <v>4</v>
      </c>
      <c r="F2572" s="23" t="s">
        <v>200</v>
      </c>
      <c r="G2572" s="23">
        <v>1</v>
      </c>
    </row>
    <row r="2573" spans="1:7" ht="15" x14ac:dyDescent="0.25">
      <c r="A2573" s="128" t="str">
        <f t="shared" si="40"/>
        <v>Reg2015Eye - C69FemaleNelson Marlborough</v>
      </c>
      <c r="B2573" s="23" t="s">
        <v>2</v>
      </c>
      <c r="C2573" s="23">
        <v>2015</v>
      </c>
      <c r="D2573" s="23" t="s">
        <v>278</v>
      </c>
      <c r="E2573" s="23" t="s">
        <v>4</v>
      </c>
      <c r="F2573" s="23" t="s">
        <v>200</v>
      </c>
      <c r="G2573" s="23">
        <v>3</v>
      </c>
    </row>
    <row r="2574" spans="1:7" ht="15" x14ac:dyDescent="0.25">
      <c r="A2574" s="128" t="str">
        <f t="shared" si="40"/>
        <v>Reg2015Brain - C71FemaleNelson Marlborough</v>
      </c>
      <c r="B2574" s="23" t="s">
        <v>2</v>
      </c>
      <c r="C2574" s="23">
        <v>2015</v>
      </c>
      <c r="D2574" s="23" t="s">
        <v>20</v>
      </c>
      <c r="E2574" s="23" t="s">
        <v>4</v>
      </c>
      <c r="F2574" s="23" t="s">
        <v>200</v>
      </c>
      <c r="G2574" s="23">
        <v>9</v>
      </c>
    </row>
    <row r="2575" spans="1:7" ht="15" x14ac:dyDescent="0.25">
      <c r="A2575" s="128" t="str">
        <f t="shared" si="40"/>
        <v>Reg2015Other central nervous system - C72FemaleNelson Marlborough</v>
      </c>
      <c r="B2575" s="23" t="s">
        <v>2</v>
      </c>
      <c r="C2575" s="23">
        <v>2015</v>
      </c>
      <c r="D2575" s="23" t="s">
        <v>279</v>
      </c>
      <c r="E2575" s="23" t="s">
        <v>4</v>
      </c>
      <c r="F2575" s="23" t="s">
        <v>200</v>
      </c>
      <c r="G2575" s="23">
        <v>1</v>
      </c>
    </row>
    <row r="2576" spans="1:7" ht="15" x14ac:dyDescent="0.25">
      <c r="A2576" s="128" t="str">
        <f t="shared" si="40"/>
        <v>Reg2015Thyroid - C73FemaleNelson Marlborough</v>
      </c>
      <c r="B2576" s="23" t="s">
        <v>2</v>
      </c>
      <c r="C2576" s="23">
        <v>2015</v>
      </c>
      <c r="D2576" s="23" t="s">
        <v>281</v>
      </c>
      <c r="E2576" s="23" t="s">
        <v>4</v>
      </c>
      <c r="F2576" s="23" t="s">
        <v>200</v>
      </c>
      <c r="G2576" s="23">
        <v>3</v>
      </c>
    </row>
    <row r="2577" spans="1:7" ht="15" x14ac:dyDescent="0.25">
      <c r="A2577" s="128" t="str">
        <f t="shared" si="40"/>
        <v>Reg2015Unknown primary - C77-C79FemaleNelson Marlborough</v>
      </c>
      <c r="B2577" s="23" t="s">
        <v>2</v>
      </c>
      <c r="C2577" s="23">
        <v>2015</v>
      </c>
      <c r="D2577" s="23" t="s">
        <v>286</v>
      </c>
      <c r="E2577" s="23" t="s">
        <v>4</v>
      </c>
      <c r="F2577" s="23" t="s">
        <v>200</v>
      </c>
      <c r="G2577" s="23">
        <v>6</v>
      </c>
    </row>
    <row r="2578" spans="1:7" ht="15" x14ac:dyDescent="0.25">
      <c r="A2578" s="128" t="str">
        <f t="shared" si="40"/>
        <v>Reg2015Unspecified site - C80FemaleNelson Marlborough</v>
      </c>
      <c r="B2578" s="23" t="s">
        <v>2</v>
      </c>
      <c r="C2578" s="23">
        <v>2015</v>
      </c>
      <c r="D2578" s="23" t="s">
        <v>287</v>
      </c>
      <c r="E2578" s="23" t="s">
        <v>4</v>
      </c>
      <c r="F2578" s="23" t="s">
        <v>200</v>
      </c>
      <c r="G2578" s="23">
        <v>1</v>
      </c>
    </row>
    <row r="2579" spans="1:7" ht="15" x14ac:dyDescent="0.25">
      <c r="A2579" s="128" t="str">
        <f t="shared" si="40"/>
        <v>Reg2015Hodgkin lymphoma - C81FemaleNelson Marlborough</v>
      </c>
      <c r="B2579" s="23" t="s">
        <v>2</v>
      </c>
      <c r="C2579" s="23">
        <v>2015</v>
      </c>
      <c r="D2579" s="23" t="s">
        <v>289</v>
      </c>
      <c r="E2579" s="23" t="s">
        <v>4</v>
      </c>
      <c r="F2579" s="23" t="s">
        <v>200</v>
      </c>
      <c r="G2579" s="23">
        <v>4</v>
      </c>
    </row>
    <row r="2580" spans="1:7" ht="15" x14ac:dyDescent="0.25">
      <c r="A2580" s="128" t="str">
        <f t="shared" si="40"/>
        <v>Reg2015Non-Hodgkin lymphoma - C82-C86, C96FemaleNelson Marlborough</v>
      </c>
      <c r="B2580" s="23" t="s">
        <v>2</v>
      </c>
      <c r="C2580" s="23">
        <v>2015</v>
      </c>
      <c r="D2580" s="23" t="s">
        <v>365</v>
      </c>
      <c r="E2580" s="23" t="s">
        <v>4</v>
      </c>
      <c r="F2580" s="23" t="s">
        <v>200</v>
      </c>
      <c r="G2580" s="23">
        <v>16</v>
      </c>
    </row>
    <row r="2581" spans="1:7" ht="15" x14ac:dyDescent="0.25">
      <c r="A2581" s="128" t="str">
        <f t="shared" si="40"/>
        <v>Reg2015Myeloma - C90FemaleNelson Marlborough</v>
      </c>
      <c r="B2581" s="23" t="s">
        <v>2</v>
      </c>
      <c r="C2581" s="23">
        <v>2015</v>
      </c>
      <c r="D2581" s="23" t="s">
        <v>292</v>
      </c>
      <c r="E2581" s="23" t="s">
        <v>4</v>
      </c>
      <c r="F2581" s="23" t="s">
        <v>200</v>
      </c>
      <c r="G2581" s="23">
        <v>5</v>
      </c>
    </row>
    <row r="2582" spans="1:7" ht="15" x14ac:dyDescent="0.25">
      <c r="A2582" s="128" t="str">
        <f t="shared" si="40"/>
        <v>Reg2015Leukaemia - C91-C95FemaleNelson Marlborough</v>
      </c>
      <c r="B2582" s="23" t="s">
        <v>2</v>
      </c>
      <c r="C2582" s="23">
        <v>2015</v>
      </c>
      <c r="D2582" s="23" t="s">
        <v>26</v>
      </c>
      <c r="E2582" s="23" t="s">
        <v>4</v>
      </c>
      <c r="F2582" s="23" t="s">
        <v>200</v>
      </c>
      <c r="G2582" s="23">
        <v>12</v>
      </c>
    </row>
    <row r="2583" spans="1:7" ht="15" x14ac:dyDescent="0.25">
      <c r="A2583" s="128" t="str">
        <f t="shared" si="40"/>
        <v>Reg2015Polycythemia vera - D45FemaleNelson Marlborough</v>
      </c>
      <c r="B2583" s="23" t="s">
        <v>2</v>
      </c>
      <c r="C2583" s="23">
        <v>2015</v>
      </c>
      <c r="D2583" s="23" t="s">
        <v>294</v>
      </c>
      <c r="E2583" s="23" t="s">
        <v>4</v>
      </c>
      <c r="F2583" s="23" t="s">
        <v>200</v>
      </c>
      <c r="G2583" s="23">
        <v>1</v>
      </c>
    </row>
    <row r="2584" spans="1:7" ht="15" x14ac:dyDescent="0.25">
      <c r="A2584" s="128" t="str">
        <f t="shared" si="40"/>
        <v>Reg2015Myelodyplastic syndromes - D46FemaleNelson Marlborough</v>
      </c>
      <c r="B2584" s="23" t="s">
        <v>2</v>
      </c>
      <c r="C2584" s="23">
        <v>2015</v>
      </c>
      <c r="D2584" s="23" t="s">
        <v>295</v>
      </c>
      <c r="E2584" s="23" t="s">
        <v>4</v>
      </c>
      <c r="F2584" s="23" t="s">
        <v>200</v>
      </c>
      <c r="G2584" s="23">
        <v>2</v>
      </c>
    </row>
    <row r="2585" spans="1:7" ht="15" x14ac:dyDescent="0.25">
      <c r="A2585" s="128" t="str">
        <f t="shared" si="40"/>
        <v>Reg2015Lip - C00MaleNelson Marlborough</v>
      </c>
      <c r="B2585" s="23" t="s">
        <v>2</v>
      </c>
      <c r="C2585" s="23">
        <v>2015</v>
      </c>
      <c r="D2585" s="23" t="s">
        <v>27</v>
      </c>
      <c r="E2585" s="23" t="s">
        <v>5</v>
      </c>
      <c r="F2585" s="23" t="s">
        <v>200</v>
      </c>
      <c r="G2585" s="23">
        <v>6</v>
      </c>
    </row>
    <row r="2586" spans="1:7" ht="15" x14ac:dyDescent="0.25">
      <c r="A2586" s="128" t="str">
        <f t="shared" si="40"/>
        <v>Reg2015Tongue - C01-C02MaleNelson Marlborough</v>
      </c>
      <c r="B2586" s="23" t="s">
        <v>2</v>
      </c>
      <c r="C2586" s="23">
        <v>2015</v>
      </c>
      <c r="D2586" s="23" t="s">
        <v>42</v>
      </c>
      <c r="E2586" s="23" t="s">
        <v>5</v>
      </c>
      <c r="F2586" s="23" t="s">
        <v>200</v>
      </c>
      <c r="G2586" s="23">
        <v>5</v>
      </c>
    </row>
    <row r="2587" spans="1:7" ht="15" x14ac:dyDescent="0.25">
      <c r="A2587" s="128" t="str">
        <f t="shared" si="40"/>
        <v>Reg2015Mouth - C03-C06MaleNelson Marlborough</v>
      </c>
      <c r="B2587" s="23" t="s">
        <v>2</v>
      </c>
      <c r="C2587" s="23">
        <v>2015</v>
      </c>
      <c r="D2587" s="23" t="s">
        <v>31</v>
      </c>
      <c r="E2587" s="23" t="s">
        <v>5</v>
      </c>
      <c r="F2587" s="23" t="s">
        <v>200</v>
      </c>
      <c r="G2587" s="23">
        <v>1</v>
      </c>
    </row>
    <row r="2588" spans="1:7" ht="15" x14ac:dyDescent="0.25">
      <c r="A2588" s="128" t="str">
        <f t="shared" si="40"/>
        <v>Reg2015Tonsils - C09MaleNelson Marlborough</v>
      </c>
      <c r="B2588" s="23" t="s">
        <v>2</v>
      </c>
      <c r="C2588" s="23">
        <v>2015</v>
      </c>
      <c r="D2588" s="23" t="s">
        <v>248</v>
      </c>
      <c r="E2588" s="23" t="s">
        <v>5</v>
      </c>
      <c r="F2588" s="23" t="s">
        <v>200</v>
      </c>
      <c r="G2588" s="23">
        <v>3</v>
      </c>
    </row>
    <row r="2589" spans="1:7" ht="15" x14ac:dyDescent="0.25">
      <c r="A2589" s="128" t="str">
        <f t="shared" si="40"/>
        <v>Reg2015Oropharynx - C10MaleNelson Marlborough</v>
      </c>
      <c r="B2589" s="23" t="s">
        <v>2</v>
      </c>
      <c r="C2589" s="23">
        <v>2015</v>
      </c>
      <c r="D2589" s="23" t="s">
        <v>34</v>
      </c>
      <c r="E2589" s="23" t="s">
        <v>5</v>
      </c>
      <c r="F2589" s="23" t="s">
        <v>200</v>
      </c>
      <c r="G2589" s="23">
        <v>1</v>
      </c>
    </row>
    <row r="2590" spans="1:7" ht="15" x14ac:dyDescent="0.25">
      <c r="A2590" s="128" t="str">
        <f t="shared" si="40"/>
        <v>Reg2015Oesophagus - C15MaleNelson Marlborough</v>
      </c>
      <c r="B2590" s="23" t="s">
        <v>2</v>
      </c>
      <c r="C2590" s="23">
        <v>2015</v>
      </c>
      <c r="D2590" s="23" t="s">
        <v>33</v>
      </c>
      <c r="E2590" s="23" t="s">
        <v>5</v>
      </c>
      <c r="F2590" s="23" t="s">
        <v>200</v>
      </c>
      <c r="G2590" s="23">
        <v>7</v>
      </c>
    </row>
    <row r="2591" spans="1:7" ht="15" x14ac:dyDescent="0.25">
      <c r="A2591" s="128" t="str">
        <f t="shared" si="40"/>
        <v>Reg2015Stomach - C16MaleNelson Marlborough</v>
      </c>
      <c r="B2591" s="23" t="s">
        <v>2</v>
      </c>
      <c r="C2591" s="23">
        <v>2015</v>
      </c>
      <c r="D2591" s="23" t="s">
        <v>39</v>
      </c>
      <c r="E2591" s="23" t="s">
        <v>5</v>
      </c>
      <c r="F2591" s="23" t="s">
        <v>200</v>
      </c>
      <c r="G2591" s="23">
        <v>7</v>
      </c>
    </row>
    <row r="2592" spans="1:7" ht="15" x14ac:dyDescent="0.25">
      <c r="A2592" s="128" t="str">
        <f t="shared" si="40"/>
        <v>Reg2015Small intestine - C17MaleNelson Marlborough</v>
      </c>
      <c r="B2592" s="23" t="s">
        <v>2</v>
      </c>
      <c r="C2592" s="23">
        <v>2015</v>
      </c>
      <c r="D2592" s="23" t="s">
        <v>252</v>
      </c>
      <c r="E2592" s="23" t="s">
        <v>5</v>
      </c>
      <c r="F2592" s="23" t="s">
        <v>200</v>
      </c>
      <c r="G2592" s="23">
        <v>1</v>
      </c>
    </row>
    <row r="2593" spans="1:7" ht="15" x14ac:dyDescent="0.25">
      <c r="A2593" s="128" t="str">
        <f t="shared" si="40"/>
        <v>Reg2015Colon, rectum and rectosigmoid junction - C18-C20MaleNelson Marlborough</v>
      </c>
      <c r="B2593" s="23" t="s">
        <v>2</v>
      </c>
      <c r="C2593" s="23">
        <v>2015</v>
      </c>
      <c r="D2593" s="23" t="s">
        <v>1567</v>
      </c>
      <c r="E2593" s="23" t="s">
        <v>5</v>
      </c>
      <c r="F2593" s="23" t="s">
        <v>200</v>
      </c>
      <c r="G2593" s="23">
        <v>66</v>
      </c>
    </row>
    <row r="2594" spans="1:7" ht="15" x14ac:dyDescent="0.25">
      <c r="A2594" s="128" t="str">
        <f t="shared" si="40"/>
        <v>Reg2015Anus - C21MaleNelson Marlborough</v>
      </c>
      <c r="B2594" s="23" t="s">
        <v>2</v>
      </c>
      <c r="C2594" s="23">
        <v>2015</v>
      </c>
      <c r="D2594" s="23" t="s">
        <v>18</v>
      </c>
      <c r="E2594" s="23" t="s">
        <v>5</v>
      </c>
      <c r="F2594" s="23" t="s">
        <v>200</v>
      </c>
      <c r="G2594" s="23">
        <v>2</v>
      </c>
    </row>
    <row r="2595" spans="1:7" ht="15" x14ac:dyDescent="0.25">
      <c r="A2595" s="128" t="str">
        <f t="shared" si="40"/>
        <v>Reg2015Liver - C22MaleNelson Marlborough</v>
      </c>
      <c r="B2595" s="23" t="s">
        <v>2</v>
      </c>
      <c r="C2595" s="23">
        <v>2015</v>
      </c>
      <c r="D2595" s="23" t="s">
        <v>254</v>
      </c>
      <c r="E2595" s="23" t="s">
        <v>5</v>
      </c>
      <c r="F2595" s="23" t="s">
        <v>200</v>
      </c>
      <c r="G2595" s="23">
        <v>12</v>
      </c>
    </row>
    <row r="2596" spans="1:7" ht="15" x14ac:dyDescent="0.25">
      <c r="A2596" s="128" t="str">
        <f t="shared" si="40"/>
        <v>Reg2015Gallbladder - C23MaleNelson Marlborough</v>
      </c>
      <c r="B2596" s="23" t="s">
        <v>2</v>
      </c>
      <c r="C2596" s="23">
        <v>2015</v>
      </c>
      <c r="D2596" s="23" t="s">
        <v>23</v>
      </c>
      <c r="E2596" s="23" t="s">
        <v>5</v>
      </c>
      <c r="F2596" s="23" t="s">
        <v>200</v>
      </c>
      <c r="G2596" s="23">
        <v>1</v>
      </c>
    </row>
    <row r="2597" spans="1:7" ht="15" x14ac:dyDescent="0.25">
      <c r="A2597" s="128" t="str">
        <f t="shared" si="40"/>
        <v>Reg2015Other biliary tract - C24MaleNelson Marlborough</v>
      </c>
      <c r="B2597" s="23" t="s">
        <v>2</v>
      </c>
      <c r="C2597" s="23">
        <v>2015</v>
      </c>
      <c r="D2597" s="23" t="s">
        <v>255</v>
      </c>
      <c r="E2597" s="23" t="s">
        <v>5</v>
      </c>
      <c r="F2597" s="23" t="s">
        <v>200</v>
      </c>
      <c r="G2597" s="23">
        <v>3</v>
      </c>
    </row>
    <row r="2598" spans="1:7" ht="15" x14ac:dyDescent="0.25">
      <c r="A2598" s="128" t="str">
        <f t="shared" si="40"/>
        <v>Reg2015Pancreas - C25MaleNelson Marlborough</v>
      </c>
      <c r="B2598" s="23" t="s">
        <v>2</v>
      </c>
      <c r="C2598" s="23">
        <v>2015</v>
      </c>
      <c r="D2598" s="23" t="s">
        <v>36</v>
      </c>
      <c r="E2598" s="23" t="s">
        <v>5</v>
      </c>
      <c r="F2598" s="23" t="s">
        <v>200</v>
      </c>
      <c r="G2598" s="23">
        <v>17</v>
      </c>
    </row>
    <row r="2599" spans="1:7" ht="15" x14ac:dyDescent="0.25">
      <c r="A2599" s="128" t="str">
        <f t="shared" si="40"/>
        <v>Reg2015Other digestive organs - C26MaleNelson Marlborough</v>
      </c>
      <c r="B2599" s="23" t="s">
        <v>2</v>
      </c>
      <c r="C2599" s="23">
        <v>2015</v>
      </c>
      <c r="D2599" s="23" t="s">
        <v>256</v>
      </c>
      <c r="E2599" s="23" t="s">
        <v>5</v>
      </c>
      <c r="F2599" s="23" t="s">
        <v>200</v>
      </c>
      <c r="G2599" s="23">
        <v>2</v>
      </c>
    </row>
    <row r="2600" spans="1:7" ht="15" x14ac:dyDescent="0.25">
      <c r="A2600" s="128" t="str">
        <f t="shared" si="40"/>
        <v>Reg2015Nasal cavity and middle ear - C30MaleNelson Marlborough</v>
      </c>
      <c r="B2600" s="23" t="s">
        <v>2</v>
      </c>
      <c r="C2600" s="23">
        <v>2015</v>
      </c>
      <c r="D2600" s="23" t="s">
        <v>258</v>
      </c>
      <c r="E2600" s="23" t="s">
        <v>5</v>
      </c>
      <c r="F2600" s="23" t="s">
        <v>200</v>
      </c>
      <c r="G2600" s="23">
        <v>1</v>
      </c>
    </row>
    <row r="2601" spans="1:7" ht="15" x14ac:dyDescent="0.25">
      <c r="A2601" s="128" t="str">
        <f t="shared" si="40"/>
        <v>Reg2015Larynx - C32MaleNelson Marlborough</v>
      </c>
      <c r="B2601" s="23" t="s">
        <v>2</v>
      </c>
      <c r="C2601" s="23">
        <v>2015</v>
      </c>
      <c r="D2601" s="23" t="s">
        <v>25</v>
      </c>
      <c r="E2601" s="23" t="s">
        <v>5</v>
      </c>
      <c r="F2601" s="23" t="s">
        <v>200</v>
      </c>
      <c r="G2601" s="23">
        <v>3</v>
      </c>
    </row>
    <row r="2602" spans="1:7" ht="15" x14ac:dyDescent="0.25">
      <c r="A2602" s="128" t="str">
        <f t="shared" si="40"/>
        <v>Reg2015Lung - C33-C34MaleNelson Marlborough</v>
      </c>
      <c r="B2602" s="23" t="s">
        <v>2</v>
      </c>
      <c r="C2602" s="23">
        <v>2015</v>
      </c>
      <c r="D2602" s="23" t="s">
        <v>47</v>
      </c>
      <c r="E2602" s="23" t="s">
        <v>5</v>
      </c>
      <c r="F2602" s="23" t="s">
        <v>200</v>
      </c>
      <c r="G2602" s="23">
        <v>33</v>
      </c>
    </row>
    <row r="2603" spans="1:7" ht="15" x14ac:dyDescent="0.25">
      <c r="A2603" s="128" t="str">
        <f t="shared" si="40"/>
        <v>Reg2015Heart, mediastinum and pleura - C38MaleNelson Marlborough</v>
      </c>
      <c r="B2603" s="23" t="s">
        <v>2</v>
      </c>
      <c r="C2603" s="23">
        <v>2015</v>
      </c>
      <c r="D2603" s="23" t="s">
        <v>260</v>
      </c>
      <c r="E2603" s="23" t="s">
        <v>5</v>
      </c>
      <c r="F2603" s="23" t="s">
        <v>200</v>
      </c>
      <c r="G2603" s="23">
        <v>1</v>
      </c>
    </row>
    <row r="2604" spans="1:7" ht="15" x14ac:dyDescent="0.25">
      <c r="A2604" s="128" t="str">
        <f t="shared" si="40"/>
        <v>Reg2015Bone and articular cartilage - C40-C41MaleNelson Marlborough</v>
      </c>
      <c r="B2604" s="23" t="s">
        <v>2</v>
      </c>
      <c r="C2604" s="23">
        <v>2015</v>
      </c>
      <c r="D2604" s="23" t="s">
        <v>262</v>
      </c>
      <c r="E2604" s="23" t="s">
        <v>5</v>
      </c>
      <c r="F2604" s="23" t="s">
        <v>200</v>
      </c>
      <c r="G2604" s="23">
        <v>1</v>
      </c>
    </row>
    <row r="2605" spans="1:7" ht="15" x14ac:dyDescent="0.25">
      <c r="A2605" s="128" t="str">
        <f t="shared" si="40"/>
        <v>Reg2015Melanoma - C43MaleNelson Marlborough</v>
      </c>
      <c r="B2605" s="23" t="s">
        <v>2</v>
      </c>
      <c r="C2605" s="23">
        <v>2015</v>
      </c>
      <c r="D2605" s="23" t="s">
        <v>28</v>
      </c>
      <c r="E2605" s="23" t="s">
        <v>5</v>
      </c>
      <c r="F2605" s="23" t="s">
        <v>200</v>
      </c>
      <c r="G2605" s="23">
        <v>44</v>
      </c>
    </row>
    <row r="2606" spans="1:7" ht="15" x14ac:dyDescent="0.25">
      <c r="A2606" s="128" t="str">
        <f t="shared" si="40"/>
        <v>Reg2015Non-melanoma - C44MaleNelson Marlborough</v>
      </c>
      <c r="B2606" s="23" t="s">
        <v>2</v>
      </c>
      <c r="C2606" s="23">
        <v>2015</v>
      </c>
      <c r="D2606" s="23" t="s">
        <v>263</v>
      </c>
      <c r="E2606" s="23" t="s">
        <v>5</v>
      </c>
      <c r="F2606" s="23" t="s">
        <v>200</v>
      </c>
      <c r="G2606" s="23">
        <v>1</v>
      </c>
    </row>
    <row r="2607" spans="1:7" ht="15" x14ac:dyDescent="0.25">
      <c r="A2607" s="128" t="str">
        <f t="shared" si="40"/>
        <v>Reg2015Mesothelioma - C45MaleNelson Marlborough</v>
      </c>
      <c r="B2607" s="23" t="s">
        <v>2</v>
      </c>
      <c r="C2607" s="23">
        <v>2015</v>
      </c>
      <c r="D2607" s="23" t="s">
        <v>30</v>
      </c>
      <c r="E2607" s="23" t="s">
        <v>5</v>
      </c>
      <c r="F2607" s="23" t="s">
        <v>200</v>
      </c>
      <c r="G2607" s="23">
        <v>3</v>
      </c>
    </row>
    <row r="2608" spans="1:7" ht="15" x14ac:dyDescent="0.25">
      <c r="A2608" s="128" t="str">
        <f t="shared" si="40"/>
        <v>Reg2015Connective tissue - C49MaleNelson Marlborough</v>
      </c>
      <c r="B2608" s="23" t="s">
        <v>2</v>
      </c>
      <c r="C2608" s="23">
        <v>2015</v>
      </c>
      <c r="D2608" s="23" t="s">
        <v>268</v>
      </c>
      <c r="E2608" s="23" t="s">
        <v>5</v>
      </c>
      <c r="F2608" s="23" t="s">
        <v>200</v>
      </c>
      <c r="G2608" s="23">
        <v>3</v>
      </c>
    </row>
    <row r="2609" spans="1:7" ht="15" x14ac:dyDescent="0.25">
      <c r="A2609" s="128" t="str">
        <f t="shared" si="40"/>
        <v>Reg2015Penis - C60MaleNelson Marlborough</v>
      </c>
      <c r="B2609" s="23" t="s">
        <v>2</v>
      </c>
      <c r="C2609" s="23">
        <v>2015</v>
      </c>
      <c r="D2609" s="23" t="s">
        <v>37</v>
      </c>
      <c r="E2609" s="23" t="s">
        <v>5</v>
      </c>
      <c r="F2609" s="23" t="s">
        <v>200</v>
      </c>
      <c r="G2609" s="23">
        <v>1</v>
      </c>
    </row>
    <row r="2610" spans="1:7" ht="15" x14ac:dyDescent="0.25">
      <c r="A2610" s="128" t="str">
        <f t="shared" si="40"/>
        <v>Reg2015Prostate - C61MaleNelson Marlborough</v>
      </c>
      <c r="B2610" s="23" t="s">
        <v>2</v>
      </c>
      <c r="C2610" s="23">
        <v>2015</v>
      </c>
      <c r="D2610" s="23" t="s">
        <v>38</v>
      </c>
      <c r="E2610" s="23" t="s">
        <v>5</v>
      </c>
      <c r="F2610" s="23" t="s">
        <v>200</v>
      </c>
      <c r="G2610" s="23">
        <v>127</v>
      </c>
    </row>
    <row r="2611" spans="1:7" ht="15" x14ac:dyDescent="0.25">
      <c r="A2611" s="128" t="str">
        <f t="shared" si="40"/>
        <v>Reg2015Testis - C62MaleNelson Marlborough</v>
      </c>
      <c r="B2611" s="23" t="s">
        <v>2</v>
      </c>
      <c r="C2611" s="23">
        <v>2015</v>
      </c>
      <c r="D2611" s="23" t="s">
        <v>40</v>
      </c>
      <c r="E2611" s="23" t="s">
        <v>5</v>
      </c>
      <c r="F2611" s="23" t="s">
        <v>200</v>
      </c>
      <c r="G2611" s="23">
        <v>6</v>
      </c>
    </row>
    <row r="2612" spans="1:7" ht="15" x14ac:dyDescent="0.25">
      <c r="A2612" s="128" t="str">
        <f t="shared" si="40"/>
        <v>Reg2015Kidney - C64MaleNelson Marlborough</v>
      </c>
      <c r="B2612" s="23" t="s">
        <v>2</v>
      </c>
      <c r="C2612" s="23">
        <v>2015</v>
      </c>
      <c r="D2612" s="23" t="s">
        <v>274</v>
      </c>
      <c r="E2612" s="23" t="s">
        <v>5</v>
      </c>
      <c r="F2612" s="23" t="s">
        <v>200</v>
      </c>
      <c r="G2612" s="23">
        <v>19</v>
      </c>
    </row>
    <row r="2613" spans="1:7" ht="15" x14ac:dyDescent="0.25">
      <c r="A2613" s="128" t="str">
        <f t="shared" si="40"/>
        <v>Reg2015Renal pelvis - C65MaleNelson Marlborough</v>
      </c>
      <c r="B2613" s="23" t="s">
        <v>2</v>
      </c>
      <c r="C2613" s="23">
        <v>2015</v>
      </c>
      <c r="D2613" s="23" t="s">
        <v>275</v>
      </c>
      <c r="E2613" s="23" t="s">
        <v>5</v>
      </c>
      <c r="F2613" s="23" t="s">
        <v>200</v>
      </c>
      <c r="G2613" s="23">
        <v>4</v>
      </c>
    </row>
    <row r="2614" spans="1:7" ht="15" x14ac:dyDescent="0.25">
      <c r="A2614" s="128" t="str">
        <f t="shared" si="40"/>
        <v>Reg2015Ureter - C66MaleNelson Marlborough</v>
      </c>
      <c r="B2614" s="23" t="s">
        <v>2</v>
      </c>
      <c r="C2614" s="23">
        <v>2015</v>
      </c>
      <c r="D2614" s="23" t="s">
        <v>43</v>
      </c>
      <c r="E2614" s="23" t="s">
        <v>5</v>
      </c>
      <c r="F2614" s="23" t="s">
        <v>200</v>
      </c>
      <c r="G2614" s="23">
        <v>2</v>
      </c>
    </row>
    <row r="2615" spans="1:7" ht="15" x14ac:dyDescent="0.25">
      <c r="A2615" s="128" t="str">
        <f t="shared" si="40"/>
        <v>Reg2015Bladder - C67MaleNelson Marlborough</v>
      </c>
      <c r="B2615" s="23" t="s">
        <v>2</v>
      </c>
      <c r="C2615" s="23">
        <v>2015</v>
      </c>
      <c r="D2615" s="23" t="s">
        <v>19</v>
      </c>
      <c r="E2615" s="23" t="s">
        <v>5</v>
      </c>
      <c r="F2615" s="23" t="s">
        <v>200</v>
      </c>
      <c r="G2615" s="23">
        <v>7</v>
      </c>
    </row>
    <row r="2616" spans="1:7" ht="15" x14ac:dyDescent="0.25">
      <c r="A2616" s="128" t="str">
        <f t="shared" si="40"/>
        <v>Reg2015Other urinary organs - C68MaleNelson Marlborough</v>
      </c>
      <c r="B2616" s="23" t="s">
        <v>2</v>
      </c>
      <c r="C2616" s="23">
        <v>2015</v>
      </c>
      <c r="D2616" s="23" t="s">
        <v>276</v>
      </c>
      <c r="E2616" s="23" t="s">
        <v>5</v>
      </c>
      <c r="F2616" s="23" t="s">
        <v>200</v>
      </c>
      <c r="G2616" s="23">
        <v>1</v>
      </c>
    </row>
    <row r="2617" spans="1:7" ht="15" x14ac:dyDescent="0.25">
      <c r="A2617" s="128" t="str">
        <f t="shared" si="40"/>
        <v>Reg2015Eye - C69MaleNelson Marlborough</v>
      </c>
      <c r="B2617" s="23" t="s">
        <v>2</v>
      </c>
      <c r="C2617" s="23">
        <v>2015</v>
      </c>
      <c r="D2617" s="23" t="s">
        <v>278</v>
      </c>
      <c r="E2617" s="23" t="s">
        <v>5</v>
      </c>
      <c r="F2617" s="23" t="s">
        <v>200</v>
      </c>
      <c r="G2617" s="23">
        <v>5</v>
      </c>
    </row>
    <row r="2618" spans="1:7" ht="15" x14ac:dyDescent="0.25">
      <c r="A2618" s="128" t="str">
        <f t="shared" si="40"/>
        <v>Reg2015Brain - C71MaleNelson Marlborough</v>
      </c>
      <c r="B2618" s="23" t="s">
        <v>2</v>
      </c>
      <c r="C2618" s="23">
        <v>2015</v>
      </c>
      <c r="D2618" s="23" t="s">
        <v>20</v>
      </c>
      <c r="E2618" s="23" t="s">
        <v>5</v>
      </c>
      <c r="F2618" s="23" t="s">
        <v>200</v>
      </c>
      <c r="G2618" s="23">
        <v>7</v>
      </c>
    </row>
    <row r="2619" spans="1:7" ht="15" x14ac:dyDescent="0.25">
      <c r="A2619" s="128" t="str">
        <f t="shared" si="40"/>
        <v>Reg2015Thyroid - C73MaleNelson Marlborough</v>
      </c>
      <c r="B2619" s="23" t="s">
        <v>2</v>
      </c>
      <c r="C2619" s="23">
        <v>2015</v>
      </c>
      <c r="D2619" s="23" t="s">
        <v>281</v>
      </c>
      <c r="E2619" s="23" t="s">
        <v>5</v>
      </c>
      <c r="F2619" s="23" t="s">
        <v>200</v>
      </c>
      <c r="G2619" s="23">
        <v>2</v>
      </c>
    </row>
    <row r="2620" spans="1:7" ht="15" x14ac:dyDescent="0.25">
      <c r="A2620" s="128" t="str">
        <f t="shared" si="40"/>
        <v>Reg2015Unknown primary - C77-C79MaleNelson Marlborough</v>
      </c>
      <c r="B2620" s="23" t="s">
        <v>2</v>
      </c>
      <c r="C2620" s="23">
        <v>2015</v>
      </c>
      <c r="D2620" s="23" t="s">
        <v>286</v>
      </c>
      <c r="E2620" s="23" t="s">
        <v>5</v>
      </c>
      <c r="F2620" s="23" t="s">
        <v>200</v>
      </c>
      <c r="G2620" s="23">
        <v>9</v>
      </c>
    </row>
    <row r="2621" spans="1:7" ht="15" x14ac:dyDescent="0.25">
      <c r="A2621" s="128" t="str">
        <f t="shared" si="40"/>
        <v>Reg2015Unspecified site - C80MaleNelson Marlborough</v>
      </c>
      <c r="B2621" s="23" t="s">
        <v>2</v>
      </c>
      <c r="C2621" s="23">
        <v>2015</v>
      </c>
      <c r="D2621" s="23" t="s">
        <v>287</v>
      </c>
      <c r="E2621" s="23" t="s">
        <v>5</v>
      </c>
      <c r="F2621" s="23" t="s">
        <v>200</v>
      </c>
      <c r="G2621" s="23">
        <v>2</v>
      </c>
    </row>
    <row r="2622" spans="1:7" ht="15" x14ac:dyDescent="0.25">
      <c r="A2622" s="128" t="str">
        <f t="shared" si="40"/>
        <v>Reg2015Hodgkin lymphoma - C81MaleNelson Marlborough</v>
      </c>
      <c r="B2622" s="23" t="s">
        <v>2</v>
      </c>
      <c r="C2622" s="23">
        <v>2015</v>
      </c>
      <c r="D2622" s="23" t="s">
        <v>289</v>
      </c>
      <c r="E2622" s="23" t="s">
        <v>5</v>
      </c>
      <c r="F2622" s="23" t="s">
        <v>200</v>
      </c>
      <c r="G2622" s="23">
        <v>1</v>
      </c>
    </row>
    <row r="2623" spans="1:7" ht="15" x14ac:dyDescent="0.25">
      <c r="A2623" s="128" t="str">
        <f t="shared" si="40"/>
        <v>Reg2015Non-Hodgkin lymphoma - C82-C86, C96MaleNelson Marlborough</v>
      </c>
      <c r="B2623" s="23" t="s">
        <v>2</v>
      </c>
      <c r="C2623" s="23">
        <v>2015</v>
      </c>
      <c r="D2623" s="23" t="s">
        <v>365</v>
      </c>
      <c r="E2623" s="23" t="s">
        <v>5</v>
      </c>
      <c r="F2623" s="23" t="s">
        <v>200</v>
      </c>
      <c r="G2623" s="23">
        <v>19</v>
      </c>
    </row>
    <row r="2624" spans="1:7" ht="15" x14ac:dyDescent="0.25">
      <c r="A2624" s="128" t="str">
        <f t="shared" si="40"/>
        <v>Reg2015Immunoproliferative cancers - C88MaleNelson Marlborough</v>
      </c>
      <c r="B2624" s="23" t="s">
        <v>2</v>
      </c>
      <c r="C2624" s="23">
        <v>2015</v>
      </c>
      <c r="D2624" s="23" t="s">
        <v>291</v>
      </c>
      <c r="E2624" s="23" t="s">
        <v>5</v>
      </c>
      <c r="F2624" s="23" t="s">
        <v>200</v>
      </c>
      <c r="G2624" s="23">
        <v>1</v>
      </c>
    </row>
    <row r="2625" spans="1:7" ht="15" x14ac:dyDescent="0.25">
      <c r="A2625" s="128" t="str">
        <f t="shared" si="40"/>
        <v>Reg2015Myeloma - C90MaleNelson Marlborough</v>
      </c>
      <c r="B2625" s="23" t="s">
        <v>2</v>
      </c>
      <c r="C2625" s="23">
        <v>2015</v>
      </c>
      <c r="D2625" s="23" t="s">
        <v>292</v>
      </c>
      <c r="E2625" s="23" t="s">
        <v>5</v>
      </c>
      <c r="F2625" s="23" t="s">
        <v>200</v>
      </c>
      <c r="G2625" s="23">
        <v>7</v>
      </c>
    </row>
    <row r="2626" spans="1:7" ht="15" x14ac:dyDescent="0.25">
      <c r="A2626" s="128" t="str">
        <f t="shared" si="40"/>
        <v>Reg2015Leukaemia - C91-C95MaleNelson Marlborough</v>
      </c>
      <c r="B2626" s="23" t="s">
        <v>2</v>
      </c>
      <c r="C2626" s="23">
        <v>2015</v>
      </c>
      <c r="D2626" s="23" t="s">
        <v>26</v>
      </c>
      <c r="E2626" s="23" t="s">
        <v>5</v>
      </c>
      <c r="F2626" s="23" t="s">
        <v>200</v>
      </c>
      <c r="G2626" s="23">
        <v>17</v>
      </c>
    </row>
    <row r="2627" spans="1:7" ht="15" x14ac:dyDescent="0.25">
      <c r="A2627" s="128" t="str">
        <f t="shared" ref="A2627:A2690" si="41">B2627&amp;C2627&amp;D2627&amp;E2627&amp;F2627</f>
        <v>Reg2015Myelodyplastic syndromes - D46MaleNelson Marlborough</v>
      </c>
      <c r="B2627" s="23" t="s">
        <v>2</v>
      </c>
      <c r="C2627" s="23">
        <v>2015</v>
      </c>
      <c r="D2627" s="23" t="s">
        <v>295</v>
      </c>
      <c r="E2627" s="23" t="s">
        <v>5</v>
      </c>
      <c r="F2627" s="23" t="s">
        <v>200</v>
      </c>
      <c r="G2627" s="23">
        <v>6</v>
      </c>
    </row>
    <row r="2628" spans="1:7" ht="15" x14ac:dyDescent="0.25">
      <c r="A2628" s="128" t="str">
        <f t="shared" si="41"/>
        <v>Reg2015Uncertain behaviour of lymphoid, haematopoietic and related tissue - D47MaleNelson Marlborough</v>
      </c>
      <c r="B2628" s="23" t="s">
        <v>2</v>
      </c>
      <c r="C2628" s="23">
        <v>2015</v>
      </c>
      <c r="D2628" s="23" t="s">
        <v>296</v>
      </c>
      <c r="E2628" s="23" t="s">
        <v>5</v>
      </c>
      <c r="F2628" s="23" t="s">
        <v>200</v>
      </c>
      <c r="G2628" s="23">
        <v>1</v>
      </c>
    </row>
    <row r="2629" spans="1:7" ht="15" x14ac:dyDescent="0.25">
      <c r="A2629" s="128" t="str">
        <f t="shared" si="41"/>
        <v>Reg2015Lip - C00FemaleWest Coast</v>
      </c>
      <c r="B2629" s="23" t="s">
        <v>2</v>
      </c>
      <c r="C2629" s="23">
        <v>2015</v>
      </c>
      <c r="D2629" s="23" t="s">
        <v>27</v>
      </c>
      <c r="E2629" s="23" t="s">
        <v>4</v>
      </c>
      <c r="F2629" s="23" t="s">
        <v>201</v>
      </c>
      <c r="G2629" s="23">
        <v>1</v>
      </c>
    </row>
    <row r="2630" spans="1:7" ht="15" x14ac:dyDescent="0.25">
      <c r="A2630" s="128" t="str">
        <f t="shared" si="41"/>
        <v>Reg2015Tonsils - C09FemaleWest Coast</v>
      </c>
      <c r="B2630" s="23" t="s">
        <v>2</v>
      </c>
      <c r="C2630" s="23">
        <v>2015</v>
      </c>
      <c r="D2630" s="23" t="s">
        <v>248</v>
      </c>
      <c r="E2630" s="23" t="s">
        <v>4</v>
      </c>
      <c r="F2630" s="23" t="s">
        <v>201</v>
      </c>
      <c r="G2630" s="23">
        <v>1</v>
      </c>
    </row>
    <row r="2631" spans="1:7" ht="15" x14ac:dyDescent="0.25">
      <c r="A2631" s="128" t="str">
        <f t="shared" si="41"/>
        <v>Reg2015Stomach - C16FemaleWest Coast</v>
      </c>
      <c r="B2631" s="23" t="s">
        <v>2</v>
      </c>
      <c r="C2631" s="23">
        <v>2015</v>
      </c>
      <c r="D2631" s="23" t="s">
        <v>39</v>
      </c>
      <c r="E2631" s="23" t="s">
        <v>4</v>
      </c>
      <c r="F2631" s="23" t="s">
        <v>201</v>
      </c>
      <c r="G2631" s="23">
        <v>1</v>
      </c>
    </row>
    <row r="2632" spans="1:7" ht="15" x14ac:dyDescent="0.25">
      <c r="A2632" s="128" t="str">
        <f t="shared" si="41"/>
        <v>Reg2015Small intestine - C17FemaleWest Coast</v>
      </c>
      <c r="B2632" s="23" t="s">
        <v>2</v>
      </c>
      <c r="C2632" s="23">
        <v>2015</v>
      </c>
      <c r="D2632" s="23" t="s">
        <v>252</v>
      </c>
      <c r="E2632" s="23" t="s">
        <v>4</v>
      </c>
      <c r="F2632" s="23" t="s">
        <v>201</v>
      </c>
      <c r="G2632" s="23">
        <v>1</v>
      </c>
    </row>
    <row r="2633" spans="1:7" ht="15" x14ac:dyDescent="0.25">
      <c r="A2633" s="128" t="str">
        <f t="shared" si="41"/>
        <v>Reg2015Colon, rectum and rectosigmoid junction - C18-C20FemaleWest Coast</v>
      </c>
      <c r="B2633" s="23" t="s">
        <v>2</v>
      </c>
      <c r="C2633" s="23">
        <v>2015</v>
      </c>
      <c r="D2633" s="23" t="s">
        <v>1567</v>
      </c>
      <c r="E2633" s="23" t="s">
        <v>4</v>
      </c>
      <c r="F2633" s="23" t="s">
        <v>201</v>
      </c>
      <c r="G2633" s="23">
        <v>13</v>
      </c>
    </row>
    <row r="2634" spans="1:7" ht="15" x14ac:dyDescent="0.25">
      <c r="A2634" s="128" t="str">
        <f t="shared" si="41"/>
        <v>Reg2015Liver - C22FemaleWest Coast</v>
      </c>
      <c r="B2634" s="23" t="s">
        <v>2</v>
      </c>
      <c r="C2634" s="23">
        <v>2015</v>
      </c>
      <c r="D2634" s="23" t="s">
        <v>254</v>
      </c>
      <c r="E2634" s="23" t="s">
        <v>4</v>
      </c>
      <c r="F2634" s="23" t="s">
        <v>201</v>
      </c>
      <c r="G2634" s="23">
        <v>2</v>
      </c>
    </row>
    <row r="2635" spans="1:7" ht="15" x14ac:dyDescent="0.25">
      <c r="A2635" s="128" t="str">
        <f t="shared" si="41"/>
        <v>Reg2015Pancreas - C25FemaleWest Coast</v>
      </c>
      <c r="B2635" s="23" t="s">
        <v>2</v>
      </c>
      <c r="C2635" s="23">
        <v>2015</v>
      </c>
      <c r="D2635" s="23" t="s">
        <v>36</v>
      </c>
      <c r="E2635" s="23" t="s">
        <v>4</v>
      </c>
      <c r="F2635" s="23" t="s">
        <v>201</v>
      </c>
      <c r="G2635" s="23">
        <v>1</v>
      </c>
    </row>
    <row r="2636" spans="1:7" ht="15" x14ac:dyDescent="0.25">
      <c r="A2636" s="128" t="str">
        <f t="shared" si="41"/>
        <v>Reg2015Lung - C33-C34FemaleWest Coast</v>
      </c>
      <c r="B2636" s="23" t="s">
        <v>2</v>
      </c>
      <c r="C2636" s="23">
        <v>2015</v>
      </c>
      <c r="D2636" s="23" t="s">
        <v>47</v>
      </c>
      <c r="E2636" s="23" t="s">
        <v>4</v>
      </c>
      <c r="F2636" s="23" t="s">
        <v>201</v>
      </c>
      <c r="G2636" s="23">
        <v>8</v>
      </c>
    </row>
    <row r="2637" spans="1:7" ht="15" x14ac:dyDescent="0.25">
      <c r="A2637" s="128" t="str">
        <f t="shared" si="41"/>
        <v>Reg2015Melanoma - C43FemaleWest Coast</v>
      </c>
      <c r="B2637" s="23" t="s">
        <v>2</v>
      </c>
      <c r="C2637" s="23">
        <v>2015</v>
      </c>
      <c r="D2637" s="23" t="s">
        <v>28</v>
      </c>
      <c r="E2637" s="23" t="s">
        <v>4</v>
      </c>
      <c r="F2637" s="23" t="s">
        <v>201</v>
      </c>
      <c r="G2637" s="23">
        <v>11</v>
      </c>
    </row>
    <row r="2638" spans="1:7" ht="15" x14ac:dyDescent="0.25">
      <c r="A2638" s="128" t="str">
        <f t="shared" si="41"/>
        <v>Reg2015Connective tissue - C49FemaleWest Coast</v>
      </c>
      <c r="B2638" s="23" t="s">
        <v>2</v>
      </c>
      <c r="C2638" s="23">
        <v>2015</v>
      </c>
      <c r="D2638" s="23" t="s">
        <v>268</v>
      </c>
      <c r="E2638" s="23" t="s">
        <v>4</v>
      </c>
      <c r="F2638" s="23" t="s">
        <v>201</v>
      </c>
      <c r="G2638" s="23">
        <v>1</v>
      </c>
    </row>
    <row r="2639" spans="1:7" ht="15" x14ac:dyDescent="0.25">
      <c r="A2639" s="128" t="str">
        <f t="shared" si="41"/>
        <v>Reg2015Breast - C50FemaleWest Coast</v>
      </c>
      <c r="B2639" s="23" t="s">
        <v>2</v>
      </c>
      <c r="C2639" s="23">
        <v>2015</v>
      </c>
      <c r="D2639" s="23" t="s">
        <v>21</v>
      </c>
      <c r="E2639" s="23" t="s">
        <v>4</v>
      </c>
      <c r="F2639" s="23" t="s">
        <v>201</v>
      </c>
      <c r="G2639" s="23">
        <v>14</v>
      </c>
    </row>
    <row r="2640" spans="1:7" ht="15" x14ac:dyDescent="0.25">
      <c r="A2640" s="128" t="str">
        <f t="shared" si="41"/>
        <v>Reg2015Cervix - C53FemaleWest Coast</v>
      </c>
      <c r="B2640" s="23" t="s">
        <v>2</v>
      </c>
      <c r="C2640" s="23">
        <v>2015</v>
      </c>
      <c r="D2640" s="23" t="s">
        <v>22</v>
      </c>
      <c r="E2640" s="23" t="s">
        <v>4</v>
      </c>
      <c r="F2640" s="23" t="s">
        <v>201</v>
      </c>
      <c r="G2640" s="23">
        <v>1</v>
      </c>
    </row>
    <row r="2641" spans="1:7" ht="15" x14ac:dyDescent="0.25">
      <c r="A2641" s="128" t="str">
        <f t="shared" si="41"/>
        <v>Reg2015Uterus - C54-C55FemaleWest Coast</v>
      </c>
      <c r="B2641" s="23" t="s">
        <v>2</v>
      </c>
      <c r="C2641" s="23">
        <v>2015</v>
      </c>
      <c r="D2641" s="23" t="s">
        <v>44</v>
      </c>
      <c r="E2641" s="23" t="s">
        <v>4</v>
      </c>
      <c r="F2641" s="23" t="s">
        <v>201</v>
      </c>
      <c r="G2641" s="23">
        <v>7</v>
      </c>
    </row>
    <row r="2642" spans="1:7" ht="15" x14ac:dyDescent="0.25">
      <c r="A2642" s="128" t="str">
        <f t="shared" si="41"/>
        <v>Reg2015Other female genital organs - C57FemaleWest Coast</v>
      </c>
      <c r="B2642" s="23" t="s">
        <v>2</v>
      </c>
      <c r="C2642" s="23">
        <v>2015</v>
      </c>
      <c r="D2642" s="23" t="s">
        <v>270</v>
      </c>
      <c r="E2642" s="23" t="s">
        <v>4</v>
      </c>
      <c r="F2642" s="23" t="s">
        <v>201</v>
      </c>
      <c r="G2642" s="23">
        <v>3</v>
      </c>
    </row>
    <row r="2643" spans="1:7" ht="15" x14ac:dyDescent="0.25">
      <c r="A2643" s="128" t="str">
        <f t="shared" si="41"/>
        <v>Reg2015Kidney - C64FemaleWest Coast</v>
      </c>
      <c r="B2643" s="23" t="s">
        <v>2</v>
      </c>
      <c r="C2643" s="23">
        <v>2015</v>
      </c>
      <c r="D2643" s="23" t="s">
        <v>274</v>
      </c>
      <c r="E2643" s="23" t="s">
        <v>4</v>
      </c>
      <c r="F2643" s="23" t="s">
        <v>201</v>
      </c>
      <c r="G2643" s="23">
        <v>1</v>
      </c>
    </row>
    <row r="2644" spans="1:7" ht="15" x14ac:dyDescent="0.25">
      <c r="A2644" s="128" t="str">
        <f t="shared" si="41"/>
        <v>Reg2015Unknown primary - C77-C79FemaleWest Coast</v>
      </c>
      <c r="B2644" s="23" t="s">
        <v>2</v>
      </c>
      <c r="C2644" s="23">
        <v>2015</v>
      </c>
      <c r="D2644" s="23" t="s">
        <v>286</v>
      </c>
      <c r="E2644" s="23" t="s">
        <v>4</v>
      </c>
      <c r="F2644" s="23" t="s">
        <v>201</v>
      </c>
      <c r="G2644" s="23">
        <v>2</v>
      </c>
    </row>
    <row r="2645" spans="1:7" ht="15" x14ac:dyDescent="0.25">
      <c r="A2645" s="128" t="str">
        <f t="shared" si="41"/>
        <v>Reg2015Non-Hodgkin lymphoma - C82-C86, C96FemaleWest Coast</v>
      </c>
      <c r="B2645" s="23" t="s">
        <v>2</v>
      </c>
      <c r="C2645" s="23">
        <v>2015</v>
      </c>
      <c r="D2645" s="23" t="s">
        <v>365</v>
      </c>
      <c r="E2645" s="23" t="s">
        <v>4</v>
      </c>
      <c r="F2645" s="23" t="s">
        <v>201</v>
      </c>
      <c r="G2645" s="23">
        <v>1</v>
      </c>
    </row>
    <row r="2646" spans="1:7" ht="15" x14ac:dyDescent="0.25">
      <c r="A2646" s="128" t="str">
        <f t="shared" si="41"/>
        <v>Reg2015Leukaemia - C91-C95FemaleWest Coast</v>
      </c>
      <c r="B2646" s="23" t="s">
        <v>2</v>
      </c>
      <c r="C2646" s="23">
        <v>2015</v>
      </c>
      <c r="D2646" s="23" t="s">
        <v>26</v>
      </c>
      <c r="E2646" s="23" t="s">
        <v>4</v>
      </c>
      <c r="F2646" s="23" t="s">
        <v>201</v>
      </c>
      <c r="G2646" s="23">
        <v>5</v>
      </c>
    </row>
    <row r="2647" spans="1:7" ht="15" x14ac:dyDescent="0.25">
      <c r="A2647" s="128" t="str">
        <f t="shared" si="41"/>
        <v>Reg2015Tongue - C01-C02MaleWest Coast</v>
      </c>
      <c r="B2647" s="23" t="s">
        <v>2</v>
      </c>
      <c r="C2647" s="23">
        <v>2015</v>
      </c>
      <c r="D2647" s="23" t="s">
        <v>42</v>
      </c>
      <c r="E2647" s="23" t="s">
        <v>5</v>
      </c>
      <c r="F2647" s="23" t="s">
        <v>201</v>
      </c>
      <c r="G2647" s="23">
        <v>3</v>
      </c>
    </row>
    <row r="2648" spans="1:7" ht="15" x14ac:dyDescent="0.25">
      <c r="A2648" s="128" t="str">
        <f t="shared" si="41"/>
        <v>Reg2015Mouth - C03-C06MaleWest Coast</v>
      </c>
      <c r="B2648" s="23" t="s">
        <v>2</v>
      </c>
      <c r="C2648" s="23">
        <v>2015</v>
      </c>
      <c r="D2648" s="23" t="s">
        <v>31</v>
      </c>
      <c r="E2648" s="23" t="s">
        <v>5</v>
      </c>
      <c r="F2648" s="23" t="s">
        <v>201</v>
      </c>
      <c r="G2648" s="23">
        <v>1</v>
      </c>
    </row>
    <row r="2649" spans="1:7" ht="15" x14ac:dyDescent="0.25">
      <c r="A2649" s="128" t="str">
        <f t="shared" si="41"/>
        <v>Reg2015Oesophagus - C15MaleWest Coast</v>
      </c>
      <c r="B2649" s="23" t="s">
        <v>2</v>
      </c>
      <c r="C2649" s="23">
        <v>2015</v>
      </c>
      <c r="D2649" s="23" t="s">
        <v>33</v>
      </c>
      <c r="E2649" s="23" t="s">
        <v>5</v>
      </c>
      <c r="F2649" s="23" t="s">
        <v>201</v>
      </c>
      <c r="G2649" s="23">
        <v>7</v>
      </c>
    </row>
    <row r="2650" spans="1:7" ht="15" x14ac:dyDescent="0.25">
      <c r="A2650" s="128" t="str">
        <f t="shared" si="41"/>
        <v>Reg2015Stomach - C16MaleWest Coast</v>
      </c>
      <c r="B2650" s="23" t="s">
        <v>2</v>
      </c>
      <c r="C2650" s="23">
        <v>2015</v>
      </c>
      <c r="D2650" s="23" t="s">
        <v>39</v>
      </c>
      <c r="E2650" s="23" t="s">
        <v>5</v>
      </c>
      <c r="F2650" s="23" t="s">
        <v>201</v>
      </c>
      <c r="G2650" s="23">
        <v>2</v>
      </c>
    </row>
    <row r="2651" spans="1:7" ht="15" x14ac:dyDescent="0.25">
      <c r="A2651" s="128" t="str">
        <f t="shared" si="41"/>
        <v>Reg2015Colon, rectum and rectosigmoid junction - C18-C20MaleWest Coast</v>
      </c>
      <c r="B2651" s="23" t="s">
        <v>2</v>
      </c>
      <c r="C2651" s="23">
        <v>2015</v>
      </c>
      <c r="D2651" s="23" t="s">
        <v>1567</v>
      </c>
      <c r="E2651" s="23" t="s">
        <v>5</v>
      </c>
      <c r="F2651" s="23" t="s">
        <v>201</v>
      </c>
      <c r="G2651" s="23">
        <v>19</v>
      </c>
    </row>
    <row r="2652" spans="1:7" ht="15" x14ac:dyDescent="0.25">
      <c r="A2652" s="128" t="str">
        <f t="shared" si="41"/>
        <v>Reg2015Liver - C22MaleWest Coast</v>
      </c>
      <c r="B2652" s="23" t="s">
        <v>2</v>
      </c>
      <c r="C2652" s="23">
        <v>2015</v>
      </c>
      <c r="D2652" s="23" t="s">
        <v>254</v>
      </c>
      <c r="E2652" s="23" t="s">
        <v>5</v>
      </c>
      <c r="F2652" s="23" t="s">
        <v>201</v>
      </c>
      <c r="G2652" s="23">
        <v>2</v>
      </c>
    </row>
    <row r="2653" spans="1:7" ht="15" x14ac:dyDescent="0.25">
      <c r="A2653" s="128" t="str">
        <f t="shared" si="41"/>
        <v>Reg2015Other biliary tract - C24MaleWest Coast</v>
      </c>
      <c r="B2653" s="23" t="s">
        <v>2</v>
      </c>
      <c r="C2653" s="23">
        <v>2015</v>
      </c>
      <c r="D2653" s="23" t="s">
        <v>255</v>
      </c>
      <c r="E2653" s="23" t="s">
        <v>5</v>
      </c>
      <c r="F2653" s="23" t="s">
        <v>201</v>
      </c>
      <c r="G2653" s="23">
        <v>1</v>
      </c>
    </row>
    <row r="2654" spans="1:7" ht="15" x14ac:dyDescent="0.25">
      <c r="A2654" s="128" t="str">
        <f t="shared" si="41"/>
        <v>Reg2015Pancreas - C25MaleWest Coast</v>
      </c>
      <c r="B2654" s="23" t="s">
        <v>2</v>
      </c>
      <c r="C2654" s="23">
        <v>2015</v>
      </c>
      <c r="D2654" s="23" t="s">
        <v>36</v>
      </c>
      <c r="E2654" s="23" t="s">
        <v>5</v>
      </c>
      <c r="F2654" s="23" t="s">
        <v>201</v>
      </c>
      <c r="G2654" s="23">
        <v>3</v>
      </c>
    </row>
    <row r="2655" spans="1:7" ht="15" x14ac:dyDescent="0.25">
      <c r="A2655" s="128" t="str">
        <f t="shared" si="41"/>
        <v>Reg2015Lung - C33-C34MaleWest Coast</v>
      </c>
      <c r="B2655" s="23" t="s">
        <v>2</v>
      </c>
      <c r="C2655" s="23">
        <v>2015</v>
      </c>
      <c r="D2655" s="23" t="s">
        <v>47</v>
      </c>
      <c r="E2655" s="23" t="s">
        <v>5</v>
      </c>
      <c r="F2655" s="23" t="s">
        <v>201</v>
      </c>
      <c r="G2655" s="23">
        <v>8</v>
      </c>
    </row>
    <row r="2656" spans="1:7" ht="15" x14ac:dyDescent="0.25">
      <c r="A2656" s="128" t="str">
        <f t="shared" si="41"/>
        <v>Reg2015Melanoma - C43MaleWest Coast</v>
      </c>
      <c r="B2656" s="23" t="s">
        <v>2</v>
      </c>
      <c r="C2656" s="23">
        <v>2015</v>
      </c>
      <c r="D2656" s="23" t="s">
        <v>28</v>
      </c>
      <c r="E2656" s="23" t="s">
        <v>5</v>
      </c>
      <c r="F2656" s="23" t="s">
        <v>201</v>
      </c>
      <c r="G2656" s="23">
        <v>13</v>
      </c>
    </row>
    <row r="2657" spans="1:7" ht="15" x14ac:dyDescent="0.25">
      <c r="A2657" s="128" t="str">
        <f t="shared" si="41"/>
        <v>Reg2015Breast - C50MaleWest Coast</v>
      </c>
      <c r="B2657" s="23" t="s">
        <v>2</v>
      </c>
      <c r="C2657" s="23">
        <v>2015</v>
      </c>
      <c r="D2657" s="23" t="s">
        <v>21</v>
      </c>
      <c r="E2657" s="23" t="s">
        <v>5</v>
      </c>
      <c r="F2657" s="23" t="s">
        <v>201</v>
      </c>
      <c r="G2657" s="23">
        <v>1</v>
      </c>
    </row>
    <row r="2658" spans="1:7" ht="15" x14ac:dyDescent="0.25">
      <c r="A2658" s="128" t="str">
        <f t="shared" si="41"/>
        <v>Reg2015Prostate - C61MaleWest Coast</v>
      </c>
      <c r="B2658" s="23" t="s">
        <v>2</v>
      </c>
      <c r="C2658" s="23">
        <v>2015</v>
      </c>
      <c r="D2658" s="23" t="s">
        <v>38</v>
      </c>
      <c r="E2658" s="23" t="s">
        <v>5</v>
      </c>
      <c r="F2658" s="23" t="s">
        <v>201</v>
      </c>
      <c r="G2658" s="23">
        <v>26</v>
      </c>
    </row>
    <row r="2659" spans="1:7" ht="15" x14ac:dyDescent="0.25">
      <c r="A2659" s="128" t="str">
        <f t="shared" si="41"/>
        <v>Reg2015Kidney - C64MaleWest Coast</v>
      </c>
      <c r="B2659" s="23" t="s">
        <v>2</v>
      </c>
      <c r="C2659" s="23">
        <v>2015</v>
      </c>
      <c r="D2659" s="23" t="s">
        <v>274</v>
      </c>
      <c r="E2659" s="23" t="s">
        <v>5</v>
      </c>
      <c r="F2659" s="23" t="s">
        <v>201</v>
      </c>
      <c r="G2659" s="23">
        <v>3</v>
      </c>
    </row>
    <row r="2660" spans="1:7" ht="15" x14ac:dyDescent="0.25">
      <c r="A2660" s="128" t="str">
        <f t="shared" si="41"/>
        <v>Reg2015Bladder - C67MaleWest Coast</v>
      </c>
      <c r="B2660" s="23" t="s">
        <v>2</v>
      </c>
      <c r="C2660" s="23">
        <v>2015</v>
      </c>
      <c r="D2660" s="23" t="s">
        <v>19</v>
      </c>
      <c r="E2660" s="23" t="s">
        <v>5</v>
      </c>
      <c r="F2660" s="23" t="s">
        <v>201</v>
      </c>
      <c r="G2660" s="23">
        <v>4</v>
      </c>
    </row>
    <row r="2661" spans="1:7" ht="15" x14ac:dyDescent="0.25">
      <c r="A2661" s="128" t="str">
        <f t="shared" si="41"/>
        <v>Reg2015Brain - C71MaleWest Coast</v>
      </c>
      <c r="B2661" s="23" t="s">
        <v>2</v>
      </c>
      <c r="C2661" s="23">
        <v>2015</v>
      </c>
      <c r="D2661" s="23" t="s">
        <v>20</v>
      </c>
      <c r="E2661" s="23" t="s">
        <v>5</v>
      </c>
      <c r="F2661" s="23" t="s">
        <v>201</v>
      </c>
      <c r="G2661" s="23">
        <v>1</v>
      </c>
    </row>
    <row r="2662" spans="1:7" ht="15" x14ac:dyDescent="0.25">
      <c r="A2662" s="128" t="str">
        <f t="shared" si="41"/>
        <v>Reg2015Unknown primary - C77-C79MaleWest Coast</v>
      </c>
      <c r="B2662" s="23" t="s">
        <v>2</v>
      </c>
      <c r="C2662" s="23">
        <v>2015</v>
      </c>
      <c r="D2662" s="23" t="s">
        <v>286</v>
      </c>
      <c r="E2662" s="23" t="s">
        <v>5</v>
      </c>
      <c r="F2662" s="23" t="s">
        <v>201</v>
      </c>
      <c r="G2662" s="23">
        <v>2</v>
      </c>
    </row>
    <row r="2663" spans="1:7" ht="15" x14ac:dyDescent="0.25">
      <c r="A2663" s="128" t="str">
        <f t="shared" si="41"/>
        <v>Reg2015Unspecified site - C80MaleWest Coast</v>
      </c>
      <c r="B2663" s="23" t="s">
        <v>2</v>
      </c>
      <c r="C2663" s="23">
        <v>2015</v>
      </c>
      <c r="D2663" s="23" t="s">
        <v>287</v>
      </c>
      <c r="E2663" s="23" t="s">
        <v>5</v>
      </c>
      <c r="F2663" s="23" t="s">
        <v>201</v>
      </c>
      <c r="G2663" s="23">
        <v>1</v>
      </c>
    </row>
    <row r="2664" spans="1:7" ht="15" x14ac:dyDescent="0.25">
      <c r="A2664" s="128" t="str">
        <f t="shared" si="41"/>
        <v>Reg2015Hodgkin lymphoma - C81MaleWest Coast</v>
      </c>
      <c r="B2664" s="23" t="s">
        <v>2</v>
      </c>
      <c r="C2664" s="23">
        <v>2015</v>
      </c>
      <c r="D2664" s="23" t="s">
        <v>289</v>
      </c>
      <c r="E2664" s="23" t="s">
        <v>5</v>
      </c>
      <c r="F2664" s="23" t="s">
        <v>201</v>
      </c>
      <c r="G2664" s="23">
        <v>1</v>
      </c>
    </row>
    <row r="2665" spans="1:7" ht="15" x14ac:dyDescent="0.25">
      <c r="A2665" s="128" t="str">
        <f t="shared" si="41"/>
        <v>Reg2015Non-Hodgkin lymphoma - C82-C86, C96MaleWest Coast</v>
      </c>
      <c r="B2665" s="23" t="s">
        <v>2</v>
      </c>
      <c r="C2665" s="23">
        <v>2015</v>
      </c>
      <c r="D2665" s="23" t="s">
        <v>365</v>
      </c>
      <c r="E2665" s="23" t="s">
        <v>5</v>
      </c>
      <c r="F2665" s="23" t="s">
        <v>201</v>
      </c>
      <c r="G2665" s="23">
        <v>5</v>
      </c>
    </row>
    <row r="2666" spans="1:7" ht="15" x14ac:dyDescent="0.25">
      <c r="A2666" s="128" t="str">
        <f t="shared" si="41"/>
        <v>Reg2015Leukaemia - C91-C95MaleWest Coast</v>
      </c>
      <c r="B2666" s="23" t="s">
        <v>2</v>
      </c>
      <c r="C2666" s="23">
        <v>2015</v>
      </c>
      <c r="D2666" s="23" t="s">
        <v>26</v>
      </c>
      <c r="E2666" s="23" t="s">
        <v>5</v>
      </c>
      <c r="F2666" s="23" t="s">
        <v>201</v>
      </c>
      <c r="G2666" s="23">
        <v>4</v>
      </c>
    </row>
    <row r="2667" spans="1:7" ht="15" x14ac:dyDescent="0.25">
      <c r="A2667" s="128" t="str">
        <f t="shared" si="41"/>
        <v>Reg2015Myelodyplastic syndromes - D46MaleWest Coast</v>
      </c>
      <c r="B2667" s="23" t="s">
        <v>2</v>
      </c>
      <c r="C2667" s="23">
        <v>2015</v>
      </c>
      <c r="D2667" s="23" t="s">
        <v>295</v>
      </c>
      <c r="E2667" s="23" t="s">
        <v>5</v>
      </c>
      <c r="F2667" s="23" t="s">
        <v>201</v>
      </c>
      <c r="G2667" s="23">
        <v>1</v>
      </c>
    </row>
    <row r="2668" spans="1:7" ht="15" x14ac:dyDescent="0.25">
      <c r="A2668" s="128" t="str">
        <f t="shared" si="41"/>
        <v>Reg2015Lip - C00FemaleCanterbury</v>
      </c>
      <c r="B2668" s="23" t="s">
        <v>2</v>
      </c>
      <c r="C2668" s="23">
        <v>2015</v>
      </c>
      <c r="D2668" s="23" t="s">
        <v>27</v>
      </c>
      <c r="E2668" s="23" t="s">
        <v>4</v>
      </c>
      <c r="F2668" s="23" t="s">
        <v>202</v>
      </c>
      <c r="G2668" s="23">
        <v>2</v>
      </c>
    </row>
    <row r="2669" spans="1:7" ht="15" x14ac:dyDescent="0.25">
      <c r="A2669" s="128" t="str">
        <f t="shared" si="41"/>
        <v>Reg2015Tongue - C01-C02FemaleCanterbury</v>
      </c>
      <c r="B2669" s="23" t="s">
        <v>2</v>
      </c>
      <c r="C2669" s="23">
        <v>2015</v>
      </c>
      <c r="D2669" s="23" t="s">
        <v>42</v>
      </c>
      <c r="E2669" s="23" t="s">
        <v>4</v>
      </c>
      <c r="F2669" s="23" t="s">
        <v>202</v>
      </c>
      <c r="G2669" s="23">
        <v>7</v>
      </c>
    </row>
    <row r="2670" spans="1:7" ht="15" x14ac:dyDescent="0.25">
      <c r="A2670" s="128" t="str">
        <f t="shared" si="41"/>
        <v>Reg2015Mouth - C03-C06FemaleCanterbury</v>
      </c>
      <c r="B2670" s="23" t="s">
        <v>2</v>
      </c>
      <c r="C2670" s="23">
        <v>2015</v>
      </c>
      <c r="D2670" s="23" t="s">
        <v>31</v>
      </c>
      <c r="E2670" s="23" t="s">
        <v>4</v>
      </c>
      <c r="F2670" s="23" t="s">
        <v>202</v>
      </c>
      <c r="G2670" s="23">
        <v>10</v>
      </c>
    </row>
    <row r="2671" spans="1:7" ht="15" x14ac:dyDescent="0.25">
      <c r="A2671" s="128" t="str">
        <f t="shared" si="41"/>
        <v>Reg2015Salivary glands - C07-C08FemaleCanterbury</v>
      </c>
      <c r="B2671" s="23" t="s">
        <v>2</v>
      </c>
      <c r="C2671" s="23">
        <v>2015</v>
      </c>
      <c r="D2671" s="23" t="s">
        <v>247</v>
      </c>
      <c r="E2671" s="23" t="s">
        <v>4</v>
      </c>
      <c r="F2671" s="23" t="s">
        <v>202</v>
      </c>
      <c r="G2671" s="23">
        <v>2</v>
      </c>
    </row>
    <row r="2672" spans="1:7" ht="15" x14ac:dyDescent="0.25">
      <c r="A2672" s="128" t="str">
        <f t="shared" si="41"/>
        <v>Reg2015Tonsils - C09FemaleCanterbury</v>
      </c>
      <c r="B2672" s="23" t="s">
        <v>2</v>
      </c>
      <c r="C2672" s="23">
        <v>2015</v>
      </c>
      <c r="D2672" s="23" t="s">
        <v>248</v>
      </c>
      <c r="E2672" s="23" t="s">
        <v>4</v>
      </c>
      <c r="F2672" s="23" t="s">
        <v>202</v>
      </c>
      <c r="G2672" s="23">
        <v>2</v>
      </c>
    </row>
    <row r="2673" spans="1:7" ht="15" x14ac:dyDescent="0.25">
      <c r="A2673" s="128" t="str">
        <f t="shared" si="41"/>
        <v>Reg2015Oropharynx - C10FemaleCanterbury</v>
      </c>
      <c r="B2673" s="23" t="s">
        <v>2</v>
      </c>
      <c r="C2673" s="23">
        <v>2015</v>
      </c>
      <c r="D2673" s="23" t="s">
        <v>34</v>
      </c>
      <c r="E2673" s="23" t="s">
        <v>4</v>
      </c>
      <c r="F2673" s="23" t="s">
        <v>202</v>
      </c>
      <c r="G2673" s="23">
        <v>1</v>
      </c>
    </row>
    <row r="2674" spans="1:7" ht="15" x14ac:dyDescent="0.25">
      <c r="A2674" s="128" t="str">
        <f t="shared" si="41"/>
        <v>Reg2015Nasopharynx - C11FemaleCanterbury</v>
      </c>
      <c r="B2674" s="23" t="s">
        <v>2</v>
      </c>
      <c r="C2674" s="23">
        <v>2015</v>
      </c>
      <c r="D2674" s="23" t="s">
        <v>32</v>
      </c>
      <c r="E2674" s="23" t="s">
        <v>4</v>
      </c>
      <c r="F2674" s="23" t="s">
        <v>202</v>
      </c>
      <c r="G2674" s="23">
        <v>3</v>
      </c>
    </row>
    <row r="2675" spans="1:7" ht="15" x14ac:dyDescent="0.25">
      <c r="A2675" s="128" t="str">
        <f t="shared" si="41"/>
        <v>Reg2015Oesophagus - C15FemaleCanterbury</v>
      </c>
      <c r="B2675" s="23" t="s">
        <v>2</v>
      </c>
      <c r="C2675" s="23">
        <v>2015</v>
      </c>
      <c r="D2675" s="23" t="s">
        <v>33</v>
      </c>
      <c r="E2675" s="23" t="s">
        <v>4</v>
      </c>
      <c r="F2675" s="23" t="s">
        <v>202</v>
      </c>
      <c r="G2675" s="23">
        <v>18</v>
      </c>
    </row>
    <row r="2676" spans="1:7" ht="15" x14ac:dyDescent="0.25">
      <c r="A2676" s="128" t="str">
        <f t="shared" si="41"/>
        <v>Reg2015Stomach - C16FemaleCanterbury</v>
      </c>
      <c r="B2676" s="23" t="s">
        <v>2</v>
      </c>
      <c r="C2676" s="23">
        <v>2015</v>
      </c>
      <c r="D2676" s="23" t="s">
        <v>39</v>
      </c>
      <c r="E2676" s="23" t="s">
        <v>4</v>
      </c>
      <c r="F2676" s="23" t="s">
        <v>202</v>
      </c>
      <c r="G2676" s="23">
        <v>12</v>
      </c>
    </row>
    <row r="2677" spans="1:7" ht="15" x14ac:dyDescent="0.25">
      <c r="A2677" s="128" t="str">
        <f t="shared" si="41"/>
        <v>Reg2015Small intestine - C17FemaleCanterbury</v>
      </c>
      <c r="B2677" s="23" t="s">
        <v>2</v>
      </c>
      <c r="C2677" s="23">
        <v>2015</v>
      </c>
      <c r="D2677" s="23" t="s">
        <v>252</v>
      </c>
      <c r="E2677" s="23" t="s">
        <v>4</v>
      </c>
      <c r="F2677" s="23" t="s">
        <v>202</v>
      </c>
      <c r="G2677" s="23">
        <v>8</v>
      </c>
    </row>
    <row r="2678" spans="1:7" ht="15" x14ac:dyDescent="0.25">
      <c r="A2678" s="128" t="str">
        <f t="shared" si="41"/>
        <v>Reg2015Colon, rectum and rectosigmoid junction - C18-C20FemaleCanterbury</v>
      </c>
      <c r="B2678" s="23" t="s">
        <v>2</v>
      </c>
      <c r="C2678" s="23">
        <v>2015</v>
      </c>
      <c r="D2678" s="23" t="s">
        <v>1567</v>
      </c>
      <c r="E2678" s="23" t="s">
        <v>4</v>
      </c>
      <c r="F2678" s="23" t="s">
        <v>202</v>
      </c>
      <c r="G2678" s="23">
        <v>167</v>
      </c>
    </row>
    <row r="2679" spans="1:7" ht="15" x14ac:dyDescent="0.25">
      <c r="A2679" s="128" t="str">
        <f t="shared" si="41"/>
        <v>Reg2015Anus - C21FemaleCanterbury</v>
      </c>
      <c r="B2679" s="23" t="s">
        <v>2</v>
      </c>
      <c r="C2679" s="23">
        <v>2015</v>
      </c>
      <c r="D2679" s="23" t="s">
        <v>18</v>
      </c>
      <c r="E2679" s="23" t="s">
        <v>4</v>
      </c>
      <c r="F2679" s="23" t="s">
        <v>202</v>
      </c>
      <c r="G2679" s="23">
        <v>4</v>
      </c>
    </row>
    <row r="2680" spans="1:7" ht="15" x14ac:dyDescent="0.25">
      <c r="A2680" s="128" t="str">
        <f t="shared" si="41"/>
        <v>Reg2015Liver - C22FemaleCanterbury</v>
      </c>
      <c r="B2680" s="23" t="s">
        <v>2</v>
      </c>
      <c r="C2680" s="23">
        <v>2015</v>
      </c>
      <c r="D2680" s="23" t="s">
        <v>254</v>
      </c>
      <c r="E2680" s="23" t="s">
        <v>4</v>
      </c>
      <c r="F2680" s="23" t="s">
        <v>202</v>
      </c>
      <c r="G2680" s="23">
        <v>7</v>
      </c>
    </row>
    <row r="2681" spans="1:7" ht="15" x14ac:dyDescent="0.25">
      <c r="A2681" s="128" t="str">
        <f t="shared" si="41"/>
        <v>Reg2015Gallbladder - C23FemaleCanterbury</v>
      </c>
      <c r="B2681" s="23" t="s">
        <v>2</v>
      </c>
      <c r="C2681" s="23">
        <v>2015</v>
      </c>
      <c r="D2681" s="23" t="s">
        <v>23</v>
      </c>
      <c r="E2681" s="23" t="s">
        <v>4</v>
      </c>
      <c r="F2681" s="23" t="s">
        <v>202</v>
      </c>
      <c r="G2681" s="23">
        <v>2</v>
      </c>
    </row>
    <row r="2682" spans="1:7" ht="15" x14ac:dyDescent="0.25">
      <c r="A2682" s="128" t="str">
        <f t="shared" si="41"/>
        <v>Reg2015Other biliary tract - C24FemaleCanterbury</v>
      </c>
      <c r="B2682" s="23" t="s">
        <v>2</v>
      </c>
      <c r="C2682" s="23">
        <v>2015</v>
      </c>
      <c r="D2682" s="23" t="s">
        <v>255</v>
      </c>
      <c r="E2682" s="23" t="s">
        <v>4</v>
      </c>
      <c r="F2682" s="23" t="s">
        <v>202</v>
      </c>
      <c r="G2682" s="23">
        <v>4</v>
      </c>
    </row>
    <row r="2683" spans="1:7" ht="15" x14ac:dyDescent="0.25">
      <c r="A2683" s="128" t="str">
        <f t="shared" si="41"/>
        <v>Reg2015Pancreas - C25FemaleCanterbury</v>
      </c>
      <c r="B2683" s="23" t="s">
        <v>2</v>
      </c>
      <c r="C2683" s="23">
        <v>2015</v>
      </c>
      <c r="D2683" s="23" t="s">
        <v>36</v>
      </c>
      <c r="E2683" s="23" t="s">
        <v>4</v>
      </c>
      <c r="F2683" s="23" t="s">
        <v>202</v>
      </c>
      <c r="G2683" s="23">
        <v>29</v>
      </c>
    </row>
    <row r="2684" spans="1:7" ht="15" x14ac:dyDescent="0.25">
      <c r="A2684" s="128" t="str">
        <f t="shared" si="41"/>
        <v>Reg2015Other digestive organs - C26FemaleCanterbury</v>
      </c>
      <c r="B2684" s="23" t="s">
        <v>2</v>
      </c>
      <c r="C2684" s="23">
        <v>2015</v>
      </c>
      <c r="D2684" s="23" t="s">
        <v>256</v>
      </c>
      <c r="E2684" s="23" t="s">
        <v>4</v>
      </c>
      <c r="F2684" s="23" t="s">
        <v>202</v>
      </c>
      <c r="G2684" s="23">
        <v>8</v>
      </c>
    </row>
    <row r="2685" spans="1:7" ht="15" x14ac:dyDescent="0.25">
      <c r="A2685" s="128" t="str">
        <f t="shared" si="41"/>
        <v>Reg2015Lung - C33-C34FemaleCanterbury</v>
      </c>
      <c r="B2685" s="23" t="s">
        <v>2</v>
      </c>
      <c r="C2685" s="23">
        <v>2015</v>
      </c>
      <c r="D2685" s="23" t="s">
        <v>47</v>
      </c>
      <c r="E2685" s="23" t="s">
        <v>4</v>
      </c>
      <c r="F2685" s="23" t="s">
        <v>202</v>
      </c>
      <c r="G2685" s="23">
        <v>111</v>
      </c>
    </row>
    <row r="2686" spans="1:7" ht="15" x14ac:dyDescent="0.25">
      <c r="A2686" s="128" t="str">
        <f t="shared" si="41"/>
        <v>Reg2015Thymus - C37FemaleCanterbury</v>
      </c>
      <c r="B2686" s="23" t="s">
        <v>2</v>
      </c>
      <c r="C2686" s="23">
        <v>2015</v>
      </c>
      <c r="D2686" s="23" t="s">
        <v>41</v>
      </c>
      <c r="E2686" s="23" t="s">
        <v>4</v>
      </c>
      <c r="F2686" s="23" t="s">
        <v>202</v>
      </c>
      <c r="G2686" s="23">
        <v>2</v>
      </c>
    </row>
    <row r="2687" spans="1:7" ht="15" x14ac:dyDescent="0.25">
      <c r="A2687" s="128" t="str">
        <f t="shared" si="41"/>
        <v>Reg2015Bone and articular cartilage - C40-C41FemaleCanterbury</v>
      </c>
      <c r="B2687" s="23" t="s">
        <v>2</v>
      </c>
      <c r="C2687" s="23">
        <v>2015</v>
      </c>
      <c r="D2687" s="23" t="s">
        <v>262</v>
      </c>
      <c r="E2687" s="23" t="s">
        <v>4</v>
      </c>
      <c r="F2687" s="23" t="s">
        <v>202</v>
      </c>
      <c r="G2687" s="23">
        <v>1</v>
      </c>
    </row>
    <row r="2688" spans="1:7" ht="15" x14ac:dyDescent="0.25">
      <c r="A2688" s="128" t="str">
        <f t="shared" si="41"/>
        <v>Reg2015Melanoma - C43FemaleCanterbury</v>
      </c>
      <c r="B2688" s="23" t="s">
        <v>2</v>
      </c>
      <c r="C2688" s="23">
        <v>2015</v>
      </c>
      <c r="D2688" s="23" t="s">
        <v>28</v>
      </c>
      <c r="E2688" s="23" t="s">
        <v>4</v>
      </c>
      <c r="F2688" s="23" t="s">
        <v>202</v>
      </c>
      <c r="G2688" s="23">
        <v>126</v>
      </c>
    </row>
    <row r="2689" spans="1:7" ht="15" x14ac:dyDescent="0.25">
      <c r="A2689" s="128" t="str">
        <f t="shared" si="41"/>
        <v>Reg2015Non-melanoma - C44FemaleCanterbury</v>
      </c>
      <c r="B2689" s="23" t="s">
        <v>2</v>
      </c>
      <c r="C2689" s="23">
        <v>2015</v>
      </c>
      <c r="D2689" s="23" t="s">
        <v>263</v>
      </c>
      <c r="E2689" s="23" t="s">
        <v>4</v>
      </c>
      <c r="F2689" s="23" t="s">
        <v>202</v>
      </c>
      <c r="G2689" s="23">
        <v>6</v>
      </c>
    </row>
    <row r="2690" spans="1:7" ht="15" x14ac:dyDescent="0.25">
      <c r="A2690" s="128" t="str">
        <f t="shared" si="41"/>
        <v>Reg2015Mesothelioma - C45FemaleCanterbury</v>
      </c>
      <c r="B2690" s="23" t="s">
        <v>2</v>
      </c>
      <c r="C2690" s="23">
        <v>2015</v>
      </c>
      <c r="D2690" s="23" t="s">
        <v>30</v>
      </c>
      <c r="E2690" s="23" t="s">
        <v>4</v>
      </c>
      <c r="F2690" s="23" t="s">
        <v>202</v>
      </c>
      <c r="G2690" s="23">
        <v>1</v>
      </c>
    </row>
    <row r="2691" spans="1:7" ht="15" x14ac:dyDescent="0.25">
      <c r="A2691" s="128" t="str">
        <f t="shared" ref="A2691:A2754" si="42">B2691&amp;C2691&amp;D2691&amp;E2691&amp;F2691</f>
        <v>Reg2015Peritoneum - C48FemaleCanterbury</v>
      </c>
      <c r="B2691" s="23" t="s">
        <v>2</v>
      </c>
      <c r="C2691" s="23">
        <v>2015</v>
      </c>
      <c r="D2691" s="23" t="s">
        <v>267</v>
      </c>
      <c r="E2691" s="23" t="s">
        <v>4</v>
      </c>
      <c r="F2691" s="23" t="s">
        <v>202</v>
      </c>
      <c r="G2691" s="23">
        <v>4</v>
      </c>
    </row>
    <row r="2692" spans="1:7" ht="15" x14ac:dyDescent="0.25">
      <c r="A2692" s="128" t="str">
        <f t="shared" si="42"/>
        <v>Reg2015Connective tissue - C49FemaleCanterbury</v>
      </c>
      <c r="B2692" s="23" t="s">
        <v>2</v>
      </c>
      <c r="C2692" s="23">
        <v>2015</v>
      </c>
      <c r="D2692" s="23" t="s">
        <v>268</v>
      </c>
      <c r="E2692" s="23" t="s">
        <v>4</v>
      </c>
      <c r="F2692" s="23" t="s">
        <v>202</v>
      </c>
      <c r="G2692" s="23">
        <v>5</v>
      </c>
    </row>
    <row r="2693" spans="1:7" ht="15" x14ac:dyDescent="0.25">
      <c r="A2693" s="128" t="str">
        <f t="shared" si="42"/>
        <v>Reg2015Breast - C50FemaleCanterbury</v>
      </c>
      <c r="B2693" s="23" t="s">
        <v>2</v>
      </c>
      <c r="C2693" s="23">
        <v>2015</v>
      </c>
      <c r="D2693" s="23" t="s">
        <v>21</v>
      </c>
      <c r="E2693" s="23" t="s">
        <v>4</v>
      </c>
      <c r="F2693" s="23" t="s">
        <v>202</v>
      </c>
      <c r="G2693" s="23">
        <v>377</v>
      </c>
    </row>
    <row r="2694" spans="1:7" ht="15" x14ac:dyDescent="0.25">
      <c r="A2694" s="128" t="str">
        <f t="shared" si="42"/>
        <v>Reg2015Vulva - C51FemaleCanterbury</v>
      </c>
      <c r="B2694" s="23" t="s">
        <v>2</v>
      </c>
      <c r="C2694" s="23">
        <v>2015</v>
      </c>
      <c r="D2694" s="23" t="s">
        <v>46</v>
      </c>
      <c r="E2694" s="23" t="s">
        <v>4</v>
      </c>
      <c r="F2694" s="23" t="s">
        <v>202</v>
      </c>
      <c r="G2694" s="23">
        <v>6</v>
      </c>
    </row>
    <row r="2695" spans="1:7" ht="15" x14ac:dyDescent="0.25">
      <c r="A2695" s="128" t="str">
        <f t="shared" si="42"/>
        <v>Reg2015Vagina - C52FemaleCanterbury</v>
      </c>
      <c r="B2695" s="23" t="s">
        <v>2</v>
      </c>
      <c r="C2695" s="23">
        <v>2015</v>
      </c>
      <c r="D2695" s="23" t="s">
        <v>45</v>
      </c>
      <c r="E2695" s="23" t="s">
        <v>4</v>
      </c>
      <c r="F2695" s="23" t="s">
        <v>202</v>
      </c>
      <c r="G2695" s="23">
        <v>1</v>
      </c>
    </row>
    <row r="2696" spans="1:7" ht="15" x14ac:dyDescent="0.25">
      <c r="A2696" s="128" t="str">
        <f t="shared" si="42"/>
        <v>Reg2015Cervix - C53FemaleCanterbury</v>
      </c>
      <c r="B2696" s="23" t="s">
        <v>2</v>
      </c>
      <c r="C2696" s="23">
        <v>2015</v>
      </c>
      <c r="D2696" s="23" t="s">
        <v>22</v>
      </c>
      <c r="E2696" s="23" t="s">
        <v>4</v>
      </c>
      <c r="F2696" s="23" t="s">
        <v>202</v>
      </c>
      <c r="G2696" s="23">
        <v>17</v>
      </c>
    </row>
    <row r="2697" spans="1:7" ht="15" x14ac:dyDescent="0.25">
      <c r="A2697" s="128" t="str">
        <f t="shared" si="42"/>
        <v>Reg2015Uterus - C54-C55FemaleCanterbury</v>
      </c>
      <c r="B2697" s="23" t="s">
        <v>2</v>
      </c>
      <c r="C2697" s="23">
        <v>2015</v>
      </c>
      <c r="D2697" s="23" t="s">
        <v>44</v>
      </c>
      <c r="E2697" s="23" t="s">
        <v>4</v>
      </c>
      <c r="F2697" s="23" t="s">
        <v>202</v>
      </c>
      <c r="G2697" s="23">
        <v>54</v>
      </c>
    </row>
    <row r="2698" spans="1:7" ht="15" x14ac:dyDescent="0.25">
      <c r="A2698" s="128" t="str">
        <f t="shared" si="42"/>
        <v>Reg2015Ovary - C56FemaleCanterbury</v>
      </c>
      <c r="B2698" s="23" t="s">
        <v>2</v>
      </c>
      <c r="C2698" s="23">
        <v>2015</v>
      </c>
      <c r="D2698" s="23" t="s">
        <v>35</v>
      </c>
      <c r="E2698" s="23" t="s">
        <v>4</v>
      </c>
      <c r="F2698" s="23" t="s">
        <v>202</v>
      </c>
      <c r="G2698" s="23">
        <v>24</v>
      </c>
    </row>
    <row r="2699" spans="1:7" ht="15" x14ac:dyDescent="0.25">
      <c r="A2699" s="128" t="str">
        <f t="shared" si="42"/>
        <v>Reg2015Other female genital organs - C57FemaleCanterbury</v>
      </c>
      <c r="B2699" s="23" t="s">
        <v>2</v>
      </c>
      <c r="C2699" s="23">
        <v>2015</v>
      </c>
      <c r="D2699" s="23" t="s">
        <v>270</v>
      </c>
      <c r="E2699" s="23" t="s">
        <v>4</v>
      </c>
      <c r="F2699" s="23" t="s">
        <v>202</v>
      </c>
      <c r="G2699" s="23">
        <v>8</v>
      </c>
    </row>
    <row r="2700" spans="1:7" ht="15" x14ac:dyDescent="0.25">
      <c r="A2700" s="128" t="str">
        <f t="shared" si="42"/>
        <v>Reg2015Kidney - C64FemaleCanterbury</v>
      </c>
      <c r="B2700" s="23" t="s">
        <v>2</v>
      </c>
      <c r="C2700" s="23">
        <v>2015</v>
      </c>
      <c r="D2700" s="23" t="s">
        <v>274</v>
      </c>
      <c r="E2700" s="23" t="s">
        <v>4</v>
      </c>
      <c r="F2700" s="23" t="s">
        <v>202</v>
      </c>
      <c r="G2700" s="23">
        <v>16</v>
      </c>
    </row>
    <row r="2701" spans="1:7" ht="15" x14ac:dyDescent="0.25">
      <c r="A2701" s="128" t="str">
        <f t="shared" si="42"/>
        <v>Reg2015Renal pelvis - C65FemaleCanterbury</v>
      </c>
      <c r="B2701" s="23" t="s">
        <v>2</v>
      </c>
      <c r="C2701" s="23">
        <v>2015</v>
      </c>
      <c r="D2701" s="23" t="s">
        <v>275</v>
      </c>
      <c r="E2701" s="23" t="s">
        <v>4</v>
      </c>
      <c r="F2701" s="23" t="s">
        <v>202</v>
      </c>
      <c r="G2701" s="23">
        <v>2</v>
      </c>
    </row>
    <row r="2702" spans="1:7" ht="15" x14ac:dyDescent="0.25">
      <c r="A2702" s="128" t="str">
        <f t="shared" si="42"/>
        <v>Reg2015Ureter - C66FemaleCanterbury</v>
      </c>
      <c r="B2702" s="23" t="s">
        <v>2</v>
      </c>
      <c r="C2702" s="23">
        <v>2015</v>
      </c>
      <c r="D2702" s="23" t="s">
        <v>43</v>
      </c>
      <c r="E2702" s="23" t="s">
        <v>4</v>
      </c>
      <c r="F2702" s="23" t="s">
        <v>202</v>
      </c>
      <c r="G2702" s="23">
        <v>1</v>
      </c>
    </row>
    <row r="2703" spans="1:7" ht="15" x14ac:dyDescent="0.25">
      <c r="A2703" s="128" t="str">
        <f t="shared" si="42"/>
        <v>Reg2015Bladder - C67FemaleCanterbury</v>
      </c>
      <c r="B2703" s="23" t="s">
        <v>2</v>
      </c>
      <c r="C2703" s="23">
        <v>2015</v>
      </c>
      <c r="D2703" s="23" t="s">
        <v>19</v>
      </c>
      <c r="E2703" s="23" t="s">
        <v>4</v>
      </c>
      <c r="F2703" s="23" t="s">
        <v>202</v>
      </c>
      <c r="G2703" s="23">
        <v>13</v>
      </c>
    </row>
    <row r="2704" spans="1:7" ht="15" x14ac:dyDescent="0.25">
      <c r="A2704" s="128" t="str">
        <f t="shared" si="42"/>
        <v>Reg2015Other urinary organs - C68FemaleCanterbury</v>
      </c>
      <c r="B2704" s="23" t="s">
        <v>2</v>
      </c>
      <c r="C2704" s="23">
        <v>2015</v>
      </c>
      <c r="D2704" s="23" t="s">
        <v>276</v>
      </c>
      <c r="E2704" s="23" t="s">
        <v>4</v>
      </c>
      <c r="F2704" s="23" t="s">
        <v>202</v>
      </c>
      <c r="G2704" s="23">
        <v>2</v>
      </c>
    </row>
    <row r="2705" spans="1:7" ht="15" x14ac:dyDescent="0.25">
      <c r="A2705" s="128" t="str">
        <f t="shared" si="42"/>
        <v>Reg2015Eye - C69FemaleCanterbury</v>
      </c>
      <c r="B2705" s="23" t="s">
        <v>2</v>
      </c>
      <c r="C2705" s="23">
        <v>2015</v>
      </c>
      <c r="D2705" s="23" t="s">
        <v>278</v>
      </c>
      <c r="E2705" s="23" t="s">
        <v>4</v>
      </c>
      <c r="F2705" s="23" t="s">
        <v>202</v>
      </c>
      <c r="G2705" s="23">
        <v>2</v>
      </c>
    </row>
    <row r="2706" spans="1:7" ht="15" x14ac:dyDescent="0.25">
      <c r="A2706" s="128" t="str">
        <f t="shared" si="42"/>
        <v>Reg2015Brain - C71FemaleCanterbury</v>
      </c>
      <c r="B2706" s="23" t="s">
        <v>2</v>
      </c>
      <c r="C2706" s="23">
        <v>2015</v>
      </c>
      <c r="D2706" s="23" t="s">
        <v>20</v>
      </c>
      <c r="E2706" s="23" t="s">
        <v>4</v>
      </c>
      <c r="F2706" s="23" t="s">
        <v>202</v>
      </c>
      <c r="G2706" s="23">
        <v>12</v>
      </c>
    </row>
    <row r="2707" spans="1:7" ht="15" x14ac:dyDescent="0.25">
      <c r="A2707" s="128" t="str">
        <f t="shared" si="42"/>
        <v>Reg2015Thyroid - C73FemaleCanterbury</v>
      </c>
      <c r="B2707" s="23" t="s">
        <v>2</v>
      </c>
      <c r="C2707" s="23">
        <v>2015</v>
      </c>
      <c r="D2707" s="23" t="s">
        <v>281</v>
      </c>
      <c r="E2707" s="23" t="s">
        <v>4</v>
      </c>
      <c r="F2707" s="23" t="s">
        <v>202</v>
      </c>
      <c r="G2707" s="23">
        <v>11</v>
      </c>
    </row>
    <row r="2708" spans="1:7" ht="15" x14ac:dyDescent="0.25">
      <c r="A2708" s="128" t="str">
        <f t="shared" si="42"/>
        <v>Reg2015Unknown primary - C77-C79FemaleCanterbury</v>
      </c>
      <c r="B2708" s="23" t="s">
        <v>2</v>
      </c>
      <c r="C2708" s="23">
        <v>2015</v>
      </c>
      <c r="D2708" s="23" t="s">
        <v>286</v>
      </c>
      <c r="E2708" s="23" t="s">
        <v>4</v>
      </c>
      <c r="F2708" s="23" t="s">
        <v>202</v>
      </c>
      <c r="G2708" s="23">
        <v>17</v>
      </c>
    </row>
    <row r="2709" spans="1:7" ht="15" x14ac:dyDescent="0.25">
      <c r="A2709" s="128" t="str">
        <f t="shared" si="42"/>
        <v>Reg2015Unspecified site - C80FemaleCanterbury</v>
      </c>
      <c r="B2709" s="23" t="s">
        <v>2</v>
      </c>
      <c r="C2709" s="23">
        <v>2015</v>
      </c>
      <c r="D2709" s="23" t="s">
        <v>287</v>
      </c>
      <c r="E2709" s="23" t="s">
        <v>4</v>
      </c>
      <c r="F2709" s="23" t="s">
        <v>202</v>
      </c>
      <c r="G2709" s="23">
        <v>4</v>
      </c>
    </row>
    <row r="2710" spans="1:7" ht="15" x14ac:dyDescent="0.25">
      <c r="A2710" s="128" t="str">
        <f t="shared" si="42"/>
        <v>Reg2015Hodgkin lymphoma - C81FemaleCanterbury</v>
      </c>
      <c r="B2710" s="23" t="s">
        <v>2</v>
      </c>
      <c r="C2710" s="23">
        <v>2015</v>
      </c>
      <c r="D2710" s="23" t="s">
        <v>289</v>
      </c>
      <c r="E2710" s="23" t="s">
        <v>4</v>
      </c>
      <c r="F2710" s="23" t="s">
        <v>202</v>
      </c>
      <c r="G2710" s="23">
        <v>4</v>
      </c>
    </row>
    <row r="2711" spans="1:7" ht="15" x14ac:dyDescent="0.25">
      <c r="A2711" s="128" t="str">
        <f t="shared" si="42"/>
        <v>Reg2015Non-Hodgkin lymphoma - C82-C86, C96FemaleCanterbury</v>
      </c>
      <c r="B2711" s="23" t="s">
        <v>2</v>
      </c>
      <c r="C2711" s="23">
        <v>2015</v>
      </c>
      <c r="D2711" s="23" t="s">
        <v>365</v>
      </c>
      <c r="E2711" s="23" t="s">
        <v>4</v>
      </c>
      <c r="F2711" s="23" t="s">
        <v>202</v>
      </c>
      <c r="G2711" s="23">
        <v>42</v>
      </c>
    </row>
    <row r="2712" spans="1:7" ht="15" x14ac:dyDescent="0.25">
      <c r="A2712" s="128" t="str">
        <f t="shared" si="42"/>
        <v>Reg2015Immunoproliferative cancers - C88FemaleCanterbury</v>
      </c>
      <c r="B2712" s="23" t="s">
        <v>2</v>
      </c>
      <c r="C2712" s="23">
        <v>2015</v>
      </c>
      <c r="D2712" s="23" t="s">
        <v>291</v>
      </c>
      <c r="E2712" s="23" t="s">
        <v>4</v>
      </c>
      <c r="F2712" s="23" t="s">
        <v>202</v>
      </c>
      <c r="G2712" s="23">
        <v>3</v>
      </c>
    </row>
    <row r="2713" spans="1:7" ht="15" x14ac:dyDescent="0.25">
      <c r="A2713" s="128" t="str">
        <f t="shared" si="42"/>
        <v>Reg2015Myeloma - C90FemaleCanterbury</v>
      </c>
      <c r="B2713" s="23" t="s">
        <v>2</v>
      </c>
      <c r="C2713" s="23">
        <v>2015</v>
      </c>
      <c r="D2713" s="23" t="s">
        <v>292</v>
      </c>
      <c r="E2713" s="23" t="s">
        <v>4</v>
      </c>
      <c r="F2713" s="23" t="s">
        <v>202</v>
      </c>
      <c r="G2713" s="23">
        <v>19</v>
      </c>
    </row>
    <row r="2714" spans="1:7" ht="15" x14ac:dyDescent="0.25">
      <c r="A2714" s="128" t="str">
        <f t="shared" si="42"/>
        <v>Reg2015Leukaemia - C91-C95FemaleCanterbury</v>
      </c>
      <c r="B2714" s="23" t="s">
        <v>2</v>
      </c>
      <c r="C2714" s="23">
        <v>2015</v>
      </c>
      <c r="D2714" s="23" t="s">
        <v>26</v>
      </c>
      <c r="E2714" s="23" t="s">
        <v>4</v>
      </c>
      <c r="F2714" s="23" t="s">
        <v>202</v>
      </c>
      <c r="G2714" s="23">
        <v>27</v>
      </c>
    </row>
    <row r="2715" spans="1:7" ht="15" x14ac:dyDescent="0.25">
      <c r="A2715" s="128" t="str">
        <f t="shared" si="42"/>
        <v>Reg2015Polycythemia vera - D45FemaleCanterbury</v>
      </c>
      <c r="B2715" s="23" t="s">
        <v>2</v>
      </c>
      <c r="C2715" s="23">
        <v>2015</v>
      </c>
      <c r="D2715" s="23" t="s">
        <v>294</v>
      </c>
      <c r="E2715" s="23" t="s">
        <v>4</v>
      </c>
      <c r="F2715" s="23" t="s">
        <v>202</v>
      </c>
      <c r="G2715" s="23">
        <v>1</v>
      </c>
    </row>
    <row r="2716" spans="1:7" ht="15" x14ac:dyDescent="0.25">
      <c r="A2716" s="128" t="str">
        <f t="shared" si="42"/>
        <v>Reg2015Myelodyplastic syndromes - D46FemaleCanterbury</v>
      </c>
      <c r="B2716" s="23" t="s">
        <v>2</v>
      </c>
      <c r="C2716" s="23">
        <v>2015</v>
      </c>
      <c r="D2716" s="23" t="s">
        <v>295</v>
      </c>
      <c r="E2716" s="23" t="s">
        <v>4</v>
      </c>
      <c r="F2716" s="23" t="s">
        <v>202</v>
      </c>
      <c r="G2716" s="23">
        <v>13</v>
      </c>
    </row>
    <row r="2717" spans="1:7" ht="15" x14ac:dyDescent="0.25">
      <c r="A2717" s="128" t="str">
        <f t="shared" si="42"/>
        <v>Reg2015Uncertain behaviour of lymphoid, haematopoietic and related tissue - D47FemaleCanterbury</v>
      </c>
      <c r="B2717" s="23" t="s">
        <v>2</v>
      </c>
      <c r="C2717" s="23">
        <v>2015</v>
      </c>
      <c r="D2717" s="23" t="s">
        <v>296</v>
      </c>
      <c r="E2717" s="23" t="s">
        <v>4</v>
      </c>
      <c r="F2717" s="23" t="s">
        <v>202</v>
      </c>
      <c r="G2717" s="23">
        <v>5</v>
      </c>
    </row>
    <row r="2718" spans="1:7" ht="15" x14ac:dyDescent="0.25">
      <c r="A2718" s="128" t="str">
        <f t="shared" si="42"/>
        <v>Reg2015Lip - C00MaleCanterbury</v>
      </c>
      <c r="B2718" s="23" t="s">
        <v>2</v>
      </c>
      <c r="C2718" s="23">
        <v>2015</v>
      </c>
      <c r="D2718" s="23" t="s">
        <v>27</v>
      </c>
      <c r="E2718" s="23" t="s">
        <v>5</v>
      </c>
      <c r="F2718" s="23" t="s">
        <v>202</v>
      </c>
      <c r="G2718" s="23">
        <v>6</v>
      </c>
    </row>
    <row r="2719" spans="1:7" ht="15" x14ac:dyDescent="0.25">
      <c r="A2719" s="128" t="str">
        <f t="shared" si="42"/>
        <v>Reg2015Tongue - C01-C02MaleCanterbury</v>
      </c>
      <c r="B2719" s="23" t="s">
        <v>2</v>
      </c>
      <c r="C2719" s="23">
        <v>2015</v>
      </c>
      <c r="D2719" s="23" t="s">
        <v>42</v>
      </c>
      <c r="E2719" s="23" t="s">
        <v>5</v>
      </c>
      <c r="F2719" s="23" t="s">
        <v>202</v>
      </c>
      <c r="G2719" s="23">
        <v>8</v>
      </c>
    </row>
    <row r="2720" spans="1:7" ht="15" x14ac:dyDescent="0.25">
      <c r="A2720" s="128" t="str">
        <f t="shared" si="42"/>
        <v>Reg2015Mouth - C03-C06MaleCanterbury</v>
      </c>
      <c r="B2720" s="23" t="s">
        <v>2</v>
      </c>
      <c r="C2720" s="23">
        <v>2015</v>
      </c>
      <c r="D2720" s="23" t="s">
        <v>31</v>
      </c>
      <c r="E2720" s="23" t="s">
        <v>5</v>
      </c>
      <c r="F2720" s="23" t="s">
        <v>202</v>
      </c>
      <c r="G2720" s="23">
        <v>9</v>
      </c>
    </row>
    <row r="2721" spans="1:7" ht="15" x14ac:dyDescent="0.25">
      <c r="A2721" s="128" t="str">
        <f t="shared" si="42"/>
        <v>Reg2015Salivary glands - C07-C08MaleCanterbury</v>
      </c>
      <c r="B2721" s="23" t="s">
        <v>2</v>
      </c>
      <c r="C2721" s="23">
        <v>2015</v>
      </c>
      <c r="D2721" s="23" t="s">
        <v>247</v>
      </c>
      <c r="E2721" s="23" t="s">
        <v>5</v>
      </c>
      <c r="F2721" s="23" t="s">
        <v>202</v>
      </c>
      <c r="G2721" s="23">
        <v>2</v>
      </c>
    </row>
    <row r="2722" spans="1:7" ht="15" x14ac:dyDescent="0.25">
      <c r="A2722" s="128" t="str">
        <f t="shared" si="42"/>
        <v>Reg2015Tonsils - C09MaleCanterbury</v>
      </c>
      <c r="B2722" s="23" t="s">
        <v>2</v>
      </c>
      <c r="C2722" s="23">
        <v>2015</v>
      </c>
      <c r="D2722" s="23" t="s">
        <v>248</v>
      </c>
      <c r="E2722" s="23" t="s">
        <v>5</v>
      </c>
      <c r="F2722" s="23" t="s">
        <v>202</v>
      </c>
      <c r="G2722" s="23">
        <v>7</v>
      </c>
    </row>
    <row r="2723" spans="1:7" ht="15" x14ac:dyDescent="0.25">
      <c r="A2723" s="128" t="str">
        <f t="shared" si="42"/>
        <v>Reg2015Oropharynx - C10MaleCanterbury</v>
      </c>
      <c r="B2723" s="23" t="s">
        <v>2</v>
      </c>
      <c r="C2723" s="23">
        <v>2015</v>
      </c>
      <c r="D2723" s="23" t="s">
        <v>34</v>
      </c>
      <c r="E2723" s="23" t="s">
        <v>5</v>
      </c>
      <c r="F2723" s="23" t="s">
        <v>202</v>
      </c>
      <c r="G2723" s="23">
        <v>2</v>
      </c>
    </row>
    <row r="2724" spans="1:7" ht="15" x14ac:dyDescent="0.25">
      <c r="A2724" s="128" t="str">
        <f t="shared" si="42"/>
        <v>Reg2015Pyriform sinus - C12MaleCanterbury</v>
      </c>
      <c r="B2724" s="23" t="s">
        <v>2</v>
      </c>
      <c r="C2724" s="23">
        <v>2015</v>
      </c>
      <c r="D2724" s="23" t="s">
        <v>249</v>
      </c>
      <c r="E2724" s="23" t="s">
        <v>5</v>
      </c>
      <c r="F2724" s="23" t="s">
        <v>202</v>
      </c>
      <c r="G2724" s="23">
        <v>2</v>
      </c>
    </row>
    <row r="2725" spans="1:7" ht="15" x14ac:dyDescent="0.25">
      <c r="A2725" s="128" t="str">
        <f t="shared" si="42"/>
        <v>Reg2015Hypopharynx - C13MaleCanterbury</v>
      </c>
      <c r="B2725" s="23" t="s">
        <v>2</v>
      </c>
      <c r="C2725" s="23">
        <v>2015</v>
      </c>
      <c r="D2725" s="23" t="s">
        <v>24</v>
      </c>
      <c r="E2725" s="23" t="s">
        <v>5</v>
      </c>
      <c r="F2725" s="23" t="s">
        <v>202</v>
      </c>
      <c r="G2725" s="23">
        <v>1</v>
      </c>
    </row>
    <row r="2726" spans="1:7" ht="15" x14ac:dyDescent="0.25">
      <c r="A2726" s="128" t="str">
        <f t="shared" si="42"/>
        <v>Reg2015Other lip, oral cavity and pharynx - C14MaleCanterbury</v>
      </c>
      <c r="B2726" s="23" t="s">
        <v>2</v>
      </c>
      <c r="C2726" s="23">
        <v>2015</v>
      </c>
      <c r="D2726" s="23" t="s">
        <v>250</v>
      </c>
      <c r="E2726" s="23" t="s">
        <v>5</v>
      </c>
      <c r="F2726" s="23" t="s">
        <v>202</v>
      </c>
      <c r="G2726" s="23">
        <v>1</v>
      </c>
    </row>
    <row r="2727" spans="1:7" ht="15" x14ac:dyDescent="0.25">
      <c r="A2727" s="128" t="str">
        <f t="shared" si="42"/>
        <v>Reg2015Oesophagus - C15MaleCanterbury</v>
      </c>
      <c r="B2727" s="23" t="s">
        <v>2</v>
      </c>
      <c r="C2727" s="23">
        <v>2015</v>
      </c>
      <c r="D2727" s="23" t="s">
        <v>33</v>
      </c>
      <c r="E2727" s="23" t="s">
        <v>5</v>
      </c>
      <c r="F2727" s="23" t="s">
        <v>202</v>
      </c>
      <c r="G2727" s="23">
        <v>25</v>
      </c>
    </row>
    <row r="2728" spans="1:7" ht="15" x14ac:dyDescent="0.25">
      <c r="A2728" s="128" t="str">
        <f t="shared" si="42"/>
        <v>Reg2015Stomach - C16MaleCanterbury</v>
      </c>
      <c r="B2728" s="23" t="s">
        <v>2</v>
      </c>
      <c r="C2728" s="23">
        <v>2015</v>
      </c>
      <c r="D2728" s="23" t="s">
        <v>39</v>
      </c>
      <c r="E2728" s="23" t="s">
        <v>5</v>
      </c>
      <c r="F2728" s="23" t="s">
        <v>202</v>
      </c>
      <c r="G2728" s="23">
        <v>28</v>
      </c>
    </row>
    <row r="2729" spans="1:7" ht="15" x14ac:dyDescent="0.25">
      <c r="A2729" s="128" t="str">
        <f t="shared" si="42"/>
        <v>Reg2015Small intestine - C17MaleCanterbury</v>
      </c>
      <c r="B2729" s="23" t="s">
        <v>2</v>
      </c>
      <c r="C2729" s="23">
        <v>2015</v>
      </c>
      <c r="D2729" s="23" t="s">
        <v>252</v>
      </c>
      <c r="E2729" s="23" t="s">
        <v>5</v>
      </c>
      <c r="F2729" s="23" t="s">
        <v>202</v>
      </c>
      <c r="G2729" s="23">
        <v>13</v>
      </c>
    </row>
    <row r="2730" spans="1:7" ht="15" x14ac:dyDescent="0.25">
      <c r="A2730" s="128" t="str">
        <f t="shared" si="42"/>
        <v>Reg2015Colon, rectum and rectosigmoid junction - C18-C20MaleCanterbury</v>
      </c>
      <c r="B2730" s="23" t="s">
        <v>2</v>
      </c>
      <c r="C2730" s="23">
        <v>2015</v>
      </c>
      <c r="D2730" s="23" t="s">
        <v>1567</v>
      </c>
      <c r="E2730" s="23" t="s">
        <v>5</v>
      </c>
      <c r="F2730" s="23" t="s">
        <v>202</v>
      </c>
      <c r="G2730" s="23">
        <v>185</v>
      </c>
    </row>
    <row r="2731" spans="1:7" ht="15" x14ac:dyDescent="0.25">
      <c r="A2731" s="128" t="str">
        <f t="shared" si="42"/>
        <v>Reg2015Anus - C21MaleCanterbury</v>
      </c>
      <c r="B2731" s="23" t="s">
        <v>2</v>
      </c>
      <c r="C2731" s="23">
        <v>2015</v>
      </c>
      <c r="D2731" s="23" t="s">
        <v>18</v>
      </c>
      <c r="E2731" s="23" t="s">
        <v>5</v>
      </c>
      <c r="F2731" s="23" t="s">
        <v>202</v>
      </c>
      <c r="G2731" s="23">
        <v>3</v>
      </c>
    </row>
    <row r="2732" spans="1:7" ht="15" x14ac:dyDescent="0.25">
      <c r="A2732" s="128" t="str">
        <f t="shared" si="42"/>
        <v>Reg2015Liver - C22MaleCanterbury</v>
      </c>
      <c r="B2732" s="23" t="s">
        <v>2</v>
      </c>
      <c r="C2732" s="23">
        <v>2015</v>
      </c>
      <c r="D2732" s="23" t="s">
        <v>254</v>
      </c>
      <c r="E2732" s="23" t="s">
        <v>5</v>
      </c>
      <c r="F2732" s="23" t="s">
        <v>202</v>
      </c>
      <c r="G2732" s="23">
        <v>19</v>
      </c>
    </row>
    <row r="2733" spans="1:7" ht="15" x14ac:dyDescent="0.25">
      <c r="A2733" s="128" t="str">
        <f t="shared" si="42"/>
        <v>Reg2015Gallbladder - C23MaleCanterbury</v>
      </c>
      <c r="B2733" s="23" t="s">
        <v>2</v>
      </c>
      <c r="C2733" s="23">
        <v>2015</v>
      </c>
      <c r="D2733" s="23" t="s">
        <v>23</v>
      </c>
      <c r="E2733" s="23" t="s">
        <v>5</v>
      </c>
      <c r="F2733" s="23" t="s">
        <v>202</v>
      </c>
      <c r="G2733" s="23">
        <v>2</v>
      </c>
    </row>
    <row r="2734" spans="1:7" ht="15" x14ac:dyDescent="0.25">
      <c r="A2734" s="128" t="str">
        <f t="shared" si="42"/>
        <v>Reg2015Other biliary tract - C24MaleCanterbury</v>
      </c>
      <c r="B2734" s="23" t="s">
        <v>2</v>
      </c>
      <c r="C2734" s="23">
        <v>2015</v>
      </c>
      <c r="D2734" s="23" t="s">
        <v>255</v>
      </c>
      <c r="E2734" s="23" t="s">
        <v>5</v>
      </c>
      <c r="F2734" s="23" t="s">
        <v>202</v>
      </c>
      <c r="G2734" s="23">
        <v>6</v>
      </c>
    </row>
    <row r="2735" spans="1:7" ht="15" x14ac:dyDescent="0.25">
      <c r="A2735" s="128" t="str">
        <f t="shared" si="42"/>
        <v>Reg2015Pancreas - C25MaleCanterbury</v>
      </c>
      <c r="B2735" s="23" t="s">
        <v>2</v>
      </c>
      <c r="C2735" s="23">
        <v>2015</v>
      </c>
      <c r="D2735" s="23" t="s">
        <v>36</v>
      </c>
      <c r="E2735" s="23" t="s">
        <v>5</v>
      </c>
      <c r="F2735" s="23" t="s">
        <v>202</v>
      </c>
      <c r="G2735" s="23">
        <v>23</v>
      </c>
    </row>
    <row r="2736" spans="1:7" ht="15" x14ac:dyDescent="0.25">
      <c r="A2736" s="128" t="str">
        <f t="shared" si="42"/>
        <v>Reg2015Other digestive organs - C26MaleCanterbury</v>
      </c>
      <c r="B2736" s="23" t="s">
        <v>2</v>
      </c>
      <c r="C2736" s="23">
        <v>2015</v>
      </c>
      <c r="D2736" s="23" t="s">
        <v>256</v>
      </c>
      <c r="E2736" s="23" t="s">
        <v>5</v>
      </c>
      <c r="F2736" s="23" t="s">
        <v>202</v>
      </c>
      <c r="G2736" s="23">
        <v>6</v>
      </c>
    </row>
    <row r="2737" spans="1:7" ht="15" x14ac:dyDescent="0.25">
      <c r="A2737" s="128" t="str">
        <f t="shared" si="42"/>
        <v>Reg2015Nasal cavity and middle ear - C30MaleCanterbury</v>
      </c>
      <c r="B2737" s="23" t="s">
        <v>2</v>
      </c>
      <c r="C2737" s="23">
        <v>2015</v>
      </c>
      <c r="D2737" s="23" t="s">
        <v>258</v>
      </c>
      <c r="E2737" s="23" t="s">
        <v>5</v>
      </c>
      <c r="F2737" s="23" t="s">
        <v>202</v>
      </c>
      <c r="G2737" s="23">
        <v>1</v>
      </c>
    </row>
    <row r="2738" spans="1:7" ht="15" x14ac:dyDescent="0.25">
      <c r="A2738" s="128" t="str">
        <f t="shared" si="42"/>
        <v>Reg2015Larynx - C32MaleCanterbury</v>
      </c>
      <c r="B2738" s="23" t="s">
        <v>2</v>
      </c>
      <c r="C2738" s="23">
        <v>2015</v>
      </c>
      <c r="D2738" s="23" t="s">
        <v>25</v>
      </c>
      <c r="E2738" s="23" t="s">
        <v>5</v>
      </c>
      <c r="F2738" s="23" t="s">
        <v>202</v>
      </c>
      <c r="G2738" s="23">
        <v>9</v>
      </c>
    </row>
    <row r="2739" spans="1:7" ht="15" x14ac:dyDescent="0.25">
      <c r="A2739" s="128" t="str">
        <f t="shared" si="42"/>
        <v>Reg2015Lung - C33-C34MaleCanterbury</v>
      </c>
      <c r="B2739" s="23" t="s">
        <v>2</v>
      </c>
      <c r="C2739" s="23">
        <v>2015</v>
      </c>
      <c r="D2739" s="23" t="s">
        <v>47</v>
      </c>
      <c r="E2739" s="23" t="s">
        <v>5</v>
      </c>
      <c r="F2739" s="23" t="s">
        <v>202</v>
      </c>
      <c r="G2739" s="23">
        <v>120</v>
      </c>
    </row>
    <row r="2740" spans="1:7" ht="15" x14ac:dyDescent="0.25">
      <c r="A2740" s="128" t="str">
        <f t="shared" si="42"/>
        <v>Reg2015Thymus - C37MaleCanterbury</v>
      </c>
      <c r="B2740" s="23" t="s">
        <v>2</v>
      </c>
      <c r="C2740" s="23">
        <v>2015</v>
      </c>
      <c r="D2740" s="23" t="s">
        <v>41</v>
      </c>
      <c r="E2740" s="23" t="s">
        <v>5</v>
      </c>
      <c r="F2740" s="23" t="s">
        <v>202</v>
      </c>
      <c r="G2740" s="23">
        <v>1</v>
      </c>
    </row>
    <row r="2741" spans="1:7" ht="15" x14ac:dyDescent="0.25">
      <c r="A2741" s="128" t="str">
        <f t="shared" si="42"/>
        <v>Reg2015Bone and articular cartilage - C40-C41MaleCanterbury</v>
      </c>
      <c r="B2741" s="23" t="s">
        <v>2</v>
      </c>
      <c r="C2741" s="23">
        <v>2015</v>
      </c>
      <c r="D2741" s="23" t="s">
        <v>262</v>
      </c>
      <c r="E2741" s="23" t="s">
        <v>5</v>
      </c>
      <c r="F2741" s="23" t="s">
        <v>202</v>
      </c>
      <c r="G2741" s="23">
        <v>1</v>
      </c>
    </row>
    <row r="2742" spans="1:7" ht="15" x14ac:dyDescent="0.25">
      <c r="A2742" s="128" t="str">
        <f t="shared" si="42"/>
        <v>Reg2015Melanoma - C43MaleCanterbury</v>
      </c>
      <c r="B2742" s="23" t="s">
        <v>2</v>
      </c>
      <c r="C2742" s="23">
        <v>2015</v>
      </c>
      <c r="D2742" s="23" t="s">
        <v>28</v>
      </c>
      <c r="E2742" s="23" t="s">
        <v>5</v>
      </c>
      <c r="F2742" s="23" t="s">
        <v>202</v>
      </c>
      <c r="G2742" s="23">
        <v>183</v>
      </c>
    </row>
    <row r="2743" spans="1:7" ht="15" x14ac:dyDescent="0.25">
      <c r="A2743" s="128" t="str">
        <f t="shared" si="42"/>
        <v>Reg2015Non-melanoma - C44MaleCanterbury</v>
      </c>
      <c r="B2743" s="23" t="s">
        <v>2</v>
      </c>
      <c r="C2743" s="23">
        <v>2015</v>
      </c>
      <c r="D2743" s="23" t="s">
        <v>263</v>
      </c>
      <c r="E2743" s="23" t="s">
        <v>5</v>
      </c>
      <c r="F2743" s="23" t="s">
        <v>202</v>
      </c>
      <c r="G2743" s="23">
        <v>8</v>
      </c>
    </row>
    <row r="2744" spans="1:7" ht="15" x14ac:dyDescent="0.25">
      <c r="A2744" s="128" t="str">
        <f t="shared" si="42"/>
        <v>Reg2015Mesothelioma - C45MaleCanterbury</v>
      </c>
      <c r="B2744" s="23" t="s">
        <v>2</v>
      </c>
      <c r="C2744" s="23">
        <v>2015</v>
      </c>
      <c r="D2744" s="23" t="s">
        <v>30</v>
      </c>
      <c r="E2744" s="23" t="s">
        <v>5</v>
      </c>
      <c r="F2744" s="23" t="s">
        <v>202</v>
      </c>
      <c r="G2744" s="23">
        <v>11</v>
      </c>
    </row>
    <row r="2745" spans="1:7" ht="15" x14ac:dyDescent="0.25">
      <c r="A2745" s="128" t="str">
        <f t="shared" si="42"/>
        <v>Reg2015Peripheral nerves and autonomic nervous system - C47MaleCanterbury</v>
      </c>
      <c r="B2745" s="23" t="s">
        <v>2</v>
      </c>
      <c r="C2745" s="23">
        <v>2015</v>
      </c>
      <c r="D2745" s="23" t="s">
        <v>266</v>
      </c>
      <c r="E2745" s="23" t="s">
        <v>5</v>
      </c>
      <c r="F2745" s="23" t="s">
        <v>202</v>
      </c>
      <c r="G2745" s="23">
        <v>1</v>
      </c>
    </row>
    <row r="2746" spans="1:7" ht="15" x14ac:dyDescent="0.25">
      <c r="A2746" s="128" t="str">
        <f t="shared" si="42"/>
        <v>Reg2015Peritoneum - C48MaleCanterbury</v>
      </c>
      <c r="B2746" s="23" t="s">
        <v>2</v>
      </c>
      <c r="C2746" s="23">
        <v>2015</v>
      </c>
      <c r="D2746" s="23" t="s">
        <v>267</v>
      </c>
      <c r="E2746" s="23" t="s">
        <v>5</v>
      </c>
      <c r="F2746" s="23" t="s">
        <v>202</v>
      </c>
      <c r="G2746" s="23">
        <v>1</v>
      </c>
    </row>
    <row r="2747" spans="1:7" ht="15" x14ac:dyDescent="0.25">
      <c r="A2747" s="128" t="str">
        <f t="shared" si="42"/>
        <v>Reg2015Connective tissue - C49MaleCanterbury</v>
      </c>
      <c r="B2747" s="23" t="s">
        <v>2</v>
      </c>
      <c r="C2747" s="23">
        <v>2015</v>
      </c>
      <c r="D2747" s="23" t="s">
        <v>268</v>
      </c>
      <c r="E2747" s="23" t="s">
        <v>5</v>
      </c>
      <c r="F2747" s="23" t="s">
        <v>202</v>
      </c>
      <c r="G2747" s="23">
        <v>6</v>
      </c>
    </row>
    <row r="2748" spans="1:7" ht="15" x14ac:dyDescent="0.25">
      <c r="A2748" s="128" t="str">
        <f t="shared" si="42"/>
        <v>Reg2015Breast - C50MaleCanterbury</v>
      </c>
      <c r="B2748" s="23" t="s">
        <v>2</v>
      </c>
      <c r="C2748" s="23">
        <v>2015</v>
      </c>
      <c r="D2748" s="23" t="s">
        <v>21</v>
      </c>
      <c r="E2748" s="23" t="s">
        <v>5</v>
      </c>
      <c r="F2748" s="23" t="s">
        <v>202</v>
      </c>
      <c r="G2748" s="23">
        <v>3</v>
      </c>
    </row>
    <row r="2749" spans="1:7" ht="15" x14ac:dyDescent="0.25">
      <c r="A2749" s="128" t="str">
        <f t="shared" si="42"/>
        <v>Reg2015Penis - C60MaleCanterbury</v>
      </c>
      <c r="B2749" s="23" t="s">
        <v>2</v>
      </c>
      <c r="C2749" s="23">
        <v>2015</v>
      </c>
      <c r="D2749" s="23" t="s">
        <v>37</v>
      </c>
      <c r="E2749" s="23" t="s">
        <v>5</v>
      </c>
      <c r="F2749" s="23" t="s">
        <v>202</v>
      </c>
      <c r="G2749" s="23">
        <v>3</v>
      </c>
    </row>
    <row r="2750" spans="1:7" ht="15" x14ac:dyDescent="0.25">
      <c r="A2750" s="128" t="str">
        <f t="shared" si="42"/>
        <v>Reg2015Prostate - C61MaleCanterbury</v>
      </c>
      <c r="B2750" s="23" t="s">
        <v>2</v>
      </c>
      <c r="C2750" s="23">
        <v>2015</v>
      </c>
      <c r="D2750" s="23" t="s">
        <v>38</v>
      </c>
      <c r="E2750" s="23" t="s">
        <v>5</v>
      </c>
      <c r="F2750" s="23" t="s">
        <v>202</v>
      </c>
      <c r="G2750" s="23">
        <v>416</v>
      </c>
    </row>
    <row r="2751" spans="1:7" ht="15" x14ac:dyDescent="0.25">
      <c r="A2751" s="128" t="str">
        <f t="shared" si="42"/>
        <v>Reg2015Testis - C62MaleCanterbury</v>
      </c>
      <c r="B2751" s="23" t="s">
        <v>2</v>
      </c>
      <c r="C2751" s="23">
        <v>2015</v>
      </c>
      <c r="D2751" s="23" t="s">
        <v>40</v>
      </c>
      <c r="E2751" s="23" t="s">
        <v>5</v>
      </c>
      <c r="F2751" s="23" t="s">
        <v>202</v>
      </c>
      <c r="G2751" s="23">
        <v>20</v>
      </c>
    </row>
    <row r="2752" spans="1:7" ht="15" x14ac:dyDescent="0.25">
      <c r="A2752" s="128" t="str">
        <f t="shared" si="42"/>
        <v>Reg2015Kidney - C64MaleCanterbury</v>
      </c>
      <c r="B2752" s="23" t="s">
        <v>2</v>
      </c>
      <c r="C2752" s="23">
        <v>2015</v>
      </c>
      <c r="D2752" s="23" t="s">
        <v>274</v>
      </c>
      <c r="E2752" s="23" t="s">
        <v>5</v>
      </c>
      <c r="F2752" s="23" t="s">
        <v>202</v>
      </c>
      <c r="G2752" s="23">
        <v>48</v>
      </c>
    </row>
    <row r="2753" spans="1:7" ht="15" x14ac:dyDescent="0.25">
      <c r="A2753" s="128" t="str">
        <f t="shared" si="42"/>
        <v>Reg2015Renal pelvis - C65MaleCanterbury</v>
      </c>
      <c r="B2753" s="23" t="s">
        <v>2</v>
      </c>
      <c r="C2753" s="23">
        <v>2015</v>
      </c>
      <c r="D2753" s="23" t="s">
        <v>275</v>
      </c>
      <c r="E2753" s="23" t="s">
        <v>5</v>
      </c>
      <c r="F2753" s="23" t="s">
        <v>202</v>
      </c>
      <c r="G2753" s="23">
        <v>4</v>
      </c>
    </row>
    <row r="2754" spans="1:7" ht="15" x14ac:dyDescent="0.25">
      <c r="A2754" s="128" t="str">
        <f t="shared" si="42"/>
        <v>Reg2015Ureter - C66MaleCanterbury</v>
      </c>
      <c r="B2754" s="23" t="s">
        <v>2</v>
      </c>
      <c r="C2754" s="23">
        <v>2015</v>
      </c>
      <c r="D2754" s="23" t="s">
        <v>43</v>
      </c>
      <c r="E2754" s="23" t="s">
        <v>5</v>
      </c>
      <c r="F2754" s="23" t="s">
        <v>202</v>
      </c>
      <c r="G2754" s="23">
        <v>2</v>
      </c>
    </row>
    <row r="2755" spans="1:7" ht="15" x14ac:dyDescent="0.25">
      <c r="A2755" s="128" t="str">
        <f t="shared" ref="A2755:A2818" si="43">B2755&amp;C2755&amp;D2755&amp;E2755&amp;F2755</f>
        <v>Reg2015Bladder - C67MaleCanterbury</v>
      </c>
      <c r="B2755" s="23" t="s">
        <v>2</v>
      </c>
      <c r="C2755" s="23">
        <v>2015</v>
      </c>
      <c r="D2755" s="23" t="s">
        <v>19</v>
      </c>
      <c r="E2755" s="23" t="s">
        <v>5</v>
      </c>
      <c r="F2755" s="23" t="s">
        <v>202</v>
      </c>
      <c r="G2755" s="23">
        <v>34</v>
      </c>
    </row>
    <row r="2756" spans="1:7" ht="15" x14ac:dyDescent="0.25">
      <c r="A2756" s="128" t="str">
        <f t="shared" si="43"/>
        <v>Reg2015Other urinary organs - C68MaleCanterbury</v>
      </c>
      <c r="B2756" s="23" t="s">
        <v>2</v>
      </c>
      <c r="C2756" s="23">
        <v>2015</v>
      </c>
      <c r="D2756" s="23" t="s">
        <v>276</v>
      </c>
      <c r="E2756" s="23" t="s">
        <v>5</v>
      </c>
      <c r="F2756" s="23" t="s">
        <v>202</v>
      </c>
      <c r="G2756" s="23">
        <v>3</v>
      </c>
    </row>
    <row r="2757" spans="1:7" ht="15" x14ac:dyDescent="0.25">
      <c r="A2757" s="128" t="str">
        <f t="shared" si="43"/>
        <v>Reg2015Eye - C69MaleCanterbury</v>
      </c>
      <c r="B2757" s="23" t="s">
        <v>2</v>
      </c>
      <c r="C2757" s="23">
        <v>2015</v>
      </c>
      <c r="D2757" s="23" t="s">
        <v>278</v>
      </c>
      <c r="E2757" s="23" t="s">
        <v>5</v>
      </c>
      <c r="F2757" s="23" t="s">
        <v>202</v>
      </c>
      <c r="G2757" s="23">
        <v>5</v>
      </c>
    </row>
    <row r="2758" spans="1:7" ht="15" x14ac:dyDescent="0.25">
      <c r="A2758" s="128" t="str">
        <f t="shared" si="43"/>
        <v>Reg2015Brain - C71MaleCanterbury</v>
      </c>
      <c r="B2758" s="23" t="s">
        <v>2</v>
      </c>
      <c r="C2758" s="23">
        <v>2015</v>
      </c>
      <c r="D2758" s="23" t="s">
        <v>20</v>
      </c>
      <c r="E2758" s="23" t="s">
        <v>5</v>
      </c>
      <c r="F2758" s="23" t="s">
        <v>202</v>
      </c>
      <c r="G2758" s="23">
        <v>25</v>
      </c>
    </row>
    <row r="2759" spans="1:7" ht="15" x14ac:dyDescent="0.25">
      <c r="A2759" s="128" t="str">
        <f t="shared" si="43"/>
        <v>Reg2015Thyroid - C73MaleCanterbury</v>
      </c>
      <c r="B2759" s="23" t="s">
        <v>2</v>
      </c>
      <c r="C2759" s="23">
        <v>2015</v>
      </c>
      <c r="D2759" s="23" t="s">
        <v>281</v>
      </c>
      <c r="E2759" s="23" t="s">
        <v>5</v>
      </c>
      <c r="F2759" s="23" t="s">
        <v>202</v>
      </c>
      <c r="G2759" s="23">
        <v>12</v>
      </c>
    </row>
    <row r="2760" spans="1:7" ht="15" x14ac:dyDescent="0.25">
      <c r="A2760" s="128" t="str">
        <f t="shared" si="43"/>
        <v>Reg2015Unknown primary - C77-C79MaleCanterbury</v>
      </c>
      <c r="B2760" s="23" t="s">
        <v>2</v>
      </c>
      <c r="C2760" s="23">
        <v>2015</v>
      </c>
      <c r="D2760" s="23" t="s">
        <v>286</v>
      </c>
      <c r="E2760" s="23" t="s">
        <v>5</v>
      </c>
      <c r="F2760" s="23" t="s">
        <v>202</v>
      </c>
      <c r="G2760" s="23">
        <v>13</v>
      </c>
    </row>
    <row r="2761" spans="1:7" ht="15" x14ac:dyDescent="0.25">
      <c r="A2761" s="128" t="str">
        <f t="shared" si="43"/>
        <v>Reg2015Unspecified site - C80MaleCanterbury</v>
      </c>
      <c r="B2761" s="23" t="s">
        <v>2</v>
      </c>
      <c r="C2761" s="23">
        <v>2015</v>
      </c>
      <c r="D2761" s="23" t="s">
        <v>287</v>
      </c>
      <c r="E2761" s="23" t="s">
        <v>5</v>
      </c>
      <c r="F2761" s="23" t="s">
        <v>202</v>
      </c>
      <c r="G2761" s="23">
        <v>3</v>
      </c>
    </row>
    <row r="2762" spans="1:7" ht="15" x14ac:dyDescent="0.25">
      <c r="A2762" s="128" t="str">
        <f t="shared" si="43"/>
        <v>Reg2015Hodgkin lymphoma - C81MaleCanterbury</v>
      </c>
      <c r="B2762" s="23" t="s">
        <v>2</v>
      </c>
      <c r="C2762" s="23">
        <v>2015</v>
      </c>
      <c r="D2762" s="23" t="s">
        <v>289</v>
      </c>
      <c r="E2762" s="23" t="s">
        <v>5</v>
      </c>
      <c r="F2762" s="23" t="s">
        <v>202</v>
      </c>
      <c r="G2762" s="23">
        <v>5</v>
      </c>
    </row>
    <row r="2763" spans="1:7" ht="15" x14ac:dyDescent="0.25">
      <c r="A2763" s="128" t="str">
        <f t="shared" si="43"/>
        <v>Reg2015Non-Hodgkin lymphoma - C82-C86, C96MaleCanterbury</v>
      </c>
      <c r="B2763" s="23" t="s">
        <v>2</v>
      </c>
      <c r="C2763" s="23">
        <v>2015</v>
      </c>
      <c r="D2763" s="23" t="s">
        <v>365</v>
      </c>
      <c r="E2763" s="23" t="s">
        <v>5</v>
      </c>
      <c r="F2763" s="23" t="s">
        <v>202</v>
      </c>
      <c r="G2763" s="23">
        <v>51</v>
      </c>
    </row>
    <row r="2764" spans="1:7" ht="15" x14ac:dyDescent="0.25">
      <c r="A2764" s="128" t="str">
        <f t="shared" si="43"/>
        <v>Reg2015Immunoproliferative cancers - C88MaleCanterbury</v>
      </c>
      <c r="B2764" s="23" t="s">
        <v>2</v>
      </c>
      <c r="C2764" s="23">
        <v>2015</v>
      </c>
      <c r="D2764" s="23" t="s">
        <v>291</v>
      </c>
      <c r="E2764" s="23" t="s">
        <v>5</v>
      </c>
      <c r="F2764" s="23" t="s">
        <v>202</v>
      </c>
      <c r="G2764" s="23">
        <v>4</v>
      </c>
    </row>
    <row r="2765" spans="1:7" ht="15" x14ac:dyDescent="0.25">
      <c r="A2765" s="128" t="str">
        <f t="shared" si="43"/>
        <v>Reg2015Myeloma - C90MaleCanterbury</v>
      </c>
      <c r="B2765" s="23" t="s">
        <v>2</v>
      </c>
      <c r="C2765" s="23">
        <v>2015</v>
      </c>
      <c r="D2765" s="23" t="s">
        <v>292</v>
      </c>
      <c r="E2765" s="23" t="s">
        <v>5</v>
      </c>
      <c r="F2765" s="23" t="s">
        <v>202</v>
      </c>
      <c r="G2765" s="23">
        <v>27</v>
      </c>
    </row>
    <row r="2766" spans="1:7" ht="15" x14ac:dyDescent="0.25">
      <c r="A2766" s="128" t="str">
        <f t="shared" si="43"/>
        <v>Reg2015Leukaemia - C91-C95MaleCanterbury</v>
      </c>
      <c r="B2766" s="23" t="s">
        <v>2</v>
      </c>
      <c r="C2766" s="23">
        <v>2015</v>
      </c>
      <c r="D2766" s="23" t="s">
        <v>26</v>
      </c>
      <c r="E2766" s="23" t="s">
        <v>5</v>
      </c>
      <c r="F2766" s="23" t="s">
        <v>202</v>
      </c>
      <c r="G2766" s="23">
        <v>49</v>
      </c>
    </row>
    <row r="2767" spans="1:7" ht="15" x14ac:dyDescent="0.25">
      <c r="A2767" s="128" t="str">
        <f t="shared" si="43"/>
        <v>Reg2015Polycythemia vera - D45MaleCanterbury</v>
      </c>
      <c r="B2767" s="23" t="s">
        <v>2</v>
      </c>
      <c r="C2767" s="23">
        <v>2015</v>
      </c>
      <c r="D2767" s="23" t="s">
        <v>294</v>
      </c>
      <c r="E2767" s="23" t="s">
        <v>5</v>
      </c>
      <c r="F2767" s="23" t="s">
        <v>202</v>
      </c>
      <c r="G2767" s="23">
        <v>1</v>
      </c>
    </row>
    <row r="2768" spans="1:7" ht="15" x14ac:dyDescent="0.25">
      <c r="A2768" s="128" t="str">
        <f t="shared" si="43"/>
        <v>Reg2015Myelodyplastic syndromes - D46MaleCanterbury</v>
      </c>
      <c r="B2768" s="23" t="s">
        <v>2</v>
      </c>
      <c r="C2768" s="23">
        <v>2015</v>
      </c>
      <c r="D2768" s="23" t="s">
        <v>295</v>
      </c>
      <c r="E2768" s="23" t="s">
        <v>5</v>
      </c>
      <c r="F2768" s="23" t="s">
        <v>202</v>
      </c>
      <c r="G2768" s="23">
        <v>12</v>
      </c>
    </row>
    <row r="2769" spans="1:7" ht="15" x14ac:dyDescent="0.25">
      <c r="A2769" s="128" t="str">
        <f t="shared" si="43"/>
        <v>Reg2015Uncertain behaviour of lymphoid, haematopoietic and related tissue - D47MaleCanterbury</v>
      </c>
      <c r="B2769" s="23" t="s">
        <v>2</v>
      </c>
      <c r="C2769" s="23">
        <v>2015</v>
      </c>
      <c r="D2769" s="23" t="s">
        <v>296</v>
      </c>
      <c r="E2769" s="23" t="s">
        <v>5</v>
      </c>
      <c r="F2769" s="23" t="s">
        <v>202</v>
      </c>
      <c r="G2769" s="23">
        <v>12</v>
      </c>
    </row>
    <row r="2770" spans="1:7" ht="15" x14ac:dyDescent="0.25">
      <c r="A2770" s="128" t="str">
        <f t="shared" si="43"/>
        <v>Reg2015Other lip, oral cavity and pharynx - C14FemaleSouth Canterbury</v>
      </c>
      <c r="B2770" s="23" t="s">
        <v>2</v>
      </c>
      <c r="C2770" s="23">
        <v>2015</v>
      </c>
      <c r="D2770" s="23" t="s">
        <v>250</v>
      </c>
      <c r="E2770" s="23" t="s">
        <v>4</v>
      </c>
      <c r="F2770" s="23" t="s">
        <v>203</v>
      </c>
      <c r="G2770" s="23">
        <v>1</v>
      </c>
    </row>
    <row r="2771" spans="1:7" ht="15" x14ac:dyDescent="0.25">
      <c r="A2771" s="128" t="str">
        <f t="shared" si="43"/>
        <v>Reg2015Small intestine - C17FemaleSouth Canterbury</v>
      </c>
      <c r="B2771" s="23" t="s">
        <v>2</v>
      </c>
      <c r="C2771" s="23">
        <v>2015</v>
      </c>
      <c r="D2771" s="23" t="s">
        <v>252</v>
      </c>
      <c r="E2771" s="23" t="s">
        <v>4</v>
      </c>
      <c r="F2771" s="23" t="s">
        <v>203</v>
      </c>
      <c r="G2771" s="23">
        <v>2</v>
      </c>
    </row>
    <row r="2772" spans="1:7" ht="15" x14ac:dyDescent="0.25">
      <c r="A2772" s="128" t="str">
        <f t="shared" si="43"/>
        <v>Reg2015Colon, rectum and rectosigmoid junction - C18-C20FemaleSouth Canterbury</v>
      </c>
      <c r="B2772" s="23" t="s">
        <v>2</v>
      </c>
      <c r="C2772" s="23">
        <v>2015</v>
      </c>
      <c r="D2772" s="23" t="s">
        <v>1567</v>
      </c>
      <c r="E2772" s="23" t="s">
        <v>4</v>
      </c>
      <c r="F2772" s="23" t="s">
        <v>203</v>
      </c>
      <c r="G2772" s="23">
        <v>23</v>
      </c>
    </row>
    <row r="2773" spans="1:7" ht="15" x14ac:dyDescent="0.25">
      <c r="A2773" s="128" t="str">
        <f t="shared" si="43"/>
        <v>Reg2015Liver - C22FemaleSouth Canterbury</v>
      </c>
      <c r="B2773" s="23" t="s">
        <v>2</v>
      </c>
      <c r="C2773" s="23">
        <v>2015</v>
      </c>
      <c r="D2773" s="23" t="s">
        <v>254</v>
      </c>
      <c r="E2773" s="23" t="s">
        <v>4</v>
      </c>
      <c r="F2773" s="23" t="s">
        <v>203</v>
      </c>
      <c r="G2773" s="23">
        <v>6</v>
      </c>
    </row>
    <row r="2774" spans="1:7" ht="15" x14ac:dyDescent="0.25">
      <c r="A2774" s="128" t="str">
        <f t="shared" si="43"/>
        <v>Reg2015Gallbladder - C23FemaleSouth Canterbury</v>
      </c>
      <c r="B2774" s="23" t="s">
        <v>2</v>
      </c>
      <c r="C2774" s="23">
        <v>2015</v>
      </c>
      <c r="D2774" s="23" t="s">
        <v>23</v>
      </c>
      <c r="E2774" s="23" t="s">
        <v>4</v>
      </c>
      <c r="F2774" s="23" t="s">
        <v>203</v>
      </c>
      <c r="G2774" s="23">
        <v>1</v>
      </c>
    </row>
    <row r="2775" spans="1:7" ht="15" x14ac:dyDescent="0.25">
      <c r="A2775" s="128" t="str">
        <f t="shared" si="43"/>
        <v>Reg2015Pancreas - C25FemaleSouth Canterbury</v>
      </c>
      <c r="B2775" s="23" t="s">
        <v>2</v>
      </c>
      <c r="C2775" s="23">
        <v>2015</v>
      </c>
      <c r="D2775" s="23" t="s">
        <v>36</v>
      </c>
      <c r="E2775" s="23" t="s">
        <v>4</v>
      </c>
      <c r="F2775" s="23" t="s">
        <v>203</v>
      </c>
      <c r="G2775" s="23">
        <v>5</v>
      </c>
    </row>
    <row r="2776" spans="1:7" ht="15" x14ac:dyDescent="0.25">
      <c r="A2776" s="128" t="str">
        <f t="shared" si="43"/>
        <v>Reg2015Other digestive organs - C26FemaleSouth Canterbury</v>
      </c>
      <c r="B2776" s="23" t="s">
        <v>2</v>
      </c>
      <c r="C2776" s="23">
        <v>2015</v>
      </c>
      <c r="D2776" s="23" t="s">
        <v>256</v>
      </c>
      <c r="E2776" s="23" t="s">
        <v>4</v>
      </c>
      <c r="F2776" s="23" t="s">
        <v>203</v>
      </c>
      <c r="G2776" s="23">
        <v>1</v>
      </c>
    </row>
    <row r="2777" spans="1:7" ht="15" x14ac:dyDescent="0.25">
      <c r="A2777" s="128" t="str">
        <f t="shared" si="43"/>
        <v>Reg2015Nasal cavity and middle ear - C30FemaleSouth Canterbury</v>
      </c>
      <c r="B2777" s="23" t="s">
        <v>2</v>
      </c>
      <c r="C2777" s="23">
        <v>2015</v>
      </c>
      <c r="D2777" s="23" t="s">
        <v>258</v>
      </c>
      <c r="E2777" s="23" t="s">
        <v>4</v>
      </c>
      <c r="F2777" s="23" t="s">
        <v>203</v>
      </c>
      <c r="G2777" s="23">
        <v>1</v>
      </c>
    </row>
    <row r="2778" spans="1:7" ht="15" x14ac:dyDescent="0.25">
      <c r="A2778" s="128" t="str">
        <f t="shared" si="43"/>
        <v>Reg2015Lung - C33-C34FemaleSouth Canterbury</v>
      </c>
      <c r="B2778" s="23" t="s">
        <v>2</v>
      </c>
      <c r="C2778" s="23">
        <v>2015</v>
      </c>
      <c r="D2778" s="23" t="s">
        <v>47</v>
      </c>
      <c r="E2778" s="23" t="s">
        <v>4</v>
      </c>
      <c r="F2778" s="23" t="s">
        <v>203</v>
      </c>
      <c r="G2778" s="23">
        <v>12</v>
      </c>
    </row>
    <row r="2779" spans="1:7" ht="15" x14ac:dyDescent="0.25">
      <c r="A2779" s="128" t="str">
        <f t="shared" si="43"/>
        <v>Reg2015Melanoma - C43FemaleSouth Canterbury</v>
      </c>
      <c r="B2779" s="23" t="s">
        <v>2</v>
      </c>
      <c r="C2779" s="23">
        <v>2015</v>
      </c>
      <c r="D2779" s="23" t="s">
        <v>28</v>
      </c>
      <c r="E2779" s="23" t="s">
        <v>4</v>
      </c>
      <c r="F2779" s="23" t="s">
        <v>203</v>
      </c>
      <c r="G2779" s="23">
        <v>16</v>
      </c>
    </row>
    <row r="2780" spans="1:7" ht="15" x14ac:dyDescent="0.25">
      <c r="A2780" s="128" t="str">
        <f t="shared" si="43"/>
        <v>Reg2015Non-melanoma - C44FemaleSouth Canterbury</v>
      </c>
      <c r="B2780" s="23" t="s">
        <v>2</v>
      </c>
      <c r="C2780" s="23">
        <v>2015</v>
      </c>
      <c r="D2780" s="23" t="s">
        <v>263</v>
      </c>
      <c r="E2780" s="23" t="s">
        <v>4</v>
      </c>
      <c r="F2780" s="23" t="s">
        <v>203</v>
      </c>
      <c r="G2780" s="23">
        <v>2</v>
      </c>
    </row>
    <row r="2781" spans="1:7" ht="15" x14ac:dyDescent="0.25">
      <c r="A2781" s="128" t="str">
        <f t="shared" si="43"/>
        <v>Reg2015Mesothelioma - C45FemaleSouth Canterbury</v>
      </c>
      <c r="B2781" s="23" t="s">
        <v>2</v>
      </c>
      <c r="C2781" s="23">
        <v>2015</v>
      </c>
      <c r="D2781" s="23" t="s">
        <v>30</v>
      </c>
      <c r="E2781" s="23" t="s">
        <v>4</v>
      </c>
      <c r="F2781" s="23" t="s">
        <v>203</v>
      </c>
      <c r="G2781" s="23">
        <v>1</v>
      </c>
    </row>
    <row r="2782" spans="1:7" ht="15" x14ac:dyDescent="0.25">
      <c r="A2782" s="128" t="str">
        <f t="shared" si="43"/>
        <v>Reg2015Breast - C50FemaleSouth Canterbury</v>
      </c>
      <c r="B2782" s="23" t="s">
        <v>2</v>
      </c>
      <c r="C2782" s="23">
        <v>2015</v>
      </c>
      <c r="D2782" s="23" t="s">
        <v>21</v>
      </c>
      <c r="E2782" s="23" t="s">
        <v>4</v>
      </c>
      <c r="F2782" s="23" t="s">
        <v>203</v>
      </c>
      <c r="G2782" s="23">
        <v>45</v>
      </c>
    </row>
    <row r="2783" spans="1:7" ht="15" x14ac:dyDescent="0.25">
      <c r="A2783" s="128" t="str">
        <f t="shared" si="43"/>
        <v>Reg2015Cervix - C53FemaleSouth Canterbury</v>
      </c>
      <c r="B2783" s="23" t="s">
        <v>2</v>
      </c>
      <c r="C2783" s="23">
        <v>2015</v>
      </c>
      <c r="D2783" s="23" t="s">
        <v>22</v>
      </c>
      <c r="E2783" s="23" t="s">
        <v>4</v>
      </c>
      <c r="F2783" s="23" t="s">
        <v>203</v>
      </c>
      <c r="G2783" s="23">
        <v>1</v>
      </c>
    </row>
    <row r="2784" spans="1:7" ht="15" x14ac:dyDescent="0.25">
      <c r="A2784" s="128" t="str">
        <f t="shared" si="43"/>
        <v>Reg2015Uterus - C54-C55FemaleSouth Canterbury</v>
      </c>
      <c r="B2784" s="23" t="s">
        <v>2</v>
      </c>
      <c r="C2784" s="23">
        <v>2015</v>
      </c>
      <c r="D2784" s="23" t="s">
        <v>44</v>
      </c>
      <c r="E2784" s="23" t="s">
        <v>4</v>
      </c>
      <c r="F2784" s="23" t="s">
        <v>203</v>
      </c>
      <c r="G2784" s="23">
        <v>7</v>
      </c>
    </row>
    <row r="2785" spans="1:7" ht="15" x14ac:dyDescent="0.25">
      <c r="A2785" s="128" t="str">
        <f t="shared" si="43"/>
        <v>Reg2015Ovary - C56FemaleSouth Canterbury</v>
      </c>
      <c r="B2785" s="23" t="s">
        <v>2</v>
      </c>
      <c r="C2785" s="23">
        <v>2015</v>
      </c>
      <c r="D2785" s="23" t="s">
        <v>35</v>
      </c>
      <c r="E2785" s="23" t="s">
        <v>4</v>
      </c>
      <c r="F2785" s="23" t="s">
        <v>203</v>
      </c>
      <c r="G2785" s="23">
        <v>8</v>
      </c>
    </row>
    <row r="2786" spans="1:7" ht="15" x14ac:dyDescent="0.25">
      <c r="A2786" s="128" t="str">
        <f t="shared" si="43"/>
        <v>Reg2015Other female genital organs - C57FemaleSouth Canterbury</v>
      </c>
      <c r="B2786" s="23" t="s">
        <v>2</v>
      </c>
      <c r="C2786" s="23">
        <v>2015</v>
      </c>
      <c r="D2786" s="23" t="s">
        <v>270</v>
      </c>
      <c r="E2786" s="23" t="s">
        <v>4</v>
      </c>
      <c r="F2786" s="23" t="s">
        <v>203</v>
      </c>
      <c r="G2786" s="23">
        <v>1</v>
      </c>
    </row>
    <row r="2787" spans="1:7" ht="15" x14ac:dyDescent="0.25">
      <c r="A2787" s="128" t="str">
        <f t="shared" si="43"/>
        <v>Reg2015Kidney - C64FemaleSouth Canterbury</v>
      </c>
      <c r="B2787" s="23" t="s">
        <v>2</v>
      </c>
      <c r="C2787" s="23">
        <v>2015</v>
      </c>
      <c r="D2787" s="23" t="s">
        <v>274</v>
      </c>
      <c r="E2787" s="23" t="s">
        <v>4</v>
      </c>
      <c r="F2787" s="23" t="s">
        <v>203</v>
      </c>
      <c r="G2787" s="23">
        <v>5</v>
      </c>
    </row>
    <row r="2788" spans="1:7" ht="15" x14ac:dyDescent="0.25">
      <c r="A2788" s="128" t="str">
        <f t="shared" si="43"/>
        <v>Reg2015Brain - C71FemaleSouth Canterbury</v>
      </c>
      <c r="B2788" s="23" t="s">
        <v>2</v>
      </c>
      <c r="C2788" s="23">
        <v>2015</v>
      </c>
      <c r="D2788" s="23" t="s">
        <v>20</v>
      </c>
      <c r="E2788" s="23" t="s">
        <v>4</v>
      </c>
      <c r="F2788" s="23" t="s">
        <v>203</v>
      </c>
      <c r="G2788" s="23">
        <v>2</v>
      </c>
    </row>
    <row r="2789" spans="1:7" ht="15" x14ac:dyDescent="0.25">
      <c r="A2789" s="128" t="str">
        <f t="shared" si="43"/>
        <v>Reg2015Other central nervous system - C72FemaleSouth Canterbury</v>
      </c>
      <c r="B2789" s="23" t="s">
        <v>2</v>
      </c>
      <c r="C2789" s="23">
        <v>2015</v>
      </c>
      <c r="D2789" s="23" t="s">
        <v>279</v>
      </c>
      <c r="E2789" s="23" t="s">
        <v>4</v>
      </c>
      <c r="F2789" s="23" t="s">
        <v>203</v>
      </c>
      <c r="G2789" s="23">
        <v>1</v>
      </c>
    </row>
    <row r="2790" spans="1:7" ht="15" x14ac:dyDescent="0.25">
      <c r="A2790" s="128" t="str">
        <f t="shared" si="43"/>
        <v>Reg2015Unknown primary - C77-C79FemaleSouth Canterbury</v>
      </c>
      <c r="B2790" s="23" t="s">
        <v>2</v>
      </c>
      <c r="C2790" s="23">
        <v>2015</v>
      </c>
      <c r="D2790" s="23" t="s">
        <v>286</v>
      </c>
      <c r="E2790" s="23" t="s">
        <v>4</v>
      </c>
      <c r="F2790" s="23" t="s">
        <v>203</v>
      </c>
      <c r="G2790" s="23">
        <v>3</v>
      </c>
    </row>
    <row r="2791" spans="1:7" ht="15" x14ac:dyDescent="0.25">
      <c r="A2791" s="128" t="str">
        <f t="shared" si="43"/>
        <v>Reg2015Hodgkin lymphoma - C81FemaleSouth Canterbury</v>
      </c>
      <c r="B2791" s="23" t="s">
        <v>2</v>
      </c>
      <c r="C2791" s="23">
        <v>2015</v>
      </c>
      <c r="D2791" s="23" t="s">
        <v>289</v>
      </c>
      <c r="E2791" s="23" t="s">
        <v>4</v>
      </c>
      <c r="F2791" s="23" t="s">
        <v>203</v>
      </c>
      <c r="G2791" s="23">
        <v>2</v>
      </c>
    </row>
    <row r="2792" spans="1:7" ht="15" x14ac:dyDescent="0.25">
      <c r="A2792" s="128" t="str">
        <f t="shared" si="43"/>
        <v>Reg2015Non-Hodgkin lymphoma - C82-C86, C96FemaleSouth Canterbury</v>
      </c>
      <c r="B2792" s="23" t="s">
        <v>2</v>
      </c>
      <c r="C2792" s="23">
        <v>2015</v>
      </c>
      <c r="D2792" s="23" t="s">
        <v>365</v>
      </c>
      <c r="E2792" s="23" t="s">
        <v>4</v>
      </c>
      <c r="F2792" s="23" t="s">
        <v>203</v>
      </c>
      <c r="G2792" s="23">
        <v>5</v>
      </c>
    </row>
    <row r="2793" spans="1:7" ht="15" x14ac:dyDescent="0.25">
      <c r="A2793" s="128" t="str">
        <f t="shared" si="43"/>
        <v>Reg2015Immunoproliferative cancers - C88FemaleSouth Canterbury</v>
      </c>
      <c r="B2793" s="23" t="s">
        <v>2</v>
      </c>
      <c r="C2793" s="23">
        <v>2015</v>
      </c>
      <c r="D2793" s="23" t="s">
        <v>291</v>
      </c>
      <c r="E2793" s="23" t="s">
        <v>4</v>
      </c>
      <c r="F2793" s="23" t="s">
        <v>203</v>
      </c>
      <c r="G2793" s="23">
        <v>3</v>
      </c>
    </row>
    <row r="2794" spans="1:7" ht="15" x14ac:dyDescent="0.25">
      <c r="A2794" s="128" t="str">
        <f t="shared" si="43"/>
        <v>Reg2015Myeloma - C90FemaleSouth Canterbury</v>
      </c>
      <c r="B2794" s="23" t="s">
        <v>2</v>
      </c>
      <c r="C2794" s="23">
        <v>2015</v>
      </c>
      <c r="D2794" s="23" t="s">
        <v>292</v>
      </c>
      <c r="E2794" s="23" t="s">
        <v>4</v>
      </c>
      <c r="F2794" s="23" t="s">
        <v>203</v>
      </c>
      <c r="G2794" s="23">
        <v>2</v>
      </c>
    </row>
    <row r="2795" spans="1:7" ht="15" x14ac:dyDescent="0.25">
      <c r="A2795" s="128" t="str">
        <f t="shared" si="43"/>
        <v>Reg2015Leukaemia - C91-C95FemaleSouth Canterbury</v>
      </c>
      <c r="B2795" s="23" t="s">
        <v>2</v>
      </c>
      <c r="C2795" s="23">
        <v>2015</v>
      </c>
      <c r="D2795" s="23" t="s">
        <v>26</v>
      </c>
      <c r="E2795" s="23" t="s">
        <v>4</v>
      </c>
      <c r="F2795" s="23" t="s">
        <v>203</v>
      </c>
      <c r="G2795" s="23">
        <v>11</v>
      </c>
    </row>
    <row r="2796" spans="1:7" ht="15" x14ac:dyDescent="0.25">
      <c r="A2796" s="128" t="str">
        <f t="shared" si="43"/>
        <v>Reg2015Myelodyplastic syndromes - D46FemaleSouth Canterbury</v>
      </c>
      <c r="B2796" s="23" t="s">
        <v>2</v>
      </c>
      <c r="C2796" s="23">
        <v>2015</v>
      </c>
      <c r="D2796" s="23" t="s">
        <v>295</v>
      </c>
      <c r="E2796" s="23" t="s">
        <v>4</v>
      </c>
      <c r="F2796" s="23" t="s">
        <v>203</v>
      </c>
      <c r="G2796" s="23">
        <v>3</v>
      </c>
    </row>
    <row r="2797" spans="1:7" ht="15" x14ac:dyDescent="0.25">
      <c r="A2797" s="128" t="str">
        <f t="shared" si="43"/>
        <v>Reg2015Uncertain behaviour of lymphoid, haematopoietic and related tissue - D47FemaleSouth Canterbury</v>
      </c>
      <c r="B2797" s="23" t="s">
        <v>2</v>
      </c>
      <c r="C2797" s="23">
        <v>2015</v>
      </c>
      <c r="D2797" s="23" t="s">
        <v>296</v>
      </c>
      <c r="E2797" s="23" t="s">
        <v>4</v>
      </c>
      <c r="F2797" s="23" t="s">
        <v>203</v>
      </c>
      <c r="G2797" s="23">
        <v>1</v>
      </c>
    </row>
    <row r="2798" spans="1:7" ht="15" x14ac:dyDescent="0.25">
      <c r="A2798" s="128" t="str">
        <f t="shared" si="43"/>
        <v>Reg2015Tongue - C01-C02MaleSouth Canterbury</v>
      </c>
      <c r="B2798" s="23" t="s">
        <v>2</v>
      </c>
      <c r="C2798" s="23">
        <v>2015</v>
      </c>
      <c r="D2798" s="23" t="s">
        <v>42</v>
      </c>
      <c r="E2798" s="23" t="s">
        <v>5</v>
      </c>
      <c r="F2798" s="23" t="s">
        <v>203</v>
      </c>
      <c r="G2798" s="23">
        <v>1</v>
      </c>
    </row>
    <row r="2799" spans="1:7" ht="15" x14ac:dyDescent="0.25">
      <c r="A2799" s="128" t="str">
        <f t="shared" si="43"/>
        <v>Reg2015Mouth - C03-C06MaleSouth Canterbury</v>
      </c>
      <c r="B2799" s="23" t="s">
        <v>2</v>
      </c>
      <c r="C2799" s="23">
        <v>2015</v>
      </c>
      <c r="D2799" s="23" t="s">
        <v>31</v>
      </c>
      <c r="E2799" s="23" t="s">
        <v>5</v>
      </c>
      <c r="F2799" s="23" t="s">
        <v>203</v>
      </c>
      <c r="G2799" s="23">
        <v>1</v>
      </c>
    </row>
    <row r="2800" spans="1:7" ht="15" x14ac:dyDescent="0.25">
      <c r="A2800" s="128" t="str">
        <f t="shared" si="43"/>
        <v>Reg2015Salivary glands - C07-C08MaleSouth Canterbury</v>
      </c>
      <c r="B2800" s="23" t="s">
        <v>2</v>
      </c>
      <c r="C2800" s="23">
        <v>2015</v>
      </c>
      <c r="D2800" s="23" t="s">
        <v>247</v>
      </c>
      <c r="E2800" s="23" t="s">
        <v>5</v>
      </c>
      <c r="F2800" s="23" t="s">
        <v>203</v>
      </c>
      <c r="G2800" s="23">
        <v>1</v>
      </c>
    </row>
    <row r="2801" spans="1:7" ht="15" x14ac:dyDescent="0.25">
      <c r="A2801" s="128" t="str">
        <f t="shared" si="43"/>
        <v>Reg2015Oesophagus - C15MaleSouth Canterbury</v>
      </c>
      <c r="B2801" s="23" t="s">
        <v>2</v>
      </c>
      <c r="C2801" s="23">
        <v>2015</v>
      </c>
      <c r="D2801" s="23" t="s">
        <v>33</v>
      </c>
      <c r="E2801" s="23" t="s">
        <v>5</v>
      </c>
      <c r="F2801" s="23" t="s">
        <v>203</v>
      </c>
      <c r="G2801" s="23">
        <v>3</v>
      </c>
    </row>
    <row r="2802" spans="1:7" ht="15" x14ac:dyDescent="0.25">
      <c r="A2802" s="128" t="str">
        <f t="shared" si="43"/>
        <v>Reg2015Stomach - C16MaleSouth Canterbury</v>
      </c>
      <c r="B2802" s="23" t="s">
        <v>2</v>
      </c>
      <c r="C2802" s="23">
        <v>2015</v>
      </c>
      <c r="D2802" s="23" t="s">
        <v>39</v>
      </c>
      <c r="E2802" s="23" t="s">
        <v>5</v>
      </c>
      <c r="F2802" s="23" t="s">
        <v>203</v>
      </c>
      <c r="G2802" s="23">
        <v>5</v>
      </c>
    </row>
    <row r="2803" spans="1:7" ht="15" x14ac:dyDescent="0.25">
      <c r="A2803" s="128" t="str">
        <f t="shared" si="43"/>
        <v>Reg2015Small intestine - C17MaleSouth Canterbury</v>
      </c>
      <c r="B2803" s="23" t="s">
        <v>2</v>
      </c>
      <c r="C2803" s="23">
        <v>2015</v>
      </c>
      <c r="D2803" s="23" t="s">
        <v>252</v>
      </c>
      <c r="E2803" s="23" t="s">
        <v>5</v>
      </c>
      <c r="F2803" s="23" t="s">
        <v>203</v>
      </c>
      <c r="G2803" s="23">
        <v>1</v>
      </c>
    </row>
    <row r="2804" spans="1:7" ht="15" x14ac:dyDescent="0.25">
      <c r="A2804" s="128" t="str">
        <f t="shared" si="43"/>
        <v>Reg2015Colon, rectum and rectosigmoid junction - C18-C20MaleSouth Canterbury</v>
      </c>
      <c r="B2804" s="23" t="s">
        <v>2</v>
      </c>
      <c r="C2804" s="23">
        <v>2015</v>
      </c>
      <c r="D2804" s="23" t="s">
        <v>1567</v>
      </c>
      <c r="E2804" s="23" t="s">
        <v>5</v>
      </c>
      <c r="F2804" s="23" t="s">
        <v>203</v>
      </c>
      <c r="G2804" s="23">
        <v>31</v>
      </c>
    </row>
    <row r="2805" spans="1:7" ht="15" x14ac:dyDescent="0.25">
      <c r="A2805" s="128" t="str">
        <f t="shared" si="43"/>
        <v>Reg2015Anus - C21MaleSouth Canterbury</v>
      </c>
      <c r="B2805" s="23" t="s">
        <v>2</v>
      </c>
      <c r="C2805" s="23">
        <v>2015</v>
      </c>
      <c r="D2805" s="23" t="s">
        <v>18</v>
      </c>
      <c r="E2805" s="23" t="s">
        <v>5</v>
      </c>
      <c r="F2805" s="23" t="s">
        <v>203</v>
      </c>
      <c r="G2805" s="23">
        <v>1</v>
      </c>
    </row>
    <row r="2806" spans="1:7" ht="15" x14ac:dyDescent="0.25">
      <c r="A2806" s="128" t="str">
        <f t="shared" si="43"/>
        <v>Reg2015Liver - C22MaleSouth Canterbury</v>
      </c>
      <c r="B2806" s="23" t="s">
        <v>2</v>
      </c>
      <c r="C2806" s="23">
        <v>2015</v>
      </c>
      <c r="D2806" s="23" t="s">
        <v>254</v>
      </c>
      <c r="E2806" s="23" t="s">
        <v>5</v>
      </c>
      <c r="F2806" s="23" t="s">
        <v>203</v>
      </c>
      <c r="G2806" s="23">
        <v>3</v>
      </c>
    </row>
    <row r="2807" spans="1:7" ht="15" x14ac:dyDescent="0.25">
      <c r="A2807" s="128" t="str">
        <f t="shared" si="43"/>
        <v>Reg2015Gallbladder - C23MaleSouth Canterbury</v>
      </c>
      <c r="B2807" s="23" t="s">
        <v>2</v>
      </c>
      <c r="C2807" s="23">
        <v>2015</v>
      </c>
      <c r="D2807" s="23" t="s">
        <v>23</v>
      </c>
      <c r="E2807" s="23" t="s">
        <v>5</v>
      </c>
      <c r="F2807" s="23" t="s">
        <v>203</v>
      </c>
      <c r="G2807" s="23">
        <v>1</v>
      </c>
    </row>
    <row r="2808" spans="1:7" ht="15" x14ac:dyDescent="0.25">
      <c r="A2808" s="128" t="str">
        <f t="shared" si="43"/>
        <v>Reg2015Pancreas - C25MaleSouth Canterbury</v>
      </c>
      <c r="B2808" s="23" t="s">
        <v>2</v>
      </c>
      <c r="C2808" s="23">
        <v>2015</v>
      </c>
      <c r="D2808" s="23" t="s">
        <v>36</v>
      </c>
      <c r="E2808" s="23" t="s">
        <v>5</v>
      </c>
      <c r="F2808" s="23" t="s">
        <v>203</v>
      </c>
      <c r="G2808" s="23">
        <v>8</v>
      </c>
    </row>
    <row r="2809" spans="1:7" ht="15" x14ac:dyDescent="0.25">
      <c r="A2809" s="128" t="str">
        <f t="shared" si="43"/>
        <v>Reg2015Other digestive organs - C26MaleSouth Canterbury</v>
      </c>
      <c r="B2809" s="23" t="s">
        <v>2</v>
      </c>
      <c r="C2809" s="23">
        <v>2015</v>
      </c>
      <c r="D2809" s="23" t="s">
        <v>256</v>
      </c>
      <c r="E2809" s="23" t="s">
        <v>5</v>
      </c>
      <c r="F2809" s="23" t="s">
        <v>203</v>
      </c>
      <c r="G2809" s="23">
        <v>2</v>
      </c>
    </row>
    <row r="2810" spans="1:7" ht="15" x14ac:dyDescent="0.25">
      <c r="A2810" s="128" t="str">
        <f t="shared" si="43"/>
        <v>Reg2015Larynx - C32MaleSouth Canterbury</v>
      </c>
      <c r="B2810" s="23" t="s">
        <v>2</v>
      </c>
      <c r="C2810" s="23">
        <v>2015</v>
      </c>
      <c r="D2810" s="23" t="s">
        <v>25</v>
      </c>
      <c r="E2810" s="23" t="s">
        <v>5</v>
      </c>
      <c r="F2810" s="23" t="s">
        <v>203</v>
      </c>
      <c r="G2810" s="23">
        <v>1</v>
      </c>
    </row>
    <row r="2811" spans="1:7" ht="15" x14ac:dyDescent="0.25">
      <c r="A2811" s="128" t="str">
        <f t="shared" si="43"/>
        <v>Reg2015Lung - C33-C34MaleSouth Canterbury</v>
      </c>
      <c r="B2811" s="23" t="s">
        <v>2</v>
      </c>
      <c r="C2811" s="23">
        <v>2015</v>
      </c>
      <c r="D2811" s="23" t="s">
        <v>47</v>
      </c>
      <c r="E2811" s="23" t="s">
        <v>5</v>
      </c>
      <c r="F2811" s="23" t="s">
        <v>203</v>
      </c>
      <c r="G2811" s="23">
        <v>11</v>
      </c>
    </row>
    <row r="2812" spans="1:7" ht="15" x14ac:dyDescent="0.25">
      <c r="A2812" s="128" t="str">
        <f t="shared" si="43"/>
        <v>Reg2015Bone and articular cartilage - C40-C41MaleSouth Canterbury</v>
      </c>
      <c r="B2812" s="23" t="s">
        <v>2</v>
      </c>
      <c r="C2812" s="23">
        <v>2015</v>
      </c>
      <c r="D2812" s="23" t="s">
        <v>262</v>
      </c>
      <c r="E2812" s="23" t="s">
        <v>5</v>
      </c>
      <c r="F2812" s="23" t="s">
        <v>203</v>
      </c>
      <c r="G2812" s="23">
        <v>1</v>
      </c>
    </row>
    <row r="2813" spans="1:7" ht="15" x14ac:dyDescent="0.25">
      <c r="A2813" s="128" t="str">
        <f t="shared" si="43"/>
        <v>Reg2015Melanoma - C43MaleSouth Canterbury</v>
      </c>
      <c r="B2813" s="23" t="s">
        <v>2</v>
      </c>
      <c r="C2813" s="23">
        <v>2015</v>
      </c>
      <c r="D2813" s="23" t="s">
        <v>28</v>
      </c>
      <c r="E2813" s="23" t="s">
        <v>5</v>
      </c>
      <c r="F2813" s="23" t="s">
        <v>203</v>
      </c>
      <c r="G2813" s="23">
        <v>15</v>
      </c>
    </row>
    <row r="2814" spans="1:7" ht="15" x14ac:dyDescent="0.25">
      <c r="A2814" s="128" t="str">
        <f t="shared" si="43"/>
        <v>Reg2015Mesothelioma - C45MaleSouth Canterbury</v>
      </c>
      <c r="B2814" s="23" t="s">
        <v>2</v>
      </c>
      <c r="C2814" s="23">
        <v>2015</v>
      </c>
      <c r="D2814" s="23" t="s">
        <v>30</v>
      </c>
      <c r="E2814" s="23" t="s">
        <v>5</v>
      </c>
      <c r="F2814" s="23" t="s">
        <v>203</v>
      </c>
      <c r="G2814" s="23">
        <v>1</v>
      </c>
    </row>
    <row r="2815" spans="1:7" ht="15" x14ac:dyDescent="0.25">
      <c r="A2815" s="128" t="str">
        <f t="shared" si="43"/>
        <v>Reg2015Peripheral nerves and autonomic nervous system - C47MaleSouth Canterbury</v>
      </c>
      <c r="B2815" s="23" t="s">
        <v>2</v>
      </c>
      <c r="C2815" s="23">
        <v>2015</v>
      </c>
      <c r="D2815" s="23" t="s">
        <v>266</v>
      </c>
      <c r="E2815" s="23" t="s">
        <v>5</v>
      </c>
      <c r="F2815" s="23" t="s">
        <v>203</v>
      </c>
      <c r="G2815" s="23">
        <v>1</v>
      </c>
    </row>
    <row r="2816" spans="1:7" ht="15" x14ac:dyDescent="0.25">
      <c r="A2816" s="128" t="str">
        <f t="shared" si="43"/>
        <v>Reg2015Connective tissue - C49MaleSouth Canterbury</v>
      </c>
      <c r="B2816" s="23" t="s">
        <v>2</v>
      </c>
      <c r="C2816" s="23">
        <v>2015</v>
      </c>
      <c r="D2816" s="23" t="s">
        <v>268</v>
      </c>
      <c r="E2816" s="23" t="s">
        <v>5</v>
      </c>
      <c r="F2816" s="23" t="s">
        <v>203</v>
      </c>
      <c r="G2816" s="23">
        <v>2</v>
      </c>
    </row>
    <row r="2817" spans="1:7" ht="15" x14ac:dyDescent="0.25">
      <c r="A2817" s="128" t="str">
        <f t="shared" si="43"/>
        <v>Reg2015Prostate - C61MaleSouth Canterbury</v>
      </c>
      <c r="B2817" s="23" t="s">
        <v>2</v>
      </c>
      <c r="C2817" s="23">
        <v>2015</v>
      </c>
      <c r="D2817" s="23" t="s">
        <v>38</v>
      </c>
      <c r="E2817" s="23" t="s">
        <v>5</v>
      </c>
      <c r="F2817" s="23" t="s">
        <v>203</v>
      </c>
      <c r="G2817" s="23">
        <v>51</v>
      </c>
    </row>
    <row r="2818" spans="1:7" ht="15" x14ac:dyDescent="0.25">
      <c r="A2818" s="128" t="str">
        <f t="shared" si="43"/>
        <v>Reg2015Testis - C62MaleSouth Canterbury</v>
      </c>
      <c r="B2818" s="23" t="s">
        <v>2</v>
      </c>
      <c r="C2818" s="23">
        <v>2015</v>
      </c>
      <c r="D2818" s="23" t="s">
        <v>40</v>
      </c>
      <c r="E2818" s="23" t="s">
        <v>5</v>
      </c>
      <c r="F2818" s="23" t="s">
        <v>203</v>
      </c>
      <c r="G2818" s="23">
        <v>8</v>
      </c>
    </row>
    <row r="2819" spans="1:7" ht="15" x14ac:dyDescent="0.25">
      <c r="A2819" s="128" t="str">
        <f t="shared" ref="A2819:A2882" si="44">B2819&amp;C2819&amp;D2819&amp;E2819&amp;F2819</f>
        <v>Reg2015Kidney - C64MaleSouth Canterbury</v>
      </c>
      <c r="B2819" s="23" t="s">
        <v>2</v>
      </c>
      <c r="C2819" s="23">
        <v>2015</v>
      </c>
      <c r="D2819" s="23" t="s">
        <v>274</v>
      </c>
      <c r="E2819" s="23" t="s">
        <v>5</v>
      </c>
      <c r="F2819" s="23" t="s">
        <v>203</v>
      </c>
      <c r="G2819" s="23">
        <v>3</v>
      </c>
    </row>
    <row r="2820" spans="1:7" ht="15" x14ac:dyDescent="0.25">
      <c r="A2820" s="128" t="str">
        <f t="shared" si="44"/>
        <v>Reg2015Ureter - C66MaleSouth Canterbury</v>
      </c>
      <c r="B2820" s="23" t="s">
        <v>2</v>
      </c>
      <c r="C2820" s="23">
        <v>2015</v>
      </c>
      <c r="D2820" s="23" t="s">
        <v>43</v>
      </c>
      <c r="E2820" s="23" t="s">
        <v>5</v>
      </c>
      <c r="F2820" s="23" t="s">
        <v>203</v>
      </c>
      <c r="G2820" s="23">
        <v>1</v>
      </c>
    </row>
    <row r="2821" spans="1:7" ht="15" x14ac:dyDescent="0.25">
      <c r="A2821" s="128" t="str">
        <f t="shared" si="44"/>
        <v>Reg2015Bladder - C67MaleSouth Canterbury</v>
      </c>
      <c r="B2821" s="23" t="s">
        <v>2</v>
      </c>
      <c r="C2821" s="23">
        <v>2015</v>
      </c>
      <c r="D2821" s="23" t="s">
        <v>19</v>
      </c>
      <c r="E2821" s="23" t="s">
        <v>5</v>
      </c>
      <c r="F2821" s="23" t="s">
        <v>203</v>
      </c>
      <c r="G2821" s="23">
        <v>7</v>
      </c>
    </row>
    <row r="2822" spans="1:7" ht="15" x14ac:dyDescent="0.25">
      <c r="A2822" s="128" t="str">
        <f t="shared" si="44"/>
        <v>Reg2015Eye - C69MaleSouth Canterbury</v>
      </c>
      <c r="B2822" s="23" t="s">
        <v>2</v>
      </c>
      <c r="C2822" s="23">
        <v>2015</v>
      </c>
      <c r="D2822" s="23" t="s">
        <v>278</v>
      </c>
      <c r="E2822" s="23" t="s">
        <v>5</v>
      </c>
      <c r="F2822" s="23" t="s">
        <v>203</v>
      </c>
      <c r="G2822" s="23">
        <v>1</v>
      </c>
    </row>
    <row r="2823" spans="1:7" ht="15" x14ac:dyDescent="0.25">
      <c r="A2823" s="128" t="str">
        <f t="shared" si="44"/>
        <v>Reg2015Brain - C71MaleSouth Canterbury</v>
      </c>
      <c r="B2823" s="23" t="s">
        <v>2</v>
      </c>
      <c r="C2823" s="23">
        <v>2015</v>
      </c>
      <c r="D2823" s="23" t="s">
        <v>20</v>
      </c>
      <c r="E2823" s="23" t="s">
        <v>5</v>
      </c>
      <c r="F2823" s="23" t="s">
        <v>203</v>
      </c>
      <c r="G2823" s="23">
        <v>2</v>
      </c>
    </row>
    <row r="2824" spans="1:7" ht="15" x14ac:dyDescent="0.25">
      <c r="A2824" s="128" t="str">
        <f t="shared" si="44"/>
        <v>Reg2015Thyroid - C73MaleSouth Canterbury</v>
      </c>
      <c r="B2824" s="23" t="s">
        <v>2</v>
      </c>
      <c r="C2824" s="23">
        <v>2015</v>
      </c>
      <c r="D2824" s="23" t="s">
        <v>281</v>
      </c>
      <c r="E2824" s="23" t="s">
        <v>5</v>
      </c>
      <c r="F2824" s="23" t="s">
        <v>203</v>
      </c>
      <c r="G2824" s="23">
        <v>1</v>
      </c>
    </row>
    <row r="2825" spans="1:7" ht="15" x14ac:dyDescent="0.25">
      <c r="A2825" s="128" t="str">
        <f t="shared" si="44"/>
        <v>Reg2015Unknown primary - C77-C79MaleSouth Canterbury</v>
      </c>
      <c r="B2825" s="23" t="s">
        <v>2</v>
      </c>
      <c r="C2825" s="23">
        <v>2015</v>
      </c>
      <c r="D2825" s="23" t="s">
        <v>286</v>
      </c>
      <c r="E2825" s="23" t="s">
        <v>5</v>
      </c>
      <c r="F2825" s="23" t="s">
        <v>203</v>
      </c>
      <c r="G2825" s="23">
        <v>2</v>
      </c>
    </row>
    <row r="2826" spans="1:7" ht="15" x14ac:dyDescent="0.25">
      <c r="A2826" s="128" t="str">
        <f t="shared" si="44"/>
        <v>Reg2015Non-Hodgkin lymphoma - C82-C86, C96MaleSouth Canterbury</v>
      </c>
      <c r="B2826" s="23" t="s">
        <v>2</v>
      </c>
      <c r="C2826" s="23">
        <v>2015</v>
      </c>
      <c r="D2826" s="23" t="s">
        <v>365</v>
      </c>
      <c r="E2826" s="23" t="s">
        <v>5</v>
      </c>
      <c r="F2826" s="23" t="s">
        <v>203</v>
      </c>
      <c r="G2826" s="23">
        <v>6</v>
      </c>
    </row>
    <row r="2827" spans="1:7" ht="15" x14ac:dyDescent="0.25">
      <c r="A2827" s="128" t="str">
        <f t="shared" si="44"/>
        <v>Reg2015Myeloma - C90MaleSouth Canterbury</v>
      </c>
      <c r="B2827" s="23" t="s">
        <v>2</v>
      </c>
      <c r="C2827" s="23">
        <v>2015</v>
      </c>
      <c r="D2827" s="23" t="s">
        <v>292</v>
      </c>
      <c r="E2827" s="23" t="s">
        <v>5</v>
      </c>
      <c r="F2827" s="23" t="s">
        <v>203</v>
      </c>
      <c r="G2827" s="23">
        <v>5</v>
      </c>
    </row>
    <row r="2828" spans="1:7" ht="15" x14ac:dyDescent="0.25">
      <c r="A2828" s="128" t="str">
        <f t="shared" si="44"/>
        <v>Reg2015Leukaemia - C91-C95MaleSouth Canterbury</v>
      </c>
      <c r="B2828" s="23" t="s">
        <v>2</v>
      </c>
      <c r="C2828" s="23">
        <v>2015</v>
      </c>
      <c r="D2828" s="23" t="s">
        <v>26</v>
      </c>
      <c r="E2828" s="23" t="s">
        <v>5</v>
      </c>
      <c r="F2828" s="23" t="s">
        <v>203</v>
      </c>
      <c r="G2828" s="23">
        <v>4</v>
      </c>
    </row>
    <row r="2829" spans="1:7" ht="15" x14ac:dyDescent="0.25">
      <c r="A2829" s="128" t="str">
        <f t="shared" si="44"/>
        <v>Reg2015Polycythemia vera - D45MaleSouth Canterbury</v>
      </c>
      <c r="B2829" s="23" t="s">
        <v>2</v>
      </c>
      <c r="C2829" s="23">
        <v>2015</v>
      </c>
      <c r="D2829" s="23" t="s">
        <v>294</v>
      </c>
      <c r="E2829" s="23" t="s">
        <v>5</v>
      </c>
      <c r="F2829" s="23" t="s">
        <v>203</v>
      </c>
      <c r="G2829" s="23">
        <v>1</v>
      </c>
    </row>
    <row r="2830" spans="1:7" ht="15" x14ac:dyDescent="0.25">
      <c r="A2830" s="128" t="str">
        <f t="shared" si="44"/>
        <v>Reg2015Myelodyplastic syndromes - D46MaleSouth Canterbury</v>
      </c>
      <c r="B2830" s="23" t="s">
        <v>2</v>
      </c>
      <c r="C2830" s="23">
        <v>2015</v>
      </c>
      <c r="D2830" s="23" t="s">
        <v>295</v>
      </c>
      <c r="E2830" s="23" t="s">
        <v>5</v>
      </c>
      <c r="F2830" s="23" t="s">
        <v>203</v>
      </c>
      <c r="G2830" s="23">
        <v>1</v>
      </c>
    </row>
    <row r="2831" spans="1:7" ht="15" x14ac:dyDescent="0.25">
      <c r="A2831" s="128" t="str">
        <f t="shared" si="44"/>
        <v>Reg2015Tongue - C01-C02FemaleSouthern</v>
      </c>
      <c r="B2831" s="23" t="s">
        <v>2</v>
      </c>
      <c r="C2831" s="23">
        <v>2015</v>
      </c>
      <c r="D2831" s="23" t="s">
        <v>42</v>
      </c>
      <c r="E2831" s="23" t="s">
        <v>4</v>
      </c>
      <c r="F2831" s="23" t="s">
        <v>204</v>
      </c>
      <c r="G2831" s="23">
        <v>2</v>
      </c>
    </row>
    <row r="2832" spans="1:7" ht="15" x14ac:dyDescent="0.25">
      <c r="A2832" s="128" t="str">
        <f t="shared" si="44"/>
        <v>Reg2015Mouth - C03-C06FemaleSouthern</v>
      </c>
      <c r="B2832" s="23" t="s">
        <v>2</v>
      </c>
      <c r="C2832" s="23">
        <v>2015</v>
      </c>
      <c r="D2832" s="23" t="s">
        <v>31</v>
      </c>
      <c r="E2832" s="23" t="s">
        <v>4</v>
      </c>
      <c r="F2832" s="23" t="s">
        <v>204</v>
      </c>
      <c r="G2832" s="23">
        <v>4</v>
      </c>
    </row>
    <row r="2833" spans="1:7" ht="15" x14ac:dyDescent="0.25">
      <c r="A2833" s="128" t="str">
        <f t="shared" si="44"/>
        <v>Reg2015Tonsils - C09FemaleSouthern</v>
      </c>
      <c r="B2833" s="23" t="s">
        <v>2</v>
      </c>
      <c r="C2833" s="23">
        <v>2015</v>
      </c>
      <c r="D2833" s="23" t="s">
        <v>248</v>
      </c>
      <c r="E2833" s="23" t="s">
        <v>4</v>
      </c>
      <c r="F2833" s="23" t="s">
        <v>204</v>
      </c>
      <c r="G2833" s="23">
        <v>1</v>
      </c>
    </row>
    <row r="2834" spans="1:7" ht="15" x14ac:dyDescent="0.25">
      <c r="A2834" s="128" t="str">
        <f t="shared" si="44"/>
        <v>Reg2015Oesophagus - C15FemaleSouthern</v>
      </c>
      <c r="B2834" s="23" t="s">
        <v>2</v>
      </c>
      <c r="C2834" s="23">
        <v>2015</v>
      </c>
      <c r="D2834" s="23" t="s">
        <v>33</v>
      </c>
      <c r="E2834" s="23" t="s">
        <v>4</v>
      </c>
      <c r="F2834" s="23" t="s">
        <v>204</v>
      </c>
      <c r="G2834" s="23">
        <v>8</v>
      </c>
    </row>
    <row r="2835" spans="1:7" ht="15" x14ac:dyDescent="0.25">
      <c r="A2835" s="128" t="str">
        <f t="shared" si="44"/>
        <v>Reg2015Stomach - C16FemaleSouthern</v>
      </c>
      <c r="B2835" s="23" t="s">
        <v>2</v>
      </c>
      <c r="C2835" s="23">
        <v>2015</v>
      </c>
      <c r="D2835" s="23" t="s">
        <v>39</v>
      </c>
      <c r="E2835" s="23" t="s">
        <v>4</v>
      </c>
      <c r="F2835" s="23" t="s">
        <v>204</v>
      </c>
      <c r="G2835" s="23">
        <v>5</v>
      </c>
    </row>
    <row r="2836" spans="1:7" ht="15" x14ac:dyDescent="0.25">
      <c r="A2836" s="128" t="str">
        <f t="shared" si="44"/>
        <v>Reg2015Small intestine - C17FemaleSouthern</v>
      </c>
      <c r="B2836" s="23" t="s">
        <v>2</v>
      </c>
      <c r="C2836" s="23">
        <v>2015</v>
      </c>
      <c r="D2836" s="23" t="s">
        <v>252</v>
      </c>
      <c r="E2836" s="23" t="s">
        <v>4</v>
      </c>
      <c r="F2836" s="23" t="s">
        <v>204</v>
      </c>
      <c r="G2836" s="23">
        <v>3</v>
      </c>
    </row>
    <row r="2837" spans="1:7" ht="15" x14ac:dyDescent="0.25">
      <c r="A2837" s="128" t="str">
        <f t="shared" si="44"/>
        <v>Reg2015Colon, rectum and rectosigmoid junction - C18-C20FemaleSouthern</v>
      </c>
      <c r="B2837" s="23" t="s">
        <v>2</v>
      </c>
      <c r="C2837" s="23">
        <v>2015</v>
      </c>
      <c r="D2837" s="23" t="s">
        <v>1567</v>
      </c>
      <c r="E2837" s="23" t="s">
        <v>4</v>
      </c>
      <c r="F2837" s="23" t="s">
        <v>204</v>
      </c>
      <c r="G2837" s="23">
        <v>149</v>
      </c>
    </row>
    <row r="2838" spans="1:7" ht="15" x14ac:dyDescent="0.25">
      <c r="A2838" s="128" t="str">
        <f t="shared" si="44"/>
        <v>Reg2015Anus - C21FemaleSouthern</v>
      </c>
      <c r="B2838" s="23" t="s">
        <v>2</v>
      </c>
      <c r="C2838" s="23">
        <v>2015</v>
      </c>
      <c r="D2838" s="23" t="s">
        <v>18</v>
      </c>
      <c r="E2838" s="23" t="s">
        <v>4</v>
      </c>
      <c r="F2838" s="23" t="s">
        <v>204</v>
      </c>
      <c r="G2838" s="23">
        <v>2</v>
      </c>
    </row>
    <row r="2839" spans="1:7" ht="15" x14ac:dyDescent="0.25">
      <c r="A2839" s="128" t="str">
        <f t="shared" si="44"/>
        <v>Reg2015Liver - C22FemaleSouthern</v>
      </c>
      <c r="B2839" s="23" t="s">
        <v>2</v>
      </c>
      <c r="C2839" s="23">
        <v>2015</v>
      </c>
      <c r="D2839" s="23" t="s">
        <v>254</v>
      </c>
      <c r="E2839" s="23" t="s">
        <v>4</v>
      </c>
      <c r="F2839" s="23" t="s">
        <v>204</v>
      </c>
      <c r="G2839" s="23">
        <v>3</v>
      </c>
    </row>
    <row r="2840" spans="1:7" ht="15" x14ac:dyDescent="0.25">
      <c r="A2840" s="128" t="str">
        <f t="shared" si="44"/>
        <v>Reg2015Gallbladder - C23FemaleSouthern</v>
      </c>
      <c r="B2840" s="23" t="s">
        <v>2</v>
      </c>
      <c r="C2840" s="23">
        <v>2015</v>
      </c>
      <c r="D2840" s="23" t="s">
        <v>23</v>
      </c>
      <c r="E2840" s="23" t="s">
        <v>4</v>
      </c>
      <c r="F2840" s="23" t="s">
        <v>204</v>
      </c>
      <c r="G2840" s="23">
        <v>2</v>
      </c>
    </row>
    <row r="2841" spans="1:7" ht="15" x14ac:dyDescent="0.25">
      <c r="A2841" s="128" t="str">
        <f t="shared" si="44"/>
        <v>Reg2015Pancreas - C25FemaleSouthern</v>
      </c>
      <c r="B2841" s="23" t="s">
        <v>2</v>
      </c>
      <c r="C2841" s="23">
        <v>2015</v>
      </c>
      <c r="D2841" s="23" t="s">
        <v>36</v>
      </c>
      <c r="E2841" s="23" t="s">
        <v>4</v>
      </c>
      <c r="F2841" s="23" t="s">
        <v>204</v>
      </c>
      <c r="G2841" s="23">
        <v>24</v>
      </c>
    </row>
    <row r="2842" spans="1:7" ht="15" x14ac:dyDescent="0.25">
      <c r="A2842" s="128" t="str">
        <f t="shared" si="44"/>
        <v>Reg2015Other digestive organs - C26FemaleSouthern</v>
      </c>
      <c r="B2842" s="23" t="s">
        <v>2</v>
      </c>
      <c r="C2842" s="23">
        <v>2015</v>
      </c>
      <c r="D2842" s="23" t="s">
        <v>256</v>
      </c>
      <c r="E2842" s="23" t="s">
        <v>4</v>
      </c>
      <c r="F2842" s="23" t="s">
        <v>204</v>
      </c>
      <c r="G2842" s="23">
        <v>6</v>
      </c>
    </row>
    <row r="2843" spans="1:7" ht="15" x14ac:dyDescent="0.25">
      <c r="A2843" s="128" t="str">
        <f t="shared" si="44"/>
        <v>Reg2015Larynx - C32FemaleSouthern</v>
      </c>
      <c r="B2843" s="23" t="s">
        <v>2</v>
      </c>
      <c r="C2843" s="23">
        <v>2015</v>
      </c>
      <c r="D2843" s="23" t="s">
        <v>25</v>
      </c>
      <c r="E2843" s="23" t="s">
        <v>4</v>
      </c>
      <c r="F2843" s="23" t="s">
        <v>204</v>
      </c>
      <c r="G2843" s="23">
        <v>1</v>
      </c>
    </row>
    <row r="2844" spans="1:7" ht="15" x14ac:dyDescent="0.25">
      <c r="A2844" s="128" t="str">
        <f t="shared" si="44"/>
        <v>Reg2015Lung - C33-C34FemaleSouthern</v>
      </c>
      <c r="B2844" s="23" t="s">
        <v>2</v>
      </c>
      <c r="C2844" s="23">
        <v>2015</v>
      </c>
      <c r="D2844" s="23" t="s">
        <v>47</v>
      </c>
      <c r="E2844" s="23" t="s">
        <v>4</v>
      </c>
      <c r="F2844" s="23" t="s">
        <v>204</v>
      </c>
      <c r="G2844" s="23">
        <v>74</v>
      </c>
    </row>
    <row r="2845" spans="1:7" ht="15" x14ac:dyDescent="0.25">
      <c r="A2845" s="128" t="str">
        <f t="shared" si="44"/>
        <v>Reg2015Thymus - C37FemaleSouthern</v>
      </c>
      <c r="B2845" s="23" t="s">
        <v>2</v>
      </c>
      <c r="C2845" s="23">
        <v>2015</v>
      </c>
      <c r="D2845" s="23" t="s">
        <v>41</v>
      </c>
      <c r="E2845" s="23" t="s">
        <v>4</v>
      </c>
      <c r="F2845" s="23" t="s">
        <v>204</v>
      </c>
      <c r="G2845" s="23">
        <v>1</v>
      </c>
    </row>
    <row r="2846" spans="1:7" ht="15" x14ac:dyDescent="0.25">
      <c r="A2846" s="128" t="str">
        <f t="shared" si="44"/>
        <v>Reg2015Bone and articular cartilage - C40-C41FemaleSouthern</v>
      </c>
      <c r="B2846" s="23" t="s">
        <v>2</v>
      </c>
      <c r="C2846" s="23">
        <v>2015</v>
      </c>
      <c r="D2846" s="23" t="s">
        <v>262</v>
      </c>
      <c r="E2846" s="23" t="s">
        <v>4</v>
      </c>
      <c r="F2846" s="23" t="s">
        <v>204</v>
      </c>
      <c r="G2846" s="23">
        <v>2</v>
      </c>
    </row>
    <row r="2847" spans="1:7" ht="15" x14ac:dyDescent="0.25">
      <c r="A2847" s="128" t="str">
        <f t="shared" si="44"/>
        <v>Reg2015Melanoma - C43FemaleSouthern</v>
      </c>
      <c r="B2847" s="23" t="s">
        <v>2</v>
      </c>
      <c r="C2847" s="23">
        <v>2015</v>
      </c>
      <c r="D2847" s="23" t="s">
        <v>28</v>
      </c>
      <c r="E2847" s="23" t="s">
        <v>4</v>
      </c>
      <c r="F2847" s="23" t="s">
        <v>204</v>
      </c>
      <c r="G2847" s="23">
        <v>82</v>
      </c>
    </row>
    <row r="2848" spans="1:7" ht="15" x14ac:dyDescent="0.25">
      <c r="A2848" s="128" t="str">
        <f t="shared" si="44"/>
        <v>Reg2015Non-melanoma - C44FemaleSouthern</v>
      </c>
      <c r="B2848" s="23" t="s">
        <v>2</v>
      </c>
      <c r="C2848" s="23">
        <v>2015</v>
      </c>
      <c r="D2848" s="23" t="s">
        <v>263</v>
      </c>
      <c r="E2848" s="23" t="s">
        <v>4</v>
      </c>
      <c r="F2848" s="23" t="s">
        <v>204</v>
      </c>
      <c r="G2848" s="23">
        <v>2</v>
      </c>
    </row>
    <row r="2849" spans="1:7" ht="15" x14ac:dyDescent="0.25">
      <c r="A2849" s="128" t="str">
        <f t="shared" si="44"/>
        <v>Reg2015Peripheral nerves and autonomic nervous system - C47FemaleSouthern</v>
      </c>
      <c r="B2849" s="23" t="s">
        <v>2</v>
      </c>
      <c r="C2849" s="23">
        <v>2015</v>
      </c>
      <c r="D2849" s="23" t="s">
        <v>266</v>
      </c>
      <c r="E2849" s="23" t="s">
        <v>4</v>
      </c>
      <c r="F2849" s="23" t="s">
        <v>204</v>
      </c>
      <c r="G2849" s="23">
        <v>1</v>
      </c>
    </row>
    <row r="2850" spans="1:7" ht="15" x14ac:dyDescent="0.25">
      <c r="A2850" s="128" t="str">
        <f t="shared" si="44"/>
        <v>Reg2015Peritoneum - C48FemaleSouthern</v>
      </c>
      <c r="B2850" s="23" t="s">
        <v>2</v>
      </c>
      <c r="C2850" s="23">
        <v>2015</v>
      </c>
      <c r="D2850" s="23" t="s">
        <v>267</v>
      </c>
      <c r="E2850" s="23" t="s">
        <v>4</v>
      </c>
      <c r="F2850" s="23" t="s">
        <v>204</v>
      </c>
      <c r="G2850" s="23">
        <v>3</v>
      </c>
    </row>
    <row r="2851" spans="1:7" ht="15" x14ac:dyDescent="0.25">
      <c r="A2851" s="128" t="str">
        <f t="shared" si="44"/>
        <v>Reg2015Connective tissue - C49FemaleSouthern</v>
      </c>
      <c r="B2851" s="23" t="s">
        <v>2</v>
      </c>
      <c r="C2851" s="23">
        <v>2015</v>
      </c>
      <c r="D2851" s="23" t="s">
        <v>268</v>
      </c>
      <c r="E2851" s="23" t="s">
        <v>4</v>
      </c>
      <c r="F2851" s="23" t="s">
        <v>204</v>
      </c>
      <c r="G2851" s="23">
        <v>3</v>
      </c>
    </row>
    <row r="2852" spans="1:7" ht="15" x14ac:dyDescent="0.25">
      <c r="A2852" s="128" t="str">
        <f t="shared" si="44"/>
        <v>Reg2015Breast - C50FemaleSouthern</v>
      </c>
      <c r="B2852" s="23" t="s">
        <v>2</v>
      </c>
      <c r="C2852" s="23">
        <v>2015</v>
      </c>
      <c r="D2852" s="23" t="s">
        <v>21</v>
      </c>
      <c r="E2852" s="23" t="s">
        <v>4</v>
      </c>
      <c r="F2852" s="23" t="s">
        <v>204</v>
      </c>
      <c r="G2852" s="23">
        <v>248</v>
      </c>
    </row>
    <row r="2853" spans="1:7" ht="15" x14ac:dyDescent="0.25">
      <c r="A2853" s="128" t="str">
        <f t="shared" si="44"/>
        <v>Reg2015Vulva - C51FemaleSouthern</v>
      </c>
      <c r="B2853" s="23" t="s">
        <v>2</v>
      </c>
      <c r="C2853" s="23">
        <v>2015</v>
      </c>
      <c r="D2853" s="23" t="s">
        <v>46</v>
      </c>
      <c r="E2853" s="23" t="s">
        <v>4</v>
      </c>
      <c r="F2853" s="23" t="s">
        <v>204</v>
      </c>
      <c r="G2853" s="23">
        <v>7</v>
      </c>
    </row>
    <row r="2854" spans="1:7" ht="15" x14ac:dyDescent="0.25">
      <c r="A2854" s="128" t="str">
        <f t="shared" si="44"/>
        <v>Reg2015Vagina - C52FemaleSouthern</v>
      </c>
      <c r="B2854" s="23" t="s">
        <v>2</v>
      </c>
      <c r="C2854" s="23">
        <v>2015</v>
      </c>
      <c r="D2854" s="23" t="s">
        <v>45</v>
      </c>
      <c r="E2854" s="23" t="s">
        <v>4</v>
      </c>
      <c r="F2854" s="23" t="s">
        <v>204</v>
      </c>
      <c r="G2854" s="23">
        <v>2</v>
      </c>
    </row>
    <row r="2855" spans="1:7" ht="15" x14ac:dyDescent="0.25">
      <c r="A2855" s="128" t="str">
        <f t="shared" si="44"/>
        <v>Reg2015Cervix - C53FemaleSouthern</v>
      </c>
      <c r="B2855" s="23" t="s">
        <v>2</v>
      </c>
      <c r="C2855" s="23">
        <v>2015</v>
      </c>
      <c r="D2855" s="23" t="s">
        <v>22</v>
      </c>
      <c r="E2855" s="23" t="s">
        <v>4</v>
      </c>
      <c r="F2855" s="23" t="s">
        <v>204</v>
      </c>
      <c r="G2855" s="23">
        <v>11</v>
      </c>
    </row>
    <row r="2856" spans="1:7" ht="15" x14ac:dyDescent="0.25">
      <c r="A2856" s="128" t="str">
        <f t="shared" si="44"/>
        <v>Reg2015Uterus - C54-C55FemaleSouthern</v>
      </c>
      <c r="B2856" s="23" t="s">
        <v>2</v>
      </c>
      <c r="C2856" s="23">
        <v>2015</v>
      </c>
      <c r="D2856" s="23" t="s">
        <v>44</v>
      </c>
      <c r="E2856" s="23" t="s">
        <v>4</v>
      </c>
      <c r="F2856" s="23" t="s">
        <v>204</v>
      </c>
      <c r="G2856" s="23">
        <v>30</v>
      </c>
    </row>
    <row r="2857" spans="1:7" ht="15" x14ac:dyDescent="0.25">
      <c r="A2857" s="128" t="str">
        <f t="shared" si="44"/>
        <v>Reg2015Ovary - C56FemaleSouthern</v>
      </c>
      <c r="B2857" s="23" t="s">
        <v>2</v>
      </c>
      <c r="C2857" s="23">
        <v>2015</v>
      </c>
      <c r="D2857" s="23" t="s">
        <v>35</v>
      </c>
      <c r="E2857" s="23" t="s">
        <v>4</v>
      </c>
      <c r="F2857" s="23" t="s">
        <v>204</v>
      </c>
      <c r="G2857" s="23">
        <v>28</v>
      </c>
    </row>
    <row r="2858" spans="1:7" ht="15" x14ac:dyDescent="0.25">
      <c r="A2858" s="128" t="str">
        <f t="shared" si="44"/>
        <v>Reg2015Other female genital organs - C57FemaleSouthern</v>
      </c>
      <c r="B2858" s="23" t="s">
        <v>2</v>
      </c>
      <c r="C2858" s="23">
        <v>2015</v>
      </c>
      <c r="D2858" s="23" t="s">
        <v>270</v>
      </c>
      <c r="E2858" s="23" t="s">
        <v>4</v>
      </c>
      <c r="F2858" s="23" t="s">
        <v>204</v>
      </c>
      <c r="G2858" s="23">
        <v>3</v>
      </c>
    </row>
    <row r="2859" spans="1:7" ht="15" x14ac:dyDescent="0.25">
      <c r="A2859" s="128" t="str">
        <f t="shared" si="44"/>
        <v>Reg2015Kidney - C64FemaleSouthern</v>
      </c>
      <c r="B2859" s="23" t="s">
        <v>2</v>
      </c>
      <c r="C2859" s="23">
        <v>2015</v>
      </c>
      <c r="D2859" s="23" t="s">
        <v>274</v>
      </c>
      <c r="E2859" s="23" t="s">
        <v>4</v>
      </c>
      <c r="F2859" s="23" t="s">
        <v>204</v>
      </c>
      <c r="G2859" s="23">
        <v>12</v>
      </c>
    </row>
    <row r="2860" spans="1:7" ht="15" x14ac:dyDescent="0.25">
      <c r="A2860" s="128" t="str">
        <f t="shared" si="44"/>
        <v>Reg2015Renal pelvis - C65FemaleSouthern</v>
      </c>
      <c r="B2860" s="23" t="s">
        <v>2</v>
      </c>
      <c r="C2860" s="23">
        <v>2015</v>
      </c>
      <c r="D2860" s="23" t="s">
        <v>275</v>
      </c>
      <c r="E2860" s="23" t="s">
        <v>4</v>
      </c>
      <c r="F2860" s="23" t="s">
        <v>204</v>
      </c>
      <c r="G2860" s="23">
        <v>2</v>
      </c>
    </row>
    <row r="2861" spans="1:7" ht="15" x14ac:dyDescent="0.25">
      <c r="A2861" s="128" t="str">
        <f t="shared" si="44"/>
        <v>Reg2015Bladder - C67FemaleSouthern</v>
      </c>
      <c r="B2861" s="23" t="s">
        <v>2</v>
      </c>
      <c r="C2861" s="23">
        <v>2015</v>
      </c>
      <c r="D2861" s="23" t="s">
        <v>19</v>
      </c>
      <c r="E2861" s="23" t="s">
        <v>4</v>
      </c>
      <c r="F2861" s="23" t="s">
        <v>204</v>
      </c>
      <c r="G2861" s="23">
        <v>8</v>
      </c>
    </row>
    <row r="2862" spans="1:7" ht="15" x14ac:dyDescent="0.25">
      <c r="A2862" s="128" t="str">
        <f t="shared" si="44"/>
        <v>Reg2015Eye - C69FemaleSouthern</v>
      </c>
      <c r="B2862" s="23" t="s">
        <v>2</v>
      </c>
      <c r="C2862" s="23">
        <v>2015</v>
      </c>
      <c r="D2862" s="23" t="s">
        <v>278</v>
      </c>
      <c r="E2862" s="23" t="s">
        <v>4</v>
      </c>
      <c r="F2862" s="23" t="s">
        <v>204</v>
      </c>
      <c r="G2862" s="23">
        <v>1</v>
      </c>
    </row>
    <row r="2863" spans="1:7" ht="15" x14ac:dyDescent="0.25">
      <c r="A2863" s="128" t="str">
        <f t="shared" si="44"/>
        <v>Reg2015Brain - C71FemaleSouthern</v>
      </c>
      <c r="B2863" s="23" t="s">
        <v>2</v>
      </c>
      <c r="C2863" s="23">
        <v>2015</v>
      </c>
      <c r="D2863" s="23" t="s">
        <v>20</v>
      </c>
      <c r="E2863" s="23" t="s">
        <v>4</v>
      </c>
      <c r="F2863" s="23" t="s">
        <v>204</v>
      </c>
      <c r="G2863" s="23">
        <v>10</v>
      </c>
    </row>
    <row r="2864" spans="1:7" ht="15" x14ac:dyDescent="0.25">
      <c r="A2864" s="128" t="str">
        <f t="shared" si="44"/>
        <v>Reg2015Other central nervous system - C72FemaleSouthern</v>
      </c>
      <c r="B2864" s="23" t="s">
        <v>2</v>
      </c>
      <c r="C2864" s="23">
        <v>2015</v>
      </c>
      <c r="D2864" s="23" t="s">
        <v>279</v>
      </c>
      <c r="E2864" s="23" t="s">
        <v>4</v>
      </c>
      <c r="F2864" s="23" t="s">
        <v>204</v>
      </c>
      <c r="G2864" s="23">
        <v>1</v>
      </c>
    </row>
    <row r="2865" spans="1:7" ht="15" x14ac:dyDescent="0.25">
      <c r="A2865" s="128" t="str">
        <f t="shared" si="44"/>
        <v>Reg2015Thyroid - C73FemaleSouthern</v>
      </c>
      <c r="B2865" s="23" t="s">
        <v>2</v>
      </c>
      <c r="C2865" s="23">
        <v>2015</v>
      </c>
      <c r="D2865" s="23" t="s">
        <v>281</v>
      </c>
      <c r="E2865" s="23" t="s">
        <v>4</v>
      </c>
      <c r="F2865" s="23" t="s">
        <v>204</v>
      </c>
      <c r="G2865" s="23">
        <v>9</v>
      </c>
    </row>
    <row r="2866" spans="1:7" ht="15" x14ac:dyDescent="0.25">
      <c r="A2866" s="128" t="str">
        <f t="shared" si="44"/>
        <v>Reg2015Adrenal gland - C74FemaleSouthern</v>
      </c>
      <c r="B2866" s="23" t="s">
        <v>2</v>
      </c>
      <c r="C2866" s="23">
        <v>2015</v>
      </c>
      <c r="D2866" s="23" t="s">
        <v>282</v>
      </c>
      <c r="E2866" s="23" t="s">
        <v>4</v>
      </c>
      <c r="F2866" s="23" t="s">
        <v>204</v>
      </c>
      <c r="G2866" s="23">
        <v>1</v>
      </c>
    </row>
    <row r="2867" spans="1:7" ht="15" x14ac:dyDescent="0.25">
      <c r="A2867" s="128" t="str">
        <f t="shared" si="44"/>
        <v>Reg2015Other endocrine glands - C75FemaleSouthern</v>
      </c>
      <c r="B2867" s="23" t="s">
        <v>2</v>
      </c>
      <c r="C2867" s="23">
        <v>2015</v>
      </c>
      <c r="D2867" s="23" t="s">
        <v>283</v>
      </c>
      <c r="E2867" s="23" t="s">
        <v>4</v>
      </c>
      <c r="F2867" s="23" t="s">
        <v>204</v>
      </c>
      <c r="G2867" s="23">
        <v>1</v>
      </c>
    </row>
    <row r="2868" spans="1:7" ht="15" x14ac:dyDescent="0.25">
      <c r="A2868" s="128" t="str">
        <f t="shared" si="44"/>
        <v>Reg2015Unknown primary - C77-C79FemaleSouthern</v>
      </c>
      <c r="B2868" s="23" t="s">
        <v>2</v>
      </c>
      <c r="C2868" s="23">
        <v>2015</v>
      </c>
      <c r="D2868" s="23" t="s">
        <v>286</v>
      </c>
      <c r="E2868" s="23" t="s">
        <v>4</v>
      </c>
      <c r="F2868" s="23" t="s">
        <v>204</v>
      </c>
      <c r="G2868" s="23">
        <v>15</v>
      </c>
    </row>
    <row r="2869" spans="1:7" ht="15" x14ac:dyDescent="0.25">
      <c r="A2869" s="128" t="str">
        <f t="shared" si="44"/>
        <v>Reg2015Unspecified site - C80FemaleSouthern</v>
      </c>
      <c r="B2869" s="23" t="s">
        <v>2</v>
      </c>
      <c r="C2869" s="23">
        <v>2015</v>
      </c>
      <c r="D2869" s="23" t="s">
        <v>287</v>
      </c>
      <c r="E2869" s="23" t="s">
        <v>4</v>
      </c>
      <c r="F2869" s="23" t="s">
        <v>204</v>
      </c>
      <c r="G2869" s="23">
        <v>2</v>
      </c>
    </row>
    <row r="2870" spans="1:7" ht="15" x14ac:dyDescent="0.25">
      <c r="A2870" s="128" t="str">
        <f t="shared" si="44"/>
        <v>Reg2015Hodgkin lymphoma - C81FemaleSouthern</v>
      </c>
      <c r="B2870" s="23" t="s">
        <v>2</v>
      </c>
      <c r="C2870" s="23">
        <v>2015</v>
      </c>
      <c r="D2870" s="23" t="s">
        <v>289</v>
      </c>
      <c r="E2870" s="23" t="s">
        <v>4</v>
      </c>
      <c r="F2870" s="23" t="s">
        <v>204</v>
      </c>
      <c r="G2870" s="23">
        <v>1</v>
      </c>
    </row>
    <row r="2871" spans="1:7" ht="15" x14ac:dyDescent="0.25">
      <c r="A2871" s="128" t="str">
        <f t="shared" si="44"/>
        <v>Reg2015Non-Hodgkin lymphoma - C82-C86, C96FemaleSouthern</v>
      </c>
      <c r="B2871" s="23" t="s">
        <v>2</v>
      </c>
      <c r="C2871" s="23">
        <v>2015</v>
      </c>
      <c r="D2871" s="23" t="s">
        <v>365</v>
      </c>
      <c r="E2871" s="23" t="s">
        <v>4</v>
      </c>
      <c r="F2871" s="23" t="s">
        <v>204</v>
      </c>
      <c r="G2871" s="23">
        <v>23</v>
      </c>
    </row>
    <row r="2872" spans="1:7" ht="15" x14ac:dyDescent="0.25">
      <c r="A2872" s="128" t="str">
        <f t="shared" si="44"/>
        <v>Reg2015Immunoproliferative cancers - C88FemaleSouthern</v>
      </c>
      <c r="B2872" s="23" t="s">
        <v>2</v>
      </c>
      <c r="C2872" s="23">
        <v>2015</v>
      </c>
      <c r="D2872" s="23" t="s">
        <v>291</v>
      </c>
      <c r="E2872" s="23" t="s">
        <v>4</v>
      </c>
      <c r="F2872" s="23" t="s">
        <v>204</v>
      </c>
      <c r="G2872" s="23">
        <v>1</v>
      </c>
    </row>
    <row r="2873" spans="1:7" ht="15" x14ac:dyDescent="0.25">
      <c r="A2873" s="128" t="str">
        <f t="shared" si="44"/>
        <v>Reg2015Myeloma - C90FemaleSouthern</v>
      </c>
      <c r="B2873" s="23" t="s">
        <v>2</v>
      </c>
      <c r="C2873" s="23">
        <v>2015</v>
      </c>
      <c r="D2873" s="23" t="s">
        <v>292</v>
      </c>
      <c r="E2873" s="23" t="s">
        <v>4</v>
      </c>
      <c r="F2873" s="23" t="s">
        <v>204</v>
      </c>
      <c r="G2873" s="23">
        <v>11</v>
      </c>
    </row>
    <row r="2874" spans="1:7" ht="15" x14ac:dyDescent="0.25">
      <c r="A2874" s="128" t="str">
        <f t="shared" si="44"/>
        <v>Reg2015Leukaemia - C91-C95FemaleSouthern</v>
      </c>
      <c r="B2874" s="23" t="s">
        <v>2</v>
      </c>
      <c r="C2874" s="23">
        <v>2015</v>
      </c>
      <c r="D2874" s="23" t="s">
        <v>26</v>
      </c>
      <c r="E2874" s="23" t="s">
        <v>4</v>
      </c>
      <c r="F2874" s="23" t="s">
        <v>204</v>
      </c>
      <c r="G2874" s="23">
        <v>13</v>
      </c>
    </row>
    <row r="2875" spans="1:7" ht="15" x14ac:dyDescent="0.25">
      <c r="A2875" s="128" t="str">
        <f t="shared" si="44"/>
        <v>Reg2015Myelodyplastic syndromes - D46FemaleSouthern</v>
      </c>
      <c r="B2875" s="23" t="s">
        <v>2</v>
      </c>
      <c r="C2875" s="23">
        <v>2015</v>
      </c>
      <c r="D2875" s="23" t="s">
        <v>295</v>
      </c>
      <c r="E2875" s="23" t="s">
        <v>4</v>
      </c>
      <c r="F2875" s="23" t="s">
        <v>204</v>
      </c>
      <c r="G2875" s="23">
        <v>4</v>
      </c>
    </row>
    <row r="2876" spans="1:7" ht="15" x14ac:dyDescent="0.25">
      <c r="A2876" s="128" t="str">
        <f t="shared" si="44"/>
        <v>Reg2015Uncertain behaviour of lymphoid, haematopoietic and related tissue - D47FemaleSouthern</v>
      </c>
      <c r="B2876" s="23" t="s">
        <v>2</v>
      </c>
      <c r="C2876" s="23">
        <v>2015</v>
      </c>
      <c r="D2876" s="23" t="s">
        <v>296</v>
      </c>
      <c r="E2876" s="23" t="s">
        <v>4</v>
      </c>
      <c r="F2876" s="23" t="s">
        <v>204</v>
      </c>
      <c r="G2876" s="23">
        <v>2</v>
      </c>
    </row>
    <row r="2877" spans="1:7" ht="15" x14ac:dyDescent="0.25">
      <c r="A2877" s="128" t="str">
        <f t="shared" si="44"/>
        <v>Reg2015Tongue - C01-C02MaleSouthern</v>
      </c>
      <c r="B2877" s="23" t="s">
        <v>2</v>
      </c>
      <c r="C2877" s="23">
        <v>2015</v>
      </c>
      <c r="D2877" s="23" t="s">
        <v>42</v>
      </c>
      <c r="E2877" s="23" t="s">
        <v>5</v>
      </c>
      <c r="F2877" s="23" t="s">
        <v>204</v>
      </c>
      <c r="G2877" s="23">
        <v>5</v>
      </c>
    </row>
    <row r="2878" spans="1:7" ht="15" x14ac:dyDescent="0.25">
      <c r="A2878" s="128" t="str">
        <f t="shared" si="44"/>
        <v>Reg2015Mouth - C03-C06MaleSouthern</v>
      </c>
      <c r="B2878" s="23" t="s">
        <v>2</v>
      </c>
      <c r="C2878" s="23">
        <v>2015</v>
      </c>
      <c r="D2878" s="23" t="s">
        <v>31</v>
      </c>
      <c r="E2878" s="23" t="s">
        <v>5</v>
      </c>
      <c r="F2878" s="23" t="s">
        <v>204</v>
      </c>
      <c r="G2878" s="23">
        <v>1</v>
      </c>
    </row>
    <row r="2879" spans="1:7" ht="15" x14ac:dyDescent="0.25">
      <c r="A2879" s="128" t="str">
        <f t="shared" si="44"/>
        <v>Reg2015Salivary glands - C07-C08MaleSouthern</v>
      </c>
      <c r="B2879" s="23" t="s">
        <v>2</v>
      </c>
      <c r="C2879" s="23">
        <v>2015</v>
      </c>
      <c r="D2879" s="23" t="s">
        <v>247</v>
      </c>
      <c r="E2879" s="23" t="s">
        <v>5</v>
      </c>
      <c r="F2879" s="23" t="s">
        <v>204</v>
      </c>
      <c r="G2879" s="23">
        <v>2</v>
      </c>
    </row>
    <row r="2880" spans="1:7" ht="15" x14ac:dyDescent="0.25">
      <c r="A2880" s="128" t="str">
        <f t="shared" si="44"/>
        <v>Reg2015Tonsils - C09MaleSouthern</v>
      </c>
      <c r="B2880" s="23" t="s">
        <v>2</v>
      </c>
      <c r="C2880" s="23">
        <v>2015</v>
      </c>
      <c r="D2880" s="23" t="s">
        <v>248</v>
      </c>
      <c r="E2880" s="23" t="s">
        <v>5</v>
      </c>
      <c r="F2880" s="23" t="s">
        <v>204</v>
      </c>
      <c r="G2880" s="23">
        <v>4</v>
      </c>
    </row>
    <row r="2881" spans="1:7" ht="15" x14ac:dyDescent="0.25">
      <c r="A2881" s="128" t="str">
        <f t="shared" si="44"/>
        <v>Reg2015Oropharynx - C10MaleSouthern</v>
      </c>
      <c r="B2881" s="23" t="s">
        <v>2</v>
      </c>
      <c r="C2881" s="23">
        <v>2015</v>
      </c>
      <c r="D2881" s="23" t="s">
        <v>34</v>
      </c>
      <c r="E2881" s="23" t="s">
        <v>5</v>
      </c>
      <c r="F2881" s="23" t="s">
        <v>204</v>
      </c>
      <c r="G2881" s="23">
        <v>1</v>
      </c>
    </row>
    <row r="2882" spans="1:7" ht="15" x14ac:dyDescent="0.25">
      <c r="A2882" s="128" t="str">
        <f t="shared" si="44"/>
        <v>Reg2015Nasopharynx - C11MaleSouthern</v>
      </c>
      <c r="B2882" s="23" t="s">
        <v>2</v>
      </c>
      <c r="C2882" s="23">
        <v>2015</v>
      </c>
      <c r="D2882" s="23" t="s">
        <v>32</v>
      </c>
      <c r="E2882" s="23" t="s">
        <v>5</v>
      </c>
      <c r="F2882" s="23" t="s">
        <v>204</v>
      </c>
      <c r="G2882" s="23">
        <v>1</v>
      </c>
    </row>
    <row r="2883" spans="1:7" ht="15" x14ac:dyDescent="0.25">
      <c r="A2883" s="128" t="str">
        <f t="shared" ref="A2883:A2946" si="45">B2883&amp;C2883&amp;D2883&amp;E2883&amp;F2883</f>
        <v>Reg2015Hypopharynx - C13MaleSouthern</v>
      </c>
      <c r="B2883" s="23" t="s">
        <v>2</v>
      </c>
      <c r="C2883" s="23">
        <v>2015</v>
      </c>
      <c r="D2883" s="23" t="s">
        <v>24</v>
      </c>
      <c r="E2883" s="23" t="s">
        <v>5</v>
      </c>
      <c r="F2883" s="23" t="s">
        <v>204</v>
      </c>
      <c r="G2883" s="23">
        <v>2</v>
      </c>
    </row>
    <row r="2884" spans="1:7" ht="15" x14ac:dyDescent="0.25">
      <c r="A2884" s="128" t="str">
        <f t="shared" si="45"/>
        <v>Reg2015Oesophagus - C15MaleSouthern</v>
      </c>
      <c r="B2884" s="23" t="s">
        <v>2</v>
      </c>
      <c r="C2884" s="23">
        <v>2015</v>
      </c>
      <c r="D2884" s="23" t="s">
        <v>33</v>
      </c>
      <c r="E2884" s="23" t="s">
        <v>5</v>
      </c>
      <c r="F2884" s="23" t="s">
        <v>204</v>
      </c>
      <c r="G2884" s="23">
        <v>21</v>
      </c>
    </row>
    <row r="2885" spans="1:7" ht="15" x14ac:dyDescent="0.25">
      <c r="A2885" s="128" t="str">
        <f t="shared" si="45"/>
        <v>Reg2015Stomach - C16MaleSouthern</v>
      </c>
      <c r="B2885" s="23" t="s">
        <v>2</v>
      </c>
      <c r="C2885" s="23">
        <v>2015</v>
      </c>
      <c r="D2885" s="23" t="s">
        <v>39</v>
      </c>
      <c r="E2885" s="23" t="s">
        <v>5</v>
      </c>
      <c r="F2885" s="23" t="s">
        <v>204</v>
      </c>
      <c r="G2885" s="23">
        <v>13</v>
      </c>
    </row>
    <row r="2886" spans="1:7" ht="15" x14ac:dyDescent="0.25">
      <c r="A2886" s="128" t="str">
        <f t="shared" si="45"/>
        <v>Reg2015Small intestine - C17MaleSouthern</v>
      </c>
      <c r="B2886" s="23" t="s">
        <v>2</v>
      </c>
      <c r="C2886" s="23">
        <v>2015</v>
      </c>
      <c r="D2886" s="23" t="s">
        <v>252</v>
      </c>
      <c r="E2886" s="23" t="s">
        <v>5</v>
      </c>
      <c r="F2886" s="23" t="s">
        <v>204</v>
      </c>
      <c r="G2886" s="23">
        <v>4</v>
      </c>
    </row>
    <row r="2887" spans="1:7" ht="15" x14ac:dyDescent="0.25">
      <c r="A2887" s="128" t="str">
        <f t="shared" si="45"/>
        <v>Reg2015Colon, rectum and rectosigmoid junction - C18-C20MaleSouthern</v>
      </c>
      <c r="B2887" s="23" t="s">
        <v>2</v>
      </c>
      <c r="C2887" s="23">
        <v>2015</v>
      </c>
      <c r="D2887" s="23" t="s">
        <v>1567</v>
      </c>
      <c r="E2887" s="23" t="s">
        <v>5</v>
      </c>
      <c r="F2887" s="23" t="s">
        <v>204</v>
      </c>
      <c r="G2887" s="23">
        <v>171</v>
      </c>
    </row>
    <row r="2888" spans="1:7" ht="15" x14ac:dyDescent="0.25">
      <c r="A2888" s="128" t="str">
        <f t="shared" si="45"/>
        <v>Reg2015Liver - C22MaleSouthern</v>
      </c>
      <c r="B2888" s="23" t="s">
        <v>2</v>
      </c>
      <c r="C2888" s="23">
        <v>2015</v>
      </c>
      <c r="D2888" s="23" t="s">
        <v>254</v>
      </c>
      <c r="E2888" s="23" t="s">
        <v>5</v>
      </c>
      <c r="F2888" s="23" t="s">
        <v>204</v>
      </c>
      <c r="G2888" s="23">
        <v>14</v>
      </c>
    </row>
    <row r="2889" spans="1:7" ht="15" x14ac:dyDescent="0.25">
      <c r="A2889" s="128" t="str">
        <f t="shared" si="45"/>
        <v>Reg2015Gallbladder - C23MaleSouthern</v>
      </c>
      <c r="B2889" s="23" t="s">
        <v>2</v>
      </c>
      <c r="C2889" s="23">
        <v>2015</v>
      </c>
      <c r="D2889" s="23" t="s">
        <v>23</v>
      </c>
      <c r="E2889" s="23" t="s">
        <v>5</v>
      </c>
      <c r="F2889" s="23" t="s">
        <v>204</v>
      </c>
      <c r="G2889" s="23">
        <v>2</v>
      </c>
    </row>
    <row r="2890" spans="1:7" ht="15" x14ac:dyDescent="0.25">
      <c r="A2890" s="128" t="str">
        <f t="shared" si="45"/>
        <v>Reg2015Other biliary tract - C24MaleSouthern</v>
      </c>
      <c r="B2890" s="23" t="s">
        <v>2</v>
      </c>
      <c r="C2890" s="23">
        <v>2015</v>
      </c>
      <c r="D2890" s="23" t="s">
        <v>255</v>
      </c>
      <c r="E2890" s="23" t="s">
        <v>5</v>
      </c>
      <c r="F2890" s="23" t="s">
        <v>204</v>
      </c>
      <c r="G2890" s="23">
        <v>2</v>
      </c>
    </row>
    <row r="2891" spans="1:7" ht="15" x14ac:dyDescent="0.25">
      <c r="A2891" s="128" t="str">
        <f t="shared" si="45"/>
        <v>Reg2015Pancreas - C25MaleSouthern</v>
      </c>
      <c r="B2891" s="23" t="s">
        <v>2</v>
      </c>
      <c r="C2891" s="23">
        <v>2015</v>
      </c>
      <c r="D2891" s="23" t="s">
        <v>36</v>
      </c>
      <c r="E2891" s="23" t="s">
        <v>5</v>
      </c>
      <c r="F2891" s="23" t="s">
        <v>204</v>
      </c>
      <c r="G2891" s="23">
        <v>21</v>
      </c>
    </row>
    <row r="2892" spans="1:7" ht="15" x14ac:dyDescent="0.25">
      <c r="A2892" s="128" t="str">
        <f t="shared" si="45"/>
        <v>Reg2015Other digestive organs - C26MaleSouthern</v>
      </c>
      <c r="B2892" s="23" t="s">
        <v>2</v>
      </c>
      <c r="C2892" s="23">
        <v>2015</v>
      </c>
      <c r="D2892" s="23" t="s">
        <v>256</v>
      </c>
      <c r="E2892" s="23" t="s">
        <v>5</v>
      </c>
      <c r="F2892" s="23" t="s">
        <v>204</v>
      </c>
      <c r="G2892" s="23">
        <v>1</v>
      </c>
    </row>
    <row r="2893" spans="1:7" ht="15" x14ac:dyDescent="0.25">
      <c r="A2893" s="128" t="str">
        <f t="shared" si="45"/>
        <v>Reg2015Nasal cavity and middle ear - C30MaleSouthern</v>
      </c>
      <c r="B2893" s="23" t="s">
        <v>2</v>
      </c>
      <c r="C2893" s="23">
        <v>2015</v>
      </c>
      <c r="D2893" s="23" t="s">
        <v>258</v>
      </c>
      <c r="E2893" s="23" t="s">
        <v>5</v>
      </c>
      <c r="F2893" s="23" t="s">
        <v>204</v>
      </c>
      <c r="G2893" s="23">
        <v>1</v>
      </c>
    </row>
    <row r="2894" spans="1:7" ht="15" x14ac:dyDescent="0.25">
      <c r="A2894" s="128" t="str">
        <f t="shared" si="45"/>
        <v>Reg2015Larynx - C32MaleSouthern</v>
      </c>
      <c r="B2894" s="23" t="s">
        <v>2</v>
      </c>
      <c r="C2894" s="23">
        <v>2015</v>
      </c>
      <c r="D2894" s="23" t="s">
        <v>25</v>
      </c>
      <c r="E2894" s="23" t="s">
        <v>5</v>
      </c>
      <c r="F2894" s="23" t="s">
        <v>204</v>
      </c>
      <c r="G2894" s="23">
        <v>6</v>
      </c>
    </row>
    <row r="2895" spans="1:7" ht="15" x14ac:dyDescent="0.25">
      <c r="A2895" s="128" t="str">
        <f t="shared" si="45"/>
        <v>Reg2015Lung - C33-C34MaleSouthern</v>
      </c>
      <c r="B2895" s="23" t="s">
        <v>2</v>
      </c>
      <c r="C2895" s="23">
        <v>2015</v>
      </c>
      <c r="D2895" s="23" t="s">
        <v>47</v>
      </c>
      <c r="E2895" s="23" t="s">
        <v>5</v>
      </c>
      <c r="F2895" s="23" t="s">
        <v>204</v>
      </c>
      <c r="G2895" s="23">
        <v>77</v>
      </c>
    </row>
    <row r="2896" spans="1:7" ht="15" x14ac:dyDescent="0.25">
      <c r="A2896" s="128" t="str">
        <f t="shared" si="45"/>
        <v>Reg2015Thymus - C37MaleSouthern</v>
      </c>
      <c r="B2896" s="23" t="s">
        <v>2</v>
      </c>
      <c r="C2896" s="23">
        <v>2015</v>
      </c>
      <c r="D2896" s="23" t="s">
        <v>41</v>
      </c>
      <c r="E2896" s="23" t="s">
        <v>5</v>
      </c>
      <c r="F2896" s="23" t="s">
        <v>204</v>
      </c>
      <c r="G2896" s="23">
        <v>1</v>
      </c>
    </row>
    <row r="2897" spans="1:7" ht="15" x14ac:dyDescent="0.25">
      <c r="A2897" s="128" t="str">
        <f t="shared" si="45"/>
        <v>Reg2015Heart, mediastinum and pleura - C38MaleSouthern</v>
      </c>
      <c r="B2897" s="23" t="s">
        <v>2</v>
      </c>
      <c r="C2897" s="23">
        <v>2015</v>
      </c>
      <c r="D2897" s="23" t="s">
        <v>260</v>
      </c>
      <c r="E2897" s="23" t="s">
        <v>5</v>
      </c>
      <c r="F2897" s="23" t="s">
        <v>204</v>
      </c>
      <c r="G2897" s="23">
        <v>1</v>
      </c>
    </row>
    <row r="2898" spans="1:7" ht="15" x14ac:dyDescent="0.25">
      <c r="A2898" s="128" t="str">
        <f t="shared" si="45"/>
        <v>Reg2015Bone and articular cartilage - C40-C41MaleSouthern</v>
      </c>
      <c r="B2898" s="23" t="s">
        <v>2</v>
      </c>
      <c r="C2898" s="23">
        <v>2015</v>
      </c>
      <c r="D2898" s="23" t="s">
        <v>262</v>
      </c>
      <c r="E2898" s="23" t="s">
        <v>5</v>
      </c>
      <c r="F2898" s="23" t="s">
        <v>204</v>
      </c>
      <c r="G2898" s="23">
        <v>4</v>
      </c>
    </row>
    <row r="2899" spans="1:7" ht="15" x14ac:dyDescent="0.25">
      <c r="A2899" s="128" t="str">
        <f t="shared" si="45"/>
        <v>Reg2015Melanoma - C43MaleSouthern</v>
      </c>
      <c r="B2899" s="23" t="s">
        <v>2</v>
      </c>
      <c r="C2899" s="23">
        <v>2015</v>
      </c>
      <c r="D2899" s="23" t="s">
        <v>28</v>
      </c>
      <c r="E2899" s="23" t="s">
        <v>5</v>
      </c>
      <c r="F2899" s="23" t="s">
        <v>204</v>
      </c>
      <c r="G2899" s="23">
        <v>86</v>
      </c>
    </row>
    <row r="2900" spans="1:7" ht="15" x14ac:dyDescent="0.25">
      <c r="A2900" s="128" t="str">
        <f t="shared" si="45"/>
        <v>Reg2015Non-melanoma - C44MaleSouthern</v>
      </c>
      <c r="B2900" s="23" t="s">
        <v>2</v>
      </c>
      <c r="C2900" s="23">
        <v>2015</v>
      </c>
      <c r="D2900" s="23" t="s">
        <v>263</v>
      </c>
      <c r="E2900" s="23" t="s">
        <v>5</v>
      </c>
      <c r="F2900" s="23" t="s">
        <v>204</v>
      </c>
      <c r="G2900" s="23">
        <v>7</v>
      </c>
    </row>
    <row r="2901" spans="1:7" ht="15" x14ac:dyDescent="0.25">
      <c r="A2901" s="128" t="str">
        <f t="shared" si="45"/>
        <v>Reg2015Mesothelioma - C45MaleSouthern</v>
      </c>
      <c r="B2901" s="23" t="s">
        <v>2</v>
      </c>
      <c r="C2901" s="23">
        <v>2015</v>
      </c>
      <c r="D2901" s="23" t="s">
        <v>30</v>
      </c>
      <c r="E2901" s="23" t="s">
        <v>5</v>
      </c>
      <c r="F2901" s="23" t="s">
        <v>204</v>
      </c>
      <c r="G2901" s="23">
        <v>2</v>
      </c>
    </row>
    <row r="2902" spans="1:7" ht="15" x14ac:dyDescent="0.25">
      <c r="A2902" s="128" t="str">
        <f t="shared" si="45"/>
        <v>Reg2015Connective tissue - C49MaleSouthern</v>
      </c>
      <c r="B2902" s="23" t="s">
        <v>2</v>
      </c>
      <c r="C2902" s="23">
        <v>2015</v>
      </c>
      <c r="D2902" s="23" t="s">
        <v>268</v>
      </c>
      <c r="E2902" s="23" t="s">
        <v>5</v>
      </c>
      <c r="F2902" s="23" t="s">
        <v>204</v>
      </c>
      <c r="G2902" s="23">
        <v>3</v>
      </c>
    </row>
    <row r="2903" spans="1:7" ht="15" x14ac:dyDescent="0.25">
      <c r="A2903" s="128" t="str">
        <f t="shared" si="45"/>
        <v>Reg2015Breast - C50MaleSouthern</v>
      </c>
      <c r="B2903" s="23" t="s">
        <v>2</v>
      </c>
      <c r="C2903" s="23">
        <v>2015</v>
      </c>
      <c r="D2903" s="23" t="s">
        <v>21</v>
      </c>
      <c r="E2903" s="23" t="s">
        <v>5</v>
      </c>
      <c r="F2903" s="23" t="s">
        <v>204</v>
      </c>
      <c r="G2903" s="23">
        <v>2</v>
      </c>
    </row>
    <row r="2904" spans="1:7" ht="15" x14ac:dyDescent="0.25">
      <c r="A2904" s="128" t="str">
        <f t="shared" si="45"/>
        <v>Reg2015Prostate - C61MaleSouthern</v>
      </c>
      <c r="B2904" s="23" t="s">
        <v>2</v>
      </c>
      <c r="C2904" s="23">
        <v>2015</v>
      </c>
      <c r="D2904" s="23" t="s">
        <v>38</v>
      </c>
      <c r="E2904" s="23" t="s">
        <v>5</v>
      </c>
      <c r="F2904" s="23" t="s">
        <v>204</v>
      </c>
      <c r="G2904" s="23">
        <v>250</v>
      </c>
    </row>
    <row r="2905" spans="1:7" ht="15" x14ac:dyDescent="0.25">
      <c r="A2905" s="128" t="str">
        <f t="shared" si="45"/>
        <v>Reg2015Testis - C62MaleSouthern</v>
      </c>
      <c r="B2905" s="23" t="s">
        <v>2</v>
      </c>
      <c r="C2905" s="23">
        <v>2015</v>
      </c>
      <c r="D2905" s="23" t="s">
        <v>40</v>
      </c>
      <c r="E2905" s="23" t="s">
        <v>5</v>
      </c>
      <c r="F2905" s="23" t="s">
        <v>204</v>
      </c>
      <c r="G2905" s="23">
        <v>20</v>
      </c>
    </row>
    <row r="2906" spans="1:7" ht="15" x14ac:dyDescent="0.25">
      <c r="A2906" s="128" t="str">
        <f t="shared" si="45"/>
        <v>Reg2015Other male genital organs - C63MaleSouthern</v>
      </c>
      <c r="B2906" s="23" t="s">
        <v>2</v>
      </c>
      <c r="C2906" s="23">
        <v>2015</v>
      </c>
      <c r="D2906" s="23" t="s">
        <v>272</v>
      </c>
      <c r="E2906" s="23" t="s">
        <v>5</v>
      </c>
      <c r="F2906" s="23" t="s">
        <v>204</v>
      </c>
      <c r="G2906" s="23">
        <v>1</v>
      </c>
    </row>
    <row r="2907" spans="1:7" ht="15" x14ac:dyDescent="0.25">
      <c r="A2907" s="128" t="str">
        <f t="shared" si="45"/>
        <v>Reg2015Kidney - C64MaleSouthern</v>
      </c>
      <c r="B2907" s="23" t="s">
        <v>2</v>
      </c>
      <c r="C2907" s="23">
        <v>2015</v>
      </c>
      <c r="D2907" s="23" t="s">
        <v>274</v>
      </c>
      <c r="E2907" s="23" t="s">
        <v>5</v>
      </c>
      <c r="F2907" s="23" t="s">
        <v>204</v>
      </c>
      <c r="G2907" s="23">
        <v>22</v>
      </c>
    </row>
    <row r="2908" spans="1:7" ht="15" x14ac:dyDescent="0.25">
      <c r="A2908" s="128" t="str">
        <f t="shared" si="45"/>
        <v>Reg2015Bladder - C67MaleSouthern</v>
      </c>
      <c r="B2908" s="23" t="s">
        <v>2</v>
      </c>
      <c r="C2908" s="23">
        <v>2015</v>
      </c>
      <c r="D2908" s="23" t="s">
        <v>19</v>
      </c>
      <c r="E2908" s="23" t="s">
        <v>5</v>
      </c>
      <c r="F2908" s="23" t="s">
        <v>204</v>
      </c>
      <c r="G2908" s="23">
        <v>20</v>
      </c>
    </row>
    <row r="2909" spans="1:7" ht="15" x14ac:dyDescent="0.25">
      <c r="A2909" s="128" t="str">
        <f t="shared" si="45"/>
        <v>Reg2015Eye - C69MaleSouthern</v>
      </c>
      <c r="B2909" s="23" t="s">
        <v>2</v>
      </c>
      <c r="C2909" s="23">
        <v>2015</v>
      </c>
      <c r="D2909" s="23" t="s">
        <v>278</v>
      </c>
      <c r="E2909" s="23" t="s">
        <v>5</v>
      </c>
      <c r="F2909" s="23" t="s">
        <v>204</v>
      </c>
      <c r="G2909" s="23">
        <v>1</v>
      </c>
    </row>
    <row r="2910" spans="1:7" ht="15" x14ac:dyDescent="0.25">
      <c r="A2910" s="128" t="str">
        <f t="shared" si="45"/>
        <v>Reg2015Brain - C71MaleSouthern</v>
      </c>
      <c r="B2910" s="23" t="s">
        <v>2</v>
      </c>
      <c r="C2910" s="23">
        <v>2015</v>
      </c>
      <c r="D2910" s="23" t="s">
        <v>20</v>
      </c>
      <c r="E2910" s="23" t="s">
        <v>5</v>
      </c>
      <c r="F2910" s="23" t="s">
        <v>204</v>
      </c>
      <c r="G2910" s="23">
        <v>14</v>
      </c>
    </row>
    <row r="2911" spans="1:7" ht="15" x14ac:dyDescent="0.25">
      <c r="A2911" s="128" t="str">
        <f t="shared" si="45"/>
        <v>Reg2015Other central nervous system - C72MaleSouthern</v>
      </c>
      <c r="B2911" s="23" t="s">
        <v>2</v>
      </c>
      <c r="C2911" s="23">
        <v>2015</v>
      </c>
      <c r="D2911" s="23" t="s">
        <v>279</v>
      </c>
      <c r="E2911" s="23" t="s">
        <v>5</v>
      </c>
      <c r="F2911" s="23" t="s">
        <v>204</v>
      </c>
      <c r="G2911" s="23">
        <v>1</v>
      </c>
    </row>
    <row r="2912" spans="1:7" ht="15" x14ac:dyDescent="0.25">
      <c r="A2912" s="128" t="str">
        <f t="shared" si="45"/>
        <v>Reg2015Thyroid - C73MaleSouthern</v>
      </c>
      <c r="B2912" s="23" t="s">
        <v>2</v>
      </c>
      <c r="C2912" s="23">
        <v>2015</v>
      </c>
      <c r="D2912" s="23" t="s">
        <v>281</v>
      </c>
      <c r="E2912" s="23" t="s">
        <v>5</v>
      </c>
      <c r="F2912" s="23" t="s">
        <v>204</v>
      </c>
      <c r="G2912" s="23">
        <v>7</v>
      </c>
    </row>
    <row r="2913" spans="1:7" ht="15" x14ac:dyDescent="0.25">
      <c r="A2913" s="128" t="str">
        <f t="shared" si="45"/>
        <v>Reg2015Unknown primary - C77-C79MaleSouthern</v>
      </c>
      <c r="B2913" s="23" t="s">
        <v>2</v>
      </c>
      <c r="C2913" s="23">
        <v>2015</v>
      </c>
      <c r="D2913" s="23" t="s">
        <v>286</v>
      </c>
      <c r="E2913" s="23" t="s">
        <v>5</v>
      </c>
      <c r="F2913" s="23" t="s">
        <v>204</v>
      </c>
      <c r="G2913" s="23">
        <v>20</v>
      </c>
    </row>
    <row r="2914" spans="1:7" ht="15" x14ac:dyDescent="0.25">
      <c r="A2914" s="128" t="str">
        <f t="shared" si="45"/>
        <v>Reg2015Unspecified site - C80MaleSouthern</v>
      </c>
      <c r="B2914" s="23" t="s">
        <v>2</v>
      </c>
      <c r="C2914" s="23">
        <v>2015</v>
      </c>
      <c r="D2914" s="23" t="s">
        <v>287</v>
      </c>
      <c r="E2914" s="23" t="s">
        <v>5</v>
      </c>
      <c r="F2914" s="23" t="s">
        <v>204</v>
      </c>
      <c r="G2914" s="23">
        <v>2</v>
      </c>
    </row>
    <row r="2915" spans="1:7" ht="15" x14ac:dyDescent="0.25">
      <c r="A2915" s="128" t="str">
        <f t="shared" si="45"/>
        <v>Reg2015Hodgkin lymphoma - C81MaleSouthern</v>
      </c>
      <c r="B2915" s="23" t="s">
        <v>2</v>
      </c>
      <c r="C2915" s="23">
        <v>2015</v>
      </c>
      <c r="D2915" s="23" t="s">
        <v>289</v>
      </c>
      <c r="E2915" s="23" t="s">
        <v>5</v>
      </c>
      <c r="F2915" s="23" t="s">
        <v>204</v>
      </c>
      <c r="G2915" s="23">
        <v>2</v>
      </c>
    </row>
    <row r="2916" spans="1:7" ht="15" x14ac:dyDescent="0.25">
      <c r="A2916" s="128" t="str">
        <f t="shared" si="45"/>
        <v>Reg2015Non-Hodgkin lymphoma - C82-C86, C96MaleSouthern</v>
      </c>
      <c r="B2916" s="23" t="s">
        <v>2</v>
      </c>
      <c r="C2916" s="23">
        <v>2015</v>
      </c>
      <c r="D2916" s="23" t="s">
        <v>365</v>
      </c>
      <c r="E2916" s="23" t="s">
        <v>5</v>
      </c>
      <c r="F2916" s="23" t="s">
        <v>204</v>
      </c>
      <c r="G2916" s="23">
        <v>40</v>
      </c>
    </row>
    <row r="2917" spans="1:7" ht="15" x14ac:dyDescent="0.25">
      <c r="A2917" s="128" t="str">
        <f t="shared" si="45"/>
        <v>Reg2015Immunoproliferative cancers - C88MaleSouthern</v>
      </c>
      <c r="B2917" s="23" t="s">
        <v>2</v>
      </c>
      <c r="C2917" s="23">
        <v>2015</v>
      </c>
      <c r="D2917" s="23" t="s">
        <v>291</v>
      </c>
      <c r="E2917" s="23" t="s">
        <v>5</v>
      </c>
      <c r="F2917" s="23" t="s">
        <v>204</v>
      </c>
      <c r="G2917" s="23">
        <v>2</v>
      </c>
    </row>
    <row r="2918" spans="1:7" ht="15" x14ac:dyDescent="0.25">
      <c r="A2918" s="128" t="str">
        <f t="shared" si="45"/>
        <v>Reg2015Myeloma - C90MaleSouthern</v>
      </c>
      <c r="B2918" s="23" t="s">
        <v>2</v>
      </c>
      <c r="C2918" s="23">
        <v>2015</v>
      </c>
      <c r="D2918" s="23" t="s">
        <v>292</v>
      </c>
      <c r="E2918" s="23" t="s">
        <v>5</v>
      </c>
      <c r="F2918" s="23" t="s">
        <v>204</v>
      </c>
      <c r="G2918" s="23">
        <v>23</v>
      </c>
    </row>
    <row r="2919" spans="1:7" ht="15" x14ac:dyDescent="0.25">
      <c r="A2919" s="128" t="str">
        <f t="shared" si="45"/>
        <v>Reg2015Leukaemia - C91-C95MaleSouthern</v>
      </c>
      <c r="B2919" s="23" t="s">
        <v>2</v>
      </c>
      <c r="C2919" s="23">
        <v>2015</v>
      </c>
      <c r="D2919" s="23" t="s">
        <v>26</v>
      </c>
      <c r="E2919" s="23" t="s">
        <v>5</v>
      </c>
      <c r="F2919" s="23" t="s">
        <v>204</v>
      </c>
      <c r="G2919" s="23">
        <v>30</v>
      </c>
    </row>
    <row r="2920" spans="1:7" ht="15" x14ac:dyDescent="0.25">
      <c r="A2920" s="128" t="str">
        <f t="shared" si="45"/>
        <v>Reg2015Polycythemia vera - D45MaleSouthern</v>
      </c>
      <c r="B2920" s="23" t="s">
        <v>2</v>
      </c>
      <c r="C2920" s="23">
        <v>2015</v>
      </c>
      <c r="D2920" s="23" t="s">
        <v>294</v>
      </c>
      <c r="E2920" s="23" t="s">
        <v>5</v>
      </c>
      <c r="F2920" s="23" t="s">
        <v>204</v>
      </c>
      <c r="G2920" s="23">
        <v>2</v>
      </c>
    </row>
    <row r="2921" spans="1:7" ht="15" x14ac:dyDescent="0.25">
      <c r="A2921" s="128" t="str">
        <f t="shared" si="45"/>
        <v>Reg2015Myelodyplastic syndromes - D46MaleSouthern</v>
      </c>
      <c r="B2921" s="23" t="s">
        <v>2</v>
      </c>
      <c r="C2921" s="23">
        <v>2015</v>
      </c>
      <c r="D2921" s="23" t="s">
        <v>295</v>
      </c>
      <c r="E2921" s="23" t="s">
        <v>5</v>
      </c>
      <c r="F2921" s="23" t="s">
        <v>204</v>
      </c>
      <c r="G2921" s="23">
        <v>6</v>
      </c>
    </row>
    <row r="2922" spans="1:7" ht="15" x14ac:dyDescent="0.25">
      <c r="A2922" s="128" t="str">
        <f t="shared" si="45"/>
        <v>Reg2015Uncertain behaviour of lymphoid, haematopoietic and related tissue - D47MaleSouthern</v>
      </c>
      <c r="B2922" s="23" t="s">
        <v>2</v>
      </c>
      <c r="C2922" s="23">
        <v>2015</v>
      </c>
      <c r="D2922" s="23" t="s">
        <v>296</v>
      </c>
      <c r="E2922" s="23" t="s">
        <v>5</v>
      </c>
      <c r="F2922" s="23" t="s">
        <v>204</v>
      </c>
      <c r="G2922" s="23">
        <v>2</v>
      </c>
    </row>
    <row r="2923" spans="1:7" ht="15" x14ac:dyDescent="0.25">
      <c r="A2923" s="128" t="str">
        <f t="shared" si="45"/>
        <v>Reg2015Oesophagus - C15FemaleUnknownDHB</v>
      </c>
      <c r="B2923" s="23" t="s">
        <v>2</v>
      </c>
      <c r="C2923" s="23">
        <v>2015</v>
      </c>
      <c r="D2923" s="23" t="s">
        <v>33</v>
      </c>
      <c r="E2923" s="23" t="s">
        <v>4</v>
      </c>
      <c r="F2923" s="23" t="s">
        <v>361</v>
      </c>
      <c r="G2923" s="23">
        <v>1</v>
      </c>
    </row>
    <row r="2924" spans="1:7" ht="15" x14ac:dyDescent="0.25">
      <c r="A2924" s="128" t="str">
        <f t="shared" si="45"/>
        <v>Reg2015Stomach - C16FemaleUnknownDHB</v>
      </c>
      <c r="B2924" s="23" t="s">
        <v>2</v>
      </c>
      <c r="C2924" s="23">
        <v>2015</v>
      </c>
      <c r="D2924" s="23" t="s">
        <v>39</v>
      </c>
      <c r="E2924" s="23" t="s">
        <v>4</v>
      </c>
      <c r="F2924" s="23" t="s">
        <v>361</v>
      </c>
      <c r="G2924" s="23">
        <v>1</v>
      </c>
    </row>
    <row r="2925" spans="1:7" ht="15" x14ac:dyDescent="0.25">
      <c r="A2925" s="128" t="str">
        <f t="shared" si="45"/>
        <v>Reg2015Colon, rectum and rectosigmoid junction - C18-C20FemaleUnknownDHB</v>
      </c>
      <c r="B2925" s="23" t="s">
        <v>2</v>
      </c>
      <c r="C2925" s="23">
        <v>2015</v>
      </c>
      <c r="D2925" s="23" t="s">
        <v>1567</v>
      </c>
      <c r="E2925" s="23" t="s">
        <v>4</v>
      </c>
      <c r="F2925" s="23" t="s">
        <v>361</v>
      </c>
      <c r="G2925" s="23">
        <v>3</v>
      </c>
    </row>
    <row r="2926" spans="1:7" ht="15" x14ac:dyDescent="0.25">
      <c r="A2926" s="128" t="str">
        <f t="shared" si="45"/>
        <v>Reg2015Gallbladder - C23FemaleUnknownDHB</v>
      </c>
      <c r="B2926" s="23" t="s">
        <v>2</v>
      </c>
      <c r="C2926" s="23">
        <v>2015</v>
      </c>
      <c r="D2926" s="23" t="s">
        <v>23</v>
      </c>
      <c r="E2926" s="23" t="s">
        <v>4</v>
      </c>
      <c r="F2926" s="23" t="s">
        <v>361</v>
      </c>
      <c r="G2926" s="23">
        <v>1</v>
      </c>
    </row>
    <row r="2927" spans="1:7" ht="15" x14ac:dyDescent="0.25">
      <c r="A2927" s="128" t="str">
        <f t="shared" si="45"/>
        <v>Reg2015Pancreas - C25FemaleUnknownDHB</v>
      </c>
      <c r="B2927" s="23" t="s">
        <v>2</v>
      </c>
      <c r="C2927" s="23">
        <v>2015</v>
      </c>
      <c r="D2927" s="23" t="s">
        <v>36</v>
      </c>
      <c r="E2927" s="23" t="s">
        <v>4</v>
      </c>
      <c r="F2927" s="23" t="s">
        <v>361</v>
      </c>
      <c r="G2927" s="23">
        <v>1</v>
      </c>
    </row>
    <row r="2928" spans="1:7" ht="15" x14ac:dyDescent="0.25">
      <c r="A2928" s="128" t="str">
        <f t="shared" si="45"/>
        <v>Reg2015Other digestive organs - C26FemaleUnknownDHB</v>
      </c>
      <c r="B2928" s="23" t="s">
        <v>2</v>
      </c>
      <c r="C2928" s="23">
        <v>2015</v>
      </c>
      <c r="D2928" s="23" t="s">
        <v>256</v>
      </c>
      <c r="E2928" s="23" t="s">
        <v>4</v>
      </c>
      <c r="F2928" s="23" t="s">
        <v>361</v>
      </c>
      <c r="G2928" s="23">
        <v>1</v>
      </c>
    </row>
    <row r="2929" spans="1:7" ht="15" x14ac:dyDescent="0.25">
      <c r="A2929" s="128" t="str">
        <f t="shared" si="45"/>
        <v>Reg2015Lung - C33-C34FemaleUnknownDHB</v>
      </c>
      <c r="B2929" s="23" t="s">
        <v>2</v>
      </c>
      <c r="C2929" s="23">
        <v>2015</v>
      </c>
      <c r="D2929" s="23" t="s">
        <v>47</v>
      </c>
      <c r="E2929" s="23" t="s">
        <v>4</v>
      </c>
      <c r="F2929" s="23" t="s">
        <v>361</v>
      </c>
      <c r="G2929" s="23">
        <v>5</v>
      </c>
    </row>
    <row r="2930" spans="1:7" ht="15" x14ac:dyDescent="0.25">
      <c r="A2930" s="128" t="str">
        <f t="shared" si="45"/>
        <v>Reg2015Breast - C50FemaleUnknownDHB</v>
      </c>
      <c r="B2930" s="23" t="s">
        <v>2</v>
      </c>
      <c r="C2930" s="23">
        <v>2015</v>
      </c>
      <c r="D2930" s="23" t="s">
        <v>21</v>
      </c>
      <c r="E2930" s="23" t="s">
        <v>4</v>
      </c>
      <c r="F2930" s="23" t="s">
        <v>361</v>
      </c>
      <c r="G2930" s="23">
        <v>2</v>
      </c>
    </row>
    <row r="2931" spans="1:7" ht="15" x14ac:dyDescent="0.25">
      <c r="A2931" s="128" t="str">
        <f t="shared" si="45"/>
        <v>Reg2015Kidney - C64FemaleUnknownDHB</v>
      </c>
      <c r="B2931" s="23" t="s">
        <v>2</v>
      </c>
      <c r="C2931" s="23">
        <v>2015</v>
      </c>
      <c r="D2931" s="23" t="s">
        <v>274</v>
      </c>
      <c r="E2931" s="23" t="s">
        <v>4</v>
      </c>
      <c r="F2931" s="23" t="s">
        <v>361</v>
      </c>
      <c r="G2931" s="23">
        <v>1</v>
      </c>
    </row>
    <row r="2932" spans="1:7" ht="15" x14ac:dyDescent="0.25">
      <c r="A2932" s="128" t="str">
        <f t="shared" si="45"/>
        <v>Reg2015Unknown primary - C77-C79FemaleUnknownDHB</v>
      </c>
      <c r="B2932" s="23" t="s">
        <v>2</v>
      </c>
      <c r="C2932" s="23">
        <v>2015</v>
      </c>
      <c r="D2932" s="23" t="s">
        <v>286</v>
      </c>
      <c r="E2932" s="23" t="s">
        <v>4</v>
      </c>
      <c r="F2932" s="23" t="s">
        <v>361</v>
      </c>
      <c r="G2932" s="23">
        <v>1</v>
      </c>
    </row>
    <row r="2933" spans="1:7" ht="15" x14ac:dyDescent="0.25">
      <c r="A2933" s="128" t="str">
        <f t="shared" si="45"/>
        <v>Reg2015Non-Hodgkin lymphoma - C82-C86, C96FemaleUnknownDHB</v>
      </c>
      <c r="B2933" s="23" t="s">
        <v>2</v>
      </c>
      <c r="C2933" s="23">
        <v>2015</v>
      </c>
      <c r="D2933" s="23" t="s">
        <v>365</v>
      </c>
      <c r="E2933" s="23" t="s">
        <v>4</v>
      </c>
      <c r="F2933" s="23" t="s">
        <v>361</v>
      </c>
      <c r="G2933" s="23">
        <v>2</v>
      </c>
    </row>
    <row r="2934" spans="1:7" ht="15" x14ac:dyDescent="0.25">
      <c r="A2934" s="128" t="str">
        <f t="shared" si="45"/>
        <v>Reg2015Leukaemia - C91-C95FemaleUnknownDHB</v>
      </c>
      <c r="B2934" s="23" t="s">
        <v>2</v>
      </c>
      <c r="C2934" s="23">
        <v>2015</v>
      </c>
      <c r="D2934" s="23" t="s">
        <v>26</v>
      </c>
      <c r="E2934" s="23" t="s">
        <v>4</v>
      </c>
      <c r="F2934" s="23" t="s">
        <v>361</v>
      </c>
      <c r="G2934" s="23">
        <v>1</v>
      </c>
    </row>
    <row r="2935" spans="1:7" ht="15" x14ac:dyDescent="0.25">
      <c r="A2935" s="128" t="str">
        <f t="shared" si="45"/>
        <v>Reg2015Nasopharynx - C11MaleUnknownDHB</v>
      </c>
      <c r="B2935" s="23" t="s">
        <v>2</v>
      </c>
      <c r="C2935" s="23">
        <v>2015</v>
      </c>
      <c r="D2935" s="23" t="s">
        <v>32</v>
      </c>
      <c r="E2935" s="23" t="s">
        <v>5</v>
      </c>
      <c r="F2935" s="23" t="s">
        <v>361</v>
      </c>
      <c r="G2935" s="23">
        <v>1</v>
      </c>
    </row>
    <row r="2936" spans="1:7" ht="15" x14ac:dyDescent="0.25">
      <c r="A2936" s="128" t="str">
        <f t="shared" si="45"/>
        <v>Reg2015Colon, rectum and rectosigmoid junction - C18-C20MaleUnknownDHB</v>
      </c>
      <c r="B2936" s="23" t="s">
        <v>2</v>
      </c>
      <c r="C2936" s="23">
        <v>2015</v>
      </c>
      <c r="D2936" s="23" t="s">
        <v>1567</v>
      </c>
      <c r="E2936" s="23" t="s">
        <v>5</v>
      </c>
      <c r="F2936" s="23" t="s">
        <v>361</v>
      </c>
      <c r="G2936" s="23">
        <v>4</v>
      </c>
    </row>
    <row r="2937" spans="1:7" ht="15" x14ac:dyDescent="0.25">
      <c r="A2937" s="128" t="str">
        <f t="shared" si="45"/>
        <v>Reg2015Liver - C22MaleUnknownDHB</v>
      </c>
      <c r="B2937" s="23" t="s">
        <v>2</v>
      </c>
      <c r="C2937" s="23">
        <v>2015</v>
      </c>
      <c r="D2937" s="23" t="s">
        <v>254</v>
      </c>
      <c r="E2937" s="23" t="s">
        <v>5</v>
      </c>
      <c r="F2937" s="23" t="s">
        <v>361</v>
      </c>
      <c r="G2937" s="23">
        <v>1</v>
      </c>
    </row>
    <row r="2938" spans="1:7" ht="15" x14ac:dyDescent="0.25">
      <c r="A2938" s="128" t="str">
        <f t="shared" si="45"/>
        <v>Reg2015Pancreas - C25MaleUnknownDHB</v>
      </c>
      <c r="B2938" s="23" t="s">
        <v>2</v>
      </c>
      <c r="C2938" s="23">
        <v>2015</v>
      </c>
      <c r="D2938" s="23" t="s">
        <v>36</v>
      </c>
      <c r="E2938" s="23" t="s">
        <v>5</v>
      </c>
      <c r="F2938" s="23" t="s">
        <v>361</v>
      </c>
      <c r="G2938" s="23">
        <v>1</v>
      </c>
    </row>
    <row r="2939" spans="1:7" ht="15" x14ac:dyDescent="0.25">
      <c r="A2939" s="128" t="str">
        <f t="shared" si="45"/>
        <v>Reg2015Larynx - C32MaleUnknownDHB</v>
      </c>
      <c r="B2939" s="23" t="s">
        <v>2</v>
      </c>
      <c r="C2939" s="23">
        <v>2015</v>
      </c>
      <c r="D2939" s="23" t="s">
        <v>25</v>
      </c>
      <c r="E2939" s="23" t="s">
        <v>5</v>
      </c>
      <c r="F2939" s="23" t="s">
        <v>361</v>
      </c>
      <c r="G2939" s="23">
        <v>1</v>
      </c>
    </row>
    <row r="2940" spans="1:7" ht="15" x14ac:dyDescent="0.25">
      <c r="A2940" s="128" t="str">
        <f t="shared" si="45"/>
        <v>Reg2015Lung - C33-C34MaleUnknownDHB</v>
      </c>
      <c r="B2940" s="23" t="s">
        <v>2</v>
      </c>
      <c r="C2940" s="23">
        <v>2015</v>
      </c>
      <c r="D2940" s="23" t="s">
        <v>47</v>
      </c>
      <c r="E2940" s="23" t="s">
        <v>5</v>
      </c>
      <c r="F2940" s="23" t="s">
        <v>361</v>
      </c>
      <c r="G2940" s="23">
        <v>4</v>
      </c>
    </row>
    <row r="2941" spans="1:7" ht="15" x14ac:dyDescent="0.25">
      <c r="A2941" s="128" t="str">
        <f t="shared" si="45"/>
        <v>Reg2015Melanoma - C43MaleUnknownDHB</v>
      </c>
      <c r="B2941" s="23" t="s">
        <v>2</v>
      </c>
      <c r="C2941" s="23">
        <v>2015</v>
      </c>
      <c r="D2941" s="23" t="s">
        <v>28</v>
      </c>
      <c r="E2941" s="23" t="s">
        <v>5</v>
      </c>
      <c r="F2941" s="23" t="s">
        <v>361</v>
      </c>
      <c r="G2941" s="23">
        <v>1</v>
      </c>
    </row>
    <row r="2942" spans="1:7" ht="15" x14ac:dyDescent="0.25">
      <c r="A2942" s="128" t="str">
        <f t="shared" si="45"/>
        <v>Reg2015Prostate - C61MaleUnknownDHB</v>
      </c>
      <c r="B2942" s="23" t="s">
        <v>2</v>
      </c>
      <c r="C2942" s="23">
        <v>2015</v>
      </c>
      <c r="D2942" s="23" t="s">
        <v>38</v>
      </c>
      <c r="E2942" s="23" t="s">
        <v>5</v>
      </c>
      <c r="F2942" s="23" t="s">
        <v>361</v>
      </c>
      <c r="G2942" s="23">
        <v>4</v>
      </c>
    </row>
    <row r="2943" spans="1:7" ht="15" x14ac:dyDescent="0.25">
      <c r="A2943" s="128" t="str">
        <f t="shared" si="45"/>
        <v>Reg2015Kidney - C64MaleUnknownDHB</v>
      </c>
      <c r="B2943" s="23" t="s">
        <v>2</v>
      </c>
      <c r="C2943" s="23">
        <v>2015</v>
      </c>
      <c r="D2943" s="23" t="s">
        <v>274</v>
      </c>
      <c r="E2943" s="23" t="s">
        <v>5</v>
      </c>
      <c r="F2943" s="23" t="s">
        <v>361</v>
      </c>
      <c r="G2943" s="23">
        <v>3</v>
      </c>
    </row>
    <row r="2944" spans="1:7" ht="15" x14ac:dyDescent="0.25">
      <c r="A2944" s="128" t="str">
        <f t="shared" si="45"/>
        <v>Reg2015Brain - C71MaleUnknownDHB</v>
      </c>
      <c r="B2944" s="23" t="s">
        <v>2</v>
      </c>
      <c r="C2944" s="23">
        <v>2015</v>
      </c>
      <c r="D2944" s="23" t="s">
        <v>20</v>
      </c>
      <c r="E2944" s="23" t="s">
        <v>5</v>
      </c>
      <c r="F2944" s="23" t="s">
        <v>361</v>
      </c>
      <c r="G2944" s="23">
        <v>1</v>
      </c>
    </row>
    <row r="2945" spans="1:7" ht="15" x14ac:dyDescent="0.25">
      <c r="A2945" s="128" t="str">
        <f t="shared" si="45"/>
        <v>Reg2015Unknown primary - C77-C79MaleUnknownDHB</v>
      </c>
      <c r="B2945" s="23" t="s">
        <v>2</v>
      </c>
      <c r="C2945" s="23">
        <v>2015</v>
      </c>
      <c r="D2945" s="23" t="s">
        <v>286</v>
      </c>
      <c r="E2945" s="23" t="s">
        <v>5</v>
      </c>
      <c r="F2945" s="23" t="s">
        <v>361</v>
      </c>
      <c r="G2945" s="23">
        <v>1</v>
      </c>
    </row>
    <row r="2946" spans="1:7" ht="15" x14ac:dyDescent="0.25">
      <c r="A2946" s="128" t="str">
        <f t="shared" si="45"/>
        <v>Reg2015Hodgkin lymphoma - C81MaleUnknownDHB</v>
      </c>
      <c r="B2946" s="23" t="s">
        <v>2</v>
      </c>
      <c r="C2946" s="23">
        <v>2015</v>
      </c>
      <c r="D2946" s="23" t="s">
        <v>289</v>
      </c>
      <c r="E2946" s="23" t="s">
        <v>5</v>
      </c>
      <c r="F2946" s="23" t="s">
        <v>361</v>
      </c>
      <c r="G2946" s="23">
        <v>1</v>
      </c>
    </row>
    <row r="2947" spans="1:7" ht="15" x14ac:dyDescent="0.25">
      <c r="A2947" s="128" t="str">
        <f t="shared" ref="A2947:A3010" si="46">B2947&amp;C2947&amp;D2947&amp;E2947&amp;F2947</f>
        <v>Reg2015Non-Hodgkin lymphoma - C82-C86, C96MaleUnknownDHB</v>
      </c>
      <c r="B2947" s="23" t="s">
        <v>2</v>
      </c>
      <c r="C2947" s="23">
        <v>2015</v>
      </c>
      <c r="D2947" s="23" t="s">
        <v>365</v>
      </c>
      <c r="E2947" s="23" t="s">
        <v>5</v>
      </c>
      <c r="F2947" s="23" t="s">
        <v>361</v>
      </c>
      <c r="G2947" s="23">
        <v>1</v>
      </c>
    </row>
    <row r="2948" spans="1:7" ht="15" x14ac:dyDescent="0.25">
      <c r="A2948" s="128" t="str">
        <f t="shared" si="46"/>
        <v>Reg2015Myeloma - C90MaleUnknownDHB</v>
      </c>
      <c r="B2948" s="23" t="s">
        <v>2</v>
      </c>
      <c r="C2948" s="23">
        <v>2015</v>
      </c>
      <c r="D2948" s="23" t="s">
        <v>292</v>
      </c>
      <c r="E2948" s="23" t="s">
        <v>5</v>
      </c>
      <c r="F2948" s="23" t="s">
        <v>361</v>
      </c>
      <c r="G2948" s="23">
        <v>1</v>
      </c>
    </row>
    <row r="2949" spans="1:7" ht="15" x14ac:dyDescent="0.25">
      <c r="A2949" s="128" t="str">
        <f t="shared" si="46"/>
        <v>Reg2015Leukaemia - C91-C95MaleUnknownDHB</v>
      </c>
      <c r="B2949" s="23" t="s">
        <v>2</v>
      </c>
      <c r="C2949" s="23">
        <v>2015</v>
      </c>
      <c r="D2949" s="23" t="s">
        <v>26</v>
      </c>
      <c r="E2949" s="23" t="s">
        <v>5</v>
      </c>
      <c r="F2949" s="23" t="s">
        <v>361</v>
      </c>
      <c r="G2949" s="23">
        <v>1</v>
      </c>
    </row>
    <row r="2950" spans="1:7" ht="15" x14ac:dyDescent="0.25">
      <c r="A2950" s="128" t="str">
        <f t="shared" si="46"/>
        <v>Reg2015Myelodyplastic syndromes - D46MaleUnknownDHB</v>
      </c>
      <c r="B2950" s="23" t="s">
        <v>2</v>
      </c>
      <c r="C2950" s="23">
        <v>2015</v>
      </c>
      <c r="D2950" s="23" t="s">
        <v>295</v>
      </c>
      <c r="E2950" s="23" t="s">
        <v>5</v>
      </c>
      <c r="F2950" s="23" t="s">
        <v>361</v>
      </c>
      <c r="G2950" s="23">
        <v>1</v>
      </c>
    </row>
    <row r="2951" spans="1:7" ht="15" x14ac:dyDescent="0.25">
      <c r="A2951" s="128" t="str">
        <f t="shared" si="46"/>
        <v>Reg2015Lip - C00AllSexNorthland</v>
      </c>
      <c r="B2951" s="23" t="s">
        <v>2</v>
      </c>
      <c r="C2951" s="23">
        <v>2015</v>
      </c>
      <c r="D2951" s="23" t="s">
        <v>27</v>
      </c>
      <c r="E2951" s="23" t="s">
        <v>3</v>
      </c>
      <c r="F2951" s="23" t="s">
        <v>185</v>
      </c>
      <c r="G2951" s="23">
        <v>2</v>
      </c>
    </row>
    <row r="2952" spans="1:7" ht="15" x14ac:dyDescent="0.25">
      <c r="A2952" s="128" t="str">
        <f t="shared" si="46"/>
        <v>Reg2015Tongue - C01-C02AllSexNorthland</v>
      </c>
      <c r="B2952" s="23" t="s">
        <v>2</v>
      </c>
      <c r="C2952" s="23">
        <v>2015</v>
      </c>
      <c r="D2952" s="23" t="s">
        <v>42</v>
      </c>
      <c r="E2952" s="23" t="s">
        <v>3</v>
      </c>
      <c r="F2952" s="23" t="s">
        <v>185</v>
      </c>
      <c r="G2952" s="23">
        <v>1</v>
      </c>
    </row>
    <row r="2953" spans="1:7" ht="15" x14ac:dyDescent="0.25">
      <c r="A2953" s="128" t="str">
        <f t="shared" si="46"/>
        <v>Reg2015Mouth - C03-C06AllSexNorthland</v>
      </c>
      <c r="B2953" s="23" t="s">
        <v>2</v>
      </c>
      <c r="C2953" s="23">
        <v>2015</v>
      </c>
      <c r="D2953" s="23" t="s">
        <v>31</v>
      </c>
      <c r="E2953" s="23" t="s">
        <v>3</v>
      </c>
      <c r="F2953" s="23" t="s">
        <v>185</v>
      </c>
      <c r="G2953" s="23">
        <v>3</v>
      </c>
    </row>
    <row r="2954" spans="1:7" ht="15" x14ac:dyDescent="0.25">
      <c r="A2954" s="128" t="str">
        <f t="shared" si="46"/>
        <v>Reg2015Salivary glands - C07-C08AllSexNorthland</v>
      </c>
      <c r="B2954" s="23" t="s">
        <v>2</v>
      </c>
      <c r="C2954" s="23">
        <v>2015</v>
      </c>
      <c r="D2954" s="23" t="s">
        <v>247</v>
      </c>
      <c r="E2954" s="23" t="s">
        <v>3</v>
      </c>
      <c r="F2954" s="23" t="s">
        <v>185</v>
      </c>
      <c r="G2954" s="23">
        <v>3</v>
      </c>
    </row>
    <row r="2955" spans="1:7" ht="15" x14ac:dyDescent="0.25">
      <c r="A2955" s="128" t="str">
        <f t="shared" si="46"/>
        <v>Reg2015Tonsils - C09AllSexNorthland</v>
      </c>
      <c r="B2955" s="23" t="s">
        <v>2</v>
      </c>
      <c r="C2955" s="23">
        <v>2015</v>
      </c>
      <c r="D2955" s="23" t="s">
        <v>248</v>
      </c>
      <c r="E2955" s="23" t="s">
        <v>3</v>
      </c>
      <c r="F2955" s="23" t="s">
        <v>185</v>
      </c>
      <c r="G2955" s="23">
        <v>6</v>
      </c>
    </row>
    <row r="2956" spans="1:7" ht="15" x14ac:dyDescent="0.25">
      <c r="A2956" s="128" t="str">
        <f t="shared" si="46"/>
        <v>Reg2015Oropharynx - C10AllSexNorthland</v>
      </c>
      <c r="B2956" s="23" t="s">
        <v>2</v>
      </c>
      <c r="C2956" s="23">
        <v>2015</v>
      </c>
      <c r="D2956" s="23" t="s">
        <v>34</v>
      </c>
      <c r="E2956" s="23" t="s">
        <v>3</v>
      </c>
      <c r="F2956" s="23" t="s">
        <v>185</v>
      </c>
      <c r="G2956" s="23">
        <v>1</v>
      </c>
    </row>
    <row r="2957" spans="1:7" ht="15" x14ac:dyDescent="0.25">
      <c r="A2957" s="128" t="str">
        <f t="shared" si="46"/>
        <v>Reg2015Nasopharynx - C11AllSexNorthland</v>
      </c>
      <c r="B2957" s="23" t="s">
        <v>2</v>
      </c>
      <c r="C2957" s="23">
        <v>2015</v>
      </c>
      <c r="D2957" s="23" t="s">
        <v>32</v>
      </c>
      <c r="E2957" s="23" t="s">
        <v>3</v>
      </c>
      <c r="F2957" s="23" t="s">
        <v>185</v>
      </c>
      <c r="G2957" s="23">
        <v>1</v>
      </c>
    </row>
    <row r="2958" spans="1:7" ht="15" x14ac:dyDescent="0.25">
      <c r="A2958" s="128" t="str">
        <f t="shared" si="46"/>
        <v>Reg2015Pyriform sinus - C12AllSexNorthland</v>
      </c>
      <c r="B2958" s="23" t="s">
        <v>2</v>
      </c>
      <c r="C2958" s="23">
        <v>2015</v>
      </c>
      <c r="D2958" s="23" t="s">
        <v>249</v>
      </c>
      <c r="E2958" s="23" t="s">
        <v>3</v>
      </c>
      <c r="F2958" s="23" t="s">
        <v>185</v>
      </c>
      <c r="G2958" s="23">
        <v>2</v>
      </c>
    </row>
    <row r="2959" spans="1:7" ht="15" x14ac:dyDescent="0.25">
      <c r="A2959" s="128" t="str">
        <f t="shared" si="46"/>
        <v>Reg2015Hypopharynx - C13AllSexNorthland</v>
      </c>
      <c r="B2959" s="23" t="s">
        <v>2</v>
      </c>
      <c r="C2959" s="23">
        <v>2015</v>
      </c>
      <c r="D2959" s="23" t="s">
        <v>24</v>
      </c>
      <c r="E2959" s="23" t="s">
        <v>3</v>
      </c>
      <c r="F2959" s="23" t="s">
        <v>185</v>
      </c>
      <c r="G2959" s="23">
        <v>2</v>
      </c>
    </row>
    <row r="2960" spans="1:7" ht="15" x14ac:dyDescent="0.25">
      <c r="A2960" s="128" t="str">
        <f t="shared" si="46"/>
        <v>Reg2015Oesophagus - C15AllSexNorthland</v>
      </c>
      <c r="B2960" s="23" t="s">
        <v>2</v>
      </c>
      <c r="C2960" s="23">
        <v>2015</v>
      </c>
      <c r="D2960" s="23" t="s">
        <v>33</v>
      </c>
      <c r="E2960" s="23" t="s">
        <v>3</v>
      </c>
      <c r="F2960" s="23" t="s">
        <v>185</v>
      </c>
      <c r="G2960" s="23">
        <v>14</v>
      </c>
    </row>
    <row r="2961" spans="1:7" ht="15" x14ac:dyDescent="0.25">
      <c r="A2961" s="128" t="str">
        <f t="shared" si="46"/>
        <v>Reg2015Stomach - C16AllSexNorthland</v>
      </c>
      <c r="B2961" s="23" t="s">
        <v>2</v>
      </c>
      <c r="C2961" s="23">
        <v>2015</v>
      </c>
      <c r="D2961" s="23" t="s">
        <v>39</v>
      </c>
      <c r="E2961" s="23" t="s">
        <v>3</v>
      </c>
      <c r="F2961" s="23" t="s">
        <v>185</v>
      </c>
      <c r="G2961" s="23">
        <v>22</v>
      </c>
    </row>
    <row r="2962" spans="1:7" ht="15" x14ac:dyDescent="0.25">
      <c r="A2962" s="128" t="str">
        <f t="shared" si="46"/>
        <v>Reg2015Small intestine - C17AllSexNorthland</v>
      </c>
      <c r="B2962" s="23" t="s">
        <v>2</v>
      </c>
      <c r="C2962" s="23">
        <v>2015</v>
      </c>
      <c r="D2962" s="23" t="s">
        <v>252</v>
      </c>
      <c r="E2962" s="23" t="s">
        <v>3</v>
      </c>
      <c r="F2962" s="23" t="s">
        <v>185</v>
      </c>
      <c r="G2962" s="23">
        <v>5</v>
      </c>
    </row>
    <row r="2963" spans="1:7" ht="15" x14ac:dyDescent="0.25">
      <c r="A2963" s="128" t="str">
        <f t="shared" si="46"/>
        <v>Reg2015Colon, rectum and rectosigmoid junction - C18-C20AllSexNorthland</v>
      </c>
      <c r="B2963" s="23" t="s">
        <v>2</v>
      </c>
      <c r="C2963" s="23">
        <v>2015</v>
      </c>
      <c r="D2963" s="23" t="s">
        <v>1567</v>
      </c>
      <c r="E2963" s="23" t="s">
        <v>3</v>
      </c>
      <c r="F2963" s="23" t="s">
        <v>185</v>
      </c>
      <c r="G2963" s="23">
        <v>123</v>
      </c>
    </row>
    <row r="2964" spans="1:7" ht="15" x14ac:dyDescent="0.25">
      <c r="A2964" s="128" t="str">
        <f t="shared" si="46"/>
        <v>Reg2015Anus - C21AllSexNorthland</v>
      </c>
      <c r="B2964" s="23" t="s">
        <v>2</v>
      </c>
      <c r="C2964" s="23">
        <v>2015</v>
      </c>
      <c r="D2964" s="23" t="s">
        <v>18</v>
      </c>
      <c r="E2964" s="23" t="s">
        <v>3</v>
      </c>
      <c r="F2964" s="23" t="s">
        <v>185</v>
      </c>
      <c r="G2964" s="23">
        <v>7</v>
      </c>
    </row>
    <row r="2965" spans="1:7" ht="15" x14ac:dyDescent="0.25">
      <c r="A2965" s="128" t="str">
        <f t="shared" si="46"/>
        <v>Reg2015Liver - C22AllSexNorthland</v>
      </c>
      <c r="B2965" s="23" t="s">
        <v>2</v>
      </c>
      <c r="C2965" s="23">
        <v>2015</v>
      </c>
      <c r="D2965" s="23" t="s">
        <v>254</v>
      </c>
      <c r="E2965" s="23" t="s">
        <v>3</v>
      </c>
      <c r="F2965" s="23" t="s">
        <v>185</v>
      </c>
      <c r="G2965" s="23">
        <v>18</v>
      </c>
    </row>
    <row r="2966" spans="1:7" ht="15" x14ac:dyDescent="0.25">
      <c r="A2966" s="128" t="str">
        <f t="shared" si="46"/>
        <v>Reg2015Gallbladder - C23AllSexNorthland</v>
      </c>
      <c r="B2966" s="23" t="s">
        <v>2</v>
      </c>
      <c r="C2966" s="23">
        <v>2015</v>
      </c>
      <c r="D2966" s="23" t="s">
        <v>23</v>
      </c>
      <c r="E2966" s="23" t="s">
        <v>3</v>
      </c>
      <c r="F2966" s="23" t="s">
        <v>185</v>
      </c>
      <c r="G2966" s="23">
        <v>1</v>
      </c>
    </row>
    <row r="2967" spans="1:7" ht="15" x14ac:dyDescent="0.25">
      <c r="A2967" s="128" t="str">
        <f t="shared" si="46"/>
        <v>Reg2015Other biliary tract - C24AllSexNorthland</v>
      </c>
      <c r="B2967" s="23" t="s">
        <v>2</v>
      </c>
      <c r="C2967" s="23">
        <v>2015</v>
      </c>
      <c r="D2967" s="23" t="s">
        <v>255</v>
      </c>
      <c r="E2967" s="23" t="s">
        <v>3</v>
      </c>
      <c r="F2967" s="23" t="s">
        <v>185</v>
      </c>
      <c r="G2967" s="23">
        <v>3</v>
      </c>
    </row>
    <row r="2968" spans="1:7" ht="15" x14ac:dyDescent="0.25">
      <c r="A2968" s="128" t="str">
        <f t="shared" si="46"/>
        <v>Reg2015Pancreas - C25AllSexNorthland</v>
      </c>
      <c r="B2968" s="23" t="s">
        <v>2</v>
      </c>
      <c r="C2968" s="23">
        <v>2015</v>
      </c>
      <c r="D2968" s="23" t="s">
        <v>36</v>
      </c>
      <c r="E2968" s="23" t="s">
        <v>3</v>
      </c>
      <c r="F2968" s="23" t="s">
        <v>185</v>
      </c>
      <c r="G2968" s="23">
        <v>29</v>
      </c>
    </row>
    <row r="2969" spans="1:7" ht="15" x14ac:dyDescent="0.25">
      <c r="A2969" s="128" t="str">
        <f t="shared" si="46"/>
        <v>Reg2015Other digestive organs - C26AllSexNorthland</v>
      </c>
      <c r="B2969" s="23" t="s">
        <v>2</v>
      </c>
      <c r="C2969" s="23">
        <v>2015</v>
      </c>
      <c r="D2969" s="23" t="s">
        <v>256</v>
      </c>
      <c r="E2969" s="23" t="s">
        <v>3</v>
      </c>
      <c r="F2969" s="23" t="s">
        <v>185</v>
      </c>
      <c r="G2969" s="23">
        <v>5</v>
      </c>
    </row>
    <row r="2970" spans="1:7" ht="15" x14ac:dyDescent="0.25">
      <c r="A2970" s="128" t="str">
        <f t="shared" si="46"/>
        <v>Reg2015Accessory sinuses - C31AllSexNorthland</v>
      </c>
      <c r="B2970" s="23" t="s">
        <v>2</v>
      </c>
      <c r="C2970" s="23">
        <v>2015</v>
      </c>
      <c r="D2970" s="23" t="s">
        <v>259</v>
      </c>
      <c r="E2970" s="23" t="s">
        <v>3</v>
      </c>
      <c r="F2970" s="23" t="s">
        <v>185</v>
      </c>
      <c r="G2970" s="23">
        <v>3</v>
      </c>
    </row>
    <row r="2971" spans="1:7" ht="15" x14ac:dyDescent="0.25">
      <c r="A2971" s="128" t="str">
        <f t="shared" si="46"/>
        <v>Reg2015Larynx - C32AllSexNorthland</v>
      </c>
      <c r="B2971" s="23" t="s">
        <v>2</v>
      </c>
      <c r="C2971" s="23">
        <v>2015</v>
      </c>
      <c r="D2971" s="23" t="s">
        <v>25</v>
      </c>
      <c r="E2971" s="23" t="s">
        <v>3</v>
      </c>
      <c r="F2971" s="23" t="s">
        <v>185</v>
      </c>
      <c r="G2971" s="23">
        <v>6</v>
      </c>
    </row>
    <row r="2972" spans="1:7" ht="15" x14ac:dyDescent="0.25">
      <c r="A2972" s="128" t="str">
        <f t="shared" si="46"/>
        <v>Reg2015Lung - C33-C34AllSexNorthland</v>
      </c>
      <c r="B2972" s="23" t="s">
        <v>2</v>
      </c>
      <c r="C2972" s="23">
        <v>2015</v>
      </c>
      <c r="D2972" s="23" t="s">
        <v>47</v>
      </c>
      <c r="E2972" s="23" t="s">
        <v>3</v>
      </c>
      <c r="F2972" s="23" t="s">
        <v>185</v>
      </c>
      <c r="G2972" s="23">
        <v>129</v>
      </c>
    </row>
    <row r="2973" spans="1:7" ht="15" x14ac:dyDescent="0.25">
      <c r="A2973" s="128" t="str">
        <f t="shared" si="46"/>
        <v>Reg2015Thymus - C37AllSexNorthland</v>
      </c>
      <c r="B2973" s="23" t="s">
        <v>2</v>
      </c>
      <c r="C2973" s="23">
        <v>2015</v>
      </c>
      <c r="D2973" s="23" t="s">
        <v>41</v>
      </c>
      <c r="E2973" s="23" t="s">
        <v>3</v>
      </c>
      <c r="F2973" s="23" t="s">
        <v>185</v>
      </c>
      <c r="G2973" s="23">
        <v>1</v>
      </c>
    </row>
    <row r="2974" spans="1:7" ht="15" x14ac:dyDescent="0.25">
      <c r="A2974" s="128" t="str">
        <f t="shared" si="46"/>
        <v>Reg2015Bone and articular cartilage - C40-C41AllSexNorthland</v>
      </c>
      <c r="B2974" s="23" t="s">
        <v>2</v>
      </c>
      <c r="C2974" s="23">
        <v>2015</v>
      </c>
      <c r="D2974" s="23" t="s">
        <v>262</v>
      </c>
      <c r="E2974" s="23" t="s">
        <v>3</v>
      </c>
      <c r="F2974" s="23" t="s">
        <v>185</v>
      </c>
      <c r="G2974" s="23">
        <v>1</v>
      </c>
    </row>
    <row r="2975" spans="1:7" ht="15" x14ac:dyDescent="0.25">
      <c r="A2975" s="128" t="str">
        <f t="shared" si="46"/>
        <v>Reg2015Melanoma - C43AllSexNorthland</v>
      </c>
      <c r="B2975" s="23" t="s">
        <v>2</v>
      </c>
      <c r="C2975" s="23">
        <v>2015</v>
      </c>
      <c r="D2975" s="23" t="s">
        <v>28</v>
      </c>
      <c r="E2975" s="23" t="s">
        <v>3</v>
      </c>
      <c r="F2975" s="23" t="s">
        <v>185</v>
      </c>
      <c r="G2975" s="23">
        <v>90</v>
      </c>
    </row>
    <row r="2976" spans="1:7" ht="15" x14ac:dyDescent="0.25">
      <c r="A2976" s="128" t="str">
        <f t="shared" si="46"/>
        <v>Reg2015Non-melanoma - C44AllSexNorthland</v>
      </c>
      <c r="B2976" s="23" t="s">
        <v>2</v>
      </c>
      <c r="C2976" s="23">
        <v>2015</v>
      </c>
      <c r="D2976" s="23" t="s">
        <v>263</v>
      </c>
      <c r="E2976" s="23" t="s">
        <v>3</v>
      </c>
      <c r="F2976" s="23" t="s">
        <v>185</v>
      </c>
      <c r="G2976" s="23">
        <v>1</v>
      </c>
    </row>
    <row r="2977" spans="1:7" ht="15" x14ac:dyDescent="0.25">
      <c r="A2977" s="128" t="str">
        <f t="shared" si="46"/>
        <v>Reg2015Mesothelioma - C45AllSexNorthland</v>
      </c>
      <c r="B2977" s="23" t="s">
        <v>2</v>
      </c>
      <c r="C2977" s="23">
        <v>2015</v>
      </c>
      <c r="D2977" s="23" t="s">
        <v>30</v>
      </c>
      <c r="E2977" s="23" t="s">
        <v>3</v>
      </c>
      <c r="F2977" s="23" t="s">
        <v>185</v>
      </c>
      <c r="G2977" s="23">
        <v>4</v>
      </c>
    </row>
    <row r="2978" spans="1:7" ht="15" x14ac:dyDescent="0.25">
      <c r="A2978" s="128" t="str">
        <f t="shared" si="46"/>
        <v>Reg2015Peripheral nerves and autonomic nervous system - C47AllSexNorthland</v>
      </c>
      <c r="B2978" s="23" t="s">
        <v>2</v>
      </c>
      <c r="C2978" s="23">
        <v>2015</v>
      </c>
      <c r="D2978" s="23" t="s">
        <v>266</v>
      </c>
      <c r="E2978" s="23" t="s">
        <v>3</v>
      </c>
      <c r="F2978" s="23" t="s">
        <v>185</v>
      </c>
      <c r="G2978" s="23">
        <v>1</v>
      </c>
    </row>
    <row r="2979" spans="1:7" ht="15" x14ac:dyDescent="0.25">
      <c r="A2979" s="128" t="str">
        <f t="shared" si="46"/>
        <v>Reg2015Peritoneum - C48AllSexNorthland</v>
      </c>
      <c r="B2979" s="23" t="s">
        <v>2</v>
      </c>
      <c r="C2979" s="23">
        <v>2015</v>
      </c>
      <c r="D2979" s="23" t="s">
        <v>267</v>
      </c>
      <c r="E2979" s="23" t="s">
        <v>3</v>
      </c>
      <c r="F2979" s="23" t="s">
        <v>185</v>
      </c>
      <c r="G2979" s="23">
        <v>2</v>
      </c>
    </row>
    <row r="2980" spans="1:7" ht="15" x14ac:dyDescent="0.25">
      <c r="A2980" s="128" t="str">
        <f t="shared" si="46"/>
        <v>Reg2015Connective tissue - C49AllSexNorthland</v>
      </c>
      <c r="B2980" s="23" t="s">
        <v>2</v>
      </c>
      <c r="C2980" s="23">
        <v>2015</v>
      </c>
      <c r="D2980" s="23" t="s">
        <v>268</v>
      </c>
      <c r="E2980" s="23" t="s">
        <v>3</v>
      </c>
      <c r="F2980" s="23" t="s">
        <v>185</v>
      </c>
      <c r="G2980" s="23">
        <v>3</v>
      </c>
    </row>
    <row r="2981" spans="1:7" ht="15" x14ac:dyDescent="0.25">
      <c r="A2981" s="128" t="str">
        <f t="shared" si="46"/>
        <v>Reg2015Breast - C50AllSexNorthland</v>
      </c>
      <c r="B2981" s="23" t="s">
        <v>2</v>
      </c>
      <c r="C2981" s="23">
        <v>2015</v>
      </c>
      <c r="D2981" s="23" t="s">
        <v>21</v>
      </c>
      <c r="E2981" s="23" t="s">
        <v>3</v>
      </c>
      <c r="F2981" s="23" t="s">
        <v>185</v>
      </c>
      <c r="G2981" s="23">
        <v>128</v>
      </c>
    </row>
    <row r="2982" spans="1:7" ht="15" x14ac:dyDescent="0.25">
      <c r="A2982" s="128" t="str">
        <f t="shared" si="46"/>
        <v>Reg2015Vulva - C51AllSexNorthland</v>
      </c>
      <c r="B2982" s="23" t="s">
        <v>2</v>
      </c>
      <c r="C2982" s="23">
        <v>2015</v>
      </c>
      <c r="D2982" s="23" t="s">
        <v>46</v>
      </c>
      <c r="E2982" s="23" t="s">
        <v>3</v>
      </c>
      <c r="F2982" s="23" t="s">
        <v>185</v>
      </c>
      <c r="G2982" s="23">
        <v>1</v>
      </c>
    </row>
    <row r="2983" spans="1:7" ht="15" x14ac:dyDescent="0.25">
      <c r="A2983" s="128" t="str">
        <f t="shared" si="46"/>
        <v>Reg2015Vagina - C52AllSexNorthland</v>
      </c>
      <c r="B2983" s="23" t="s">
        <v>2</v>
      </c>
      <c r="C2983" s="23">
        <v>2015</v>
      </c>
      <c r="D2983" s="23" t="s">
        <v>45</v>
      </c>
      <c r="E2983" s="23" t="s">
        <v>3</v>
      </c>
      <c r="F2983" s="23" t="s">
        <v>185</v>
      </c>
      <c r="G2983" s="23">
        <v>1</v>
      </c>
    </row>
    <row r="2984" spans="1:7" ht="15" x14ac:dyDescent="0.25">
      <c r="A2984" s="128" t="str">
        <f t="shared" si="46"/>
        <v>Reg2015Cervix - C53AllSexNorthland</v>
      </c>
      <c r="B2984" s="23" t="s">
        <v>2</v>
      </c>
      <c r="C2984" s="23">
        <v>2015</v>
      </c>
      <c r="D2984" s="23" t="s">
        <v>22</v>
      </c>
      <c r="E2984" s="23" t="s">
        <v>3</v>
      </c>
      <c r="F2984" s="23" t="s">
        <v>185</v>
      </c>
      <c r="G2984" s="23">
        <v>6</v>
      </c>
    </row>
    <row r="2985" spans="1:7" ht="15" x14ac:dyDescent="0.25">
      <c r="A2985" s="128" t="str">
        <f t="shared" si="46"/>
        <v>Reg2015Uterus - C54-C55AllSexNorthland</v>
      </c>
      <c r="B2985" s="23" t="s">
        <v>2</v>
      </c>
      <c r="C2985" s="23">
        <v>2015</v>
      </c>
      <c r="D2985" s="23" t="s">
        <v>44</v>
      </c>
      <c r="E2985" s="23" t="s">
        <v>3</v>
      </c>
      <c r="F2985" s="23" t="s">
        <v>185</v>
      </c>
      <c r="G2985" s="23">
        <v>30</v>
      </c>
    </row>
    <row r="2986" spans="1:7" ht="15" x14ac:dyDescent="0.25">
      <c r="A2986" s="128" t="str">
        <f t="shared" si="46"/>
        <v>Reg2015Ovary - C56AllSexNorthland</v>
      </c>
      <c r="B2986" s="23" t="s">
        <v>2</v>
      </c>
      <c r="C2986" s="23">
        <v>2015</v>
      </c>
      <c r="D2986" s="23" t="s">
        <v>35</v>
      </c>
      <c r="E2986" s="23" t="s">
        <v>3</v>
      </c>
      <c r="F2986" s="23" t="s">
        <v>185</v>
      </c>
      <c r="G2986" s="23">
        <v>10</v>
      </c>
    </row>
    <row r="2987" spans="1:7" ht="15" x14ac:dyDescent="0.25">
      <c r="A2987" s="128" t="str">
        <f t="shared" si="46"/>
        <v>Reg2015Other female genital organs - C57AllSexNorthland</v>
      </c>
      <c r="B2987" s="23" t="s">
        <v>2</v>
      </c>
      <c r="C2987" s="23">
        <v>2015</v>
      </c>
      <c r="D2987" s="23" t="s">
        <v>270</v>
      </c>
      <c r="E2987" s="23" t="s">
        <v>3</v>
      </c>
      <c r="F2987" s="23" t="s">
        <v>185</v>
      </c>
      <c r="G2987" s="23">
        <v>8</v>
      </c>
    </row>
    <row r="2988" spans="1:7" ht="15" x14ac:dyDescent="0.25">
      <c r="A2988" s="128" t="str">
        <f t="shared" si="46"/>
        <v>Reg2015Prostate - C61AllSexNorthland</v>
      </c>
      <c r="B2988" s="23" t="s">
        <v>2</v>
      </c>
      <c r="C2988" s="23">
        <v>2015</v>
      </c>
      <c r="D2988" s="23" t="s">
        <v>38</v>
      </c>
      <c r="E2988" s="23" t="s">
        <v>3</v>
      </c>
      <c r="F2988" s="23" t="s">
        <v>185</v>
      </c>
      <c r="G2988" s="23">
        <v>136</v>
      </c>
    </row>
    <row r="2989" spans="1:7" ht="15" x14ac:dyDescent="0.25">
      <c r="A2989" s="128" t="str">
        <f t="shared" si="46"/>
        <v>Reg2015Testis - C62AllSexNorthland</v>
      </c>
      <c r="B2989" s="23" t="s">
        <v>2</v>
      </c>
      <c r="C2989" s="23">
        <v>2015</v>
      </c>
      <c r="D2989" s="23" t="s">
        <v>40</v>
      </c>
      <c r="E2989" s="23" t="s">
        <v>3</v>
      </c>
      <c r="F2989" s="23" t="s">
        <v>185</v>
      </c>
      <c r="G2989" s="23">
        <v>7</v>
      </c>
    </row>
    <row r="2990" spans="1:7" ht="15" x14ac:dyDescent="0.25">
      <c r="A2990" s="128" t="str">
        <f t="shared" si="46"/>
        <v>Reg2015Kidney - C64AllSexNorthland</v>
      </c>
      <c r="B2990" s="23" t="s">
        <v>2</v>
      </c>
      <c r="C2990" s="23">
        <v>2015</v>
      </c>
      <c r="D2990" s="23" t="s">
        <v>274</v>
      </c>
      <c r="E2990" s="23" t="s">
        <v>3</v>
      </c>
      <c r="F2990" s="23" t="s">
        <v>185</v>
      </c>
      <c r="G2990" s="23">
        <v>26</v>
      </c>
    </row>
    <row r="2991" spans="1:7" ht="15" x14ac:dyDescent="0.25">
      <c r="A2991" s="128" t="str">
        <f t="shared" si="46"/>
        <v>Reg2015Renal pelvis - C65AllSexNorthland</v>
      </c>
      <c r="B2991" s="23" t="s">
        <v>2</v>
      </c>
      <c r="C2991" s="23">
        <v>2015</v>
      </c>
      <c r="D2991" s="23" t="s">
        <v>275</v>
      </c>
      <c r="E2991" s="23" t="s">
        <v>3</v>
      </c>
      <c r="F2991" s="23" t="s">
        <v>185</v>
      </c>
      <c r="G2991" s="23">
        <v>1</v>
      </c>
    </row>
    <row r="2992" spans="1:7" ht="15" x14ac:dyDescent="0.25">
      <c r="A2992" s="128" t="str">
        <f t="shared" si="46"/>
        <v>Reg2015Ureter - C66AllSexNorthland</v>
      </c>
      <c r="B2992" s="23" t="s">
        <v>2</v>
      </c>
      <c r="C2992" s="23">
        <v>2015</v>
      </c>
      <c r="D2992" s="23" t="s">
        <v>43</v>
      </c>
      <c r="E2992" s="23" t="s">
        <v>3</v>
      </c>
      <c r="F2992" s="23" t="s">
        <v>185</v>
      </c>
      <c r="G2992" s="23">
        <v>2</v>
      </c>
    </row>
    <row r="2993" spans="1:7" ht="15" x14ac:dyDescent="0.25">
      <c r="A2993" s="128" t="str">
        <f t="shared" si="46"/>
        <v>Reg2015Bladder - C67AllSexNorthland</v>
      </c>
      <c r="B2993" s="23" t="s">
        <v>2</v>
      </c>
      <c r="C2993" s="23">
        <v>2015</v>
      </c>
      <c r="D2993" s="23" t="s">
        <v>19</v>
      </c>
      <c r="E2993" s="23" t="s">
        <v>3</v>
      </c>
      <c r="F2993" s="23" t="s">
        <v>185</v>
      </c>
      <c r="G2993" s="23">
        <v>24</v>
      </c>
    </row>
    <row r="2994" spans="1:7" ht="15" x14ac:dyDescent="0.25">
      <c r="A2994" s="128" t="str">
        <f t="shared" si="46"/>
        <v>Reg2015Other urinary organs - C68AllSexNorthland</v>
      </c>
      <c r="B2994" s="23" t="s">
        <v>2</v>
      </c>
      <c r="C2994" s="23">
        <v>2015</v>
      </c>
      <c r="D2994" s="23" t="s">
        <v>276</v>
      </c>
      <c r="E2994" s="23" t="s">
        <v>3</v>
      </c>
      <c r="F2994" s="23" t="s">
        <v>185</v>
      </c>
      <c r="G2994" s="23">
        <v>1</v>
      </c>
    </row>
    <row r="2995" spans="1:7" ht="15" x14ac:dyDescent="0.25">
      <c r="A2995" s="128" t="str">
        <f t="shared" si="46"/>
        <v>Reg2015Eye - C69AllSexNorthland</v>
      </c>
      <c r="B2995" s="23" t="s">
        <v>2</v>
      </c>
      <c r="C2995" s="23">
        <v>2015</v>
      </c>
      <c r="D2995" s="23" t="s">
        <v>278</v>
      </c>
      <c r="E2995" s="23" t="s">
        <v>3</v>
      </c>
      <c r="F2995" s="23" t="s">
        <v>185</v>
      </c>
      <c r="G2995" s="23">
        <v>2</v>
      </c>
    </row>
    <row r="2996" spans="1:7" ht="15" x14ac:dyDescent="0.25">
      <c r="A2996" s="128" t="str">
        <f t="shared" si="46"/>
        <v>Reg2015Brain - C71AllSexNorthland</v>
      </c>
      <c r="B2996" s="23" t="s">
        <v>2</v>
      </c>
      <c r="C2996" s="23">
        <v>2015</v>
      </c>
      <c r="D2996" s="23" t="s">
        <v>20</v>
      </c>
      <c r="E2996" s="23" t="s">
        <v>3</v>
      </c>
      <c r="F2996" s="23" t="s">
        <v>185</v>
      </c>
      <c r="G2996" s="23">
        <v>16</v>
      </c>
    </row>
    <row r="2997" spans="1:7" ht="15" x14ac:dyDescent="0.25">
      <c r="A2997" s="128" t="str">
        <f t="shared" si="46"/>
        <v>Reg2015Thyroid - C73AllSexNorthland</v>
      </c>
      <c r="B2997" s="23" t="s">
        <v>2</v>
      </c>
      <c r="C2997" s="23">
        <v>2015</v>
      </c>
      <c r="D2997" s="23" t="s">
        <v>281</v>
      </c>
      <c r="E2997" s="23" t="s">
        <v>3</v>
      </c>
      <c r="F2997" s="23" t="s">
        <v>185</v>
      </c>
      <c r="G2997" s="23">
        <v>5</v>
      </c>
    </row>
    <row r="2998" spans="1:7" ht="15" x14ac:dyDescent="0.25">
      <c r="A2998" s="128" t="str">
        <f t="shared" si="46"/>
        <v>Reg2015Adrenal gland - C74AllSexNorthland</v>
      </c>
      <c r="B2998" s="23" t="s">
        <v>2</v>
      </c>
      <c r="C2998" s="23">
        <v>2015</v>
      </c>
      <c r="D2998" s="23" t="s">
        <v>282</v>
      </c>
      <c r="E2998" s="23" t="s">
        <v>3</v>
      </c>
      <c r="F2998" s="23" t="s">
        <v>185</v>
      </c>
      <c r="G2998" s="23">
        <v>4</v>
      </c>
    </row>
    <row r="2999" spans="1:7" ht="15" x14ac:dyDescent="0.25">
      <c r="A2999" s="128" t="str">
        <f t="shared" si="46"/>
        <v>Reg2015Unknown primary - C77-C79AllSexNorthland</v>
      </c>
      <c r="B2999" s="23" t="s">
        <v>2</v>
      </c>
      <c r="C2999" s="23">
        <v>2015</v>
      </c>
      <c r="D2999" s="23" t="s">
        <v>286</v>
      </c>
      <c r="E2999" s="23" t="s">
        <v>3</v>
      </c>
      <c r="F2999" s="23" t="s">
        <v>185</v>
      </c>
      <c r="G2999" s="23">
        <v>31</v>
      </c>
    </row>
    <row r="3000" spans="1:7" ht="15" x14ac:dyDescent="0.25">
      <c r="A3000" s="128" t="str">
        <f t="shared" si="46"/>
        <v>Reg2015Unspecified site - C80AllSexNorthland</v>
      </c>
      <c r="B3000" s="23" t="s">
        <v>2</v>
      </c>
      <c r="C3000" s="23">
        <v>2015</v>
      </c>
      <c r="D3000" s="23" t="s">
        <v>287</v>
      </c>
      <c r="E3000" s="23" t="s">
        <v>3</v>
      </c>
      <c r="F3000" s="23" t="s">
        <v>185</v>
      </c>
      <c r="G3000" s="23">
        <v>5</v>
      </c>
    </row>
    <row r="3001" spans="1:7" ht="15" x14ac:dyDescent="0.25">
      <c r="A3001" s="128" t="str">
        <f t="shared" si="46"/>
        <v>Reg2015Hodgkin lymphoma - C81AllSexNorthland</v>
      </c>
      <c r="B3001" s="23" t="s">
        <v>2</v>
      </c>
      <c r="C3001" s="23">
        <v>2015</v>
      </c>
      <c r="D3001" s="23" t="s">
        <v>289</v>
      </c>
      <c r="E3001" s="23" t="s">
        <v>3</v>
      </c>
      <c r="F3001" s="23" t="s">
        <v>185</v>
      </c>
      <c r="G3001" s="23">
        <v>6</v>
      </c>
    </row>
    <row r="3002" spans="1:7" ht="15" x14ac:dyDescent="0.25">
      <c r="A3002" s="128" t="str">
        <f t="shared" si="46"/>
        <v>Reg2015Non-Hodgkin lymphoma - C82-C86, C96AllSexNorthland</v>
      </c>
      <c r="B3002" s="23" t="s">
        <v>2</v>
      </c>
      <c r="C3002" s="23">
        <v>2015</v>
      </c>
      <c r="D3002" s="23" t="s">
        <v>365</v>
      </c>
      <c r="E3002" s="23" t="s">
        <v>3</v>
      </c>
      <c r="F3002" s="23" t="s">
        <v>185</v>
      </c>
      <c r="G3002" s="23">
        <v>35</v>
      </c>
    </row>
    <row r="3003" spans="1:7" ht="15" x14ac:dyDescent="0.25">
      <c r="A3003" s="128" t="str">
        <f t="shared" si="46"/>
        <v>Reg2015Immunoproliferative cancers - C88AllSexNorthland</v>
      </c>
      <c r="B3003" s="23" t="s">
        <v>2</v>
      </c>
      <c r="C3003" s="23">
        <v>2015</v>
      </c>
      <c r="D3003" s="23" t="s">
        <v>291</v>
      </c>
      <c r="E3003" s="23" t="s">
        <v>3</v>
      </c>
      <c r="F3003" s="23" t="s">
        <v>185</v>
      </c>
      <c r="G3003" s="23">
        <v>2</v>
      </c>
    </row>
    <row r="3004" spans="1:7" ht="15" x14ac:dyDescent="0.25">
      <c r="A3004" s="128" t="str">
        <f t="shared" si="46"/>
        <v>Reg2015Myeloma - C90AllSexNorthland</v>
      </c>
      <c r="B3004" s="23" t="s">
        <v>2</v>
      </c>
      <c r="C3004" s="23">
        <v>2015</v>
      </c>
      <c r="D3004" s="23" t="s">
        <v>292</v>
      </c>
      <c r="E3004" s="23" t="s">
        <v>3</v>
      </c>
      <c r="F3004" s="23" t="s">
        <v>185</v>
      </c>
      <c r="G3004" s="23">
        <v>29</v>
      </c>
    </row>
    <row r="3005" spans="1:7" ht="15" x14ac:dyDescent="0.25">
      <c r="A3005" s="128" t="str">
        <f t="shared" si="46"/>
        <v>Reg2015Leukaemia - C91-C95AllSexNorthland</v>
      </c>
      <c r="B3005" s="23" t="s">
        <v>2</v>
      </c>
      <c r="C3005" s="23">
        <v>2015</v>
      </c>
      <c r="D3005" s="23" t="s">
        <v>26</v>
      </c>
      <c r="E3005" s="23" t="s">
        <v>3</v>
      </c>
      <c r="F3005" s="23" t="s">
        <v>185</v>
      </c>
      <c r="G3005" s="23">
        <v>26</v>
      </c>
    </row>
    <row r="3006" spans="1:7" ht="15" x14ac:dyDescent="0.25">
      <c r="A3006" s="128" t="str">
        <f t="shared" si="46"/>
        <v>Reg2015Polycythemia vera - D45AllSexNorthland</v>
      </c>
      <c r="B3006" s="23" t="s">
        <v>2</v>
      </c>
      <c r="C3006" s="23">
        <v>2015</v>
      </c>
      <c r="D3006" s="23" t="s">
        <v>294</v>
      </c>
      <c r="E3006" s="23" t="s">
        <v>3</v>
      </c>
      <c r="F3006" s="23" t="s">
        <v>185</v>
      </c>
      <c r="G3006" s="23">
        <v>3</v>
      </c>
    </row>
    <row r="3007" spans="1:7" ht="15" x14ac:dyDescent="0.25">
      <c r="A3007" s="128" t="str">
        <f t="shared" si="46"/>
        <v>Reg2015Myelodyplastic syndromes - D46AllSexNorthland</v>
      </c>
      <c r="B3007" s="23" t="s">
        <v>2</v>
      </c>
      <c r="C3007" s="23">
        <v>2015</v>
      </c>
      <c r="D3007" s="23" t="s">
        <v>295</v>
      </c>
      <c r="E3007" s="23" t="s">
        <v>3</v>
      </c>
      <c r="F3007" s="23" t="s">
        <v>185</v>
      </c>
      <c r="G3007" s="23">
        <v>4</v>
      </c>
    </row>
    <row r="3008" spans="1:7" ht="15" x14ac:dyDescent="0.25">
      <c r="A3008" s="128" t="str">
        <f t="shared" si="46"/>
        <v>Reg2015Uncertain behaviour of lymphoid, haematopoietic and related tissue - D47AllSexNorthland</v>
      </c>
      <c r="B3008" s="23" t="s">
        <v>2</v>
      </c>
      <c r="C3008" s="23">
        <v>2015</v>
      </c>
      <c r="D3008" s="23" t="s">
        <v>296</v>
      </c>
      <c r="E3008" s="23" t="s">
        <v>3</v>
      </c>
      <c r="F3008" s="23" t="s">
        <v>185</v>
      </c>
      <c r="G3008" s="23">
        <v>4</v>
      </c>
    </row>
    <row r="3009" spans="1:7" ht="15" x14ac:dyDescent="0.25">
      <c r="A3009" s="128" t="str">
        <f t="shared" si="46"/>
        <v>Reg2015Lip - C00AllSexWaitemata</v>
      </c>
      <c r="B3009" s="23" t="s">
        <v>2</v>
      </c>
      <c r="C3009" s="23">
        <v>2015</v>
      </c>
      <c r="D3009" s="23" t="s">
        <v>27</v>
      </c>
      <c r="E3009" s="23" t="s">
        <v>3</v>
      </c>
      <c r="F3009" s="23" t="s">
        <v>186</v>
      </c>
      <c r="G3009" s="23">
        <v>6</v>
      </c>
    </row>
    <row r="3010" spans="1:7" ht="15" x14ac:dyDescent="0.25">
      <c r="A3010" s="128" t="str">
        <f t="shared" si="46"/>
        <v>Reg2015Tongue - C01-C02AllSexWaitemata</v>
      </c>
      <c r="B3010" s="23" t="s">
        <v>2</v>
      </c>
      <c r="C3010" s="23">
        <v>2015</v>
      </c>
      <c r="D3010" s="23" t="s">
        <v>42</v>
      </c>
      <c r="E3010" s="23" t="s">
        <v>3</v>
      </c>
      <c r="F3010" s="23" t="s">
        <v>186</v>
      </c>
      <c r="G3010" s="23">
        <v>15</v>
      </c>
    </row>
    <row r="3011" spans="1:7" ht="15" x14ac:dyDescent="0.25">
      <c r="A3011" s="128" t="str">
        <f t="shared" ref="A3011:A3074" si="47">B3011&amp;C3011&amp;D3011&amp;E3011&amp;F3011</f>
        <v>Reg2015Mouth - C03-C06AllSexWaitemata</v>
      </c>
      <c r="B3011" s="23" t="s">
        <v>2</v>
      </c>
      <c r="C3011" s="23">
        <v>2015</v>
      </c>
      <c r="D3011" s="23" t="s">
        <v>31</v>
      </c>
      <c r="E3011" s="23" t="s">
        <v>3</v>
      </c>
      <c r="F3011" s="23" t="s">
        <v>186</v>
      </c>
      <c r="G3011" s="23">
        <v>8</v>
      </c>
    </row>
    <row r="3012" spans="1:7" ht="15" x14ac:dyDescent="0.25">
      <c r="A3012" s="128" t="str">
        <f t="shared" si="47"/>
        <v>Reg2015Salivary glands - C07-C08AllSexWaitemata</v>
      </c>
      <c r="B3012" s="23" t="s">
        <v>2</v>
      </c>
      <c r="C3012" s="23">
        <v>2015</v>
      </c>
      <c r="D3012" s="23" t="s">
        <v>247</v>
      </c>
      <c r="E3012" s="23" t="s">
        <v>3</v>
      </c>
      <c r="F3012" s="23" t="s">
        <v>186</v>
      </c>
      <c r="G3012" s="23">
        <v>5</v>
      </c>
    </row>
    <row r="3013" spans="1:7" ht="15" x14ac:dyDescent="0.25">
      <c r="A3013" s="128" t="str">
        <f t="shared" si="47"/>
        <v>Reg2015Tonsils - C09AllSexWaitemata</v>
      </c>
      <c r="B3013" s="23" t="s">
        <v>2</v>
      </c>
      <c r="C3013" s="23">
        <v>2015</v>
      </c>
      <c r="D3013" s="23" t="s">
        <v>248</v>
      </c>
      <c r="E3013" s="23" t="s">
        <v>3</v>
      </c>
      <c r="F3013" s="23" t="s">
        <v>186</v>
      </c>
      <c r="G3013" s="23">
        <v>13</v>
      </c>
    </row>
    <row r="3014" spans="1:7" ht="15" x14ac:dyDescent="0.25">
      <c r="A3014" s="128" t="str">
        <f t="shared" si="47"/>
        <v>Reg2015Oropharynx - C10AllSexWaitemata</v>
      </c>
      <c r="B3014" s="23" t="s">
        <v>2</v>
      </c>
      <c r="C3014" s="23">
        <v>2015</v>
      </c>
      <c r="D3014" s="23" t="s">
        <v>34</v>
      </c>
      <c r="E3014" s="23" t="s">
        <v>3</v>
      </c>
      <c r="F3014" s="23" t="s">
        <v>186</v>
      </c>
      <c r="G3014" s="23">
        <v>4</v>
      </c>
    </row>
    <row r="3015" spans="1:7" ht="15" x14ac:dyDescent="0.25">
      <c r="A3015" s="128" t="str">
        <f t="shared" si="47"/>
        <v>Reg2015Nasopharynx - C11AllSexWaitemata</v>
      </c>
      <c r="B3015" s="23" t="s">
        <v>2</v>
      </c>
      <c r="C3015" s="23">
        <v>2015</v>
      </c>
      <c r="D3015" s="23" t="s">
        <v>32</v>
      </c>
      <c r="E3015" s="23" t="s">
        <v>3</v>
      </c>
      <c r="F3015" s="23" t="s">
        <v>186</v>
      </c>
      <c r="G3015" s="23">
        <v>4</v>
      </c>
    </row>
    <row r="3016" spans="1:7" ht="15" x14ac:dyDescent="0.25">
      <c r="A3016" s="128" t="str">
        <f t="shared" si="47"/>
        <v>Reg2015Pyriform sinus - C12AllSexWaitemata</v>
      </c>
      <c r="B3016" s="23" t="s">
        <v>2</v>
      </c>
      <c r="C3016" s="23">
        <v>2015</v>
      </c>
      <c r="D3016" s="23" t="s">
        <v>249</v>
      </c>
      <c r="E3016" s="23" t="s">
        <v>3</v>
      </c>
      <c r="F3016" s="23" t="s">
        <v>186</v>
      </c>
      <c r="G3016" s="23">
        <v>1</v>
      </c>
    </row>
    <row r="3017" spans="1:7" ht="15" x14ac:dyDescent="0.25">
      <c r="A3017" s="128" t="str">
        <f t="shared" si="47"/>
        <v>Reg2015Hypopharynx - C13AllSexWaitemata</v>
      </c>
      <c r="B3017" s="23" t="s">
        <v>2</v>
      </c>
      <c r="C3017" s="23">
        <v>2015</v>
      </c>
      <c r="D3017" s="23" t="s">
        <v>24</v>
      </c>
      <c r="E3017" s="23" t="s">
        <v>3</v>
      </c>
      <c r="F3017" s="23" t="s">
        <v>186</v>
      </c>
      <c r="G3017" s="23">
        <v>2</v>
      </c>
    </row>
    <row r="3018" spans="1:7" ht="15" x14ac:dyDescent="0.25">
      <c r="A3018" s="128" t="str">
        <f t="shared" si="47"/>
        <v>Reg2015Oesophagus - C15AllSexWaitemata</v>
      </c>
      <c r="B3018" s="23" t="s">
        <v>2</v>
      </c>
      <c r="C3018" s="23">
        <v>2015</v>
      </c>
      <c r="D3018" s="23" t="s">
        <v>33</v>
      </c>
      <c r="E3018" s="23" t="s">
        <v>3</v>
      </c>
      <c r="F3018" s="23" t="s">
        <v>186</v>
      </c>
      <c r="G3018" s="23">
        <v>32</v>
      </c>
    </row>
    <row r="3019" spans="1:7" ht="15" x14ac:dyDescent="0.25">
      <c r="A3019" s="128" t="str">
        <f t="shared" si="47"/>
        <v>Reg2015Stomach - C16AllSexWaitemata</v>
      </c>
      <c r="B3019" s="23" t="s">
        <v>2</v>
      </c>
      <c r="C3019" s="23">
        <v>2015</v>
      </c>
      <c r="D3019" s="23" t="s">
        <v>39</v>
      </c>
      <c r="E3019" s="23" t="s">
        <v>3</v>
      </c>
      <c r="F3019" s="23" t="s">
        <v>186</v>
      </c>
      <c r="G3019" s="23">
        <v>45</v>
      </c>
    </row>
    <row r="3020" spans="1:7" ht="15" x14ac:dyDescent="0.25">
      <c r="A3020" s="128" t="str">
        <f t="shared" si="47"/>
        <v>Reg2015Small intestine - C17AllSexWaitemata</v>
      </c>
      <c r="B3020" s="23" t="s">
        <v>2</v>
      </c>
      <c r="C3020" s="23">
        <v>2015</v>
      </c>
      <c r="D3020" s="23" t="s">
        <v>252</v>
      </c>
      <c r="E3020" s="23" t="s">
        <v>3</v>
      </c>
      <c r="F3020" s="23" t="s">
        <v>186</v>
      </c>
      <c r="G3020" s="23">
        <v>14</v>
      </c>
    </row>
    <row r="3021" spans="1:7" ht="15" x14ac:dyDescent="0.25">
      <c r="A3021" s="128" t="str">
        <f t="shared" si="47"/>
        <v>Reg2015Colon, rectum and rectosigmoid junction - C18-C20AllSexWaitemata</v>
      </c>
      <c r="B3021" s="23" t="s">
        <v>2</v>
      </c>
      <c r="C3021" s="23">
        <v>2015</v>
      </c>
      <c r="D3021" s="23" t="s">
        <v>1567</v>
      </c>
      <c r="E3021" s="23" t="s">
        <v>3</v>
      </c>
      <c r="F3021" s="23" t="s">
        <v>186</v>
      </c>
      <c r="G3021" s="23">
        <v>337</v>
      </c>
    </row>
    <row r="3022" spans="1:7" ht="15" x14ac:dyDescent="0.25">
      <c r="A3022" s="128" t="str">
        <f t="shared" si="47"/>
        <v>Reg2015Anus - C21AllSexWaitemata</v>
      </c>
      <c r="B3022" s="23" t="s">
        <v>2</v>
      </c>
      <c r="C3022" s="23">
        <v>2015</v>
      </c>
      <c r="D3022" s="23" t="s">
        <v>18</v>
      </c>
      <c r="E3022" s="23" t="s">
        <v>3</v>
      </c>
      <c r="F3022" s="23" t="s">
        <v>186</v>
      </c>
      <c r="G3022" s="23">
        <v>8</v>
      </c>
    </row>
    <row r="3023" spans="1:7" ht="15" x14ac:dyDescent="0.25">
      <c r="A3023" s="128" t="str">
        <f t="shared" si="47"/>
        <v>Reg2015Liver - C22AllSexWaitemata</v>
      </c>
      <c r="B3023" s="23" t="s">
        <v>2</v>
      </c>
      <c r="C3023" s="23">
        <v>2015</v>
      </c>
      <c r="D3023" s="23" t="s">
        <v>254</v>
      </c>
      <c r="E3023" s="23" t="s">
        <v>3</v>
      </c>
      <c r="F3023" s="23" t="s">
        <v>186</v>
      </c>
      <c r="G3023" s="23">
        <v>32</v>
      </c>
    </row>
    <row r="3024" spans="1:7" ht="15" x14ac:dyDescent="0.25">
      <c r="A3024" s="128" t="str">
        <f t="shared" si="47"/>
        <v>Reg2015Gallbladder - C23AllSexWaitemata</v>
      </c>
      <c r="B3024" s="23" t="s">
        <v>2</v>
      </c>
      <c r="C3024" s="23">
        <v>2015</v>
      </c>
      <c r="D3024" s="23" t="s">
        <v>23</v>
      </c>
      <c r="E3024" s="23" t="s">
        <v>3</v>
      </c>
      <c r="F3024" s="23" t="s">
        <v>186</v>
      </c>
      <c r="G3024" s="23">
        <v>8</v>
      </c>
    </row>
    <row r="3025" spans="1:7" ht="15" x14ac:dyDescent="0.25">
      <c r="A3025" s="128" t="str">
        <f t="shared" si="47"/>
        <v>Reg2015Other biliary tract - C24AllSexWaitemata</v>
      </c>
      <c r="B3025" s="23" t="s">
        <v>2</v>
      </c>
      <c r="C3025" s="23">
        <v>2015</v>
      </c>
      <c r="D3025" s="23" t="s">
        <v>255</v>
      </c>
      <c r="E3025" s="23" t="s">
        <v>3</v>
      </c>
      <c r="F3025" s="23" t="s">
        <v>186</v>
      </c>
      <c r="G3025" s="23">
        <v>8</v>
      </c>
    </row>
    <row r="3026" spans="1:7" ht="15" x14ac:dyDescent="0.25">
      <c r="A3026" s="128" t="str">
        <f t="shared" si="47"/>
        <v>Reg2015Pancreas - C25AllSexWaitemata</v>
      </c>
      <c r="B3026" s="23" t="s">
        <v>2</v>
      </c>
      <c r="C3026" s="23">
        <v>2015</v>
      </c>
      <c r="D3026" s="23" t="s">
        <v>36</v>
      </c>
      <c r="E3026" s="23" t="s">
        <v>3</v>
      </c>
      <c r="F3026" s="23" t="s">
        <v>186</v>
      </c>
      <c r="G3026" s="23">
        <v>67</v>
      </c>
    </row>
    <row r="3027" spans="1:7" ht="15" x14ac:dyDescent="0.25">
      <c r="A3027" s="128" t="str">
        <f t="shared" si="47"/>
        <v>Reg2015Other digestive organs - C26AllSexWaitemata</v>
      </c>
      <c r="B3027" s="23" t="s">
        <v>2</v>
      </c>
      <c r="C3027" s="23">
        <v>2015</v>
      </c>
      <c r="D3027" s="23" t="s">
        <v>256</v>
      </c>
      <c r="E3027" s="23" t="s">
        <v>3</v>
      </c>
      <c r="F3027" s="23" t="s">
        <v>186</v>
      </c>
      <c r="G3027" s="23">
        <v>13</v>
      </c>
    </row>
    <row r="3028" spans="1:7" ht="15" x14ac:dyDescent="0.25">
      <c r="A3028" s="128" t="str">
        <f t="shared" si="47"/>
        <v>Reg2015Nasal cavity and middle ear - C30AllSexWaitemata</v>
      </c>
      <c r="B3028" s="23" t="s">
        <v>2</v>
      </c>
      <c r="C3028" s="23">
        <v>2015</v>
      </c>
      <c r="D3028" s="23" t="s">
        <v>258</v>
      </c>
      <c r="E3028" s="23" t="s">
        <v>3</v>
      </c>
      <c r="F3028" s="23" t="s">
        <v>186</v>
      </c>
      <c r="G3028" s="23">
        <v>2</v>
      </c>
    </row>
    <row r="3029" spans="1:7" ht="15" x14ac:dyDescent="0.25">
      <c r="A3029" s="128" t="str">
        <f t="shared" si="47"/>
        <v>Reg2015Larynx - C32AllSexWaitemata</v>
      </c>
      <c r="B3029" s="23" t="s">
        <v>2</v>
      </c>
      <c r="C3029" s="23">
        <v>2015</v>
      </c>
      <c r="D3029" s="23" t="s">
        <v>25</v>
      </c>
      <c r="E3029" s="23" t="s">
        <v>3</v>
      </c>
      <c r="F3029" s="23" t="s">
        <v>186</v>
      </c>
      <c r="G3029" s="23">
        <v>7</v>
      </c>
    </row>
    <row r="3030" spans="1:7" ht="15" x14ac:dyDescent="0.25">
      <c r="A3030" s="128" t="str">
        <f t="shared" si="47"/>
        <v>Reg2015Lung - C33-C34AllSexWaitemata</v>
      </c>
      <c r="B3030" s="23" t="s">
        <v>2</v>
      </c>
      <c r="C3030" s="23">
        <v>2015</v>
      </c>
      <c r="D3030" s="23" t="s">
        <v>47</v>
      </c>
      <c r="E3030" s="23" t="s">
        <v>3</v>
      </c>
      <c r="F3030" s="23" t="s">
        <v>186</v>
      </c>
      <c r="G3030" s="23">
        <v>226</v>
      </c>
    </row>
    <row r="3031" spans="1:7" ht="15" x14ac:dyDescent="0.25">
      <c r="A3031" s="128" t="str">
        <f t="shared" si="47"/>
        <v>Reg2015Heart, mediastinum and pleura - C38AllSexWaitemata</v>
      </c>
      <c r="B3031" s="23" t="s">
        <v>2</v>
      </c>
      <c r="C3031" s="23">
        <v>2015</v>
      </c>
      <c r="D3031" s="23" t="s">
        <v>260</v>
      </c>
      <c r="E3031" s="23" t="s">
        <v>3</v>
      </c>
      <c r="F3031" s="23" t="s">
        <v>186</v>
      </c>
      <c r="G3031" s="23">
        <v>3</v>
      </c>
    </row>
    <row r="3032" spans="1:7" ht="15" x14ac:dyDescent="0.25">
      <c r="A3032" s="128" t="str">
        <f t="shared" si="47"/>
        <v>Reg2015Bone and articular cartilage - C40-C41AllSexWaitemata</v>
      </c>
      <c r="B3032" s="23" t="s">
        <v>2</v>
      </c>
      <c r="C3032" s="23">
        <v>2015</v>
      </c>
      <c r="D3032" s="23" t="s">
        <v>262</v>
      </c>
      <c r="E3032" s="23" t="s">
        <v>3</v>
      </c>
      <c r="F3032" s="23" t="s">
        <v>186</v>
      </c>
      <c r="G3032" s="23">
        <v>1</v>
      </c>
    </row>
    <row r="3033" spans="1:7" ht="15" x14ac:dyDescent="0.25">
      <c r="A3033" s="128" t="str">
        <f t="shared" si="47"/>
        <v>Reg2015Melanoma - C43AllSexWaitemata</v>
      </c>
      <c r="B3033" s="23" t="s">
        <v>2</v>
      </c>
      <c r="C3033" s="23">
        <v>2015</v>
      </c>
      <c r="D3033" s="23" t="s">
        <v>28</v>
      </c>
      <c r="E3033" s="23" t="s">
        <v>3</v>
      </c>
      <c r="F3033" s="23" t="s">
        <v>186</v>
      </c>
      <c r="G3033" s="23">
        <v>325</v>
      </c>
    </row>
    <row r="3034" spans="1:7" ht="15" x14ac:dyDescent="0.25">
      <c r="A3034" s="128" t="str">
        <f t="shared" si="47"/>
        <v>Reg2015Non-melanoma - C44AllSexWaitemata</v>
      </c>
      <c r="B3034" s="23" t="s">
        <v>2</v>
      </c>
      <c r="C3034" s="23">
        <v>2015</v>
      </c>
      <c r="D3034" s="23" t="s">
        <v>263</v>
      </c>
      <c r="E3034" s="23" t="s">
        <v>3</v>
      </c>
      <c r="F3034" s="23" t="s">
        <v>186</v>
      </c>
      <c r="G3034" s="23">
        <v>13</v>
      </c>
    </row>
    <row r="3035" spans="1:7" ht="15" x14ac:dyDescent="0.25">
      <c r="A3035" s="128" t="str">
        <f t="shared" si="47"/>
        <v>Reg2015Mesothelioma - C45AllSexWaitemata</v>
      </c>
      <c r="B3035" s="23" t="s">
        <v>2</v>
      </c>
      <c r="C3035" s="23">
        <v>2015</v>
      </c>
      <c r="D3035" s="23" t="s">
        <v>30</v>
      </c>
      <c r="E3035" s="23" t="s">
        <v>3</v>
      </c>
      <c r="F3035" s="23" t="s">
        <v>186</v>
      </c>
      <c r="G3035" s="23">
        <v>14</v>
      </c>
    </row>
    <row r="3036" spans="1:7" ht="15" x14ac:dyDescent="0.25">
      <c r="A3036" s="128" t="str">
        <f t="shared" si="47"/>
        <v>Reg2015Peritoneum - C48AllSexWaitemata</v>
      </c>
      <c r="B3036" s="23" t="s">
        <v>2</v>
      </c>
      <c r="C3036" s="23">
        <v>2015</v>
      </c>
      <c r="D3036" s="23" t="s">
        <v>267</v>
      </c>
      <c r="E3036" s="23" t="s">
        <v>3</v>
      </c>
      <c r="F3036" s="23" t="s">
        <v>186</v>
      </c>
      <c r="G3036" s="23">
        <v>5</v>
      </c>
    </row>
    <row r="3037" spans="1:7" ht="15" x14ac:dyDescent="0.25">
      <c r="A3037" s="128" t="str">
        <f t="shared" si="47"/>
        <v>Reg2015Connective tissue - C49AllSexWaitemata</v>
      </c>
      <c r="B3037" s="23" t="s">
        <v>2</v>
      </c>
      <c r="C3037" s="23">
        <v>2015</v>
      </c>
      <c r="D3037" s="23" t="s">
        <v>268</v>
      </c>
      <c r="E3037" s="23" t="s">
        <v>3</v>
      </c>
      <c r="F3037" s="23" t="s">
        <v>186</v>
      </c>
      <c r="G3037" s="23">
        <v>14</v>
      </c>
    </row>
    <row r="3038" spans="1:7" ht="15" x14ac:dyDescent="0.25">
      <c r="A3038" s="128" t="str">
        <f t="shared" si="47"/>
        <v>Reg2015Breast - C50AllSexWaitemata</v>
      </c>
      <c r="B3038" s="23" t="s">
        <v>2</v>
      </c>
      <c r="C3038" s="23">
        <v>2015</v>
      </c>
      <c r="D3038" s="23" t="s">
        <v>21</v>
      </c>
      <c r="E3038" s="23" t="s">
        <v>3</v>
      </c>
      <c r="F3038" s="23" t="s">
        <v>186</v>
      </c>
      <c r="G3038" s="23">
        <v>373</v>
      </c>
    </row>
    <row r="3039" spans="1:7" ht="15" x14ac:dyDescent="0.25">
      <c r="A3039" s="128" t="str">
        <f t="shared" si="47"/>
        <v>Reg2015Vulva - C51AllSexWaitemata</v>
      </c>
      <c r="B3039" s="23" t="s">
        <v>2</v>
      </c>
      <c r="C3039" s="23">
        <v>2015</v>
      </c>
      <c r="D3039" s="23" t="s">
        <v>46</v>
      </c>
      <c r="E3039" s="23" t="s">
        <v>3</v>
      </c>
      <c r="F3039" s="23" t="s">
        <v>186</v>
      </c>
      <c r="G3039" s="23">
        <v>1</v>
      </c>
    </row>
    <row r="3040" spans="1:7" ht="15" x14ac:dyDescent="0.25">
      <c r="A3040" s="128" t="str">
        <f t="shared" si="47"/>
        <v>Reg2015Cervix - C53AllSexWaitemata</v>
      </c>
      <c r="B3040" s="23" t="s">
        <v>2</v>
      </c>
      <c r="C3040" s="23">
        <v>2015</v>
      </c>
      <c r="D3040" s="23" t="s">
        <v>22</v>
      </c>
      <c r="E3040" s="23" t="s">
        <v>3</v>
      </c>
      <c r="F3040" s="23" t="s">
        <v>186</v>
      </c>
      <c r="G3040" s="23">
        <v>13</v>
      </c>
    </row>
    <row r="3041" spans="1:7" ht="15" x14ac:dyDescent="0.25">
      <c r="A3041" s="128" t="str">
        <f t="shared" si="47"/>
        <v>Reg2015Uterus - C54-C55AllSexWaitemata</v>
      </c>
      <c r="B3041" s="23" t="s">
        <v>2</v>
      </c>
      <c r="C3041" s="23">
        <v>2015</v>
      </c>
      <c r="D3041" s="23" t="s">
        <v>44</v>
      </c>
      <c r="E3041" s="23" t="s">
        <v>3</v>
      </c>
      <c r="F3041" s="23" t="s">
        <v>186</v>
      </c>
      <c r="G3041" s="23">
        <v>59</v>
      </c>
    </row>
    <row r="3042" spans="1:7" ht="15" x14ac:dyDescent="0.25">
      <c r="A3042" s="128" t="str">
        <f t="shared" si="47"/>
        <v>Reg2015Ovary - C56AllSexWaitemata</v>
      </c>
      <c r="B3042" s="23" t="s">
        <v>2</v>
      </c>
      <c r="C3042" s="23">
        <v>2015</v>
      </c>
      <c r="D3042" s="23" t="s">
        <v>35</v>
      </c>
      <c r="E3042" s="23" t="s">
        <v>3</v>
      </c>
      <c r="F3042" s="23" t="s">
        <v>186</v>
      </c>
      <c r="G3042" s="23">
        <v>32</v>
      </c>
    </row>
    <row r="3043" spans="1:7" ht="15" x14ac:dyDescent="0.25">
      <c r="A3043" s="128" t="str">
        <f t="shared" si="47"/>
        <v>Reg2015Other female genital organs - C57AllSexWaitemata</v>
      </c>
      <c r="B3043" s="23" t="s">
        <v>2</v>
      </c>
      <c r="C3043" s="23">
        <v>2015</v>
      </c>
      <c r="D3043" s="23" t="s">
        <v>270</v>
      </c>
      <c r="E3043" s="23" t="s">
        <v>3</v>
      </c>
      <c r="F3043" s="23" t="s">
        <v>186</v>
      </c>
      <c r="G3043" s="23">
        <v>13</v>
      </c>
    </row>
    <row r="3044" spans="1:7" ht="15" x14ac:dyDescent="0.25">
      <c r="A3044" s="128" t="str">
        <f t="shared" si="47"/>
        <v>Reg2015Penis - C60AllSexWaitemata</v>
      </c>
      <c r="B3044" s="23" t="s">
        <v>2</v>
      </c>
      <c r="C3044" s="23">
        <v>2015</v>
      </c>
      <c r="D3044" s="23" t="s">
        <v>37</v>
      </c>
      <c r="E3044" s="23" t="s">
        <v>3</v>
      </c>
      <c r="F3044" s="23" t="s">
        <v>186</v>
      </c>
      <c r="G3044" s="23">
        <v>3</v>
      </c>
    </row>
    <row r="3045" spans="1:7" ht="15" x14ac:dyDescent="0.25">
      <c r="A3045" s="128" t="str">
        <f t="shared" si="47"/>
        <v>Reg2015Prostate - C61AllSexWaitemata</v>
      </c>
      <c r="B3045" s="23" t="s">
        <v>2</v>
      </c>
      <c r="C3045" s="23">
        <v>2015</v>
      </c>
      <c r="D3045" s="23" t="s">
        <v>38</v>
      </c>
      <c r="E3045" s="23" t="s">
        <v>3</v>
      </c>
      <c r="F3045" s="23" t="s">
        <v>186</v>
      </c>
      <c r="G3045" s="23">
        <v>319</v>
      </c>
    </row>
    <row r="3046" spans="1:7" ht="15" x14ac:dyDescent="0.25">
      <c r="A3046" s="128" t="str">
        <f t="shared" si="47"/>
        <v>Reg2015Testis - C62AllSexWaitemata</v>
      </c>
      <c r="B3046" s="23" t="s">
        <v>2</v>
      </c>
      <c r="C3046" s="23">
        <v>2015</v>
      </c>
      <c r="D3046" s="23" t="s">
        <v>40</v>
      </c>
      <c r="E3046" s="23" t="s">
        <v>3</v>
      </c>
      <c r="F3046" s="23" t="s">
        <v>186</v>
      </c>
      <c r="G3046" s="23">
        <v>23</v>
      </c>
    </row>
    <row r="3047" spans="1:7" ht="15" x14ac:dyDescent="0.25">
      <c r="A3047" s="128" t="str">
        <f t="shared" si="47"/>
        <v>Reg2015Other male genital organs - C63AllSexWaitemata</v>
      </c>
      <c r="B3047" s="23" t="s">
        <v>2</v>
      </c>
      <c r="C3047" s="23">
        <v>2015</v>
      </c>
      <c r="D3047" s="23" t="s">
        <v>272</v>
      </c>
      <c r="E3047" s="23" t="s">
        <v>3</v>
      </c>
      <c r="F3047" s="23" t="s">
        <v>186</v>
      </c>
      <c r="G3047" s="23">
        <v>1</v>
      </c>
    </row>
    <row r="3048" spans="1:7" ht="15" x14ac:dyDescent="0.25">
      <c r="A3048" s="128" t="str">
        <f t="shared" si="47"/>
        <v>Reg2015Kidney - C64AllSexWaitemata</v>
      </c>
      <c r="B3048" s="23" t="s">
        <v>2</v>
      </c>
      <c r="C3048" s="23">
        <v>2015</v>
      </c>
      <c r="D3048" s="23" t="s">
        <v>274</v>
      </c>
      <c r="E3048" s="23" t="s">
        <v>3</v>
      </c>
      <c r="F3048" s="23" t="s">
        <v>186</v>
      </c>
      <c r="G3048" s="23">
        <v>58</v>
      </c>
    </row>
    <row r="3049" spans="1:7" ht="15" x14ac:dyDescent="0.25">
      <c r="A3049" s="128" t="str">
        <f t="shared" si="47"/>
        <v>Reg2015Renal pelvis - C65AllSexWaitemata</v>
      </c>
      <c r="B3049" s="23" t="s">
        <v>2</v>
      </c>
      <c r="C3049" s="23">
        <v>2015</v>
      </c>
      <c r="D3049" s="23" t="s">
        <v>275</v>
      </c>
      <c r="E3049" s="23" t="s">
        <v>3</v>
      </c>
      <c r="F3049" s="23" t="s">
        <v>186</v>
      </c>
      <c r="G3049" s="23">
        <v>2</v>
      </c>
    </row>
    <row r="3050" spans="1:7" ht="15" x14ac:dyDescent="0.25">
      <c r="A3050" s="128" t="str">
        <f t="shared" si="47"/>
        <v>Reg2015Ureter - C66AllSexWaitemata</v>
      </c>
      <c r="B3050" s="23" t="s">
        <v>2</v>
      </c>
      <c r="C3050" s="23">
        <v>2015</v>
      </c>
      <c r="D3050" s="23" t="s">
        <v>43</v>
      </c>
      <c r="E3050" s="23" t="s">
        <v>3</v>
      </c>
      <c r="F3050" s="23" t="s">
        <v>186</v>
      </c>
      <c r="G3050" s="23">
        <v>1</v>
      </c>
    </row>
    <row r="3051" spans="1:7" ht="15" x14ac:dyDescent="0.25">
      <c r="A3051" s="128" t="str">
        <f t="shared" si="47"/>
        <v>Reg2015Bladder - C67AllSexWaitemata</v>
      </c>
      <c r="B3051" s="23" t="s">
        <v>2</v>
      </c>
      <c r="C3051" s="23">
        <v>2015</v>
      </c>
      <c r="D3051" s="23" t="s">
        <v>19</v>
      </c>
      <c r="E3051" s="23" t="s">
        <v>3</v>
      </c>
      <c r="F3051" s="23" t="s">
        <v>186</v>
      </c>
      <c r="G3051" s="23">
        <v>56</v>
      </c>
    </row>
    <row r="3052" spans="1:7" ht="15" x14ac:dyDescent="0.25">
      <c r="A3052" s="128" t="str">
        <f t="shared" si="47"/>
        <v>Reg2015Other urinary organs - C68AllSexWaitemata</v>
      </c>
      <c r="B3052" s="23" t="s">
        <v>2</v>
      </c>
      <c r="C3052" s="23">
        <v>2015</v>
      </c>
      <c r="D3052" s="23" t="s">
        <v>276</v>
      </c>
      <c r="E3052" s="23" t="s">
        <v>3</v>
      </c>
      <c r="F3052" s="23" t="s">
        <v>186</v>
      </c>
      <c r="G3052" s="23">
        <v>3</v>
      </c>
    </row>
    <row r="3053" spans="1:7" ht="15" x14ac:dyDescent="0.25">
      <c r="A3053" s="128" t="str">
        <f t="shared" si="47"/>
        <v>Reg2015Eye - C69AllSexWaitemata</v>
      </c>
      <c r="B3053" s="23" t="s">
        <v>2</v>
      </c>
      <c r="C3053" s="23">
        <v>2015</v>
      </c>
      <c r="D3053" s="23" t="s">
        <v>278</v>
      </c>
      <c r="E3053" s="23" t="s">
        <v>3</v>
      </c>
      <c r="F3053" s="23" t="s">
        <v>186</v>
      </c>
      <c r="G3053" s="23">
        <v>4</v>
      </c>
    </row>
    <row r="3054" spans="1:7" ht="15" x14ac:dyDescent="0.25">
      <c r="A3054" s="128" t="str">
        <f t="shared" si="47"/>
        <v>Reg2015Brain - C71AllSexWaitemata</v>
      </c>
      <c r="B3054" s="23" t="s">
        <v>2</v>
      </c>
      <c r="C3054" s="23">
        <v>2015</v>
      </c>
      <c r="D3054" s="23" t="s">
        <v>20</v>
      </c>
      <c r="E3054" s="23" t="s">
        <v>3</v>
      </c>
      <c r="F3054" s="23" t="s">
        <v>186</v>
      </c>
      <c r="G3054" s="23">
        <v>38</v>
      </c>
    </row>
    <row r="3055" spans="1:7" ht="15" x14ac:dyDescent="0.25">
      <c r="A3055" s="128" t="str">
        <f t="shared" si="47"/>
        <v>Reg2015Thyroid - C73AllSexWaitemata</v>
      </c>
      <c r="B3055" s="23" t="s">
        <v>2</v>
      </c>
      <c r="C3055" s="23">
        <v>2015</v>
      </c>
      <c r="D3055" s="23" t="s">
        <v>281</v>
      </c>
      <c r="E3055" s="23" t="s">
        <v>3</v>
      </c>
      <c r="F3055" s="23" t="s">
        <v>186</v>
      </c>
      <c r="G3055" s="23">
        <v>50</v>
      </c>
    </row>
    <row r="3056" spans="1:7" ht="15" x14ac:dyDescent="0.25">
      <c r="A3056" s="128" t="str">
        <f t="shared" si="47"/>
        <v>Reg2015Other endocrine glands - C75AllSexWaitemata</v>
      </c>
      <c r="B3056" s="23" t="s">
        <v>2</v>
      </c>
      <c r="C3056" s="23">
        <v>2015</v>
      </c>
      <c r="D3056" s="23" t="s">
        <v>283</v>
      </c>
      <c r="E3056" s="23" t="s">
        <v>3</v>
      </c>
      <c r="F3056" s="23" t="s">
        <v>186</v>
      </c>
      <c r="G3056" s="23">
        <v>1</v>
      </c>
    </row>
    <row r="3057" spans="1:7" ht="15" x14ac:dyDescent="0.25">
      <c r="A3057" s="128" t="str">
        <f t="shared" si="47"/>
        <v>Reg2015Other and ill-defined sites - C76AllSexWaitemata</v>
      </c>
      <c r="B3057" s="23" t="s">
        <v>2</v>
      </c>
      <c r="C3057" s="23">
        <v>2015</v>
      </c>
      <c r="D3057" s="23" t="s">
        <v>285</v>
      </c>
      <c r="E3057" s="23" t="s">
        <v>3</v>
      </c>
      <c r="F3057" s="23" t="s">
        <v>186</v>
      </c>
      <c r="G3057" s="23">
        <v>1</v>
      </c>
    </row>
    <row r="3058" spans="1:7" ht="15" x14ac:dyDescent="0.25">
      <c r="A3058" s="128" t="str">
        <f t="shared" si="47"/>
        <v>Reg2015Unknown primary - C77-C79AllSexWaitemata</v>
      </c>
      <c r="B3058" s="23" t="s">
        <v>2</v>
      </c>
      <c r="C3058" s="23">
        <v>2015</v>
      </c>
      <c r="D3058" s="23" t="s">
        <v>286</v>
      </c>
      <c r="E3058" s="23" t="s">
        <v>3</v>
      </c>
      <c r="F3058" s="23" t="s">
        <v>186</v>
      </c>
      <c r="G3058" s="23">
        <v>26</v>
      </c>
    </row>
    <row r="3059" spans="1:7" ht="15" x14ac:dyDescent="0.25">
      <c r="A3059" s="128" t="str">
        <f t="shared" si="47"/>
        <v>Reg2015Unspecified site - C80AllSexWaitemata</v>
      </c>
      <c r="B3059" s="23" t="s">
        <v>2</v>
      </c>
      <c r="C3059" s="23">
        <v>2015</v>
      </c>
      <c r="D3059" s="23" t="s">
        <v>287</v>
      </c>
      <c r="E3059" s="23" t="s">
        <v>3</v>
      </c>
      <c r="F3059" s="23" t="s">
        <v>186</v>
      </c>
      <c r="G3059" s="23">
        <v>7</v>
      </c>
    </row>
    <row r="3060" spans="1:7" ht="15" x14ac:dyDescent="0.25">
      <c r="A3060" s="128" t="str">
        <f t="shared" si="47"/>
        <v>Reg2015Hodgkin lymphoma - C81AllSexWaitemata</v>
      </c>
      <c r="B3060" s="23" t="s">
        <v>2</v>
      </c>
      <c r="C3060" s="23">
        <v>2015</v>
      </c>
      <c r="D3060" s="23" t="s">
        <v>289</v>
      </c>
      <c r="E3060" s="23" t="s">
        <v>3</v>
      </c>
      <c r="F3060" s="23" t="s">
        <v>186</v>
      </c>
      <c r="G3060" s="23">
        <v>11</v>
      </c>
    </row>
    <row r="3061" spans="1:7" ht="15" x14ac:dyDescent="0.25">
      <c r="A3061" s="128" t="str">
        <f t="shared" si="47"/>
        <v>Reg2015Non-Hodgkin lymphoma - C82-C86, C96AllSexWaitemata</v>
      </c>
      <c r="B3061" s="23" t="s">
        <v>2</v>
      </c>
      <c r="C3061" s="23">
        <v>2015</v>
      </c>
      <c r="D3061" s="23" t="s">
        <v>365</v>
      </c>
      <c r="E3061" s="23" t="s">
        <v>3</v>
      </c>
      <c r="F3061" s="23" t="s">
        <v>186</v>
      </c>
      <c r="G3061" s="23">
        <v>99</v>
      </c>
    </row>
    <row r="3062" spans="1:7" ht="15" x14ac:dyDescent="0.25">
      <c r="A3062" s="128" t="str">
        <f t="shared" si="47"/>
        <v>Reg2015Immunoproliferative cancers - C88AllSexWaitemata</v>
      </c>
      <c r="B3062" s="23" t="s">
        <v>2</v>
      </c>
      <c r="C3062" s="23">
        <v>2015</v>
      </c>
      <c r="D3062" s="23" t="s">
        <v>291</v>
      </c>
      <c r="E3062" s="23" t="s">
        <v>3</v>
      </c>
      <c r="F3062" s="23" t="s">
        <v>186</v>
      </c>
      <c r="G3062" s="23">
        <v>5</v>
      </c>
    </row>
    <row r="3063" spans="1:7" ht="15" x14ac:dyDescent="0.25">
      <c r="A3063" s="128" t="str">
        <f t="shared" si="47"/>
        <v>Reg2015Myeloma - C90AllSexWaitemata</v>
      </c>
      <c r="B3063" s="23" t="s">
        <v>2</v>
      </c>
      <c r="C3063" s="23">
        <v>2015</v>
      </c>
      <c r="D3063" s="23" t="s">
        <v>292</v>
      </c>
      <c r="E3063" s="23" t="s">
        <v>3</v>
      </c>
      <c r="F3063" s="23" t="s">
        <v>186</v>
      </c>
      <c r="G3063" s="23">
        <v>53</v>
      </c>
    </row>
    <row r="3064" spans="1:7" ht="15" x14ac:dyDescent="0.25">
      <c r="A3064" s="128" t="str">
        <f t="shared" si="47"/>
        <v>Reg2015Leukaemia - C91-C95AllSexWaitemata</v>
      </c>
      <c r="B3064" s="23" t="s">
        <v>2</v>
      </c>
      <c r="C3064" s="23">
        <v>2015</v>
      </c>
      <c r="D3064" s="23" t="s">
        <v>26</v>
      </c>
      <c r="E3064" s="23" t="s">
        <v>3</v>
      </c>
      <c r="F3064" s="23" t="s">
        <v>186</v>
      </c>
      <c r="G3064" s="23">
        <v>100</v>
      </c>
    </row>
    <row r="3065" spans="1:7" ht="15" x14ac:dyDescent="0.25">
      <c r="A3065" s="128" t="str">
        <f t="shared" si="47"/>
        <v>Reg2015Polycythemia vera - D45AllSexWaitemata</v>
      </c>
      <c r="B3065" s="23" t="s">
        <v>2</v>
      </c>
      <c r="C3065" s="23">
        <v>2015</v>
      </c>
      <c r="D3065" s="23" t="s">
        <v>294</v>
      </c>
      <c r="E3065" s="23" t="s">
        <v>3</v>
      </c>
      <c r="F3065" s="23" t="s">
        <v>186</v>
      </c>
      <c r="G3065" s="23">
        <v>2</v>
      </c>
    </row>
    <row r="3066" spans="1:7" ht="15" x14ac:dyDescent="0.25">
      <c r="A3066" s="128" t="str">
        <f t="shared" si="47"/>
        <v>Reg2015Myelodyplastic syndromes - D46AllSexWaitemata</v>
      </c>
      <c r="B3066" s="23" t="s">
        <v>2</v>
      </c>
      <c r="C3066" s="23">
        <v>2015</v>
      </c>
      <c r="D3066" s="23" t="s">
        <v>295</v>
      </c>
      <c r="E3066" s="23" t="s">
        <v>3</v>
      </c>
      <c r="F3066" s="23" t="s">
        <v>186</v>
      </c>
      <c r="G3066" s="23">
        <v>17</v>
      </c>
    </row>
    <row r="3067" spans="1:7" ht="15" x14ac:dyDescent="0.25">
      <c r="A3067" s="128" t="str">
        <f t="shared" si="47"/>
        <v>Reg2015Uncertain behaviour of lymphoid, haematopoietic and related tissue - D47AllSexWaitemata</v>
      </c>
      <c r="B3067" s="23" t="s">
        <v>2</v>
      </c>
      <c r="C3067" s="23">
        <v>2015</v>
      </c>
      <c r="D3067" s="23" t="s">
        <v>296</v>
      </c>
      <c r="E3067" s="23" t="s">
        <v>3</v>
      </c>
      <c r="F3067" s="23" t="s">
        <v>186</v>
      </c>
      <c r="G3067" s="23">
        <v>9</v>
      </c>
    </row>
    <row r="3068" spans="1:7" ht="15" x14ac:dyDescent="0.25">
      <c r="A3068" s="128" t="str">
        <f t="shared" si="47"/>
        <v>Reg2015Lip - C00AllSexAuckland</v>
      </c>
      <c r="B3068" s="23" t="s">
        <v>2</v>
      </c>
      <c r="C3068" s="23">
        <v>2015</v>
      </c>
      <c r="D3068" s="23" t="s">
        <v>27</v>
      </c>
      <c r="E3068" s="23" t="s">
        <v>3</v>
      </c>
      <c r="F3068" s="23" t="s">
        <v>188</v>
      </c>
      <c r="G3068" s="23">
        <v>2</v>
      </c>
    </row>
    <row r="3069" spans="1:7" ht="15" x14ac:dyDescent="0.25">
      <c r="A3069" s="128" t="str">
        <f t="shared" si="47"/>
        <v>Reg2015Tongue - C01-C02AllSexAuckland</v>
      </c>
      <c r="B3069" s="23" t="s">
        <v>2</v>
      </c>
      <c r="C3069" s="23">
        <v>2015</v>
      </c>
      <c r="D3069" s="23" t="s">
        <v>42</v>
      </c>
      <c r="E3069" s="23" t="s">
        <v>3</v>
      </c>
      <c r="F3069" s="23" t="s">
        <v>188</v>
      </c>
      <c r="G3069" s="23">
        <v>18</v>
      </c>
    </row>
    <row r="3070" spans="1:7" ht="15" x14ac:dyDescent="0.25">
      <c r="A3070" s="128" t="str">
        <f t="shared" si="47"/>
        <v>Reg2015Mouth - C03-C06AllSexAuckland</v>
      </c>
      <c r="B3070" s="23" t="s">
        <v>2</v>
      </c>
      <c r="C3070" s="23">
        <v>2015</v>
      </c>
      <c r="D3070" s="23" t="s">
        <v>31</v>
      </c>
      <c r="E3070" s="23" t="s">
        <v>3</v>
      </c>
      <c r="F3070" s="23" t="s">
        <v>188</v>
      </c>
      <c r="G3070" s="23">
        <v>4</v>
      </c>
    </row>
    <row r="3071" spans="1:7" ht="15" x14ac:dyDescent="0.25">
      <c r="A3071" s="128" t="str">
        <f t="shared" si="47"/>
        <v>Reg2015Salivary glands - C07-C08AllSexAuckland</v>
      </c>
      <c r="B3071" s="23" t="s">
        <v>2</v>
      </c>
      <c r="C3071" s="23">
        <v>2015</v>
      </c>
      <c r="D3071" s="23" t="s">
        <v>247</v>
      </c>
      <c r="E3071" s="23" t="s">
        <v>3</v>
      </c>
      <c r="F3071" s="23" t="s">
        <v>188</v>
      </c>
      <c r="G3071" s="23">
        <v>3</v>
      </c>
    </row>
    <row r="3072" spans="1:7" ht="15" x14ac:dyDescent="0.25">
      <c r="A3072" s="128" t="str">
        <f t="shared" si="47"/>
        <v>Reg2015Tonsils - C09AllSexAuckland</v>
      </c>
      <c r="B3072" s="23" t="s">
        <v>2</v>
      </c>
      <c r="C3072" s="23">
        <v>2015</v>
      </c>
      <c r="D3072" s="23" t="s">
        <v>248</v>
      </c>
      <c r="E3072" s="23" t="s">
        <v>3</v>
      </c>
      <c r="F3072" s="23" t="s">
        <v>188</v>
      </c>
      <c r="G3072" s="23">
        <v>8</v>
      </c>
    </row>
    <row r="3073" spans="1:7" ht="15" x14ac:dyDescent="0.25">
      <c r="A3073" s="128" t="str">
        <f t="shared" si="47"/>
        <v>Reg2015Oropharynx - C10AllSexAuckland</v>
      </c>
      <c r="B3073" s="23" t="s">
        <v>2</v>
      </c>
      <c r="C3073" s="23">
        <v>2015</v>
      </c>
      <c r="D3073" s="23" t="s">
        <v>34</v>
      </c>
      <c r="E3073" s="23" t="s">
        <v>3</v>
      </c>
      <c r="F3073" s="23" t="s">
        <v>188</v>
      </c>
      <c r="G3073" s="23">
        <v>4</v>
      </c>
    </row>
    <row r="3074" spans="1:7" ht="15" x14ac:dyDescent="0.25">
      <c r="A3074" s="128" t="str">
        <f t="shared" si="47"/>
        <v>Reg2015Nasopharynx - C11AllSexAuckland</v>
      </c>
      <c r="B3074" s="23" t="s">
        <v>2</v>
      </c>
      <c r="C3074" s="23">
        <v>2015</v>
      </c>
      <c r="D3074" s="23" t="s">
        <v>32</v>
      </c>
      <c r="E3074" s="23" t="s">
        <v>3</v>
      </c>
      <c r="F3074" s="23" t="s">
        <v>188</v>
      </c>
      <c r="G3074" s="23">
        <v>6</v>
      </c>
    </row>
    <row r="3075" spans="1:7" ht="15" x14ac:dyDescent="0.25">
      <c r="A3075" s="128" t="str">
        <f t="shared" ref="A3075:A3138" si="48">B3075&amp;C3075&amp;D3075&amp;E3075&amp;F3075</f>
        <v>Reg2015Pyriform sinus - C12AllSexAuckland</v>
      </c>
      <c r="B3075" s="23" t="s">
        <v>2</v>
      </c>
      <c r="C3075" s="23">
        <v>2015</v>
      </c>
      <c r="D3075" s="23" t="s">
        <v>249</v>
      </c>
      <c r="E3075" s="23" t="s">
        <v>3</v>
      </c>
      <c r="F3075" s="23" t="s">
        <v>188</v>
      </c>
      <c r="G3075" s="23">
        <v>2</v>
      </c>
    </row>
    <row r="3076" spans="1:7" ht="15" x14ac:dyDescent="0.25">
      <c r="A3076" s="128" t="str">
        <f t="shared" si="48"/>
        <v>Reg2015Hypopharynx - C13AllSexAuckland</v>
      </c>
      <c r="B3076" s="23" t="s">
        <v>2</v>
      </c>
      <c r="C3076" s="23">
        <v>2015</v>
      </c>
      <c r="D3076" s="23" t="s">
        <v>24</v>
      </c>
      <c r="E3076" s="23" t="s">
        <v>3</v>
      </c>
      <c r="F3076" s="23" t="s">
        <v>188</v>
      </c>
      <c r="G3076" s="23">
        <v>1</v>
      </c>
    </row>
    <row r="3077" spans="1:7" ht="15" x14ac:dyDescent="0.25">
      <c r="A3077" s="128" t="str">
        <f t="shared" si="48"/>
        <v>Reg2015Oesophagus - C15AllSexAuckland</v>
      </c>
      <c r="B3077" s="23" t="s">
        <v>2</v>
      </c>
      <c r="C3077" s="23">
        <v>2015</v>
      </c>
      <c r="D3077" s="23" t="s">
        <v>33</v>
      </c>
      <c r="E3077" s="23" t="s">
        <v>3</v>
      </c>
      <c r="F3077" s="23" t="s">
        <v>188</v>
      </c>
      <c r="G3077" s="23">
        <v>18</v>
      </c>
    </row>
    <row r="3078" spans="1:7" ht="15" x14ac:dyDescent="0.25">
      <c r="A3078" s="128" t="str">
        <f t="shared" si="48"/>
        <v>Reg2015Stomach - C16AllSexAuckland</v>
      </c>
      <c r="B3078" s="23" t="s">
        <v>2</v>
      </c>
      <c r="C3078" s="23">
        <v>2015</v>
      </c>
      <c r="D3078" s="23" t="s">
        <v>39</v>
      </c>
      <c r="E3078" s="23" t="s">
        <v>3</v>
      </c>
      <c r="F3078" s="23" t="s">
        <v>188</v>
      </c>
      <c r="G3078" s="23">
        <v>36</v>
      </c>
    </row>
    <row r="3079" spans="1:7" ht="15" x14ac:dyDescent="0.25">
      <c r="A3079" s="128" t="str">
        <f t="shared" si="48"/>
        <v>Reg2015Small intestine - C17AllSexAuckland</v>
      </c>
      <c r="B3079" s="23" t="s">
        <v>2</v>
      </c>
      <c r="C3079" s="23">
        <v>2015</v>
      </c>
      <c r="D3079" s="23" t="s">
        <v>252</v>
      </c>
      <c r="E3079" s="23" t="s">
        <v>3</v>
      </c>
      <c r="F3079" s="23" t="s">
        <v>188</v>
      </c>
      <c r="G3079" s="23">
        <v>10</v>
      </c>
    </row>
    <row r="3080" spans="1:7" ht="15" x14ac:dyDescent="0.25">
      <c r="A3080" s="128" t="str">
        <f t="shared" si="48"/>
        <v>Reg2015Colon, rectum and rectosigmoid junction - C18-C20AllSexAuckland</v>
      </c>
      <c r="B3080" s="23" t="s">
        <v>2</v>
      </c>
      <c r="C3080" s="23">
        <v>2015</v>
      </c>
      <c r="D3080" s="23" t="s">
        <v>1567</v>
      </c>
      <c r="E3080" s="23" t="s">
        <v>3</v>
      </c>
      <c r="F3080" s="23" t="s">
        <v>188</v>
      </c>
      <c r="G3080" s="23">
        <v>249</v>
      </c>
    </row>
    <row r="3081" spans="1:7" ht="15" x14ac:dyDescent="0.25">
      <c r="A3081" s="128" t="str">
        <f t="shared" si="48"/>
        <v>Reg2015Anus - C21AllSexAuckland</v>
      </c>
      <c r="B3081" s="23" t="s">
        <v>2</v>
      </c>
      <c r="C3081" s="23">
        <v>2015</v>
      </c>
      <c r="D3081" s="23" t="s">
        <v>18</v>
      </c>
      <c r="E3081" s="23" t="s">
        <v>3</v>
      </c>
      <c r="F3081" s="23" t="s">
        <v>188</v>
      </c>
      <c r="G3081" s="23">
        <v>4</v>
      </c>
    </row>
    <row r="3082" spans="1:7" ht="15" x14ac:dyDescent="0.25">
      <c r="A3082" s="128" t="str">
        <f t="shared" si="48"/>
        <v>Reg2015Liver - C22AllSexAuckland</v>
      </c>
      <c r="B3082" s="23" t="s">
        <v>2</v>
      </c>
      <c r="C3082" s="23">
        <v>2015</v>
      </c>
      <c r="D3082" s="23" t="s">
        <v>254</v>
      </c>
      <c r="E3082" s="23" t="s">
        <v>3</v>
      </c>
      <c r="F3082" s="23" t="s">
        <v>188</v>
      </c>
      <c r="G3082" s="23">
        <v>45</v>
      </c>
    </row>
    <row r="3083" spans="1:7" ht="15" x14ac:dyDescent="0.25">
      <c r="A3083" s="128" t="str">
        <f t="shared" si="48"/>
        <v>Reg2015Gallbladder - C23AllSexAuckland</v>
      </c>
      <c r="B3083" s="23" t="s">
        <v>2</v>
      </c>
      <c r="C3083" s="23">
        <v>2015</v>
      </c>
      <c r="D3083" s="23" t="s">
        <v>23</v>
      </c>
      <c r="E3083" s="23" t="s">
        <v>3</v>
      </c>
      <c r="F3083" s="23" t="s">
        <v>188</v>
      </c>
      <c r="G3083" s="23">
        <v>9</v>
      </c>
    </row>
    <row r="3084" spans="1:7" ht="15" x14ac:dyDescent="0.25">
      <c r="A3084" s="128" t="str">
        <f t="shared" si="48"/>
        <v>Reg2015Other biliary tract - C24AllSexAuckland</v>
      </c>
      <c r="B3084" s="23" t="s">
        <v>2</v>
      </c>
      <c r="C3084" s="23">
        <v>2015</v>
      </c>
      <c r="D3084" s="23" t="s">
        <v>255</v>
      </c>
      <c r="E3084" s="23" t="s">
        <v>3</v>
      </c>
      <c r="F3084" s="23" t="s">
        <v>188</v>
      </c>
      <c r="G3084" s="23">
        <v>12</v>
      </c>
    </row>
    <row r="3085" spans="1:7" ht="15" x14ac:dyDescent="0.25">
      <c r="A3085" s="128" t="str">
        <f t="shared" si="48"/>
        <v>Reg2015Pancreas - C25AllSexAuckland</v>
      </c>
      <c r="B3085" s="23" t="s">
        <v>2</v>
      </c>
      <c r="C3085" s="23">
        <v>2015</v>
      </c>
      <c r="D3085" s="23" t="s">
        <v>36</v>
      </c>
      <c r="E3085" s="23" t="s">
        <v>3</v>
      </c>
      <c r="F3085" s="23" t="s">
        <v>188</v>
      </c>
      <c r="G3085" s="23">
        <v>39</v>
      </c>
    </row>
    <row r="3086" spans="1:7" ht="15" x14ac:dyDescent="0.25">
      <c r="A3086" s="128" t="str">
        <f t="shared" si="48"/>
        <v>Reg2015Other digestive organs - C26AllSexAuckland</v>
      </c>
      <c r="B3086" s="23" t="s">
        <v>2</v>
      </c>
      <c r="C3086" s="23">
        <v>2015</v>
      </c>
      <c r="D3086" s="23" t="s">
        <v>256</v>
      </c>
      <c r="E3086" s="23" t="s">
        <v>3</v>
      </c>
      <c r="F3086" s="23" t="s">
        <v>188</v>
      </c>
      <c r="G3086" s="23">
        <v>11</v>
      </c>
    </row>
    <row r="3087" spans="1:7" ht="15" x14ac:dyDescent="0.25">
      <c r="A3087" s="128" t="str">
        <f t="shared" si="48"/>
        <v>Reg2015Nasal cavity and middle ear - C30AllSexAuckland</v>
      </c>
      <c r="B3087" s="23" t="s">
        <v>2</v>
      </c>
      <c r="C3087" s="23">
        <v>2015</v>
      </c>
      <c r="D3087" s="23" t="s">
        <v>258</v>
      </c>
      <c r="E3087" s="23" t="s">
        <v>3</v>
      </c>
      <c r="F3087" s="23" t="s">
        <v>188</v>
      </c>
      <c r="G3087" s="23">
        <v>1</v>
      </c>
    </row>
    <row r="3088" spans="1:7" ht="15" x14ac:dyDescent="0.25">
      <c r="A3088" s="128" t="str">
        <f t="shared" si="48"/>
        <v>Reg2015Larynx - C32AllSexAuckland</v>
      </c>
      <c r="B3088" s="23" t="s">
        <v>2</v>
      </c>
      <c r="C3088" s="23">
        <v>2015</v>
      </c>
      <c r="D3088" s="23" t="s">
        <v>25</v>
      </c>
      <c r="E3088" s="23" t="s">
        <v>3</v>
      </c>
      <c r="F3088" s="23" t="s">
        <v>188</v>
      </c>
      <c r="G3088" s="23">
        <v>4</v>
      </c>
    </row>
    <row r="3089" spans="1:7" ht="15" x14ac:dyDescent="0.25">
      <c r="A3089" s="128" t="str">
        <f t="shared" si="48"/>
        <v>Reg2015Lung - C33-C34AllSexAuckland</v>
      </c>
      <c r="B3089" s="23" t="s">
        <v>2</v>
      </c>
      <c r="C3089" s="23">
        <v>2015</v>
      </c>
      <c r="D3089" s="23" t="s">
        <v>47</v>
      </c>
      <c r="E3089" s="23" t="s">
        <v>3</v>
      </c>
      <c r="F3089" s="23" t="s">
        <v>188</v>
      </c>
      <c r="G3089" s="23">
        <v>145</v>
      </c>
    </row>
    <row r="3090" spans="1:7" ht="15" x14ac:dyDescent="0.25">
      <c r="A3090" s="128" t="str">
        <f t="shared" si="48"/>
        <v>Reg2015Thymus - C37AllSexAuckland</v>
      </c>
      <c r="B3090" s="23" t="s">
        <v>2</v>
      </c>
      <c r="C3090" s="23">
        <v>2015</v>
      </c>
      <c r="D3090" s="23" t="s">
        <v>41</v>
      </c>
      <c r="E3090" s="23" t="s">
        <v>3</v>
      </c>
      <c r="F3090" s="23" t="s">
        <v>188</v>
      </c>
      <c r="G3090" s="23">
        <v>3</v>
      </c>
    </row>
    <row r="3091" spans="1:7" ht="15" x14ac:dyDescent="0.25">
      <c r="A3091" s="128" t="str">
        <f t="shared" si="48"/>
        <v>Reg2015Heart, mediastinum and pleura - C38AllSexAuckland</v>
      </c>
      <c r="B3091" s="23" t="s">
        <v>2</v>
      </c>
      <c r="C3091" s="23">
        <v>2015</v>
      </c>
      <c r="D3091" s="23" t="s">
        <v>260</v>
      </c>
      <c r="E3091" s="23" t="s">
        <v>3</v>
      </c>
      <c r="F3091" s="23" t="s">
        <v>188</v>
      </c>
      <c r="G3091" s="23">
        <v>1</v>
      </c>
    </row>
    <row r="3092" spans="1:7" ht="15" x14ac:dyDescent="0.25">
      <c r="A3092" s="128" t="str">
        <f t="shared" si="48"/>
        <v>Reg2015Bone and articular cartilage - C40-C41AllSexAuckland</v>
      </c>
      <c r="B3092" s="23" t="s">
        <v>2</v>
      </c>
      <c r="C3092" s="23">
        <v>2015</v>
      </c>
      <c r="D3092" s="23" t="s">
        <v>262</v>
      </c>
      <c r="E3092" s="23" t="s">
        <v>3</v>
      </c>
      <c r="F3092" s="23" t="s">
        <v>188</v>
      </c>
      <c r="G3092" s="23">
        <v>4</v>
      </c>
    </row>
    <row r="3093" spans="1:7" ht="15" x14ac:dyDescent="0.25">
      <c r="A3093" s="128" t="str">
        <f t="shared" si="48"/>
        <v>Reg2015Melanoma - C43AllSexAuckland</v>
      </c>
      <c r="B3093" s="23" t="s">
        <v>2</v>
      </c>
      <c r="C3093" s="23">
        <v>2015</v>
      </c>
      <c r="D3093" s="23" t="s">
        <v>28</v>
      </c>
      <c r="E3093" s="23" t="s">
        <v>3</v>
      </c>
      <c r="F3093" s="23" t="s">
        <v>188</v>
      </c>
      <c r="G3093" s="23">
        <v>210</v>
      </c>
    </row>
    <row r="3094" spans="1:7" ht="15" x14ac:dyDescent="0.25">
      <c r="A3094" s="128" t="str">
        <f t="shared" si="48"/>
        <v>Reg2015Non-melanoma - C44AllSexAuckland</v>
      </c>
      <c r="B3094" s="23" t="s">
        <v>2</v>
      </c>
      <c r="C3094" s="23">
        <v>2015</v>
      </c>
      <c r="D3094" s="23" t="s">
        <v>263</v>
      </c>
      <c r="E3094" s="23" t="s">
        <v>3</v>
      </c>
      <c r="F3094" s="23" t="s">
        <v>188</v>
      </c>
      <c r="G3094" s="23">
        <v>16</v>
      </c>
    </row>
    <row r="3095" spans="1:7" ht="15" x14ac:dyDescent="0.25">
      <c r="A3095" s="128" t="str">
        <f t="shared" si="48"/>
        <v>Reg2015Mesothelioma - C45AllSexAuckland</v>
      </c>
      <c r="B3095" s="23" t="s">
        <v>2</v>
      </c>
      <c r="C3095" s="23">
        <v>2015</v>
      </c>
      <c r="D3095" s="23" t="s">
        <v>30</v>
      </c>
      <c r="E3095" s="23" t="s">
        <v>3</v>
      </c>
      <c r="F3095" s="23" t="s">
        <v>188</v>
      </c>
      <c r="G3095" s="23">
        <v>7</v>
      </c>
    </row>
    <row r="3096" spans="1:7" ht="15" x14ac:dyDescent="0.25">
      <c r="A3096" s="128" t="str">
        <f t="shared" si="48"/>
        <v>Reg2015Peritoneum - C48AllSexAuckland</v>
      </c>
      <c r="B3096" s="23" t="s">
        <v>2</v>
      </c>
      <c r="C3096" s="23">
        <v>2015</v>
      </c>
      <c r="D3096" s="23" t="s">
        <v>267</v>
      </c>
      <c r="E3096" s="23" t="s">
        <v>3</v>
      </c>
      <c r="F3096" s="23" t="s">
        <v>188</v>
      </c>
      <c r="G3096" s="23">
        <v>2</v>
      </c>
    </row>
    <row r="3097" spans="1:7" ht="15" x14ac:dyDescent="0.25">
      <c r="A3097" s="128" t="str">
        <f t="shared" si="48"/>
        <v>Reg2015Connective tissue - C49AllSexAuckland</v>
      </c>
      <c r="B3097" s="23" t="s">
        <v>2</v>
      </c>
      <c r="C3097" s="23">
        <v>2015</v>
      </c>
      <c r="D3097" s="23" t="s">
        <v>268</v>
      </c>
      <c r="E3097" s="23" t="s">
        <v>3</v>
      </c>
      <c r="F3097" s="23" t="s">
        <v>188</v>
      </c>
      <c r="G3097" s="23">
        <v>10</v>
      </c>
    </row>
    <row r="3098" spans="1:7" ht="15" x14ac:dyDescent="0.25">
      <c r="A3098" s="128" t="str">
        <f t="shared" si="48"/>
        <v>Reg2015Breast - C50AllSexAuckland</v>
      </c>
      <c r="B3098" s="23" t="s">
        <v>2</v>
      </c>
      <c r="C3098" s="23">
        <v>2015</v>
      </c>
      <c r="D3098" s="23" t="s">
        <v>21</v>
      </c>
      <c r="E3098" s="23" t="s">
        <v>3</v>
      </c>
      <c r="F3098" s="23" t="s">
        <v>188</v>
      </c>
      <c r="G3098" s="23">
        <v>280</v>
      </c>
    </row>
    <row r="3099" spans="1:7" ht="15" x14ac:dyDescent="0.25">
      <c r="A3099" s="128" t="str">
        <f t="shared" si="48"/>
        <v>Reg2015Vagina - C52AllSexAuckland</v>
      </c>
      <c r="B3099" s="23" t="s">
        <v>2</v>
      </c>
      <c r="C3099" s="23">
        <v>2015</v>
      </c>
      <c r="D3099" s="23" t="s">
        <v>45</v>
      </c>
      <c r="E3099" s="23" t="s">
        <v>3</v>
      </c>
      <c r="F3099" s="23" t="s">
        <v>188</v>
      </c>
      <c r="G3099" s="23">
        <v>2</v>
      </c>
    </row>
    <row r="3100" spans="1:7" ht="15" x14ac:dyDescent="0.25">
      <c r="A3100" s="128" t="str">
        <f t="shared" si="48"/>
        <v>Reg2015Cervix - C53AllSexAuckland</v>
      </c>
      <c r="B3100" s="23" t="s">
        <v>2</v>
      </c>
      <c r="C3100" s="23">
        <v>2015</v>
      </c>
      <c r="D3100" s="23" t="s">
        <v>22</v>
      </c>
      <c r="E3100" s="23" t="s">
        <v>3</v>
      </c>
      <c r="F3100" s="23" t="s">
        <v>188</v>
      </c>
      <c r="G3100" s="23">
        <v>9</v>
      </c>
    </row>
    <row r="3101" spans="1:7" ht="15" x14ac:dyDescent="0.25">
      <c r="A3101" s="128" t="str">
        <f t="shared" si="48"/>
        <v>Reg2015Uterus - C54-C55AllSexAuckland</v>
      </c>
      <c r="B3101" s="23" t="s">
        <v>2</v>
      </c>
      <c r="C3101" s="23">
        <v>2015</v>
      </c>
      <c r="D3101" s="23" t="s">
        <v>44</v>
      </c>
      <c r="E3101" s="23" t="s">
        <v>3</v>
      </c>
      <c r="F3101" s="23" t="s">
        <v>188</v>
      </c>
      <c r="G3101" s="23">
        <v>47</v>
      </c>
    </row>
    <row r="3102" spans="1:7" ht="15" x14ac:dyDescent="0.25">
      <c r="A3102" s="128" t="str">
        <f t="shared" si="48"/>
        <v>Reg2015Ovary - C56AllSexAuckland</v>
      </c>
      <c r="B3102" s="23" t="s">
        <v>2</v>
      </c>
      <c r="C3102" s="23">
        <v>2015</v>
      </c>
      <c r="D3102" s="23" t="s">
        <v>35</v>
      </c>
      <c r="E3102" s="23" t="s">
        <v>3</v>
      </c>
      <c r="F3102" s="23" t="s">
        <v>188</v>
      </c>
      <c r="G3102" s="23">
        <v>15</v>
      </c>
    </row>
    <row r="3103" spans="1:7" ht="15" x14ac:dyDescent="0.25">
      <c r="A3103" s="128" t="str">
        <f t="shared" si="48"/>
        <v>Reg2015Other female genital organs - C57AllSexAuckland</v>
      </c>
      <c r="B3103" s="23" t="s">
        <v>2</v>
      </c>
      <c r="C3103" s="23">
        <v>2015</v>
      </c>
      <c r="D3103" s="23" t="s">
        <v>270</v>
      </c>
      <c r="E3103" s="23" t="s">
        <v>3</v>
      </c>
      <c r="F3103" s="23" t="s">
        <v>188</v>
      </c>
      <c r="G3103" s="23">
        <v>14</v>
      </c>
    </row>
    <row r="3104" spans="1:7" ht="15" x14ac:dyDescent="0.25">
      <c r="A3104" s="128" t="str">
        <f t="shared" si="48"/>
        <v>Reg2015Penis - C60AllSexAuckland</v>
      </c>
      <c r="B3104" s="23" t="s">
        <v>2</v>
      </c>
      <c r="C3104" s="23">
        <v>2015</v>
      </c>
      <c r="D3104" s="23" t="s">
        <v>37</v>
      </c>
      <c r="E3104" s="23" t="s">
        <v>3</v>
      </c>
      <c r="F3104" s="23" t="s">
        <v>188</v>
      </c>
      <c r="G3104" s="23">
        <v>1</v>
      </c>
    </row>
    <row r="3105" spans="1:7" ht="15" x14ac:dyDescent="0.25">
      <c r="A3105" s="128" t="str">
        <f t="shared" si="48"/>
        <v>Reg2015Prostate - C61AllSexAuckland</v>
      </c>
      <c r="B3105" s="23" t="s">
        <v>2</v>
      </c>
      <c r="C3105" s="23">
        <v>2015</v>
      </c>
      <c r="D3105" s="23" t="s">
        <v>38</v>
      </c>
      <c r="E3105" s="23" t="s">
        <v>3</v>
      </c>
      <c r="F3105" s="23" t="s">
        <v>188</v>
      </c>
      <c r="G3105" s="23">
        <v>235</v>
      </c>
    </row>
    <row r="3106" spans="1:7" ht="15" x14ac:dyDescent="0.25">
      <c r="A3106" s="128" t="str">
        <f t="shared" si="48"/>
        <v>Reg2015Testis - C62AllSexAuckland</v>
      </c>
      <c r="B3106" s="23" t="s">
        <v>2</v>
      </c>
      <c r="C3106" s="23">
        <v>2015</v>
      </c>
      <c r="D3106" s="23" t="s">
        <v>40</v>
      </c>
      <c r="E3106" s="23" t="s">
        <v>3</v>
      </c>
      <c r="F3106" s="23" t="s">
        <v>188</v>
      </c>
      <c r="G3106" s="23">
        <v>14</v>
      </c>
    </row>
    <row r="3107" spans="1:7" ht="15" x14ac:dyDescent="0.25">
      <c r="A3107" s="128" t="str">
        <f t="shared" si="48"/>
        <v>Reg2015Other male genital organs - C63AllSexAuckland</v>
      </c>
      <c r="B3107" s="23" t="s">
        <v>2</v>
      </c>
      <c r="C3107" s="23">
        <v>2015</v>
      </c>
      <c r="D3107" s="23" t="s">
        <v>272</v>
      </c>
      <c r="E3107" s="23" t="s">
        <v>3</v>
      </c>
      <c r="F3107" s="23" t="s">
        <v>188</v>
      </c>
      <c r="G3107" s="23">
        <v>2</v>
      </c>
    </row>
    <row r="3108" spans="1:7" ht="15" x14ac:dyDescent="0.25">
      <c r="A3108" s="128" t="str">
        <f t="shared" si="48"/>
        <v>Reg2015Kidney - C64AllSexAuckland</v>
      </c>
      <c r="B3108" s="23" t="s">
        <v>2</v>
      </c>
      <c r="C3108" s="23">
        <v>2015</v>
      </c>
      <c r="D3108" s="23" t="s">
        <v>274</v>
      </c>
      <c r="E3108" s="23" t="s">
        <v>3</v>
      </c>
      <c r="F3108" s="23" t="s">
        <v>188</v>
      </c>
      <c r="G3108" s="23">
        <v>48</v>
      </c>
    </row>
    <row r="3109" spans="1:7" ht="15" x14ac:dyDescent="0.25">
      <c r="A3109" s="128" t="str">
        <f t="shared" si="48"/>
        <v>Reg2015Renal pelvis - C65AllSexAuckland</v>
      </c>
      <c r="B3109" s="23" t="s">
        <v>2</v>
      </c>
      <c r="C3109" s="23">
        <v>2015</v>
      </c>
      <c r="D3109" s="23" t="s">
        <v>275</v>
      </c>
      <c r="E3109" s="23" t="s">
        <v>3</v>
      </c>
      <c r="F3109" s="23" t="s">
        <v>188</v>
      </c>
      <c r="G3109" s="23">
        <v>2</v>
      </c>
    </row>
    <row r="3110" spans="1:7" ht="15" x14ac:dyDescent="0.25">
      <c r="A3110" s="128" t="str">
        <f t="shared" si="48"/>
        <v>Reg2015Ureter - C66AllSexAuckland</v>
      </c>
      <c r="B3110" s="23" t="s">
        <v>2</v>
      </c>
      <c r="C3110" s="23">
        <v>2015</v>
      </c>
      <c r="D3110" s="23" t="s">
        <v>43</v>
      </c>
      <c r="E3110" s="23" t="s">
        <v>3</v>
      </c>
      <c r="F3110" s="23" t="s">
        <v>188</v>
      </c>
      <c r="G3110" s="23">
        <v>7</v>
      </c>
    </row>
    <row r="3111" spans="1:7" ht="15" x14ac:dyDescent="0.25">
      <c r="A3111" s="128" t="str">
        <f t="shared" si="48"/>
        <v>Reg2015Bladder - C67AllSexAuckland</v>
      </c>
      <c r="B3111" s="23" t="s">
        <v>2</v>
      </c>
      <c r="C3111" s="23">
        <v>2015</v>
      </c>
      <c r="D3111" s="23" t="s">
        <v>19</v>
      </c>
      <c r="E3111" s="23" t="s">
        <v>3</v>
      </c>
      <c r="F3111" s="23" t="s">
        <v>188</v>
      </c>
      <c r="G3111" s="23">
        <v>31</v>
      </c>
    </row>
    <row r="3112" spans="1:7" ht="15" x14ac:dyDescent="0.25">
      <c r="A3112" s="128" t="str">
        <f t="shared" si="48"/>
        <v>Reg2015Eye - C69AllSexAuckland</v>
      </c>
      <c r="B3112" s="23" t="s">
        <v>2</v>
      </c>
      <c r="C3112" s="23">
        <v>2015</v>
      </c>
      <c r="D3112" s="23" t="s">
        <v>278</v>
      </c>
      <c r="E3112" s="23" t="s">
        <v>3</v>
      </c>
      <c r="F3112" s="23" t="s">
        <v>188</v>
      </c>
      <c r="G3112" s="23">
        <v>1</v>
      </c>
    </row>
    <row r="3113" spans="1:7" ht="15" x14ac:dyDescent="0.25">
      <c r="A3113" s="128" t="str">
        <f t="shared" si="48"/>
        <v>Reg2015Meninges - C70AllSexAuckland</v>
      </c>
      <c r="B3113" s="23" t="s">
        <v>2</v>
      </c>
      <c r="C3113" s="23">
        <v>2015</v>
      </c>
      <c r="D3113" s="23" t="s">
        <v>29</v>
      </c>
      <c r="E3113" s="23" t="s">
        <v>3</v>
      </c>
      <c r="F3113" s="23" t="s">
        <v>188</v>
      </c>
      <c r="G3113" s="23">
        <v>1</v>
      </c>
    </row>
    <row r="3114" spans="1:7" ht="15" x14ac:dyDescent="0.25">
      <c r="A3114" s="128" t="str">
        <f t="shared" si="48"/>
        <v>Reg2015Brain - C71AllSexAuckland</v>
      </c>
      <c r="B3114" s="23" t="s">
        <v>2</v>
      </c>
      <c r="C3114" s="23">
        <v>2015</v>
      </c>
      <c r="D3114" s="23" t="s">
        <v>20</v>
      </c>
      <c r="E3114" s="23" t="s">
        <v>3</v>
      </c>
      <c r="F3114" s="23" t="s">
        <v>188</v>
      </c>
      <c r="G3114" s="23">
        <v>27</v>
      </c>
    </row>
    <row r="3115" spans="1:7" ht="15" x14ac:dyDescent="0.25">
      <c r="A3115" s="128" t="str">
        <f t="shared" si="48"/>
        <v>Reg2015Other central nervous system - C72AllSexAuckland</v>
      </c>
      <c r="B3115" s="23" t="s">
        <v>2</v>
      </c>
      <c r="C3115" s="23">
        <v>2015</v>
      </c>
      <c r="D3115" s="23" t="s">
        <v>279</v>
      </c>
      <c r="E3115" s="23" t="s">
        <v>3</v>
      </c>
      <c r="F3115" s="23" t="s">
        <v>188</v>
      </c>
      <c r="G3115" s="23">
        <v>1</v>
      </c>
    </row>
    <row r="3116" spans="1:7" ht="15" x14ac:dyDescent="0.25">
      <c r="A3116" s="128" t="str">
        <f t="shared" si="48"/>
        <v>Reg2015Thyroid - C73AllSexAuckland</v>
      </c>
      <c r="B3116" s="23" t="s">
        <v>2</v>
      </c>
      <c r="C3116" s="23">
        <v>2015</v>
      </c>
      <c r="D3116" s="23" t="s">
        <v>281</v>
      </c>
      <c r="E3116" s="23" t="s">
        <v>3</v>
      </c>
      <c r="F3116" s="23" t="s">
        <v>188</v>
      </c>
      <c r="G3116" s="23">
        <v>38</v>
      </c>
    </row>
    <row r="3117" spans="1:7" ht="15" x14ac:dyDescent="0.25">
      <c r="A3117" s="128" t="str">
        <f t="shared" si="48"/>
        <v>Reg2015Adrenal gland - C74AllSexAuckland</v>
      </c>
      <c r="B3117" s="23" t="s">
        <v>2</v>
      </c>
      <c r="C3117" s="23">
        <v>2015</v>
      </c>
      <c r="D3117" s="23" t="s">
        <v>282</v>
      </c>
      <c r="E3117" s="23" t="s">
        <v>3</v>
      </c>
      <c r="F3117" s="23" t="s">
        <v>188</v>
      </c>
      <c r="G3117" s="23">
        <v>3</v>
      </c>
    </row>
    <row r="3118" spans="1:7" ht="15" x14ac:dyDescent="0.25">
      <c r="A3118" s="128" t="str">
        <f t="shared" si="48"/>
        <v>Reg2015Other endocrine glands - C75AllSexAuckland</v>
      </c>
      <c r="B3118" s="23" t="s">
        <v>2</v>
      </c>
      <c r="C3118" s="23">
        <v>2015</v>
      </c>
      <c r="D3118" s="23" t="s">
        <v>283</v>
      </c>
      <c r="E3118" s="23" t="s">
        <v>3</v>
      </c>
      <c r="F3118" s="23" t="s">
        <v>188</v>
      </c>
      <c r="G3118" s="23">
        <v>1</v>
      </c>
    </row>
    <row r="3119" spans="1:7" ht="15" x14ac:dyDescent="0.25">
      <c r="A3119" s="128" t="str">
        <f t="shared" si="48"/>
        <v>Reg2015Other and ill-defined sites - C76AllSexAuckland</v>
      </c>
      <c r="B3119" s="23" t="s">
        <v>2</v>
      </c>
      <c r="C3119" s="23">
        <v>2015</v>
      </c>
      <c r="D3119" s="23" t="s">
        <v>285</v>
      </c>
      <c r="E3119" s="23" t="s">
        <v>3</v>
      </c>
      <c r="F3119" s="23" t="s">
        <v>188</v>
      </c>
      <c r="G3119" s="23">
        <v>1</v>
      </c>
    </row>
    <row r="3120" spans="1:7" ht="15" x14ac:dyDescent="0.25">
      <c r="A3120" s="128" t="str">
        <f t="shared" si="48"/>
        <v>Reg2015Unknown primary - C77-C79AllSexAuckland</v>
      </c>
      <c r="B3120" s="23" t="s">
        <v>2</v>
      </c>
      <c r="C3120" s="23">
        <v>2015</v>
      </c>
      <c r="D3120" s="23" t="s">
        <v>286</v>
      </c>
      <c r="E3120" s="23" t="s">
        <v>3</v>
      </c>
      <c r="F3120" s="23" t="s">
        <v>188</v>
      </c>
      <c r="G3120" s="23">
        <v>25</v>
      </c>
    </row>
    <row r="3121" spans="1:7" ht="15" x14ac:dyDescent="0.25">
      <c r="A3121" s="128" t="str">
        <f t="shared" si="48"/>
        <v>Reg2015Unspecified site - C80AllSexAuckland</v>
      </c>
      <c r="B3121" s="23" t="s">
        <v>2</v>
      </c>
      <c r="C3121" s="23">
        <v>2015</v>
      </c>
      <c r="D3121" s="23" t="s">
        <v>287</v>
      </c>
      <c r="E3121" s="23" t="s">
        <v>3</v>
      </c>
      <c r="F3121" s="23" t="s">
        <v>188</v>
      </c>
      <c r="G3121" s="23">
        <v>6</v>
      </c>
    </row>
    <row r="3122" spans="1:7" ht="15" x14ac:dyDescent="0.25">
      <c r="A3122" s="128" t="str">
        <f t="shared" si="48"/>
        <v>Reg2015Hodgkin lymphoma - C81AllSexAuckland</v>
      </c>
      <c r="B3122" s="23" t="s">
        <v>2</v>
      </c>
      <c r="C3122" s="23">
        <v>2015</v>
      </c>
      <c r="D3122" s="23" t="s">
        <v>289</v>
      </c>
      <c r="E3122" s="23" t="s">
        <v>3</v>
      </c>
      <c r="F3122" s="23" t="s">
        <v>188</v>
      </c>
      <c r="G3122" s="23">
        <v>14</v>
      </c>
    </row>
    <row r="3123" spans="1:7" ht="15" x14ac:dyDescent="0.25">
      <c r="A3123" s="128" t="str">
        <f t="shared" si="48"/>
        <v>Reg2015Non-Hodgkin lymphoma - C82-C86, C96AllSexAuckland</v>
      </c>
      <c r="B3123" s="23" t="s">
        <v>2</v>
      </c>
      <c r="C3123" s="23">
        <v>2015</v>
      </c>
      <c r="D3123" s="23" t="s">
        <v>365</v>
      </c>
      <c r="E3123" s="23" t="s">
        <v>3</v>
      </c>
      <c r="F3123" s="23" t="s">
        <v>188</v>
      </c>
      <c r="G3123" s="23">
        <v>86</v>
      </c>
    </row>
    <row r="3124" spans="1:7" ht="15" x14ac:dyDescent="0.25">
      <c r="A3124" s="128" t="str">
        <f t="shared" si="48"/>
        <v>Reg2015Immunoproliferative cancers - C88AllSexAuckland</v>
      </c>
      <c r="B3124" s="23" t="s">
        <v>2</v>
      </c>
      <c r="C3124" s="23">
        <v>2015</v>
      </c>
      <c r="D3124" s="23" t="s">
        <v>291</v>
      </c>
      <c r="E3124" s="23" t="s">
        <v>3</v>
      </c>
      <c r="F3124" s="23" t="s">
        <v>188</v>
      </c>
      <c r="G3124" s="23">
        <v>2</v>
      </c>
    </row>
    <row r="3125" spans="1:7" ht="15" x14ac:dyDescent="0.25">
      <c r="A3125" s="128" t="str">
        <f t="shared" si="48"/>
        <v>Reg2015Myeloma - C90AllSexAuckland</v>
      </c>
      <c r="B3125" s="23" t="s">
        <v>2</v>
      </c>
      <c r="C3125" s="23">
        <v>2015</v>
      </c>
      <c r="D3125" s="23" t="s">
        <v>292</v>
      </c>
      <c r="E3125" s="23" t="s">
        <v>3</v>
      </c>
      <c r="F3125" s="23" t="s">
        <v>188</v>
      </c>
      <c r="G3125" s="23">
        <v>32</v>
      </c>
    </row>
    <row r="3126" spans="1:7" ht="15" x14ac:dyDescent="0.25">
      <c r="A3126" s="128" t="str">
        <f t="shared" si="48"/>
        <v>Reg2015Leukaemia - C91-C95AllSexAuckland</v>
      </c>
      <c r="B3126" s="23" t="s">
        <v>2</v>
      </c>
      <c r="C3126" s="23">
        <v>2015</v>
      </c>
      <c r="D3126" s="23" t="s">
        <v>26</v>
      </c>
      <c r="E3126" s="23" t="s">
        <v>3</v>
      </c>
      <c r="F3126" s="23" t="s">
        <v>188</v>
      </c>
      <c r="G3126" s="23">
        <v>60</v>
      </c>
    </row>
    <row r="3127" spans="1:7" ht="15" x14ac:dyDescent="0.25">
      <c r="A3127" s="128" t="str">
        <f t="shared" si="48"/>
        <v>Reg2015Polycythemia vera - D45AllSexAuckland</v>
      </c>
      <c r="B3127" s="23" t="s">
        <v>2</v>
      </c>
      <c r="C3127" s="23">
        <v>2015</v>
      </c>
      <c r="D3127" s="23" t="s">
        <v>294</v>
      </c>
      <c r="E3127" s="23" t="s">
        <v>3</v>
      </c>
      <c r="F3127" s="23" t="s">
        <v>188</v>
      </c>
      <c r="G3127" s="23">
        <v>5</v>
      </c>
    </row>
    <row r="3128" spans="1:7" ht="15" x14ac:dyDescent="0.25">
      <c r="A3128" s="128" t="str">
        <f t="shared" si="48"/>
        <v>Reg2015Myelodyplastic syndromes - D46AllSexAuckland</v>
      </c>
      <c r="B3128" s="23" t="s">
        <v>2</v>
      </c>
      <c r="C3128" s="23">
        <v>2015</v>
      </c>
      <c r="D3128" s="23" t="s">
        <v>295</v>
      </c>
      <c r="E3128" s="23" t="s">
        <v>3</v>
      </c>
      <c r="F3128" s="23" t="s">
        <v>188</v>
      </c>
      <c r="G3128" s="23">
        <v>14</v>
      </c>
    </row>
    <row r="3129" spans="1:7" ht="15" x14ac:dyDescent="0.25">
      <c r="A3129" s="128" t="str">
        <f t="shared" si="48"/>
        <v>Reg2015Uncertain behaviour of lymphoid, haematopoietic and related tissue - D47AllSexAuckland</v>
      </c>
      <c r="B3129" s="23" t="s">
        <v>2</v>
      </c>
      <c r="C3129" s="23">
        <v>2015</v>
      </c>
      <c r="D3129" s="23" t="s">
        <v>296</v>
      </c>
      <c r="E3129" s="23" t="s">
        <v>3</v>
      </c>
      <c r="F3129" s="23" t="s">
        <v>188</v>
      </c>
      <c r="G3129" s="23">
        <v>7</v>
      </c>
    </row>
    <row r="3130" spans="1:7" ht="15" x14ac:dyDescent="0.25">
      <c r="A3130" s="128" t="str">
        <f t="shared" si="48"/>
        <v>Reg2015Lip - C00AllSexCounties Manukau</v>
      </c>
      <c r="B3130" s="23" t="s">
        <v>2</v>
      </c>
      <c r="C3130" s="23">
        <v>2015</v>
      </c>
      <c r="D3130" s="23" t="s">
        <v>27</v>
      </c>
      <c r="E3130" s="23" t="s">
        <v>3</v>
      </c>
      <c r="F3130" s="23" t="s">
        <v>189</v>
      </c>
      <c r="G3130" s="23">
        <v>4</v>
      </c>
    </row>
    <row r="3131" spans="1:7" ht="15" x14ac:dyDescent="0.25">
      <c r="A3131" s="128" t="str">
        <f t="shared" si="48"/>
        <v>Reg2015Tongue - C01-C02AllSexCounties Manukau</v>
      </c>
      <c r="B3131" s="23" t="s">
        <v>2</v>
      </c>
      <c r="C3131" s="23">
        <v>2015</v>
      </c>
      <c r="D3131" s="23" t="s">
        <v>42</v>
      </c>
      <c r="E3131" s="23" t="s">
        <v>3</v>
      </c>
      <c r="F3131" s="23" t="s">
        <v>189</v>
      </c>
      <c r="G3131" s="23">
        <v>13</v>
      </c>
    </row>
    <row r="3132" spans="1:7" ht="15" x14ac:dyDescent="0.25">
      <c r="A3132" s="128" t="str">
        <f t="shared" si="48"/>
        <v>Reg2015Mouth - C03-C06AllSexCounties Manukau</v>
      </c>
      <c r="B3132" s="23" t="s">
        <v>2</v>
      </c>
      <c r="C3132" s="23">
        <v>2015</v>
      </c>
      <c r="D3132" s="23" t="s">
        <v>31</v>
      </c>
      <c r="E3132" s="23" t="s">
        <v>3</v>
      </c>
      <c r="F3132" s="23" t="s">
        <v>189</v>
      </c>
      <c r="G3132" s="23">
        <v>6</v>
      </c>
    </row>
    <row r="3133" spans="1:7" ht="15" x14ac:dyDescent="0.25">
      <c r="A3133" s="128" t="str">
        <f t="shared" si="48"/>
        <v>Reg2015Salivary glands - C07-C08AllSexCounties Manukau</v>
      </c>
      <c r="B3133" s="23" t="s">
        <v>2</v>
      </c>
      <c r="C3133" s="23">
        <v>2015</v>
      </c>
      <c r="D3133" s="23" t="s">
        <v>247</v>
      </c>
      <c r="E3133" s="23" t="s">
        <v>3</v>
      </c>
      <c r="F3133" s="23" t="s">
        <v>189</v>
      </c>
      <c r="G3133" s="23">
        <v>3</v>
      </c>
    </row>
    <row r="3134" spans="1:7" ht="15" x14ac:dyDescent="0.25">
      <c r="A3134" s="128" t="str">
        <f t="shared" si="48"/>
        <v>Reg2015Tonsils - C09AllSexCounties Manukau</v>
      </c>
      <c r="B3134" s="23" t="s">
        <v>2</v>
      </c>
      <c r="C3134" s="23">
        <v>2015</v>
      </c>
      <c r="D3134" s="23" t="s">
        <v>248</v>
      </c>
      <c r="E3134" s="23" t="s">
        <v>3</v>
      </c>
      <c r="F3134" s="23" t="s">
        <v>189</v>
      </c>
      <c r="G3134" s="23">
        <v>10</v>
      </c>
    </row>
    <row r="3135" spans="1:7" ht="15" x14ac:dyDescent="0.25">
      <c r="A3135" s="128" t="str">
        <f t="shared" si="48"/>
        <v>Reg2015Oropharynx - C10AllSexCounties Manukau</v>
      </c>
      <c r="B3135" s="23" t="s">
        <v>2</v>
      </c>
      <c r="C3135" s="23">
        <v>2015</v>
      </c>
      <c r="D3135" s="23" t="s">
        <v>34</v>
      </c>
      <c r="E3135" s="23" t="s">
        <v>3</v>
      </c>
      <c r="F3135" s="23" t="s">
        <v>189</v>
      </c>
      <c r="G3135" s="23">
        <v>2</v>
      </c>
    </row>
    <row r="3136" spans="1:7" ht="15" x14ac:dyDescent="0.25">
      <c r="A3136" s="128" t="str">
        <f t="shared" si="48"/>
        <v>Reg2015Nasopharynx - C11AllSexCounties Manukau</v>
      </c>
      <c r="B3136" s="23" t="s">
        <v>2</v>
      </c>
      <c r="C3136" s="23">
        <v>2015</v>
      </c>
      <c r="D3136" s="23" t="s">
        <v>32</v>
      </c>
      <c r="E3136" s="23" t="s">
        <v>3</v>
      </c>
      <c r="F3136" s="23" t="s">
        <v>189</v>
      </c>
      <c r="G3136" s="23">
        <v>11</v>
      </c>
    </row>
    <row r="3137" spans="1:7" ht="15" x14ac:dyDescent="0.25">
      <c r="A3137" s="128" t="str">
        <f t="shared" si="48"/>
        <v>Reg2015Pyriform sinus - C12AllSexCounties Manukau</v>
      </c>
      <c r="B3137" s="23" t="s">
        <v>2</v>
      </c>
      <c r="C3137" s="23">
        <v>2015</v>
      </c>
      <c r="D3137" s="23" t="s">
        <v>249</v>
      </c>
      <c r="E3137" s="23" t="s">
        <v>3</v>
      </c>
      <c r="F3137" s="23" t="s">
        <v>189</v>
      </c>
      <c r="G3137" s="23">
        <v>2</v>
      </c>
    </row>
    <row r="3138" spans="1:7" ht="15" x14ac:dyDescent="0.25">
      <c r="A3138" s="128" t="str">
        <f t="shared" si="48"/>
        <v>Reg2015Hypopharynx - C13AllSexCounties Manukau</v>
      </c>
      <c r="B3138" s="23" t="s">
        <v>2</v>
      </c>
      <c r="C3138" s="23">
        <v>2015</v>
      </c>
      <c r="D3138" s="23" t="s">
        <v>24</v>
      </c>
      <c r="E3138" s="23" t="s">
        <v>3</v>
      </c>
      <c r="F3138" s="23" t="s">
        <v>189</v>
      </c>
      <c r="G3138" s="23">
        <v>1</v>
      </c>
    </row>
    <row r="3139" spans="1:7" ht="15" x14ac:dyDescent="0.25">
      <c r="A3139" s="128" t="str">
        <f t="shared" ref="A3139:A3202" si="49">B3139&amp;C3139&amp;D3139&amp;E3139&amp;F3139</f>
        <v>Reg2015Other lip, oral cavity and pharynx - C14AllSexCounties Manukau</v>
      </c>
      <c r="B3139" s="23" t="s">
        <v>2</v>
      </c>
      <c r="C3139" s="23">
        <v>2015</v>
      </c>
      <c r="D3139" s="23" t="s">
        <v>250</v>
      </c>
      <c r="E3139" s="23" t="s">
        <v>3</v>
      </c>
      <c r="F3139" s="23" t="s">
        <v>189</v>
      </c>
      <c r="G3139" s="23">
        <v>2</v>
      </c>
    </row>
    <row r="3140" spans="1:7" ht="15" x14ac:dyDescent="0.25">
      <c r="A3140" s="128" t="str">
        <f t="shared" si="49"/>
        <v>Reg2015Oesophagus - C15AllSexCounties Manukau</v>
      </c>
      <c r="B3140" s="23" t="s">
        <v>2</v>
      </c>
      <c r="C3140" s="23">
        <v>2015</v>
      </c>
      <c r="D3140" s="23" t="s">
        <v>33</v>
      </c>
      <c r="E3140" s="23" t="s">
        <v>3</v>
      </c>
      <c r="F3140" s="23" t="s">
        <v>189</v>
      </c>
      <c r="G3140" s="23">
        <v>27</v>
      </c>
    </row>
    <row r="3141" spans="1:7" ht="15" x14ac:dyDescent="0.25">
      <c r="A3141" s="128" t="str">
        <f t="shared" si="49"/>
        <v>Reg2015Stomach - C16AllSexCounties Manukau</v>
      </c>
      <c r="B3141" s="23" t="s">
        <v>2</v>
      </c>
      <c r="C3141" s="23">
        <v>2015</v>
      </c>
      <c r="D3141" s="23" t="s">
        <v>39</v>
      </c>
      <c r="E3141" s="23" t="s">
        <v>3</v>
      </c>
      <c r="F3141" s="23" t="s">
        <v>189</v>
      </c>
      <c r="G3141" s="23">
        <v>49</v>
      </c>
    </row>
    <row r="3142" spans="1:7" ht="15" x14ac:dyDescent="0.25">
      <c r="A3142" s="128" t="str">
        <f t="shared" si="49"/>
        <v>Reg2015Small intestine - C17AllSexCounties Manukau</v>
      </c>
      <c r="B3142" s="23" t="s">
        <v>2</v>
      </c>
      <c r="C3142" s="23">
        <v>2015</v>
      </c>
      <c r="D3142" s="23" t="s">
        <v>252</v>
      </c>
      <c r="E3142" s="23" t="s">
        <v>3</v>
      </c>
      <c r="F3142" s="23" t="s">
        <v>189</v>
      </c>
      <c r="G3142" s="23">
        <v>13</v>
      </c>
    </row>
    <row r="3143" spans="1:7" ht="15" x14ac:dyDescent="0.25">
      <c r="A3143" s="128" t="str">
        <f t="shared" si="49"/>
        <v>Reg2015Colon, rectum and rectosigmoid junction - C18-C20AllSexCounties Manukau</v>
      </c>
      <c r="B3143" s="23" t="s">
        <v>2</v>
      </c>
      <c r="C3143" s="23">
        <v>2015</v>
      </c>
      <c r="D3143" s="23" t="s">
        <v>1567</v>
      </c>
      <c r="E3143" s="23" t="s">
        <v>3</v>
      </c>
      <c r="F3143" s="23" t="s">
        <v>189</v>
      </c>
      <c r="G3143" s="23">
        <v>259</v>
      </c>
    </row>
    <row r="3144" spans="1:7" ht="15" x14ac:dyDescent="0.25">
      <c r="A3144" s="128" t="str">
        <f t="shared" si="49"/>
        <v>Reg2015Anus - C21AllSexCounties Manukau</v>
      </c>
      <c r="B3144" s="23" t="s">
        <v>2</v>
      </c>
      <c r="C3144" s="23">
        <v>2015</v>
      </c>
      <c r="D3144" s="23" t="s">
        <v>18</v>
      </c>
      <c r="E3144" s="23" t="s">
        <v>3</v>
      </c>
      <c r="F3144" s="23" t="s">
        <v>189</v>
      </c>
      <c r="G3144" s="23">
        <v>5</v>
      </c>
    </row>
    <row r="3145" spans="1:7" ht="15" x14ac:dyDescent="0.25">
      <c r="A3145" s="128" t="str">
        <f t="shared" si="49"/>
        <v>Reg2015Liver - C22AllSexCounties Manukau</v>
      </c>
      <c r="B3145" s="23" t="s">
        <v>2</v>
      </c>
      <c r="C3145" s="23">
        <v>2015</v>
      </c>
      <c r="D3145" s="23" t="s">
        <v>254</v>
      </c>
      <c r="E3145" s="23" t="s">
        <v>3</v>
      </c>
      <c r="F3145" s="23" t="s">
        <v>189</v>
      </c>
      <c r="G3145" s="23">
        <v>42</v>
      </c>
    </row>
    <row r="3146" spans="1:7" ht="15" x14ac:dyDescent="0.25">
      <c r="A3146" s="128" t="str">
        <f t="shared" si="49"/>
        <v>Reg2015Gallbladder - C23AllSexCounties Manukau</v>
      </c>
      <c r="B3146" s="23" t="s">
        <v>2</v>
      </c>
      <c r="C3146" s="23">
        <v>2015</v>
      </c>
      <c r="D3146" s="23" t="s">
        <v>23</v>
      </c>
      <c r="E3146" s="23" t="s">
        <v>3</v>
      </c>
      <c r="F3146" s="23" t="s">
        <v>189</v>
      </c>
      <c r="G3146" s="23">
        <v>9</v>
      </c>
    </row>
    <row r="3147" spans="1:7" ht="15" x14ac:dyDescent="0.25">
      <c r="A3147" s="128" t="str">
        <f t="shared" si="49"/>
        <v>Reg2015Other biliary tract - C24AllSexCounties Manukau</v>
      </c>
      <c r="B3147" s="23" t="s">
        <v>2</v>
      </c>
      <c r="C3147" s="23">
        <v>2015</v>
      </c>
      <c r="D3147" s="23" t="s">
        <v>255</v>
      </c>
      <c r="E3147" s="23" t="s">
        <v>3</v>
      </c>
      <c r="F3147" s="23" t="s">
        <v>189</v>
      </c>
      <c r="G3147" s="23">
        <v>7</v>
      </c>
    </row>
    <row r="3148" spans="1:7" ht="15" x14ac:dyDescent="0.25">
      <c r="A3148" s="128" t="str">
        <f t="shared" si="49"/>
        <v>Reg2015Pancreas - C25AllSexCounties Manukau</v>
      </c>
      <c r="B3148" s="23" t="s">
        <v>2</v>
      </c>
      <c r="C3148" s="23">
        <v>2015</v>
      </c>
      <c r="D3148" s="23" t="s">
        <v>36</v>
      </c>
      <c r="E3148" s="23" t="s">
        <v>3</v>
      </c>
      <c r="F3148" s="23" t="s">
        <v>189</v>
      </c>
      <c r="G3148" s="23">
        <v>51</v>
      </c>
    </row>
    <row r="3149" spans="1:7" ht="15" x14ac:dyDescent="0.25">
      <c r="A3149" s="128" t="str">
        <f t="shared" si="49"/>
        <v>Reg2015Other digestive organs - C26AllSexCounties Manukau</v>
      </c>
      <c r="B3149" s="23" t="s">
        <v>2</v>
      </c>
      <c r="C3149" s="23">
        <v>2015</v>
      </c>
      <c r="D3149" s="23" t="s">
        <v>256</v>
      </c>
      <c r="E3149" s="23" t="s">
        <v>3</v>
      </c>
      <c r="F3149" s="23" t="s">
        <v>189</v>
      </c>
      <c r="G3149" s="23">
        <v>8</v>
      </c>
    </row>
    <row r="3150" spans="1:7" ht="15" x14ac:dyDescent="0.25">
      <c r="A3150" s="128" t="str">
        <f t="shared" si="49"/>
        <v>Reg2015Nasal cavity and middle ear - C30AllSexCounties Manukau</v>
      </c>
      <c r="B3150" s="23" t="s">
        <v>2</v>
      </c>
      <c r="C3150" s="23">
        <v>2015</v>
      </c>
      <c r="D3150" s="23" t="s">
        <v>258</v>
      </c>
      <c r="E3150" s="23" t="s">
        <v>3</v>
      </c>
      <c r="F3150" s="23" t="s">
        <v>189</v>
      </c>
      <c r="G3150" s="23">
        <v>4</v>
      </c>
    </row>
    <row r="3151" spans="1:7" ht="15" x14ac:dyDescent="0.25">
      <c r="A3151" s="128" t="str">
        <f t="shared" si="49"/>
        <v>Reg2015Larynx - C32AllSexCounties Manukau</v>
      </c>
      <c r="B3151" s="23" t="s">
        <v>2</v>
      </c>
      <c r="C3151" s="23">
        <v>2015</v>
      </c>
      <c r="D3151" s="23" t="s">
        <v>25</v>
      </c>
      <c r="E3151" s="23" t="s">
        <v>3</v>
      </c>
      <c r="F3151" s="23" t="s">
        <v>189</v>
      </c>
      <c r="G3151" s="23">
        <v>8</v>
      </c>
    </row>
    <row r="3152" spans="1:7" ht="15" x14ac:dyDescent="0.25">
      <c r="A3152" s="128" t="str">
        <f t="shared" si="49"/>
        <v>Reg2015Lung - C33-C34AllSexCounties Manukau</v>
      </c>
      <c r="B3152" s="23" t="s">
        <v>2</v>
      </c>
      <c r="C3152" s="23">
        <v>2015</v>
      </c>
      <c r="D3152" s="23" t="s">
        <v>47</v>
      </c>
      <c r="E3152" s="23" t="s">
        <v>3</v>
      </c>
      <c r="F3152" s="23" t="s">
        <v>189</v>
      </c>
      <c r="G3152" s="23">
        <v>242</v>
      </c>
    </row>
    <row r="3153" spans="1:7" ht="15" x14ac:dyDescent="0.25">
      <c r="A3153" s="128" t="str">
        <f t="shared" si="49"/>
        <v>Reg2015Thymus - C37AllSexCounties Manukau</v>
      </c>
      <c r="B3153" s="23" t="s">
        <v>2</v>
      </c>
      <c r="C3153" s="23">
        <v>2015</v>
      </c>
      <c r="D3153" s="23" t="s">
        <v>41</v>
      </c>
      <c r="E3153" s="23" t="s">
        <v>3</v>
      </c>
      <c r="F3153" s="23" t="s">
        <v>189</v>
      </c>
      <c r="G3153" s="23">
        <v>5</v>
      </c>
    </row>
    <row r="3154" spans="1:7" ht="15" x14ac:dyDescent="0.25">
      <c r="A3154" s="128" t="str">
        <f t="shared" si="49"/>
        <v>Reg2015Bone and articular cartilage - C40-C41AllSexCounties Manukau</v>
      </c>
      <c r="B3154" s="23" t="s">
        <v>2</v>
      </c>
      <c r="C3154" s="23">
        <v>2015</v>
      </c>
      <c r="D3154" s="23" t="s">
        <v>262</v>
      </c>
      <c r="E3154" s="23" t="s">
        <v>3</v>
      </c>
      <c r="F3154" s="23" t="s">
        <v>189</v>
      </c>
      <c r="G3154" s="23">
        <v>1</v>
      </c>
    </row>
    <row r="3155" spans="1:7" ht="15" x14ac:dyDescent="0.25">
      <c r="A3155" s="128" t="str">
        <f t="shared" si="49"/>
        <v>Reg2015Melanoma - C43AllSexCounties Manukau</v>
      </c>
      <c r="B3155" s="23" t="s">
        <v>2</v>
      </c>
      <c r="C3155" s="23">
        <v>2015</v>
      </c>
      <c r="D3155" s="23" t="s">
        <v>28</v>
      </c>
      <c r="E3155" s="23" t="s">
        <v>3</v>
      </c>
      <c r="F3155" s="23" t="s">
        <v>189</v>
      </c>
      <c r="G3155" s="23">
        <v>184</v>
      </c>
    </row>
    <row r="3156" spans="1:7" ht="15" x14ac:dyDescent="0.25">
      <c r="A3156" s="128" t="str">
        <f t="shared" si="49"/>
        <v>Reg2015Non-melanoma - C44AllSexCounties Manukau</v>
      </c>
      <c r="B3156" s="23" t="s">
        <v>2</v>
      </c>
      <c r="C3156" s="23">
        <v>2015</v>
      </c>
      <c r="D3156" s="23" t="s">
        <v>263</v>
      </c>
      <c r="E3156" s="23" t="s">
        <v>3</v>
      </c>
      <c r="F3156" s="23" t="s">
        <v>189</v>
      </c>
      <c r="G3156" s="23">
        <v>11</v>
      </c>
    </row>
    <row r="3157" spans="1:7" ht="15" x14ac:dyDescent="0.25">
      <c r="A3157" s="128" t="str">
        <f t="shared" si="49"/>
        <v>Reg2015Mesothelioma - C45AllSexCounties Manukau</v>
      </c>
      <c r="B3157" s="23" t="s">
        <v>2</v>
      </c>
      <c r="C3157" s="23">
        <v>2015</v>
      </c>
      <c r="D3157" s="23" t="s">
        <v>30</v>
      </c>
      <c r="E3157" s="23" t="s">
        <v>3</v>
      </c>
      <c r="F3157" s="23" t="s">
        <v>189</v>
      </c>
      <c r="G3157" s="23">
        <v>16</v>
      </c>
    </row>
    <row r="3158" spans="1:7" ht="15" x14ac:dyDescent="0.25">
      <c r="A3158" s="128" t="str">
        <f t="shared" si="49"/>
        <v>Reg2015Kaposi sarcoma - C46AllSexCounties Manukau</v>
      </c>
      <c r="B3158" s="23" t="s">
        <v>2</v>
      </c>
      <c r="C3158" s="23">
        <v>2015</v>
      </c>
      <c r="D3158" s="23" t="s">
        <v>265</v>
      </c>
      <c r="E3158" s="23" t="s">
        <v>3</v>
      </c>
      <c r="F3158" s="23" t="s">
        <v>189</v>
      </c>
      <c r="G3158" s="23">
        <v>1</v>
      </c>
    </row>
    <row r="3159" spans="1:7" ht="15" x14ac:dyDescent="0.25">
      <c r="A3159" s="128" t="str">
        <f t="shared" si="49"/>
        <v>Reg2015Peritoneum - C48AllSexCounties Manukau</v>
      </c>
      <c r="B3159" s="23" t="s">
        <v>2</v>
      </c>
      <c r="C3159" s="23">
        <v>2015</v>
      </c>
      <c r="D3159" s="23" t="s">
        <v>267</v>
      </c>
      <c r="E3159" s="23" t="s">
        <v>3</v>
      </c>
      <c r="F3159" s="23" t="s">
        <v>189</v>
      </c>
      <c r="G3159" s="23">
        <v>10</v>
      </c>
    </row>
    <row r="3160" spans="1:7" ht="15" x14ac:dyDescent="0.25">
      <c r="A3160" s="128" t="str">
        <f t="shared" si="49"/>
        <v>Reg2015Connective tissue - C49AllSexCounties Manukau</v>
      </c>
      <c r="B3160" s="23" t="s">
        <v>2</v>
      </c>
      <c r="C3160" s="23">
        <v>2015</v>
      </c>
      <c r="D3160" s="23" t="s">
        <v>268</v>
      </c>
      <c r="E3160" s="23" t="s">
        <v>3</v>
      </c>
      <c r="F3160" s="23" t="s">
        <v>189</v>
      </c>
      <c r="G3160" s="23">
        <v>11</v>
      </c>
    </row>
    <row r="3161" spans="1:7" ht="15" x14ac:dyDescent="0.25">
      <c r="A3161" s="128" t="str">
        <f t="shared" si="49"/>
        <v>Reg2015Breast - C50AllSexCounties Manukau</v>
      </c>
      <c r="B3161" s="23" t="s">
        <v>2</v>
      </c>
      <c r="C3161" s="23">
        <v>2015</v>
      </c>
      <c r="D3161" s="23" t="s">
        <v>21</v>
      </c>
      <c r="E3161" s="23" t="s">
        <v>3</v>
      </c>
      <c r="F3161" s="23" t="s">
        <v>189</v>
      </c>
      <c r="G3161" s="23">
        <v>348</v>
      </c>
    </row>
    <row r="3162" spans="1:7" ht="15" x14ac:dyDescent="0.25">
      <c r="A3162" s="128" t="str">
        <f t="shared" si="49"/>
        <v>Reg2015Vulva - C51AllSexCounties Manukau</v>
      </c>
      <c r="B3162" s="23" t="s">
        <v>2</v>
      </c>
      <c r="C3162" s="23">
        <v>2015</v>
      </c>
      <c r="D3162" s="23" t="s">
        <v>46</v>
      </c>
      <c r="E3162" s="23" t="s">
        <v>3</v>
      </c>
      <c r="F3162" s="23" t="s">
        <v>189</v>
      </c>
      <c r="G3162" s="23">
        <v>4</v>
      </c>
    </row>
    <row r="3163" spans="1:7" ht="15" x14ac:dyDescent="0.25">
      <c r="A3163" s="128" t="str">
        <f t="shared" si="49"/>
        <v>Reg2015Cervix - C53AllSexCounties Manukau</v>
      </c>
      <c r="B3163" s="23" t="s">
        <v>2</v>
      </c>
      <c r="C3163" s="23">
        <v>2015</v>
      </c>
      <c r="D3163" s="23" t="s">
        <v>22</v>
      </c>
      <c r="E3163" s="23" t="s">
        <v>3</v>
      </c>
      <c r="F3163" s="23" t="s">
        <v>189</v>
      </c>
      <c r="G3163" s="23">
        <v>10</v>
      </c>
    </row>
    <row r="3164" spans="1:7" ht="15" x14ac:dyDescent="0.25">
      <c r="A3164" s="128" t="str">
        <f t="shared" si="49"/>
        <v>Reg2015Uterus - C54-C55AllSexCounties Manukau</v>
      </c>
      <c r="B3164" s="23" t="s">
        <v>2</v>
      </c>
      <c r="C3164" s="23">
        <v>2015</v>
      </c>
      <c r="D3164" s="23" t="s">
        <v>44</v>
      </c>
      <c r="E3164" s="23" t="s">
        <v>3</v>
      </c>
      <c r="F3164" s="23" t="s">
        <v>189</v>
      </c>
      <c r="G3164" s="23">
        <v>76</v>
      </c>
    </row>
    <row r="3165" spans="1:7" ht="15" x14ac:dyDescent="0.25">
      <c r="A3165" s="128" t="str">
        <f t="shared" si="49"/>
        <v>Reg2015Ovary - C56AllSexCounties Manukau</v>
      </c>
      <c r="B3165" s="23" t="s">
        <v>2</v>
      </c>
      <c r="C3165" s="23">
        <v>2015</v>
      </c>
      <c r="D3165" s="23" t="s">
        <v>35</v>
      </c>
      <c r="E3165" s="23" t="s">
        <v>3</v>
      </c>
      <c r="F3165" s="23" t="s">
        <v>189</v>
      </c>
      <c r="G3165" s="23">
        <v>25</v>
      </c>
    </row>
    <row r="3166" spans="1:7" ht="15" x14ac:dyDescent="0.25">
      <c r="A3166" s="128" t="str">
        <f t="shared" si="49"/>
        <v>Reg2015Other female genital organs - C57AllSexCounties Manukau</v>
      </c>
      <c r="B3166" s="23" t="s">
        <v>2</v>
      </c>
      <c r="C3166" s="23">
        <v>2015</v>
      </c>
      <c r="D3166" s="23" t="s">
        <v>270</v>
      </c>
      <c r="E3166" s="23" t="s">
        <v>3</v>
      </c>
      <c r="F3166" s="23" t="s">
        <v>189</v>
      </c>
      <c r="G3166" s="23">
        <v>10</v>
      </c>
    </row>
    <row r="3167" spans="1:7" ht="15" x14ac:dyDescent="0.25">
      <c r="A3167" s="128" t="str">
        <f t="shared" si="49"/>
        <v>Reg2015Placenta - C58AllSexCounties Manukau</v>
      </c>
      <c r="B3167" s="23" t="s">
        <v>2</v>
      </c>
      <c r="C3167" s="23">
        <v>2015</v>
      </c>
      <c r="D3167" s="23" t="s">
        <v>48</v>
      </c>
      <c r="E3167" s="23" t="s">
        <v>3</v>
      </c>
      <c r="F3167" s="23" t="s">
        <v>189</v>
      </c>
      <c r="G3167" s="23">
        <v>1</v>
      </c>
    </row>
    <row r="3168" spans="1:7" ht="15" x14ac:dyDescent="0.25">
      <c r="A3168" s="128" t="str">
        <f t="shared" si="49"/>
        <v>Reg2015Penis - C60AllSexCounties Manukau</v>
      </c>
      <c r="B3168" s="23" t="s">
        <v>2</v>
      </c>
      <c r="C3168" s="23">
        <v>2015</v>
      </c>
      <c r="D3168" s="23" t="s">
        <v>37</v>
      </c>
      <c r="E3168" s="23" t="s">
        <v>3</v>
      </c>
      <c r="F3168" s="23" t="s">
        <v>189</v>
      </c>
      <c r="G3168" s="23">
        <v>1</v>
      </c>
    </row>
    <row r="3169" spans="1:7" ht="15" x14ac:dyDescent="0.25">
      <c r="A3169" s="128" t="str">
        <f t="shared" si="49"/>
        <v>Reg2015Prostate - C61AllSexCounties Manukau</v>
      </c>
      <c r="B3169" s="23" t="s">
        <v>2</v>
      </c>
      <c r="C3169" s="23">
        <v>2015</v>
      </c>
      <c r="D3169" s="23" t="s">
        <v>38</v>
      </c>
      <c r="E3169" s="23" t="s">
        <v>3</v>
      </c>
      <c r="F3169" s="23" t="s">
        <v>189</v>
      </c>
      <c r="G3169" s="23">
        <v>243</v>
      </c>
    </row>
    <row r="3170" spans="1:7" ht="15" x14ac:dyDescent="0.25">
      <c r="A3170" s="128" t="str">
        <f t="shared" si="49"/>
        <v>Reg2015Testis - C62AllSexCounties Manukau</v>
      </c>
      <c r="B3170" s="23" t="s">
        <v>2</v>
      </c>
      <c r="C3170" s="23">
        <v>2015</v>
      </c>
      <c r="D3170" s="23" t="s">
        <v>40</v>
      </c>
      <c r="E3170" s="23" t="s">
        <v>3</v>
      </c>
      <c r="F3170" s="23" t="s">
        <v>189</v>
      </c>
      <c r="G3170" s="23">
        <v>13</v>
      </c>
    </row>
    <row r="3171" spans="1:7" ht="15" x14ac:dyDescent="0.25">
      <c r="A3171" s="128" t="str">
        <f t="shared" si="49"/>
        <v>Reg2015Kidney - C64AllSexCounties Manukau</v>
      </c>
      <c r="B3171" s="23" t="s">
        <v>2</v>
      </c>
      <c r="C3171" s="23">
        <v>2015</v>
      </c>
      <c r="D3171" s="23" t="s">
        <v>274</v>
      </c>
      <c r="E3171" s="23" t="s">
        <v>3</v>
      </c>
      <c r="F3171" s="23" t="s">
        <v>189</v>
      </c>
      <c r="G3171" s="23">
        <v>49</v>
      </c>
    </row>
    <row r="3172" spans="1:7" ht="15" x14ac:dyDescent="0.25">
      <c r="A3172" s="128" t="str">
        <f t="shared" si="49"/>
        <v>Reg2015Renal pelvis - C65AllSexCounties Manukau</v>
      </c>
      <c r="B3172" s="23" t="s">
        <v>2</v>
      </c>
      <c r="C3172" s="23">
        <v>2015</v>
      </c>
      <c r="D3172" s="23" t="s">
        <v>275</v>
      </c>
      <c r="E3172" s="23" t="s">
        <v>3</v>
      </c>
      <c r="F3172" s="23" t="s">
        <v>189</v>
      </c>
      <c r="G3172" s="23">
        <v>2</v>
      </c>
    </row>
    <row r="3173" spans="1:7" ht="15" x14ac:dyDescent="0.25">
      <c r="A3173" s="128" t="str">
        <f t="shared" si="49"/>
        <v>Reg2015Ureter - C66AllSexCounties Manukau</v>
      </c>
      <c r="B3173" s="23" t="s">
        <v>2</v>
      </c>
      <c r="C3173" s="23">
        <v>2015</v>
      </c>
      <c r="D3173" s="23" t="s">
        <v>43</v>
      </c>
      <c r="E3173" s="23" t="s">
        <v>3</v>
      </c>
      <c r="F3173" s="23" t="s">
        <v>189</v>
      </c>
      <c r="G3173" s="23">
        <v>1</v>
      </c>
    </row>
    <row r="3174" spans="1:7" ht="15" x14ac:dyDescent="0.25">
      <c r="A3174" s="128" t="str">
        <f t="shared" si="49"/>
        <v>Reg2015Bladder - C67AllSexCounties Manukau</v>
      </c>
      <c r="B3174" s="23" t="s">
        <v>2</v>
      </c>
      <c r="C3174" s="23">
        <v>2015</v>
      </c>
      <c r="D3174" s="23" t="s">
        <v>19</v>
      </c>
      <c r="E3174" s="23" t="s">
        <v>3</v>
      </c>
      <c r="F3174" s="23" t="s">
        <v>189</v>
      </c>
      <c r="G3174" s="23">
        <v>28</v>
      </c>
    </row>
    <row r="3175" spans="1:7" ht="15" x14ac:dyDescent="0.25">
      <c r="A3175" s="128" t="str">
        <f t="shared" si="49"/>
        <v>Reg2015Other urinary organs - C68AllSexCounties Manukau</v>
      </c>
      <c r="B3175" s="23" t="s">
        <v>2</v>
      </c>
      <c r="C3175" s="23">
        <v>2015</v>
      </c>
      <c r="D3175" s="23" t="s">
        <v>276</v>
      </c>
      <c r="E3175" s="23" t="s">
        <v>3</v>
      </c>
      <c r="F3175" s="23" t="s">
        <v>189</v>
      </c>
      <c r="G3175" s="23">
        <v>3</v>
      </c>
    </row>
    <row r="3176" spans="1:7" ht="15" x14ac:dyDescent="0.25">
      <c r="A3176" s="128" t="str">
        <f t="shared" si="49"/>
        <v>Reg2015Eye - C69AllSexCounties Manukau</v>
      </c>
      <c r="B3176" s="23" t="s">
        <v>2</v>
      </c>
      <c r="C3176" s="23">
        <v>2015</v>
      </c>
      <c r="D3176" s="23" t="s">
        <v>278</v>
      </c>
      <c r="E3176" s="23" t="s">
        <v>3</v>
      </c>
      <c r="F3176" s="23" t="s">
        <v>189</v>
      </c>
      <c r="G3176" s="23">
        <v>1</v>
      </c>
    </row>
    <row r="3177" spans="1:7" ht="15" x14ac:dyDescent="0.25">
      <c r="A3177" s="128" t="str">
        <f t="shared" si="49"/>
        <v>Reg2015Brain - C71AllSexCounties Manukau</v>
      </c>
      <c r="B3177" s="23" t="s">
        <v>2</v>
      </c>
      <c r="C3177" s="23">
        <v>2015</v>
      </c>
      <c r="D3177" s="23" t="s">
        <v>20</v>
      </c>
      <c r="E3177" s="23" t="s">
        <v>3</v>
      </c>
      <c r="F3177" s="23" t="s">
        <v>189</v>
      </c>
      <c r="G3177" s="23">
        <v>18</v>
      </c>
    </row>
    <row r="3178" spans="1:7" ht="15" x14ac:dyDescent="0.25">
      <c r="A3178" s="128" t="str">
        <f t="shared" si="49"/>
        <v>Reg2015Other central nervous system - C72AllSexCounties Manukau</v>
      </c>
      <c r="B3178" s="23" t="s">
        <v>2</v>
      </c>
      <c r="C3178" s="23">
        <v>2015</v>
      </c>
      <c r="D3178" s="23" t="s">
        <v>279</v>
      </c>
      <c r="E3178" s="23" t="s">
        <v>3</v>
      </c>
      <c r="F3178" s="23" t="s">
        <v>189</v>
      </c>
      <c r="G3178" s="23">
        <v>1</v>
      </c>
    </row>
    <row r="3179" spans="1:7" ht="15" x14ac:dyDescent="0.25">
      <c r="A3179" s="128" t="str">
        <f t="shared" si="49"/>
        <v>Reg2015Thyroid - C73AllSexCounties Manukau</v>
      </c>
      <c r="B3179" s="23" t="s">
        <v>2</v>
      </c>
      <c r="C3179" s="23">
        <v>2015</v>
      </c>
      <c r="D3179" s="23" t="s">
        <v>281</v>
      </c>
      <c r="E3179" s="23" t="s">
        <v>3</v>
      </c>
      <c r="F3179" s="23" t="s">
        <v>189</v>
      </c>
      <c r="G3179" s="23">
        <v>52</v>
      </c>
    </row>
    <row r="3180" spans="1:7" ht="15" x14ac:dyDescent="0.25">
      <c r="A3180" s="128" t="str">
        <f t="shared" si="49"/>
        <v>Reg2015Adrenal gland - C74AllSexCounties Manukau</v>
      </c>
      <c r="B3180" s="23" t="s">
        <v>2</v>
      </c>
      <c r="C3180" s="23">
        <v>2015</v>
      </c>
      <c r="D3180" s="23" t="s">
        <v>282</v>
      </c>
      <c r="E3180" s="23" t="s">
        <v>3</v>
      </c>
      <c r="F3180" s="23" t="s">
        <v>189</v>
      </c>
      <c r="G3180" s="23">
        <v>3</v>
      </c>
    </row>
    <row r="3181" spans="1:7" ht="15" x14ac:dyDescent="0.25">
      <c r="A3181" s="128" t="str">
        <f t="shared" si="49"/>
        <v>Reg2015Other endocrine glands - C75AllSexCounties Manukau</v>
      </c>
      <c r="B3181" s="23" t="s">
        <v>2</v>
      </c>
      <c r="C3181" s="23">
        <v>2015</v>
      </c>
      <c r="D3181" s="23" t="s">
        <v>283</v>
      </c>
      <c r="E3181" s="23" t="s">
        <v>3</v>
      </c>
      <c r="F3181" s="23" t="s">
        <v>189</v>
      </c>
      <c r="G3181" s="23">
        <v>1</v>
      </c>
    </row>
    <row r="3182" spans="1:7" ht="15" x14ac:dyDescent="0.25">
      <c r="A3182" s="128" t="str">
        <f t="shared" si="49"/>
        <v>Reg2015Unknown primary - C77-C79AllSexCounties Manukau</v>
      </c>
      <c r="B3182" s="23" t="s">
        <v>2</v>
      </c>
      <c r="C3182" s="23">
        <v>2015</v>
      </c>
      <c r="D3182" s="23" t="s">
        <v>286</v>
      </c>
      <c r="E3182" s="23" t="s">
        <v>3</v>
      </c>
      <c r="F3182" s="23" t="s">
        <v>189</v>
      </c>
      <c r="G3182" s="23">
        <v>24</v>
      </c>
    </row>
    <row r="3183" spans="1:7" ht="15" x14ac:dyDescent="0.25">
      <c r="A3183" s="128" t="str">
        <f t="shared" si="49"/>
        <v>Reg2015Unspecified site - C80AllSexCounties Manukau</v>
      </c>
      <c r="B3183" s="23" t="s">
        <v>2</v>
      </c>
      <c r="C3183" s="23">
        <v>2015</v>
      </c>
      <c r="D3183" s="23" t="s">
        <v>287</v>
      </c>
      <c r="E3183" s="23" t="s">
        <v>3</v>
      </c>
      <c r="F3183" s="23" t="s">
        <v>189</v>
      </c>
      <c r="G3183" s="23">
        <v>4</v>
      </c>
    </row>
    <row r="3184" spans="1:7" ht="15" x14ac:dyDescent="0.25">
      <c r="A3184" s="128" t="str">
        <f t="shared" si="49"/>
        <v>Reg2015Hodgkin lymphoma - C81AllSexCounties Manukau</v>
      </c>
      <c r="B3184" s="23" t="s">
        <v>2</v>
      </c>
      <c r="C3184" s="23">
        <v>2015</v>
      </c>
      <c r="D3184" s="23" t="s">
        <v>289</v>
      </c>
      <c r="E3184" s="23" t="s">
        <v>3</v>
      </c>
      <c r="F3184" s="23" t="s">
        <v>189</v>
      </c>
      <c r="G3184" s="23">
        <v>13</v>
      </c>
    </row>
    <row r="3185" spans="1:7" ht="15" x14ac:dyDescent="0.25">
      <c r="A3185" s="128" t="str">
        <f t="shared" si="49"/>
        <v>Reg2015Non-Hodgkin lymphoma - C82-C86, C96AllSexCounties Manukau</v>
      </c>
      <c r="B3185" s="23" t="s">
        <v>2</v>
      </c>
      <c r="C3185" s="23">
        <v>2015</v>
      </c>
      <c r="D3185" s="23" t="s">
        <v>365</v>
      </c>
      <c r="E3185" s="23" t="s">
        <v>3</v>
      </c>
      <c r="F3185" s="23" t="s">
        <v>189</v>
      </c>
      <c r="G3185" s="23">
        <v>68</v>
      </c>
    </row>
    <row r="3186" spans="1:7" ht="15" x14ac:dyDescent="0.25">
      <c r="A3186" s="128" t="str">
        <f t="shared" si="49"/>
        <v>Reg2015Immunoproliferative cancers - C88AllSexCounties Manukau</v>
      </c>
      <c r="B3186" s="23" t="s">
        <v>2</v>
      </c>
      <c r="C3186" s="23">
        <v>2015</v>
      </c>
      <c r="D3186" s="23" t="s">
        <v>291</v>
      </c>
      <c r="E3186" s="23" t="s">
        <v>3</v>
      </c>
      <c r="F3186" s="23" t="s">
        <v>189</v>
      </c>
      <c r="G3186" s="23">
        <v>3</v>
      </c>
    </row>
    <row r="3187" spans="1:7" ht="15" x14ac:dyDescent="0.25">
      <c r="A3187" s="128" t="str">
        <f t="shared" si="49"/>
        <v>Reg2015Myeloma - C90AllSexCounties Manukau</v>
      </c>
      <c r="B3187" s="23" t="s">
        <v>2</v>
      </c>
      <c r="C3187" s="23">
        <v>2015</v>
      </c>
      <c r="D3187" s="23" t="s">
        <v>292</v>
      </c>
      <c r="E3187" s="23" t="s">
        <v>3</v>
      </c>
      <c r="F3187" s="23" t="s">
        <v>189</v>
      </c>
      <c r="G3187" s="23">
        <v>39</v>
      </c>
    </row>
    <row r="3188" spans="1:7" ht="15" x14ac:dyDescent="0.25">
      <c r="A3188" s="128" t="str">
        <f t="shared" si="49"/>
        <v>Reg2015Leukaemia - C91-C95AllSexCounties Manukau</v>
      </c>
      <c r="B3188" s="23" t="s">
        <v>2</v>
      </c>
      <c r="C3188" s="23">
        <v>2015</v>
      </c>
      <c r="D3188" s="23" t="s">
        <v>26</v>
      </c>
      <c r="E3188" s="23" t="s">
        <v>3</v>
      </c>
      <c r="F3188" s="23" t="s">
        <v>189</v>
      </c>
      <c r="G3188" s="23">
        <v>67</v>
      </c>
    </row>
    <row r="3189" spans="1:7" ht="15" x14ac:dyDescent="0.25">
      <c r="A3189" s="128" t="str">
        <f t="shared" si="49"/>
        <v>Reg2015Polycythemia vera - D45AllSexCounties Manukau</v>
      </c>
      <c r="B3189" s="23" t="s">
        <v>2</v>
      </c>
      <c r="C3189" s="23">
        <v>2015</v>
      </c>
      <c r="D3189" s="23" t="s">
        <v>294</v>
      </c>
      <c r="E3189" s="23" t="s">
        <v>3</v>
      </c>
      <c r="F3189" s="23" t="s">
        <v>189</v>
      </c>
      <c r="G3189" s="23">
        <v>5</v>
      </c>
    </row>
    <row r="3190" spans="1:7" ht="15" x14ac:dyDescent="0.25">
      <c r="A3190" s="128" t="str">
        <f t="shared" si="49"/>
        <v>Reg2015Myelodyplastic syndromes - D46AllSexCounties Manukau</v>
      </c>
      <c r="B3190" s="23" t="s">
        <v>2</v>
      </c>
      <c r="C3190" s="23">
        <v>2015</v>
      </c>
      <c r="D3190" s="23" t="s">
        <v>295</v>
      </c>
      <c r="E3190" s="23" t="s">
        <v>3</v>
      </c>
      <c r="F3190" s="23" t="s">
        <v>189</v>
      </c>
      <c r="G3190" s="23">
        <v>11</v>
      </c>
    </row>
    <row r="3191" spans="1:7" ht="15" x14ac:dyDescent="0.25">
      <c r="A3191" s="128" t="str">
        <f t="shared" si="49"/>
        <v>Reg2015Uncertain behaviour of lymphoid, haematopoietic and related tissue - D47AllSexCounties Manukau</v>
      </c>
      <c r="B3191" s="23" t="s">
        <v>2</v>
      </c>
      <c r="C3191" s="23">
        <v>2015</v>
      </c>
      <c r="D3191" s="23" t="s">
        <v>296</v>
      </c>
      <c r="E3191" s="23" t="s">
        <v>3</v>
      </c>
      <c r="F3191" s="23" t="s">
        <v>189</v>
      </c>
      <c r="G3191" s="23">
        <v>17</v>
      </c>
    </row>
    <row r="3192" spans="1:7" ht="15" x14ac:dyDescent="0.25">
      <c r="A3192" s="128" t="str">
        <f t="shared" si="49"/>
        <v>Reg2015Lip - C00AllSexWaikato</v>
      </c>
      <c r="B3192" s="23" t="s">
        <v>2</v>
      </c>
      <c r="C3192" s="23">
        <v>2015</v>
      </c>
      <c r="D3192" s="23" t="s">
        <v>27</v>
      </c>
      <c r="E3192" s="23" t="s">
        <v>3</v>
      </c>
      <c r="F3192" s="23" t="s">
        <v>190</v>
      </c>
      <c r="G3192" s="23">
        <v>5</v>
      </c>
    </row>
    <row r="3193" spans="1:7" ht="15" x14ac:dyDescent="0.25">
      <c r="A3193" s="128" t="str">
        <f t="shared" si="49"/>
        <v>Reg2015Tongue - C01-C02AllSexWaikato</v>
      </c>
      <c r="B3193" s="23" t="s">
        <v>2</v>
      </c>
      <c r="C3193" s="23">
        <v>2015</v>
      </c>
      <c r="D3193" s="23" t="s">
        <v>42</v>
      </c>
      <c r="E3193" s="23" t="s">
        <v>3</v>
      </c>
      <c r="F3193" s="23" t="s">
        <v>190</v>
      </c>
      <c r="G3193" s="23">
        <v>16</v>
      </c>
    </row>
    <row r="3194" spans="1:7" ht="15" x14ac:dyDescent="0.25">
      <c r="A3194" s="128" t="str">
        <f t="shared" si="49"/>
        <v>Reg2015Mouth - C03-C06AllSexWaikato</v>
      </c>
      <c r="B3194" s="23" t="s">
        <v>2</v>
      </c>
      <c r="C3194" s="23">
        <v>2015</v>
      </c>
      <c r="D3194" s="23" t="s">
        <v>31</v>
      </c>
      <c r="E3194" s="23" t="s">
        <v>3</v>
      </c>
      <c r="F3194" s="23" t="s">
        <v>190</v>
      </c>
      <c r="G3194" s="23">
        <v>8</v>
      </c>
    </row>
    <row r="3195" spans="1:7" ht="15" x14ac:dyDescent="0.25">
      <c r="A3195" s="128" t="str">
        <f t="shared" si="49"/>
        <v>Reg2015Salivary glands - C07-C08AllSexWaikato</v>
      </c>
      <c r="B3195" s="23" t="s">
        <v>2</v>
      </c>
      <c r="C3195" s="23">
        <v>2015</v>
      </c>
      <c r="D3195" s="23" t="s">
        <v>247</v>
      </c>
      <c r="E3195" s="23" t="s">
        <v>3</v>
      </c>
      <c r="F3195" s="23" t="s">
        <v>190</v>
      </c>
      <c r="G3195" s="23">
        <v>3</v>
      </c>
    </row>
    <row r="3196" spans="1:7" ht="15" x14ac:dyDescent="0.25">
      <c r="A3196" s="128" t="str">
        <f t="shared" si="49"/>
        <v>Reg2015Tonsils - C09AllSexWaikato</v>
      </c>
      <c r="B3196" s="23" t="s">
        <v>2</v>
      </c>
      <c r="C3196" s="23">
        <v>2015</v>
      </c>
      <c r="D3196" s="23" t="s">
        <v>248</v>
      </c>
      <c r="E3196" s="23" t="s">
        <v>3</v>
      </c>
      <c r="F3196" s="23" t="s">
        <v>190</v>
      </c>
      <c r="G3196" s="23">
        <v>6</v>
      </c>
    </row>
    <row r="3197" spans="1:7" ht="15" x14ac:dyDescent="0.25">
      <c r="A3197" s="128" t="str">
        <f t="shared" si="49"/>
        <v>Reg2015Nasopharynx - C11AllSexWaikato</v>
      </c>
      <c r="B3197" s="23" t="s">
        <v>2</v>
      </c>
      <c r="C3197" s="23">
        <v>2015</v>
      </c>
      <c r="D3197" s="23" t="s">
        <v>32</v>
      </c>
      <c r="E3197" s="23" t="s">
        <v>3</v>
      </c>
      <c r="F3197" s="23" t="s">
        <v>190</v>
      </c>
      <c r="G3197" s="23">
        <v>5</v>
      </c>
    </row>
    <row r="3198" spans="1:7" ht="15" x14ac:dyDescent="0.25">
      <c r="A3198" s="128" t="str">
        <f t="shared" si="49"/>
        <v>Reg2015Pyriform sinus - C12AllSexWaikato</v>
      </c>
      <c r="B3198" s="23" t="s">
        <v>2</v>
      </c>
      <c r="C3198" s="23">
        <v>2015</v>
      </c>
      <c r="D3198" s="23" t="s">
        <v>249</v>
      </c>
      <c r="E3198" s="23" t="s">
        <v>3</v>
      </c>
      <c r="F3198" s="23" t="s">
        <v>190</v>
      </c>
      <c r="G3198" s="23">
        <v>2</v>
      </c>
    </row>
    <row r="3199" spans="1:7" ht="15" x14ac:dyDescent="0.25">
      <c r="A3199" s="128" t="str">
        <f t="shared" si="49"/>
        <v>Reg2015Other lip, oral cavity and pharynx - C14AllSexWaikato</v>
      </c>
      <c r="B3199" s="23" t="s">
        <v>2</v>
      </c>
      <c r="C3199" s="23">
        <v>2015</v>
      </c>
      <c r="D3199" s="23" t="s">
        <v>250</v>
      </c>
      <c r="E3199" s="23" t="s">
        <v>3</v>
      </c>
      <c r="F3199" s="23" t="s">
        <v>190</v>
      </c>
      <c r="G3199" s="23">
        <v>2</v>
      </c>
    </row>
    <row r="3200" spans="1:7" ht="15" x14ac:dyDescent="0.25">
      <c r="A3200" s="128" t="str">
        <f t="shared" si="49"/>
        <v>Reg2015Oesophagus - C15AllSexWaikato</v>
      </c>
      <c r="B3200" s="23" t="s">
        <v>2</v>
      </c>
      <c r="C3200" s="23">
        <v>2015</v>
      </c>
      <c r="D3200" s="23" t="s">
        <v>33</v>
      </c>
      <c r="E3200" s="23" t="s">
        <v>3</v>
      </c>
      <c r="F3200" s="23" t="s">
        <v>190</v>
      </c>
      <c r="G3200" s="23">
        <v>27</v>
      </c>
    </row>
    <row r="3201" spans="1:7" ht="15" x14ac:dyDescent="0.25">
      <c r="A3201" s="128" t="str">
        <f t="shared" si="49"/>
        <v>Reg2015Stomach - C16AllSexWaikato</v>
      </c>
      <c r="B3201" s="23" t="s">
        <v>2</v>
      </c>
      <c r="C3201" s="23">
        <v>2015</v>
      </c>
      <c r="D3201" s="23" t="s">
        <v>39</v>
      </c>
      <c r="E3201" s="23" t="s">
        <v>3</v>
      </c>
      <c r="F3201" s="23" t="s">
        <v>190</v>
      </c>
      <c r="G3201" s="23">
        <v>36</v>
      </c>
    </row>
    <row r="3202" spans="1:7" ht="15" x14ac:dyDescent="0.25">
      <c r="A3202" s="128" t="str">
        <f t="shared" si="49"/>
        <v>Reg2015Small intestine - C17AllSexWaikato</v>
      </c>
      <c r="B3202" s="23" t="s">
        <v>2</v>
      </c>
      <c r="C3202" s="23">
        <v>2015</v>
      </c>
      <c r="D3202" s="23" t="s">
        <v>252</v>
      </c>
      <c r="E3202" s="23" t="s">
        <v>3</v>
      </c>
      <c r="F3202" s="23" t="s">
        <v>190</v>
      </c>
      <c r="G3202" s="23">
        <v>6</v>
      </c>
    </row>
    <row r="3203" spans="1:7" ht="15" x14ac:dyDescent="0.25">
      <c r="A3203" s="128" t="str">
        <f t="shared" ref="A3203:A3266" si="50">B3203&amp;C3203&amp;D3203&amp;E3203&amp;F3203</f>
        <v>Reg2015Colon, rectum and rectosigmoid junction - C18-C20AllSexWaikato</v>
      </c>
      <c r="B3203" s="23" t="s">
        <v>2</v>
      </c>
      <c r="C3203" s="23">
        <v>2015</v>
      </c>
      <c r="D3203" s="23" t="s">
        <v>1567</v>
      </c>
      <c r="E3203" s="23" t="s">
        <v>3</v>
      </c>
      <c r="F3203" s="23" t="s">
        <v>190</v>
      </c>
      <c r="G3203" s="23">
        <v>240</v>
      </c>
    </row>
    <row r="3204" spans="1:7" ht="15" x14ac:dyDescent="0.25">
      <c r="A3204" s="128" t="str">
        <f t="shared" si="50"/>
        <v>Reg2015Anus - C21AllSexWaikato</v>
      </c>
      <c r="B3204" s="23" t="s">
        <v>2</v>
      </c>
      <c r="C3204" s="23">
        <v>2015</v>
      </c>
      <c r="D3204" s="23" t="s">
        <v>18</v>
      </c>
      <c r="E3204" s="23" t="s">
        <v>3</v>
      </c>
      <c r="F3204" s="23" t="s">
        <v>190</v>
      </c>
      <c r="G3204" s="23">
        <v>6</v>
      </c>
    </row>
    <row r="3205" spans="1:7" ht="15" x14ac:dyDescent="0.25">
      <c r="A3205" s="128" t="str">
        <f t="shared" si="50"/>
        <v>Reg2015Liver - C22AllSexWaikato</v>
      </c>
      <c r="B3205" s="23" t="s">
        <v>2</v>
      </c>
      <c r="C3205" s="23">
        <v>2015</v>
      </c>
      <c r="D3205" s="23" t="s">
        <v>254</v>
      </c>
      <c r="E3205" s="23" t="s">
        <v>3</v>
      </c>
      <c r="F3205" s="23" t="s">
        <v>190</v>
      </c>
      <c r="G3205" s="23">
        <v>28</v>
      </c>
    </row>
    <row r="3206" spans="1:7" ht="15" x14ac:dyDescent="0.25">
      <c r="A3206" s="128" t="str">
        <f t="shared" si="50"/>
        <v>Reg2015Gallbladder - C23AllSexWaikato</v>
      </c>
      <c r="B3206" s="23" t="s">
        <v>2</v>
      </c>
      <c r="C3206" s="23">
        <v>2015</v>
      </c>
      <c r="D3206" s="23" t="s">
        <v>23</v>
      </c>
      <c r="E3206" s="23" t="s">
        <v>3</v>
      </c>
      <c r="F3206" s="23" t="s">
        <v>190</v>
      </c>
      <c r="G3206" s="23">
        <v>7</v>
      </c>
    </row>
    <row r="3207" spans="1:7" ht="15" x14ac:dyDescent="0.25">
      <c r="A3207" s="128" t="str">
        <f t="shared" si="50"/>
        <v>Reg2015Other biliary tract - C24AllSexWaikato</v>
      </c>
      <c r="B3207" s="23" t="s">
        <v>2</v>
      </c>
      <c r="C3207" s="23">
        <v>2015</v>
      </c>
      <c r="D3207" s="23" t="s">
        <v>255</v>
      </c>
      <c r="E3207" s="23" t="s">
        <v>3</v>
      </c>
      <c r="F3207" s="23" t="s">
        <v>190</v>
      </c>
      <c r="G3207" s="23">
        <v>7</v>
      </c>
    </row>
    <row r="3208" spans="1:7" ht="15" x14ac:dyDescent="0.25">
      <c r="A3208" s="128" t="str">
        <f t="shared" si="50"/>
        <v>Reg2015Pancreas - C25AllSexWaikato</v>
      </c>
      <c r="B3208" s="23" t="s">
        <v>2</v>
      </c>
      <c r="C3208" s="23">
        <v>2015</v>
      </c>
      <c r="D3208" s="23" t="s">
        <v>36</v>
      </c>
      <c r="E3208" s="23" t="s">
        <v>3</v>
      </c>
      <c r="F3208" s="23" t="s">
        <v>190</v>
      </c>
      <c r="G3208" s="23">
        <v>49</v>
      </c>
    </row>
    <row r="3209" spans="1:7" ht="15" x14ac:dyDescent="0.25">
      <c r="A3209" s="128" t="str">
        <f t="shared" si="50"/>
        <v>Reg2015Other digestive organs - C26AllSexWaikato</v>
      </c>
      <c r="B3209" s="23" t="s">
        <v>2</v>
      </c>
      <c r="C3209" s="23">
        <v>2015</v>
      </c>
      <c r="D3209" s="23" t="s">
        <v>256</v>
      </c>
      <c r="E3209" s="23" t="s">
        <v>3</v>
      </c>
      <c r="F3209" s="23" t="s">
        <v>190</v>
      </c>
      <c r="G3209" s="23">
        <v>9</v>
      </c>
    </row>
    <row r="3210" spans="1:7" ht="15" x14ac:dyDescent="0.25">
      <c r="A3210" s="128" t="str">
        <f t="shared" si="50"/>
        <v>Reg2015Nasal cavity and middle ear - C30AllSexWaikato</v>
      </c>
      <c r="B3210" s="23" t="s">
        <v>2</v>
      </c>
      <c r="C3210" s="23">
        <v>2015</v>
      </c>
      <c r="D3210" s="23" t="s">
        <v>258</v>
      </c>
      <c r="E3210" s="23" t="s">
        <v>3</v>
      </c>
      <c r="F3210" s="23" t="s">
        <v>190</v>
      </c>
      <c r="G3210" s="23">
        <v>4</v>
      </c>
    </row>
    <row r="3211" spans="1:7" ht="15" x14ac:dyDescent="0.25">
      <c r="A3211" s="128" t="str">
        <f t="shared" si="50"/>
        <v>Reg2015Accessory sinuses - C31AllSexWaikato</v>
      </c>
      <c r="B3211" s="23" t="s">
        <v>2</v>
      </c>
      <c r="C3211" s="23">
        <v>2015</v>
      </c>
      <c r="D3211" s="23" t="s">
        <v>259</v>
      </c>
      <c r="E3211" s="23" t="s">
        <v>3</v>
      </c>
      <c r="F3211" s="23" t="s">
        <v>190</v>
      </c>
      <c r="G3211" s="23">
        <v>1</v>
      </c>
    </row>
    <row r="3212" spans="1:7" ht="15" x14ac:dyDescent="0.25">
      <c r="A3212" s="128" t="str">
        <f t="shared" si="50"/>
        <v>Reg2015Larynx - C32AllSexWaikato</v>
      </c>
      <c r="B3212" s="23" t="s">
        <v>2</v>
      </c>
      <c r="C3212" s="23">
        <v>2015</v>
      </c>
      <c r="D3212" s="23" t="s">
        <v>25</v>
      </c>
      <c r="E3212" s="23" t="s">
        <v>3</v>
      </c>
      <c r="F3212" s="23" t="s">
        <v>190</v>
      </c>
      <c r="G3212" s="23">
        <v>7</v>
      </c>
    </row>
    <row r="3213" spans="1:7" ht="15" x14ac:dyDescent="0.25">
      <c r="A3213" s="128" t="str">
        <f t="shared" si="50"/>
        <v>Reg2015Lung - C33-C34AllSexWaikato</v>
      </c>
      <c r="B3213" s="23" t="s">
        <v>2</v>
      </c>
      <c r="C3213" s="23">
        <v>2015</v>
      </c>
      <c r="D3213" s="23" t="s">
        <v>47</v>
      </c>
      <c r="E3213" s="23" t="s">
        <v>3</v>
      </c>
      <c r="F3213" s="23" t="s">
        <v>190</v>
      </c>
      <c r="G3213" s="23">
        <v>231</v>
      </c>
    </row>
    <row r="3214" spans="1:7" ht="15" x14ac:dyDescent="0.25">
      <c r="A3214" s="128" t="str">
        <f t="shared" si="50"/>
        <v>Reg2015Heart, mediastinum and pleura - C38AllSexWaikato</v>
      </c>
      <c r="B3214" s="23" t="s">
        <v>2</v>
      </c>
      <c r="C3214" s="23">
        <v>2015</v>
      </c>
      <c r="D3214" s="23" t="s">
        <v>260</v>
      </c>
      <c r="E3214" s="23" t="s">
        <v>3</v>
      </c>
      <c r="F3214" s="23" t="s">
        <v>190</v>
      </c>
      <c r="G3214" s="23">
        <v>1</v>
      </c>
    </row>
    <row r="3215" spans="1:7" ht="15" x14ac:dyDescent="0.25">
      <c r="A3215" s="128" t="str">
        <f t="shared" si="50"/>
        <v>Reg2015Bone and articular cartilage - C40-C41AllSexWaikato</v>
      </c>
      <c r="B3215" s="23" t="s">
        <v>2</v>
      </c>
      <c r="C3215" s="23">
        <v>2015</v>
      </c>
      <c r="D3215" s="23" t="s">
        <v>262</v>
      </c>
      <c r="E3215" s="23" t="s">
        <v>3</v>
      </c>
      <c r="F3215" s="23" t="s">
        <v>190</v>
      </c>
      <c r="G3215" s="23">
        <v>1</v>
      </c>
    </row>
    <row r="3216" spans="1:7" ht="15" x14ac:dyDescent="0.25">
      <c r="A3216" s="128" t="str">
        <f t="shared" si="50"/>
        <v>Reg2015Melanoma - C43AllSexWaikato</v>
      </c>
      <c r="B3216" s="23" t="s">
        <v>2</v>
      </c>
      <c r="C3216" s="23">
        <v>2015</v>
      </c>
      <c r="D3216" s="23" t="s">
        <v>28</v>
      </c>
      <c r="E3216" s="23" t="s">
        <v>3</v>
      </c>
      <c r="F3216" s="23" t="s">
        <v>190</v>
      </c>
      <c r="G3216" s="23">
        <v>202</v>
      </c>
    </row>
    <row r="3217" spans="1:7" ht="15" x14ac:dyDescent="0.25">
      <c r="A3217" s="128" t="str">
        <f t="shared" si="50"/>
        <v>Reg2015Non-melanoma - C44AllSexWaikato</v>
      </c>
      <c r="B3217" s="23" t="s">
        <v>2</v>
      </c>
      <c r="C3217" s="23">
        <v>2015</v>
      </c>
      <c r="D3217" s="23" t="s">
        <v>263</v>
      </c>
      <c r="E3217" s="23" t="s">
        <v>3</v>
      </c>
      <c r="F3217" s="23" t="s">
        <v>190</v>
      </c>
      <c r="G3217" s="23">
        <v>10</v>
      </c>
    </row>
    <row r="3218" spans="1:7" ht="15" x14ac:dyDescent="0.25">
      <c r="A3218" s="128" t="str">
        <f t="shared" si="50"/>
        <v>Reg2015Mesothelioma - C45AllSexWaikato</v>
      </c>
      <c r="B3218" s="23" t="s">
        <v>2</v>
      </c>
      <c r="C3218" s="23">
        <v>2015</v>
      </c>
      <c r="D3218" s="23" t="s">
        <v>30</v>
      </c>
      <c r="E3218" s="23" t="s">
        <v>3</v>
      </c>
      <c r="F3218" s="23" t="s">
        <v>190</v>
      </c>
      <c r="G3218" s="23">
        <v>11</v>
      </c>
    </row>
    <row r="3219" spans="1:7" ht="15" x14ac:dyDescent="0.25">
      <c r="A3219" s="128" t="str">
        <f t="shared" si="50"/>
        <v>Reg2015Peripheral nerves and autonomic nervous system - C47AllSexWaikato</v>
      </c>
      <c r="B3219" s="23" t="s">
        <v>2</v>
      </c>
      <c r="C3219" s="23">
        <v>2015</v>
      </c>
      <c r="D3219" s="23" t="s">
        <v>266</v>
      </c>
      <c r="E3219" s="23" t="s">
        <v>3</v>
      </c>
      <c r="F3219" s="23" t="s">
        <v>190</v>
      </c>
      <c r="G3219" s="23">
        <v>1</v>
      </c>
    </row>
    <row r="3220" spans="1:7" ht="15" x14ac:dyDescent="0.25">
      <c r="A3220" s="128" t="str">
        <f t="shared" si="50"/>
        <v>Reg2015Peritoneum - C48AllSexWaikato</v>
      </c>
      <c r="B3220" s="23" t="s">
        <v>2</v>
      </c>
      <c r="C3220" s="23">
        <v>2015</v>
      </c>
      <c r="D3220" s="23" t="s">
        <v>267</v>
      </c>
      <c r="E3220" s="23" t="s">
        <v>3</v>
      </c>
      <c r="F3220" s="23" t="s">
        <v>190</v>
      </c>
      <c r="G3220" s="23">
        <v>10</v>
      </c>
    </row>
    <row r="3221" spans="1:7" ht="15" x14ac:dyDescent="0.25">
      <c r="A3221" s="128" t="str">
        <f t="shared" si="50"/>
        <v>Reg2015Connective tissue - C49AllSexWaikato</v>
      </c>
      <c r="B3221" s="23" t="s">
        <v>2</v>
      </c>
      <c r="C3221" s="23">
        <v>2015</v>
      </c>
      <c r="D3221" s="23" t="s">
        <v>268</v>
      </c>
      <c r="E3221" s="23" t="s">
        <v>3</v>
      </c>
      <c r="F3221" s="23" t="s">
        <v>190</v>
      </c>
      <c r="G3221" s="23">
        <v>20</v>
      </c>
    </row>
    <row r="3222" spans="1:7" ht="15" x14ac:dyDescent="0.25">
      <c r="A3222" s="128" t="str">
        <f t="shared" si="50"/>
        <v>Reg2015Breast - C50AllSexWaikato</v>
      </c>
      <c r="B3222" s="23" t="s">
        <v>2</v>
      </c>
      <c r="C3222" s="23">
        <v>2015</v>
      </c>
      <c r="D3222" s="23" t="s">
        <v>21</v>
      </c>
      <c r="E3222" s="23" t="s">
        <v>3</v>
      </c>
      <c r="F3222" s="23" t="s">
        <v>190</v>
      </c>
      <c r="G3222" s="23">
        <v>269</v>
      </c>
    </row>
    <row r="3223" spans="1:7" ht="15" x14ac:dyDescent="0.25">
      <c r="A3223" s="128" t="str">
        <f t="shared" si="50"/>
        <v>Reg2015Vulva - C51AllSexWaikato</v>
      </c>
      <c r="B3223" s="23" t="s">
        <v>2</v>
      </c>
      <c r="C3223" s="23">
        <v>2015</v>
      </c>
      <c r="D3223" s="23" t="s">
        <v>46</v>
      </c>
      <c r="E3223" s="23" t="s">
        <v>3</v>
      </c>
      <c r="F3223" s="23" t="s">
        <v>190</v>
      </c>
      <c r="G3223" s="23">
        <v>10</v>
      </c>
    </row>
    <row r="3224" spans="1:7" ht="15" x14ac:dyDescent="0.25">
      <c r="A3224" s="128" t="str">
        <f t="shared" si="50"/>
        <v>Reg2015Vagina - C52AllSexWaikato</v>
      </c>
      <c r="B3224" s="23" t="s">
        <v>2</v>
      </c>
      <c r="C3224" s="23">
        <v>2015</v>
      </c>
      <c r="D3224" s="23" t="s">
        <v>45</v>
      </c>
      <c r="E3224" s="23" t="s">
        <v>3</v>
      </c>
      <c r="F3224" s="23" t="s">
        <v>190</v>
      </c>
      <c r="G3224" s="23">
        <v>1</v>
      </c>
    </row>
    <row r="3225" spans="1:7" ht="15" x14ac:dyDescent="0.25">
      <c r="A3225" s="128" t="str">
        <f t="shared" si="50"/>
        <v>Reg2015Cervix - C53AllSexWaikato</v>
      </c>
      <c r="B3225" s="23" t="s">
        <v>2</v>
      </c>
      <c r="C3225" s="23">
        <v>2015</v>
      </c>
      <c r="D3225" s="23" t="s">
        <v>22</v>
      </c>
      <c r="E3225" s="23" t="s">
        <v>3</v>
      </c>
      <c r="F3225" s="23" t="s">
        <v>190</v>
      </c>
      <c r="G3225" s="23">
        <v>19</v>
      </c>
    </row>
    <row r="3226" spans="1:7" ht="15" x14ac:dyDescent="0.25">
      <c r="A3226" s="128" t="str">
        <f t="shared" si="50"/>
        <v>Reg2015Uterus - C54-C55AllSexWaikato</v>
      </c>
      <c r="B3226" s="23" t="s">
        <v>2</v>
      </c>
      <c r="C3226" s="23">
        <v>2015</v>
      </c>
      <c r="D3226" s="23" t="s">
        <v>44</v>
      </c>
      <c r="E3226" s="23" t="s">
        <v>3</v>
      </c>
      <c r="F3226" s="23" t="s">
        <v>190</v>
      </c>
      <c r="G3226" s="23">
        <v>60</v>
      </c>
    </row>
    <row r="3227" spans="1:7" ht="15" x14ac:dyDescent="0.25">
      <c r="A3227" s="128" t="str">
        <f t="shared" si="50"/>
        <v>Reg2015Ovary - C56AllSexWaikato</v>
      </c>
      <c r="B3227" s="23" t="s">
        <v>2</v>
      </c>
      <c r="C3227" s="23">
        <v>2015</v>
      </c>
      <c r="D3227" s="23" t="s">
        <v>35</v>
      </c>
      <c r="E3227" s="23" t="s">
        <v>3</v>
      </c>
      <c r="F3227" s="23" t="s">
        <v>190</v>
      </c>
      <c r="G3227" s="23">
        <v>21</v>
      </c>
    </row>
    <row r="3228" spans="1:7" ht="15" x14ac:dyDescent="0.25">
      <c r="A3228" s="128" t="str">
        <f t="shared" si="50"/>
        <v>Reg2015Other female genital organs - C57AllSexWaikato</v>
      </c>
      <c r="B3228" s="23" t="s">
        <v>2</v>
      </c>
      <c r="C3228" s="23">
        <v>2015</v>
      </c>
      <c r="D3228" s="23" t="s">
        <v>270</v>
      </c>
      <c r="E3228" s="23" t="s">
        <v>3</v>
      </c>
      <c r="F3228" s="23" t="s">
        <v>190</v>
      </c>
      <c r="G3228" s="23">
        <v>10</v>
      </c>
    </row>
    <row r="3229" spans="1:7" ht="15" x14ac:dyDescent="0.25">
      <c r="A3229" s="128" t="str">
        <f t="shared" si="50"/>
        <v>Reg2015Penis - C60AllSexWaikato</v>
      </c>
      <c r="B3229" s="23" t="s">
        <v>2</v>
      </c>
      <c r="C3229" s="23">
        <v>2015</v>
      </c>
      <c r="D3229" s="23" t="s">
        <v>37</v>
      </c>
      <c r="E3229" s="23" t="s">
        <v>3</v>
      </c>
      <c r="F3229" s="23" t="s">
        <v>190</v>
      </c>
      <c r="G3229" s="23">
        <v>1</v>
      </c>
    </row>
    <row r="3230" spans="1:7" ht="15" x14ac:dyDescent="0.25">
      <c r="A3230" s="128" t="str">
        <f t="shared" si="50"/>
        <v>Reg2015Prostate - C61AllSexWaikato</v>
      </c>
      <c r="B3230" s="23" t="s">
        <v>2</v>
      </c>
      <c r="C3230" s="23">
        <v>2015</v>
      </c>
      <c r="D3230" s="23" t="s">
        <v>38</v>
      </c>
      <c r="E3230" s="23" t="s">
        <v>3</v>
      </c>
      <c r="F3230" s="23" t="s">
        <v>190</v>
      </c>
      <c r="G3230" s="23">
        <v>257</v>
      </c>
    </row>
    <row r="3231" spans="1:7" ht="15" x14ac:dyDescent="0.25">
      <c r="A3231" s="128" t="str">
        <f t="shared" si="50"/>
        <v>Reg2015Testis - C62AllSexWaikato</v>
      </c>
      <c r="B3231" s="23" t="s">
        <v>2</v>
      </c>
      <c r="C3231" s="23">
        <v>2015</v>
      </c>
      <c r="D3231" s="23" t="s">
        <v>40</v>
      </c>
      <c r="E3231" s="23" t="s">
        <v>3</v>
      </c>
      <c r="F3231" s="23" t="s">
        <v>190</v>
      </c>
      <c r="G3231" s="23">
        <v>17</v>
      </c>
    </row>
    <row r="3232" spans="1:7" ht="15" x14ac:dyDescent="0.25">
      <c r="A3232" s="128" t="str">
        <f t="shared" si="50"/>
        <v>Reg2015Kidney - C64AllSexWaikato</v>
      </c>
      <c r="B3232" s="23" t="s">
        <v>2</v>
      </c>
      <c r="C3232" s="23">
        <v>2015</v>
      </c>
      <c r="D3232" s="23" t="s">
        <v>274</v>
      </c>
      <c r="E3232" s="23" t="s">
        <v>3</v>
      </c>
      <c r="F3232" s="23" t="s">
        <v>190</v>
      </c>
      <c r="G3232" s="23">
        <v>52</v>
      </c>
    </row>
    <row r="3233" spans="1:7" ht="15" x14ac:dyDescent="0.25">
      <c r="A3233" s="128" t="str">
        <f t="shared" si="50"/>
        <v>Reg2015Renal pelvis - C65AllSexWaikato</v>
      </c>
      <c r="B3233" s="23" t="s">
        <v>2</v>
      </c>
      <c r="C3233" s="23">
        <v>2015</v>
      </c>
      <c r="D3233" s="23" t="s">
        <v>275</v>
      </c>
      <c r="E3233" s="23" t="s">
        <v>3</v>
      </c>
      <c r="F3233" s="23" t="s">
        <v>190</v>
      </c>
      <c r="G3233" s="23">
        <v>6</v>
      </c>
    </row>
    <row r="3234" spans="1:7" ht="15" x14ac:dyDescent="0.25">
      <c r="A3234" s="128" t="str">
        <f t="shared" si="50"/>
        <v>Reg2015Ureter - C66AllSexWaikato</v>
      </c>
      <c r="B3234" s="23" t="s">
        <v>2</v>
      </c>
      <c r="C3234" s="23">
        <v>2015</v>
      </c>
      <c r="D3234" s="23" t="s">
        <v>43</v>
      </c>
      <c r="E3234" s="23" t="s">
        <v>3</v>
      </c>
      <c r="F3234" s="23" t="s">
        <v>190</v>
      </c>
      <c r="G3234" s="23">
        <v>1</v>
      </c>
    </row>
    <row r="3235" spans="1:7" ht="15" x14ac:dyDescent="0.25">
      <c r="A3235" s="128" t="str">
        <f t="shared" si="50"/>
        <v>Reg2015Bladder - C67AllSexWaikato</v>
      </c>
      <c r="B3235" s="23" t="s">
        <v>2</v>
      </c>
      <c r="C3235" s="23">
        <v>2015</v>
      </c>
      <c r="D3235" s="23" t="s">
        <v>19</v>
      </c>
      <c r="E3235" s="23" t="s">
        <v>3</v>
      </c>
      <c r="F3235" s="23" t="s">
        <v>190</v>
      </c>
      <c r="G3235" s="23">
        <v>49</v>
      </c>
    </row>
    <row r="3236" spans="1:7" ht="15" x14ac:dyDescent="0.25">
      <c r="A3236" s="128" t="str">
        <f t="shared" si="50"/>
        <v>Reg2015Other urinary organs - C68AllSexWaikato</v>
      </c>
      <c r="B3236" s="23" t="s">
        <v>2</v>
      </c>
      <c r="C3236" s="23">
        <v>2015</v>
      </c>
      <c r="D3236" s="23" t="s">
        <v>276</v>
      </c>
      <c r="E3236" s="23" t="s">
        <v>3</v>
      </c>
      <c r="F3236" s="23" t="s">
        <v>190</v>
      </c>
      <c r="G3236" s="23">
        <v>1</v>
      </c>
    </row>
    <row r="3237" spans="1:7" ht="15" x14ac:dyDescent="0.25">
      <c r="A3237" s="128" t="str">
        <f t="shared" si="50"/>
        <v>Reg2015Eye - C69AllSexWaikato</v>
      </c>
      <c r="B3237" s="23" t="s">
        <v>2</v>
      </c>
      <c r="C3237" s="23">
        <v>2015</v>
      </c>
      <c r="D3237" s="23" t="s">
        <v>278</v>
      </c>
      <c r="E3237" s="23" t="s">
        <v>3</v>
      </c>
      <c r="F3237" s="23" t="s">
        <v>190</v>
      </c>
      <c r="G3237" s="23">
        <v>5</v>
      </c>
    </row>
    <row r="3238" spans="1:7" ht="15" x14ac:dyDescent="0.25">
      <c r="A3238" s="128" t="str">
        <f t="shared" si="50"/>
        <v>Reg2015Brain - C71AllSexWaikato</v>
      </c>
      <c r="B3238" s="23" t="s">
        <v>2</v>
      </c>
      <c r="C3238" s="23">
        <v>2015</v>
      </c>
      <c r="D3238" s="23" t="s">
        <v>20</v>
      </c>
      <c r="E3238" s="23" t="s">
        <v>3</v>
      </c>
      <c r="F3238" s="23" t="s">
        <v>190</v>
      </c>
      <c r="G3238" s="23">
        <v>32</v>
      </c>
    </row>
    <row r="3239" spans="1:7" ht="15" x14ac:dyDescent="0.25">
      <c r="A3239" s="128" t="str">
        <f t="shared" si="50"/>
        <v>Reg2015Other central nervous system - C72AllSexWaikato</v>
      </c>
      <c r="B3239" s="23" t="s">
        <v>2</v>
      </c>
      <c r="C3239" s="23">
        <v>2015</v>
      </c>
      <c r="D3239" s="23" t="s">
        <v>279</v>
      </c>
      <c r="E3239" s="23" t="s">
        <v>3</v>
      </c>
      <c r="F3239" s="23" t="s">
        <v>190</v>
      </c>
      <c r="G3239" s="23">
        <v>3</v>
      </c>
    </row>
    <row r="3240" spans="1:7" ht="15" x14ac:dyDescent="0.25">
      <c r="A3240" s="128" t="str">
        <f t="shared" si="50"/>
        <v>Reg2015Thyroid - C73AllSexWaikato</v>
      </c>
      <c r="B3240" s="23" t="s">
        <v>2</v>
      </c>
      <c r="C3240" s="23">
        <v>2015</v>
      </c>
      <c r="D3240" s="23" t="s">
        <v>281</v>
      </c>
      <c r="E3240" s="23" t="s">
        <v>3</v>
      </c>
      <c r="F3240" s="23" t="s">
        <v>190</v>
      </c>
      <c r="G3240" s="23">
        <v>23</v>
      </c>
    </row>
    <row r="3241" spans="1:7" ht="15" x14ac:dyDescent="0.25">
      <c r="A3241" s="128" t="str">
        <f t="shared" si="50"/>
        <v>Reg2015Adrenal gland - C74AllSexWaikato</v>
      </c>
      <c r="B3241" s="23" t="s">
        <v>2</v>
      </c>
      <c r="C3241" s="23">
        <v>2015</v>
      </c>
      <c r="D3241" s="23" t="s">
        <v>282</v>
      </c>
      <c r="E3241" s="23" t="s">
        <v>3</v>
      </c>
      <c r="F3241" s="23" t="s">
        <v>190</v>
      </c>
      <c r="G3241" s="23">
        <v>2</v>
      </c>
    </row>
    <row r="3242" spans="1:7" ht="15" x14ac:dyDescent="0.25">
      <c r="A3242" s="128" t="str">
        <f t="shared" si="50"/>
        <v>Reg2015Other endocrine glands - C75AllSexWaikato</v>
      </c>
      <c r="B3242" s="23" t="s">
        <v>2</v>
      </c>
      <c r="C3242" s="23">
        <v>2015</v>
      </c>
      <c r="D3242" s="23" t="s">
        <v>283</v>
      </c>
      <c r="E3242" s="23" t="s">
        <v>3</v>
      </c>
      <c r="F3242" s="23" t="s">
        <v>190</v>
      </c>
      <c r="G3242" s="23">
        <v>1</v>
      </c>
    </row>
    <row r="3243" spans="1:7" ht="15" x14ac:dyDescent="0.25">
      <c r="A3243" s="128" t="str">
        <f t="shared" si="50"/>
        <v>Reg2015Unknown primary - C77-C79AllSexWaikato</v>
      </c>
      <c r="B3243" s="23" t="s">
        <v>2</v>
      </c>
      <c r="C3243" s="23">
        <v>2015</v>
      </c>
      <c r="D3243" s="23" t="s">
        <v>286</v>
      </c>
      <c r="E3243" s="23" t="s">
        <v>3</v>
      </c>
      <c r="F3243" s="23" t="s">
        <v>190</v>
      </c>
      <c r="G3243" s="23">
        <v>34</v>
      </c>
    </row>
    <row r="3244" spans="1:7" ht="15" x14ac:dyDescent="0.25">
      <c r="A3244" s="128" t="str">
        <f t="shared" si="50"/>
        <v>Reg2015Unspecified site - C80AllSexWaikato</v>
      </c>
      <c r="B3244" s="23" t="s">
        <v>2</v>
      </c>
      <c r="C3244" s="23">
        <v>2015</v>
      </c>
      <c r="D3244" s="23" t="s">
        <v>287</v>
      </c>
      <c r="E3244" s="23" t="s">
        <v>3</v>
      </c>
      <c r="F3244" s="23" t="s">
        <v>190</v>
      </c>
      <c r="G3244" s="23">
        <v>4</v>
      </c>
    </row>
    <row r="3245" spans="1:7" ht="15" x14ac:dyDescent="0.25">
      <c r="A3245" s="128" t="str">
        <f t="shared" si="50"/>
        <v>Reg2015Hodgkin lymphoma - C81AllSexWaikato</v>
      </c>
      <c r="B3245" s="23" t="s">
        <v>2</v>
      </c>
      <c r="C3245" s="23">
        <v>2015</v>
      </c>
      <c r="D3245" s="23" t="s">
        <v>289</v>
      </c>
      <c r="E3245" s="23" t="s">
        <v>3</v>
      </c>
      <c r="F3245" s="23" t="s">
        <v>190</v>
      </c>
      <c r="G3245" s="23">
        <v>11</v>
      </c>
    </row>
    <row r="3246" spans="1:7" ht="15" x14ac:dyDescent="0.25">
      <c r="A3246" s="128" t="str">
        <f t="shared" si="50"/>
        <v>Reg2015Non-Hodgkin lymphoma - C82-C86, C96AllSexWaikato</v>
      </c>
      <c r="B3246" s="23" t="s">
        <v>2</v>
      </c>
      <c r="C3246" s="23">
        <v>2015</v>
      </c>
      <c r="D3246" s="23" t="s">
        <v>365</v>
      </c>
      <c r="E3246" s="23" t="s">
        <v>3</v>
      </c>
      <c r="F3246" s="23" t="s">
        <v>190</v>
      </c>
      <c r="G3246" s="23">
        <v>67</v>
      </c>
    </row>
    <row r="3247" spans="1:7" ht="15" x14ac:dyDescent="0.25">
      <c r="A3247" s="128" t="str">
        <f t="shared" si="50"/>
        <v>Reg2015Immunoproliferative cancers - C88AllSexWaikato</v>
      </c>
      <c r="B3247" s="23" t="s">
        <v>2</v>
      </c>
      <c r="C3247" s="23">
        <v>2015</v>
      </c>
      <c r="D3247" s="23" t="s">
        <v>291</v>
      </c>
      <c r="E3247" s="23" t="s">
        <v>3</v>
      </c>
      <c r="F3247" s="23" t="s">
        <v>190</v>
      </c>
      <c r="G3247" s="23">
        <v>7</v>
      </c>
    </row>
    <row r="3248" spans="1:7" ht="15" x14ac:dyDescent="0.25">
      <c r="A3248" s="128" t="str">
        <f t="shared" si="50"/>
        <v>Reg2015Myeloma - C90AllSexWaikato</v>
      </c>
      <c r="B3248" s="23" t="s">
        <v>2</v>
      </c>
      <c r="C3248" s="23">
        <v>2015</v>
      </c>
      <c r="D3248" s="23" t="s">
        <v>292</v>
      </c>
      <c r="E3248" s="23" t="s">
        <v>3</v>
      </c>
      <c r="F3248" s="23" t="s">
        <v>190</v>
      </c>
      <c r="G3248" s="23">
        <v>33</v>
      </c>
    </row>
    <row r="3249" spans="1:7" ht="15" x14ac:dyDescent="0.25">
      <c r="A3249" s="128" t="str">
        <f t="shared" si="50"/>
        <v>Reg2015Leukaemia - C91-C95AllSexWaikato</v>
      </c>
      <c r="B3249" s="23" t="s">
        <v>2</v>
      </c>
      <c r="C3249" s="23">
        <v>2015</v>
      </c>
      <c r="D3249" s="23" t="s">
        <v>26</v>
      </c>
      <c r="E3249" s="23" t="s">
        <v>3</v>
      </c>
      <c r="F3249" s="23" t="s">
        <v>190</v>
      </c>
      <c r="G3249" s="23">
        <v>54</v>
      </c>
    </row>
    <row r="3250" spans="1:7" ht="15" x14ac:dyDescent="0.25">
      <c r="A3250" s="128" t="str">
        <f t="shared" si="50"/>
        <v>Reg2015Polycythemia vera - D45AllSexWaikato</v>
      </c>
      <c r="B3250" s="23" t="s">
        <v>2</v>
      </c>
      <c r="C3250" s="23">
        <v>2015</v>
      </c>
      <c r="D3250" s="23" t="s">
        <v>294</v>
      </c>
      <c r="E3250" s="23" t="s">
        <v>3</v>
      </c>
      <c r="F3250" s="23" t="s">
        <v>190</v>
      </c>
      <c r="G3250" s="23">
        <v>3</v>
      </c>
    </row>
    <row r="3251" spans="1:7" ht="15" x14ac:dyDescent="0.25">
      <c r="A3251" s="128" t="str">
        <f t="shared" si="50"/>
        <v>Reg2015Myelodyplastic syndromes - D46AllSexWaikato</v>
      </c>
      <c r="B3251" s="23" t="s">
        <v>2</v>
      </c>
      <c r="C3251" s="23">
        <v>2015</v>
      </c>
      <c r="D3251" s="23" t="s">
        <v>295</v>
      </c>
      <c r="E3251" s="23" t="s">
        <v>3</v>
      </c>
      <c r="F3251" s="23" t="s">
        <v>190</v>
      </c>
      <c r="G3251" s="23">
        <v>16</v>
      </c>
    </row>
    <row r="3252" spans="1:7" ht="15" x14ac:dyDescent="0.25">
      <c r="A3252" s="128" t="str">
        <f t="shared" si="50"/>
        <v>Reg2015Uncertain behaviour of lymphoid, haematopoietic and related tissue - D47AllSexWaikato</v>
      </c>
      <c r="B3252" s="23" t="s">
        <v>2</v>
      </c>
      <c r="C3252" s="23">
        <v>2015</v>
      </c>
      <c r="D3252" s="23" t="s">
        <v>296</v>
      </c>
      <c r="E3252" s="23" t="s">
        <v>3</v>
      </c>
      <c r="F3252" s="23" t="s">
        <v>190</v>
      </c>
      <c r="G3252" s="23">
        <v>8</v>
      </c>
    </row>
    <row r="3253" spans="1:7" ht="15" x14ac:dyDescent="0.25">
      <c r="A3253" s="128" t="str">
        <f t="shared" si="50"/>
        <v>Reg2015Lip - C00AllSexLakes</v>
      </c>
      <c r="B3253" s="23" t="s">
        <v>2</v>
      </c>
      <c r="C3253" s="23">
        <v>2015</v>
      </c>
      <c r="D3253" s="23" t="s">
        <v>27</v>
      </c>
      <c r="E3253" s="23" t="s">
        <v>3</v>
      </c>
      <c r="F3253" s="23" t="s">
        <v>191</v>
      </c>
      <c r="G3253" s="23">
        <v>1</v>
      </c>
    </row>
    <row r="3254" spans="1:7" ht="15" x14ac:dyDescent="0.25">
      <c r="A3254" s="128" t="str">
        <f t="shared" si="50"/>
        <v>Reg2015Tongue - C01-C02AllSexLakes</v>
      </c>
      <c r="B3254" s="23" t="s">
        <v>2</v>
      </c>
      <c r="C3254" s="23">
        <v>2015</v>
      </c>
      <c r="D3254" s="23" t="s">
        <v>42</v>
      </c>
      <c r="E3254" s="23" t="s">
        <v>3</v>
      </c>
      <c r="F3254" s="23" t="s">
        <v>191</v>
      </c>
      <c r="G3254" s="23">
        <v>4</v>
      </c>
    </row>
    <row r="3255" spans="1:7" ht="15" x14ac:dyDescent="0.25">
      <c r="A3255" s="128" t="str">
        <f t="shared" si="50"/>
        <v>Reg2015Mouth - C03-C06AllSexLakes</v>
      </c>
      <c r="B3255" s="23" t="s">
        <v>2</v>
      </c>
      <c r="C3255" s="23">
        <v>2015</v>
      </c>
      <c r="D3255" s="23" t="s">
        <v>31</v>
      </c>
      <c r="E3255" s="23" t="s">
        <v>3</v>
      </c>
      <c r="F3255" s="23" t="s">
        <v>191</v>
      </c>
      <c r="G3255" s="23">
        <v>3</v>
      </c>
    </row>
    <row r="3256" spans="1:7" ht="15" x14ac:dyDescent="0.25">
      <c r="A3256" s="128" t="str">
        <f t="shared" si="50"/>
        <v>Reg2015Tonsils - C09AllSexLakes</v>
      </c>
      <c r="B3256" s="23" t="s">
        <v>2</v>
      </c>
      <c r="C3256" s="23">
        <v>2015</v>
      </c>
      <c r="D3256" s="23" t="s">
        <v>248</v>
      </c>
      <c r="E3256" s="23" t="s">
        <v>3</v>
      </c>
      <c r="F3256" s="23" t="s">
        <v>191</v>
      </c>
      <c r="G3256" s="23">
        <v>2</v>
      </c>
    </row>
    <row r="3257" spans="1:7" ht="15" x14ac:dyDescent="0.25">
      <c r="A3257" s="128" t="str">
        <f t="shared" si="50"/>
        <v>Reg2015Oropharynx - C10AllSexLakes</v>
      </c>
      <c r="B3257" s="23" t="s">
        <v>2</v>
      </c>
      <c r="C3257" s="23">
        <v>2015</v>
      </c>
      <c r="D3257" s="23" t="s">
        <v>34</v>
      </c>
      <c r="E3257" s="23" t="s">
        <v>3</v>
      </c>
      <c r="F3257" s="23" t="s">
        <v>191</v>
      </c>
      <c r="G3257" s="23">
        <v>2</v>
      </c>
    </row>
    <row r="3258" spans="1:7" ht="15" x14ac:dyDescent="0.25">
      <c r="A3258" s="128" t="str">
        <f t="shared" si="50"/>
        <v>Reg2015Oesophagus - C15AllSexLakes</v>
      </c>
      <c r="B3258" s="23" t="s">
        <v>2</v>
      </c>
      <c r="C3258" s="23">
        <v>2015</v>
      </c>
      <c r="D3258" s="23" t="s">
        <v>33</v>
      </c>
      <c r="E3258" s="23" t="s">
        <v>3</v>
      </c>
      <c r="F3258" s="23" t="s">
        <v>191</v>
      </c>
      <c r="G3258" s="23">
        <v>10</v>
      </c>
    </row>
    <row r="3259" spans="1:7" ht="15" x14ac:dyDescent="0.25">
      <c r="A3259" s="128" t="str">
        <f t="shared" si="50"/>
        <v>Reg2015Stomach - C16AllSexLakes</v>
      </c>
      <c r="B3259" s="23" t="s">
        <v>2</v>
      </c>
      <c r="C3259" s="23">
        <v>2015</v>
      </c>
      <c r="D3259" s="23" t="s">
        <v>39</v>
      </c>
      <c r="E3259" s="23" t="s">
        <v>3</v>
      </c>
      <c r="F3259" s="23" t="s">
        <v>191</v>
      </c>
      <c r="G3259" s="23">
        <v>9</v>
      </c>
    </row>
    <row r="3260" spans="1:7" ht="15" x14ac:dyDescent="0.25">
      <c r="A3260" s="128" t="str">
        <f t="shared" si="50"/>
        <v>Reg2015Small intestine - C17AllSexLakes</v>
      </c>
      <c r="B3260" s="23" t="s">
        <v>2</v>
      </c>
      <c r="C3260" s="23">
        <v>2015</v>
      </c>
      <c r="D3260" s="23" t="s">
        <v>252</v>
      </c>
      <c r="E3260" s="23" t="s">
        <v>3</v>
      </c>
      <c r="F3260" s="23" t="s">
        <v>191</v>
      </c>
      <c r="G3260" s="23">
        <v>3</v>
      </c>
    </row>
    <row r="3261" spans="1:7" ht="15" x14ac:dyDescent="0.25">
      <c r="A3261" s="128" t="str">
        <f t="shared" si="50"/>
        <v>Reg2015Colon, rectum and rectosigmoid junction - C18-C20AllSexLakes</v>
      </c>
      <c r="B3261" s="23" t="s">
        <v>2</v>
      </c>
      <c r="C3261" s="23">
        <v>2015</v>
      </c>
      <c r="D3261" s="23" t="s">
        <v>1567</v>
      </c>
      <c r="E3261" s="23" t="s">
        <v>3</v>
      </c>
      <c r="F3261" s="23" t="s">
        <v>191</v>
      </c>
      <c r="G3261" s="23">
        <v>65</v>
      </c>
    </row>
    <row r="3262" spans="1:7" ht="15" x14ac:dyDescent="0.25">
      <c r="A3262" s="128" t="str">
        <f t="shared" si="50"/>
        <v>Reg2015Anus - C21AllSexLakes</v>
      </c>
      <c r="B3262" s="23" t="s">
        <v>2</v>
      </c>
      <c r="C3262" s="23">
        <v>2015</v>
      </c>
      <c r="D3262" s="23" t="s">
        <v>18</v>
      </c>
      <c r="E3262" s="23" t="s">
        <v>3</v>
      </c>
      <c r="F3262" s="23" t="s">
        <v>191</v>
      </c>
      <c r="G3262" s="23">
        <v>2</v>
      </c>
    </row>
    <row r="3263" spans="1:7" ht="15" x14ac:dyDescent="0.25">
      <c r="A3263" s="128" t="str">
        <f t="shared" si="50"/>
        <v>Reg2015Liver - C22AllSexLakes</v>
      </c>
      <c r="B3263" s="23" t="s">
        <v>2</v>
      </c>
      <c r="C3263" s="23">
        <v>2015</v>
      </c>
      <c r="D3263" s="23" t="s">
        <v>254</v>
      </c>
      <c r="E3263" s="23" t="s">
        <v>3</v>
      </c>
      <c r="F3263" s="23" t="s">
        <v>191</v>
      </c>
      <c r="G3263" s="23">
        <v>9</v>
      </c>
    </row>
    <row r="3264" spans="1:7" ht="15" x14ac:dyDescent="0.25">
      <c r="A3264" s="128" t="str">
        <f t="shared" si="50"/>
        <v>Reg2015Other biliary tract - C24AllSexLakes</v>
      </c>
      <c r="B3264" s="23" t="s">
        <v>2</v>
      </c>
      <c r="C3264" s="23">
        <v>2015</v>
      </c>
      <c r="D3264" s="23" t="s">
        <v>255</v>
      </c>
      <c r="E3264" s="23" t="s">
        <v>3</v>
      </c>
      <c r="F3264" s="23" t="s">
        <v>191</v>
      </c>
      <c r="G3264" s="23">
        <v>4</v>
      </c>
    </row>
    <row r="3265" spans="1:7" ht="15" x14ac:dyDescent="0.25">
      <c r="A3265" s="128" t="str">
        <f t="shared" si="50"/>
        <v>Reg2015Pancreas - C25AllSexLakes</v>
      </c>
      <c r="B3265" s="23" t="s">
        <v>2</v>
      </c>
      <c r="C3265" s="23">
        <v>2015</v>
      </c>
      <c r="D3265" s="23" t="s">
        <v>36</v>
      </c>
      <c r="E3265" s="23" t="s">
        <v>3</v>
      </c>
      <c r="F3265" s="23" t="s">
        <v>191</v>
      </c>
      <c r="G3265" s="23">
        <v>11</v>
      </c>
    </row>
    <row r="3266" spans="1:7" ht="15" x14ac:dyDescent="0.25">
      <c r="A3266" s="128" t="str">
        <f t="shared" si="50"/>
        <v>Reg2015Other digestive organs - C26AllSexLakes</v>
      </c>
      <c r="B3266" s="23" t="s">
        <v>2</v>
      </c>
      <c r="C3266" s="23">
        <v>2015</v>
      </c>
      <c r="D3266" s="23" t="s">
        <v>256</v>
      </c>
      <c r="E3266" s="23" t="s">
        <v>3</v>
      </c>
      <c r="F3266" s="23" t="s">
        <v>191</v>
      </c>
      <c r="G3266" s="23">
        <v>3</v>
      </c>
    </row>
    <row r="3267" spans="1:7" ht="15" x14ac:dyDescent="0.25">
      <c r="A3267" s="128" t="str">
        <f t="shared" ref="A3267:A3330" si="51">B3267&amp;C3267&amp;D3267&amp;E3267&amp;F3267</f>
        <v>Reg2015Nasal cavity and middle ear - C30AllSexLakes</v>
      </c>
      <c r="B3267" s="23" t="s">
        <v>2</v>
      </c>
      <c r="C3267" s="23">
        <v>2015</v>
      </c>
      <c r="D3267" s="23" t="s">
        <v>258</v>
      </c>
      <c r="E3267" s="23" t="s">
        <v>3</v>
      </c>
      <c r="F3267" s="23" t="s">
        <v>191</v>
      </c>
      <c r="G3267" s="23">
        <v>1</v>
      </c>
    </row>
    <row r="3268" spans="1:7" ht="15" x14ac:dyDescent="0.25">
      <c r="A3268" s="128" t="str">
        <f t="shared" si="51"/>
        <v>Reg2015Larynx - C32AllSexLakes</v>
      </c>
      <c r="B3268" s="23" t="s">
        <v>2</v>
      </c>
      <c r="C3268" s="23">
        <v>2015</v>
      </c>
      <c r="D3268" s="23" t="s">
        <v>25</v>
      </c>
      <c r="E3268" s="23" t="s">
        <v>3</v>
      </c>
      <c r="F3268" s="23" t="s">
        <v>191</v>
      </c>
      <c r="G3268" s="23">
        <v>1</v>
      </c>
    </row>
    <row r="3269" spans="1:7" ht="15" x14ac:dyDescent="0.25">
      <c r="A3269" s="128" t="str">
        <f t="shared" si="51"/>
        <v>Reg2015Lung - C33-C34AllSexLakes</v>
      </c>
      <c r="B3269" s="23" t="s">
        <v>2</v>
      </c>
      <c r="C3269" s="23">
        <v>2015</v>
      </c>
      <c r="D3269" s="23" t="s">
        <v>47</v>
      </c>
      <c r="E3269" s="23" t="s">
        <v>3</v>
      </c>
      <c r="F3269" s="23" t="s">
        <v>191</v>
      </c>
      <c r="G3269" s="23">
        <v>63</v>
      </c>
    </row>
    <row r="3270" spans="1:7" ht="15" x14ac:dyDescent="0.25">
      <c r="A3270" s="128" t="str">
        <f t="shared" si="51"/>
        <v>Reg2015Thymus - C37AllSexLakes</v>
      </c>
      <c r="B3270" s="23" t="s">
        <v>2</v>
      </c>
      <c r="C3270" s="23">
        <v>2015</v>
      </c>
      <c r="D3270" s="23" t="s">
        <v>41</v>
      </c>
      <c r="E3270" s="23" t="s">
        <v>3</v>
      </c>
      <c r="F3270" s="23" t="s">
        <v>191</v>
      </c>
      <c r="G3270" s="23">
        <v>2</v>
      </c>
    </row>
    <row r="3271" spans="1:7" ht="15" x14ac:dyDescent="0.25">
      <c r="A3271" s="128" t="str">
        <f t="shared" si="51"/>
        <v>Reg2015Bone and articular cartilage - C40-C41AllSexLakes</v>
      </c>
      <c r="B3271" s="23" t="s">
        <v>2</v>
      </c>
      <c r="C3271" s="23">
        <v>2015</v>
      </c>
      <c r="D3271" s="23" t="s">
        <v>262</v>
      </c>
      <c r="E3271" s="23" t="s">
        <v>3</v>
      </c>
      <c r="F3271" s="23" t="s">
        <v>191</v>
      </c>
      <c r="G3271" s="23">
        <v>1</v>
      </c>
    </row>
    <row r="3272" spans="1:7" ht="15" x14ac:dyDescent="0.25">
      <c r="A3272" s="128" t="str">
        <f t="shared" si="51"/>
        <v>Reg2015Melanoma - C43AllSexLakes</v>
      </c>
      <c r="B3272" s="23" t="s">
        <v>2</v>
      </c>
      <c r="C3272" s="23">
        <v>2015</v>
      </c>
      <c r="D3272" s="23" t="s">
        <v>28</v>
      </c>
      <c r="E3272" s="23" t="s">
        <v>3</v>
      </c>
      <c r="F3272" s="23" t="s">
        <v>191</v>
      </c>
      <c r="G3272" s="23">
        <v>54</v>
      </c>
    </row>
    <row r="3273" spans="1:7" ht="15" x14ac:dyDescent="0.25">
      <c r="A3273" s="128" t="str">
        <f t="shared" si="51"/>
        <v>Reg2015Non-melanoma - C44AllSexLakes</v>
      </c>
      <c r="B3273" s="23" t="s">
        <v>2</v>
      </c>
      <c r="C3273" s="23">
        <v>2015</v>
      </c>
      <c r="D3273" s="23" t="s">
        <v>263</v>
      </c>
      <c r="E3273" s="23" t="s">
        <v>3</v>
      </c>
      <c r="F3273" s="23" t="s">
        <v>191</v>
      </c>
      <c r="G3273" s="23">
        <v>2</v>
      </c>
    </row>
    <row r="3274" spans="1:7" ht="15" x14ac:dyDescent="0.25">
      <c r="A3274" s="128" t="str">
        <f t="shared" si="51"/>
        <v>Reg2015Mesothelioma - C45AllSexLakes</v>
      </c>
      <c r="B3274" s="23" t="s">
        <v>2</v>
      </c>
      <c r="C3274" s="23">
        <v>2015</v>
      </c>
      <c r="D3274" s="23" t="s">
        <v>30</v>
      </c>
      <c r="E3274" s="23" t="s">
        <v>3</v>
      </c>
      <c r="F3274" s="23" t="s">
        <v>191</v>
      </c>
      <c r="G3274" s="23">
        <v>3</v>
      </c>
    </row>
    <row r="3275" spans="1:7" ht="15" x14ac:dyDescent="0.25">
      <c r="A3275" s="128" t="str">
        <f t="shared" si="51"/>
        <v>Reg2015Peritoneum - C48AllSexLakes</v>
      </c>
      <c r="B3275" s="23" t="s">
        <v>2</v>
      </c>
      <c r="C3275" s="23">
        <v>2015</v>
      </c>
      <c r="D3275" s="23" t="s">
        <v>267</v>
      </c>
      <c r="E3275" s="23" t="s">
        <v>3</v>
      </c>
      <c r="F3275" s="23" t="s">
        <v>191</v>
      </c>
      <c r="G3275" s="23">
        <v>1</v>
      </c>
    </row>
    <row r="3276" spans="1:7" ht="15" x14ac:dyDescent="0.25">
      <c r="A3276" s="128" t="str">
        <f t="shared" si="51"/>
        <v>Reg2015Connective tissue - C49AllSexLakes</v>
      </c>
      <c r="B3276" s="23" t="s">
        <v>2</v>
      </c>
      <c r="C3276" s="23">
        <v>2015</v>
      </c>
      <c r="D3276" s="23" t="s">
        <v>268</v>
      </c>
      <c r="E3276" s="23" t="s">
        <v>3</v>
      </c>
      <c r="F3276" s="23" t="s">
        <v>191</v>
      </c>
      <c r="G3276" s="23">
        <v>1</v>
      </c>
    </row>
    <row r="3277" spans="1:7" ht="15" x14ac:dyDescent="0.25">
      <c r="A3277" s="128" t="str">
        <f t="shared" si="51"/>
        <v>Reg2015Breast - C50AllSexLakes</v>
      </c>
      <c r="B3277" s="23" t="s">
        <v>2</v>
      </c>
      <c r="C3277" s="23">
        <v>2015</v>
      </c>
      <c r="D3277" s="23" t="s">
        <v>21</v>
      </c>
      <c r="E3277" s="23" t="s">
        <v>3</v>
      </c>
      <c r="F3277" s="23" t="s">
        <v>191</v>
      </c>
      <c r="G3277" s="23">
        <v>79</v>
      </c>
    </row>
    <row r="3278" spans="1:7" ht="15" x14ac:dyDescent="0.25">
      <c r="A3278" s="128" t="str">
        <f t="shared" si="51"/>
        <v>Reg2015Vulva - C51AllSexLakes</v>
      </c>
      <c r="B3278" s="23" t="s">
        <v>2</v>
      </c>
      <c r="C3278" s="23">
        <v>2015</v>
      </c>
      <c r="D3278" s="23" t="s">
        <v>46</v>
      </c>
      <c r="E3278" s="23" t="s">
        <v>3</v>
      </c>
      <c r="F3278" s="23" t="s">
        <v>191</v>
      </c>
      <c r="G3278" s="23">
        <v>2</v>
      </c>
    </row>
    <row r="3279" spans="1:7" ht="15" x14ac:dyDescent="0.25">
      <c r="A3279" s="128" t="str">
        <f t="shared" si="51"/>
        <v>Reg2015Cervix - C53AllSexLakes</v>
      </c>
      <c r="B3279" s="23" t="s">
        <v>2</v>
      </c>
      <c r="C3279" s="23">
        <v>2015</v>
      </c>
      <c r="D3279" s="23" t="s">
        <v>22</v>
      </c>
      <c r="E3279" s="23" t="s">
        <v>3</v>
      </c>
      <c r="F3279" s="23" t="s">
        <v>191</v>
      </c>
      <c r="G3279" s="23">
        <v>7</v>
      </c>
    </row>
    <row r="3280" spans="1:7" ht="15" x14ac:dyDescent="0.25">
      <c r="A3280" s="128" t="str">
        <f t="shared" si="51"/>
        <v>Reg2015Uterus - C54-C55AllSexLakes</v>
      </c>
      <c r="B3280" s="23" t="s">
        <v>2</v>
      </c>
      <c r="C3280" s="23">
        <v>2015</v>
      </c>
      <c r="D3280" s="23" t="s">
        <v>44</v>
      </c>
      <c r="E3280" s="23" t="s">
        <v>3</v>
      </c>
      <c r="F3280" s="23" t="s">
        <v>191</v>
      </c>
      <c r="G3280" s="23">
        <v>10</v>
      </c>
    </row>
    <row r="3281" spans="1:7" ht="15" x14ac:dyDescent="0.25">
      <c r="A3281" s="128" t="str">
        <f t="shared" si="51"/>
        <v>Reg2015Ovary - C56AllSexLakes</v>
      </c>
      <c r="B3281" s="23" t="s">
        <v>2</v>
      </c>
      <c r="C3281" s="23">
        <v>2015</v>
      </c>
      <c r="D3281" s="23" t="s">
        <v>35</v>
      </c>
      <c r="E3281" s="23" t="s">
        <v>3</v>
      </c>
      <c r="F3281" s="23" t="s">
        <v>191</v>
      </c>
      <c r="G3281" s="23">
        <v>3</v>
      </c>
    </row>
    <row r="3282" spans="1:7" ht="15" x14ac:dyDescent="0.25">
      <c r="A3282" s="128" t="str">
        <f t="shared" si="51"/>
        <v>Reg2015Other female genital organs - C57AllSexLakes</v>
      </c>
      <c r="B3282" s="23" t="s">
        <v>2</v>
      </c>
      <c r="C3282" s="23">
        <v>2015</v>
      </c>
      <c r="D3282" s="23" t="s">
        <v>270</v>
      </c>
      <c r="E3282" s="23" t="s">
        <v>3</v>
      </c>
      <c r="F3282" s="23" t="s">
        <v>191</v>
      </c>
      <c r="G3282" s="23">
        <v>2</v>
      </c>
    </row>
    <row r="3283" spans="1:7" ht="15" x14ac:dyDescent="0.25">
      <c r="A3283" s="128" t="str">
        <f t="shared" si="51"/>
        <v>Reg2015Prostate - C61AllSexLakes</v>
      </c>
      <c r="B3283" s="23" t="s">
        <v>2</v>
      </c>
      <c r="C3283" s="23">
        <v>2015</v>
      </c>
      <c r="D3283" s="23" t="s">
        <v>38</v>
      </c>
      <c r="E3283" s="23" t="s">
        <v>3</v>
      </c>
      <c r="F3283" s="23" t="s">
        <v>191</v>
      </c>
      <c r="G3283" s="23">
        <v>56</v>
      </c>
    </row>
    <row r="3284" spans="1:7" ht="15" x14ac:dyDescent="0.25">
      <c r="A3284" s="128" t="str">
        <f t="shared" si="51"/>
        <v>Reg2015Testis - C62AllSexLakes</v>
      </c>
      <c r="B3284" s="23" t="s">
        <v>2</v>
      </c>
      <c r="C3284" s="23">
        <v>2015</v>
      </c>
      <c r="D3284" s="23" t="s">
        <v>40</v>
      </c>
      <c r="E3284" s="23" t="s">
        <v>3</v>
      </c>
      <c r="F3284" s="23" t="s">
        <v>191</v>
      </c>
      <c r="G3284" s="23">
        <v>6</v>
      </c>
    </row>
    <row r="3285" spans="1:7" ht="15" x14ac:dyDescent="0.25">
      <c r="A3285" s="128" t="str">
        <f t="shared" si="51"/>
        <v>Reg2015Kidney - C64AllSexLakes</v>
      </c>
      <c r="B3285" s="23" t="s">
        <v>2</v>
      </c>
      <c r="C3285" s="23">
        <v>2015</v>
      </c>
      <c r="D3285" s="23" t="s">
        <v>274</v>
      </c>
      <c r="E3285" s="23" t="s">
        <v>3</v>
      </c>
      <c r="F3285" s="23" t="s">
        <v>191</v>
      </c>
      <c r="G3285" s="23">
        <v>7</v>
      </c>
    </row>
    <row r="3286" spans="1:7" ht="15" x14ac:dyDescent="0.25">
      <c r="A3286" s="128" t="str">
        <f t="shared" si="51"/>
        <v>Reg2015Bladder - C67AllSexLakes</v>
      </c>
      <c r="B3286" s="23" t="s">
        <v>2</v>
      </c>
      <c r="C3286" s="23">
        <v>2015</v>
      </c>
      <c r="D3286" s="23" t="s">
        <v>19</v>
      </c>
      <c r="E3286" s="23" t="s">
        <v>3</v>
      </c>
      <c r="F3286" s="23" t="s">
        <v>191</v>
      </c>
      <c r="G3286" s="23">
        <v>10</v>
      </c>
    </row>
    <row r="3287" spans="1:7" ht="15" x14ac:dyDescent="0.25">
      <c r="A3287" s="128" t="str">
        <f t="shared" si="51"/>
        <v>Reg2015Meninges - C70AllSexLakes</v>
      </c>
      <c r="B3287" s="23" t="s">
        <v>2</v>
      </c>
      <c r="C3287" s="23">
        <v>2015</v>
      </c>
      <c r="D3287" s="23" t="s">
        <v>29</v>
      </c>
      <c r="E3287" s="23" t="s">
        <v>3</v>
      </c>
      <c r="F3287" s="23" t="s">
        <v>191</v>
      </c>
      <c r="G3287" s="23">
        <v>1</v>
      </c>
    </row>
    <row r="3288" spans="1:7" ht="15" x14ac:dyDescent="0.25">
      <c r="A3288" s="128" t="str">
        <f t="shared" si="51"/>
        <v>Reg2015Brain - C71AllSexLakes</v>
      </c>
      <c r="B3288" s="23" t="s">
        <v>2</v>
      </c>
      <c r="C3288" s="23">
        <v>2015</v>
      </c>
      <c r="D3288" s="23" t="s">
        <v>20</v>
      </c>
      <c r="E3288" s="23" t="s">
        <v>3</v>
      </c>
      <c r="F3288" s="23" t="s">
        <v>191</v>
      </c>
      <c r="G3288" s="23">
        <v>8</v>
      </c>
    </row>
    <row r="3289" spans="1:7" ht="15" x14ac:dyDescent="0.25">
      <c r="A3289" s="128" t="str">
        <f t="shared" si="51"/>
        <v>Reg2015Thyroid - C73AllSexLakes</v>
      </c>
      <c r="B3289" s="23" t="s">
        <v>2</v>
      </c>
      <c r="C3289" s="23">
        <v>2015</v>
      </c>
      <c r="D3289" s="23" t="s">
        <v>281</v>
      </c>
      <c r="E3289" s="23" t="s">
        <v>3</v>
      </c>
      <c r="F3289" s="23" t="s">
        <v>191</v>
      </c>
      <c r="G3289" s="23">
        <v>6</v>
      </c>
    </row>
    <row r="3290" spans="1:7" ht="15" x14ac:dyDescent="0.25">
      <c r="A3290" s="128" t="str">
        <f t="shared" si="51"/>
        <v>Reg2015Unknown primary - C77-C79AllSexLakes</v>
      </c>
      <c r="B3290" s="23" t="s">
        <v>2</v>
      </c>
      <c r="C3290" s="23">
        <v>2015</v>
      </c>
      <c r="D3290" s="23" t="s">
        <v>286</v>
      </c>
      <c r="E3290" s="23" t="s">
        <v>3</v>
      </c>
      <c r="F3290" s="23" t="s">
        <v>191</v>
      </c>
      <c r="G3290" s="23">
        <v>15</v>
      </c>
    </row>
    <row r="3291" spans="1:7" ht="15" x14ac:dyDescent="0.25">
      <c r="A3291" s="128" t="str">
        <f t="shared" si="51"/>
        <v>Reg2015Unspecified site - C80AllSexLakes</v>
      </c>
      <c r="B3291" s="23" t="s">
        <v>2</v>
      </c>
      <c r="C3291" s="23">
        <v>2015</v>
      </c>
      <c r="D3291" s="23" t="s">
        <v>287</v>
      </c>
      <c r="E3291" s="23" t="s">
        <v>3</v>
      </c>
      <c r="F3291" s="23" t="s">
        <v>191</v>
      </c>
      <c r="G3291" s="23">
        <v>3</v>
      </c>
    </row>
    <row r="3292" spans="1:7" ht="15" x14ac:dyDescent="0.25">
      <c r="A3292" s="128" t="str">
        <f t="shared" si="51"/>
        <v>Reg2015Non-Hodgkin lymphoma - C82-C86, C96AllSexLakes</v>
      </c>
      <c r="B3292" s="23" t="s">
        <v>2</v>
      </c>
      <c r="C3292" s="23">
        <v>2015</v>
      </c>
      <c r="D3292" s="23" t="s">
        <v>365</v>
      </c>
      <c r="E3292" s="23" t="s">
        <v>3</v>
      </c>
      <c r="F3292" s="23" t="s">
        <v>191</v>
      </c>
      <c r="G3292" s="23">
        <v>21</v>
      </c>
    </row>
    <row r="3293" spans="1:7" ht="15" x14ac:dyDescent="0.25">
      <c r="A3293" s="128" t="str">
        <f t="shared" si="51"/>
        <v>Reg2015Immunoproliferative cancers - C88AllSexLakes</v>
      </c>
      <c r="B3293" s="23" t="s">
        <v>2</v>
      </c>
      <c r="C3293" s="23">
        <v>2015</v>
      </c>
      <c r="D3293" s="23" t="s">
        <v>291</v>
      </c>
      <c r="E3293" s="23" t="s">
        <v>3</v>
      </c>
      <c r="F3293" s="23" t="s">
        <v>191</v>
      </c>
      <c r="G3293" s="23">
        <v>1</v>
      </c>
    </row>
    <row r="3294" spans="1:7" ht="15" x14ac:dyDescent="0.25">
      <c r="A3294" s="128" t="str">
        <f t="shared" si="51"/>
        <v>Reg2015Myeloma - C90AllSexLakes</v>
      </c>
      <c r="B3294" s="23" t="s">
        <v>2</v>
      </c>
      <c r="C3294" s="23">
        <v>2015</v>
      </c>
      <c r="D3294" s="23" t="s">
        <v>292</v>
      </c>
      <c r="E3294" s="23" t="s">
        <v>3</v>
      </c>
      <c r="F3294" s="23" t="s">
        <v>191</v>
      </c>
      <c r="G3294" s="23">
        <v>9</v>
      </c>
    </row>
    <row r="3295" spans="1:7" ht="15" x14ac:dyDescent="0.25">
      <c r="A3295" s="128" t="str">
        <f t="shared" si="51"/>
        <v>Reg2015Leukaemia - C91-C95AllSexLakes</v>
      </c>
      <c r="B3295" s="23" t="s">
        <v>2</v>
      </c>
      <c r="C3295" s="23">
        <v>2015</v>
      </c>
      <c r="D3295" s="23" t="s">
        <v>26</v>
      </c>
      <c r="E3295" s="23" t="s">
        <v>3</v>
      </c>
      <c r="F3295" s="23" t="s">
        <v>191</v>
      </c>
      <c r="G3295" s="23">
        <v>11</v>
      </c>
    </row>
    <row r="3296" spans="1:7" ht="15" x14ac:dyDescent="0.25">
      <c r="A3296" s="128" t="str">
        <f t="shared" si="51"/>
        <v>Reg2015Polycythemia vera - D45AllSexLakes</v>
      </c>
      <c r="B3296" s="23" t="s">
        <v>2</v>
      </c>
      <c r="C3296" s="23">
        <v>2015</v>
      </c>
      <c r="D3296" s="23" t="s">
        <v>294</v>
      </c>
      <c r="E3296" s="23" t="s">
        <v>3</v>
      </c>
      <c r="F3296" s="23" t="s">
        <v>191</v>
      </c>
      <c r="G3296" s="23">
        <v>1</v>
      </c>
    </row>
    <row r="3297" spans="1:7" ht="15" x14ac:dyDescent="0.25">
      <c r="A3297" s="128" t="str">
        <f t="shared" si="51"/>
        <v>Reg2015Myelodyplastic syndromes - D46AllSexLakes</v>
      </c>
      <c r="B3297" s="23" t="s">
        <v>2</v>
      </c>
      <c r="C3297" s="23">
        <v>2015</v>
      </c>
      <c r="D3297" s="23" t="s">
        <v>295</v>
      </c>
      <c r="E3297" s="23" t="s">
        <v>3</v>
      </c>
      <c r="F3297" s="23" t="s">
        <v>191</v>
      </c>
      <c r="G3297" s="23">
        <v>1</v>
      </c>
    </row>
    <row r="3298" spans="1:7" ht="15" x14ac:dyDescent="0.25">
      <c r="A3298" s="128" t="str">
        <f t="shared" si="51"/>
        <v>Reg2015Uncertain behaviour of lymphoid, haematopoietic and related tissue - D47AllSexLakes</v>
      </c>
      <c r="B3298" s="23" t="s">
        <v>2</v>
      </c>
      <c r="C3298" s="23">
        <v>2015</v>
      </c>
      <c r="D3298" s="23" t="s">
        <v>296</v>
      </c>
      <c r="E3298" s="23" t="s">
        <v>3</v>
      </c>
      <c r="F3298" s="23" t="s">
        <v>191</v>
      </c>
      <c r="G3298" s="23">
        <v>1</v>
      </c>
    </row>
    <row r="3299" spans="1:7" ht="15" x14ac:dyDescent="0.25">
      <c r="A3299" s="128" t="str">
        <f t="shared" si="51"/>
        <v>Reg2015Lip - C00AllSexBay of Plenty</v>
      </c>
      <c r="B3299" s="23" t="s">
        <v>2</v>
      </c>
      <c r="C3299" s="23">
        <v>2015</v>
      </c>
      <c r="D3299" s="23" t="s">
        <v>27</v>
      </c>
      <c r="E3299" s="23" t="s">
        <v>3</v>
      </c>
      <c r="F3299" s="23" t="s">
        <v>192</v>
      </c>
      <c r="G3299" s="23">
        <v>1</v>
      </c>
    </row>
    <row r="3300" spans="1:7" ht="15" x14ac:dyDescent="0.25">
      <c r="A3300" s="128" t="str">
        <f t="shared" si="51"/>
        <v>Reg2015Tongue - C01-C02AllSexBay of Plenty</v>
      </c>
      <c r="B3300" s="23" t="s">
        <v>2</v>
      </c>
      <c r="C3300" s="23">
        <v>2015</v>
      </c>
      <c r="D3300" s="23" t="s">
        <v>42</v>
      </c>
      <c r="E3300" s="23" t="s">
        <v>3</v>
      </c>
      <c r="F3300" s="23" t="s">
        <v>192</v>
      </c>
      <c r="G3300" s="23">
        <v>7</v>
      </c>
    </row>
    <row r="3301" spans="1:7" ht="15" x14ac:dyDescent="0.25">
      <c r="A3301" s="128" t="str">
        <f t="shared" si="51"/>
        <v>Reg2015Mouth - C03-C06AllSexBay of Plenty</v>
      </c>
      <c r="B3301" s="23" t="s">
        <v>2</v>
      </c>
      <c r="C3301" s="23">
        <v>2015</v>
      </c>
      <c r="D3301" s="23" t="s">
        <v>31</v>
      </c>
      <c r="E3301" s="23" t="s">
        <v>3</v>
      </c>
      <c r="F3301" s="23" t="s">
        <v>192</v>
      </c>
      <c r="G3301" s="23">
        <v>3</v>
      </c>
    </row>
    <row r="3302" spans="1:7" ht="15" x14ac:dyDescent="0.25">
      <c r="A3302" s="128" t="str">
        <f t="shared" si="51"/>
        <v>Reg2015Salivary glands - C07-C08AllSexBay of Plenty</v>
      </c>
      <c r="B3302" s="23" t="s">
        <v>2</v>
      </c>
      <c r="C3302" s="23">
        <v>2015</v>
      </c>
      <c r="D3302" s="23" t="s">
        <v>247</v>
      </c>
      <c r="E3302" s="23" t="s">
        <v>3</v>
      </c>
      <c r="F3302" s="23" t="s">
        <v>192</v>
      </c>
      <c r="G3302" s="23">
        <v>3</v>
      </c>
    </row>
    <row r="3303" spans="1:7" ht="15" x14ac:dyDescent="0.25">
      <c r="A3303" s="128" t="str">
        <f t="shared" si="51"/>
        <v>Reg2015Tonsils - C09AllSexBay of Plenty</v>
      </c>
      <c r="B3303" s="23" t="s">
        <v>2</v>
      </c>
      <c r="C3303" s="23">
        <v>2015</v>
      </c>
      <c r="D3303" s="23" t="s">
        <v>248</v>
      </c>
      <c r="E3303" s="23" t="s">
        <v>3</v>
      </c>
      <c r="F3303" s="23" t="s">
        <v>192</v>
      </c>
      <c r="G3303" s="23">
        <v>5</v>
      </c>
    </row>
    <row r="3304" spans="1:7" ht="15" x14ac:dyDescent="0.25">
      <c r="A3304" s="128" t="str">
        <f t="shared" si="51"/>
        <v>Reg2015Oropharynx - C10AllSexBay of Plenty</v>
      </c>
      <c r="B3304" s="23" t="s">
        <v>2</v>
      </c>
      <c r="C3304" s="23">
        <v>2015</v>
      </c>
      <c r="D3304" s="23" t="s">
        <v>34</v>
      </c>
      <c r="E3304" s="23" t="s">
        <v>3</v>
      </c>
      <c r="F3304" s="23" t="s">
        <v>192</v>
      </c>
      <c r="G3304" s="23">
        <v>1</v>
      </c>
    </row>
    <row r="3305" spans="1:7" ht="15" x14ac:dyDescent="0.25">
      <c r="A3305" s="128" t="str">
        <f t="shared" si="51"/>
        <v>Reg2015Hypopharynx - C13AllSexBay of Plenty</v>
      </c>
      <c r="B3305" s="23" t="s">
        <v>2</v>
      </c>
      <c r="C3305" s="23">
        <v>2015</v>
      </c>
      <c r="D3305" s="23" t="s">
        <v>24</v>
      </c>
      <c r="E3305" s="23" t="s">
        <v>3</v>
      </c>
      <c r="F3305" s="23" t="s">
        <v>192</v>
      </c>
      <c r="G3305" s="23">
        <v>1</v>
      </c>
    </row>
    <row r="3306" spans="1:7" ht="15" x14ac:dyDescent="0.25">
      <c r="A3306" s="128" t="str">
        <f t="shared" si="51"/>
        <v>Reg2015Oesophagus - C15AllSexBay of Plenty</v>
      </c>
      <c r="B3306" s="23" t="s">
        <v>2</v>
      </c>
      <c r="C3306" s="23">
        <v>2015</v>
      </c>
      <c r="D3306" s="23" t="s">
        <v>33</v>
      </c>
      <c r="E3306" s="23" t="s">
        <v>3</v>
      </c>
      <c r="F3306" s="23" t="s">
        <v>192</v>
      </c>
      <c r="G3306" s="23">
        <v>21</v>
      </c>
    </row>
    <row r="3307" spans="1:7" ht="15" x14ac:dyDescent="0.25">
      <c r="A3307" s="128" t="str">
        <f t="shared" si="51"/>
        <v>Reg2015Stomach - C16AllSexBay of Plenty</v>
      </c>
      <c r="B3307" s="23" t="s">
        <v>2</v>
      </c>
      <c r="C3307" s="23">
        <v>2015</v>
      </c>
      <c r="D3307" s="23" t="s">
        <v>39</v>
      </c>
      <c r="E3307" s="23" t="s">
        <v>3</v>
      </c>
      <c r="F3307" s="23" t="s">
        <v>192</v>
      </c>
      <c r="G3307" s="23">
        <v>22</v>
      </c>
    </row>
    <row r="3308" spans="1:7" ht="15" x14ac:dyDescent="0.25">
      <c r="A3308" s="128" t="str">
        <f t="shared" si="51"/>
        <v>Reg2015Small intestine - C17AllSexBay of Plenty</v>
      </c>
      <c r="B3308" s="23" t="s">
        <v>2</v>
      </c>
      <c r="C3308" s="23">
        <v>2015</v>
      </c>
      <c r="D3308" s="23" t="s">
        <v>252</v>
      </c>
      <c r="E3308" s="23" t="s">
        <v>3</v>
      </c>
      <c r="F3308" s="23" t="s">
        <v>192</v>
      </c>
      <c r="G3308" s="23">
        <v>8</v>
      </c>
    </row>
    <row r="3309" spans="1:7" ht="15" x14ac:dyDescent="0.25">
      <c r="A3309" s="128" t="str">
        <f t="shared" si="51"/>
        <v>Reg2015Colon, rectum and rectosigmoid junction - C18-C20AllSexBay of Plenty</v>
      </c>
      <c r="B3309" s="23" t="s">
        <v>2</v>
      </c>
      <c r="C3309" s="23">
        <v>2015</v>
      </c>
      <c r="D3309" s="23" t="s">
        <v>1567</v>
      </c>
      <c r="E3309" s="23" t="s">
        <v>3</v>
      </c>
      <c r="F3309" s="23" t="s">
        <v>192</v>
      </c>
      <c r="G3309" s="23">
        <v>173</v>
      </c>
    </row>
    <row r="3310" spans="1:7" ht="15" x14ac:dyDescent="0.25">
      <c r="A3310" s="128" t="str">
        <f t="shared" si="51"/>
        <v>Reg2015Anus - C21AllSexBay of Plenty</v>
      </c>
      <c r="B3310" s="23" t="s">
        <v>2</v>
      </c>
      <c r="C3310" s="23">
        <v>2015</v>
      </c>
      <c r="D3310" s="23" t="s">
        <v>18</v>
      </c>
      <c r="E3310" s="23" t="s">
        <v>3</v>
      </c>
      <c r="F3310" s="23" t="s">
        <v>192</v>
      </c>
      <c r="G3310" s="23">
        <v>3</v>
      </c>
    </row>
    <row r="3311" spans="1:7" ht="15" x14ac:dyDescent="0.25">
      <c r="A3311" s="128" t="str">
        <f t="shared" si="51"/>
        <v>Reg2015Liver - C22AllSexBay of Plenty</v>
      </c>
      <c r="B3311" s="23" t="s">
        <v>2</v>
      </c>
      <c r="C3311" s="23">
        <v>2015</v>
      </c>
      <c r="D3311" s="23" t="s">
        <v>254</v>
      </c>
      <c r="E3311" s="23" t="s">
        <v>3</v>
      </c>
      <c r="F3311" s="23" t="s">
        <v>192</v>
      </c>
      <c r="G3311" s="23">
        <v>20</v>
      </c>
    </row>
    <row r="3312" spans="1:7" ht="15" x14ac:dyDescent="0.25">
      <c r="A3312" s="128" t="str">
        <f t="shared" si="51"/>
        <v>Reg2015Gallbladder - C23AllSexBay of Plenty</v>
      </c>
      <c r="B3312" s="23" t="s">
        <v>2</v>
      </c>
      <c r="C3312" s="23">
        <v>2015</v>
      </c>
      <c r="D3312" s="23" t="s">
        <v>23</v>
      </c>
      <c r="E3312" s="23" t="s">
        <v>3</v>
      </c>
      <c r="F3312" s="23" t="s">
        <v>192</v>
      </c>
      <c r="G3312" s="23">
        <v>6</v>
      </c>
    </row>
    <row r="3313" spans="1:7" ht="15" x14ac:dyDescent="0.25">
      <c r="A3313" s="128" t="str">
        <f t="shared" si="51"/>
        <v>Reg2015Other biliary tract - C24AllSexBay of Plenty</v>
      </c>
      <c r="B3313" s="23" t="s">
        <v>2</v>
      </c>
      <c r="C3313" s="23">
        <v>2015</v>
      </c>
      <c r="D3313" s="23" t="s">
        <v>255</v>
      </c>
      <c r="E3313" s="23" t="s">
        <v>3</v>
      </c>
      <c r="F3313" s="23" t="s">
        <v>192</v>
      </c>
      <c r="G3313" s="23">
        <v>3</v>
      </c>
    </row>
    <row r="3314" spans="1:7" ht="15" x14ac:dyDescent="0.25">
      <c r="A3314" s="128" t="str">
        <f t="shared" si="51"/>
        <v>Reg2015Pancreas - C25AllSexBay of Plenty</v>
      </c>
      <c r="B3314" s="23" t="s">
        <v>2</v>
      </c>
      <c r="C3314" s="23">
        <v>2015</v>
      </c>
      <c r="D3314" s="23" t="s">
        <v>36</v>
      </c>
      <c r="E3314" s="23" t="s">
        <v>3</v>
      </c>
      <c r="F3314" s="23" t="s">
        <v>192</v>
      </c>
      <c r="G3314" s="23">
        <v>46</v>
      </c>
    </row>
    <row r="3315" spans="1:7" ht="15" x14ac:dyDescent="0.25">
      <c r="A3315" s="128" t="str">
        <f t="shared" si="51"/>
        <v>Reg2015Other digestive organs - C26AllSexBay of Plenty</v>
      </c>
      <c r="B3315" s="23" t="s">
        <v>2</v>
      </c>
      <c r="C3315" s="23">
        <v>2015</v>
      </c>
      <c r="D3315" s="23" t="s">
        <v>256</v>
      </c>
      <c r="E3315" s="23" t="s">
        <v>3</v>
      </c>
      <c r="F3315" s="23" t="s">
        <v>192</v>
      </c>
      <c r="G3315" s="23">
        <v>9</v>
      </c>
    </row>
    <row r="3316" spans="1:7" ht="15" x14ac:dyDescent="0.25">
      <c r="A3316" s="128" t="str">
        <f t="shared" si="51"/>
        <v>Reg2015Nasal cavity and middle ear - C30AllSexBay of Plenty</v>
      </c>
      <c r="B3316" s="23" t="s">
        <v>2</v>
      </c>
      <c r="C3316" s="23">
        <v>2015</v>
      </c>
      <c r="D3316" s="23" t="s">
        <v>258</v>
      </c>
      <c r="E3316" s="23" t="s">
        <v>3</v>
      </c>
      <c r="F3316" s="23" t="s">
        <v>192</v>
      </c>
      <c r="G3316" s="23">
        <v>1</v>
      </c>
    </row>
    <row r="3317" spans="1:7" ht="15" x14ac:dyDescent="0.25">
      <c r="A3317" s="128" t="str">
        <f t="shared" si="51"/>
        <v>Reg2015Larynx - C32AllSexBay of Plenty</v>
      </c>
      <c r="B3317" s="23" t="s">
        <v>2</v>
      </c>
      <c r="C3317" s="23">
        <v>2015</v>
      </c>
      <c r="D3317" s="23" t="s">
        <v>25</v>
      </c>
      <c r="E3317" s="23" t="s">
        <v>3</v>
      </c>
      <c r="F3317" s="23" t="s">
        <v>192</v>
      </c>
      <c r="G3317" s="23">
        <v>5</v>
      </c>
    </row>
    <row r="3318" spans="1:7" ht="15" x14ac:dyDescent="0.25">
      <c r="A3318" s="128" t="str">
        <f t="shared" si="51"/>
        <v>Reg2015Lung - C33-C34AllSexBay of Plenty</v>
      </c>
      <c r="B3318" s="23" t="s">
        <v>2</v>
      </c>
      <c r="C3318" s="23">
        <v>2015</v>
      </c>
      <c r="D3318" s="23" t="s">
        <v>47</v>
      </c>
      <c r="E3318" s="23" t="s">
        <v>3</v>
      </c>
      <c r="F3318" s="23" t="s">
        <v>192</v>
      </c>
      <c r="G3318" s="23">
        <v>142</v>
      </c>
    </row>
    <row r="3319" spans="1:7" ht="15" x14ac:dyDescent="0.25">
      <c r="A3319" s="128" t="str">
        <f t="shared" si="51"/>
        <v>Reg2015Thymus - C37AllSexBay of Plenty</v>
      </c>
      <c r="B3319" s="23" t="s">
        <v>2</v>
      </c>
      <c r="C3319" s="23">
        <v>2015</v>
      </c>
      <c r="D3319" s="23" t="s">
        <v>41</v>
      </c>
      <c r="E3319" s="23" t="s">
        <v>3</v>
      </c>
      <c r="F3319" s="23" t="s">
        <v>192</v>
      </c>
      <c r="G3319" s="23">
        <v>2</v>
      </c>
    </row>
    <row r="3320" spans="1:7" ht="15" x14ac:dyDescent="0.25">
      <c r="A3320" s="128" t="str">
        <f t="shared" si="51"/>
        <v>Reg2015Heart, mediastinum and pleura - C38AllSexBay of Plenty</v>
      </c>
      <c r="B3320" s="23" t="s">
        <v>2</v>
      </c>
      <c r="C3320" s="23">
        <v>2015</v>
      </c>
      <c r="D3320" s="23" t="s">
        <v>260</v>
      </c>
      <c r="E3320" s="23" t="s">
        <v>3</v>
      </c>
      <c r="F3320" s="23" t="s">
        <v>192</v>
      </c>
      <c r="G3320" s="23">
        <v>2</v>
      </c>
    </row>
    <row r="3321" spans="1:7" ht="15" x14ac:dyDescent="0.25">
      <c r="A3321" s="128" t="str">
        <f t="shared" si="51"/>
        <v>Reg2015Bone and articular cartilage - C40-C41AllSexBay of Plenty</v>
      </c>
      <c r="B3321" s="23" t="s">
        <v>2</v>
      </c>
      <c r="C3321" s="23">
        <v>2015</v>
      </c>
      <c r="D3321" s="23" t="s">
        <v>262</v>
      </c>
      <c r="E3321" s="23" t="s">
        <v>3</v>
      </c>
      <c r="F3321" s="23" t="s">
        <v>192</v>
      </c>
      <c r="G3321" s="23">
        <v>2</v>
      </c>
    </row>
    <row r="3322" spans="1:7" ht="15" x14ac:dyDescent="0.25">
      <c r="A3322" s="128" t="str">
        <f t="shared" si="51"/>
        <v>Reg2015Melanoma - C43AllSexBay of Plenty</v>
      </c>
      <c r="B3322" s="23" t="s">
        <v>2</v>
      </c>
      <c r="C3322" s="23">
        <v>2015</v>
      </c>
      <c r="D3322" s="23" t="s">
        <v>28</v>
      </c>
      <c r="E3322" s="23" t="s">
        <v>3</v>
      </c>
      <c r="F3322" s="23" t="s">
        <v>192</v>
      </c>
      <c r="G3322" s="23">
        <v>187</v>
      </c>
    </row>
    <row r="3323" spans="1:7" ht="15" x14ac:dyDescent="0.25">
      <c r="A3323" s="128" t="str">
        <f t="shared" si="51"/>
        <v>Reg2015Non-melanoma - C44AllSexBay of Plenty</v>
      </c>
      <c r="B3323" s="23" t="s">
        <v>2</v>
      </c>
      <c r="C3323" s="23">
        <v>2015</v>
      </c>
      <c r="D3323" s="23" t="s">
        <v>263</v>
      </c>
      <c r="E3323" s="23" t="s">
        <v>3</v>
      </c>
      <c r="F3323" s="23" t="s">
        <v>192</v>
      </c>
      <c r="G3323" s="23">
        <v>12</v>
      </c>
    </row>
    <row r="3324" spans="1:7" ht="15" x14ac:dyDescent="0.25">
      <c r="A3324" s="128" t="str">
        <f t="shared" si="51"/>
        <v>Reg2015Mesothelioma - C45AllSexBay of Plenty</v>
      </c>
      <c r="B3324" s="23" t="s">
        <v>2</v>
      </c>
      <c r="C3324" s="23">
        <v>2015</v>
      </c>
      <c r="D3324" s="23" t="s">
        <v>30</v>
      </c>
      <c r="E3324" s="23" t="s">
        <v>3</v>
      </c>
      <c r="F3324" s="23" t="s">
        <v>192</v>
      </c>
      <c r="G3324" s="23">
        <v>7</v>
      </c>
    </row>
    <row r="3325" spans="1:7" ht="15" x14ac:dyDescent="0.25">
      <c r="A3325" s="128" t="str">
        <f t="shared" si="51"/>
        <v>Reg2015Kaposi sarcoma - C46AllSexBay of Plenty</v>
      </c>
      <c r="B3325" s="23" t="s">
        <v>2</v>
      </c>
      <c r="C3325" s="23">
        <v>2015</v>
      </c>
      <c r="D3325" s="23" t="s">
        <v>265</v>
      </c>
      <c r="E3325" s="23" t="s">
        <v>3</v>
      </c>
      <c r="F3325" s="23" t="s">
        <v>192</v>
      </c>
      <c r="G3325" s="23">
        <v>1</v>
      </c>
    </row>
    <row r="3326" spans="1:7" ht="15" x14ac:dyDescent="0.25">
      <c r="A3326" s="128" t="str">
        <f t="shared" si="51"/>
        <v>Reg2015Peritoneum - C48AllSexBay of Plenty</v>
      </c>
      <c r="B3326" s="23" t="s">
        <v>2</v>
      </c>
      <c r="C3326" s="23">
        <v>2015</v>
      </c>
      <c r="D3326" s="23" t="s">
        <v>267</v>
      </c>
      <c r="E3326" s="23" t="s">
        <v>3</v>
      </c>
      <c r="F3326" s="23" t="s">
        <v>192</v>
      </c>
      <c r="G3326" s="23">
        <v>5</v>
      </c>
    </row>
    <row r="3327" spans="1:7" ht="15" x14ac:dyDescent="0.25">
      <c r="A3327" s="128" t="str">
        <f t="shared" si="51"/>
        <v>Reg2015Connective tissue - C49AllSexBay of Plenty</v>
      </c>
      <c r="B3327" s="23" t="s">
        <v>2</v>
      </c>
      <c r="C3327" s="23">
        <v>2015</v>
      </c>
      <c r="D3327" s="23" t="s">
        <v>268</v>
      </c>
      <c r="E3327" s="23" t="s">
        <v>3</v>
      </c>
      <c r="F3327" s="23" t="s">
        <v>192</v>
      </c>
      <c r="G3327" s="23">
        <v>7</v>
      </c>
    </row>
    <row r="3328" spans="1:7" ht="15" x14ac:dyDescent="0.25">
      <c r="A3328" s="128" t="str">
        <f t="shared" si="51"/>
        <v>Reg2015Breast - C50AllSexBay of Plenty</v>
      </c>
      <c r="B3328" s="23" t="s">
        <v>2</v>
      </c>
      <c r="C3328" s="23">
        <v>2015</v>
      </c>
      <c r="D3328" s="23" t="s">
        <v>21</v>
      </c>
      <c r="E3328" s="23" t="s">
        <v>3</v>
      </c>
      <c r="F3328" s="23" t="s">
        <v>192</v>
      </c>
      <c r="G3328" s="23">
        <v>201</v>
      </c>
    </row>
    <row r="3329" spans="1:7" ht="15" x14ac:dyDescent="0.25">
      <c r="A3329" s="128" t="str">
        <f t="shared" si="51"/>
        <v>Reg2015Vulva - C51AllSexBay of Plenty</v>
      </c>
      <c r="B3329" s="23" t="s">
        <v>2</v>
      </c>
      <c r="C3329" s="23">
        <v>2015</v>
      </c>
      <c r="D3329" s="23" t="s">
        <v>46</v>
      </c>
      <c r="E3329" s="23" t="s">
        <v>3</v>
      </c>
      <c r="F3329" s="23" t="s">
        <v>192</v>
      </c>
      <c r="G3329" s="23">
        <v>5</v>
      </c>
    </row>
    <row r="3330" spans="1:7" ht="15" x14ac:dyDescent="0.25">
      <c r="A3330" s="128" t="str">
        <f t="shared" si="51"/>
        <v>Reg2015Cervix - C53AllSexBay of Plenty</v>
      </c>
      <c r="B3330" s="23" t="s">
        <v>2</v>
      </c>
      <c r="C3330" s="23">
        <v>2015</v>
      </c>
      <c r="D3330" s="23" t="s">
        <v>22</v>
      </c>
      <c r="E3330" s="23" t="s">
        <v>3</v>
      </c>
      <c r="F3330" s="23" t="s">
        <v>192</v>
      </c>
      <c r="G3330" s="23">
        <v>9</v>
      </c>
    </row>
    <row r="3331" spans="1:7" ht="15" x14ac:dyDescent="0.25">
      <c r="A3331" s="128" t="str">
        <f t="shared" ref="A3331:A3394" si="52">B3331&amp;C3331&amp;D3331&amp;E3331&amp;F3331</f>
        <v>Reg2015Uterus - C54-C55AllSexBay of Plenty</v>
      </c>
      <c r="B3331" s="23" t="s">
        <v>2</v>
      </c>
      <c r="C3331" s="23">
        <v>2015</v>
      </c>
      <c r="D3331" s="23" t="s">
        <v>44</v>
      </c>
      <c r="E3331" s="23" t="s">
        <v>3</v>
      </c>
      <c r="F3331" s="23" t="s">
        <v>192</v>
      </c>
      <c r="G3331" s="23">
        <v>25</v>
      </c>
    </row>
    <row r="3332" spans="1:7" ht="15" x14ac:dyDescent="0.25">
      <c r="A3332" s="128" t="str">
        <f t="shared" si="52"/>
        <v>Reg2015Ovary - C56AllSexBay of Plenty</v>
      </c>
      <c r="B3332" s="23" t="s">
        <v>2</v>
      </c>
      <c r="C3332" s="23">
        <v>2015</v>
      </c>
      <c r="D3332" s="23" t="s">
        <v>35</v>
      </c>
      <c r="E3332" s="23" t="s">
        <v>3</v>
      </c>
      <c r="F3332" s="23" t="s">
        <v>192</v>
      </c>
      <c r="G3332" s="23">
        <v>21</v>
      </c>
    </row>
    <row r="3333" spans="1:7" ht="15" x14ac:dyDescent="0.25">
      <c r="A3333" s="128" t="str">
        <f t="shared" si="52"/>
        <v>Reg2015Other female genital organs - C57AllSexBay of Plenty</v>
      </c>
      <c r="B3333" s="23" t="s">
        <v>2</v>
      </c>
      <c r="C3333" s="23">
        <v>2015</v>
      </c>
      <c r="D3333" s="23" t="s">
        <v>270</v>
      </c>
      <c r="E3333" s="23" t="s">
        <v>3</v>
      </c>
      <c r="F3333" s="23" t="s">
        <v>192</v>
      </c>
      <c r="G3333" s="23">
        <v>6</v>
      </c>
    </row>
    <row r="3334" spans="1:7" ht="15" x14ac:dyDescent="0.25">
      <c r="A3334" s="128" t="str">
        <f t="shared" si="52"/>
        <v>Reg2015Prostate - C61AllSexBay of Plenty</v>
      </c>
      <c r="B3334" s="23" t="s">
        <v>2</v>
      </c>
      <c r="C3334" s="23">
        <v>2015</v>
      </c>
      <c r="D3334" s="23" t="s">
        <v>38</v>
      </c>
      <c r="E3334" s="23" t="s">
        <v>3</v>
      </c>
      <c r="F3334" s="23" t="s">
        <v>192</v>
      </c>
      <c r="G3334" s="23">
        <v>165</v>
      </c>
    </row>
    <row r="3335" spans="1:7" ht="15" x14ac:dyDescent="0.25">
      <c r="A3335" s="128" t="str">
        <f t="shared" si="52"/>
        <v>Reg2015Testis - C62AllSexBay of Plenty</v>
      </c>
      <c r="B3335" s="23" t="s">
        <v>2</v>
      </c>
      <c r="C3335" s="23">
        <v>2015</v>
      </c>
      <c r="D3335" s="23" t="s">
        <v>40</v>
      </c>
      <c r="E3335" s="23" t="s">
        <v>3</v>
      </c>
      <c r="F3335" s="23" t="s">
        <v>192</v>
      </c>
      <c r="G3335" s="23">
        <v>6</v>
      </c>
    </row>
    <row r="3336" spans="1:7" ht="15" x14ac:dyDescent="0.25">
      <c r="A3336" s="128" t="str">
        <f t="shared" si="52"/>
        <v>Reg2015Other male genital organs - C63AllSexBay of Plenty</v>
      </c>
      <c r="B3336" s="23" t="s">
        <v>2</v>
      </c>
      <c r="C3336" s="23">
        <v>2015</v>
      </c>
      <c r="D3336" s="23" t="s">
        <v>272</v>
      </c>
      <c r="E3336" s="23" t="s">
        <v>3</v>
      </c>
      <c r="F3336" s="23" t="s">
        <v>192</v>
      </c>
      <c r="G3336" s="23">
        <v>1</v>
      </c>
    </row>
    <row r="3337" spans="1:7" ht="15" x14ac:dyDescent="0.25">
      <c r="A3337" s="128" t="str">
        <f t="shared" si="52"/>
        <v>Reg2015Kidney - C64AllSexBay of Plenty</v>
      </c>
      <c r="B3337" s="23" t="s">
        <v>2</v>
      </c>
      <c r="C3337" s="23">
        <v>2015</v>
      </c>
      <c r="D3337" s="23" t="s">
        <v>274</v>
      </c>
      <c r="E3337" s="23" t="s">
        <v>3</v>
      </c>
      <c r="F3337" s="23" t="s">
        <v>192</v>
      </c>
      <c r="G3337" s="23">
        <v>26</v>
      </c>
    </row>
    <row r="3338" spans="1:7" ht="15" x14ac:dyDescent="0.25">
      <c r="A3338" s="128" t="str">
        <f t="shared" si="52"/>
        <v>Reg2015Renal pelvis - C65AllSexBay of Plenty</v>
      </c>
      <c r="B3338" s="23" t="s">
        <v>2</v>
      </c>
      <c r="C3338" s="23">
        <v>2015</v>
      </c>
      <c r="D3338" s="23" t="s">
        <v>275</v>
      </c>
      <c r="E3338" s="23" t="s">
        <v>3</v>
      </c>
      <c r="F3338" s="23" t="s">
        <v>192</v>
      </c>
      <c r="G3338" s="23">
        <v>1</v>
      </c>
    </row>
    <row r="3339" spans="1:7" ht="15" x14ac:dyDescent="0.25">
      <c r="A3339" s="128" t="str">
        <f t="shared" si="52"/>
        <v>Reg2015Ureter - C66AllSexBay of Plenty</v>
      </c>
      <c r="B3339" s="23" t="s">
        <v>2</v>
      </c>
      <c r="C3339" s="23">
        <v>2015</v>
      </c>
      <c r="D3339" s="23" t="s">
        <v>43</v>
      </c>
      <c r="E3339" s="23" t="s">
        <v>3</v>
      </c>
      <c r="F3339" s="23" t="s">
        <v>192</v>
      </c>
      <c r="G3339" s="23">
        <v>2</v>
      </c>
    </row>
    <row r="3340" spans="1:7" ht="15" x14ac:dyDescent="0.25">
      <c r="A3340" s="128" t="str">
        <f t="shared" si="52"/>
        <v>Reg2015Bladder - C67AllSexBay of Plenty</v>
      </c>
      <c r="B3340" s="23" t="s">
        <v>2</v>
      </c>
      <c r="C3340" s="23">
        <v>2015</v>
      </c>
      <c r="D3340" s="23" t="s">
        <v>19</v>
      </c>
      <c r="E3340" s="23" t="s">
        <v>3</v>
      </c>
      <c r="F3340" s="23" t="s">
        <v>192</v>
      </c>
      <c r="G3340" s="23">
        <v>27</v>
      </c>
    </row>
    <row r="3341" spans="1:7" ht="15" x14ac:dyDescent="0.25">
      <c r="A3341" s="128" t="str">
        <f t="shared" si="52"/>
        <v>Reg2015Other urinary organs - C68AllSexBay of Plenty</v>
      </c>
      <c r="B3341" s="23" t="s">
        <v>2</v>
      </c>
      <c r="C3341" s="23">
        <v>2015</v>
      </c>
      <c r="D3341" s="23" t="s">
        <v>276</v>
      </c>
      <c r="E3341" s="23" t="s">
        <v>3</v>
      </c>
      <c r="F3341" s="23" t="s">
        <v>192</v>
      </c>
      <c r="G3341" s="23">
        <v>4</v>
      </c>
    </row>
    <row r="3342" spans="1:7" ht="15" x14ac:dyDescent="0.25">
      <c r="A3342" s="128" t="str">
        <f t="shared" si="52"/>
        <v>Reg2015Eye - C69AllSexBay of Plenty</v>
      </c>
      <c r="B3342" s="23" t="s">
        <v>2</v>
      </c>
      <c r="C3342" s="23">
        <v>2015</v>
      </c>
      <c r="D3342" s="23" t="s">
        <v>278</v>
      </c>
      <c r="E3342" s="23" t="s">
        <v>3</v>
      </c>
      <c r="F3342" s="23" t="s">
        <v>192</v>
      </c>
      <c r="G3342" s="23">
        <v>7</v>
      </c>
    </row>
    <row r="3343" spans="1:7" ht="15" x14ac:dyDescent="0.25">
      <c r="A3343" s="128" t="str">
        <f t="shared" si="52"/>
        <v>Reg2015Brain - C71AllSexBay of Plenty</v>
      </c>
      <c r="B3343" s="23" t="s">
        <v>2</v>
      </c>
      <c r="C3343" s="23">
        <v>2015</v>
      </c>
      <c r="D3343" s="23" t="s">
        <v>20</v>
      </c>
      <c r="E3343" s="23" t="s">
        <v>3</v>
      </c>
      <c r="F3343" s="23" t="s">
        <v>192</v>
      </c>
      <c r="G3343" s="23">
        <v>15</v>
      </c>
    </row>
    <row r="3344" spans="1:7" ht="15" x14ac:dyDescent="0.25">
      <c r="A3344" s="128" t="str">
        <f t="shared" si="52"/>
        <v>Reg2015Thyroid - C73AllSexBay of Plenty</v>
      </c>
      <c r="B3344" s="23" t="s">
        <v>2</v>
      </c>
      <c r="C3344" s="23">
        <v>2015</v>
      </c>
      <c r="D3344" s="23" t="s">
        <v>281</v>
      </c>
      <c r="E3344" s="23" t="s">
        <v>3</v>
      </c>
      <c r="F3344" s="23" t="s">
        <v>192</v>
      </c>
      <c r="G3344" s="23">
        <v>10</v>
      </c>
    </row>
    <row r="3345" spans="1:7" ht="15" x14ac:dyDescent="0.25">
      <c r="A3345" s="128" t="str">
        <f t="shared" si="52"/>
        <v>Reg2015Adrenal gland - C74AllSexBay of Plenty</v>
      </c>
      <c r="B3345" s="23" t="s">
        <v>2</v>
      </c>
      <c r="C3345" s="23">
        <v>2015</v>
      </c>
      <c r="D3345" s="23" t="s">
        <v>282</v>
      </c>
      <c r="E3345" s="23" t="s">
        <v>3</v>
      </c>
      <c r="F3345" s="23" t="s">
        <v>192</v>
      </c>
      <c r="G3345" s="23">
        <v>1</v>
      </c>
    </row>
    <row r="3346" spans="1:7" ht="15" x14ac:dyDescent="0.25">
      <c r="A3346" s="128" t="str">
        <f t="shared" si="52"/>
        <v>Reg2015Other and ill-defined sites - C76AllSexBay of Plenty</v>
      </c>
      <c r="B3346" s="23" t="s">
        <v>2</v>
      </c>
      <c r="C3346" s="23">
        <v>2015</v>
      </c>
      <c r="D3346" s="23" t="s">
        <v>285</v>
      </c>
      <c r="E3346" s="23" t="s">
        <v>3</v>
      </c>
      <c r="F3346" s="23" t="s">
        <v>192</v>
      </c>
      <c r="G3346" s="23">
        <v>2</v>
      </c>
    </row>
    <row r="3347" spans="1:7" ht="15" x14ac:dyDescent="0.25">
      <c r="A3347" s="128" t="str">
        <f t="shared" si="52"/>
        <v>Reg2015Unknown primary - C77-C79AllSexBay of Plenty</v>
      </c>
      <c r="B3347" s="23" t="s">
        <v>2</v>
      </c>
      <c r="C3347" s="23">
        <v>2015</v>
      </c>
      <c r="D3347" s="23" t="s">
        <v>286</v>
      </c>
      <c r="E3347" s="23" t="s">
        <v>3</v>
      </c>
      <c r="F3347" s="23" t="s">
        <v>192</v>
      </c>
      <c r="G3347" s="23">
        <v>28</v>
      </c>
    </row>
    <row r="3348" spans="1:7" ht="15" x14ac:dyDescent="0.25">
      <c r="A3348" s="128" t="str">
        <f t="shared" si="52"/>
        <v>Reg2015Unspecified site - C80AllSexBay of Plenty</v>
      </c>
      <c r="B3348" s="23" t="s">
        <v>2</v>
      </c>
      <c r="C3348" s="23">
        <v>2015</v>
      </c>
      <c r="D3348" s="23" t="s">
        <v>287</v>
      </c>
      <c r="E3348" s="23" t="s">
        <v>3</v>
      </c>
      <c r="F3348" s="23" t="s">
        <v>192</v>
      </c>
      <c r="G3348" s="23">
        <v>3</v>
      </c>
    </row>
    <row r="3349" spans="1:7" ht="15" x14ac:dyDescent="0.25">
      <c r="A3349" s="128" t="str">
        <f t="shared" si="52"/>
        <v>Reg2015Hodgkin lymphoma - C81AllSexBay of Plenty</v>
      </c>
      <c r="B3349" s="23" t="s">
        <v>2</v>
      </c>
      <c r="C3349" s="23">
        <v>2015</v>
      </c>
      <c r="D3349" s="23" t="s">
        <v>289</v>
      </c>
      <c r="E3349" s="23" t="s">
        <v>3</v>
      </c>
      <c r="F3349" s="23" t="s">
        <v>192</v>
      </c>
      <c r="G3349" s="23">
        <v>4</v>
      </c>
    </row>
    <row r="3350" spans="1:7" ht="15" x14ac:dyDescent="0.25">
      <c r="A3350" s="128" t="str">
        <f t="shared" si="52"/>
        <v>Reg2015Non-Hodgkin lymphoma - C82-C86, C96AllSexBay of Plenty</v>
      </c>
      <c r="B3350" s="23" t="s">
        <v>2</v>
      </c>
      <c r="C3350" s="23">
        <v>2015</v>
      </c>
      <c r="D3350" s="23" t="s">
        <v>365</v>
      </c>
      <c r="E3350" s="23" t="s">
        <v>3</v>
      </c>
      <c r="F3350" s="23" t="s">
        <v>192</v>
      </c>
      <c r="G3350" s="23">
        <v>46</v>
      </c>
    </row>
    <row r="3351" spans="1:7" ht="15" x14ac:dyDescent="0.25">
      <c r="A3351" s="128" t="str">
        <f t="shared" si="52"/>
        <v>Reg2015Immunoproliferative cancers - C88AllSexBay of Plenty</v>
      </c>
      <c r="B3351" s="23" t="s">
        <v>2</v>
      </c>
      <c r="C3351" s="23">
        <v>2015</v>
      </c>
      <c r="D3351" s="23" t="s">
        <v>291</v>
      </c>
      <c r="E3351" s="23" t="s">
        <v>3</v>
      </c>
      <c r="F3351" s="23" t="s">
        <v>192</v>
      </c>
      <c r="G3351" s="23">
        <v>3</v>
      </c>
    </row>
    <row r="3352" spans="1:7" ht="15" x14ac:dyDescent="0.25">
      <c r="A3352" s="128" t="str">
        <f t="shared" si="52"/>
        <v>Reg2015Myeloma - C90AllSexBay of Plenty</v>
      </c>
      <c r="B3352" s="23" t="s">
        <v>2</v>
      </c>
      <c r="C3352" s="23">
        <v>2015</v>
      </c>
      <c r="D3352" s="23" t="s">
        <v>292</v>
      </c>
      <c r="E3352" s="23" t="s">
        <v>3</v>
      </c>
      <c r="F3352" s="23" t="s">
        <v>192</v>
      </c>
      <c r="G3352" s="23">
        <v>14</v>
      </c>
    </row>
    <row r="3353" spans="1:7" ht="15" x14ac:dyDescent="0.25">
      <c r="A3353" s="128" t="str">
        <f t="shared" si="52"/>
        <v>Reg2015Leukaemia - C91-C95AllSexBay of Plenty</v>
      </c>
      <c r="B3353" s="23" t="s">
        <v>2</v>
      </c>
      <c r="C3353" s="23">
        <v>2015</v>
      </c>
      <c r="D3353" s="23" t="s">
        <v>26</v>
      </c>
      <c r="E3353" s="23" t="s">
        <v>3</v>
      </c>
      <c r="F3353" s="23" t="s">
        <v>192</v>
      </c>
      <c r="G3353" s="23">
        <v>34</v>
      </c>
    </row>
    <row r="3354" spans="1:7" ht="15" x14ac:dyDescent="0.25">
      <c r="A3354" s="128" t="str">
        <f t="shared" si="52"/>
        <v>Reg2015Myelodyplastic syndromes - D46AllSexBay of Plenty</v>
      </c>
      <c r="B3354" s="23" t="s">
        <v>2</v>
      </c>
      <c r="C3354" s="23">
        <v>2015</v>
      </c>
      <c r="D3354" s="23" t="s">
        <v>295</v>
      </c>
      <c r="E3354" s="23" t="s">
        <v>3</v>
      </c>
      <c r="F3354" s="23" t="s">
        <v>192</v>
      </c>
      <c r="G3354" s="23">
        <v>10</v>
      </c>
    </row>
    <row r="3355" spans="1:7" ht="15" x14ac:dyDescent="0.25">
      <c r="A3355" s="128" t="str">
        <f t="shared" si="52"/>
        <v>Reg2015Uncertain behaviour of lymphoid, haematopoietic and related tissue - D47AllSexBay of Plenty</v>
      </c>
      <c r="B3355" s="23" t="s">
        <v>2</v>
      </c>
      <c r="C3355" s="23">
        <v>2015</v>
      </c>
      <c r="D3355" s="23" t="s">
        <v>296</v>
      </c>
      <c r="E3355" s="23" t="s">
        <v>3</v>
      </c>
      <c r="F3355" s="23" t="s">
        <v>192</v>
      </c>
      <c r="G3355" s="23">
        <v>4</v>
      </c>
    </row>
    <row r="3356" spans="1:7" ht="15" x14ac:dyDescent="0.25">
      <c r="A3356" s="128" t="str">
        <f t="shared" si="52"/>
        <v>Reg2015Lip - C00AllSexTairawhiti</v>
      </c>
      <c r="B3356" s="23" t="s">
        <v>2</v>
      </c>
      <c r="C3356" s="23">
        <v>2015</v>
      </c>
      <c r="D3356" s="23" t="s">
        <v>27</v>
      </c>
      <c r="E3356" s="23" t="s">
        <v>3</v>
      </c>
      <c r="F3356" s="23" t="s">
        <v>193</v>
      </c>
      <c r="G3356" s="23">
        <v>1</v>
      </c>
    </row>
    <row r="3357" spans="1:7" ht="15" x14ac:dyDescent="0.25">
      <c r="A3357" s="128" t="str">
        <f t="shared" si="52"/>
        <v>Reg2015Tongue - C01-C02AllSexTairawhiti</v>
      </c>
      <c r="B3357" s="23" t="s">
        <v>2</v>
      </c>
      <c r="C3357" s="23">
        <v>2015</v>
      </c>
      <c r="D3357" s="23" t="s">
        <v>42</v>
      </c>
      <c r="E3357" s="23" t="s">
        <v>3</v>
      </c>
      <c r="F3357" s="23" t="s">
        <v>193</v>
      </c>
      <c r="G3357" s="23">
        <v>2</v>
      </c>
    </row>
    <row r="3358" spans="1:7" ht="15" x14ac:dyDescent="0.25">
      <c r="A3358" s="128" t="str">
        <f t="shared" si="52"/>
        <v>Reg2015Mouth - C03-C06AllSexTairawhiti</v>
      </c>
      <c r="B3358" s="23" t="s">
        <v>2</v>
      </c>
      <c r="C3358" s="23">
        <v>2015</v>
      </c>
      <c r="D3358" s="23" t="s">
        <v>31</v>
      </c>
      <c r="E3358" s="23" t="s">
        <v>3</v>
      </c>
      <c r="F3358" s="23" t="s">
        <v>193</v>
      </c>
      <c r="G3358" s="23">
        <v>1</v>
      </c>
    </row>
    <row r="3359" spans="1:7" ht="15" x14ac:dyDescent="0.25">
      <c r="A3359" s="128" t="str">
        <f t="shared" si="52"/>
        <v>Reg2015Tonsils - C09AllSexTairawhiti</v>
      </c>
      <c r="B3359" s="23" t="s">
        <v>2</v>
      </c>
      <c r="C3359" s="23">
        <v>2015</v>
      </c>
      <c r="D3359" s="23" t="s">
        <v>248</v>
      </c>
      <c r="E3359" s="23" t="s">
        <v>3</v>
      </c>
      <c r="F3359" s="23" t="s">
        <v>193</v>
      </c>
      <c r="G3359" s="23">
        <v>1</v>
      </c>
    </row>
    <row r="3360" spans="1:7" ht="15" x14ac:dyDescent="0.25">
      <c r="A3360" s="128" t="str">
        <f t="shared" si="52"/>
        <v>Reg2015Oesophagus - C15AllSexTairawhiti</v>
      </c>
      <c r="B3360" s="23" t="s">
        <v>2</v>
      </c>
      <c r="C3360" s="23">
        <v>2015</v>
      </c>
      <c r="D3360" s="23" t="s">
        <v>33</v>
      </c>
      <c r="E3360" s="23" t="s">
        <v>3</v>
      </c>
      <c r="F3360" s="23" t="s">
        <v>193</v>
      </c>
      <c r="G3360" s="23">
        <v>2</v>
      </c>
    </row>
    <row r="3361" spans="1:7" ht="15" x14ac:dyDescent="0.25">
      <c r="A3361" s="128" t="str">
        <f t="shared" si="52"/>
        <v>Reg2015Stomach - C16AllSexTairawhiti</v>
      </c>
      <c r="B3361" s="23" t="s">
        <v>2</v>
      </c>
      <c r="C3361" s="23">
        <v>2015</v>
      </c>
      <c r="D3361" s="23" t="s">
        <v>39</v>
      </c>
      <c r="E3361" s="23" t="s">
        <v>3</v>
      </c>
      <c r="F3361" s="23" t="s">
        <v>193</v>
      </c>
      <c r="G3361" s="23">
        <v>4</v>
      </c>
    </row>
    <row r="3362" spans="1:7" ht="15" x14ac:dyDescent="0.25">
      <c r="A3362" s="128" t="str">
        <f t="shared" si="52"/>
        <v>Reg2015Colon, rectum and rectosigmoid junction - C18-C20AllSexTairawhiti</v>
      </c>
      <c r="B3362" s="23" t="s">
        <v>2</v>
      </c>
      <c r="C3362" s="23">
        <v>2015</v>
      </c>
      <c r="D3362" s="23" t="s">
        <v>1567</v>
      </c>
      <c r="E3362" s="23" t="s">
        <v>3</v>
      </c>
      <c r="F3362" s="23" t="s">
        <v>193</v>
      </c>
      <c r="G3362" s="23">
        <v>38</v>
      </c>
    </row>
    <row r="3363" spans="1:7" ht="15" x14ac:dyDescent="0.25">
      <c r="A3363" s="128" t="str">
        <f t="shared" si="52"/>
        <v>Reg2015Anus - C21AllSexTairawhiti</v>
      </c>
      <c r="B3363" s="23" t="s">
        <v>2</v>
      </c>
      <c r="C3363" s="23">
        <v>2015</v>
      </c>
      <c r="D3363" s="23" t="s">
        <v>18</v>
      </c>
      <c r="E3363" s="23" t="s">
        <v>3</v>
      </c>
      <c r="F3363" s="23" t="s">
        <v>193</v>
      </c>
      <c r="G3363" s="23">
        <v>1</v>
      </c>
    </row>
    <row r="3364" spans="1:7" ht="15" x14ac:dyDescent="0.25">
      <c r="A3364" s="128" t="str">
        <f t="shared" si="52"/>
        <v>Reg2015Liver - C22AllSexTairawhiti</v>
      </c>
      <c r="B3364" s="23" t="s">
        <v>2</v>
      </c>
      <c r="C3364" s="23">
        <v>2015</v>
      </c>
      <c r="D3364" s="23" t="s">
        <v>254</v>
      </c>
      <c r="E3364" s="23" t="s">
        <v>3</v>
      </c>
      <c r="F3364" s="23" t="s">
        <v>193</v>
      </c>
      <c r="G3364" s="23">
        <v>2</v>
      </c>
    </row>
    <row r="3365" spans="1:7" ht="15" x14ac:dyDescent="0.25">
      <c r="A3365" s="128" t="str">
        <f t="shared" si="52"/>
        <v>Reg2015Gallbladder - C23AllSexTairawhiti</v>
      </c>
      <c r="B3365" s="23" t="s">
        <v>2</v>
      </c>
      <c r="C3365" s="23">
        <v>2015</v>
      </c>
      <c r="D3365" s="23" t="s">
        <v>23</v>
      </c>
      <c r="E3365" s="23" t="s">
        <v>3</v>
      </c>
      <c r="F3365" s="23" t="s">
        <v>193</v>
      </c>
      <c r="G3365" s="23">
        <v>2</v>
      </c>
    </row>
    <row r="3366" spans="1:7" ht="15" x14ac:dyDescent="0.25">
      <c r="A3366" s="128" t="str">
        <f t="shared" si="52"/>
        <v>Reg2015Pancreas - C25AllSexTairawhiti</v>
      </c>
      <c r="B3366" s="23" t="s">
        <v>2</v>
      </c>
      <c r="C3366" s="23">
        <v>2015</v>
      </c>
      <c r="D3366" s="23" t="s">
        <v>36</v>
      </c>
      <c r="E3366" s="23" t="s">
        <v>3</v>
      </c>
      <c r="F3366" s="23" t="s">
        <v>193</v>
      </c>
      <c r="G3366" s="23">
        <v>7</v>
      </c>
    </row>
    <row r="3367" spans="1:7" ht="15" x14ac:dyDescent="0.25">
      <c r="A3367" s="128" t="str">
        <f t="shared" si="52"/>
        <v>Reg2015Other digestive organs - C26AllSexTairawhiti</v>
      </c>
      <c r="B3367" s="23" t="s">
        <v>2</v>
      </c>
      <c r="C3367" s="23">
        <v>2015</v>
      </c>
      <c r="D3367" s="23" t="s">
        <v>256</v>
      </c>
      <c r="E3367" s="23" t="s">
        <v>3</v>
      </c>
      <c r="F3367" s="23" t="s">
        <v>193</v>
      </c>
      <c r="G3367" s="23">
        <v>2</v>
      </c>
    </row>
    <row r="3368" spans="1:7" ht="15" x14ac:dyDescent="0.25">
      <c r="A3368" s="128" t="str">
        <f t="shared" si="52"/>
        <v>Reg2015Larynx - C32AllSexTairawhiti</v>
      </c>
      <c r="B3368" s="23" t="s">
        <v>2</v>
      </c>
      <c r="C3368" s="23">
        <v>2015</v>
      </c>
      <c r="D3368" s="23" t="s">
        <v>25</v>
      </c>
      <c r="E3368" s="23" t="s">
        <v>3</v>
      </c>
      <c r="F3368" s="23" t="s">
        <v>193</v>
      </c>
      <c r="G3368" s="23">
        <v>3</v>
      </c>
    </row>
    <row r="3369" spans="1:7" ht="15" x14ac:dyDescent="0.25">
      <c r="A3369" s="128" t="str">
        <f t="shared" si="52"/>
        <v>Reg2015Lung - C33-C34AllSexTairawhiti</v>
      </c>
      <c r="B3369" s="23" t="s">
        <v>2</v>
      </c>
      <c r="C3369" s="23">
        <v>2015</v>
      </c>
      <c r="D3369" s="23" t="s">
        <v>47</v>
      </c>
      <c r="E3369" s="23" t="s">
        <v>3</v>
      </c>
      <c r="F3369" s="23" t="s">
        <v>193</v>
      </c>
      <c r="G3369" s="23">
        <v>25</v>
      </c>
    </row>
    <row r="3370" spans="1:7" ht="15" x14ac:dyDescent="0.25">
      <c r="A3370" s="128" t="str">
        <f t="shared" si="52"/>
        <v>Reg2015Thymus - C37AllSexTairawhiti</v>
      </c>
      <c r="B3370" s="23" t="s">
        <v>2</v>
      </c>
      <c r="C3370" s="23">
        <v>2015</v>
      </c>
      <c r="D3370" s="23" t="s">
        <v>41</v>
      </c>
      <c r="E3370" s="23" t="s">
        <v>3</v>
      </c>
      <c r="F3370" s="23" t="s">
        <v>193</v>
      </c>
      <c r="G3370" s="23">
        <v>1</v>
      </c>
    </row>
    <row r="3371" spans="1:7" ht="15" x14ac:dyDescent="0.25">
      <c r="A3371" s="128" t="str">
        <f t="shared" si="52"/>
        <v>Reg2015Bone and articular cartilage - C40-C41AllSexTairawhiti</v>
      </c>
      <c r="B3371" s="23" t="s">
        <v>2</v>
      </c>
      <c r="C3371" s="23">
        <v>2015</v>
      </c>
      <c r="D3371" s="23" t="s">
        <v>262</v>
      </c>
      <c r="E3371" s="23" t="s">
        <v>3</v>
      </c>
      <c r="F3371" s="23" t="s">
        <v>193</v>
      </c>
      <c r="G3371" s="23">
        <v>3</v>
      </c>
    </row>
    <row r="3372" spans="1:7" ht="15" x14ac:dyDescent="0.25">
      <c r="A3372" s="128" t="str">
        <f t="shared" si="52"/>
        <v>Reg2015Melanoma - C43AllSexTairawhiti</v>
      </c>
      <c r="B3372" s="23" t="s">
        <v>2</v>
      </c>
      <c r="C3372" s="23">
        <v>2015</v>
      </c>
      <c r="D3372" s="23" t="s">
        <v>28</v>
      </c>
      <c r="E3372" s="23" t="s">
        <v>3</v>
      </c>
      <c r="F3372" s="23" t="s">
        <v>193</v>
      </c>
      <c r="G3372" s="23">
        <v>28</v>
      </c>
    </row>
    <row r="3373" spans="1:7" ht="15" x14ac:dyDescent="0.25">
      <c r="A3373" s="128" t="str">
        <f t="shared" si="52"/>
        <v>Reg2015Peripheral nerves and autonomic nervous system - C47AllSexTairawhiti</v>
      </c>
      <c r="B3373" s="23" t="s">
        <v>2</v>
      </c>
      <c r="C3373" s="23">
        <v>2015</v>
      </c>
      <c r="D3373" s="23" t="s">
        <v>266</v>
      </c>
      <c r="E3373" s="23" t="s">
        <v>3</v>
      </c>
      <c r="F3373" s="23" t="s">
        <v>193</v>
      </c>
      <c r="G3373" s="23">
        <v>1</v>
      </c>
    </row>
    <row r="3374" spans="1:7" ht="15" x14ac:dyDescent="0.25">
      <c r="A3374" s="128" t="str">
        <f t="shared" si="52"/>
        <v>Reg2015Peritoneum - C48AllSexTairawhiti</v>
      </c>
      <c r="B3374" s="23" t="s">
        <v>2</v>
      </c>
      <c r="C3374" s="23">
        <v>2015</v>
      </c>
      <c r="D3374" s="23" t="s">
        <v>267</v>
      </c>
      <c r="E3374" s="23" t="s">
        <v>3</v>
      </c>
      <c r="F3374" s="23" t="s">
        <v>193</v>
      </c>
      <c r="G3374" s="23">
        <v>1</v>
      </c>
    </row>
    <row r="3375" spans="1:7" ht="15" x14ac:dyDescent="0.25">
      <c r="A3375" s="128" t="str">
        <f t="shared" si="52"/>
        <v>Reg2015Breast - C50AllSexTairawhiti</v>
      </c>
      <c r="B3375" s="23" t="s">
        <v>2</v>
      </c>
      <c r="C3375" s="23">
        <v>2015</v>
      </c>
      <c r="D3375" s="23" t="s">
        <v>21</v>
      </c>
      <c r="E3375" s="23" t="s">
        <v>3</v>
      </c>
      <c r="F3375" s="23" t="s">
        <v>193</v>
      </c>
      <c r="G3375" s="23">
        <v>45</v>
      </c>
    </row>
    <row r="3376" spans="1:7" ht="15" x14ac:dyDescent="0.25">
      <c r="A3376" s="128" t="str">
        <f t="shared" si="52"/>
        <v>Reg2015Vulva - C51AllSexTairawhiti</v>
      </c>
      <c r="B3376" s="23" t="s">
        <v>2</v>
      </c>
      <c r="C3376" s="23">
        <v>2015</v>
      </c>
      <c r="D3376" s="23" t="s">
        <v>46</v>
      </c>
      <c r="E3376" s="23" t="s">
        <v>3</v>
      </c>
      <c r="F3376" s="23" t="s">
        <v>193</v>
      </c>
      <c r="G3376" s="23">
        <v>1</v>
      </c>
    </row>
    <row r="3377" spans="1:7" ht="15" x14ac:dyDescent="0.25">
      <c r="A3377" s="128" t="str">
        <f t="shared" si="52"/>
        <v>Reg2015Cervix - C53AllSexTairawhiti</v>
      </c>
      <c r="B3377" s="23" t="s">
        <v>2</v>
      </c>
      <c r="C3377" s="23">
        <v>2015</v>
      </c>
      <c r="D3377" s="23" t="s">
        <v>22</v>
      </c>
      <c r="E3377" s="23" t="s">
        <v>3</v>
      </c>
      <c r="F3377" s="23" t="s">
        <v>193</v>
      </c>
      <c r="G3377" s="23">
        <v>3</v>
      </c>
    </row>
    <row r="3378" spans="1:7" ht="15" x14ac:dyDescent="0.25">
      <c r="A3378" s="128" t="str">
        <f t="shared" si="52"/>
        <v>Reg2015Uterus - C54-C55AllSexTairawhiti</v>
      </c>
      <c r="B3378" s="23" t="s">
        <v>2</v>
      </c>
      <c r="C3378" s="23">
        <v>2015</v>
      </c>
      <c r="D3378" s="23" t="s">
        <v>44</v>
      </c>
      <c r="E3378" s="23" t="s">
        <v>3</v>
      </c>
      <c r="F3378" s="23" t="s">
        <v>193</v>
      </c>
      <c r="G3378" s="23">
        <v>7</v>
      </c>
    </row>
    <row r="3379" spans="1:7" ht="15" x14ac:dyDescent="0.25">
      <c r="A3379" s="128" t="str">
        <f t="shared" si="52"/>
        <v>Reg2015Other female genital organs - C57AllSexTairawhiti</v>
      </c>
      <c r="B3379" s="23" t="s">
        <v>2</v>
      </c>
      <c r="C3379" s="23">
        <v>2015</v>
      </c>
      <c r="D3379" s="23" t="s">
        <v>270</v>
      </c>
      <c r="E3379" s="23" t="s">
        <v>3</v>
      </c>
      <c r="F3379" s="23" t="s">
        <v>193</v>
      </c>
      <c r="G3379" s="23">
        <v>3</v>
      </c>
    </row>
    <row r="3380" spans="1:7" ht="15" x14ac:dyDescent="0.25">
      <c r="A3380" s="128" t="str">
        <f t="shared" si="52"/>
        <v>Reg2015Penis - C60AllSexTairawhiti</v>
      </c>
      <c r="B3380" s="23" t="s">
        <v>2</v>
      </c>
      <c r="C3380" s="23">
        <v>2015</v>
      </c>
      <c r="D3380" s="23" t="s">
        <v>37</v>
      </c>
      <c r="E3380" s="23" t="s">
        <v>3</v>
      </c>
      <c r="F3380" s="23" t="s">
        <v>193</v>
      </c>
      <c r="G3380" s="23">
        <v>1</v>
      </c>
    </row>
    <row r="3381" spans="1:7" ht="15" x14ac:dyDescent="0.25">
      <c r="A3381" s="128" t="str">
        <f t="shared" si="52"/>
        <v>Reg2015Prostate - C61AllSexTairawhiti</v>
      </c>
      <c r="B3381" s="23" t="s">
        <v>2</v>
      </c>
      <c r="C3381" s="23">
        <v>2015</v>
      </c>
      <c r="D3381" s="23" t="s">
        <v>38</v>
      </c>
      <c r="E3381" s="23" t="s">
        <v>3</v>
      </c>
      <c r="F3381" s="23" t="s">
        <v>193</v>
      </c>
      <c r="G3381" s="23">
        <v>49</v>
      </c>
    </row>
    <row r="3382" spans="1:7" ht="15" x14ac:dyDescent="0.25">
      <c r="A3382" s="128" t="str">
        <f t="shared" si="52"/>
        <v>Reg2015Testis - C62AllSexTairawhiti</v>
      </c>
      <c r="B3382" s="23" t="s">
        <v>2</v>
      </c>
      <c r="C3382" s="23">
        <v>2015</v>
      </c>
      <c r="D3382" s="23" t="s">
        <v>40</v>
      </c>
      <c r="E3382" s="23" t="s">
        <v>3</v>
      </c>
      <c r="F3382" s="23" t="s">
        <v>193</v>
      </c>
      <c r="G3382" s="23">
        <v>3</v>
      </c>
    </row>
    <row r="3383" spans="1:7" ht="15" x14ac:dyDescent="0.25">
      <c r="A3383" s="128" t="str">
        <f t="shared" si="52"/>
        <v>Reg2015Kidney - C64AllSexTairawhiti</v>
      </c>
      <c r="B3383" s="23" t="s">
        <v>2</v>
      </c>
      <c r="C3383" s="23">
        <v>2015</v>
      </c>
      <c r="D3383" s="23" t="s">
        <v>274</v>
      </c>
      <c r="E3383" s="23" t="s">
        <v>3</v>
      </c>
      <c r="F3383" s="23" t="s">
        <v>193</v>
      </c>
      <c r="G3383" s="23">
        <v>11</v>
      </c>
    </row>
    <row r="3384" spans="1:7" ht="15" x14ac:dyDescent="0.25">
      <c r="A3384" s="128" t="str">
        <f t="shared" si="52"/>
        <v>Reg2015Bladder - C67AllSexTairawhiti</v>
      </c>
      <c r="B3384" s="23" t="s">
        <v>2</v>
      </c>
      <c r="C3384" s="23">
        <v>2015</v>
      </c>
      <c r="D3384" s="23" t="s">
        <v>19</v>
      </c>
      <c r="E3384" s="23" t="s">
        <v>3</v>
      </c>
      <c r="F3384" s="23" t="s">
        <v>193</v>
      </c>
      <c r="G3384" s="23">
        <v>3</v>
      </c>
    </row>
    <row r="3385" spans="1:7" ht="15" x14ac:dyDescent="0.25">
      <c r="A3385" s="128" t="str">
        <f t="shared" si="52"/>
        <v>Reg2015Other urinary organs - C68AllSexTairawhiti</v>
      </c>
      <c r="B3385" s="23" t="s">
        <v>2</v>
      </c>
      <c r="C3385" s="23">
        <v>2015</v>
      </c>
      <c r="D3385" s="23" t="s">
        <v>276</v>
      </c>
      <c r="E3385" s="23" t="s">
        <v>3</v>
      </c>
      <c r="F3385" s="23" t="s">
        <v>193</v>
      </c>
      <c r="G3385" s="23">
        <v>1</v>
      </c>
    </row>
    <row r="3386" spans="1:7" ht="15" x14ac:dyDescent="0.25">
      <c r="A3386" s="128" t="str">
        <f t="shared" si="52"/>
        <v>Reg2015Eye - C69AllSexTairawhiti</v>
      </c>
      <c r="B3386" s="23" t="s">
        <v>2</v>
      </c>
      <c r="C3386" s="23">
        <v>2015</v>
      </c>
      <c r="D3386" s="23" t="s">
        <v>278</v>
      </c>
      <c r="E3386" s="23" t="s">
        <v>3</v>
      </c>
      <c r="F3386" s="23" t="s">
        <v>193</v>
      </c>
      <c r="G3386" s="23">
        <v>3</v>
      </c>
    </row>
    <row r="3387" spans="1:7" ht="15" x14ac:dyDescent="0.25">
      <c r="A3387" s="128" t="str">
        <f t="shared" si="52"/>
        <v>Reg2015Brain - C71AllSexTairawhiti</v>
      </c>
      <c r="B3387" s="23" t="s">
        <v>2</v>
      </c>
      <c r="C3387" s="23">
        <v>2015</v>
      </c>
      <c r="D3387" s="23" t="s">
        <v>20</v>
      </c>
      <c r="E3387" s="23" t="s">
        <v>3</v>
      </c>
      <c r="F3387" s="23" t="s">
        <v>193</v>
      </c>
      <c r="G3387" s="23">
        <v>1</v>
      </c>
    </row>
    <row r="3388" spans="1:7" ht="15" x14ac:dyDescent="0.25">
      <c r="A3388" s="128" t="str">
        <f t="shared" si="52"/>
        <v>Reg2015Thyroid - C73AllSexTairawhiti</v>
      </c>
      <c r="B3388" s="23" t="s">
        <v>2</v>
      </c>
      <c r="C3388" s="23">
        <v>2015</v>
      </c>
      <c r="D3388" s="23" t="s">
        <v>281</v>
      </c>
      <c r="E3388" s="23" t="s">
        <v>3</v>
      </c>
      <c r="F3388" s="23" t="s">
        <v>193</v>
      </c>
      <c r="G3388" s="23">
        <v>8</v>
      </c>
    </row>
    <row r="3389" spans="1:7" ht="15" x14ac:dyDescent="0.25">
      <c r="A3389" s="128" t="str">
        <f t="shared" si="52"/>
        <v>Reg2015Unknown primary - C77-C79AllSexTairawhiti</v>
      </c>
      <c r="B3389" s="23" t="s">
        <v>2</v>
      </c>
      <c r="C3389" s="23">
        <v>2015</v>
      </c>
      <c r="D3389" s="23" t="s">
        <v>286</v>
      </c>
      <c r="E3389" s="23" t="s">
        <v>3</v>
      </c>
      <c r="F3389" s="23" t="s">
        <v>193</v>
      </c>
      <c r="G3389" s="23">
        <v>10</v>
      </c>
    </row>
    <row r="3390" spans="1:7" ht="15" x14ac:dyDescent="0.25">
      <c r="A3390" s="128" t="str">
        <f t="shared" si="52"/>
        <v>Reg2015Hodgkin lymphoma - C81AllSexTairawhiti</v>
      </c>
      <c r="B3390" s="23" t="s">
        <v>2</v>
      </c>
      <c r="C3390" s="23">
        <v>2015</v>
      </c>
      <c r="D3390" s="23" t="s">
        <v>289</v>
      </c>
      <c r="E3390" s="23" t="s">
        <v>3</v>
      </c>
      <c r="F3390" s="23" t="s">
        <v>193</v>
      </c>
      <c r="G3390" s="23">
        <v>1</v>
      </c>
    </row>
    <row r="3391" spans="1:7" ht="15" x14ac:dyDescent="0.25">
      <c r="A3391" s="128" t="str">
        <f t="shared" si="52"/>
        <v>Reg2015Non-Hodgkin lymphoma - C82-C86, C96AllSexTairawhiti</v>
      </c>
      <c r="B3391" s="23" t="s">
        <v>2</v>
      </c>
      <c r="C3391" s="23">
        <v>2015</v>
      </c>
      <c r="D3391" s="23" t="s">
        <v>365</v>
      </c>
      <c r="E3391" s="23" t="s">
        <v>3</v>
      </c>
      <c r="F3391" s="23" t="s">
        <v>193</v>
      </c>
      <c r="G3391" s="23">
        <v>5</v>
      </c>
    </row>
    <row r="3392" spans="1:7" ht="15" x14ac:dyDescent="0.25">
      <c r="A3392" s="128" t="str">
        <f t="shared" si="52"/>
        <v>Reg2015Immunoproliferative cancers - C88AllSexTairawhiti</v>
      </c>
      <c r="B3392" s="23" t="s">
        <v>2</v>
      </c>
      <c r="C3392" s="23">
        <v>2015</v>
      </c>
      <c r="D3392" s="23" t="s">
        <v>291</v>
      </c>
      <c r="E3392" s="23" t="s">
        <v>3</v>
      </c>
      <c r="F3392" s="23" t="s">
        <v>193</v>
      </c>
      <c r="G3392" s="23">
        <v>1</v>
      </c>
    </row>
    <row r="3393" spans="1:7" ht="15" x14ac:dyDescent="0.25">
      <c r="A3393" s="128" t="str">
        <f t="shared" si="52"/>
        <v>Reg2015Myeloma - C90AllSexTairawhiti</v>
      </c>
      <c r="B3393" s="23" t="s">
        <v>2</v>
      </c>
      <c r="C3393" s="23">
        <v>2015</v>
      </c>
      <c r="D3393" s="23" t="s">
        <v>292</v>
      </c>
      <c r="E3393" s="23" t="s">
        <v>3</v>
      </c>
      <c r="F3393" s="23" t="s">
        <v>193</v>
      </c>
      <c r="G3393" s="23">
        <v>3</v>
      </c>
    </row>
    <row r="3394" spans="1:7" ht="15" x14ac:dyDescent="0.25">
      <c r="A3394" s="128" t="str">
        <f t="shared" si="52"/>
        <v>Reg2015Leukaemia - C91-C95AllSexTairawhiti</v>
      </c>
      <c r="B3394" s="23" t="s">
        <v>2</v>
      </c>
      <c r="C3394" s="23">
        <v>2015</v>
      </c>
      <c r="D3394" s="23" t="s">
        <v>26</v>
      </c>
      <c r="E3394" s="23" t="s">
        <v>3</v>
      </c>
      <c r="F3394" s="23" t="s">
        <v>193</v>
      </c>
      <c r="G3394" s="23">
        <v>9</v>
      </c>
    </row>
    <row r="3395" spans="1:7" ht="15" x14ac:dyDescent="0.25">
      <c r="A3395" s="128" t="str">
        <f t="shared" ref="A3395:A3458" si="53">B3395&amp;C3395&amp;D3395&amp;E3395&amp;F3395</f>
        <v>Reg2015Myelodyplastic syndromes - D46AllSexTairawhiti</v>
      </c>
      <c r="B3395" s="23" t="s">
        <v>2</v>
      </c>
      <c r="C3395" s="23">
        <v>2015</v>
      </c>
      <c r="D3395" s="23" t="s">
        <v>295</v>
      </c>
      <c r="E3395" s="23" t="s">
        <v>3</v>
      </c>
      <c r="F3395" s="23" t="s">
        <v>193</v>
      </c>
      <c r="G3395" s="23">
        <v>3</v>
      </c>
    </row>
    <row r="3396" spans="1:7" ht="15" x14ac:dyDescent="0.25">
      <c r="A3396" s="128" t="str">
        <f t="shared" si="53"/>
        <v>Reg2015Uncertain behaviour of lymphoid, haematopoietic and related tissue - D47AllSexTairawhiti</v>
      </c>
      <c r="B3396" s="23" t="s">
        <v>2</v>
      </c>
      <c r="C3396" s="23">
        <v>2015</v>
      </c>
      <c r="D3396" s="23" t="s">
        <v>296</v>
      </c>
      <c r="E3396" s="23" t="s">
        <v>3</v>
      </c>
      <c r="F3396" s="23" t="s">
        <v>193</v>
      </c>
      <c r="G3396" s="23">
        <v>1</v>
      </c>
    </row>
    <row r="3397" spans="1:7" ht="15" x14ac:dyDescent="0.25">
      <c r="A3397" s="128" t="str">
        <f t="shared" si="53"/>
        <v>Reg2015Lip - C00AllSexHawke's Bay</v>
      </c>
      <c r="B3397" s="23" t="s">
        <v>2</v>
      </c>
      <c r="C3397" s="23">
        <v>2015</v>
      </c>
      <c r="D3397" s="23" t="s">
        <v>27</v>
      </c>
      <c r="E3397" s="23" t="s">
        <v>3</v>
      </c>
      <c r="F3397" s="23" t="s">
        <v>297</v>
      </c>
      <c r="G3397" s="23">
        <v>3</v>
      </c>
    </row>
    <row r="3398" spans="1:7" ht="15" x14ac:dyDescent="0.25">
      <c r="A3398" s="128" t="str">
        <f t="shared" si="53"/>
        <v>Reg2015Tongue - C01-C02AllSexHawke's Bay</v>
      </c>
      <c r="B3398" s="23" t="s">
        <v>2</v>
      </c>
      <c r="C3398" s="23">
        <v>2015</v>
      </c>
      <c r="D3398" s="23" t="s">
        <v>42</v>
      </c>
      <c r="E3398" s="23" t="s">
        <v>3</v>
      </c>
      <c r="F3398" s="23" t="s">
        <v>297</v>
      </c>
      <c r="G3398" s="23">
        <v>6</v>
      </c>
    </row>
    <row r="3399" spans="1:7" ht="15" x14ac:dyDescent="0.25">
      <c r="A3399" s="128" t="str">
        <f t="shared" si="53"/>
        <v>Reg2015Mouth - C03-C06AllSexHawke's Bay</v>
      </c>
      <c r="B3399" s="23" t="s">
        <v>2</v>
      </c>
      <c r="C3399" s="23">
        <v>2015</v>
      </c>
      <c r="D3399" s="23" t="s">
        <v>31</v>
      </c>
      <c r="E3399" s="23" t="s">
        <v>3</v>
      </c>
      <c r="F3399" s="23" t="s">
        <v>297</v>
      </c>
      <c r="G3399" s="23">
        <v>1</v>
      </c>
    </row>
    <row r="3400" spans="1:7" ht="15" x14ac:dyDescent="0.25">
      <c r="A3400" s="128" t="str">
        <f t="shared" si="53"/>
        <v>Reg2015Salivary glands - C07-C08AllSexHawke's Bay</v>
      </c>
      <c r="B3400" s="23" t="s">
        <v>2</v>
      </c>
      <c r="C3400" s="23">
        <v>2015</v>
      </c>
      <c r="D3400" s="23" t="s">
        <v>247</v>
      </c>
      <c r="E3400" s="23" t="s">
        <v>3</v>
      </c>
      <c r="F3400" s="23" t="s">
        <v>297</v>
      </c>
      <c r="G3400" s="23">
        <v>4</v>
      </c>
    </row>
    <row r="3401" spans="1:7" ht="15" x14ac:dyDescent="0.25">
      <c r="A3401" s="128" t="str">
        <f t="shared" si="53"/>
        <v>Reg2015Tonsils - C09AllSexHawke's Bay</v>
      </c>
      <c r="B3401" s="23" t="s">
        <v>2</v>
      </c>
      <c r="C3401" s="23">
        <v>2015</v>
      </c>
      <c r="D3401" s="23" t="s">
        <v>248</v>
      </c>
      <c r="E3401" s="23" t="s">
        <v>3</v>
      </c>
      <c r="F3401" s="23" t="s">
        <v>297</v>
      </c>
      <c r="G3401" s="23">
        <v>4</v>
      </c>
    </row>
    <row r="3402" spans="1:7" ht="15" x14ac:dyDescent="0.25">
      <c r="A3402" s="128" t="str">
        <f t="shared" si="53"/>
        <v>Reg2015Oropharynx - C10AllSexHawke's Bay</v>
      </c>
      <c r="B3402" s="23" t="s">
        <v>2</v>
      </c>
      <c r="C3402" s="23">
        <v>2015</v>
      </c>
      <c r="D3402" s="23" t="s">
        <v>34</v>
      </c>
      <c r="E3402" s="23" t="s">
        <v>3</v>
      </c>
      <c r="F3402" s="23" t="s">
        <v>297</v>
      </c>
      <c r="G3402" s="23">
        <v>2</v>
      </c>
    </row>
    <row r="3403" spans="1:7" ht="15" x14ac:dyDescent="0.25">
      <c r="A3403" s="128" t="str">
        <f t="shared" si="53"/>
        <v>Reg2015Nasopharynx - C11AllSexHawke's Bay</v>
      </c>
      <c r="B3403" s="23" t="s">
        <v>2</v>
      </c>
      <c r="C3403" s="23">
        <v>2015</v>
      </c>
      <c r="D3403" s="23" t="s">
        <v>32</v>
      </c>
      <c r="E3403" s="23" t="s">
        <v>3</v>
      </c>
      <c r="F3403" s="23" t="s">
        <v>297</v>
      </c>
      <c r="G3403" s="23">
        <v>1</v>
      </c>
    </row>
    <row r="3404" spans="1:7" ht="15" x14ac:dyDescent="0.25">
      <c r="A3404" s="128" t="str">
        <f t="shared" si="53"/>
        <v>Reg2015Pyriform sinus - C12AllSexHawke's Bay</v>
      </c>
      <c r="B3404" s="23" t="s">
        <v>2</v>
      </c>
      <c r="C3404" s="23">
        <v>2015</v>
      </c>
      <c r="D3404" s="23" t="s">
        <v>249</v>
      </c>
      <c r="E3404" s="23" t="s">
        <v>3</v>
      </c>
      <c r="F3404" s="23" t="s">
        <v>297</v>
      </c>
      <c r="G3404" s="23">
        <v>1</v>
      </c>
    </row>
    <row r="3405" spans="1:7" ht="15" x14ac:dyDescent="0.25">
      <c r="A3405" s="128" t="str">
        <f t="shared" si="53"/>
        <v>Reg2015Oesophagus - C15AllSexHawke's Bay</v>
      </c>
      <c r="B3405" s="23" t="s">
        <v>2</v>
      </c>
      <c r="C3405" s="23">
        <v>2015</v>
      </c>
      <c r="D3405" s="23" t="s">
        <v>33</v>
      </c>
      <c r="E3405" s="23" t="s">
        <v>3</v>
      </c>
      <c r="F3405" s="23" t="s">
        <v>297</v>
      </c>
      <c r="G3405" s="23">
        <v>10</v>
      </c>
    </row>
    <row r="3406" spans="1:7" ht="15" x14ac:dyDescent="0.25">
      <c r="A3406" s="128" t="str">
        <f t="shared" si="53"/>
        <v>Reg2015Stomach - C16AllSexHawke's Bay</v>
      </c>
      <c r="B3406" s="23" t="s">
        <v>2</v>
      </c>
      <c r="C3406" s="23">
        <v>2015</v>
      </c>
      <c r="D3406" s="23" t="s">
        <v>39</v>
      </c>
      <c r="E3406" s="23" t="s">
        <v>3</v>
      </c>
      <c r="F3406" s="23" t="s">
        <v>297</v>
      </c>
      <c r="G3406" s="23">
        <v>15</v>
      </c>
    </row>
    <row r="3407" spans="1:7" ht="15" x14ac:dyDescent="0.25">
      <c r="A3407" s="128" t="str">
        <f t="shared" si="53"/>
        <v>Reg2015Small intestine - C17AllSexHawke's Bay</v>
      </c>
      <c r="B3407" s="23" t="s">
        <v>2</v>
      </c>
      <c r="C3407" s="23">
        <v>2015</v>
      </c>
      <c r="D3407" s="23" t="s">
        <v>252</v>
      </c>
      <c r="E3407" s="23" t="s">
        <v>3</v>
      </c>
      <c r="F3407" s="23" t="s">
        <v>297</v>
      </c>
      <c r="G3407" s="23">
        <v>5</v>
      </c>
    </row>
    <row r="3408" spans="1:7" ht="15" x14ac:dyDescent="0.25">
      <c r="A3408" s="128" t="str">
        <f t="shared" si="53"/>
        <v>Reg2015Colon, rectum and rectosigmoid junction - C18-C20AllSexHawke's Bay</v>
      </c>
      <c r="B3408" s="23" t="s">
        <v>2</v>
      </c>
      <c r="C3408" s="23">
        <v>2015</v>
      </c>
      <c r="D3408" s="23" t="s">
        <v>1567</v>
      </c>
      <c r="E3408" s="23" t="s">
        <v>3</v>
      </c>
      <c r="F3408" s="23" t="s">
        <v>297</v>
      </c>
      <c r="G3408" s="23">
        <v>150</v>
      </c>
    </row>
    <row r="3409" spans="1:7" ht="15" x14ac:dyDescent="0.25">
      <c r="A3409" s="128" t="str">
        <f t="shared" si="53"/>
        <v>Reg2015Liver - C22AllSexHawke's Bay</v>
      </c>
      <c r="B3409" s="23" t="s">
        <v>2</v>
      </c>
      <c r="C3409" s="23">
        <v>2015</v>
      </c>
      <c r="D3409" s="23" t="s">
        <v>254</v>
      </c>
      <c r="E3409" s="23" t="s">
        <v>3</v>
      </c>
      <c r="F3409" s="23" t="s">
        <v>297</v>
      </c>
      <c r="G3409" s="23">
        <v>21</v>
      </c>
    </row>
    <row r="3410" spans="1:7" ht="15" x14ac:dyDescent="0.25">
      <c r="A3410" s="128" t="str">
        <f t="shared" si="53"/>
        <v>Reg2015Gallbladder - C23AllSexHawke's Bay</v>
      </c>
      <c r="B3410" s="23" t="s">
        <v>2</v>
      </c>
      <c r="C3410" s="23">
        <v>2015</v>
      </c>
      <c r="D3410" s="23" t="s">
        <v>23</v>
      </c>
      <c r="E3410" s="23" t="s">
        <v>3</v>
      </c>
      <c r="F3410" s="23" t="s">
        <v>297</v>
      </c>
      <c r="G3410" s="23">
        <v>4</v>
      </c>
    </row>
    <row r="3411" spans="1:7" ht="15" x14ac:dyDescent="0.25">
      <c r="A3411" s="128" t="str">
        <f t="shared" si="53"/>
        <v>Reg2015Other biliary tract - C24AllSexHawke's Bay</v>
      </c>
      <c r="B3411" s="23" t="s">
        <v>2</v>
      </c>
      <c r="C3411" s="23">
        <v>2015</v>
      </c>
      <c r="D3411" s="23" t="s">
        <v>255</v>
      </c>
      <c r="E3411" s="23" t="s">
        <v>3</v>
      </c>
      <c r="F3411" s="23" t="s">
        <v>297</v>
      </c>
      <c r="G3411" s="23">
        <v>3</v>
      </c>
    </row>
    <row r="3412" spans="1:7" ht="15" x14ac:dyDescent="0.25">
      <c r="A3412" s="128" t="str">
        <f t="shared" si="53"/>
        <v>Reg2015Pancreas - C25AllSexHawke's Bay</v>
      </c>
      <c r="B3412" s="23" t="s">
        <v>2</v>
      </c>
      <c r="C3412" s="23">
        <v>2015</v>
      </c>
      <c r="D3412" s="23" t="s">
        <v>36</v>
      </c>
      <c r="E3412" s="23" t="s">
        <v>3</v>
      </c>
      <c r="F3412" s="23" t="s">
        <v>297</v>
      </c>
      <c r="G3412" s="23">
        <v>27</v>
      </c>
    </row>
    <row r="3413" spans="1:7" ht="15" x14ac:dyDescent="0.25">
      <c r="A3413" s="128" t="str">
        <f t="shared" si="53"/>
        <v>Reg2015Other digestive organs - C26AllSexHawke's Bay</v>
      </c>
      <c r="B3413" s="23" t="s">
        <v>2</v>
      </c>
      <c r="C3413" s="23">
        <v>2015</v>
      </c>
      <c r="D3413" s="23" t="s">
        <v>256</v>
      </c>
      <c r="E3413" s="23" t="s">
        <v>3</v>
      </c>
      <c r="F3413" s="23" t="s">
        <v>297</v>
      </c>
      <c r="G3413" s="23">
        <v>5</v>
      </c>
    </row>
    <row r="3414" spans="1:7" ht="15" x14ac:dyDescent="0.25">
      <c r="A3414" s="128" t="str">
        <f t="shared" si="53"/>
        <v>Reg2015Nasal cavity and middle ear - C30AllSexHawke's Bay</v>
      </c>
      <c r="B3414" s="23" t="s">
        <v>2</v>
      </c>
      <c r="C3414" s="23">
        <v>2015</v>
      </c>
      <c r="D3414" s="23" t="s">
        <v>258</v>
      </c>
      <c r="E3414" s="23" t="s">
        <v>3</v>
      </c>
      <c r="F3414" s="23" t="s">
        <v>297</v>
      </c>
      <c r="G3414" s="23">
        <v>1</v>
      </c>
    </row>
    <row r="3415" spans="1:7" ht="15" x14ac:dyDescent="0.25">
      <c r="A3415" s="128" t="str">
        <f t="shared" si="53"/>
        <v>Reg2015Larynx - C32AllSexHawke's Bay</v>
      </c>
      <c r="B3415" s="23" t="s">
        <v>2</v>
      </c>
      <c r="C3415" s="23">
        <v>2015</v>
      </c>
      <c r="D3415" s="23" t="s">
        <v>25</v>
      </c>
      <c r="E3415" s="23" t="s">
        <v>3</v>
      </c>
      <c r="F3415" s="23" t="s">
        <v>297</v>
      </c>
      <c r="G3415" s="23">
        <v>2</v>
      </c>
    </row>
    <row r="3416" spans="1:7" ht="15" x14ac:dyDescent="0.25">
      <c r="A3416" s="128" t="str">
        <f t="shared" si="53"/>
        <v>Reg2015Lung - C33-C34AllSexHawke's Bay</v>
      </c>
      <c r="B3416" s="23" t="s">
        <v>2</v>
      </c>
      <c r="C3416" s="23">
        <v>2015</v>
      </c>
      <c r="D3416" s="23" t="s">
        <v>47</v>
      </c>
      <c r="E3416" s="23" t="s">
        <v>3</v>
      </c>
      <c r="F3416" s="23" t="s">
        <v>297</v>
      </c>
      <c r="G3416" s="23">
        <v>93</v>
      </c>
    </row>
    <row r="3417" spans="1:7" ht="15" x14ac:dyDescent="0.25">
      <c r="A3417" s="128" t="str">
        <f t="shared" si="53"/>
        <v>Reg2015Melanoma - C43AllSexHawke's Bay</v>
      </c>
      <c r="B3417" s="23" t="s">
        <v>2</v>
      </c>
      <c r="C3417" s="23">
        <v>2015</v>
      </c>
      <c r="D3417" s="23" t="s">
        <v>28</v>
      </c>
      <c r="E3417" s="23" t="s">
        <v>3</v>
      </c>
      <c r="F3417" s="23" t="s">
        <v>297</v>
      </c>
      <c r="G3417" s="23">
        <v>77</v>
      </c>
    </row>
    <row r="3418" spans="1:7" ht="15" x14ac:dyDescent="0.25">
      <c r="A3418" s="128" t="str">
        <f t="shared" si="53"/>
        <v>Reg2015Non-melanoma - C44AllSexHawke's Bay</v>
      </c>
      <c r="B3418" s="23" t="s">
        <v>2</v>
      </c>
      <c r="C3418" s="23">
        <v>2015</v>
      </c>
      <c r="D3418" s="23" t="s">
        <v>263</v>
      </c>
      <c r="E3418" s="23" t="s">
        <v>3</v>
      </c>
      <c r="F3418" s="23" t="s">
        <v>297</v>
      </c>
      <c r="G3418" s="23">
        <v>7</v>
      </c>
    </row>
    <row r="3419" spans="1:7" ht="15" x14ac:dyDescent="0.25">
      <c r="A3419" s="128" t="str">
        <f t="shared" si="53"/>
        <v>Reg2015Mesothelioma - C45AllSexHawke's Bay</v>
      </c>
      <c r="B3419" s="23" t="s">
        <v>2</v>
      </c>
      <c r="C3419" s="23">
        <v>2015</v>
      </c>
      <c r="D3419" s="23" t="s">
        <v>30</v>
      </c>
      <c r="E3419" s="23" t="s">
        <v>3</v>
      </c>
      <c r="F3419" s="23" t="s">
        <v>297</v>
      </c>
      <c r="G3419" s="23">
        <v>3</v>
      </c>
    </row>
    <row r="3420" spans="1:7" ht="15" x14ac:dyDescent="0.25">
      <c r="A3420" s="128" t="str">
        <f t="shared" si="53"/>
        <v>Reg2015Peritoneum - C48AllSexHawke's Bay</v>
      </c>
      <c r="B3420" s="23" t="s">
        <v>2</v>
      </c>
      <c r="C3420" s="23">
        <v>2015</v>
      </c>
      <c r="D3420" s="23" t="s">
        <v>267</v>
      </c>
      <c r="E3420" s="23" t="s">
        <v>3</v>
      </c>
      <c r="F3420" s="23" t="s">
        <v>297</v>
      </c>
      <c r="G3420" s="23">
        <v>1</v>
      </c>
    </row>
    <row r="3421" spans="1:7" ht="15" x14ac:dyDescent="0.25">
      <c r="A3421" s="128" t="str">
        <f t="shared" si="53"/>
        <v>Reg2015Connective tissue - C49AllSexHawke's Bay</v>
      </c>
      <c r="B3421" s="23" t="s">
        <v>2</v>
      </c>
      <c r="C3421" s="23">
        <v>2015</v>
      </c>
      <c r="D3421" s="23" t="s">
        <v>268</v>
      </c>
      <c r="E3421" s="23" t="s">
        <v>3</v>
      </c>
      <c r="F3421" s="23" t="s">
        <v>297</v>
      </c>
      <c r="G3421" s="23">
        <v>1</v>
      </c>
    </row>
    <row r="3422" spans="1:7" ht="15" x14ac:dyDescent="0.25">
      <c r="A3422" s="128" t="str">
        <f t="shared" si="53"/>
        <v>Reg2015Breast - C50AllSexHawke's Bay</v>
      </c>
      <c r="B3422" s="23" t="s">
        <v>2</v>
      </c>
      <c r="C3422" s="23">
        <v>2015</v>
      </c>
      <c r="D3422" s="23" t="s">
        <v>21</v>
      </c>
      <c r="E3422" s="23" t="s">
        <v>3</v>
      </c>
      <c r="F3422" s="23" t="s">
        <v>297</v>
      </c>
      <c r="G3422" s="23">
        <v>116</v>
      </c>
    </row>
    <row r="3423" spans="1:7" ht="15" x14ac:dyDescent="0.25">
      <c r="A3423" s="128" t="str">
        <f t="shared" si="53"/>
        <v>Reg2015Vulva - C51AllSexHawke's Bay</v>
      </c>
      <c r="B3423" s="23" t="s">
        <v>2</v>
      </c>
      <c r="C3423" s="23">
        <v>2015</v>
      </c>
      <c r="D3423" s="23" t="s">
        <v>46</v>
      </c>
      <c r="E3423" s="23" t="s">
        <v>3</v>
      </c>
      <c r="F3423" s="23" t="s">
        <v>297</v>
      </c>
      <c r="G3423" s="23">
        <v>1</v>
      </c>
    </row>
    <row r="3424" spans="1:7" ht="15" x14ac:dyDescent="0.25">
      <c r="A3424" s="128" t="str">
        <f t="shared" si="53"/>
        <v>Reg2015Vagina - C52AllSexHawke's Bay</v>
      </c>
      <c r="B3424" s="23" t="s">
        <v>2</v>
      </c>
      <c r="C3424" s="23">
        <v>2015</v>
      </c>
      <c r="D3424" s="23" t="s">
        <v>45</v>
      </c>
      <c r="E3424" s="23" t="s">
        <v>3</v>
      </c>
      <c r="F3424" s="23" t="s">
        <v>297</v>
      </c>
      <c r="G3424" s="23">
        <v>2</v>
      </c>
    </row>
    <row r="3425" spans="1:7" ht="15" x14ac:dyDescent="0.25">
      <c r="A3425" s="128" t="str">
        <f t="shared" si="53"/>
        <v>Reg2015Cervix - C53AllSexHawke's Bay</v>
      </c>
      <c r="B3425" s="23" t="s">
        <v>2</v>
      </c>
      <c r="C3425" s="23">
        <v>2015</v>
      </c>
      <c r="D3425" s="23" t="s">
        <v>22</v>
      </c>
      <c r="E3425" s="23" t="s">
        <v>3</v>
      </c>
      <c r="F3425" s="23" t="s">
        <v>297</v>
      </c>
      <c r="G3425" s="23">
        <v>6</v>
      </c>
    </row>
    <row r="3426" spans="1:7" ht="15" x14ac:dyDescent="0.25">
      <c r="A3426" s="128" t="str">
        <f t="shared" si="53"/>
        <v>Reg2015Uterus - C54-C55AllSexHawke's Bay</v>
      </c>
      <c r="B3426" s="23" t="s">
        <v>2</v>
      </c>
      <c r="C3426" s="23">
        <v>2015</v>
      </c>
      <c r="D3426" s="23" t="s">
        <v>44</v>
      </c>
      <c r="E3426" s="23" t="s">
        <v>3</v>
      </c>
      <c r="F3426" s="23" t="s">
        <v>297</v>
      </c>
      <c r="G3426" s="23">
        <v>25</v>
      </c>
    </row>
    <row r="3427" spans="1:7" ht="15" x14ac:dyDescent="0.25">
      <c r="A3427" s="128" t="str">
        <f t="shared" si="53"/>
        <v>Reg2015Ovary - C56AllSexHawke's Bay</v>
      </c>
      <c r="B3427" s="23" t="s">
        <v>2</v>
      </c>
      <c r="C3427" s="23">
        <v>2015</v>
      </c>
      <c r="D3427" s="23" t="s">
        <v>35</v>
      </c>
      <c r="E3427" s="23" t="s">
        <v>3</v>
      </c>
      <c r="F3427" s="23" t="s">
        <v>297</v>
      </c>
      <c r="G3427" s="23">
        <v>15</v>
      </c>
    </row>
    <row r="3428" spans="1:7" ht="15" x14ac:dyDescent="0.25">
      <c r="A3428" s="128" t="str">
        <f t="shared" si="53"/>
        <v>Reg2015Other female genital organs - C57AllSexHawke's Bay</v>
      </c>
      <c r="B3428" s="23" t="s">
        <v>2</v>
      </c>
      <c r="C3428" s="23">
        <v>2015</v>
      </c>
      <c r="D3428" s="23" t="s">
        <v>270</v>
      </c>
      <c r="E3428" s="23" t="s">
        <v>3</v>
      </c>
      <c r="F3428" s="23" t="s">
        <v>297</v>
      </c>
      <c r="G3428" s="23">
        <v>2</v>
      </c>
    </row>
    <row r="3429" spans="1:7" ht="15" x14ac:dyDescent="0.25">
      <c r="A3429" s="128" t="str">
        <f t="shared" si="53"/>
        <v>Reg2015Penis - C60AllSexHawke's Bay</v>
      </c>
      <c r="B3429" s="23" t="s">
        <v>2</v>
      </c>
      <c r="C3429" s="23">
        <v>2015</v>
      </c>
      <c r="D3429" s="23" t="s">
        <v>37</v>
      </c>
      <c r="E3429" s="23" t="s">
        <v>3</v>
      </c>
      <c r="F3429" s="23" t="s">
        <v>297</v>
      </c>
      <c r="G3429" s="23">
        <v>1</v>
      </c>
    </row>
    <row r="3430" spans="1:7" ht="15" x14ac:dyDescent="0.25">
      <c r="A3430" s="128" t="str">
        <f t="shared" si="53"/>
        <v>Reg2015Prostate - C61AllSexHawke's Bay</v>
      </c>
      <c r="B3430" s="23" t="s">
        <v>2</v>
      </c>
      <c r="C3430" s="23">
        <v>2015</v>
      </c>
      <c r="D3430" s="23" t="s">
        <v>38</v>
      </c>
      <c r="E3430" s="23" t="s">
        <v>3</v>
      </c>
      <c r="F3430" s="23" t="s">
        <v>297</v>
      </c>
      <c r="G3430" s="23">
        <v>118</v>
      </c>
    </row>
    <row r="3431" spans="1:7" ht="15" x14ac:dyDescent="0.25">
      <c r="A3431" s="128" t="str">
        <f t="shared" si="53"/>
        <v>Reg2015Testis - C62AllSexHawke's Bay</v>
      </c>
      <c r="B3431" s="23" t="s">
        <v>2</v>
      </c>
      <c r="C3431" s="23">
        <v>2015</v>
      </c>
      <c r="D3431" s="23" t="s">
        <v>40</v>
      </c>
      <c r="E3431" s="23" t="s">
        <v>3</v>
      </c>
      <c r="F3431" s="23" t="s">
        <v>297</v>
      </c>
      <c r="G3431" s="23">
        <v>4</v>
      </c>
    </row>
    <row r="3432" spans="1:7" ht="15" x14ac:dyDescent="0.25">
      <c r="A3432" s="128" t="str">
        <f t="shared" si="53"/>
        <v>Reg2015Kidney - C64AllSexHawke's Bay</v>
      </c>
      <c r="B3432" s="23" t="s">
        <v>2</v>
      </c>
      <c r="C3432" s="23">
        <v>2015</v>
      </c>
      <c r="D3432" s="23" t="s">
        <v>274</v>
      </c>
      <c r="E3432" s="23" t="s">
        <v>3</v>
      </c>
      <c r="F3432" s="23" t="s">
        <v>297</v>
      </c>
      <c r="G3432" s="23">
        <v>21</v>
      </c>
    </row>
    <row r="3433" spans="1:7" ht="15" x14ac:dyDescent="0.25">
      <c r="A3433" s="128" t="str">
        <f t="shared" si="53"/>
        <v>Reg2015Bladder - C67AllSexHawke's Bay</v>
      </c>
      <c r="B3433" s="23" t="s">
        <v>2</v>
      </c>
      <c r="C3433" s="23">
        <v>2015</v>
      </c>
      <c r="D3433" s="23" t="s">
        <v>19</v>
      </c>
      <c r="E3433" s="23" t="s">
        <v>3</v>
      </c>
      <c r="F3433" s="23" t="s">
        <v>297</v>
      </c>
      <c r="G3433" s="23">
        <v>18</v>
      </c>
    </row>
    <row r="3434" spans="1:7" ht="15" x14ac:dyDescent="0.25">
      <c r="A3434" s="128" t="str">
        <f t="shared" si="53"/>
        <v>Reg2015Eye - C69AllSexHawke's Bay</v>
      </c>
      <c r="B3434" s="23" t="s">
        <v>2</v>
      </c>
      <c r="C3434" s="23">
        <v>2015</v>
      </c>
      <c r="D3434" s="23" t="s">
        <v>278</v>
      </c>
      <c r="E3434" s="23" t="s">
        <v>3</v>
      </c>
      <c r="F3434" s="23" t="s">
        <v>297</v>
      </c>
      <c r="G3434" s="23">
        <v>3</v>
      </c>
    </row>
    <row r="3435" spans="1:7" ht="15" x14ac:dyDescent="0.25">
      <c r="A3435" s="128" t="str">
        <f t="shared" si="53"/>
        <v>Reg2015Brain - C71AllSexHawke's Bay</v>
      </c>
      <c r="B3435" s="23" t="s">
        <v>2</v>
      </c>
      <c r="C3435" s="23">
        <v>2015</v>
      </c>
      <c r="D3435" s="23" t="s">
        <v>20</v>
      </c>
      <c r="E3435" s="23" t="s">
        <v>3</v>
      </c>
      <c r="F3435" s="23" t="s">
        <v>297</v>
      </c>
      <c r="G3435" s="23">
        <v>12</v>
      </c>
    </row>
    <row r="3436" spans="1:7" ht="15" x14ac:dyDescent="0.25">
      <c r="A3436" s="128" t="str">
        <f t="shared" si="53"/>
        <v>Reg2015Thyroid - C73AllSexHawke's Bay</v>
      </c>
      <c r="B3436" s="23" t="s">
        <v>2</v>
      </c>
      <c r="C3436" s="23">
        <v>2015</v>
      </c>
      <c r="D3436" s="23" t="s">
        <v>281</v>
      </c>
      <c r="E3436" s="23" t="s">
        <v>3</v>
      </c>
      <c r="F3436" s="23" t="s">
        <v>297</v>
      </c>
      <c r="G3436" s="23">
        <v>14</v>
      </c>
    </row>
    <row r="3437" spans="1:7" ht="15" x14ac:dyDescent="0.25">
      <c r="A3437" s="128" t="str">
        <f t="shared" si="53"/>
        <v>Reg2015Other and ill-defined sites - C76AllSexHawke's Bay</v>
      </c>
      <c r="B3437" s="23" t="s">
        <v>2</v>
      </c>
      <c r="C3437" s="23">
        <v>2015</v>
      </c>
      <c r="D3437" s="23" t="s">
        <v>285</v>
      </c>
      <c r="E3437" s="23" t="s">
        <v>3</v>
      </c>
      <c r="F3437" s="23" t="s">
        <v>297</v>
      </c>
      <c r="G3437" s="23">
        <v>1</v>
      </c>
    </row>
    <row r="3438" spans="1:7" ht="15" x14ac:dyDescent="0.25">
      <c r="A3438" s="128" t="str">
        <f t="shared" si="53"/>
        <v>Reg2015Unknown primary - C77-C79AllSexHawke's Bay</v>
      </c>
      <c r="B3438" s="23" t="s">
        <v>2</v>
      </c>
      <c r="C3438" s="23">
        <v>2015</v>
      </c>
      <c r="D3438" s="23" t="s">
        <v>286</v>
      </c>
      <c r="E3438" s="23" t="s">
        <v>3</v>
      </c>
      <c r="F3438" s="23" t="s">
        <v>297</v>
      </c>
      <c r="G3438" s="23">
        <v>17</v>
      </c>
    </row>
    <row r="3439" spans="1:7" ht="15" x14ac:dyDescent="0.25">
      <c r="A3439" s="128" t="str">
        <f t="shared" si="53"/>
        <v>Reg2015Unspecified site - C80AllSexHawke's Bay</v>
      </c>
      <c r="B3439" s="23" t="s">
        <v>2</v>
      </c>
      <c r="C3439" s="23">
        <v>2015</v>
      </c>
      <c r="D3439" s="23" t="s">
        <v>287</v>
      </c>
      <c r="E3439" s="23" t="s">
        <v>3</v>
      </c>
      <c r="F3439" s="23" t="s">
        <v>297</v>
      </c>
      <c r="G3439" s="23">
        <v>3</v>
      </c>
    </row>
    <row r="3440" spans="1:7" ht="15" x14ac:dyDescent="0.25">
      <c r="A3440" s="128" t="str">
        <f t="shared" si="53"/>
        <v>Reg2015Hodgkin lymphoma - C81AllSexHawke's Bay</v>
      </c>
      <c r="B3440" s="23" t="s">
        <v>2</v>
      </c>
      <c r="C3440" s="23">
        <v>2015</v>
      </c>
      <c r="D3440" s="23" t="s">
        <v>289</v>
      </c>
      <c r="E3440" s="23" t="s">
        <v>3</v>
      </c>
      <c r="F3440" s="23" t="s">
        <v>297</v>
      </c>
      <c r="G3440" s="23">
        <v>4</v>
      </c>
    </row>
    <row r="3441" spans="1:7" ht="15" x14ac:dyDescent="0.25">
      <c r="A3441" s="128" t="str">
        <f t="shared" si="53"/>
        <v>Reg2015Non-Hodgkin lymphoma - C82-C86, C96AllSexHawke's Bay</v>
      </c>
      <c r="B3441" s="23" t="s">
        <v>2</v>
      </c>
      <c r="C3441" s="23">
        <v>2015</v>
      </c>
      <c r="D3441" s="23" t="s">
        <v>365</v>
      </c>
      <c r="E3441" s="23" t="s">
        <v>3</v>
      </c>
      <c r="F3441" s="23" t="s">
        <v>297</v>
      </c>
      <c r="G3441" s="23">
        <v>26</v>
      </c>
    </row>
    <row r="3442" spans="1:7" ht="15" x14ac:dyDescent="0.25">
      <c r="A3442" s="128" t="str">
        <f t="shared" si="53"/>
        <v>Reg2015Immunoproliferative cancers - C88AllSexHawke's Bay</v>
      </c>
      <c r="B3442" s="23" t="s">
        <v>2</v>
      </c>
      <c r="C3442" s="23">
        <v>2015</v>
      </c>
      <c r="D3442" s="23" t="s">
        <v>291</v>
      </c>
      <c r="E3442" s="23" t="s">
        <v>3</v>
      </c>
      <c r="F3442" s="23" t="s">
        <v>297</v>
      </c>
      <c r="G3442" s="23">
        <v>1</v>
      </c>
    </row>
    <row r="3443" spans="1:7" ht="15" x14ac:dyDescent="0.25">
      <c r="A3443" s="128" t="str">
        <f t="shared" si="53"/>
        <v>Reg2015Myeloma - C90AllSexHawke's Bay</v>
      </c>
      <c r="B3443" s="23" t="s">
        <v>2</v>
      </c>
      <c r="C3443" s="23">
        <v>2015</v>
      </c>
      <c r="D3443" s="23" t="s">
        <v>292</v>
      </c>
      <c r="E3443" s="23" t="s">
        <v>3</v>
      </c>
      <c r="F3443" s="23" t="s">
        <v>297</v>
      </c>
      <c r="G3443" s="23">
        <v>6</v>
      </c>
    </row>
    <row r="3444" spans="1:7" ht="15" x14ac:dyDescent="0.25">
      <c r="A3444" s="128" t="str">
        <f t="shared" si="53"/>
        <v>Reg2015Leukaemia - C91-C95AllSexHawke's Bay</v>
      </c>
      <c r="B3444" s="23" t="s">
        <v>2</v>
      </c>
      <c r="C3444" s="23">
        <v>2015</v>
      </c>
      <c r="D3444" s="23" t="s">
        <v>26</v>
      </c>
      <c r="E3444" s="23" t="s">
        <v>3</v>
      </c>
      <c r="F3444" s="23" t="s">
        <v>297</v>
      </c>
      <c r="G3444" s="23">
        <v>31</v>
      </c>
    </row>
    <row r="3445" spans="1:7" ht="15" x14ac:dyDescent="0.25">
      <c r="A3445" s="128" t="str">
        <f t="shared" si="53"/>
        <v>Reg2015Myelodyplastic syndromes - D46AllSexHawke's Bay</v>
      </c>
      <c r="B3445" s="23" t="s">
        <v>2</v>
      </c>
      <c r="C3445" s="23">
        <v>2015</v>
      </c>
      <c r="D3445" s="23" t="s">
        <v>295</v>
      </c>
      <c r="E3445" s="23" t="s">
        <v>3</v>
      </c>
      <c r="F3445" s="23" t="s">
        <v>297</v>
      </c>
      <c r="G3445" s="23">
        <v>13</v>
      </c>
    </row>
    <row r="3446" spans="1:7" ht="15" x14ac:dyDescent="0.25">
      <c r="A3446" s="128" t="str">
        <f t="shared" si="53"/>
        <v>Reg2015Uncertain behaviour of lymphoid, haematopoietic and related tissue - D47AllSexHawke's Bay</v>
      </c>
      <c r="B3446" s="23" t="s">
        <v>2</v>
      </c>
      <c r="C3446" s="23">
        <v>2015</v>
      </c>
      <c r="D3446" s="23" t="s">
        <v>296</v>
      </c>
      <c r="E3446" s="23" t="s">
        <v>3</v>
      </c>
      <c r="F3446" s="23" t="s">
        <v>297</v>
      </c>
      <c r="G3446" s="23">
        <v>2</v>
      </c>
    </row>
    <row r="3447" spans="1:7" ht="15" x14ac:dyDescent="0.25">
      <c r="A3447" s="128" t="str">
        <f t="shared" si="53"/>
        <v>Reg2015Lip - C00AllSexTaranaki</v>
      </c>
      <c r="B3447" s="23" t="s">
        <v>2</v>
      </c>
      <c r="C3447" s="23">
        <v>2015</v>
      </c>
      <c r="D3447" s="23" t="s">
        <v>27</v>
      </c>
      <c r="E3447" s="23" t="s">
        <v>3</v>
      </c>
      <c r="F3447" s="23" t="s">
        <v>194</v>
      </c>
      <c r="G3447" s="23">
        <v>5</v>
      </c>
    </row>
    <row r="3448" spans="1:7" ht="15" x14ac:dyDescent="0.25">
      <c r="A3448" s="128" t="str">
        <f t="shared" si="53"/>
        <v>Reg2015Tongue - C01-C02AllSexTaranaki</v>
      </c>
      <c r="B3448" s="23" t="s">
        <v>2</v>
      </c>
      <c r="C3448" s="23">
        <v>2015</v>
      </c>
      <c r="D3448" s="23" t="s">
        <v>42</v>
      </c>
      <c r="E3448" s="23" t="s">
        <v>3</v>
      </c>
      <c r="F3448" s="23" t="s">
        <v>194</v>
      </c>
      <c r="G3448" s="23">
        <v>4</v>
      </c>
    </row>
    <row r="3449" spans="1:7" ht="15" x14ac:dyDescent="0.25">
      <c r="A3449" s="128" t="str">
        <f t="shared" si="53"/>
        <v>Reg2015Mouth - C03-C06AllSexTaranaki</v>
      </c>
      <c r="B3449" s="23" t="s">
        <v>2</v>
      </c>
      <c r="C3449" s="23">
        <v>2015</v>
      </c>
      <c r="D3449" s="23" t="s">
        <v>31</v>
      </c>
      <c r="E3449" s="23" t="s">
        <v>3</v>
      </c>
      <c r="F3449" s="23" t="s">
        <v>194</v>
      </c>
      <c r="G3449" s="23">
        <v>3</v>
      </c>
    </row>
    <row r="3450" spans="1:7" ht="15" x14ac:dyDescent="0.25">
      <c r="A3450" s="128" t="str">
        <f t="shared" si="53"/>
        <v>Reg2015Salivary glands - C07-C08AllSexTaranaki</v>
      </c>
      <c r="B3450" s="23" t="s">
        <v>2</v>
      </c>
      <c r="C3450" s="23">
        <v>2015</v>
      </c>
      <c r="D3450" s="23" t="s">
        <v>247</v>
      </c>
      <c r="E3450" s="23" t="s">
        <v>3</v>
      </c>
      <c r="F3450" s="23" t="s">
        <v>194</v>
      </c>
      <c r="G3450" s="23">
        <v>2</v>
      </c>
    </row>
    <row r="3451" spans="1:7" ht="15" x14ac:dyDescent="0.25">
      <c r="A3451" s="128" t="str">
        <f t="shared" si="53"/>
        <v>Reg2015Oropharynx - C10AllSexTaranaki</v>
      </c>
      <c r="B3451" s="23" t="s">
        <v>2</v>
      </c>
      <c r="C3451" s="23">
        <v>2015</v>
      </c>
      <c r="D3451" s="23" t="s">
        <v>34</v>
      </c>
      <c r="E3451" s="23" t="s">
        <v>3</v>
      </c>
      <c r="F3451" s="23" t="s">
        <v>194</v>
      </c>
      <c r="G3451" s="23">
        <v>1</v>
      </c>
    </row>
    <row r="3452" spans="1:7" ht="15" x14ac:dyDescent="0.25">
      <c r="A3452" s="128" t="str">
        <f t="shared" si="53"/>
        <v>Reg2015Hypopharynx - C13AllSexTaranaki</v>
      </c>
      <c r="B3452" s="23" t="s">
        <v>2</v>
      </c>
      <c r="C3452" s="23">
        <v>2015</v>
      </c>
      <c r="D3452" s="23" t="s">
        <v>24</v>
      </c>
      <c r="E3452" s="23" t="s">
        <v>3</v>
      </c>
      <c r="F3452" s="23" t="s">
        <v>194</v>
      </c>
      <c r="G3452" s="23">
        <v>1</v>
      </c>
    </row>
    <row r="3453" spans="1:7" ht="15" x14ac:dyDescent="0.25">
      <c r="A3453" s="128" t="str">
        <f t="shared" si="53"/>
        <v>Reg2015Oesophagus - C15AllSexTaranaki</v>
      </c>
      <c r="B3453" s="23" t="s">
        <v>2</v>
      </c>
      <c r="C3453" s="23">
        <v>2015</v>
      </c>
      <c r="D3453" s="23" t="s">
        <v>33</v>
      </c>
      <c r="E3453" s="23" t="s">
        <v>3</v>
      </c>
      <c r="F3453" s="23" t="s">
        <v>194</v>
      </c>
      <c r="G3453" s="23">
        <v>10</v>
      </c>
    </row>
    <row r="3454" spans="1:7" ht="15" x14ac:dyDescent="0.25">
      <c r="A3454" s="128" t="str">
        <f t="shared" si="53"/>
        <v>Reg2015Stomach - C16AllSexTaranaki</v>
      </c>
      <c r="B3454" s="23" t="s">
        <v>2</v>
      </c>
      <c r="C3454" s="23">
        <v>2015</v>
      </c>
      <c r="D3454" s="23" t="s">
        <v>39</v>
      </c>
      <c r="E3454" s="23" t="s">
        <v>3</v>
      </c>
      <c r="F3454" s="23" t="s">
        <v>194</v>
      </c>
      <c r="G3454" s="23">
        <v>17</v>
      </c>
    </row>
    <row r="3455" spans="1:7" ht="15" x14ac:dyDescent="0.25">
      <c r="A3455" s="128" t="str">
        <f t="shared" si="53"/>
        <v>Reg2015Small intestine - C17AllSexTaranaki</v>
      </c>
      <c r="B3455" s="23" t="s">
        <v>2</v>
      </c>
      <c r="C3455" s="23">
        <v>2015</v>
      </c>
      <c r="D3455" s="23" t="s">
        <v>252</v>
      </c>
      <c r="E3455" s="23" t="s">
        <v>3</v>
      </c>
      <c r="F3455" s="23" t="s">
        <v>194</v>
      </c>
      <c r="G3455" s="23">
        <v>5</v>
      </c>
    </row>
    <row r="3456" spans="1:7" ht="15" x14ac:dyDescent="0.25">
      <c r="A3456" s="128" t="str">
        <f t="shared" si="53"/>
        <v>Reg2015Colon, rectum and rectosigmoid junction - C18-C20AllSexTaranaki</v>
      </c>
      <c r="B3456" s="23" t="s">
        <v>2</v>
      </c>
      <c r="C3456" s="23">
        <v>2015</v>
      </c>
      <c r="D3456" s="23" t="s">
        <v>1567</v>
      </c>
      <c r="E3456" s="23" t="s">
        <v>3</v>
      </c>
      <c r="F3456" s="23" t="s">
        <v>194</v>
      </c>
      <c r="G3456" s="23">
        <v>88</v>
      </c>
    </row>
    <row r="3457" spans="1:7" ht="15" x14ac:dyDescent="0.25">
      <c r="A3457" s="128" t="str">
        <f t="shared" si="53"/>
        <v>Reg2015Anus - C21AllSexTaranaki</v>
      </c>
      <c r="B3457" s="23" t="s">
        <v>2</v>
      </c>
      <c r="C3457" s="23">
        <v>2015</v>
      </c>
      <c r="D3457" s="23" t="s">
        <v>18</v>
      </c>
      <c r="E3457" s="23" t="s">
        <v>3</v>
      </c>
      <c r="F3457" s="23" t="s">
        <v>194</v>
      </c>
      <c r="G3457" s="23">
        <v>1</v>
      </c>
    </row>
    <row r="3458" spans="1:7" ht="15" x14ac:dyDescent="0.25">
      <c r="A3458" s="128" t="str">
        <f t="shared" si="53"/>
        <v>Reg2015Liver - C22AllSexTaranaki</v>
      </c>
      <c r="B3458" s="23" t="s">
        <v>2</v>
      </c>
      <c r="C3458" s="23">
        <v>2015</v>
      </c>
      <c r="D3458" s="23" t="s">
        <v>254</v>
      </c>
      <c r="E3458" s="23" t="s">
        <v>3</v>
      </c>
      <c r="F3458" s="23" t="s">
        <v>194</v>
      </c>
      <c r="G3458" s="23">
        <v>11</v>
      </c>
    </row>
    <row r="3459" spans="1:7" ht="15" x14ac:dyDescent="0.25">
      <c r="A3459" s="128" t="str">
        <f t="shared" ref="A3459:A3522" si="54">B3459&amp;C3459&amp;D3459&amp;E3459&amp;F3459</f>
        <v>Reg2015Gallbladder - C23AllSexTaranaki</v>
      </c>
      <c r="B3459" s="23" t="s">
        <v>2</v>
      </c>
      <c r="C3459" s="23">
        <v>2015</v>
      </c>
      <c r="D3459" s="23" t="s">
        <v>23</v>
      </c>
      <c r="E3459" s="23" t="s">
        <v>3</v>
      </c>
      <c r="F3459" s="23" t="s">
        <v>194</v>
      </c>
      <c r="G3459" s="23">
        <v>2</v>
      </c>
    </row>
    <row r="3460" spans="1:7" ht="15" x14ac:dyDescent="0.25">
      <c r="A3460" s="128" t="str">
        <f t="shared" si="54"/>
        <v>Reg2015Other biliary tract - C24AllSexTaranaki</v>
      </c>
      <c r="B3460" s="23" t="s">
        <v>2</v>
      </c>
      <c r="C3460" s="23">
        <v>2015</v>
      </c>
      <c r="D3460" s="23" t="s">
        <v>255</v>
      </c>
      <c r="E3460" s="23" t="s">
        <v>3</v>
      </c>
      <c r="F3460" s="23" t="s">
        <v>194</v>
      </c>
      <c r="G3460" s="23">
        <v>2</v>
      </c>
    </row>
    <row r="3461" spans="1:7" ht="15" x14ac:dyDescent="0.25">
      <c r="A3461" s="128" t="str">
        <f t="shared" si="54"/>
        <v>Reg2015Pancreas - C25AllSexTaranaki</v>
      </c>
      <c r="B3461" s="23" t="s">
        <v>2</v>
      </c>
      <c r="C3461" s="23">
        <v>2015</v>
      </c>
      <c r="D3461" s="23" t="s">
        <v>36</v>
      </c>
      <c r="E3461" s="23" t="s">
        <v>3</v>
      </c>
      <c r="F3461" s="23" t="s">
        <v>194</v>
      </c>
      <c r="G3461" s="23">
        <v>19</v>
      </c>
    </row>
    <row r="3462" spans="1:7" ht="15" x14ac:dyDescent="0.25">
      <c r="A3462" s="128" t="str">
        <f t="shared" si="54"/>
        <v>Reg2015Other digestive organs - C26AllSexTaranaki</v>
      </c>
      <c r="B3462" s="23" t="s">
        <v>2</v>
      </c>
      <c r="C3462" s="23">
        <v>2015</v>
      </c>
      <c r="D3462" s="23" t="s">
        <v>256</v>
      </c>
      <c r="E3462" s="23" t="s">
        <v>3</v>
      </c>
      <c r="F3462" s="23" t="s">
        <v>194</v>
      </c>
      <c r="G3462" s="23">
        <v>1</v>
      </c>
    </row>
    <row r="3463" spans="1:7" ht="15" x14ac:dyDescent="0.25">
      <c r="A3463" s="128" t="str">
        <f t="shared" si="54"/>
        <v>Reg2015Nasal cavity and middle ear - C30AllSexTaranaki</v>
      </c>
      <c r="B3463" s="23" t="s">
        <v>2</v>
      </c>
      <c r="C3463" s="23">
        <v>2015</v>
      </c>
      <c r="D3463" s="23" t="s">
        <v>258</v>
      </c>
      <c r="E3463" s="23" t="s">
        <v>3</v>
      </c>
      <c r="F3463" s="23" t="s">
        <v>194</v>
      </c>
      <c r="G3463" s="23">
        <v>1</v>
      </c>
    </row>
    <row r="3464" spans="1:7" ht="15" x14ac:dyDescent="0.25">
      <c r="A3464" s="128" t="str">
        <f t="shared" si="54"/>
        <v>Reg2015Larynx - C32AllSexTaranaki</v>
      </c>
      <c r="B3464" s="23" t="s">
        <v>2</v>
      </c>
      <c r="C3464" s="23">
        <v>2015</v>
      </c>
      <c r="D3464" s="23" t="s">
        <v>25</v>
      </c>
      <c r="E3464" s="23" t="s">
        <v>3</v>
      </c>
      <c r="F3464" s="23" t="s">
        <v>194</v>
      </c>
      <c r="G3464" s="23">
        <v>4</v>
      </c>
    </row>
    <row r="3465" spans="1:7" ht="15" x14ac:dyDescent="0.25">
      <c r="A3465" s="128" t="str">
        <f t="shared" si="54"/>
        <v>Reg2015Lung - C33-C34AllSexTaranaki</v>
      </c>
      <c r="B3465" s="23" t="s">
        <v>2</v>
      </c>
      <c r="C3465" s="23">
        <v>2015</v>
      </c>
      <c r="D3465" s="23" t="s">
        <v>47</v>
      </c>
      <c r="E3465" s="23" t="s">
        <v>3</v>
      </c>
      <c r="F3465" s="23" t="s">
        <v>194</v>
      </c>
      <c r="G3465" s="23">
        <v>65</v>
      </c>
    </row>
    <row r="3466" spans="1:7" ht="15" x14ac:dyDescent="0.25">
      <c r="A3466" s="128" t="str">
        <f t="shared" si="54"/>
        <v>Reg2015Melanoma - C43AllSexTaranaki</v>
      </c>
      <c r="B3466" s="23" t="s">
        <v>2</v>
      </c>
      <c r="C3466" s="23">
        <v>2015</v>
      </c>
      <c r="D3466" s="23" t="s">
        <v>28</v>
      </c>
      <c r="E3466" s="23" t="s">
        <v>3</v>
      </c>
      <c r="F3466" s="23" t="s">
        <v>194</v>
      </c>
      <c r="G3466" s="23">
        <v>91</v>
      </c>
    </row>
    <row r="3467" spans="1:7" ht="15" x14ac:dyDescent="0.25">
      <c r="A3467" s="128" t="str">
        <f t="shared" si="54"/>
        <v>Reg2015Non-melanoma - C44AllSexTaranaki</v>
      </c>
      <c r="B3467" s="23" t="s">
        <v>2</v>
      </c>
      <c r="C3467" s="23">
        <v>2015</v>
      </c>
      <c r="D3467" s="23" t="s">
        <v>263</v>
      </c>
      <c r="E3467" s="23" t="s">
        <v>3</v>
      </c>
      <c r="F3467" s="23" t="s">
        <v>194</v>
      </c>
      <c r="G3467" s="23">
        <v>1</v>
      </c>
    </row>
    <row r="3468" spans="1:7" ht="15" x14ac:dyDescent="0.25">
      <c r="A3468" s="128" t="str">
        <f t="shared" si="54"/>
        <v>Reg2015Mesothelioma - C45AllSexTaranaki</v>
      </c>
      <c r="B3468" s="23" t="s">
        <v>2</v>
      </c>
      <c r="C3468" s="23">
        <v>2015</v>
      </c>
      <c r="D3468" s="23" t="s">
        <v>30</v>
      </c>
      <c r="E3468" s="23" t="s">
        <v>3</v>
      </c>
      <c r="F3468" s="23" t="s">
        <v>194</v>
      </c>
      <c r="G3468" s="23">
        <v>2</v>
      </c>
    </row>
    <row r="3469" spans="1:7" ht="15" x14ac:dyDescent="0.25">
      <c r="A3469" s="128" t="str">
        <f t="shared" si="54"/>
        <v>Reg2015Peritoneum - C48AllSexTaranaki</v>
      </c>
      <c r="B3469" s="23" t="s">
        <v>2</v>
      </c>
      <c r="C3469" s="23">
        <v>2015</v>
      </c>
      <c r="D3469" s="23" t="s">
        <v>267</v>
      </c>
      <c r="E3469" s="23" t="s">
        <v>3</v>
      </c>
      <c r="F3469" s="23" t="s">
        <v>194</v>
      </c>
      <c r="G3469" s="23">
        <v>1</v>
      </c>
    </row>
    <row r="3470" spans="1:7" ht="15" x14ac:dyDescent="0.25">
      <c r="A3470" s="128" t="str">
        <f t="shared" si="54"/>
        <v>Reg2015Connective tissue - C49AllSexTaranaki</v>
      </c>
      <c r="B3470" s="23" t="s">
        <v>2</v>
      </c>
      <c r="C3470" s="23">
        <v>2015</v>
      </c>
      <c r="D3470" s="23" t="s">
        <v>268</v>
      </c>
      <c r="E3470" s="23" t="s">
        <v>3</v>
      </c>
      <c r="F3470" s="23" t="s">
        <v>194</v>
      </c>
      <c r="G3470" s="23">
        <v>1</v>
      </c>
    </row>
    <row r="3471" spans="1:7" ht="15" x14ac:dyDescent="0.25">
      <c r="A3471" s="128" t="str">
        <f t="shared" si="54"/>
        <v>Reg2015Breast - C50AllSexTaranaki</v>
      </c>
      <c r="B3471" s="23" t="s">
        <v>2</v>
      </c>
      <c r="C3471" s="23">
        <v>2015</v>
      </c>
      <c r="D3471" s="23" t="s">
        <v>21</v>
      </c>
      <c r="E3471" s="23" t="s">
        <v>3</v>
      </c>
      <c r="F3471" s="23" t="s">
        <v>194</v>
      </c>
      <c r="G3471" s="23">
        <v>86</v>
      </c>
    </row>
    <row r="3472" spans="1:7" ht="15" x14ac:dyDescent="0.25">
      <c r="A3472" s="128" t="str">
        <f t="shared" si="54"/>
        <v>Reg2015Vulva - C51AllSexTaranaki</v>
      </c>
      <c r="B3472" s="23" t="s">
        <v>2</v>
      </c>
      <c r="C3472" s="23">
        <v>2015</v>
      </c>
      <c r="D3472" s="23" t="s">
        <v>46</v>
      </c>
      <c r="E3472" s="23" t="s">
        <v>3</v>
      </c>
      <c r="F3472" s="23" t="s">
        <v>194</v>
      </c>
      <c r="G3472" s="23">
        <v>3</v>
      </c>
    </row>
    <row r="3473" spans="1:7" ht="15" x14ac:dyDescent="0.25">
      <c r="A3473" s="128" t="str">
        <f t="shared" si="54"/>
        <v>Reg2015Cervix - C53AllSexTaranaki</v>
      </c>
      <c r="B3473" s="23" t="s">
        <v>2</v>
      </c>
      <c r="C3473" s="23">
        <v>2015</v>
      </c>
      <c r="D3473" s="23" t="s">
        <v>22</v>
      </c>
      <c r="E3473" s="23" t="s">
        <v>3</v>
      </c>
      <c r="F3473" s="23" t="s">
        <v>194</v>
      </c>
      <c r="G3473" s="23">
        <v>3</v>
      </c>
    </row>
    <row r="3474" spans="1:7" ht="15" x14ac:dyDescent="0.25">
      <c r="A3474" s="128" t="str">
        <f t="shared" si="54"/>
        <v>Reg2015Uterus - C54-C55AllSexTaranaki</v>
      </c>
      <c r="B3474" s="23" t="s">
        <v>2</v>
      </c>
      <c r="C3474" s="23">
        <v>2015</v>
      </c>
      <c r="D3474" s="23" t="s">
        <v>44</v>
      </c>
      <c r="E3474" s="23" t="s">
        <v>3</v>
      </c>
      <c r="F3474" s="23" t="s">
        <v>194</v>
      </c>
      <c r="G3474" s="23">
        <v>16</v>
      </c>
    </row>
    <row r="3475" spans="1:7" ht="15" x14ac:dyDescent="0.25">
      <c r="A3475" s="128" t="str">
        <f t="shared" si="54"/>
        <v>Reg2015Ovary - C56AllSexTaranaki</v>
      </c>
      <c r="B3475" s="23" t="s">
        <v>2</v>
      </c>
      <c r="C3475" s="23">
        <v>2015</v>
      </c>
      <c r="D3475" s="23" t="s">
        <v>35</v>
      </c>
      <c r="E3475" s="23" t="s">
        <v>3</v>
      </c>
      <c r="F3475" s="23" t="s">
        <v>194</v>
      </c>
      <c r="G3475" s="23">
        <v>6</v>
      </c>
    </row>
    <row r="3476" spans="1:7" ht="15" x14ac:dyDescent="0.25">
      <c r="A3476" s="128" t="str">
        <f t="shared" si="54"/>
        <v>Reg2015Penis - C60AllSexTaranaki</v>
      </c>
      <c r="B3476" s="23" t="s">
        <v>2</v>
      </c>
      <c r="C3476" s="23">
        <v>2015</v>
      </c>
      <c r="D3476" s="23" t="s">
        <v>37</v>
      </c>
      <c r="E3476" s="23" t="s">
        <v>3</v>
      </c>
      <c r="F3476" s="23" t="s">
        <v>194</v>
      </c>
      <c r="G3476" s="23">
        <v>1</v>
      </c>
    </row>
    <row r="3477" spans="1:7" ht="15" x14ac:dyDescent="0.25">
      <c r="A3477" s="128" t="str">
        <f t="shared" si="54"/>
        <v>Reg2015Prostate - C61AllSexTaranaki</v>
      </c>
      <c r="B3477" s="23" t="s">
        <v>2</v>
      </c>
      <c r="C3477" s="23">
        <v>2015</v>
      </c>
      <c r="D3477" s="23" t="s">
        <v>38</v>
      </c>
      <c r="E3477" s="23" t="s">
        <v>3</v>
      </c>
      <c r="F3477" s="23" t="s">
        <v>194</v>
      </c>
      <c r="G3477" s="23">
        <v>91</v>
      </c>
    </row>
    <row r="3478" spans="1:7" ht="15" x14ac:dyDescent="0.25">
      <c r="A3478" s="128" t="str">
        <f t="shared" si="54"/>
        <v>Reg2015Kidney - C64AllSexTaranaki</v>
      </c>
      <c r="B3478" s="23" t="s">
        <v>2</v>
      </c>
      <c r="C3478" s="23">
        <v>2015</v>
      </c>
      <c r="D3478" s="23" t="s">
        <v>274</v>
      </c>
      <c r="E3478" s="23" t="s">
        <v>3</v>
      </c>
      <c r="F3478" s="23" t="s">
        <v>194</v>
      </c>
      <c r="G3478" s="23">
        <v>21</v>
      </c>
    </row>
    <row r="3479" spans="1:7" ht="15" x14ac:dyDescent="0.25">
      <c r="A3479" s="128" t="str">
        <f t="shared" si="54"/>
        <v>Reg2015Renal pelvis - C65AllSexTaranaki</v>
      </c>
      <c r="B3479" s="23" t="s">
        <v>2</v>
      </c>
      <c r="C3479" s="23">
        <v>2015</v>
      </c>
      <c r="D3479" s="23" t="s">
        <v>275</v>
      </c>
      <c r="E3479" s="23" t="s">
        <v>3</v>
      </c>
      <c r="F3479" s="23" t="s">
        <v>194</v>
      </c>
      <c r="G3479" s="23">
        <v>1</v>
      </c>
    </row>
    <row r="3480" spans="1:7" ht="15" x14ac:dyDescent="0.25">
      <c r="A3480" s="128" t="str">
        <f t="shared" si="54"/>
        <v>Reg2015Bladder - C67AllSexTaranaki</v>
      </c>
      <c r="B3480" s="23" t="s">
        <v>2</v>
      </c>
      <c r="C3480" s="23">
        <v>2015</v>
      </c>
      <c r="D3480" s="23" t="s">
        <v>19</v>
      </c>
      <c r="E3480" s="23" t="s">
        <v>3</v>
      </c>
      <c r="F3480" s="23" t="s">
        <v>194</v>
      </c>
      <c r="G3480" s="23">
        <v>13</v>
      </c>
    </row>
    <row r="3481" spans="1:7" ht="15" x14ac:dyDescent="0.25">
      <c r="A3481" s="128" t="str">
        <f t="shared" si="54"/>
        <v>Reg2015Other urinary organs - C68AllSexTaranaki</v>
      </c>
      <c r="B3481" s="23" t="s">
        <v>2</v>
      </c>
      <c r="C3481" s="23">
        <v>2015</v>
      </c>
      <c r="D3481" s="23" t="s">
        <v>276</v>
      </c>
      <c r="E3481" s="23" t="s">
        <v>3</v>
      </c>
      <c r="F3481" s="23" t="s">
        <v>194</v>
      </c>
      <c r="G3481" s="23">
        <v>1</v>
      </c>
    </row>
    <row r="3482" spans="1:7" ht="15" x14ac:dyDescent="0.25">
      <c r="A3482" s="128" t="str">
        <f t="shared" si="54"/>
        <v>Reg2015Eye - C69AllSexTaranaki</v>
      </c>
      <c r="B3482" s="23" t="s">
        <v>2</v>
      </c>
      <c r="C3482" s="23">
        <v>2015</v>
      </c>
      <c r="D3482" s="23" t="s">
        <v>278</v>
      </c>
      <c r="E3482" s="23" t="s">
        <v>3</v>
      </c>
      <c r="F3482" s="23" t="s">
        <v>194</v>
      </c>
      <c r="G3482" s="23">
        <v>1</v>
      </c>
    </row>
    <row r="3483" spans="1:7" ht="15" x14ac:dyDescent="0.25">
      <c r="A3483" s="128" t="str">
        <f t="shared" si="54"/>
        <v>Reg2015Meninges - C70AllSexTaranaki</v>
      </c>
      <c r="B3483" s="23" t="s">
        <v>2</v>
      </c>
      <c r="C3483" s="23">
        <v>2015</v>
      </c>
      <c r="D3483" s="23" t="s">
        <v>29</v>
      </c>
      <c r="E3483" s="23" t="s">
        <v>3</v>
      </c>
      <c r="F3483" s="23" t="s">
        <v>194</v>
      </c>
      <c r="G3483" s="23">
        <v>2</v>
      </c>
    </row>
    <row r="3484" spans="1:7" ht="15" x14ac:dyDescent="0.25">
      <c r="A3484" s="128" t="str">
        <f t="shared" si="54"/>
        <v>Reg2015Brain - C71AllSexTaranaki</v>
      </c>
      <c r="B3484" s="23" t="s">
        <v>2</v>
      </c>
      <c r="C3484" s="23">
        <v>2015</v>
      </c>
      <c r="D3484" s="23" t="s">
        <v>20</v>
      </c>
      <c r="E3484" s="23" t="s">
        <v>3</v>
      </c>
      <c r="F3484" s="23" t="s">
        <v>194</v>
      </c>
      <c r="G3484" s="23">
        <v>9</v>
      </c>
    </row>
    <row r="3485" spans="1:7" ht="15" x14ac:dyDescent="0.25">
      <c r="A3485" s="128" t="str">
        <f t="shared" si="54"/>
        <v>Reg2015Thyroid - C73AllSexTaranaki</v>
      </c>
      <c r="B3485" s="23" t="s">
        <v>2</v>
      </c>
      <c r="C3485" s="23">
        <v>2015</v>
      </c>
      <c r="D3485" s="23" t="s">
        <v>281</v>
      </c>
      <c r="E3485" s="23" t="s">
        <v>3</v>
      </c>
      <c r="F3485" s="23" t="s">
        <v>194</v>
      </c>
      <c r="G3485" s="23">
        <v>5</v>
      </c>
    </row>
    <row r="3486" spans="1:7" ht="15" x14ac:dyDescent="0.25">
      <c r="A3486" s="128" t="str">
        <f t="shared" si="54"/>
        <v>Reg2015Unknown primary - C77-C79AllSexTaranaki</v>
      </c>
      <c r="B3486" s="23" t="s">
        <v>2</v>
      </c>
      <c r="C3486" s="23">
        <v>2015</v>
      </c>
      <c r="D3486" s="23" t="s">
        <v>286</v>
      </c>
      <c r="E3486" s="23" t="s">
        <v>3</v>
      </c>
      <c r="F3486" s="23" t="s">
        <v>194</v>
      </c>
      <c r="G3486" s="23">
        <v>11</v>
      </c>
    </row>
    <row r="3487" spans="1:7" ht="15" x14ac:dyDescent="0.25">
      <c r="A3487" s="128" t="str">
        <f t="shared" si="54"/>
        <v>Reg2015Unspecified site - C80AllSexTaranaki</v>
      </c>
      <c r="B3487" s="23" t="s">
        <v>2</v>
      </c>
      <c r="C3487" s="23">
        <v>2015</v>
      </c>
      <c r="D3487" s="23" t="s">
        <v>287</v>
      </c>
      <c r="E3487" s="23" t="s">
        <v>3</v>
      </c>
      <c r="F3487" s="23" t="s">
        <v>194</v>
      </c>
      <c r="G3487" s="23">
        <v>2</v>
      </c>
    </row>
    <row r="3488" spans="1:7" ht="15" x14ac:dyDescent="0.25">
      <c r="A3488" s="128" t="str">
        <f t="shared" si="54"/>
        <v>Reg2015Hodgkin lymphoma - C81AllSexTaranaki</v>
      </c>
      <c r="B3488" s="23" t="s">
        <v>2</v>
      </c>
      <c r="C3488" s="23">
        <v>2015</v>
      </c>
      <c r="D3488" s="23" t="s">
        <v>289</v>
      </c>
      <c r="E3488" s="23" t="s">
        <v>3</v>
      </c>
      <c r="F3488" s="23" t="s">
        <v>194</v>
      </c>
      <c r="G3488" s="23">
        <v>2</v>
      </c>
    </row>
    <row r="3489" spans="1:7" ht="15" x14ac:dyDescent="0.25">
      <c r="A3489" s="128" t="str">
        <f t="shared" si="54"/>
        <v>Reg2015Non-Hodgkin lymphoma - C82-C86, C96AllSexTaranaki</v>
      </c>
      <c r="B3489" s="23" t="s">
        <v>2</v>
      </c>
      <c r="C3489" s="23">
        <v>2015</v>
      </c>
      <c r="D3489" s="23" t="s">
        <v>365</v>
      </c>
      <c r="E3489" s="23" t="s">
        <v>3</v>
      </c>
      <c r="F3489" s="23" t="s">
        <v>194</v>
      </c>
      <c r="G3489" s="23">
        <v>18</v>
      </c>
    </row>
    <row r="3490" spans="1:7" ht="15" x14ac:dyDescent="0.25">
      <c r="A3490" s="128" t="str">
        <f t="shared" si="54"/>
        <v>Reg2015Myeloma - C90AllSexTaranaki</v>
      </c>
      <c r="B3490" s="23" t="s">
        <v>2</v>
      </c>
      <c r="C3490" s="23">
        <v>2015</v>
      </c>
      <c r="D3490" s="23" t="s">
        <v>292</v>
      </c>
      <c r="E3490" s="23" t="s">
        <v>3</v>
      </c>
      <c r="F3490" s="23" t="s">
        <v>194</v>
      </c>
      <c r="G3490" s="23">
        <v>12</v>
      </c>
    </row>
    <row r="3491" spans="1:7" ht="15" x14ac:dyDescent="0.25">
      <c r="A3491" s="128" t="str">
        <f t="shared" si="54"/>
        <v>Reg2015Leukaemia - C91-C95AllSexTaranaki</v>
      </c>
      <c r="B3491" s="23" t="s">
        <v>2</v>
      </c>
      <c r="C3491" s="23">
        <v>2015</v>
      </c>
      <c r="D3491" s="23" t="s">
        <v>26</v>
      </c>
      <c r="E3491" s="23" t="s">
        <v>3</v>
      </c>
      <c r="F3491" s="23" t="s">
        <v>194</v>
      </c>
      <c r="G3491" s="23">
        <v>26</v>
      </c>
    </row>
    <row r="3492" spans="1:7" ht="15" x14ac:dyDescent="0.25">
      <c r="A3492" s="128" t="str">
        <f t="shared" si="54"/>
        <v>Reg2015Polycythemia vera - D45AllSexTaranaki</v>
      </c>
      <c r="B3492" s="23" t="s">
        <v>2</v>
      </c>
      <c r="C3492" s="23">
        <v>2015</v>
      </c>
      <c r="D3492" s="23" t="s">
        <v>294</v>
      </c>
      <c r="E3492" s="23" t="s">
        <v>3</v>
      </c>
      <c r="F3492" s="23" t="s">
        <v>194</v>
      </c>
      <c r="G3492" s="23">
        <v>1</v>
      </c>
    </row>
    <row r="3493" spans="1:7" ht="15" x14ac:dyDescent="0.25">
      <c r="A3493" s="128" t="str">
        <f t="shared" si="54"/>
        <v>Reg2015Myelodyplastic syndromes - D46AllSexTaranaki</v>
      </c>
      <c r="B3493" s="23" t="s">
        <v>2</v>
      </c>
      <c r="C3493" s="23">
        <v>2015</v>
      </c>
      <c r="D3493" s="23" t="s">
        <v>295</v>
      </c>
      <c r="E3493" s="23" t="s">
        <v>3</v>
      </c>
      <c r="F3493" s="23" t="s">
        <v>194</v>
      </c>
      <c r="G3493" s="23">
        <v>9</v>
      </c>
    </row>
    <row r="3494" spans="1:7" ht="15" x14ac:dyDescent="0.25">
      <c r="A3494" s="128" t="str">
        <f t="shared" si="54"/>
        <v>Reg2015Lip - C00AllSexMidCentral</v>
      </c>
      <c r="B3494" s="23" t="s">
        <v>2</v>
      </c>
      <c r="C3494" s="23">
        <v>2015</v>
      </c>
      <c r="D3494" s="23" t="s">
        <v>27</v>
      </c>
      <c r="E3494" s="23" t="s">
        <v>3</v>
      </c>
      <c r="F3494" s="23" t="s">
        <v>195</v>
      </c>
      <c r="G3494" s="23">
        <v>4</v>
      </c>
    </row>
    <row r="3495" spans="1:7" ht="15" x14ac:dyDescent="0.25">
      <c r="A3495" s="128" t="str">
        <f t="shared" si="54"/>
        <v>Reg2015Tongue - C01-C02AllSexMidCentral</v>
      </c>
      <c r="B3495" s="23" t="s">
        <v>2</v>
      </c>
      <c r="C3495" s="23">
        <v>2015</v>
      </c>
      <c r="D3495" s="23" t="s">
        <v>42</v>
      </c>
      <c r="E3495" s="23" t="s">
        <v>3</v>
      </c>
      <c r="F3495" s="23" t="s">
        <v>195</v>
      </c>
      <c r="G3495" s="23">
        <v>6</v>
      </c>
    </row>
    <row r="3496" spans="1:7" ht="15" x14ac:dyDescent="0.25">
      <c r="A3496" s="128" t="str">
        <f t="shared" si="54"/>
        <v>Reg2015Mouth - C03-C06AllSexMidCentral</v>
      </c>
      <c r="B3496" s="23" t="s">
        <v>2</v>
      </c>
      <c r="C3496" s="23">
        <v>2015</v>
      </c>
      <c r="D3496" s="23" t="s">
        <v>31</v>
      </c>
      <c r="E3496" s="23" t="s">
        <v>3</v>
      </c>
      <c r="F3496" s="23" t="s">
        <v>195</v>
      </c>
      <c r="G3496" s="23">
        <v>8</v>
      </c>
    </row>
    <row r="3497" spans="1:7" ht="15" x14ac:dyDescent="0.25">
      <c r="A3497" s="128" t="str">
        <f t="shared" si="54"/>
        <v>Reg2015Salivary glands - C07-C08AllSexMidCentral</v>
      </c>
      <c r="B3497" s="23" t="s">
        <v>2</v>
      </c>
      <c r="C3497" s="23">
        <v>2015</v>
      </c>
      <c r="D3497" s="23" t="s">
        <v>247</v>
      </c>
      <c r="E3497" s="23" t="s">
        <v>3</v>
      </c>
      <c r="F3497" s="23" t="s">
        <v>195</v>
      </c>
      <c r="G3497" s="23">
        <v>3</v>
      </c>
    </row>
    <row r="3498" spans="1:7" ht="15" x14ac:dyDescent="0.25">
      <c r="A3498" s="128" t="str">
        <f t="shared" si="54"/>
        <v>Reg2015Tonsils - C09AllSexMidCentral</v>
      </c>
      <c r="B3498" s="23" t="s">
        <v>2</v>
      </c>
      <c r="C3498" s="23">
        <v>2015</v>
      </c>
      <c r="D3498" s="23" t="s">
        <v>248</v>
      </c>
      <c r="E3498" s="23" t="s">
        <v>3</v>
      </c>
      <c r="F3498" s="23" t="s">
        <v>195</v>
      </c>
      <c r="G3498" s="23">
        <v>1</v>
      </c>
    </row>
    <row r="3499" spans="1:7" ht="15" x14ac:dyDescent="0.25">
      <c r="A3499" s="128" t="str">
        <f t="shared" si="54"/>
        <v>Reg2015Oropharynx - C10AllSexMidCentral</v>
      </c>
      <c r="B3499" s="23" t="s">
        <v>2</v>
      </c>
      <c r="C3499" s="23">
        <v>2015</v>
      </c>
      <c r="D3499" s="23" t="s">
        <v>34</v>
      </c>
      <c r="E3499" s="23" t="s">
        <v>3</v>
      </c>
      <c r="F3499" s="23" t="s">
        <v>195</v>
      </c>
      <c r="G3499" s="23">
        <v>1</v>
      </c>
    </row>
    <row r="3500" spans="1:7" ht="15" x14ac:dyDescent="0.25">
      <c r="A3500" s="128" t="str">
        <f t="shared" si="54"/>
        <v>Reg2015Other lip, oral cavity and pharynx - C14AllSexMidCentral</v>
      </c>
      <c r="B3500" s="23" t="s">
        <v>2</v>
      </c>
      <c r="C3500" s="23">
        <v>2015</v>
      </c>
      <c r="D3500" s="23" t="s">
        <v>250</v>
      </c>
      <c r="E3500" s="23" t="s">
        <v>3</v>
      </c>
      <c r="F3500" s="23" t="s">
        <v>195</v>
      </c>
      <c r="G3500" s="23">
        <v>1</v>
      </c>
    </row>
    <row r="3501" spans="1:7" ht="15" x14ac:dyDescent="0.25">
      <c r="A3501" s="128" t="str">
        <f t="shared" si="54"/>
        <v>Reg2015Oesophagus - C15AllSexMidCentral</v>
      </c>
      <c r="B3501" s="23" t="s">
        <v>2</v>
      </c>
      <c r="C3501" s="23">
        <v>2015</v>
      </c>
      <c r="D3501" s="23" t="s">
        <v>33</v>
      </c>
      <c r="E3501" s="23" t="s">
        <v>3</v>
      </c>
      <c r="F3501" s="23" t="s">
        <v>195</v>
      </c>
      <c r="G3501" s="23">
        <v>16</v>
      </c>
    </row>
    <row r="3502" spans="1:7" ht="15" x14ac:dyDescent="0.25">
      <c r="A3502" s="128" t="str">
        <f t="shared" si="54"/>
        <v>Reg2015Stomach - C16AllSexMidCentral</v>
      </c>
      <c r="B3502" s="23" t="s">
        <v>2</v>
      </c>
      <c r="C3502" s="23">
        <v>2015</v>
      </c>
      <c r="D3502" s="23" t="s">
        <v>39</v>
      </c>
      <c r="E3502" s="23" t="s">
        <v>3</v>
      </c>
      <c r="F3502" s="23" t="s">
        <v>195</v>
      </c>
      <c r="G3502" s="23">
        <v>17</v>
      </c>
    </row>
    <row r="3503" spans="1:7" ht="15" x14ac:dyDescent="0.25">
      <c r="A3503" s="128" t="str">
        <f t="shared" si="54"/>
        <v>Reg2015Colon, rectum and rectosigmoid junction - C18-C20AllSexMidCentral</v>
      </c>
      <c r="B3503" s="23" t="s">
        <v>2</v>
      </c>
      <c r="C3503" s="23">
        <v>2015</v>
      </c>
      <c r="D3503" s="23" t="s">
        <v>1567</v>
      </c>
      <c r="E3503" s="23" t="s">
        <v>3</v>
      </c>
      <c r="F3503" s="23" t="s">
        <v>195</v>
      </c>
      <c r="G3503" s="23">
        <v>138</v>
      </c>
    </row>
    <row r="3504" spans="1:7" ht="15" x14ac:dyDescent="0.25">
      <c r="A3504" s="128" t="str">
        <f t="shared" si="54"/>
        <v>Reg2015Anus - C21AllSexMidCentral</v>
      </c>
      <c r="B3504" s="23" t="s">
        <v>2</v>
      </c>
      <c r="C3504" s="23">
        <v>2015</v>
      </c>
      <c r="D3504" s="23" t="s">
        <v>18</v>
      </c>
      <c r="E3504" s="23" t="s">
        <v>3</v>
      </c>
      <c r="F3504" s="23" t="s">
        <v>195</v>
      </c>
      <c r="G3504" s="23">
        <v>3</v>
      </c>
    </row>
    <row r="3505" spans="1:7" ht="15" x14ac:dyDescent="0.25">
      <c r="A3505" s="128" t="str">
        <f t="shared" si="54"/>
        <v>Reg2015Liver - C22AllSexMidCentral</v>
      </c>
      <c r="B3505" s="23" t="s">
        <v>2</v>
      </c>
      <c r="C3505" s="23">
        <v>2015</v>
      </c>
      <c r="D3505" s="23" t="s">
        <v>254</v>
      </c>
      <c r="E3505" s="23" t="s">
        <v>3</v>
      </c>
      <c r="F3505" s="23" t="s">
        <v>195</v>
      </c>
      <c r="G3505" s="23">
        <v>10</v>
      </c>
    </row>
    <row r="3506" spans="1:7" ht="15" x14ac:dyDescent="0.25">
      <c r="A3506" s="128" t="str">
        <f t="shared" si="54"/>
        <v>Reg2015Gallbladder - C23AllSexMidCentral</v>
      </c>
      <c r="B3506" s="23" t="s">
        <v>2</v>
      </c>
      <c r="C3506" s="23">
        <v>2015</v>
      </c>
      <c r="D3506" s="23" t="s">
        <v>23</v>
      </c>
      <c r="E3506" s="23" t="s">
        <v>3</v>
      </c>
      <c r="F3506" s="23" t="s">
        <v>195</v>
      </c>
      <c r="G3506" s="23">
        <v>3</v>
      </c>
    </row>
    <row r="3507" spans="1:7" ht="15" x14ac:dyDescent="0.25">
      <c r="A3507" s="128" t="str">
        <f t="shared" si="54"/>
        <v>Reg2015Other biliary tract - C24AllSexMidCentral</v>
      </c>
      <c r="B3507" s="23" t="s">
        <v>2</v>
      </c>
      <c r="C3507" s="23">
        <v>2015</v>
      </c>
      <c r="D3507" s="23" t="s">
        <v>255</v>
      </c>
      <c r="E3507" s="23" t="s">
        <v>3</v>
      </c>
      <c r="F3507" s="23" t="s">
        <v>195</v>
      </c>
      <c r="G3507" s="23">
        <v>3</v>
      </c>
    </row>
    <row r="3508" spans="1:7" ht="15" x14ac:dyDescent="0.25">
      <c r="A3508" s="128" t="str">
        <f t="shared" si="54"/>
        <v>Reg2015Pancreas - C25AllSexMidCentral</v>
      </c>
      <c r="B3508" s="23" t="s">
        <v>2</v>
      </c>
      <c r="C3508" s="23">
        <v>2015</v>
      </c>
      <c r="D3508" s="23" t="s">
        <v>36</v>
      </c>
      <c r="E3508" s="23" t="s">
        <v>3</v>
      </c>
      <c r="F3508" s="23" t="s">
        <v>195</v>
      </c>
      <c r="G3508" s="23">
        <v>33</v>
      </c>
    </row>
    <row r="3509" spans="1:7" ht="15" x14ac:dyDescent="0.25">
      <c r="A3509" s="128" t="str">
        <f t="shared" si="54"/>
        <v>Reg2015Other digestive organs - C26AllSexMidCentral</v>
      </c>
      <c r="B3509" s="23" t="s">
        <v>2</v>
      </c>
      <c r="C3509" s="23">
        <v>2015</v>
      </c>
      <c r="D3509" s="23" t="s">
        <v>256</v>
      </c>
      <c r="E3509" s="23" t="s">
        <v>3</v>
      </c>
      <c r="F3509" s="23" t="s">
        <v>195</v>
      </c>
      <c r="G3509" s="23">
        <v>8</v>
      </c>
    </row>
    <row r="3510" spans="1:7" ht="15" x14ac:dyDescent="0.25">
      <c r="A3510" s="128" t="str">
        <f t="shared" si="54"/>
        <v>Reg2015Accessory sinuses - C31AllSexMidCentral</v>
      </c>
      <c r="B3510" s="23" t="s">
        <v>2</v>
      </c>
      <c r="C3510" s="23">
        <v>2015</v>
      </c>
      <c r="D3510" s="23" t="s">
        <v>259</v>
      </c>
      <c r="E3510" s="23" t="s">
        <v>3</v>
      </c>
      <c r="F3510" s="23" t="s">
        <v>195</v>
      </c>
      <c r="G3510" s="23">
        <v>1</v>
      </c>
    </row>
    <row r="3511" spans="1:7" ht="15" x14ac:dyDescent="0.25">
      <c r="A3511" s="128" t="str">
        <f t="shared" si="54"/>
        <v>Reg2015Larynx - C32AllSexMidCentral</v>
      </c>
      <c r="B3511" s="23" t="s">
        <v>2</v>
      </c>
      <c r="C3511" s="23">
        <v>2015</v>
      </c>
      <c r="D3511" s="23" t="s">
        <v>25</v>
      </c>
      <c r="E3511" s="23" t="s">
        <v>3</v>
      </c>
      <c r="F3511" s="23" t="s">
        <v>195</v>
      </c>
      <c r="G3511" s="23">
        <v>4</v>
      </c>
    </row>
    <row r="3512" spans="1:7" ht="15" x14ac:dyDescent="0.25">
      <c r="A3512" s="128" t="str">
        <f t="shared" si="54"/>
        <v>Reg2015Lung - C33-C34AllSexMidCentral</v>
      </c>
      <c r="B3512" s="23" t="s">
        <v>2</v>
      </c>
      <c r="C3512" s="23">
        <v>2015</v>
      </c>
      <c r="D3512" s="23" t="s">
        <v>47</v>
      </c>
      <c r="E3512" s="23" t="s">
        <v>3</v>
      </c>
      <c r="F3512" s="23" t="s">
        <v>195</v>
      </c>
      <c r="G3512" s="23">
        <v>89</v>
      </c>
    </row>
    <row r="3513" spans="1:7" ht="15" x14ac:dyDescent="0.25">
      <c r="A3513" s="128" t="str">
        <f t="shared" si="54"/>
        <v>Reg2015Thymus - C37AllSexMidCentral</v>
      </c>
      <c r="B3513" s="23" t="s">
        <v>2</v>
      </c>
      <c r="C3513" s="23">
        <v>2015</v>
      </c>
      <c r="D3513" s="23" t="s">
        <v>41</v>
      </c>
      <c r="E3513" s="23" t="s">
        <v>3</v>
      </c>
      <c r="F3513" s="23" t="s">
        <v>195</v>
      </c>
      <c r="G3513" s="23">
        <v>1</v>
      </c>
    </row>
    <row r="3514" spans="1:7" ht="15" x14ac:dyDescent="0.25">
      <c r="A3514" s="128" t="str">
        <f t="shared" si="54"/>
        <v>Reg2015Heart, mediastinum and pleura - C38AllSexMidCentral</v>
      </c>
      <c r="B3514" s="23" t="s">
        <v>2</v>
      </c>
      <c r="C3514" s="23">
        <v>2015</v>
      </c>
      <c r="D3514" s="23" t="s">
        <v>260</v>
      </c>
      <c r="E3514" s="23" t="s">
        <v>3</v>
      </c>
      <c r="F3514" s="23" t="s">
        <v>195</v>
      </c>
      <c r="G3514" s="23">
        <v>2</v>
      </c>
    </row>
    <row r="3515" spans="1:7" ht="15" x14ac:dyDescent="0.25">
      <c r="A3515" s="128" t="str">
        <f t="shared" si="54"/>
        <v>Reg2015Bone and articular cartilage - C40-C41AllSexMidCentral</v>
      </c>
      <c r="B3515" s="23" t="s">
        <v>2</v>
      </c>
      <c r="C3515" s="23">
        <v>2015</v>
      </c>
      <c r="D3515" s="23" t="s">
        <v>262</v>
      </c>
      <c r="E3515" s="23" t="s">
        <v>3</v>
      </c>
      <c r="F3515" s="23" t="s">
        <v>195</v>
      </c>
      <c r="G3515" s="23">
        <v>1</v>
      </c>
    </row>
    <row r="3516" spans="1:7" ht="15" x14ac:dyDescent="0.25">
      <c r="A3516" s="128" t="str">
        <f t="shared" si="54"/>
        <v>Reg2015Melanoma - C43AllSexMidCentral</v>
      </c>
      <c r="B3516" s="23" t="s">
        <v>2</v>
      </c>
      <c r="C3516" s="23">
        <v>2015</v>
      </c>
      <c r="D3516" s="23" t="s">
        <v>28</v>
      </c>
      <c r="E3516" s="23" t="s">
        <v>3</v>
      </c>
      <c r="F3516" s="23" t="s">
        <v>195</v>
      </c>
      <c r="G3516" s="23">
        <v>90</v>
      </c>
    </row>
    <row r="3517" spans="1:7" ht="15" x14ac:dyDescent="0.25">
      <c r="A3517" s="128" t="str">
        <f t="shared" si="54"/>
        <v>Reg2015Non-melanoma - C44AllSexMidCentral</v>
      </c>
      <c r="B3517" s="23" t="s">
        <v>2</v>
      </c>
      <c r="C3517" s="23">
        <v>2015</v>
      </c>
      <c r="D3517" s="23" t="s">
        <v>263</v>
      </c>
      <c r="E3517" s="23" t="s">
        <v>3</v>
      </c>
      <c r="F3517" s="23" t="s">
        <v>195</v>
      </c>
      <c r="G3517" s="23">
        <v>5</v>
      </c>
    </row>
    <row r="3518" spans="1:7" ht="15" x14ac:dyDescent="0.25">
      <c r="A3518" s="128" t="str">
        <f t="shared" si="54"/>
        <v>Reg2015Mesothelioma - C45AllSexMidCentral</v>
      </c>
      <c r="B3518" s="23" t="s">
        <v>2</v>
      </c>
      <c r="C3518" s="23">
        <v>2015</v>
      </c>
      <c r="D3518" s="23" t="s">
        <v>30</v>
      </c>
      <c r="E3518" s="23" t="s">
        <v>3</v>
      </c>
      <c r="F3518" s="23" t="s">
        <v>195</v>
      </c>
      <c r="G3518" s="23">
        <v>1</v>
      </c>
    </row>
    <row r="3519" spans="1:7" ht="15" x14ac:dyDescent="0.25">
      <c r="A3519" s="128" t="str">
        <f t="shared" si="54"/>
        <v>Reg2015Connective tissue - C49AllSexMidCentral</v>
      </c>
      <c r="B3519" s="23" t="s">
        <v>2</v>
      </c>
      <c r="C3519" s="23">
        <v>2015</v>
      </c>
      <c r="D3519" s="23" t="s">
        <v>268</v>
      </c>
      <c r="E3519" s="23" t="s">
        <v>3</v>
      </c>
      <c r="F3519" s="23" t="s">
        <v>195</v>
      </c>
      <c r="G3519" s="23">
        <v>6</v>
      </c>
    </row>
    <row r="3520" spans="1:7" ht="15" x14ac:dyDescent="0.25">
      <c r="A3520" s="128" t="str">
        <f t="shared" si="54"/>
        <v>Reg2015Breast - C50AllSexMidCentral</v>
      </c>
      <c r="B3520" s="23" t="s">
        <v>2</v>
      </c>
      <c r="C3520" s="23">
        <v>2015</v>
      </c>
      <c r="D3520" s="23" t="s">
        <v>21</v>
      </c>
      <c r="E3520" s="23" t="s">
        <v>3</v>
      </c>
      <c r="F3520" s="23" t="s">
        <v>195</v>
      </c>
      <c r="G3520" s="23">
        <v>122</v>
      </c>
    </row>
    <row r="3521" spans="1:7" ht="15" x14ac:dyDescent="0.25">
      <c r="A3521" s="128" t="str">
        <f t="shared" si="54"/>
        <v>Reg2015Vulva - C51AllSexMidCentral</v>
      </c>
      <c r="B3521" s="23" t="s">
        <v>2</v>
      </c>
      <c r="C3521" s="23">
        <v>2015</v>
      </c>
      <c r="D3521" s="23" t="s">
        <v>46</v>
      </c>
      <c r="E3521" s="23" t="s">
        <v>3</v>
      </c>
      <c r="F3521" s="23" t="s">
        <v>195</v>
      </c>
      <c r="G3521" s="23">
        <v>2</v>
      </c>
    </row>
    <row r="3522" spans="1:7" ht="15" x14ac:dyDescent="0.25">
      <c r="A3522" s="128" t="str">
        <f t="shared" si="54"/>
        <v>Reg2015Cervix - C53AllSexMidCentral</v>
      </c>
      <c r="B3522" s="23" t="s">
        <v>2</v>
      </c>
      <c r="C3522" s="23">
        <v>2015</v>
      </c>
      <c r="D3522" s="23" t="s">
        <v>22</v>
      </c>
      <c r="E3522" s="23" t="s">
        <v>3</v>
      </c>
      <c r="F3522" s="23" t="s">
        <v>195</v>
      </c>
      <c r="G3522" s="23">
        <v>8</v>
      </c>
    </row>
    <row r="3523" spans="1:7" ht="15" x14ac:dyDescent="0.25">
      <c r="A3523" s="128" t="str">
        <f t="shared" ref="A3523:A3586" si="55">B3523&amp;C3523&amp;D3523&amp;E3523&amp;F3523</f>
        <v>Reg2015Uterus - C54-C55AllSexMidCentral</v>
      </c>
      <c r="B3523" s="23" t="s">
        <v>2</v>
      </c>
      <c r="C3523" s="23">
        <v>2015</v>
      </c>
      <c r="D3523" s="23" t="s">
        <v>44</v>
      </c>
      <c r="E3523" s="23" t="s">
        <v>3</v>
      </c>
      <c r="F3523" s="23" t="s">
        <v>195</v>
      </c>
      <c r="G3523" s="23">
        <v>15</v>
      </c>
    </row>
    <row r="3524" spans="1:7" ht="15" x14ac:dyDescent="0.25">
      <c r="A3524" s="128" t="str">
        <f t="shared" si="55"/>
        <v>Reg2015Ovary - C56AllSexMidCentral</v>
      </c>
      <c r="B3524" s="23" t="s">
        <v>2</v>
      </c>
      <c r="C3524" s="23">
        <v>2015</v>
      </c>
      <c r="D3524" s="23" t="s">
        <v>35</v>
      </c>
      <c r="E3524" s="23" t="s">
        <v>3</v>
      </c>
      <c r="F3524" s="23" t="s">
        <v>195</v>
      </c>
      <c r="G3524" s="23">
        <v>10</v>
      </c>
    </row>
    <row r="3525" spans="1:7" ht="15" x14ac:dyDescent="0.25">
      <c r="A3525" s="128" t="str">
        <f t="shared" si="55"/>
        <v>Reg2015Other female genital organs - C57AllSexMidCentral</v>
      </c>
      <c r="B3525" s="23" t="s">
        <v>2</v>
      </c>
      <c r="C3525" s="23">
        <v>2015</v>
      </c>
      <c r="D3525" s="23" t="s">
        <v>270</v>
      </c>
      <c r="E3525" s="23" t="s">
        <v>3</v>
      </c>
      <c r="F3525" s="23" t="s">
        <v>195</v>
      </c>
      <c r="G3525" s="23">
        <v>1</v>
      </c>
    </row>
    <row r="3526" spans="1:7" ht="15" x14ac:dyDescent="0.25">
      <c r="A3526" s="128" t="str">
        <f t="shared" si="55"/>
        <v>Reg2015Penis - C60AllSexMidCentral</v>
      </c>
      <c r="B3526" s="23" t="s">
        <v>2</v>
      </c>
      <c r="C3526" s="23">
        <v>2015</v>
      </c>
      <c r="D3526" s="23" t="s">
        <v>37</v>
      </c>
      <c r="E3526" s="23" t="s">
        <v>3</v>
      </c>
      <c r="F3526" s="23" t="s">
        <v>195</v>
      </c>
      <c r="G3526" s="23">
        <v>2</v>
      </c>
    </row>
    <row r="3527" spans="1:7" ht="15" x14ac:dyDescent="0.25">
      <c r="A3527" s="128" t="str">
        <f t="shared" si="55"/>
        <v>Reg2015Prostate - C61AllSexMidCentral</v>
      </c>
      <c r="B3527" s="23" t="s">
        <v>2</v>
      </c>
      <c r="C3527" s="23">
        <v>2015</v>
      </c>
      <c r="D3527" s="23" t="s">
        <v>38</v>
      </c>
      <c r="E3527" s="23" t="s">
        <v>3</v>
      </c>
      <c r="F3527" s="23" t="s">
        <v>195</v>
      </c>
      <c r="G3527" s="23">
        <v>110</v>
      </c>
    </row>
    <row r="3528" spans="1:7" ht="15" x14ac:dyDescent="0.25">
      <c r="A3528" s="128" t="str">
        <f t="shared" si="55"/>
        <v>Reg2015Testis - C62AllSexMidCentral</v>
      </c>
      <c r="B3528" s="23" t="s">
        <v>2</v>
      </c>
      <c r="C3528" s="23">
        <v>2015</v>
      </c>
      <c r="D3528" s="23" t="s">
        <v>40</v>
      </c>
      <c r="E3528" s="23" t="s">
        <v>3</v>
      </c>
      <c r="F3528" s="23" t="s">
        <v>195</v>
      </c>
      <c r="G3528" s="23">
        <v>5</v>
      </c>
    </row>
    <row r="3529" spans="1:7" ht="15" x14ac:dyDescent="0.25">
      <c r="A3529" s="128" t="str">
        <f t="shared" si="55"/>
        <v>Reg2015Kidney - C64AllSexMidCentral</v>
      </c>
      <c r="B3529" s="23" t="s">
        <v>2</v>
      </c>
      <c r="C3529" s="23">
        <v>2015</v>
      </c>
      <c r="D3529" s="23" t="s">
        <v>274</v>
      </c>
      <c r="E3529" s="23" t="s">
        <v>3</v>
      </c>
      <c r="F3529" s="23" t="s">
        <v>195</v>
      </c>
      <c r="G3529" s="23">
        <v>28</v>
      </c>
    </row>
    <row r="3530" spans="1:7" ht="15" x14ac:dyDescent="0.25">
      <c r="A3530" s="128" t="str">
        <f t="shared" si="55"/>
        <v>Reg2015Renal pelvis - C65AllSexMidCentral</v>
      </c>
      <c r="B3530" s="23" t="s">
        <v>2</v>
      </c>
      <c r="C3530" s="23">
        <v>2015</v>
      </c>
      <c r="D3530" s="23" t="s">
        <v>275</v>
      </c>
      <c r="E3530" s="23" t="s">
        <v>3</v>
      </c>
      <c r="F3530" s="23" t="s">
        <v>195</v>
      </c>
      <c r="G3530" s="23">
        <v>1</v>
      </c>
    </row>
    <row r="3531" spans="1:7" ht="15" x14ac:dyDescent="0.25">
      <c r="A3531" s="128" t="str">
        <f t="shared" si="55"/>
        <v>Reg2015Ureter - C66AllSexMidCentral</v>
      </c>
      <c r="B3531" s="23" t="s">
        <v>2</v>
      </c>
      <c r="C3531" s="23">
        <v>2015</v>
      </c>
      <c r="D3531" s="23" t="s">
        <v>43</v>
      </c>
      <c r="E3531" s="23" t="s">
        <v>3</v>
      </c>
      <c r="F3531" s="23" t="s">
        <v>195</v>
      </c>
      <c r="G3531" s="23">
        <v>1</v>
      </c>
    </row>
    <row r="3532" spans="1:7" ht="15" x14ac:dyDescent="0.25">
      <c r="A3532" s="128" t="str">
        <f t="shared" si="55"/>
        <v>Reg2015Bladder - C67AllSexMidCentral</v>
      </c>
      <c r="B3532" s="23" t="s">
        <v>2</v>
      </c>
      <c r="C3532" s="23">
        <v>2015</v>
      </c>
      <c r="D3532" s="23" t="s">
        <v>19</v>
      </c>
      <c r="E3532" s="23" t="s">
        <v>3</v>
      </c>
      <c r="F3532" s="23" t="s">
        <v>195</v>
      </c>
      <c r="G3532" s="23">
        <v>22</v>
      </c>
    </row>
    <row r="3533" spans="1:7" ht="15" x14ac:dyDescent="0.25">
      <c r="A3533" s="128" t="str">
        <f t="shared" si="55"/>
        <v>Reg2015Eye - C69AllSexMidCentral</v>
      </c>
      <c r="B3533" s="23" t="s">
        <v>2</v>
      </c>
      <c r="C3533" s="23">
        <v>2015</v>
      </c>
      <c r="D3533" s="23" t="s">
        <v>278</v>
      </c>
      <c r="E3533" s="23" t="s">
        <v>3</v>
      </c>
      <c r="F3533" s="23" t="s">
        <v>195</v>
      </c>
      <c r="G3533" s="23">
        <v>3</v>
      </c>
    </row>
    <row r="3534" spans="1:7" ht="15" x14ac:dyDescent="0.25">
      <c r="A3534" s="128" t="str">
        <f t="shared" si="55"/>
        <v>Reg2015Brain - C71AllSexMidCentral</v>
      </c>
      <c r="B3534" s="23" t="s">
        <v>2</v>
      </c>
      <c r="C3534" s="23">
        <v>2015</v>
      </c>
      <c r="D3534" s="23" t="s">
        <v>20</v>
      </c>
      <c r="E3534" s="23" t="s">
        <v>3</v>
      </c>
      <c r="F3534" s="23" t="s">
        <v>195</v>
      </c>
      <c r="G3534" s="23">
        <v>15</v>
      </c>
    </row>
    <row r="3535" spans="1:7" ht="15" x14ac:dyDescent="0.25">
      <c r="A3535" s="128" t="str">
        <f t="shared" si="55"/>
        <v>Reg2015Other central nervous system - C72AllSexMidCentral</v>
      </c>
      <c r="B3535" s="23" t="s">
        <v>2</v>
      </c>
      <c r="C3535" s="23">
        <v>2015</v>
      </c>
      <c r="D3535" s="23" t="s">
        <v>279</v>
      </c>
      <c r="E3535" s="23" t="s">
        <v>3</v>
      </c>
      <c r="F3535" s="23" t="s">
        <v>195</v>
      </c>
      <c r="G3535" s="23">
        <v>1</v>
      </c>
    </row>
    <row r="3536" spans="1:7" ht="15" x14ac:dyDescent="0.25">
      <c r="A3536" s="128" t="str">
        <f t="shared" si="55"/>
        <v>Reg2015Thyroid - C73AllSexMidCentral</v>
      </c>
      <c r="B3536" s="23" t="s">
        <v>2</v>
      </c>
      <c r="C3536" s="23">
        <v>2015</v>
      </c>
      <c r="D3536" s="23" t="s">
        <v>281</v>
      </c>
      <c r="E3536" s="23" t="s">
        <v>3</v>
      </c>
      <c r="F3536" s="23" t="s">
        <v>195</v>
      </c>
      <c r="G3536" s="23">
        <v>13</v>
      </c>
    </row>
    <row r="3537" spans="1:7" ht="15" x14ac:dyDescent="0.25">
      <c r="A3537" s="128" t="str">
        <f t="shared" si="55"/>
        <v>Reg2015Adrenal gland - C74AllSexMidCentral</v>
      </c>
      <c r="B3537" s="23" t="s">
        <v>2</v>
      </c>
      <c r="C3537" s="23">
        <v>2015</v>
      </c>
      <c r="D3537" s="23" t="s">
        <v>282</v>
      </c>
      <c r="E3537" s="23" t="s">
        <v>3</v>
      </c>
      <c r="F3537" s="23" t="s">
        <v>195</v>
      </c>
      <c r="G3537" s="23">
        <v>1</v>
      </c>
    </row>
    <row r="3538" spans="1:7" ht="15" x14ac:dyDescent="0.25">
      <c r="A3538" s="128" t="str">
        <f t="shared" si="55"/>
        <v>Reg2015Unknown primary - C77-C79AllSexMidCentral</v>
      </c>
      <c r="B3538" s="23" t="s">
        <v>2</v>
      </c>
      <c r="C3538" s="23">
        <v>2015</v>
      </c>
      <c r="D3538" s="23" t="s">
        <v>286</v>
      </c>
      <c r="E3538" s="23" t="s">
        <v>3</v>
      </c>
      <c r="F3538" s="23" t="s">
        <v>195</v>
      </c>
      <c r="G3538" s="23">
        <v>18</v>
      </c>
    </row>
    <row r="3539" spans="1:7" ht="15" x14ac:dyDescent="0.25">
      <c r="A3539" s="128" t="str">
        <f t="shared" si="55"/>
        <v>Reg2015Unspecified site - C80AllSexMidCentral</v>
      </c>
      <c r="B3539" s="23" t="s">
        <v>2</v>
      </c>
      <c r="C3539" s="23">
        <v>2015</v>
      </c>
      <c r="D3539" s="23" t="s">
        <v>287</v>
      </c>
      <c r="E3539" s="23" t="s">
        <v>3</v>
      </c>
      <c r="F3539" s="23" t="s">
        <v>195</v>
      </c>
      <c r="G3539" s="23">
        <v>5</v>
      </c>
    </row>
    <row r="3540" spans="1:7" ht="15" x14ac:dyDescent="0.25">
      <c r="A3540" s="128" t="str">
        <f t="shared" si="55"/>
        <v>Reg2015Hodgkin lymphoma - C81AllSexMidCentral</v>
      </c>
      <c r="B3540" s="23" t="s">
        <v>2</v>
      </c>
      <c r="C3540" s="23">
        <v>2015</v>
      </c>
      <c r="D3540" s="23" t="s">
        <v>289</v>
      </c>
      <c r="E3540" s="23" t="s">
        <v>3</v>
      </c>
      <c r="F3540" s="23" t="s">
        <v>195</v>
      </c>
      <c r="G3540" s="23">
        <v>5</v>
      </c>
    </row>
    <row r="3541" spans="1:7" ht="15" x14ac:dyDescent="0.25">
      <c r="A3541" s="128" t="str">
        <f t="shared" si="55"/>
        <v>Reg2015Non-Hodgkin lymphoma - C82-C86, C96AllSexMidCentral</v>
      </c>
      <c r="B3541" s="23" t="s">
        <v>2</v>
      </c>
      <c r="C3541" s="23">
        <v>2015</v>
      </c>
      <c r="D3541" s="23" t="s">
        <v>365</v>
      </c>
      <c r="E3541" s="23" t="s">
        <v>3</v>
      </c>
      <c r="F3541" s="23" t="s">
        <v>195</v>
      </c>
      <c r="G3541" s="23">
        <v>36</v>
      </c>
    </row>
    <row r="3542" spans="1:7" ht="15" x14ac:dyDescent="0.25">
      <c r="A3542" s="128" t="str">
        <f t="shared" si="55"/>
        <v>Reg2015Immunoproliferative cancers - C88AllSexMidCentral</v>
      </c>
      <c r="B3542" s="23" t="s">
        <v>2</v>
      </c>
      <c r="C3542" s="23">
        <v>2015</v>
      </c>
      <c r="D3542" s="23" t="s">
        <v>291</v>
      </c>
      <c r="E3542" s="23" t="s">
        <v>3</v>
      </c>
      <c r="F3542" s="23" t="s">
        <v>195</v>
      </c>
      <c r="G3542" s="23">
        <v>1</v>
      </c>
    </row>
    <row r="3543" spans="1:7" ht="15" x14ac:dyDescent="0.25">
      <c r="A3543" s="128" t="str">
        <f t="shared" si="55"/>
        <v>Reg2015Myeloma - C90AllSexMidCentral</v>
      </c>
      <c r="B3543" s="23" t="s">
        <v>2</v>
      </c>
      <c r="C3543" s="23">
        <v>2015</v>
      </c>
      <c r="D3543" s="23" t="s">
        <v>292</v>
      </c>
      <c r="E3543" s="23" t="s">
        <v>3</v>
      </c>
      <c r="F3543" s="23" t="s">
        <v>195</v>
      </c>
      <c r="G3543" s="23">
        <v>20</v>
      </c>
    </row>
    <row r="3544" spans="1:7" ht="15" x14ac:dyDescent="0.25">
      <c r="A3544" s="128" t="str">
        <f t="shared" si="55"/>
        <v>Reg2015Leukaemia - C91-C95AllSexMidCentral</v>
      </c>
      <c r="B3544" s="23" t="s">
        <v>2</v>
      </c>
      <c r="C3544" s="23">
        <v>2015</v>
      </c>
      <c r="D3544" s="23" t="s">
        <v>26</v>
      </c>
      <c r="E3544" s="23" t="s">
        <v>3</v>
      </c>
      <c r="F3544" s="23" t="s">
        <v>195</v>
      </c>
      <c r="G3544" s="23">
        <v>19</v>
      </c>
    </row>
    <row r="3545" spans="1:7" ht="15" x14ac:dyDescent="0.25">
      <c r="A3545" s="128" t="str">
        <f t="shared" si="55"/>
        <v>Reg2015Myelodyplastic syndromes - D46AllSexMidCentral</v>
      </c>
      <c r="B3545" s="23" t="s">
        <v>2</v>
      </c>
      <c r="C3545" s="23">
        <v>2015</v>
      </c>
      <c r="D3545" s="23" t="s">
        <v>295</v>
      </c>
      <c r="E3545" s="23" t="s">
        <v>3</v>
      </c>
      <c r="F3545" s="23" t="s">
        <v>195</v>
      </c>
      <c r="G3545" s="23">
        <v>9</v>
      </c>
    </row>
    <row r="3546" spans="1:7" ht="15" x14ac:dyDescent="0.25">
      <c r="A3546" s="128" t="str">
        <f t="shared" si="55"/>
        <v>Reg2015Uncertain behaviour of lymphoid, haematopoietic and related tissue - D47AllSexMidCentral</v>
      </c>
      <c r="B3546" s="23" t="s">
        <v>2</v>
      </c>
      <c r="C3546" s="23">
        <v>2015</v>
      </c>
      <c r="D3546" s="23" t="s">
        <v>296</v>
      </c>
      <c r="E3546" s="23" t="s">
        <v>3</v>
      </c>
      <c r="F3546" s="23" t="s">
        <v>195</v>
      </c>
      <c r="G3546" s="23">
        <v>3</v>
      </c>
    </row>
    <row r="3547" spans="1:7" ht="15" x14ac:dyDescent="0.25">
      <c r="A3547" s="128" t="str">
        <f t="shared" si="55"/>
        <v>Reg2015Lip - C00AllSexWhanganui</v>
      </c>
      <c r="B3547" s="23" t="s">
        <v>2</v>
      </c>
      <c r="C3547" s="23">
        <v>2015</v>
      </c>
      <c r="D3547" s="23" t="s">
        <v>27</v>
      </c>
      <c r="E3547" s="23" t="s">
        <v>3</v>
      </c>
      <c r="F3547" s="23" t="s">
        <v>196</v>
      </c>
      <c r="G3547" s="23">
        <v>2</v>
      </c>
    </row>
    <row r="3548" spans="1:7" ht="15" x14ac:dyDescent="0.25">
      <c r="A3548" s="128" t="str">
        <f t="shared" si="55"/>
        <v>Reg2015Tongue - C01-C02AllSexWhanganui</v>
      </c>
      <c r="B3548" s="23" t="s">
        <v>2</v>
      </c>
      <c r="C3548" s="23">
        <v>2015</v>
      </c>
      <c r="D3548" s="23" t="s">
        <v>42</v>
      </c>
      <c r="E3548" s="23" t="s">
        <v>3</v>
      </c>
      <c r="F3548" s="23" t="s">
        <v>196</v>
      </c>
      <c r="G3548" s="23">
        <v>4</v>
      </c>
    </row>
    <row r="3549" spans="1:7" ht="15" x14ac:dyDescent="0.25">
      <c r="A3549" s="128" t="str">
        <f t="shared" si="55"/>
        <v>Reg2015Salivary glands - C07-C08AllSexWhanganui</v>
      </c>
      <c r="B3549" s="23" t="s">
        <v>2</v>
      </c>
      <c r="C3549" s="23">
        <v>2015</v>
      </c>
      <c r="D3549" s="23" t="s">
        <v>247</v>
      </c>
      <c r="E3549" s="23" t="s">
        <v>3</v>
      </c>
      <c r="F3549" s="23" t="s">
        <v>196</v>
      </c>
      <c r="G3549" s="23">
        <v>1</v>
      </c>
    </row>
    <row r="3550" spans="1:7" ht="15" x14ac:dyDescent="0.25">
      <c r="A3550" s="128" t="str">
        <f t="shared" si="55"/>
        <v>Reg2015Oesophagus - C15AllSexWhanganui</v>
      </c>
      <c r="B3550" s="23" t="s">
        <v>2</v>
      </c>
      <c r="C3550" s="23">
        <v>2015</v>
      </c>
      <c r="D3550" s="23" t="s">
        <v>33</v>
      </c>
      <c r="E3550" s="23" t="s">
        <v>3</v>
      </c>
      <c r="F3550" s="23" t="s">
        <v>196</v>
      </c>
      <c r="G3550" s="23">
        <v>7</v>
      </c>
    </row>
    <row r="3551" spans="1:7" ht="15" x14ac:dyDescent="0.25">
      <c r="A3551" s="128" t="str">
        <f t="shared" si="55"/>
        <v>Reg2015Stomach - C16AllSexWhanganui</v>
      </c>
      <c r="B3551" s="23" t="s">
        <v>2</v>
      </c>
      <c r="C3551" s="23">
        <v>2015</v>
      </c>
      <c r="D3551" s="23" t="s">
        <v>39</v>
      </c>
      <c r="E3551" s="23" t="s">
        <v>3</v>
      </c>
      <c r="F3551" s="23" t="s">
        <v>196</v>
      </c>
      <c r="G3551" s="23">
        <v>5</v>
      </c>
    </row>
    <row r="3552" spans="1:7" ht="15" x14ac:dyDescent="0.25">
      <c r="A3552" s="128" t="str">
        <f t="shared" si="55"/>
        <v>Reg2015Small intestine - C17AllSexWhanganui</v>
      </c>
      <c r="B3552" s="23" t="s">
        <v>2</v>
      </c>
      <c r="C3552" s="23">
        <v>2015</v>
      </c>
      <c r="D3552" s="23" t="s">
        <v>252</v>
      </c>
      <c r="E3552" s="23" t="s">
        <v>3</v>
      </c>
      <c r="F3552" s="23" t="s">
        <v>196</v>
      </c>
      <c r="G3552" s="23">
        <v>2</v>
      </c>
    </row>
    <row r="3553" spans="1:7" ht="15" x14ac:dyDescent="0.25">
      <c r="A3553" s="128" t="str">
        <f t="shared" si="55"/>
        <v>Reg2015Colon, rectum and rectosigmoid junction - C18-C20AllSexWhanganui</v>
      </c>
      <c r="B3553" s="23" t="s">
        <v>2</v>
      </c>
      <c r="C3553" s="23">
        <v>2015</v>
      </c>
      <c r="D3553" s="23" t="s">
        <v>1567</v>
      </c>
      <c r="E3553" s="23" t="s">
        <v>3</v>
      </c>
      <c r="F3553" s="23" t="s">
        <v>196</v>
      </c>
      <c r="G3553" s="23">
        <v>52</v>
      </c>
    </row>
    <row r="3554" spans="1:7" ht="15" x14ac:dyDescent="0.25">
      <c r="A3554" s="128" t="str">
        <f t="shared" si="55"/>
        <v>Reg2015Liver - C22AllSexWhanganui</v>
      </c>
      <c r="B3554" s="23" t="s">
        <v>2</v>
      </c>
      <c r="C3554" s="23">
        <v>2015</v>
      </c>
      <c r="D3554" s="23" t="s">
        <v>254</v>
      </c>
      <c r="E3554" s="23" t="s">
        <v>3</v>
      </c>
      <c r="F3554" s="23" t="s">
        <v>196</v>
      </c>
      <c r="G3554" s="23">
        <v>3</v>
      </c>
    </row>
    <row r="3555" spans="1:7" ht="15" x14ac:dyDescent="0.25">
      <c r="A3555" s="128" t="str">
        <f t="shared" si="55"/>
        <v>Reg2015Gallbladder - C23AllSexWhanganui</v>
      </c>
      <c r="B3555" s="23" t="s">
        <v>2</v>
      </c>
      <c r="C3555" s="23">
        <v>2015</v>
      </c>
      <c r="D3555" s="23" t="s">
        <v>23</v>
      </c>
      <c r="E3555" s="23" t="s">
        <v>3</v>
      </c>
      <c r="F3555" s="23" t="s">
        <v>196</v>
      </c>
      <c r="G3555" s="23">
        <v>2</v>
      </c>
    </row>
    <row r="3556" spans="1:7" ht="15" x14ac:dyDescent="0.25">
      <c r="A3556" s="128" t="str">
        <f t="shared" si="55"/>
        <v>Reg2015Pancreas - C25AllSexWhanganui</v>
      </c>
      <c r="B3556" s="23" t="s">
        <v>2</v>
      </c>
      <c r="C3556" s="23">
        <v>2015</v>
      </c>
      <c r="D3556" s="23" t="s">
        <v>36</v>
      </c>
      <c r="E3556" s="23" t="s">
        <v>3</v>
      </c>
      <c r="F3556" s="23" t="s">
        <v>196</v>
      </c>
      <c r="G3556" s="23">
        <v>14</v>
      </c>
    </row>
    <row r="3557" spans="1:7" ht="15" x14ac:dyDescent="0.25">
      <c r="A3557" s="128" t="str">
        <f t="shared" si="55"/>
        <v>Reg2015Nasal cavity and middle ear - C30AllSexWhanganui</v>
      </c>
      <c r="B3557" s="23" t="s">
        <v>2</v>
      </c>
      <c r="C3557" s="23">
        <v>2015</v>
      </c>
      <c r="D3557" s="23" t="s">
        <v>258</v>
      </c>
      <c r="E3557" s="23" t="s">
        <v>3</v>
      </c>
      <c r="F3557" s="23" t="s">
        <v>196</v>
      </c>
      <c r="G3557" s="23">
        <v>1</v>
      </c>
    </row>
    <row r="3558" spans="1:7" ht="15" x14ac:dyDescent="0.25">
      <c r="A3558" s="128" t="str">
        <f t="shared" si="55"/>
        <v>Reg2015Larynx - C32AllSexWhanganui</v>
      </c>
      <c r="B3558" s="23" t="s">
        <v>2</v>
      </c>
      <c r="C3558" s="23">
        <v>2015</v>
      </c>
      <c r="D3558" s="23" t="s">
        <v>25</v>
      </c>
      <c r="E3558" s="23" t="s">
        <v>3</v>
      </c>
      <c r="F3558" s="23" t="s">
        <v>196</v>
      </c>
      <c r="G3558" s="23">
        <v>1</v>
      </c>
    </row>
    <row r="3559" spans="1:7" ht="15" x14ac:dyDescent="0.25">
      <c r="A3559" s="128" t="str">
        <f t="shared" si="55"/>
        <v>Reg2015Lung - C33-C34AllSexWhanganui</v>
      </c>
      <c r="B3559" s="23" t="s">
        <v>2</v>
      </c>
      <c r="C3559" s="23">
        <v>2015</v>
      </c>
      <c r="D3559" s="23" t="s">
        <v>47</v>
      </c>
      <c r="E3559" s="23" t="s">
        <v>3</v>
      </c>
      <c r="F3559" s="23" t="s">
        <v>196</v>
      </c>
      <c r="G3559" s="23">
        <v>42</v>
      </c>
    </row>
    <row r="3560" spans="1:7" ht="15" x14ac:dyDescent="0.25">
      <c r="A3560" s="128" t="str">
        <f t="shared" si="55"/>
        <v>Reg2015Melanoma - C43AllSexWhanganui</v>
      </c>
      <c r="B3560" s="23" t="s">
        <v>2</v>
      </c>
      <c r="C3560" s="23">
        <v>2015</v>
      </c>
      <c r="D3560" s="23" t="s">
        <v>28</v>
      </c>
      <c r="E3560" s="23" t="s">
        <v>3</v>
      </c>
      <c r="F3560" s="23" t="s">
        <v>196</v>
      </c>
      <c r="G3560" s="23">
        <v>45</v>
      </c>
    </row>
    <row r="3561" spans="1:7" ht="15" x14ac:dyDescent="0.25">
      <c r="A3561" s="128" t="str">
        <f t="shared" si="55"/>
        <v>Reg2015Non-melanoma - C44AllSexWhanganui</v>
      </c>
      <c r="B3561" s="23" t="s">
        <v>2</v>
      </c>
      <c r="C3561" s="23">
        <v>2015</v>
      </c>
      <c r="D3561" s="23" t="s">
        <v>263</v>
      </c>
      <c r="E3561" s="23" t="s">
        <v>3</v>
      </c>
      <c r="F3561" s="23" t="s">
        <v>196</v>
      </c>
      <c r="G3561" s="23">
        <v>1</v>
      </c>
    </row>
    <row r="3562" spans="1:7" ht="15" x14ac:dyDescent="0.25">
      <c r="A3562" s="128" t="str">
        <f t="shared" si="55"/>
        <v>Reg2015Connective tissue - C49AllSexWhanganui</v>
      </c>
      <c r="B3562" s="23" t="s">
        <v>2</v>
      </c>
      <c r="C3562" s="23">
        <v>2015</v>
      </c>
      <c r="D3562" s="23" t="s">
        <v>268</v>
      </c>
      <c r="E3562" s="23" t="s">
        <v>3</v>
      </c>
      <c r="F3562" s="23" t="s">
        <v>196</v>
      </c>
      <c r="G3562" s="23">
        <v>4</v>
      </c>
    </row>
    <row r="3563" spans="1:7" ht="15" x14ac:dyDescent="0.25">
      <c r="A3563" s="128" t="str">
        <f t="shared" si="55"/>
        <v>Reg2015Breast - C50AllSexWhanganui</v>
      </c>
      <c r="B3563" s="23" t="s">
        <v>2</v>
      </c>
      <c r="C3563" s="23">
        <v>2015</v>
      </c>
      <c r="D3563" s="23" t="s">
        <v>21</v>
      </c>
      <c r="E3563" s="23" t="s">
        <v>3</v>
      </c>
      <c r="F3563" s="23" t="s">
        <v>196</v>
      </c>
      <c r="G3563" s="23">
        <v>63</v>
      </c>
    </row>
    <row r="3564" spans="1:7" ht="15" x14ac:dyDescent="0.25">
      <c r="A3564" s="128" t="str">
        <f t="shared" si="55"/>
        <v>Reg2015Vulva - C51AllSexWhanganui</v>
      </c>
      <c r="B3564" s="23" t="s">
        <v>2</v>
      </c>
      <c r="C3564" s="23">
        <v>2015</v>
      </c>
      <c r="D3564" s="23" t="s">
        <v>46</v>
      </c>
      <c r="E3564" s="23" t="s">
        <v>3</v>
      </c>
      <c r="F3564" s="23" t="s">
        <v>196</v>
      </c>
      <c r="G3564" s="23">
        <v>1</v>
      </c>
    </row>
    <row r="3565" spans="1:7" ht="15" x14ac:dyDescent="0.25">
      <c r="A3565" s="128" t="str">
        <f t="shared" si="55"/>
        <v>Reg2015Vagina - C52AllSexWhanganui</v>
      </c>
      <c r="B3565" s="23" t="s">
        <v>2</v>
      </c>
      <c r="C3565" s="23">
        <v>2015</v>
      </c>
      <c r="D3565" s="23" t="s">
        <v>45</v>
      </c>
      <c r="E3565" s="23" t="s">
        <v>3</v>
      </c>
      <c r="F3565" s="23" t="s">
        <v>196</v>
      </c>
      <c r="G3565" s="23">
        <v>1</v>
      </c>
    </row>
    <row r="3566" spans="1:7" ht="15" x14ac:dyDescent="0.25">
      <c r="A3566" s="128" t="str">
        <f t="shared" si="55"/>
        <v>Reg2015Cervix - C53AllSexWhanganui</v>
      </c>
      <c r="B3566" s="23" t="s">
        <v>2</v>
      </c>
      <c r="C3566" s="23">
        <v>2015</v>
      </c>
      <c r="D3566" s="23" t="s">
        <v>22</v>
      </c>
      <c r="E3566" s="23" t="s">
        <v>3</v>
      </c>
      <c r="F3566" s="23" t="s">
        <v>196</v>
      </c>
      <c r="G3566" s="23">
        <v>2</v>
      </c>
    </row>
    <row r="3567" spans="1:7" ht="15" x14ac:dyDescent="0.25">
      <c r="A3567" s="128" t="str">
        <f t="shared" si="55"/>
        <v>Reg2015Uterus - C54-C55AllSexWhanganui</v>
      </c>
      <c r="B3567" s="23" t="s">
        <v>2</v>
      </c>
      <c r="C3567" s="23">
        <v>2015</v>
      </c>
      <c r="D3567" s="23" t="s">
        <v>44</v>
      </c>
      <c r="E3567" s="23" t="s">
        <v>3</v>
      </c>
      <c r="F3567" s="23" t="s">
        <v>196</v>
      </c>
      <c r="G3567" s="23">
        <v>8</v>
      </c>
    </row>
    <row r="3568" spans="1:7" ht="15" x14ac:dyDescent="0.25">
      <c r="A3568" s="128" t="str">
        <f t="shared" si="55"/>
        <v>Reg2015Ovary - C56AllSexWhanganui</v>
      </c>
      <c r="B3568" s="23" t="s">
        <v>2</v>
      </c>
      <c r="C3568" s="23">
        <v>2015</v>
      </c>
      <c r="D3568" s="23" t="s">
        <v>35</v>
      </c>
      <c r="E3568" s="23" t="s">
        <v>3</v>
      </c>
      <c r="F3568" s="23" t="s">
        <v>196</v>
      </c>
      <c r="G3568" s="23">
        <v>6</v>
      </c>
    </row>
    <row r="3569" spans="1:7" ht="15" x14ac:dyDescent="0.25">
      <c r="A3569" s="128" t="str">
        <f t="shared" si="55"/>
        <v>Reg2015Other female genital organs - C57AllSexWhanganui</v>
      </c>
      <c r="B3569" s="23" t="s">
        <v>2</v>
      </c>
      <c r="C3569" s="23">
        <v>2015</v>
      </c>
      <c r="D3569" s="23" t="s">
        <v>270</v>
      </c>
      <c r="E3569" s="23" t="s">
        <v>3</v>
      </c>
      <c r="F3569" s="23" t="s">
        <v>196</v>
      </c>
      <c r="G3569" s="23">
        <v>2</v>
      </c>
    </row>
    <row r="3570" spans="1:7" ht="15" x14ac:dyDescent="0.25">
      <c r="A3570" s="128" t="str">
        <f t="shared" si="55"/>
        <v>Reg2015Prostate - C61AllSexWhanganui</v>
      </c>
      <c r="B3570" s="23" t="s">
        <v>2</v>
      </c>
      <c r="C3570" s="23">
        <v>2015</v>
      </c>
      <c r="D3570" s="23" t="s">
        <v>38</v>
      </c>
      <c r="E3570" s="23" t="s">
        <v>3</v>
      </c>
      <c r="F3570" s="23" t="s">
        <v>196</v>
      </c>
      <c r="G3570" s="23">
        <v>60</v>
      </c>
    </row>
    <row r="3571" spans="1:7" ht="15" x14ac:dyDescent="0.25">
      <c r="A3571" s="128" t="str">
        <f t="shared" si="55"/>
        <v>Reg2015Testis - C62AllSexWhanganui</v>
      </c>
      <c r="B3571" s="23" t="s">
        <v>2</v>
      </c>
      <c r="C3571" s="23">
        <v>2015</v>
      </c>
      <c r="D3571" s="23" t="s">
        <v>40</v>
      </c>
      <c r="E3571" s="23" t="s">
        <v>3</v>
      </c>
      <c r="F3571" s="23" t="s">
        <v>196</v>
      </c>
      <c r="G3571" s="23">
        <v>3</v>
      </c>
    </row>
    <row r="3572" spans="1:7" ht="15" x14ac:dyDescent="0.25">
      <c r="A3572" s="128" t="str">
        <f t="shared" si="55"/>
        <v>Reg2015Kidney - C64AllSexWhanganui</v>
      </c>
      <c r="B3572" s="23" t="s">
        <v>2</v>
      </c>
      <c r="C3572" s="23">
        <v>2015</v>
      </c>
      <c r="D3572" s="23" t="s">
        <v>274</v>
      </c>
      <c r="E3572" s="23" t="s">
        <v>3</v>
      </c>
      <c r="F3572" s="23" t="s">
        <v>196</v>
      </c>
      <c r="G3572" s="23">
        <v>17</v>
      </c>
    </row>
    <row r="3573" spans="1:7" ht="15" x14ac:dyDescent="0.25">
      <c r="A3573" s="128" t="str">
        <f t="shared" si="55"/>
        <v>Reg2015Ureter - C66AllSexWhanganui</v>
      </c>
      <c r="B3573" s="23" t="s">
        <v>2</v>
      </c>
      <c r="C3573" s="23">
        <v>2015</v>
      </c>
      <c r="D3573" s="23" t="s">
        <v>43</v>
      </c>
      <c r="E3573" s="23" t="s">
        <v>3</v>
      </c>
      <c r="F3573" s="23" t="s">
        <v>196</v>
      </c>
      <c r="G3573" s="23">
        <v>3</v>
      </c>
    </row>
    <row r="3574" spans="1:7" ht="15" x14ac:dyDescent="0.25">
      <c r="A3574" s="128" t="str">
        <f t="shared" si="55"/>
        <v>Reg2015Bladder - C67AllSexWhanganui</v>
      </c>
      <c r="B3574" s="23" t="s">
        <v>2</v>
      </c>
      <c r="C3574" s="23">
        <v>2015</v>
      </c>
      <c r="D3574" s="23" t="s">
        <v>19</v>
      </c>
      <c r="E3574" s="23" t="s">
        <v>3</v>
      </c>
      <c r="F3574" s="23" t="s">
        <v>196</v>
      </c>
      <c r="G3574" s="23">
        <v>8</v>
      </c>
    </row>
    <row r="3575" spans="1:7" ht="15" x14ac:dyDescent="0.25">
      <c r="A3575" s="128" t="str">
        <f t="shared" si="55"/>
        <v>Reg2015Eye - C69AllSexWhanganui</v>
      </c>
      <c r="B3575" s="23" t="s">
        <v>2</v>
      </c>
      <c r="C3575" s="23">
        <v>2015</v>
      </c>
      <c r="D3575" s="23" t="s">
        <v>278</v>
      </c>
      <c r="E3575" s="23" t="s">
        <v>3</v>
      </c>
      <c r="F3575" s="23" t="s">
        <v>196</v>
      </c>
      <c r="G3575" s="23">
        <v>1</v>
      </c>
    </row>
    <row r="3576" spans="1:7" ht="15" x14ac:dyDescent="0.25">
      <c r="A3576" s="128" t="str">
        <f t="shared" si="55"/>
        <v>Reg2015Brain - C71AllSexWhanganui</v>
      </c>
      <c r="B3576" s="23" t="s">
        <v>2</v>
      </c>
      <c r="C3576" s="23">
        <v>2015</v>
      </c>
      <c r="D3576" s="23" t="s">
        <v>20</v>
      </c>
      <c r="E3576" s="23" t="s">
        <v>3</v>
      </c>
      <c r="F3576" s="23" t="s">
        <v>196</v>
      </c>
      <c r="G3576" s="23">
        <v>5</v>
      </c>
    </row>
    <row r="3577" spans="1:7" ht="15" x14ac:dyDescent="0.25">
      <c r="A3577" s="128" t="str">
        <f t="shared" si="55"/>
        <v>Reg2015Thyroid - C73AllSexWhanganui</v>
      </c>
      <c r="B3577" s="23" t="s">
        <v>2</v>
      </c>
      <c r="C3577" s="23">
        <v>2015</v>
      </c>
      <c r="D3577" s="23" t="s">
        <v>281</v>
      </c>
      <c r="E3577" s="23" t="s">
        <v>3</v>
      </c>
      <c r="F3577" s="23" t="s">
        <v>196</v>
      </c>
      <c r="G3577" s="23">
        <v>11</v>
      </c>
    </row>
    <row r="3578" spans="1:7" ht="15" x14ac:dyDescent="0.25">
      <c r="A3578" s="128" t="str">
        <f t="shared" si="55"/>
        <v>Reg2015Other and ill-defined sites - C76AllSexWhanganui</v>
      </c>
      <c r="B3578" s="23" t="s">
        <v>2</v>
      </c>
      <c r="C3578" s="23">
        <v>2015</v>
      </c>
      <c r="D3578" s="23" t="s">
        <v>285</v>
      </c>
      <c r="E3578" s="23" t="s">
        <v>3</v>
      </c>
      <c r="F3578" s="23" t="s">
        <v>196</v>
      </c>
      <c r="G3578" s="23">
        <v>1</v>
      </c>
    </row>
    <row r="3579" spans="1:7" ht="15" x14ac:dyDescent="0.25">
      <c r="A3579" s="128" t="str">
        <f t="shared" si="55"/>
        <v>Reg2015Unknown primary - C77-C79AllSexWhanganui</v>
      </c>
      <c r="B3579" s="23" t="s">
        <v>2</v>
      </c>
      <c r="C3579" s="23">
        <v>2015</v>
      </c>
      <c r="D3579" s="23" t="s">
        <v>286</v>
      </c>
      <c r="E3579" s="23" t="s">
        <v>3</v>
      </c>
      <c r="F3579" s="23" t="s">
        <v>196</v>
      </c>
      <c r="G3579" s="23">
        <v>8</v>
      </c>
    </row>
    <row r="3580" spans="1:7" ht="15" x14ac:dyDescent="0.25">
      <c r="A3580" s="128" t="str">
        <f t="shared" si="55"/>
        <v>Reg2015Non-Hodgkin lymphoma - C82-C86, C96AllSexWhanganui</v>
      </c>
      <c r="B3580" s="23" t="s">
        <v>2</v>
      </c>
      <c r="C3580" s="23">
        <v>2015</v>
      </c>
      <c r="D3580" s="23" t="s">
        <v>365</v>
      </c>
      <c r="E3580" s="23" t="s">
        <v>3</v>
      </c>
      <c r="F3580" s="23" t="s">
        <v>196</v>
      </c>
      <c r="G3580" s="23">
        <v>18</v>
      </c>
    </row>
    <row r="3581" spans="1:7" ht="15" x14ac:dyDescent="0.25">
      <c r="A3581" s="128" t="str">
        <f t="shared" si="55"/>
        <v>Reg2015Myeloma - C90AllSexWhanganui</v>
      </c>
      <c r="B3581" s="23" t="s">
        <v>2</v>
      </c>
      <c r="C3581" s="23">
        <v>2015</v>
      </c>
      <c r="D3581" s="23" t="s">
        <v>292</v>
      </c>
      <c r="E3581" s="23" t="s">
        <v>3</v>
      </c>
      <c r="F3581" s="23" t="s">
        <v>196</v>
      </c>
      <c r="G3581" s="23">
        <v>7</v>
      </c>
    </row>
    <row r="3582" spans="1:7" ht="15" x14ac:dyDescent="0.25">
      <c r="A3582" s="128" t="str">
        <f t="shared" si="55"/>
        <v>Reg2015Leukaemia - C91-C95AllSexWhanganui</v>
      </c>
      <c r="B3582" s="23" t="s">
        <v>2</v>
      </c>
      <c r="C3582" s="23">
        <v>2015</v>
      </c>
      <c r="D3582" s="23" t="s">
        <v>26</v>
      </c>
      <c r="E3582" s="23" t="s">
        <v>3</v>
      </c>
      <c r="F3582" s="23" t="s">
        <v>196</v>
      </c>
      <c r="G3582" s="23">
        <v>11</v>
      </c>
    </row>
    <row r="3583" spans="1:7" ht="15" x14ac:dyDescent="0.25">
      <c r="A3583" s="128" t="str">
        <f t="shared" si="55"/>
        <v>Reg2015Myelodyplastic syndromes - D46AllSexWhanganui</v>
      </c>
      <c r="B3583" s="23" t="s">
        <v>2</v>
      </c>
      <c r="C3583" s="23">
        <v>2015</v>
      </c>
      <c r="D3583" s="23" t="s">
        <v>295</v>
      </c>
      <c r="E3583" s="23" t="s">
        <v>3</v>
      </c>
      <c r="F3583" s="23" t="s">
        <v>196</v>
      </c>
      <c r="G3583" s="23">
        <v>6</v>
      </c>
    </row>
    <row r="3584" spans="1:7" ht="15" x14ac:dyDescent="0.25">
      <c r="A3584" s="128" t="str">
        <f t="shared" si="55"/>
        <v>Reg2015Lip - C00AllSexCapital &amp; Coast</v>
      </c>
      <c r="B3584" s="23" t="s">
        <v>2</v>
      </c>
      <c r="C3584" s="23">
        <v>2015</v>
      </c>
      <c r="D3584" s="23" t="s">
        <v>27</v>
      </c>
      <c r="E3584" s="23" t="s">
        <v>3</v>
      </c>
      <c r="F3584" s="23" t="s">
        <v>197</v>
      </c>
      <c r="G3584" s="23">
        <v>7</v>
      </c>
    </row>
    <row r="3585" spans="1:7" ht="15" x14ac:dyDescent="0.25">
      <c r="A3585" s="128" t="str">
        <f t="shared" si="55"/>
        <v>Reg2015Tongue - C01-C02AllSexCapital &amp; Coast</v>
      </c>
      <c r="B3585" s="23" t="s">
        <v>2</v>
      </c>
      <c r="C3585" s="23">
        <v>2015</v>
      </c>
      <c r="D3585" s="23" t="s">
        <v>42</v>
      </c>
      <c r="E3585" s="23" t="s">
        <v>3</v>
      </c>
      <c r="F3585" s="23" t="s">
        <v>197</v>
      </c>
      <c r="G3585" s="23">
        <v>4</v>
      </c>
    </row>
    <row r="3586" spans="1:7" ht="15" x14ac:dyDescent="0.25">
      <c r="A3586" s="128" t="str">
        <f t="shared" si="55"/>
        <v>Reg2015Mouth - C03-C06AllSexCapital &amp; Coast</v>
      </c>
      <c r="B3586" s="23" t="s">
        <v>2</v>
      </c>
      <c r="C3586" s="23">
        <v>2015</v>
      </c>
      <c r="D3586" s="23" t="s">
        <v>31</v>
      </c>
      <c r="E3586" s="23" t="s">
        <v>3</v>
      </c>
      <c r="F3586" s="23" t="s">
        <v>197</v>
      </c>
      <c r="G3586" s="23">
        <v>7</v>
      </c>
    </row>
    <row r="3587" spans="1:7" ht="15" x14ac:dyDescent="0.25">
      <c r="A3587" s="128" t="str">
        <f t="shared" ref="A3587:A3650" si="56">B3587&amp;C3587&amp;D3587&amp;E3587&amp;F3587</f>
        <v>Reg2015Salivary glands - C07-C08AllSexCapital &amp; Coast</v>
      </c>
      <c r="B3587" s="23" t="s">
        <v>2</v>
      </c>
      <c r="C3587" s="23">
        <v>2015</v>
      </c>
      <c r="D3587" s="23" t="s">
        <v>247</v>
      </c>
      <c r="E3587" s="23" t="s">
        <v>3</v>
      </c>
      <c r="F3587" s="23" t="s">
        <v>197</v>
      </c>
      <c r="G3587" s="23">
        <v>2</v>
      </c>
    </row>
    <row r="3588" spans="1:7" ht="15" x14ac:dyDescent="0.25">
      <c r="A3588" s="128" t="str">
        <f t="shared" si="56"/>
        <v>Reg2015Tonsils - C09AllSexCapital &amp; Coast</v>
      </c>
      <c r="B3588" s="23" t="s">
        <v>2</v>
      </c>
      <c r="C3588" s="23">
        <v>2015</v>
      </c>
      <c r="D3588" s="23" t="s">
        <v>248</v>
      </c>
      <c r="E3588" s="23" t="s">
        <v>3</v>
      </c>
      <c r="F3588" s="23" t="s">
        <v>197</v>
      </c>
      <c r="G3588" s="23">
        <v>4</v>
      </c>
    </row>
    <row r="3589" spans="1:7" ht="15" x14ac:dyDescent="0.25">
      <c r="A3589" s="128" t="str">
        <f t="shared" si="56"/>
        <v>Reg2015Nasopharynx - C11AllSexCapital &amp; Coast</v>
      </c>
      <c r="B3589" s="23" t="s">
        <v>2</v>
      </c>
      <c r="C3589" s="23">
        <v>2015</v>
      </c>
      <c r="D3589" s="23" t="s">
        <v>32</v>
      </c>
      <c r="E3589" s="23" t="s">
        <v>3</v>
      </c>
      <c r="F3589" s="23" t="s">
        <v>197</v>
      </c>
      <c r="G3589" s="23">
        <v>2</v>
      </c>
    </row>
    <row r="3590" spans="1:7" ht="15" x14ac:dyDescent="0.25">
      <c r="A3590" s="128" t="str">
        <f t="shared" si="56"/>
        <v>Reg2015Pyriform sinus - C12AllSexCapital &amp; Coast</v>
      </c>
      <c r="B3590" s="23" t="s">
        <v>2</v>
      </c>
      <c r="C3590" s="23">
        <v>2015</v>
      </c>
      <c r="D3590" s="23" t="s">
        <v>249</v>
      </c>
      <c r="E3590" s="23" t="s">
        <v>3</v>
      </c>
      <c r="F3590" s="23" t="s">
        <v>197</v>
      </c>
      <c r="G3590" s="23">
        <v>1</v>
      </c>
    </row>
    <row r="3591" spans="1:7" ht="15" x14ac:dyDescent="0.25">
      <c r="A3591" s="128" t="str">
        <f t="shared" si="56"/>
        <v>Reg2015Hypopharynx - C13AllSexCapital &amp; Coast</v>
      </c>
      <c r="B3591" s="23" t="s">
        <v>2</v>
      </c>
      <c r="C3591" s="23">
        <v>2015</v>
      </c>
      <c r="D3591" s="23" t="s">
        <v>24</v>
      </c>
      <c r="E3591" s="23" t="s">
        <v>3</v>
      </c>
      <c r="F3591" s="23" t="s">
        <v>197</v>
      </c>
      <c r="G3591" s="23">
        <v>1</v>
      </c>
    </row>
    <row r="3592" spans="1:7" ht="15" x14ac:dyDescent="0.25">
      <c r="A3592" s="128" t="str">
        <f t="shared" si="56"/>
        <v>Reg2015Oesophagus - C15AllSexCapital &amp; Coast</v>
      </c>
      <c r="B3592" s="23" t="s">
        <v>2</v>
      </c>
      <c r="C3592" s="23">
        <v>2015</v>
      </c>
      <c r="D3592" s="23" t="s">
        <v>33</v>
      </c>
      <c r="E3592" s="23" t="s">
        <v>3</v>
      </c>
      <c r="F3592" s="23" t="s">
        <v>197</v>
      </c>
      <c r="G3592" s="23">
        <v>10</v>
      </c>
    </row>
    <row r="3593" spans="1:7" ht="15" x14ac:dyDescent="0.25">
      <c r="A3593" s="128" t="str">
        <f t="shared" si="56"/>
        <v>Reg2015Stomach - C16AllSexCapital &amp; Coast</v>
      </c>
      <c r="B3593" s="23" t="s">
        <v>2</v>
      </c>
      <c r="C3593" s="23">
        <v>2015</v>
      </c>
      <c r="D3593" s="23" t="s">
        <v>39</v>
      </c>
      <c r="E3593" s="23" t="s">
        <v>3</v>
      </c>
      <c r="F3593" s="23" t="s">
        <v>197</v>
      </c>
      <c r="G3593" s="23">
        <v>16</v>
      </c>
    </row>
    <row r="3594" spans="1:7" ht="15" x14ac:dyDescent="0.25">
      <c r="A3594" s="128" t="str">
        <f t="shared" si="56"/>
        <v>Reg2015Small intestine - C17AllSexCapital &amp; Coast</v>
      </c>
      <c r="B3594" s="23" t="s">
        <v>2</v>
      </c>
      <c r="C3594" s="23">
        <v>2015</v>
      </c>
      <c r="D3594" s="23" t="s">
        <v>252</v>
      </c>
      <c r="E3594" s="23" t="s">
        <v>3</v>
      </c>
      <c r="F3594" s="23" t="s">
        <v>197</v>
      </c>
      <c r="G3594" s="23">
        <v>5</v>
      </c>
    </row>
    <row r="3595" spans="1:7" ht="15" x14ac:dyDescent="0.25">
      <c r="A3595" s="128" t="str">
        <f t="shared" si="56"/>
        <v>Reg2015Colon, rectum and rectosigmoid junction - C18-C20AllSexCapital &amp; Coast</v>
      </c>
      <c r="B3595" s="23" t="s">
        <v>2</v>
      </c>
      <c r="C3595" s="23">
        <v>2015</v>
      </c>
      <c r="D3595" s="23" t="s">
        <v>1567</v>
      </c>
      <c r="E3595" s="23" t="s">
        <v>3</v>
      </c>
      <c r="F3595" s="23" t="s">
        <v>197</v>
      </c>
      <c r="G3595" s="23">
        <v>147</v>
      </c>
    </row>
    <row r="3596" spans="1:7" ht="15" x14ac:dyDescent="0.25">
      <c r="A3596" s="128" t="str">
        <f t="shared" si="56"/>
        <v>Reg2015Anus - C21AllSexCapital &amp; Coast</v>
      </c>
      <c r="B3596" s="23" t="s">
        <v>2</v>
      </c>
      <c r="C3596" s="23">
        <v>2015</v>
      </c>
      <c r="D3596" s="23" t="s">
        <v>18</v>
      </c>
      <c r="E3596" s="23" t="s">
        <v>3</v>
      </c>
      <c r="F3596" s="23" t="s">
        <v>197</v>
      </c>
      <c r="G3596" s="23">
        <v>5</v>
      </c>
    </row>
    <row r="3597" spans="1:7" ht="15" x14ac:dyDescent="0.25">
      <c r="A3597" s="128" t="str">
        <f t="shared" si="56"/>
        <v>Reg2015Liver - C22AllSexCapital &amp; Coast</v>
      </c>
      <c r="B3597" s="23" t="s">
        <v>2</v>
      </c>
      <c r="C3597" s="23">
        <v>2015</v>
      </c>
      <c r="D3597" s="23" t="s">
        <v>254</v>
      </c>
      <c r="E3597" s="23" t="s">
        <v>3</v>
      </c>
      <c r="F3597" s="23" t="s">
        <v>197</v>
      </c>
      <c r="G3597" s="23">
        <v>26</v>
      </c>
    </row>
    <row r="3598" spans="1:7" ht="15" x14ac:dyDescent="0.25">
      <c r="A3598" s="128" t="str">
        <f t="shared" si="56"/>
        <v>Reg2015Gallbladder - C23AllSexCapital &amp; Coast</v>
      </c>
      <c r="B3598" s="23" t="s">
        <v>2</v>
      </c>
      <c r="C3598" s="23">
        <v>2015</v>
      </c>
      <c r="D3598" s="23" t="s">
        <v>23</v>
      </c>
      <c r="E3598" s="23" t="s">
        <v>3</v>
      </c>
      <c r="F3598" s="23" t="s">
        <v>197</v>
      </c>
      <c r="G3598" s="23">
        <v>1</v>
      </c>
    </row>
    <row r="3599" spans="1:7" ht="15" x14ac:dyDescent="0.25">
      <c r="A3599" s="128" t="str">
        <f t="shared" si="56"/>
        <v>Reg2015Other biliary tract - C24AllSexCapital &amp; Coast</v>
      </c>
      <c r="B3599" s="23" t="s">
        <v>2</v>
      </c>
      <c r="C3599" s="23">
        <v>2015</v>
      </c>
      <c r="D3599" s="23" t="s">
        <v>255</v>
      </c>
      <c r="E3599" s="23" t="s">
        <v>3</v>
      </c>
      <c r="F3599" s="23" t="s">
        <v>197</v>
      </c>
      <c r="G3599" s="23">
        <v>10</v>
      </c>
    </row>
    <row r="3600" spans="1:7" ht="15" x14ac:dyDescent="0.25">
      <c r="A3600" s="128" t="str">
        <f t="shared" si="56"/>
        <v>Reg2015Pancreas - C25AllSexCapital &amp; Coast</v>
      </c>
      <c r="B3600" s="23" t="s">
        <v>2</v>
      </c>
      <c r="C3600" s="23">
        <v>2015</v>
      </c>
      <c r="D3600" s="23" t="s">
        <v>36</v>
      </c>
      <c r="E3600" s="23" t="s">
        <v>3</v>
      </c>
      <c r="F3600" s="23" t="s">
        <v>197</v>
      </c>
      <c r="G3600" s="23">
        <v>26</v>
      </c>
    </row>
    <row r="3601" spans="1:7" ht="15" x14ac:dyDescent="0.25">
      <c r="A3601" s="128" t="str">
        <f t="shared" si="56"/>
        <v>Reg2015Other digestive organs - C26AllSexCapital &amp; Coast</v>
      </c>
      <c r="B3601" s="23" t="s">
        <v>2</v>
      </c>
      <c r="C3601" s="23">
        <v>2015</v>
      </c>
      <c r="D3601" s="23" t="s">
        <v>256</v>
      </c>
      <c r="E3601" s="23" t="s">
        <v>3</v>
      </c>
      <c r="F3601" s="23" t="s">
        <v>197</v>
      </c>
      <c r="G3601" s="23">
        <v>12</v>
      </c>
    </row>
    <row r="3602" spans="1:7" ht="15" x14ac:dyDescent="0.25">
      <c r="A3602" s="128" t="str">
        <f t="shared" si="56"/>
        <v>Reg2015Nasal cavity and middle ear - C30AllSexCapital &amp; Coast</v>
      </c>
      <c r="B3602" s="23" t="s">
        <v>2</v>
      </c>
      <c r="C3602" s="23">
        <v>2015</v>
      </c>
      <c r="D3602" s="23" t="s">
        <v>258</v>
      </c>
      <c r="E3602" s="23" t="s">
        <v>3</v>
      </c>
      <c r="F3602" s="23" t="s">
        <v>197</v>
      </c>
      <c r="G3602" s="23">
        <v>2</v>
      </c>
    </row>
    <row r="3603" spans="1:7" ht="15" x14ac:dyDescent="0.25">
      <c r="A3603" s="128" t="str">
        <f t="shared" si="56"/>
        <v>Reg2015Larynx - C32AllSexCapital &amp; Coast</v>
      </c>
      <c r="B3603" s="23" t="s">
        <v>2</v>
      </c>
      <c r="C3603" s="23">
        <v>2015</v>
      </c>
      <c r="D3603" s="23" t="s">
        <v>25</v>
      </c>
      <c r="E3603" s="23" t="s">
        <v>3</v>
      </c>
      <c r="F3603" s="23" t="s">
        <v>197</v>
      </c>
      <c r="G3603" s="23">
        <v>3</v>
      </c>
    </row>
    <row r="3604" spans="1:7" ht="15" x14ac:dyDescent="0.25">
      <c r="A3604" s="128" t="str">
        <f t="shared" si="56"/>
        <v>Reg2015Lung - C33-C34AllSexCapital &amp; Coast</v>
      </c>
      <c r="B3604" s="23" t="s">
        <v>2</v>
      </c>
      <c r="C3604" s="23">
        <v>2015</v>
      </c>
      <c r="D3604" s="23" t="s">
        <v>47</v>
      </c>
      <c r="E3604" s="23" t="s">
        <v>3</v>
      </c>
      <c r="F3604" s="23" t="s">
        <v>197</v>
      </c>
      <c r="G3604" s="23">
        <v>102</v>
      </c>
    </row>
    <row r="3605" spans="1:7" ht="15" x14ac:dyDescent="0.25">
      <c r="A3605" s="128" t="str">
        <f t="shared" si="56"/>
        <v>Reg2015Heart, mediastinum and pleura - C38AllSexCapital &amp; Coast</v>
      </c>
      <c r="B3605" s="23" t="s">
        <v>2</v>
      </c>
      <c r="C3605" s="23">
        <v>2015</v>
      </c>
      <c r="D3605" s="23" t="s">
        <v>260</v>
      </c>
      <c r="E3605" s="23" t="s">
        <v>3</v>
      </c>
      <c r="F3605" s="23" t="s">
        <v>197</v>
      </c>
      <c r="G3605" s="23">
        <v>1</v>
      </c>
    </row>
    <row r="3606" spans="1:7" ht="15" x14ac:dyDescent="0.25">
      <c r="A3606" s="128" t="str">
        <f t="shared" si="56"/>
        <v>Reg2015Melanoma - C43AllSexCapital &amp; Coast</v>
      </c>
      <c r="B3606" s="23" t="s">
        <v>2</v>
      </c>
      <c r="C3606" s="23">
        <v>2015</v>
      </c>
      <c r="D3606" s="23" t="s">
        <v>28</v>
      </c>
      <c r="E3606" s="23" t="s">
        <v>3</v>
      </c>
      <c r="F3606" s="23" t="s">
        <v>197</v>
      </c>
      <c r="G3606" s="23">
        <v>139</v>
      </c>
    </row>
    <row r="3607" spans="1:7" ht="15" x14ac:dyDescent="0.25">
      <c r="A3607" s="128" t="str">
        <f t="shared" si="56"/>
        <v>Reg2015Non-melanoma - C44AllSexCapital &amp; Coast</v>
      </c>
      <c r="B3607" s="23" t="s">
        <v>2</v>
      </c>
      <c r="C3607" s="23">
        <v>2015</v>
      </c>
      <c r="D3607" s="23" t="s">
        <v>263</v>
      </c>
      <c r="E3607" s="23" t="s">
        <v>3</v>
      </c>
      <c r="F3607" s="23" t="s">
        <v>197</v>
      </c>
      <c r="G3607" s="23">
        <v>9</v>
      </c>
    </row>
    <row r="3608" spans="1:7" ht="15" x14ac:dyDescent="0.25">
      <c r="A3608" s="128" t="str">
        <f t="shared" si="56"/>
        <v>Reg2015Mesothelioma - C45AllSexCapital &amp; Coast</v>
      </c>
      <c r="B3608" s="23" t="s">
        <v>2</v>
      </c>
      <c r="C3608" s="23">
        <v>2015</v>
      </c>
      <c r="D3608" s="23" t="s">
        <v>30</v>
      </c>
      <c r="E3608" s="23" t="s">
        <v>3</v>
      </c>
      <c r="F3608" s="23" t="s">
        <v>197</v>
      </c>
      <c r="G3608" s="23">
        <v>8</v>
      </c>
    </row>
    <row r="3609" spans="1:7" ht="15" x14ac:dyDescent="0.25">
      <c r="A3609" s="128" t="str">
        <f t="shared" si="56"/>
        <v>Reg2015Peritoneum - C48AllSexCapital &amp; Coast</v>
      </c>
      <c r="B3609" s="23" t="s">
        <v>2</v>
      </c>
      <c r="C3609" s="23">
        <v>2015</v>
      </c>
      <c r="D3609" s="23" t="s">
        <v>267</v>
      </c>
      <c r="E3609" s="23" t="s">
        <v>3</v>
      </c>
      <c r="F3609" s="23" t="s">
        <v>197</v>
      </c>
      <c r="G3609" s="23">
        <v>4</v>
      </c>
    </row>
    <row r="3610" spans="1:7" ht="15" x14ac:dyDescent="0.25">
      <c r="A3610" s="128" t="str">
        <f t="shared" si="56"/>
        <v>Reg2015Connective tissue - C49AllSexCapital &amp; Coast</v>
      </c>
      <c r="B3610" s="23" t="s">
        <v>2</v>
      </c>
      <c r="C3610" s="23">
        <v>2015</v>
      </c>
      <c r="D3610" s="23" t="s">
        <v>268</v>
      </c>
      <c r="E3610" s="23" t="s">
        <v>3</v>
      </c>
      <c r="F3610" s="23" t="s">
        <v>197</v>
      </c>
      <c r="G3610" s="23">
        <v>11</v>
      </c>
    </row>
    <row r="3611" spans="1:7" ht="15" x14ac:dyDescent="0.25">
      <c r="A3611" s="128" t="str">
        <f t="shared" si="56"/>
        <v>Reg2015Breast - C50AllSexCapital &amp; Coast</v>
      </c>
      <c r="B3611" s="23" t="s">
        <v>2</v>
      </c>
      <c r="C3611" s="23">
        <v>2015</v>
      </c>
      <c r="D3611" s="23" t="s">
        <v>21</v>
      </c>
      <c r="E3611" s="23" t="s">
        <v>3</v>
      </c>
      <c r="F3611" s="23" t="s">
        <v>197</v>
      </c>
      <c r="G3611" s="23">
        <v>227</v>
      </c>
    </row>
    <row r="3612" spans="1:7" ht="15" x14ac:dyDescent="0.25">
      <c r="A3612" s="128" t="str">
        <f t="shared" si="56"/>
        <v>Reg2015Vulva - C51AllSexCapital &amp; Coast</v>
      </c>
      <c r="B3612" s="23" t="s">
        <v>2</v>
      </c>
      <c r="C3612" s="23">
        <v>2015</v>
      </c>
      <c r="D3612" s="23" t="s">
        <v>46</v>
      </c>
      <c r="E3612" s="23" t="s">
        <v>3</v>
      </c>
      <c r="F3612" s="23" t="s">
        <v>197</v>
      </c>
      <c r="G3612" s="23">
        <v>3</v>
      </c>
    </row>
    <row r="3613" spans="1:7" ht="15" x14ac:dyDescent="0.25">
      <c r="A3613" s="128" t="str">
        <f t="shared" si="56"/>
        <v>Reg2015Cervix - C53AllSexCapital &amp; Coast</v>
      </c>
      <c r="B3613" s="23" t="s">
        <v>2</v>
      </c>
      <c r="C3613" s="23">
        <v>2015</v>
      </c>
      <c r="D3613" s="23" t="s">
        <v>22</v>
      </c>
      <c r="E3613" s="23" t="s">
        <v>3</v>
      </c>
      <c r="F3613" s="23" t="s">
        <v>197</v>
      </c>
      <c r="G3613" s="23">
        <v>5</v>
      </c>
    </row>
    <row r="3614" spans="1:7" ht="15" x14ac:dyDescent="0.25">
      <c r="A3614" s="128" t="str">
        <f t="shared" si="56"/>
        <v>Reg2015Uterus - C54-C55AllSexCapital &amp; Coast</v>
      </c>
      <c r="B3614" s="23" t="s">
        <v>2</v>
      </c>
      <c r="C3614" s="23">
        <v>2015</v>
      </c>
      <c r="D3614" s="23" t="s">
        <v>44</v>
      </c>
      <c r="E3614" s="23" t="s">
        <v>3</v>
      </c>
      <c r="F3614" s="23" t="s">
        <v>197</v>
      </c>
      <c r="G3614" s="23">
        <v>31</v>
      </c>
    </row>
    <row r="3615" spans="1:7" ht="15" x14ac:dyDescent="0.25">
      <c r="A3615" s="128" t="str">
        <f t="shared" si="56"/>
        <v>Reg2015Ovary - C56AllSexCapital &amp; Coast</v>
      </c>
      <c r="B3615" s="23" t="s">
        <v>2</v>
      </c>
      <c r="C3615" s="23">
        <v>2015</v>
      </c>
      <c r="D3615" s="23" t="s">
        <v>35</v>
      </c>
      <c r="E3615" s="23" t="s">
        <v>3</v>
      </c>
      <c r="F3615" s="23" t="s">
        <v>197</v>
      </c>
      <c r="G3615" s="23">
        <v>23</v>
      </c>
    </row>
    <row r="3616" spans="1:7" ht="15" x14ac:dyDescent="0.25">
      <c r="A3616" s="128" t="str">
        <f t="shared" si="56"/>
        <v>Reg2015Other female genital organs - C57AllSexCapital &amp; Coast</v>
      </c>
      <c r="B3616" s="23" t="s">
        <v>2</v>
      </c>
      <c r="C3616" s="23">
        <v>2015</v>
      </c>
      <c r="D3616" s="23" t="s">
        <v>270</v>
      </c>
      <c r="E3616" s="23" t="s">
        <v>3</v>
      </c>
      <c r="F3616" s="23" t="s">
        <v>197</v>
      </c>
      <c r="G3616" s="23">
        <v>1</v>
      </c>
    </row>
    <row r="3617" spans="1:7" ht="15" x14ac:dyDescent="0.25">
      <c r="A3617" s="128" t="str">
        <f t="shared" si="56"/>
        <v>Reg2015Penis - C60AllSexCapital &amp; Coast</v>
      </c>
      <c r="B3617" s="23" t="s">
        <v>2</v>
      </c>
      <c r="C3617" s="23">
        <v>2015</v>
      </c>
      <c r="D3617" s="23" t="s">
        <v>37</v>
      </c>
      <c r="E3617" s="23" t="s">
        <v>3</v>
      </c>
      <c r="F3617" s="23" t="s">
        <v>197</v>
      </c>
      <c r="G3617" s="23">
        <v>1</v>
      </c>
    </row>
    <row r="3618" spans="1:7" ht="15" x14ac:dyDescent="0.25">
      <c r="A3618" s="128" t="str">
        <f t="shared" si="56"/>
        <v>Reg2015Prostate - C61AllSexCapital &amp; Coast</v>
      </c>
      <c r="B3618" s="23" t="s">
        <v>2</v>
      </c>
      <c r="C3618" s="23">
        <v>2015</v>
      </c>
      <c r="D3618" s="23" t="s">
        <v>38</v>
      </c>
      <c r="E3618" s="23" t="s">
        <v>3</v>
      </c>
      <c r="F3618" s="23" t="s">
        <v>197</v>
      </c>
      <c r="G3618" s="23">
        <v>205</v>
      </c>
    </row>
    <row r="3619" spans="1:7" ht="15" x14ac:dyDescent="0.25">
      <c r="A3619" s="128" t="str">
        <f t="shared" si="56"/>
        <v>Reg2015Testis - C62AllSexCapital &amp; Coast</v>
      </c>
      <c r="B3619" s="23" t="s">
        <v>2</v>
      </c>
      <c r="C3619" s="23">
        <v>2015</v>
      </c>
      <c r="D3619" s="23" t="s">
        <v>40</v>
      </c>
      <c r="E3619" s="23" t="s">
        <v>3</v>
      </c>
      <c r="F3619" s="23" t="s">
        <v>197</v>
      </c>
      <c r="G3619" s="23">
        <v>11</v>
      </c>
    </row>
    <row r="3620" spans="1:7" ht="15" x14ac:dyDescent="0.25">
      <c r="A3620" s="128" t="str">
        <f t="shared" si="56"/>
        <v>Reg2015Kidney - C64AllSexCapital &amp; Coast</v>
      </c>
      <c r="B3620" s="23" t="s">
        <v>2</v>
      </c>
      <c r="C3620" s="23">
        <v>2015</v>
      </c>
      <c r="D3620" s="23" t="s">
        <v>274</v>
      </c>
      <c r="E3620" s="23" t="s">
        <v>3</v>
      </c>
      <c r="F3620" s="23" t="s">
        <v>197</v>
      </c>
      <c r="G3620" s="23">
        <v>33</v>
      </c>
    </row>
    <row r="3621" spans="1:7" ht="15" x14ac:dyDescent="0.25">
      <c r="A3621" s="128" t="str">
        <f t="shared" si="56"/>
        <v>Reg2015Renal pelvis - C65AllSexCapital &amp; Coast</v>
      </c>
      <c r="B3621" s="23" t="s">
        <v>2</v>
      </c>
      <c r="C3621" s="23">
        <v>2015</v>
      </c>
      <c r="D3621" s="23" t="s">
        <v>275</v>
      </c>
      <c r="E3621" s="23" t="s">
        <v>3</v>
      </c>
      <c r="F3621" s="23" t="s">
        <v>197</v>
      </c>
      <c r="G3621" s="23">
        <v>6</v>
      </c>
    </row>
    <row r="3622" spans="1:7" ht="15" x14ac:dyDescent="0.25">
      <c r="A3622" s="128" t="str">
        <f t="shared" si="56"/>
        <v>Reg2015Ureter - C66AllSexCapital &amp; Coast</v>
      </c>
      <c r="B3622" s="23" t="s">
        <v>2</v>
      </c>
      <c r="C3622" s="23">
        <v>2015</v>
      </c>
      <c r="D3622" s="23" t="s">
        <v>43</v>
      </c>
      <c r="E3622" s="23" t="s">
        <v>3</v>
      </c>
      <c r="F3622" s="23" t="s">
        <v>197</v>
      </c>
      <c r="G3622" s="23">
        <v>3</v>
      </c>
    </row>
    <row r="3623" spans="1:7" ht="15" x14ac:dyDescent="0.25">
      <c r="A3623" s="128" t="str">
        <f t="shared" si="56"/>
        <v>Reg2015Bladder - C67AllSexCapital &amp; Coast</v>
      </c>
      <c r="B3623" s="23" t="s">
        <v>2</v>
      </c>
      <c r="C3623" s="23">
        <v>2015</v>
      </c>
      <c r="D3623" s="23" t="s">
        <v>19</v>
      </c>
      <c r="E3623" s="23" t="s">
        <v>3</v>
      </c>
      <c r="F3623" s="23" t="s">
        <v>197</v>
      </c>
      <c r="G3623" s="23">
        <v>17</v>
      </c>
    </row>
    <row r="3624" spans="1:7" ht="15" x14ac:dyDescent="0.25">
      <c r="A3624" s="128" t="str">
        <f t="shared" si="56"/>
        <v>Reg2015Other urinary organs - C68AllSexCapital &amp; Coast</v>
      </c>
      <c r="B3624" s="23" t="s">
        <v>2</v>
      </c>
      <c r="C3624" s="23">
        <v>2015</v>
      </c>
      <c r="D3624" s="23" t="s">
        <v>276</v>
      </c>
      <c r="E3624" s="23" t="s">
        <v>3</v>
      </c>
      <c r="F3624" s="23" t="s">
        <v>197</v>
      </c>
      <c r="G3624" s="23">
        <v>2</v>
      </c>
    </row>
    <row r="3625" spans="1:7" ht="15" x14ac:dyDescent="0.25">
      <c r="A3625" s="128" t="str">
        <f t="shared" si="56"/>
        <v>Reg2015Brain - C71AllSexCapital &amp; Coast</v>
      </c>
      <c r="B3625" s="23" t="s">
        <v>2</v>
      </c>
      <c r="C3625" s="23">
        <v>2015</v>
      </c>
      <c r="D3625" s="23" t="s">
        <v>20</v>
      </c>
      <c r="E3625" s="23" t="s">
        <v>3</v>
      </c>
      <c r="F3625" s="23" t="s">
        <v>197</v>
      </c>
      <c r="G3625" s="23">
        <v>18</v>
      </c>
    </row>
    <row r="3626" spans="1:7" ht="15" x14ac:dyDescent="0.25">
      <c r="A3626" s="128" t="str">
        <f t="shared" si="56"/>
        <v>Reg2015Other central nervous system - C72AllSexCapital &amp; Coast</v>
      </c>
      <c r="B3626" s="23" t="s">
        <v>2</v>
      </c>
      <c r="C3626" s="23">
        <v>2015</v>
      </c>
      <c r="D3626" s="23" t="s">
        <v>279</v>
      </c>
      <c r="E3626" s="23" t="s">
        <v>3</v>
      </c>
      <c r="F3626" s="23" t="s">
        <v>197</v>
      </c>
      <c r="G3626" s="23">
        <v>1</v>
      </c>
    </row>
    <row r="3627" spans="1:7" ht="15" x14ac:dyDescent="0.25">
      <c r="A3627" s="128" t="str">
        <f t="shared" si="56"/>
        <v>Reg2015Thyroid - C73AllSexCapital &amp; Coast</v>
      </c>
      <c r="B3627" s="23" t="s">
        <v>2</v>
      </c>
      <c r="C3627" s="23">
        <v>2015</v>
      </c>
      <c r="D3627" s="23" t="s">
        <v>281</v>
      </c>
      <c r="E3627" s="23" t="s">
        <v>3</v>
      </c>
      <c r="F3627" s="23" t="s">
        <v>197</v>
      </c>
      <c r="G3627" s="23">
        <v>21</v>
      </c>
    </row>
    <row r="3628" spans="1:7" ht="15" x14ac:dyDescent="0.25">
      <c r="A3628" s="128" t="str">
        <f t="shared" si="56"/>
        <v>Reg2015Adrenal gland - C74AllSexCapital &amp; Coast</v>
      </c>
      <c r="B3628" s="23" t="s">
        <v>2</v>
      </c>
      <c r="C3628" s="23">
        <v>2015</v>
      </c>
      <c r="D3628" s="23" t="s">
        <v>282</v>
      </c>
      <c r="E3628" s="23" t="s">
        <v>3</v>
      </c>
      <c r="F3628" s="23" t="s">
        <v>197</v>
      </c>
      <c r="G3628" s="23">
        <v>1</v>
      </c>
    </row>
    <row r="3629" spans="1:7" ht="15" x14ac:dyDescent="0.25">
      <c r="A3629" s="128" t="str">
        <f t="shared" si="56"/>
        <v>Reg2015Unknown primary - C77-C79AllSexCapital &amp; Coast</v>
      </c>
      <c r="B3629" s="23" t="s">
        <v>2</v>
      </c>
      <c r="C3629" s="23">
        <v>2015</v>
      </c>
      <c r="D3629" s="23" t="s">
        <v>286</v>
      </c>
      <c r="E3629" s="23" t="s">
        <v>3</v>
      </c>
      <c r="F3629" s="23" t="s">
        <v>197</v>
      </c>
      <c r="G3629" s="23">
        <v>22</v>
      </c>
    </row>
    <row r="3630" spans="1:7" ht="15" x14ac:dyDescent="0.25">
      <c r="A3630" s="128" t="str">
        <f t="shared" si="56"/>
        <v>Reg2015Unspecified site - C80AllSexCapital &amp; Coast</v>
      </c>
      <c r="B3630" s="23" t="s">
        <v>2</v>
      </c>
      <c r="C3630" s="23">
        <v>2015</v>
      </c>
      <c r="D3630" s="23" t="s">
        <v>287</v>
      </c>
      <c r="E3630" s="23" t="s">
        <v>3</v>
      </c>
      <c r="F3630" s="23" t="s">
        <v>197</v>
      </c>
      <c r="G3630" s="23">
        <v>3</v>
      </c>
    </row>
    <row r="3631" spans="1:7" ht="15" x14ac:dyDescent="0.25">
      <c r="A3631" s="128" t="str">
        <f t="shared" si="56"/>
        <v>Reg2015Hodgkin lymphoma - C81AllSexCapital &amp; Coast</v>
      </c>
      <c r="B3631" s="23" t="s">
        <v>2</v>
      </c>
      <c r="C3631" s="23">
        <v>2015</v>
      </c>
      <c r="D3631" s="23" t="s">
        <v>289</v>
      </c>
      <c r="E3631" s="23" t="s">
        <v>3</v>
      </c>
      <c r="F3631" s="23" t="s">
        <v>197</v>
      </c>
      <c r="G3631" s="23">
        <v>7</v>
      </c>
    </row>
    <row r="3632" spans="1:7" ht="15" x14ac:dyDescent="0.25">
      <c r="A3632" s="128" t="str">
        <f t="shared" si="56"/>
        <v>Reg2015Non-Hodgkin lymphoma - C82-C86, C96AllSexCapital &amp; Coast</v>
      </c>
      <c r="B3632" s="23" t="s">
        <v>2</v>
      </c>
      <c r="C3632" s="23">
        <v>2015</v>
      </c>
      <c r="D3632" s="23" t="s">
        <v>365</v>
      </c>
      <c r="E3632" s="23" t="s">
        <v>3</v>
      </c>
      <c r="F3632" s="23" t="s">
        <v>197</v>
      </c>
      <c r="G3632" s="23">
        <v>70</v>
      </c>
    </row>
    <row r="3633" spans="1:7" ht="15" x14ac:dyDescent="0.25">
      <c r="A3633" s="128" t="str">
        <f t="shared" si="56"/>
        <v>Reg2015Immunoproliferative cancers - C88AllSexCapital &amp; Coast</v>
      </c>
      <c r="B3633" s="23" t="s">
        <v>2</v>
      </c>
      <c r="C3633" s="23">
        <v>2015</v>
      </c>
      <c r="D3633" s="23" t="s">
        <v>291</v>
      </c>
      <c r="E3633" s="23" t="s">
        <v>3</v>
      </c>
      <c r="F3633" s="23" t="s">
        <v>197</v>
      </c>
      <c r="G3633" s="23">
        <v>5</v>
      </c>
    </row>
    <row r="3634" spans="1:7" ht="15" x14ac:dyDescent="0.25">
      <c r="A3634" s="128" t="str">
        <f t="shared" si="56"/>
        <v>Reg2015Myeloma - C90AllSexCapital &amp; Coast</v>
      </c>
      <c r="B3634" s="23" t="s">
        <v>2</v>
      </c>
      <c r="C3634" s="23">
        <v>2015</v>
      </c>
      <c r="D3634" s="23" t="s">
        <v>292</v>
      </c>
      <c r="E3634" s="23" t="s">
        <v>3</v>
      </c>
      <c r="F3634" s="23" t="s">
        <v>197</v>
      </c>
      <c r="G3634" s="23">
        <v>19</v>
      </c>
    </row>
    <row r="3635" spans="1:7" ht="15" x14ac:dyDescent="0.25">
      <c r="A3635" s="128" t="str">
        <f t="shared" si="56"/>
        <v>Reg2015Leukaemia - C91-C95AllSexCapital &amp; Coast</v>
      </c>
      <c r="B3635" s="23" t="s">
        <v>2</v>
      </c>
      <c r="C3635" s="23">
        <v>2015</v>
      </c>
      <c r="D3635" s="23" t="s">
        <v>26</v>
      </c>
      <c r="E3635" s="23" t="s">
        <v>3</v>
      </c>
      <c r="F3635" s="23" t="s">
        <v>197</v>
      </c>
      <c r="G3635" s="23">
        <v>49</v>
      </c>
    </row>
    <row r="3636" spans="1:7" ht="15" x14ac:dyDescent="0.25">
      <c r="A3636" s="128" t="str">
        <f t="shared" si="56"/>
        <v>Reg2015Polycythemia vera - D45AllSexCapital &amp; Coast</v>
      </c>
      <c r="B3636" s="23" t="s">
        <v>2</v>
      </c>
      <c r="C3636" s="23">
        <v>2015</v>
      </c>
      <c r="D3636" s="23" t="s">
        <v>294</v>
      </c>
      <c r="E3636" s="23" t="s">
        <v>3</v>
      </c>
      <c r="F3636" s="23" t="s">
        <v>197</v>
      </c>
      <c r="G3636" s="23">
        <v>4</v>
      </c>
    </row>
    <row r="3637" spans="1:7" ht="15" x14ac:dyDescent="0.25">
      <c r="A3637" s="128" t="str">
        <f t="shared" si="56"/>
        <v>Reg2015Myelodyplastic syndromes - D46AllSexCapital &amp; Coast</v>
      </c>
      <c r="B3637" s="23" t="s">
        <v>2</v>
      </c>
      <c r="C3637" s="23">
        <v>2015</v>
      </c>
      <c r="D3637" s="23" t="s">
        <v>295</v>
      </c>
      <c r="E3637" s="23" t="s">
        <v>3</v>
      </c>
      <c r="F3637" s="23" t="s">
        <v>197</v>
      </c>
      <c r="G3637" s="23">
        <v>11</v>
      </c>
    </row>
    <row r="3638" spans="1:7" ht="15" x14ac:dyDescent="0.25">
      <c r="A3638" s="128" t="str">
        <f t="shared" si="56"/>
        <v>Reg2015Uncertain behaviour of lymphoid, haematopoietic and related tissue - D47AllSexCapital &amp; Coast</v>
      </c>
      <c r="B3638" s="23" t="s">
        <v>2</v>
      </c>
      <c r="C3638" s="23">
        <v>2015</v>
      </c>
      <c r="D3638" s="23" t="s">
        <v>296</v>
      </c>
      <c r="E3638" s="23" t="s">
        <v>3</v>
      </c>
      <c r="F3638" s="23" t="s">
        <v>197</v>
      </c>
      <c r="G3638" s="23">
        <v>3</v>
      </c>
    </row>
    <row r="3639" spans="1:7" ht="15" x14ac:dyDescent="0.25">
      <c r="A3639" s="128" t="str">
        <f t="shared" si="56"/>
        <v>Reg2015Lip - C00AllSexHutt Valley</v>
      </c>
      <c r="B3639" s="23" t="s">
        <v>2</v>
      </c>
      <c r="C3639" s="23">
        <v>2015</v>
      </c>
      <c r="D3639" s="23" t="s">
        <v>27</v>
      </c>
      <c r="E3639" s="23" t="s">
        <v>3</v>
      </c>
      <c r="F3639" s="23" t="s">
        <v>198</v>
      </c>
      <c r="G3639" s="23">
        <v>5</v>
      </c>
    </row>
    <row r="3640" spans="1:7" ht="15" x14ac:dyDescent="0.25">
      <c r="A3640" s="128" t="str">
        <f t="shared" si="56"/>
        <v>Reg2015Tongue - C01-C02AllSexHutt Valley</v>
      </c>
      <c r="B3640" s="23" t="s">
        <v>2</v>
      </c>
      <c r="C3640" s="23">
        <v>2015</v>
      </c>
      <c r="D3640" s="23" t="s">
        <v>42</v>
      </c>
      <c r="E3640" s="23" t="s">
        <v>3</v>
      </c>
      <c r="F3640" s="23" t="s">
        <v>198</v>
      </c>
      <c r="G3640" s="23">
        <v>8</v>
      </c>
    </row>
    <row r="3641" spans="1:7" ht="15" x14ac:dyDescent="0.25">
      <c r="A3641" s="128" t="str">
        <f t="shared" si="56"/>
        <v>Reg2015Mouth - C03-C06AllSexHutt Valley</v>
      </c>
      <c r="B3641" s="23" t="s">
        <v>2</v>
      </c>
      <c r="C3641" s="23">
        <v>2015</v>
      </c>
      <c r="D3641" s="23" t="s">
        <v>31</v>
      </c>
      <c r="E3641" s="23" t="s">
        <v>3</v>
      </c>
      <c r="F3641" s="23" t="s">
        <v>198</v>
      </c>
      <c r="G3641" s="23">
        <v>1</v>
      </c>
    </row>
    <row r="3642" spans="1:7" ht="15" x14ac:dyDescent="0.25">
      <c r="A3642" s="128" t="str">
        <f t="shared" si="56"/>
        <v>Reg2015Tonsils - C09AllSexHutt Valley</v>
      </c>
      <c r="B3642" s="23" t="s">
        <v>2</v>
      </c>
      <c r="C3642" s="23">
        <v>2015</v>
      </c>
      <c r="D3642" s="23" t="s">
        <v>248</v>
      </c>
      <c r="E3642" s="23" t="s">
        <v>3</v>
      </c>
      <c r="F3642" s="23" t="s">
        <v>198</v>
      </c>
      <c r="G3642" s="23">
        <v>2</v>
      </c>
    </row>
    <row r="3643" spans="1:7" ht="15" x14ac:dyDescent="0.25">
      <c r="A3643" s="128" t="str">
        <f t="shared" si="56"/>
        <v>Reg2015Oropharynx - C10AllSexHutt Valley</v>
      </c>
      <c r="B3643" s="23" t="s">
        <v>2</v>
      </c>
      <c r="C3643" s="23">
        <v>2015</v>
      </c>
      <c r="D3643" s="23" t="s">
        <v>34</v>
      </c>
      <c r="E3643" s="23" t="s">
        <v>3</v>
      </c>
      <c r="F3643" s="23" t="s">
        <v>198</v>
      </c>
      <c r="G3643" s="23">
        <v>1</v>
      </c>
    </row>
    <row r="3644" spans="1:7" ht="15" x14ac:dyDescent="0.25">
      <c r="A3644" s="128" t="str">
        <f t="shared" si="56"/>
        <v>Reg2015Nasopharynx - C11AllSexHutt Valley</v>
      </c>
      <c r="B3644" s="23" t="s">
        <v>2</v>
      </c>
      <c r="C3644" s="23">
        <v>2015</v>
      </c>
      <c r="D3644" s="23" t="s">
        <v>32</v>
      </c>
      <c r="E3644" s="23" t="s">
        <v>3</v>
      </c>
      <c r="F3644" s="23" t="s">
        <v>198</v>
      </c>
      <c r="G3644" s="23">
        <v>1</v>
      </c>
    </row>
    <row r="3645" spans="1:7" ht="15" x14ac:dyDescent="0.25">
      <c r="A3645" s="128" t="str">
        <f t="shared" si="56"/>
        <v>Reg2015Hypopharynx - C13AllSexHutt Valley</v>
      </c>
      <c r="B3645" s="23" t="s">
        <v>2</v>
      </c>
      <c r="C3645" s="23">
        <v>2015</v>
      </c>
      <c r="D3645" s="23" t="s">
        <v>24</v>
      </c>
      <c r="E3645" s="23" t="s">
        <v>3</v>
      </c>
      <c r="F3645" s="23" t="s">
        <v>198</v>
      </c>
      <c r="G3645" s="23">
        <v>1</v>
      </c>
    </row>
    <row r="3646" spans="1:7" ht="15" x14ac:dyDescent="0.25">
      <c r="A3646" s="128" t="str">
        <f t="shared" si="56"/>
        <v>Reg2015Oesophagus - C15AllSexHutt Valley</v>
      </c>
      <c r="B3646" s="23" t="s">
        <v>2</v>
      </c>
      <c r="C3646" s="23">
        <v>2015</v>
      </c>
      <c r="D3646" s="23" t="s">
        <v>33</v>
      </c>
      <c r="E3646" s="23" t="s">
        <v>3</v>
      </c>
      <c r="F3646" s="23" t="s">
        <v>198</v>
      </c>
      <c r="G3646" s="23">
        <v>10</v>
      </c>
    </row>
    <row r="3647" spans="1:7" ht="15" x14ac:dyDescent="0.25">
      <c r="A3647" s="128" t="str">
        <f t="shared" si="56"/>
        <v>Reg2015Stomach - C16AllSexHutt Valley</v>
      </c>
      <c r="B3647" s="23" t="s">
        <v>2</v>
      </c>
      <c r="C3647" s="23">
        <v>2015</v>
      </c>
      <c r="D3647" s="23" t="s">
        <v>39</v>
      </c>
      <c r="E3647" s="23" t="s">
        <v>3</v>
      </c>
      <c r="F3647" s="23" t="s">
        <v>198</v>
      </c>
      <c r="G3647" s="23">
        <v>11</v>
      </c>
    </row>
    <row r="3648" spans="1:7" ht="15" x14ac:dyDescent="0.25">
      <c r="A3648" s="128" t="str">
        <f t="shared" si="56"/>
        <v>Reg2015Small intestine - C17AllSexHutt Valley</v>
      </c>
      <c r="B3648" s="23" t="s">
        <v>2</v>
      </c>
      <c r="C3648" s="23">
        <v>2015</v>
      </c>
      <c r="D3648" s="23" t="s">
        <v>252</v>
      </c>
      <c r="E3648" s="23" t="s">
        <v>3</v>
      </c>
      <c r="F3648" s="23" t="s">
        <v>198</v>
      </c>
      <c r="G3648" s="23">
        <v>2</v>
      </c>
    </row>
    <row r="3649" spans="1:7" ht="15" x14ac:dyDescent="0.25">
      <c r="A3649" s="128" t="str">
        <f t="shared" si="56"/>
        <v>Reg2015Colon, rectum and rectosigmoid junction - C18-C20AllSexHutt Valley</v>
      </c>
      <c r="B3649" s="23" t="s">
        <v>2</v>
      </c>
      <c r="C3649" s="23">
        <v>2015</v>
      </c>
      <c r="D3649" s="23" t="s">
        <v>1567</v>
      </c>
      <c r="E3649" s="23" t="s">
        <v>3</v>
      </c>
      <c r="F3649" s="23" t="s">
        <v>198</v>
      </c>
      <c r="G3649" s="23">
        <v>96</v>
      </c>
    </row>
    <row r="3650" spans="1:7" ht="15" x14ac:dyDescent="0.25">
      <c r="A3650" s="128" t="str">
        <f t="shared" si="56"/>
        <v>Reg2015Anus - C21AllSexHutt Valley</v>
      </c>
      <c r="B3650" s="23" t="s">
        <v>2</v>
      </c>
      <c r="C3650" s="23">
        <v>2015</v>
      </c>
      <c r="D3650" s="23" t="s">
        <v>18</v>
      </c>
      <c r="E3650" s="23" t="s">
        <v>3</v>
      </c>
      <c r="F3650" s="23" t="s">
        <v>198</v>
      </c>
      <c r="G3650" s="23">
        <v>2</v>
      </c>
    </row>
    <row r="3651" spans="1:7" ht="15" x14ac:dyDescent="0.25">
      <c r="A3651" s="128" t="str">
        <f t="shared" ref="A3651:A3714" si="57">B3651&amp;C3651&amp;D3651&amp;E3651&amp;F3651</f>
        <v>Reg2015Liver - C22AllSexHutt Valley</v>
      </c>
      <c r="B3651" s="23" t="s">
        <v>2</v>
      </c>
      <c r="C3651" s="23">
        <v>2015</v>
      </c>
      <c r="D3651" s="23" t="s">
        <v>254</v>
      </c>
      <c r="E3651" s="23" t="s">
        <v>3</v>
      </c>
      <c r="F3651" s="23" t="s">
        <v>198</v>
      </c>
      <c r="G3651" s="23">
        <v>12</v>
      </c>
    </row>
    <row r="3652" spans="1:7" ht="15" x14ac:dyDescent="0.25">
      <c r="A3652" s="128" t="str">
        <f t="shared" si="57"/>
        <v>Reg2015Other biliary tract - C24AllSexHutt Valley</v>
      </c>
      <c r="B3652" s="23" t="s">
        <v>2</v>
      </c>
      <c r="C3652" s="23">
        <v>2015</v>
      </c>
      <c r="D3652" s="23" t="s">
        <v>255</v>
      </c>
      <c r="E3652" s="23" t="s">
        <v>3</v>
      </c>
      <c r="F3652" s="23" t="s">
        <v>198</v>
      </c>
      <c r="G3652" s="23">
        <v>2</v>
      </c>
    </row>
    <row r="3653" spans="1:7" ht="15" x14ac:dyDescent="0.25">
      <c r="A3653" s="128" t="str">
        <f t="shared" si="57"/>
        <v>Reg2015Pancreas - C25AllSexHutt Valley</v>
      </c>
      <c r="B3653" s="23" t="s">
        <v>2</v>
      </c>
      <c r="C3653" s="23">
        <v>2015</v>
      </c>
      <c r="D3653" s="23" t="s">
        <v>36</v>
      </c>
      <c r="E3653" s="23" t="s">
        <v>3</v>
      </c>
      <c r="F3653" s="23" t="s">
        <v>198</v>
      </c>
      <c r="G3653" s="23">
        <v>13</v>
      </c>
    </row>
    <row r="3654" spans="1:7" ht="15" x14ac:dyDescent="0.25">
      <c r="A3654" s="128" t="str">
        <f t="shared" si="57"/>
        <v>Reg2015Other digestive organs - C26AllSexHutt Valley</v>
      </c>
      <c r="B3654" s="23" t="s">
        <v>2</v>
      </c>
      <c r="C3654" s="23">
        <v>2015</v>
      </c>
      <c r="D3654" s="23" t="s">
        <v>256</v>
      </c>
      <c r="E3654" s="23" t="s">
        <v>3</v>
      </c>
      <c r="F3654" s="23" t="s">
        <v>198</v>
      </c>
      <c r="G3654" s="23">
        <v>7</v>
      </c>
    </row>
    <row r="3655" spans="1:7" ht="15" x14ac:dyDescent="0.25">
      <c r="A3655" s="128" t="str">
        <f t="shared" si="57"/>
        <v>Reg2015Larynx - C32AllSexHutt Valley</v>
      </c>
      <c r="B3655" s="23" t="s">
        <v>2</v>
      </c>
      <c r="C3655" s="23">
        <v>2015</v>
      </c>
      <c r="D3655" s="23" t="s">
        <v>25</v>
      </c>
      <c r="E3655" s="23" t="s">
        <v>3</v>
      </c>
      <c r="F3655" s="23" t="s">
        <v>198</v>
      </c>
      <c r="G3655" s="23">
        <v>2</v>
      </c>
    </row>
    <row r="3656" spans="1:7" ht="15" x14ac:dyDescent="0.25">
      <c r="A3656" s="128" t="str">
        <f t="shared" si="57"/>
        <v>Reg2015Lung - C33-C34AllSexHutt Valley</v>
      </c>
      <c r="B3656" s="23" t="s">
        <v>2</v>
      </c>
      <c r="C3656" s="23">
        <v>2015</v>
      </c>
      <c r="D3656" s="23" t="s">
        <v>47</v>
      </c>
      <c r="E3656" s="23" t="s">
        <v>3</v>
      </c>
      <c r="F3656" s="23" t="s">
        <v>198</v>
      </c>
      <c r="G3656" s="23">
        <v>55</v>
      </c>
    </row>
    <row r="3657" spans="1:7" ht="15" x14ac:dyDescent="0.25">
      <c r="A3657" s="128" t="str">
        <f t="shared" si="57"/>
        <v>Reg2015Thymus - C37AllSexHutt Valley</v>
      </c>
      <c r="B3657" s="23" t="s">
        <v>2</v>
      </c>
      <c r="C3657" s="23">
        <v>2015</v>
      </c>
      <c r="D3657" s="23" t="s">
        <v>41</v>
      </c>
      <c r="E3657" s="23" t="s">
        <v>3</v>
      </c>
      <c r="F3657" s="23" t="s">
        <v>198</v>
      </c>
      <c r="G3657" s="23">
        <v>2</v>
      </c>
    </row>
    <row r="3658" spans="1:7" ht="15" x14ac:dyDescent="0.25">
      <c r="A3658" s="128" t="str">
        <f t="shared" si="57"/>
        <v>Reg2015Bone and articular cartilage - C40-C41AllSexHutt Valley</v>
      </c>
      <c r="B3658" s="23" t="s">
        <v>2</v>
      </c>
      <c r="C3658" s="23">
        <v>2015</v>
      </c>
      <c r="D3658" s="23" t="s">
        <v>262</v>
      </c>
      <c r="E3658" s="23" t="s">
        <v>3</v>
      </c>
      <c r="F3658" s="23" t="s">
        <v>198</v>
      </c>
      <c r="G3658" s="23">
        <v>3</v>
      </c>
    </row>
    <row r="3659" spans="1:7" ht="15" x14ac:dyDescent="0.25">
      <c r="A3659" s="128" t="str">
        <f t="shared" si="57"/>
        <v>Reg2015Melanoma - C43AllSexHutt Valley</v>
      </c>
      <c r="B3659" s="23" t="s">
        <v>2</v>
      </c>
      <c r="C3659" s="23">
        <v>2015</v>
      </c>
      <c r="D3659" s="23" t="s">
        <v>28</v>
      </c>
      <c r="E3659" s="23" t="s">
        <v>3</v>
      </c>
      <c r="F3659" s="23" t="s">
        <v>198</v>
      </c>
      <c r="G3659" s="23">
        <v>52</v>
      </c>
    </row>
    <row r="3660" spans="1:7" ht="15" x14ac:dyDescent="0.25">
      <c r="A3660" s="128" t="str">
        <f t="shared" si="57"/>
        <v>Reg2015Non-melanoma - C44AllSexHutt Valley</v>
      </c>
      <c r="B3660" s="23" t="s">
        <v>2</v>
      </c>
      <c r="C3660" s="23">
        <v>2015</v>
      </c>
      <c r="D3660" s="23" t="s">
        <v>263</v>
      </c>
      <c r="E3660" s="23" t="s">
        <v>3</v>
      </c>
      <c r="F3660" s="23" t="s">
        <v>198</v>
      </c>
      <c r="G3660" s="23">
        <v>5</v>
      </c>
    </row>
    <row r="3661" spans="1:7" ht="15" x14ac:dyDescent="0.25">
      <c r="A3661" s="128" t="str">
        <f t="shared" si="57"/>
        <v>Reg2015Mesothelioma - C45AllSexHutt Valley</v>
      </c>
      <c r="B3661" s="23" t="s">
        <v>2</v>
      </c>
      <c r="C3661" s="23">
        <v>2015</v>
      </c>
      <c r="D3661" s="23" t="s">
        <v>30</v>
      </c>
      <c r="E3661" s="23" t="s">
        <v>3</v>
      </c>
      <c r="F3661" s="23" t="s">
        <v>198</v>
      </c>
      <c r="G3661" s="23">
        <v>2</v>
      </c>
    </row>
    <row r="3662" spans="1:7" ht="15" x14ac:dyDescent="0.25">
      <c r="A3662" s="128" t="str">
        <f t="shared" si="57"/>
        <v>Reg2015Peritoneum - C48AllSexHutt Valley</v>
      </c>
      <c r="B3662" s="23" t="s">
        <v>2</v>
      </c>
      <c r="C3662" s="23">
        <v>2015</v>
      </c>
      <c r="D3662" s="23" t="s">
        <v>267</v>
      </c>
      <c r="E3662" s="23" t="s">
        <v>3</v>
      </c>
      <c r="F3662" s="23" t="s">
        <v>198</v>
      </c>
      <c r="G3662" s="23">
        <v>2</v>
      </c>
    </row>
    <row r="3663" spans="1:7" ht="15" x14ac:dyDescent="0.25">
      <c r="A3663" s="128" t="str">
        <f t="shared" si="57"/>
        <v>Reg2015Connective tissue - C49AllSexHutt Valley</v>
      </c>
      <c r="B3663" s="23" t="s">
        <v>2</v>
      </c>
      <c r="C3663" s="23">
        <v>2015</v>
      </c>
      <c r="D3663" s="23" t="s">
        <v>268</v>
      </c>
      <c r="E3663" s="23" t="s">
        <v>3</v>
      </c>
      <c r="F3663" s="23" t="s">
        <v>198</v>
      </c>
      <c r="G3663" s="23">
        <v>6</v>
      </c>
    </row>
    <row r="3664" spans="1:7" ht="15" x14ac:dyDescent="0.25">
      <c r="A3664" s="128" t="str">
        <f t="shared" si="57"/>
        <v>Reg2015Breast - C50AllSexHutt Valley</v>
      </c>
      <c r="B3664" s="23" t="s">
        <v>2</v>
      </c>
      <c r="C3664" s="23">
        <v>2015</v>
      </c>
      <c r="D3664" s="23" t="s">
        <v>21</v>
      </c>
      <c r="E3664" s="23" t="s">
        <v>3</v>
      </c>
      <c r="F3664" s="23" t="s">
        <v>198</v>
      </c>
      <c r="G3664" s="23">
        <v>126</v>
      </c>
    </row>
    <row r="3665" spans="1:7" ht="15" x14ac:dyDescent="0.25">
      <c r="A3665" s="128" t="str">
        <f t="shared" si="57"/>
        <v>Reg2015Vulva - C51AllSexHutt Valley</v>
      </c>
      <c r="B3665" s="23" t="s">
        <v>2</v>
      </c>
      <c r="C3665" s="23">
        <v>2015</v>
      </c>
      <c r="D3665" s="23" t="s">
        <v>46</v>
      </c>
      <c r="E3665" s="23" t="s">
        <v>3</v>
      </c>
      <c r="F3665" s="23" t="s">
        <v>198</v>
      </c>
      <c r="G3665" s="23">
        <v>1</v>
      </c>
    </row>
    <row r="3666" spans="1:7" ht="15" x14ac:dyDescent="0.25">
      <c r="A3666" s="128" t="str">
        <f t="shared" si="57"/>
        <v>Reg2015Cervix - C53AllSexHutt Valley</v>
      </c>
      <c r="B3666" s="23" t="s">
        <v>2</v>
      </c>
      <c r="C3666" s="23">
        <v>2015</v>
      </c>
      <c r="D3666" s="23" t="s">
        <v>22</v>
      </c>
      <c r="E3666" s="23" t="s">
        <v>3</v>
      </c>
      <c r="F3666" s="23" t="s">
        <v>198</v>
      </c>
      <c r="G3666" s="23">
        <v>5</v>
      </c>
    </row>
    <row r="3667" spans="1:7" ht="15" x14ac:dyDescent="0.25">
      <c r="A3667" s="128" t="str">
        <f t="shared" si="57"/>
        <v>Reg2015Uterus - C54-C55AllSexHutt Valley</v>
      </c>
      <c r="B3667" s="23" t="s">
        <v>2</v>
      </c>
      <c r="C3667" s="23">
        <v>2015</v>
      </c>
      <c r="D3667" s="23" t="s">
        <v>44</v>
      </c>
      <c r="E3667" s="23" t="s">
        <v>3</v>
      </c>
      <c r="F3667" s="23" t="s">
        <v>198</v>
      </c>
      <c r="G3667" s="23">
        <v>15</v>
      </c>
    </row>
    <row r="3668" spans="1:7" ht="15" x14ac:dyDescent="0.25">
      <c r="A3668" s="128" t="str">
        <f t="shared" si="57"/>
        <v>Reg2015Ovary - C56AllSexHutt Valley</v>
      </c>
      <c r="B3668" s="23" t="s">
        <v>2</v>
      </c>
      <c r="C3668" s="23">
        <v>2015</v>
      </c>
      <c r="D3668" s="23" t="s">
        <v>35</v>
      </c>
      <c r="E3668" s="23" t="s">
        <v>3</v>
      </c>
      <c r="F3668" s="23" t="s">
        <v>198</v>
      </c>
      <c r="G3668" s="23">
        <v>14</v>
      </c>
    </row>
    <row r="3669" spans="1:7" ht="15" x14ac:dyDescent="0.25">
      <c r="A3669" s="128" t="str">
        <f t="shared" si="57"/>
        <v>Reg2015Other female genital organs - C57AllSexHutt Valley</v>
      </c>
      <c r="B3669" s="23" t="s">
        <v>2</v>
      </c>
      <c r="C3669" s="23">
        <v>2015</v>
      </c>
      <c r="D3669" s="23" t="s">
        <v>270</v>
      </c>
      <c r="E3669" s="23" t="s">
        <v>3</v>
      </c>
      <c r="F3669" s="23" t="s">
        <v>198</v>
      </c>
      <c r="G3669" s="23">
        <v>1</v>
      </c>
    </row>
    <row r="3670" spans="1:7" ht="15" x14ac:dyDescent="0.25">
      <c r="A3670" s="128" t="str">
        <f t="shared" si="57"/>
        <v>Reg2015Prostate - C61AllSexHutt Valley</v>
      </c>
      <c r="B3670" s="23" t="s">
        <v>2</v>
      </c>
      <c r="C3670" s="23">
        <v>2015</v>
      </c>
      <c r="D3670" s="23" t="s">
        <v>38</v>
      </c>
      <c r="E3670" s="23" t="s">
        <v>3</v>
      </c>
      <c r="F3670" s="23" t="s">
        <v>198</v>
      </c>
      <c r="G3670" s="23">
        <v>105</v>
      </c>
    </row>
    <row r="3671" spans="1:7" ht="15" x14ac:dyDescent="0.25">
      <c r="A3671" s="128" t="str">
        <f t="shared" si="57"/>
        <v>Reg2015Testis - C62AllSexHutt Valley</v>
      </c>
      <c r="B3671" s="23" t="s">
        <v>2</v>
      </c>
      <c r="C3671" s="23">
        <v>2015</v>
      </c>
      <c r="D3671" s="23" t="s">
        <v>40</v>
      </c>
      <c r="E3671" s="23" t="s">
        <v>3</v>
      </c>
      <c r="F3671" s="23" t="s">
        <v>198</v>
      </c>
      <c r="G3671" s="23">
        <v>5</v>
      </c>
    </row>
    <row r="3672" spans="1:7" ht="15" x14ac:dyDescent="0.25">
      <c r="A3672" s="128" t="str">
        <f t="shared" si="57"/>
        <v>Reg2015Other male genital organs - C63AllSexHutt Valley</v>
      </c>
      <c r="B3672" s="23" t="s">
        <v>2</v>
      </c>
      <c r="C3672" s="23">
        <v>2015</v>
      </c>
      <c r="D3672" s="23" t="s">
        <v>272</v>
      </c>
      <c r="E3672" s="23" t="s">
        <v>3</v>
      </c>
      <c r="F3672" s="23" t="s">
        <v>198</v>
      </c>
      <c r="G3672" s="23">
        <v>2</v>
      </c>
    </row>
    <row r="3673" spans="1:7" ht="15" x14ac:dyDescent="0.25">
      <c r="A3673" s="128" t="str">
        <f t="shared" si="57"/>
        <v>Reg2015Kidney - C64AllSexHutt Valley</v>
      </c>
      <c r="B3673" s="23" t="s">
        <v>2</v>
      </c>
      <c r="C3673" s="23">
        <v>2015</v>
      </c>
      <c r="D3673" s="23" t="s">
        <v>274</v>
      </c>
      <c r="E3673" s="23" t="s">
        <v>3</v>
      </c>
      <c r="F3673" s="23" t="s">
        <v>198</v>
      </c>
      <c r="G3673" s="23">
        <v>12</v>
      </c>
    </row>
    <row r="3674" spans="1:7" ht="15" x14ac:dyDescent="0.25">
      <c r="A3674" s="128" t="str">
        <f t="shared" si="57"/>
        <v>Reg2015Renal pelvis - C65AllSexHutt Valley</v>
      </c>
      <c r="B3674" s="23" t="s">
        <v>2</v>
      </c>
      <c r="C3674" s="23">
        <v>2015</v>
      </c>
      <c r="D3674" s="23" t="s">
        <v>275</v>
      </c>
      <c r="E3674" s="23" t="s">
        <v>3</v>
      </c>
      <c r="F3674" s="23" t="s">
        <v>198</v>
      </c>
      <c r="G3674" s="23">
        <v>1</v>
      </c>
    </row>
    <row r="3675" spans="1:7" ht="15" x14ac:dyDescent="0.25">
      <c r="A3675" s="128" t="str">
        <f t="shared" si="57"/>
        <v>Reg2015Ureter - C66AllSexHutt Valley</v>
      </c>
      <c r="B3675" s="23" t="s">
        <v>2</v>
      </c>
      <c r="C3675" s="23">
        <v>2015</v>
      </c>
      <c r="D3675" s="23" t="s">
        <v>43</v>
      </c>
      <c r="E3675" s="23" t="s">
        <v>3</v>
      </c>
      <c r="F3675" s="23" t="s">
        <v>198</v>
      </c>
      <c r="G3675" s="23">
        <v>2</v>
      </c>
    </row>
    <row r="3676" spans="1:7" ht="15" x14ac:dyDescent="0.25">
      <c r="A3676" s="128" t="str">
        <f t="shared" si="57"/>
        <v>Reg2015Bladder - C67AllSexHutt Valley</v>
      </c>
      <c r="B3676" s="23" t="s">
        <v>2</v>
      </c>
      <c r="C3676" s="23">
        <v>2015</v>
      </c>
      <c r="D3676" s="23" t="s">
        <v>19</v>
      </c>
      <c r="E3676" s="23" t="s">
        <v>3</v>
      </c>
      <c r="F3676" s="23" t="s">
        <v>198</v>
      </c>
      <c r="G3676" s="23">
        <v>12</v>
      </c>
    </row>
    <row r="3677" spans="1:7" ht="15" x14ac:dyDescent="0.25">
      <c r="A3677" s="128" t="str">
        <f t="shared" si="57"/>
        <v>Reg2015Other urinary organs - C68AllSexHutt Valley</v>
      </c>
      <c r="B3677" s="23" t="s">
        <v>2</v>
      </c>
      <c r="C3677" s="23">
        <v>2015</v>
      </c>
      <c r="D3677" s="23" t="s">
        <v>276</v>
      </c>
      <c r="E3677" s="23" t="s">
        <v>3</v>
      </c>
      <c r="F3677" s="23" t="s">
        <v>198</v>
      </c>
      <c r="G3677" s="23">
        <v>1</v>
      </c>
    </row>
    <row r="3678" spans="1:7" ht="15" x14ac:dyDescent="0.25">
      <c r="A3678" s="128" t="str">
        <f t="shared" si="57"/>
        <v>Reg2015Eye - C69AllSexHutt Valley</v>
      </c>
      <c r="B3678" s="23" t="s">
        <v>2</v>
      </c>
      <c r="C3678" s="23">
        <v>2015</v>
      </c>
      <c r="D3678" s="23" t="s">
        <v>278</v>
      </c>
      <c r="E3678" s="23" t="s">
        <v>3</v>
      </c>
      <c r="F3678" s="23" t="s">
        <v>198</v>
      </c>
      <c r="G3678" s="23">
        <v>2</v>
      </c>
    </row>
    <row r="3679" spans="1:7" ht="15" x14ac:dyDescent="0.25">
      <c r="A3679" s="128" t="str">
        <f t="shared" si="57"/>
        <v>Reg2015Brain - C71AllSexHutt Valley</v>
      </c>
      <c r="B3679" s="23" t="s">
        <v>2</v>
      </c>
      <c r="C3679" s="23">
        <v>2015</v>
      </c>
      <c r="D3679" s="23" t="s">
        <v>20</v>
      </c>
      <c r="E3679" s="23" t="s">
        <v>3</v>
      </c>
      <c r="F3679" s="23" t="s">
        <v>198</v>
      </c>
      <c r="G3679" s="23">
        <v>14</v>
      </c>
    </row>
    <row r="3680" spans="1:7" ht="15" x14ac:dyDescent="0.25">
      <c r="A3680" s="128" t="str">
        <f t="shared" si="57"/>
        <v>Reg2015Other central nervous system - C72AllSexHutt Valley</v>
      </c>
      <c r="B3680" s="23" t="s">
        <v>2</v>
      </c>
      <c r="C3680" s="23">
        <v>2015</v>
      </c>
      <c r="D3680" s="23" t="s">
        <v>279</v>
      </c>
      <c r="E3680" s="23" t="s">
        <v>3</v>
      </c>
      <c r="F3680" s="23" t="s">
        <v>198</v>
      </c>
      <c r="G3680" s="23">
        <v>1</v>
      </c>
    </row>
    <row r="3681" spans="1:7" ht="15" x14ac:dyDescent="0.25">
      <c r="A3681" s="128" t="str">
        <f t="shared" si="57"/>
        <v>Reg2015Thyroid - C73AllSexHutt Valley</v>
      </c>
      <c r="B3681" s="23" t="s">
        <v>2</v>
      </c>
      <c r="C3681" s="23">
        <v>2015</v>
      </c>
      <c r="D3681" s="23" t="s">
        <v>281</v>
      </c>
      <c r="E3681" s="23" t="s">
        <v>3</v>
      </c>
      <c r="F3681" s="23" t="s">
        <v>198</v>
      </c>
      <c r="G3681" s="23">
        <v>10</v>
      </c>
    </row>
    <row r="3682" spans="1:7" ht="15" x14ac:dyDescent="0.25">
      <c r="A3682" s="128" t="str">
        <f t="shared" si="57"/>
        <v>Reg2015Adrenal gland - C74AllSexHutt Valley</v>
      </c>
      <c r="B3682" s="23" t="s">
        <v>2</v>
      </c>
      <c r="C3682" s="23">
        <v>2015</v>
      </c>
      <c r="D3682" s="23" t="s">
        <v>282</v>
      </c>
      <c r="E3682" s="23" t="s">
        <v>3</v>
      </c>
      <c r="F3682" s="23" t="s">
        <v>198</v>
      </c>
      <c r="G3682" s="23">
        <v>1</v>
      </c>
    </row>
    <row r="3683" spans="1:7" ht="15" x14ac:dyDescent="0.25">
      <c r="A3683" s="128" t="str">
        <f t="shared" si="57"/>
        <v>Reg2015Unknown primary - C77-C79AllSexHutt Valley</v>
      </c>
      <c r="B3683" s="23" t="s">
        <v>2</v>
      </c>
      <c r="C3683" s="23">
        <v>2015</v>
      </c>
      <c r="D3683" s="23" t="s">
        <v>286</v>
      </c>
      <c r="E3683" s="23" t="s">
        <v>3</v>
      </c>
      <c r="F3683" s="23" t="s">
        <v>198</v>
      </c>
      <c r="G3683" s="23">
        <v>13</v>
      </c>
    </row>
    <row r="3684" spans="1:7" ht="15" x14ac:dyDescent="0.25">
      <c r="A3684" s="128" t="str">
        <f t="shared" si="57"/>
        <v>Reg2015Unspecified site - C80AllSexHutt Valley</v>
      </c>
      <c r="B3684" s="23" t="s">
        <v>2</v>
      </c>
      <c r="C3684" s="23">
        <v>2015</v>
      </c>
      <c r="D3684" s="23" t="s">
        <v>287</v>
      </c>
      <c r="E3684" s="23" t="s">
        <v>3</v>
      </c>
      <c r="F3684" s="23" t="s">
        <v>198</v>
      </c>
      <c r="G3684" s="23">
        <v>1</v>
      </c>
    </row>
    <row r="3685" spans="1:7" ht="15" x14ac:dyDescent="0.25">
      <c r="A3685" s="128" t="str">
        <f t="shared" si="57"/>
        <v>Reg2015Hodgkin lymphoma - C81AllSexHutt Valley</v>
      </c>
      <c r="B3685" s="23" t="s">
        <v>2</v>
      </c>
      <c r="C3685" s="23">
        <v>2015</v>
      </c>
      <c r="D3685" s="23" t="s">
        <v>289</v>
      </c>
      <c r="E3685" s="23" t="s">
        <v>3</v>
      </c>
      <c r="F3685" s="23" t="s">
        <v>198</v>
      </c>
      <c r="G3685" s="23">
        <v>1</v>
      </c>
    </row>
    <row r="3686" spans="1:7" ht="15" x14ac:dyDescent="0.25">
      <c r="A3686" s="128" t="str">
        <f t="shared" si="57"/>
        <v>Reg2015Non-Hodgkin lymphoma - C82-C86, C96AllSexHutt Valley</v>
      </c>
      <c r="B3686" s="23" t="s">
        <v>2</v>
      </c>
      <c r="C3686" s="23">
        <v>2015</v>
      </c>
      <c r="D3686" s="23" t="s">
        <v>365</v>
      </c>
      <c r="E3686" s="23" t="s">
        <v>3</v>
      </c>
      <c r="F3686" s="23" t="s">
        <v>198</v>
      </c>
      <c r="G3686" s="23">
        <v>26</v>
      </c>
    </row>
    <row r="3687" spans="1:7" ht="15" x14ac:dyDescent="0.25">
      <c r="A3687" s="128" t="str">
        <f t="shared" si="57"/>
        <v>Reg2015Immunoproliferative cancers - C88AllSexHutt Valley</v>
      </c>
      <c r="B3687" s="23" t="s">
        <v>2</v>
      </c>
      <c r="C3687" s="23">
        <v>2015</v>
      </c>
      <c r="D3687" s="23" t="s">
        <v>291</v>
      </c>
      <c r="E3687" s="23" t="s">
        <v>3</v>
      </c>
      <c r="F3687" s="23" t="s">
        <v>198</v>
      </c>
      <c r="G3687" s="23">
        <v>1</v>
      </c>
    </row>
    <row r="3688" spans="1:7" ht="15" x14ac:dyDescent="0.25">
      <c r="A3688" s="128" t="str">
        <f t="shared" si="57"/>
        <v>Reg2015Myeloma - C90AllSexHutt Valley</v>
      </c>
      <c r="B3688" s="23" t="s">
        <v>2</v>
      </c>
      <c r="C3688" s="23">
        <v>2015</v>
      </c>
      <c r="D3688" s="23" t="s">
        <v>292</v>
      </c>
      <c r="E3688" s="23" t="s">
        <v>3</v>
      </c>
      <c r="F3688" s="23" t="s">
        <v>198</v>
      </c>
      <c r="G3688" s="23">
        <v>6</v>
      </c>
    </row>
    <row r="3689" spans="1:7" ht="15" x14ac:dyDescent="0.25">
      <c r="A3689" s="128" t="str">
        <f t="shared" si="57"/>
        <v>Reg2015Leukaemia - C91-C95AllSexHutt Valley</v>
      </c>
      <c r="B3689" s="23" t="s">
        <v>2</v>
      </c>
      <c r="C3689" s="23">
        <v>2015</v>
      </c>
      <c r="D3689" s="23" t="s">
        <v>26</v>
      </c>
      <c r="E3689" s="23" t="s">
        <v>3</v>
      </c>
      <c r="F3689" s="23" t="s">
        <v>198</v>
      </c>
      <c r="G3689" s="23">
        <v>19</v>
      </c>
    </row>
    <row r="3690" spans="1:7" ht="15" x14ac:dyDescent="0.25">
      <c r="A3690" s="128" t="str">
        <f t="shared" si="57"/>
        <v>Reg2015Polycythemia vera - D45AllSexHutt Valley</v>
      </c>
      <c r="B3690" s="23" t="s">
        <v>2</v>
      </c>
      <c r="C3690" s="23">
        <v>2015</v>
      </c>
      <c r="D3690" s="23" t="s">
        <v>294</v>
      </c>
      <c r="E3690" s="23" t="s">
        <v>3</v>
      </c>
      <c r="F3690" s="23" t="s">
        <v>198</v>
      </c>
      <c r="G3690" s="23">
        <v>1</v>
      </c>
    </row>
    <row r="3691" spans="1:7" ht="15" x14ac:dyDescent="0.25">
      <c r="A3691" s="128" t="str">
        <f t="shared" si="57"/>
        <v>Reg2015Myelodyplastic syndromes - D46AllSexHutt Valley</v>
      </c>
      <c r="B3691" s="23" t="s">
        <v>2</v>
      </c>
      <c r="C3691" s="23">
        <v>2015</v>
      </c>
      <c r="D3691" s="23" t="s">
        <v>295</v>
      </c>
      <c r="E3691" s="23" t="s">
        <v>3</v>
      </c>
      <c r="F3691" s="23" t="s">
        <v>198</v>
      </c>
      <c r="G3691" s="23">
        <v>4</v>
      </c>
    </row>
    <row r="3692" spans="1:7" ht="15" x14ac:dyDescent="0.25">
      <c r="A3692" s="128" t="str">
        <f t="shared" si="57"/>
        <v>Reg2015Uncertain behaviour of lymphoid, haematopoietic and related tissue - D47AllSexHutt Valley</v>
      </c>
      <c r="B3692" s="23" t="s">
        <v>2</v>
      </c>
      <c r="C3692" s="23">
        <v>2015</v>
      </c>
      <c r="D3692" s="23" t="s">
        <v>296</v>
      </c>
      <c r="E3692" s="23" t="s">
        <v>3</v>
      </c>
      <c r="F3692" s="23" t="s">
        <v>198</v>
      </c>
      <c r="G3692" s="23">
        <v>4</v>
      </c>
    </row>
    <row r="3693" spans="1:7" ht="15" x14ac:dyDescent="0.25">
      <c r="A3693" s="128" t="str">
        <f t="shared" si="57"/>
        <v>Reg2015Lip - C00AllSexWairarapa</v>
      </c>
      <c r="B3693" s="23" t="s">
        <v>2</v>
      </c>
      <c r="C3693" s="23">
        <v>2015</v>
      </c>
      <c r="D3693" s="23" t="s">
        <v>27</v>
      </c>
      <c r="E3693" s="23" t="s">
        <v>3</v>
      </c>
      <c r="F3693" s="23" t="s">
        <v>199</v>
      </c>
      <c r="G3693" s="23">
        <v>2</v>
      </c>
    </row>
    <row r="3694" spans="1:7" ht="15" x14ac:dyDescent="0.25">
      <c r="A3694" s="128" t="str">
        <f t="shared" si="57"/>
        <v>Reg2015Tongue - C01-C02AllSexWairarapa</v>
      </c>
      <c r="B3694" s="23" t="s">
        <v>2</v>
      </c>
      <c r="C3694" s="23">
        <v>2015</v>
      </c>
      <c r="D3694" s="23" t="s">
        <v>42</v>
      </c>
      <c r="E3694" s="23" t="s">
        <v>3</v>
      </c>
      <c r="F3694" s="23" t="s">
        <v>199</v>
      </c>
      <c r="G3694" s="23">
        <v>3</v>
      </c>
    </row>
    <row r="3695" spans="1:7" ht="15" x14ac:dyDescent="0.25">
      <c r="A3695" s="128" t="str">
        <f t="shared" si="57"/>
        <v>Reg2015Tonsils - C09AllSexWairarapa</v>
      </c>
      <c r="B3695" s="23" t="s">
        <v>2</v>
      </c>
      <c r="C3695" s="23">
        <v>2015</v>
      </c>
      <c r="D3695" s="23" t="s">
        <v>248</v>
      </c>
      <c r="E3695" s="23" t="s">
        <v>3</v>
      </c>
      <c r="F3695" s="23" t="s">
        <v>199</v>
      </c>
      <c r="G3695" s="23">
        <v>1</v>
      </c>
    </row>
    <row r="3696" spans="1:7" ht="15" x14ac:dyDescent="0.25">
      <c r="A3696" s="128" t="str">
        <f t="shared" si="57"/>
        <v>Reg2015Nasopharynx - C11AllSexWairarapa</v>
      </c>
      <c r="B3696" s="23" t="s">
        <v>2</v>
      </c>
      <c r="C3696" s="23">
        <v>2015</v>
      </c>
      <c r="D3696" s="23" t="s">
        <v>32</v>
      </c>
      <c r="E3696" s="23" t="s">
        <v>3</v>
      </c>
      <c r="F3696" s="23" t="s">
        <v>199</v>
      </c>
      <c r="G3696" s="23">
        <v>1</v>
      </c>
    </row>
    <row r="3697" spans="1:7" ht="15" x14ac:dyDescent="0.25">
      <c r="A3697" s="128" t="str">
        <f t="shared" si="57"/>
        <v>Reg2015Other lip, oral cavity and pharynx - C14AllSexWairarapa</v>
      </c>
      <c r="B3697" s="23" t="s">
        <v>2</v>
      </c>
      <c r="C3697" s="23">
        <v>2015</v>
      </c>
      <c r="D3697" s="23" t="s">
        <v>250</v>
      </c>
      <c r="E3697" s="23" t="s">
        <v>3</v>
      </c>
      <c r="F3697" s="23" t="s">
        <v>199</v>
      </c>
      <c r="G3697" s="23">
        <v>1</v>
      </c>
    </row>
    <row r="3698" spans="1:7" ht="15" x14ac:dyDescent="0.25">
      <c r="A3698" s="128" t="str">
        <f t="shared" si="57"/>
        <v>Reg2015Oesophagus - C15AllSexWairarapa</v>
      </c>
      <c r="B3698" s="23" t="s">
        <v>2</v>
      </c>
      <c r="C3698" s="23">
        <v>2015</v>
      </c>
      <c r="D3698" s="23" t="s">
        <v>33</v>
      </c>
      <c r="E3698" s="23" t="s">
        <v>3</v>
      </c>
      <c r="F3698" s="23" t="s">
        <v>199</v>
      </c>
      <c r="G3698" s="23">
        <v>3</v>
      </c>
    </row>
    <row r="3699" spans="1:7" ht="15" x14ac:dyDescent="0.25">
      <c r="A3699" s="128" t="str">
        <f t="shared" si="57"/>
        <v>Reg2015Stomach - C16AllSexWairarapa</v>
      </c>
      <c r="B3699" s="23" t="s">
        <v>2</v>
      </c>
      <c r="C3699" s="23">
        <v>2015</v>
      </c>
      <c r="D3699" s="23" t="s">
        <v>39</v>
      </c>
      <c r="E3699" s="23" t="s">
        <v>3</v>
      </c>
      <c r="F3699" s="23" t="s">
        <v>199</v>
      </c>
      <c r="G3699" s="23">
        <v>3</v>
      </c>
    </row>
    <row r="3700" spans="1:7" ht="15" x14ac:dyDescent="0.25">
      <c r="A3700" s="128" t="str">
        <f t="shared" si="57"/>
        <v>Reg2015Small intestine - C17AllSexWairarapa</v>
      </c>
      <c r="B3700" s="23" t="s">
        <v>2</v>
      </c>
      <c r="C3700" s="23">
        <v>2015</v>
      </c>
      <c r="D3700" s="23" t="s">
        <v>252</v>
      </c>
      <c r="E3700" s="23" t="s">
        <v>3</v>
      </c>
      <c r="F3700" s="23" t="s">
        <v>199</v>
      </c>
      <c r="G3700" s="23">
        <v>1</v>
      </c>
    </row>
    <row r="3701" spans="1:7" ht="15" x14ac:dyDescent="0.25">
      <c r="A3701" s="128" t="str">
        <f t="shared" si="57"/>
        <v>Reg2015Colon, rectum and rectosigmoid junction - C18-C20AllSexWairarapa</v>
      </c>
      <c r="B3701" s="23" t="s">
        <v>2</v>
      </c>
      <c r="C3701" s="23">
        <v>2015</v>
      </c>
      <c r="D3701" s="23" t="s">
        <v>1567</v>
      </c>
      <c r="E3701" s="23" t="s">
        <v>3</v>
      </c>
      <c r="F3701" s="23" t="s">
        <v>199</v>
      </c>
      <c r="G3701" s="23">
        <v>39</v>
      </c>
    </row>
    <row r="3702" spans="1:7" ht="15" x14ac:dyDescent="0.25">
      <c r="A3702" s="128" t="str">
        <f t="shared" si="57"/>
        <v>Reg2015Liver - C22AllSexWairarapa</v>
      </c>
      <c r="B3702" s="23" t="s">
        <v>2</v>
      </c>
      <c r="C3702" s="23">
        <v>2015</v>
      </c>
      <c r="D3702" s="23" t="s">
        <v>254</v>
      </c>
      <c r="E3702" s="23" t="s">
        <v>3</v>
      </c>
      <c r="F3702" s="23" t="s">
        <v>199</v>
      </c>
      <c r="G3702" s="23">
        <v>4</v>
      </c>
    </row>
    <row r="3703" spans="1:7" ht="15" x14ac:dyDescent="0.25">
      <c r="A3703" s="128" t="str">
        <f t="shared" si="57"/>
        <v>Reg2015Gallbladder - C23AllSexWairarapa</v>
      </c>
      <c r="B3703" s="23" t="s">
        <v>2</v>
      </c>
      <c r="C3703" s="23">
        <v>2015</v>
      </c>
      <c r="D3703" s="23" t="s">
        <v>23</v>
      </c>
      <c r="E3703" s="23" t="s">
        <v>3</v>
      </c>
      <c r="F3703" s="23" t="s">
        <v>199</v>
      </c>
      <c r="G3703" s="23">
        <v>1</v>
      </c>
    </row>
    <row r="3704" spans="1:7" ht="15" x14ac:dyDescent="0.25">
      <c r="A3704" s="128" t="str">
        <f t="shared" si="57"/>
        <v>Reg2015Pancreas - C25AllSexWairarapa</v>
      </c>
      <c r="B3704" s="23" t="s">
        <v>2</v>
      </c>
      <c r="C3704" s="23">
        <v>2015</v>
      </c>
      <c r="D3704" s="23" t="s">
        <v>36</v>
      </c>
      <c r="E3704" s="23" t="s">
        <v>3</v>
      </c>
      <c r="F3704" s="23" t="s">
        <v>199</v>
      </c>
      <c r="G3704" s="23">
        <v>6</v>
      </c>
    </row>
    <row r="3705" spans="1:7" ht="15" x14ac:dyDescent="0.25">
      <c r="A3705" s="128" t="str">
        <f t="shared" si="57"/>
        <v>Reg2015Other digestive organs - C26AllSexWairarapa</v>
      </c>
      <c r="B3705" s="23" t="s">
        <v>2</v>
      </c>
      <c r="C3705" s="23">
        <v>2015</v>
      </c>
      <c r="D3705" s="23" t="s">
        <v>256</v>
      </c>
      <c r="E3705" s="23" t="s">
        <v>3</v>
      </c>
      <c r="F3705" s="23" t="s">
        <v>199</v>
      </c>
      <c r="G3705" s="23">
        <v>2</v>
      </c>
    </row>
    <row r="3706" spans="1:7" ht="15" x14ac:dyDescent="0.25">
      <c r="A3706" s="128" t="str">
        <f t="shared" si="57"/>
        <v>Reg2015Lung - C33-C34AllSexWairarapa</v>
      </c>
      <c r="B3706" s="23" t="s">
        <v>2</v>
      </c>
      <c r="C3706" s="23">
        <v>2015</v>
      </c>
      <c r="D3706" s="23" t="s">
        <v>47</v>
      </c>
      <c r="E3706" s="23" t="s">
        <v>3</v>
      </c>
      <c r="F3706" s="23" t="s">
        <v>199</v>
      </c>
      <c r="G3706" s="23">
        <v>24</v>
      </c>
    </row>
    <row r="3707" spans="1:7" ht="15" x14ac:dyDescent="0.25">
      <c r="A3707" s="128" t="str">
        <f t="shared" si="57"/>
        <v>Reg2015Bone and articular cartilage - C40-C41AllSexWairarapa</v>
      </c>
      <c r="B3707" s="23" t="s">
        <v>2</v>
      </c>
      <c r="C3707" s="23">
        <v>2015</v>
      </c>
      <c r="D3707" s="23" t="s">
        <v>262</v>
      </c>
      <c r="E3707" s="23" t="s">
        <v>3</v>
      </c>
      <c r="F3707" s="23" t="s">
        <v>199</v>
      </c>
      <c r="G3707" s="23">
        <v>1</v>
      </c>
    </row>
    <row r="3708" spans="1:7" ht="15" x14ac:dyDescent="0.25">
      <c r="A3708" s="128" t="str">
        <f t="shared" si="57"/>
        <v>Reg2015Melanoma - C43AllSexWairarapa</v>
      </c>
      <c r="B3708" s="23" t="s">
        <v>2</v>
      </c>
      <c r="C3708" s="23">
        <v>2015</v>
      </c>
      <c r="D3708" s="23" t="s">
        <v>28</v>
      </c>
      <c r="E3708" s="23" t="s">
        <v>3</v>
      </c>
      <c r="F3708" s="23" t="s">
        <v>199</v>
      </c>
      <c r="G3708" s="23">
        <v>27</v>
      </c>
    </row>
    <row r="3709" spans="1:7" ht="15" x14ac:dyDescent="0.25">
      <c r="A3709" s="128" t="str">
        <f t="shared" si="57"/>
        <v>Reg2015Non-melanoma - C44AllSexWairarapa</v>
      </c>
      <c r="B3709" s="23" t="s">
        <v>2</v>
      </c>
      <c r="C3709" s="23">
        <v>2015</v>
      </c>
      <c r="D3709" s="23" t="s">
        <v>263</v>
      </c>
      <c r="E3709" s="23" t="s">
        <v>3</v>
      </c>
      <c r="F3709" s="23" t="s">
        <v>199</v>
      </c>
      <c r="G3709" s="23">
        <v>1</v>
      </c>
    </row>
    <row r="3710" spans="1:7" ht="15" x14ac:dyDescent="0.25">
      <c r="A3710" s="128" t="str">
        <f t="shared" si="57"/>
        <v>Reg2015Peritoneum - C48AllSexWairarapa</v>
      </c>
      <c r="B3710" s="23" t="s">
        <v>2</v>
      </c>
      <c r="C3710" s="23">
        <v>2015</v>
      </c>
      <c r="D3710" s="23" t="s">
        <v>267</v>
      </c>
      <c r="E3710" s="23" t="s">
        <v>3</v>
      </c>
      <c r="F3710" s="23" t="s">
        <v>199</v>
      </c>
      <c r="G3710" s="23">
        <v>1</v>
      </c>
    </row>
    <row r="3711" spans="1:7" ht="15" x14ac:dyDescent="0.25">
      <c r="A3711" s="128" t="str">
        <f t="shared" si="57"/>
        <v>Reg2015Connective tissue - C49AllSexWairarapa</v>
      </c>
      <c r="B3711" s="23" t="s">
        <v>2</v>
      </c>
      <c r="C3711" s="23">
        <v>2015</v>
      </c>
      <c r="D3711" s="23" t="s">
        <v>268</v>
      </c>
      <c r="E3711" s="23" t="s">
        <v>3</v>
      </c>
      <c r="F3711" s="23" t="s">
        <v>199</v>
      </c>
      <c r="G3711" s="23">
        <v>1</v>
      </c>
    </row>
    <row r="3712" spans="1:7" ht="15" x14ac:dyDescent="0.25">
      <c r="A3712" s="128" t="str">
        <f t="shared" si="57"/>
        <v>Reg2015Breast - C50AllSexWairarapa</v>
      </c>
      <c r="B3712" s="23" t="s">
        <v>2</v>
      </c>
      <c r="C3712" s="23">
        <v>2015</v>
      </c>
      <c r="D3712" s="23" t="s">
        <v>21</v>
      </c>
      <c r="E3712" s="23" t="s">
        <v>3</v>
      </c>
      <c r="F3712" s="23" t="s">
        <v>199</v>
      </c>
      <c r="G3712" s="23">
        <v>32</v>
      </c>
    </row>
    <row r="3713" spans="1:7" ht="15" x14ac:dyDescent="0.25">
      <c r="A3713" s="128" t="str">
        <f t="shared" si="57"/>
        <v>Reg2015Vulva - C51AllSexWairarapa</v>
      </c>
      <c r="B3713" s="23" t="s">
        <v>2</v>
      </c>
      <c r="C3713" s="23">
        <v>2015</v>
      </c>
      <c r="D3713" s="23" t="s">
        <v>46</v>
      </c>
      <c r="E3713" s="23" t="s">
        <v>3</v>
      </c>
      <c r="F3713" s="23" t="s">
        <v>199</v>
      </c>
      <c r="G3713" s="23">
        <v>1</v>
      </c>
    </row>
    <row r="3714" spans="1:7" ht="15" x14ac:dyDescent="0.25">
      <c r="A3714" s="128" t="str">
        <f t="shared" si="57"/>
        <v>Reg2015Uterus - C54-C55AllSexWairarapa</v>
      </c>
      <c r="B3714" s="23" t="s">
        <v>2</v>
      </c>
      <c r="C3714" s="23">
        <v>2015</v>
      </c>
      <c r="D3714" s="23" t="s">
        <v>44</v>
      </c>
      <c r="E3714" s="23" t="s">
        <v>3</v>
      </c>
      <c r="F3714" s="23" t="s">
        <v>199</v>
      </c>
      <c r="G3714" s="23">
        <v>5</v>
      </c>
    </row>
    <row r="3715" spans="1:7" ht="15" x14ac:dyDescent="0.25">
      <c r="A3715" s="128" t="str">
        <f t="shared" ref="A3715:A3778" si="58">B3715&amp;C3715&amp;D3715&amp;E3715&amp;F3715</f>
        <v>Reg2015Ovary - C56AllSexWairarapa</v>
      </c>
      <c r="B3715" s="23" t="s">
        <v>2</v>
      </c>
      <c r="C3715" s="23">
        <v>2015</v>
      </c>
      <c r="D3715" s="23" t="s">
        <v>35</v>
      </c>
      <c r="E3715" s="23" t="s">
        <v>3</v>
      </c>
      <c r="F3715" s="23" t="s">
        <v>199</v>
      </c>
      <c r="G3715" s="23">
        <v>2</v>
      </c>
    </row>
    <row r="3716" spans="1:7" ht="15" x14ac:dyDescent="0.25">
      <c r="A3716" s="128" t="str">
        <f t="shared" si="58"/>
        <v>Reg2015Other female genital organs - C57AllSexWairarapa</v>
      </c>
      <c r="B3716" s="23" t="s">
        <v>2</v>
      </c>
      <c r="C3716" s="23">
        <v>2015</v>
      </c>
      <c r="D3716" s="23" t="s">
        <v>270</v>
      </c>
      <c r="E3716" s="23" t="s">
        <v>3</v>
      </c>
      <c r="F3716" s="23" t="s">
        <v>199</v>
      </c>
      <c r="G3716" s="23">
        <v>1</v>
      </c>
    </row>
    <row r="3717" spans="1:7" ht="15" x14ac:dyDescent="0.25">
      <c r="A3717" s="128" t="str">
        <f t="shared" si="58"/>
        <v>Reg2015Penis - C60AllSexWairarapa</v>
      </c>
      <c r="B3717" s="23" t="s">
        <v>2</v>
      </c>
      <c r="C3717" s="23">
        <v>2015</v>
      </c>
      <c r="D3717" s="23" t="s">
        <v>37</v>
      </c>
      <c r="E3717" s="23" t="s">
        <v>3</v>
      </c>
      <c r="F3717" s="23" t="s">
        <v>199</v>
      </c>
      <c r="G3717" s="23">
        <v>2</v>
      </c>
    </row>
    <row r="3718" spans="1:7" ht="15" x14ac:dyDescent="0.25">
      <c r="A3718" s="128" t="str">
        <f t="shared" si="58"/>
        <v>Reg2015Prostate - C61AllSexWairarapa</v>
      </c>
      <c r="B3718" s="23" t="s">
        <v>2</v>
      </c>
      <c r="C3718" s="23">
        <v>2015</v>
      </c>
      <c r="D3718" s="23" t="s">
        <v>38</v>
      </c>
      <c r="E3718" s="23" t="s">
        <v>3</v>
      </c>
      <c r="F3718" s="23" t="s">
        <v>199</v>
      </c>
      <c r="G3718" s="23">
        <v>45</v>
      </c>
    </row>
    <row r="3719" spans="1:7" ht="15" x14ac:dyDescent="0.25">
      <c r="A3719" s="128" t="str">
        <f t="shared" si="58"/>
        <v>Reg2015Testis - C62AllSexWairarapa</v>
      </c>
      <c r="B3719" s="23" t="s">
        <v>2</v>
      </c>
      <c r="C3719" s="23">
        <v>2015</v>
      </c>
      <c r="D3719" s="23" t="s">
        <v>40</v>
      </c>
      <c r="E3719" s="23" t="s">
        <v>3</v>
      </c>
      <c r="F3719" s="23" t="s">
        <v>199</v>
      </c>
      <c r="G3719" s="23">
        <v>2</v>
      </c>
    </row>
    <row r="3720" spans="1:7" ht="15" x14ac:dyDescent="0.25">
      <c r="A3720" s="128" t="str">
        <f t="shared" si="58"/>
        <v>Reg2015Kidney - C64AllSexWairarapa</v>
      </c>
      <c r="B3720" s="23" t="s">
        <v>2</v>
      </c>
      <c r="C3720" s="23">
        <v>2015</v>
      </c>
      <c r="D3720" s="23" t="s">
        <v>274</v>
      </c>
      <c r="E3720" s="23" t="s">
        <v>3</v>
      </c>
      <c r="F3720" s="23" t="s">
        <v>199</v>
      </c>
      <c r="G3720" s="23">
        <v>7</v>
      </c>
    </row>
    <row r="3721" spans="1:7" ht="15" x14ac:dyDescent="0.25">
      <c r="A3721" s="128" t="str">
        <f t="shared" si="58"/>
        <v>Reg2015Ureter - C66AllSexWairarapa</v>
      </c>
      <c r="B3721" s="23" t="s">
        <v>2</v>
      </c>
      <c r="C3721" s="23">
        <v>2015</v>
      </c>
      <c r="D3721" s="23" t="s">
        <v>43</v>
      </c>
      <c r="E3721" s="23" t="s">
        <v>3</v>
      </c>
      <c r="F3721" s="23" t="s">
        <v>199</v>
      </c>
      <c r="G3721" s="23">
        <v>1</v>
      </c>
    </row>
    <row r="3722" spans="1:7" ht="15" x14ac:dyDescent="0.25">
      <c r="A3722" s="128" t="str">
        <f t="shared" si="58"/>
        <v>Reg2015Bladder - C67AllSexWairarapa</v>
      </c>
      <c r="B3722" s="23" t="s">
        <v>2</v>
      </c>
      <c r="C3722" s="23">
        <v>2015</v>
      </c>
      <c r="D3722" s="23" t="s">
        <v>19</v>
      </c>
      <c r="E3722" s="23" t="s">
        <v>3</v>
      </c>
      <c r="F3722" s="23" t="s">
        <v>199</v>
      </c>
      <c r="G3722" s="23">
        <v>6</v>
      </c>
    </row>
    <row r="3723" spans="1:7" ht="15" x14ac:dyDescent="0.25">
      <c r="A3723" s="128" t="str">
        <f t="shared" si="58"/>
        <v>Reg2015Brain - C71AllSexWairarapa</v>
      </c>
      <c r="B3723" s="23" t="s">
        <v>2</v>
      </c>
      <c r="C3723" s="23">
        <v>2015</v>
      </c>
      <c r="D3723" s="23" t="s">
        <v>20</v>
      </c>
      <c r="E3723" s="23" t="s">
        <v>3</v>
      </c>
      <c r="F3723" s="23" t="s">
        <v>199</v>
      </c>
      <c r="G3723" s="23">
        <v>4</v>
      </c>
    </row>
    <row r="3724" spans="1:7" ht="15" x14ac:dyDescent="0.25">
      <c r="A3724" s="128" t="str">
        <f t="shared" si="58"/>
        <v>Reg2015Thyroid - C73AllSexWairarapa</v>
      </c>
      <c r="B3724" s="23" t="s">
        <v>2</v>
      </c>
      <c r="C3724" s="23">
        <v>2015</v>
      </c>
      <c r="D3724" s="23" t="s">
        <v>281</v>
      </c>
      <c r="E3724" s="23" t="s">
        <v>3</v>
      </c>
      <c r="F3724" s="23" t="s">
        <v>199</v>
      </c>
      <c r="G3724" s="23">
        <v>2</v>
      </c>
    </row>
    <row r="3725" spans="1:7" ht="15" x14ac:dyDescent="0.25">
      <c r="A3725" s="128" t="str">
        <f t="shared" si="58"/>
        <v>Reg2015Unknown primary - C77-C79AllSexWairarapa</v>
      </c>
      <c r="B3725" s="23" t="s">
        <v>2</v>
      </c>
      <c r="C3725" s="23">
        <v>2015</v>
      </c>
      <c r="D3725" s="23" t="s">
        <v>286</v>
      </c>
      <c r="E3725" s="23" t="s">
        <v>3</v>
      </c>
      <c r="F3725" s="23" t="s">
        <v>199</v>
      </c>
      <c r="G3725" s="23">
        <v>10</v>
      </c>
    </row>
    <row r="3726" spans="1:7" ht="15" x14ac:dyDescent="0.25">
      <c r="A3726" s="128" t="str">
        <f t="shared" si="58"/>
        <v>Reg2015Unspecified site - C80AllSexWairarapa</v>
      </c>
      <c r="B3726" s="23" t="s">
        <v>2</v>
      </c>
      <c r="C3726" s="23">
        <v>2015</v>
      </c>
      <c r="D3726" s="23" t="s">
        <v>287</v>
      </c>
      <c r="E3726" s="23" t="s">
        <v>3</v>
      </c>
      <c r="F3726" s="23" t="s">
        <v>199</v>
      </c>
      <c r="G3726" s="23">
        <v>2</v>
      </c>
    </row>
    <row r="3727" spans="1:7" ht="15" x14ac:dyDescent="0.25">
      <c r="A3727" s="128" t="str">
        <f t="shared" si="58"/>
        <v>Reg2015Hodgkin lymphoma - C81AllSexWairarapa</v>
      </c>
      <c r="B3727" s="23" t="s">
        <v>2</v>
      </c>
      <c r="C3727" s="23">
        <v>2015</v>
      </c>
      <c r="D3727" s="23" t="s">
        <v>289</v>
      </c>
      <c r="E3727" s="23" t="s">
        <v>3</v>
      </c>
      <c r="F3727" s="23" t="s">
        <v>199</v>
      </c>
      <c r="G3727" s="23">
        <v>2</v>
      </c>
    </row>
    <row r="3728" spans="1:7" ht="15" x14ac:dyDescent="0.25">
      <c r="A3728" s="128" t="str">
        <f t="shared" si="58"/>
        <v>Reg2015Non-Hodgkin lymphoma - C82-C86, C96AllSexWairarapa</v>
      </c>
      <c r="B3728" s="23" t="s">
        <v>2</v>
      </c>
      <c r="C3728" s="23">
        <v>2015</v>
      </c>
      <c r="D3728" s="23" t="s">
        <v>365</v>
      </c>
      <c r="E3728" s="23" t="s">
        <v>3</v>
      </c>
      <c r="F3728" s="23" t="s">
        <v>199</v>
      </c>
      <c r="G3728" s="23">
        <v>13</v>
      </c>
    </row>
    <row r="3729" spans="1:7" ht="15" x14ac:dyDescent="0.25">
      <c r="A3729" s="128" t="str">
        <f t="shared" si="58"/>
        <v>Reg2015Myeloma - C90AllSexWairarapa</v>
      </c>
      <c r="B3729" s="23" t="s">
        <v>2</v>
      </c>
      <c r="C3729" s="23">
        <v>2015</v>
      </c>
      <c r="D3729" s="23" t="s">
        <v>292</v>
      </c>
      <c r="E3729" s="23" t="s">
        <v>3</v>
      </c>
      <c r="F3729" s="23" t="s">
        <v>199</v>
      </c>
      <c r="G3729" s="23">
        <v>2</v>
      </c>
    </row>
    <row r="3730" spans="1:7" ht="15" x14ac:dyDescent="0.25">
      <c r="A3730" s="128" t="str">
        <f t="shared" si="58"/>
        <v>Reg2015Leukaemia - C91-C95AllSexWairarapa</v>
      </c>
      <c r="B3730" s="23" t="s">
        <v>2</v>
      </c>
      <c r="C3730" s="23">
        <v>2015</v>
      </c>
      <c r="D3730" s="23" t="s">
        <v>26</v>
      </c>
      <c r="E3730" s="23" t="s">
        <v>3</v>
      </c>
      <c r="F3730" s="23" t="s">
        <v>199</v>
      </c>
      <c r="G3730" s="23">
        <v>12</v>
      </c>
    </row>
    <row r="3731" spans="1:7" ht="15" x14ac:dyDescent="0.25">
      <c r="A3731" s="128" t="str">
        <f t="shared" si="58"/>
        <v>Reg2015Myelodyplastic syndromes - D46AllSexWairarapa</v>
      </c>
      <c r="B3731" s="23" t="s">
        <v>2</v>
      </c>
      <c r="C3731" s="23">
        <v>2015</v>
      </c>
      <c r="D3731" s="23" t="s">
        <v>295</v>
      </c>
      <c r="E3731" s="23" t="s">
        <v>3</v>
      </c>
      <c r="F3731" s="23" t="s">
        <v>199</v>
      </c>
      <c r="G3731" s="23">
        <v>3</v>
      </c>
    </row>
    <row r="3732" spans="1:7" ht="15" x14ac:dyDescent="0.25">
      <c r="A3732" s="128" t="str">
        <f t="shared" si="58"/>
        <v>Reg2015Uncertain behaviour of lymphoid, haematopoietic and related tissue - D47AllSexWairarapa</v>
      </c>
      <c r="B3732" s="23" t="s">
        <v>2</v>
      </c>
      <c r="C3732" s="23">
        <v>2015</v>
      </c>
      <c r="D3732" s="23" t="s">
        <v>296</v>
      </c>
      <c r="E3732" s="23" t="s">
        <v>3</v>
      </c>
      <c r="F3732" s="23" t="s">
        <v>199</v>
      </c>
      <c r="G3732" s="23">
        <v>1</v>
      </c>
    </row>
    <row r="3733" spans="1:7" ht="15" x14ac:dyDescent="0.25">
      <c r="A3733" s="128" t="str">
        <f t="shared" si="58"/>
        <v>Reg2015Lip - C00AllSexNelson Marlborough</v>
      </c>
      <c r="B3733" s="23" t="s">
        <v>2</v>
      </c>
      <c r="C3733" s="23">
        <v>2015</v>
      </c>
      <c r="D3733" s="23" t="s">
        <v>27</v>
      </c>
      <c r="E3733" s="23" t="s">
        <v>3</v>
      </c>
      <c r="F3733" s="23" t="s">
        <v>200</v>
      </c>
      <c r="G3733" s="23">
        <v>7</v>
      </c>
    </row>
    <row r="3734" spans="1:7" ht="15" x14ac:dyDescent="0.25">
      <c r="A3734" s="128" t="str">
        <f t="shared" si="58"/>
        <v>Reg2015Tongue - C01-C02AllSexNelson Marlborough</v>
      </c>
      <c r="B3734" s="23" t="s">
        <v>2</v>
      </c>
      <c r="C3734" s="23">
        <v>2015</v>
      </c>
      <c r="D3734" s="23" t="s">
        <v>42</v>
      </c>
      <c r="E3734" s="23" t="s">
        <v>3</v>
      </c>
      <c r="F3734" s="23" t="s">
        <v>200</v>
      </c>
      <c r="G3734" s="23">
        <v>5</v>
      </c>
    </row>
    <row r="3735" spans="1:7" ht="15" x14ac:dyDescent="0.25">
      <c r="A3735" s="128" t="str">
        <f t="shared" si="58"/>
        <v>Reg2015Mouth - C03-C06AllSexNelson Marlborough</v>
      </c>
      <c r="B3735" s="23" t="s">
        <v>2</v>
      </c>
      <c r="C3735" s="23">
        <v>2015</v>
      </c>
      <c r="D3735" s="23" t="s">
        <v>31</v>
      </c>
      <c r="E3735" s="23" t="s">
        <v>3</v>
      </c>
      <c r="F3735" s="23" t="s">
        <v>200</v>
      </c>
      <c r="G3735" s="23">
        <v>1</v>
      </c>
    </row>
    <row r="3736" spans="1:7" ht="15" x14ac:dyDescent="0.25">
      <c r="A3736" s="128" t="str">
        <f t="shared" si="58"/>
        <v>Reg2015Tonsils - C09AllSexNelson Marlborough</v>
      </c>
      <c r="B3736" s="23" t="s">
        <v>2</v>
      </c>
      <c r="C3736" s="23">
        <v>2015</v>
      </c>
      <c r="D3736" s="23" t="s">
        <v>248</v>
      </c>
      <c r="E3736" s="23" t="s">
        <v>3</v>
      </c>
      <c r="F3736" s="23" t="s">
        <v>200</v>
      </c>
      <c r="G3736" s="23">
        <v>4</v>
      </c>
    </row>
    <row r="3737" spans="1:7" ht="15" x14ac:dyDescent="0.25">
      <c r="A3737" s="128" t="str">
        <f t="shared" si="58"/>
        <v>Reg2015Oropharynx - C10AllSexNelson Marlborough</v>
      </c>
      <c r="B3737" s="23" t="s">
        <v>2</v>
      </c>
      <c r="C3737" s="23">
        <v>2015</v>
      </c>
      <c r="D3737" s="23" t="s">
        <v>34</v>
      </c>
      <c r="E3737" s="23" t="s">
        <v>3</v>
      </c>
      <c r="F3737" s="23" t="s">
        <v>200</v>
      </c>
      <c r="G3737" s="23">
        <v>1</v>
      </c>
    </row>
    <row r="3738" spans="1:7" ht="15" x14ac:dyDescent="0.25">
      <c r="A3738" s="128" t="str">
        <f t="shared" si="58"/>
        <v>Reg2015Oesophagus - C15AllSexNelson Marlborough</v>
      </c>
      <c r="B3738" s="23" t="s">
        <v>2</v>
      </c>
      <c r="C3738" s="23">
        <v>2015</v>
      </c>
      <c r="D3738" s="23" t="s">
        <v>33</v>
      </c>
      <c r="E3738" s="23" t="s">
        <v>3</v>
      </c>
      <c r="F3738" s="23" t="s">
        <v>200</v>
      </c>
      <c r="G3738" s="23">
        <v>9</v>
      </c>
    </row>
    <row r="3739" spans="1:7" ht="15" x14ac:dyDescent="0.25">
      <c r="A3739" s="128" t="str">
        <f t="shared" si="58"/>
        <v>Reg2015Stomach - C16AllSexNelson Marlborough</v>
      </c>
      <c r="B3739" s="23" t="s">
        <v>2</v>
      </c>
      <c r="C3739" s="23">
        <v>2015</v>
      </c>
      <c r="D3739" s="23" t="s">
        <v>39</v>
      </c>
      <c r="E3739" s="23" t="s">
        <v>3</v>
      </c>
      <c r="F3739" s="23" t="s">
        <v>200</v>
      </c>
      <c r="G3739" s="23">
        <v>9</v>
      </c>
    </row>
    <row r="3740" spans="1:7" ht="15" x14ac:dyDescent="0.25">
      <c r="A3740" s="128" t="str">
        <f t="shared" si="58"/>
        <v>Reg2015Small intestine - C17AllSexNelson Marlborough</v>
      </c>
      <c r="B3740" s="23" t="s">
        <v>2</v>
      </c>
      <c r="C3740" s="23">
        <v>2015</v>
      </c>
      <c r="D3740" s="23" t="s">
        <v>252</v>
      </c>
      <c r="E3740" s="23" t="s">
        <v>3</v>
      </c>
      <c r="F3740" s="23" t="s">
        <v>200</v>
      </c>
      <c r="G3740" s="23">
        <v>2</v>
      </c>
    </row>
    <row r="3741" spans="1:7" ht="15" x14ac:dyDescent="0.25">
      <c r="A3741" s="128" t="str">
        <f t="shared" si="58"/>
        <v>Reg2015Colon, rectum and rectosigmoid junction - C18-C20AllSexNelson Marlborough</v>
      </c>
      <c r="B3741" s="23" t="s">
        <v>2</v>
      </c>
      <c r="C3741" s="23">
        <v>2015</v>
      </c>
      <c r="D3741" s="23" t="s">
        <v>1567</v>
      </c>
      <c r="E3741" s="23" t="s">
        <v>3</v>
      </c>
      <c r="F3741" s="23" t="s">
        <v>200</v>
      </c>
      <c r="G3741" s="23">
        <v>122</v>
      </c>
    </row>
    <row r="3742" spans="1:7" ht="15" x14ac:dyDescent="0.25">
      <c r="A3742" s="128" t="str">
        <f t="shared" si="58"/>
        <v>Reg2015Anus - C21AllSexNelson Marlborough</v>
      </c>
      <c r="B3742" s="23" t="s">
        <v>2</v>
      </c>
      <c r="C3742" s="23">
        <v>2015</v>
      </c>
      <c r="D3742" s="23" t="s">
        <v>18</v>
      </c>
      <c r="E3742" s="23" t="s">
        <v>3</v>
      </c>
      <c r="F3742" s="23" t="s">
        <v>200</v>
      </c>
      <c r="G3742" s="23">
        <v>4</v>
      </c>
    </row>
    <row r="3743" spans="1:7" ht="15" x14ac:dyDescent="0.25">
      <c r="A3743" s="128" t="str">
        <f t="shared" si="58"/>
        <v>Reg2015Liver - C22AllSexNelson Marlborough</v>
      </c>
      <c r="B3743" s="23" t="s">
        <v>2</v>
      </c>
      <c r="C3743" s="23">
        <v>2015</v>
      </c>
      <c r="D3743" s="23" t="s">
        <v>254</v>
      </c>
      <c r="E3743" s="23" t="s">
        <v>3</v>
      </c>
      <c r="F3743" s="23" t="s">
        <v>200</v>
      </c>
      <c r="G3743" s="23">
        <v>16</v>
      </c>
    </row>
    <row r="3744" spans="1:7" ht="15" x14ac:dyDescent="0.25">
      <c r="A3744" s="128" t="str">
        <f t="shared" si="58"/>
        <v>Reg2015Gallbladder - C23AllSexNelson Marlborough</v>
      </c>
      <c r="B3744" s="23" t="s">
        <v>2</v>
      </c>
      <c r="C3744" s="23">
        <v>2015</v>
      </c>
      <c r="D3744" s="23" t="s">
        <v>23</v>
      </c>
      <c r="E3744" s="23" t="s">
        <v>3</v>
      </c>
      <c r="F3744" s="23" t="s">
        <v>200</v>
      </c>
      <c r="G3744" s="23">
        <v>1</v>
      </c>
    </row>
    <row r="3745" spans="1:7" ht="15" x14ac:dyDescent="0.25">
      <c r="A3745" s="128" t="str">
        <f t="shared" si="58"/>
        <v>Reg2015Other biliary tract - C24AllSexNelson Marlborough</v>
      </c>
      <c r="B3745" s="23" t="s">
        <v>2</v>
      </c>
      <c r="C3745" s="23">
        <v>2015</v>
      </c>
      <c r="D3745" s="23" t="s">
        <v>255</v>
      </c>
      <c r="E3745" s="23" t="s">
        <v>3</v>
      </c>
      <c r="F3745" s="23" t="s">
        <v>200</v>
      </c>
      <c r="G3745" s="23">
        <v>5</v>
      </c>
    </row>
    <row r="3746" spans="1:7" ht="15" x14ac:dyDescent="0.25">
      <c r="A3746" s="128" t="str">
        <f t="shared" si="58"/>
        <v>Reg2015Pancreas - C25AllSexNelson Marlborough</v>
      </c>
      <c r="B3746" s="23" t="s">
        <v>2</v>
      </c>
      <c r="C3746" s="23">
        <v>2015</v>
      </c>
      <c r="D3746" s="23" t="s">
        <v>36</v>
      </c>
      <c r="E3746" s="23" t="s">
        <v>3</v>
      </c>
      <c r="F3746" s="23" t="s">
        <v>200</v>
      </c>
      <c r="G3746" s="23">
        <v>28</v>
      </c>
    </row>
    <row r="3747" spans="1:7" ht="15" x14ac:dyDescent="0.25">
      <c r="A3747" s="128" t="str">
        <f t="shared" si="58"/>
        <v>Reg2015Other digestive organs - C26AllSexNelson Marlborough</v>
      </c>
      <c r="B3747" s="23" t="s">
        <v>2</v>
      </c>
      <c r="C3747" s="23">
        <v>2015</v>
      </c>
      <c r="D3747" s="23" t="s">
        <v>256</v>
      </c>
      <c r="E3747" s="23" t="s">
        <v>3</v>
      </c>
      <c r="F3747" s="23" t="s">
        <v>200</v>
      </c>
      <c r="G3747" s="23">
        <v>9</v>
      </c>
    </row>
    <row r="3748" spans="1:7" ht="15" x14ac:dyDescent="0.25">
      <c r="A3748" s="128" t="str">
        <f t="shared" si="58"/>
        <v>Reg2015Nasal cavity and middle ear - C30AllSexNelson Marlborough</v>
      </c>
      <c r="B3748" s="23" t="s">
        <v>2</v>
      </c>
      <c r="C3748" s="23">
        <v>2015</v>
      </c>
      <c r="D3748" s="23" t="s">
        <v>258</v>
      </c>
      <c r="E3748" s="23" t="s">
        <v>3</v>
      </c>
      <c r="F3748" s="23" t="s">
        <v>200</v>
      </c>
      <c r="G3748" s="23">
        <v>1</v>
      </c>
    </row>
    <row r="3749" spans="1:7" ht="15" x14ac:dyDescent="0.25">
      <c r="A3749" s="128" t="str">
        <f t="shared" si="58"/>
        <v>Reg2015Accessory sinuses - C31AllSexNelson Marlborough</v>
      </c>
      <c r="B3749" s="23" t="s">
        <v>2</v>
      </c>
      <c r="C3749" s="23">
        <v>2015</v>
      </c>
      <c r="D3749" s="23" t="s">
        <v>259</v>
      </c>
      <c r="E3749" s="23" t="s">
        <v>3</v>
      </c>
      <c r="F3749" s="23" t="s">
        <v>200</v>
      </c>
      <c r="G3749" s="23">
        <v>1</v>
      </c>
    </row>
    <row r="3750" spans="1:7" ht="15" x14ac:dyDescent="0.25">
      <c r="A3750" s="128" t="str">
        <f t="shared" si="58"/>
        <v>Reg2015Larynx - C32AllSexNelson Marlborough</v>
      </c>
      <c r="B3750" s="23" t="s">
        <v>2</v>
      </c>
      <c r="C3750" s="23">
        <v>2015</v>
      </c>
      <c r="D3750" s="23" t="s">
        <v>25</v>
      </c>
      <c r="E3750" s="23" t="s">
        <v>3</v>
      </c>
      <c r="F3750" s="23" t="s">
        <v>200</v>
      </c>
      <c r="G3750" s="23">
        <v>4</v>
      </c>
    </row>
    <row r="3751" spans="1:7" ht="15" x14ac:dyDescent="0.25">
      <c r="A3751" s="128" t="str">
        <f t="shared" si="58"/>
        <v>Reg2015Lung - C33-C34AllSexNelson Marlborough</v>
      </c>
      <c r="B3751" s="23" t="s">
        <v>2</v>
      </c>
      <c r="C3751" s="23">
        <v>2015</v>
      </c>
      <c r="D3751" s="23" t="s">
        <v>47</v>
      </c>
      <c r="E3751" s="23" t="s">
        <v>3</v>
      </c>
      <c r="F3751" s="23" t="s">
        <v>200</v>
      </c>
      <c r="G3751" s="23">
        <v>74</v>
      </c>
    </row>
    <row r="3752" spans="1:7" ht="15" x14ac:dyDescent="0.25">
      <c r="A3752" s="128" t="str">
        <f t="shared" si="58"/>
        <v>Reg2015Heart, mediastinum and pleura - C38AllSexNelson Marlborough</v>
      </c>
      <c r="B3752" s="23" t="s">
        <v>2</v>
      </c>
      <c r="C3752" s="23">
        <v>2015</v>
      </c>
      <c r="D3752" s="23" t="s">
        <v>260</v>
      </c>
      <c r="E3752" s="23" t="s">
        <v>3</v>
      </c>
      <c r="F3752" s="23" t="s">
        <v>200</v>
      </c>
      <c r="G3752" s="23">
        <v>1</v>
      </c>
    </row>
    <row r="3753" spans="1:7" ht="15" x14ac:dyDescent="0.25">
      <c r="A3753" s="128" t="str">
        <f t="shared" si="58"/>
        <v>Reg2015Bone and articular cartilage - C40-C41AllSexNelson Marlborough</v>
      </c>
      <c r="B3753" s="23" t="s">
        <v>2</v>
      </c>
      <c r="C3753" s="23">
        <v>2015</v>
      </c>
      <c r="D3753" s="23" t="s">
        <v>262</v>
      </c>
      <c r="E3753" s="23" t="s">
        <v>3</v>
      </c>
      <c r="F3753" s="23" t="s">
        <v>200</v>
      </c>
      <c r="G3753" s="23">
        <v>2</v>
      </c>
    </row>
    <row r="3754" spans="1:7" ht="15" x14ac:dyDescent="0.25">
      <c r="A3754" s="128" t="str">
        <f t="shared" si="58"/>
        <v>Reg2015Melanoma - C43AllSexNelson Marlborough</v>
      </c>
      <c r="B3754" s="23" t="s">
        <v>2</v>
      </c>
      <c r="C3754" s="23">
        <v>2015</v>
      </c>
      <c r="D3754" s="23" t="s">
        <v>28</v>
      </c>
      <c r="E3754" s="23" t="s">
        <v>3</v>
      </c>
      <c r="F3754" s="23" t="s">
        <v>200</v>
      </c>
      <c r="G3754" s="23">
        <v>90</v>
      </c>
    </row>
    <row r="3755" spans="1:7" ht="15" x14ac:dyDescent="0.25">
      <c r="A3755" s="128" t="str">
        <f t="shared" si="58"/>
        <v>Reg2015Non-melanoma - C44AllSexNelson Marlborough</v>
      </c>
      <c r="B3755" s="23" t="s">
        <v>2</v>
      </c>
      <c r="C3755" s="23">
        <v>2015</v>
      </c>
      <c r="D3755" s="23" t="s">
        <v>263</v>
      </c>
      <c r="E3755" s="23" t="s">
        <v>3</v>
      </c>
      <c r="F3755" s="23" t="s">
        <v>200</v>
      </c>
      <c r="G3755" s="23">
        <v>2</v>
      </c>
    </row>
    <row r="3756" spans="1:7" ht="15" x14ac:dyDescent="0.25">
      <c r="A3756" s="128" t="str">
        <f t="shared" si="58"/>
        <v>Reg2015Mesothelioma - C45AllSexNelson Marlborough</v>
      </c>
      <c r="B3756" s="23" t="s">
        <v>2</v>
      </c>
      <c r="C3756" s="23">
        <v>2015</v>
      </c>
      <c r="D3756" s="23" t="s">
        <v>30</v>
      </c>
      <c r="E3756" s="23" t="s">
        <v>3</v>
      </c>
      <c r="F3756" s="23" t="s">
        <v>200</v>
      </c>
      <c r="G3756" s="23">
        <v>3</v>
      </c>
    </row>
    <row r="3757" spans="1:7" ht="15" x14ac:dyDescent="0.25">
      <c r="A3757" s="128" t="str">
        <f t="shared" si="58"/>
        <v>Reg2015Peripheral nerves and autonomic nervous system - C47AllSexNelson Marlborough</v>
      </c>
      <c r="B3757" s="23" t="s">
        <v>2</v>
      </c>
      <c r="C3757" s="23">
        <v>2015</v>
      </c>
      <c r="D3757" s="23" t="s">
        <v>266</v>
      </c>
      <c r="E3757" s="23" t="s">
        <v>3</v>
      </c>
      <c r="F3757" s="23" t="s">
        <v>200</v>
      </c>
      <c r="G3757" s="23">
        <v>1</v>
      </c>
    </row>
    <row r="3758" spans="1:7" ht="15" x14ac:dyDescent="0.25">
      <c r="A3758" s="128" t="str">
        <f t="shared" si="58"/>
        <v>Reg2015Connective tissue - C49AllSexNelson Marlborough</v>
      </c>
      <c r="B3758" s="23" t="s">
        <v>2</v>
      </c>
      <c r="C3758" s="23">
        <v>2015</v>
      </c>
      <c r="D3758" s="23" t="s">
        <v>268</v>
      </c>
      <c r="E3758" s="23" t="s">
        <v>3</v>
      </c>
      <c r="F3758" s="23" t="s">
        <v>200</v>
      </c>
      <c r="G3758" s="23">
        <v>4</v>
      </c>
    </row>
    <row r="3759" spans="1:7" ht="15" x14ac:dyDescent="0.25">
      <c r="A3759" s="128" t="str">
        <f t="shared" si="58"/>
        <v>Reg2015Breast - C50AllSexNelson Marlborough</v>
      </c>
      <c r="B3759" s="23" t="s">
        <v>2</v>
      </c>
      <c r="C3759" s="23">
        <v>2015</v>
      </c>
      <c r="D3759" s="23" t="s">
        <v>21</v>
      </c>
      <c r="E3759" s="23" t="s">
        <v>3</v>
      </c>
      <c r="F3759" s="23" t="s">
        <v>200</v>
      </c>
      <c r="G3759" s="23">
        <v>128</v>
      </c>
    </row>
    <row r="3760" spans="1:7" ht="15" x14ac:dyDescent="0.25">
      <c r="A3760" s="128" t="str">
        <f t="shared" si="58"/>
        <v>Reg2015Vulva - C51AllSexNelson Marlborough</v>
      </c>
      <c r="B3760" s="23" t="s">
        <v>2</v>
      </c>
      <c r="C3760" s="23">
        <v>2015</v>
      </c>
      <c r="D3760" s="23" t="s">
        <v>46</v>
      </c>
      <c r="E3760" s="23" t="s">
        <v>3</v>
      </c>
      <c r="F3760" s="23" t="s">
        <v>200</v>
      </c>
      <c r="G3760" s="23">
        <v>2</v>
      </c>
    </row>
    <row r="3761" spans="1:7" ht="15" x14ac:dyDescent="0.25">
      <c r="A3761" s="128" t="str">
        <f t="shared" si="58"/>
        <v>Reg2015Cervix - C53AllSexNelson Marlborough</v>
      </c>
      <c r="B3761" s="23" t="s">
        <v>2</v>
      </c>
      <c r="C3761" s="23">
        <v>2015</v>
      </c>
      <c r="D3761" s="23" t="s">
        <v>22</v>
      </c>
      <c r="E3761" s="23" t="s">
        <v>3</v>
      </c>
      <c r="F3761" s="23" t="s">
        <v>200</v>
      </c>
      <c r="G3761" s="23">
        <v>7</v>
      </c>
    </row>
    <row r="3762" spans="1:7" ht="15" x14ac:dyDescent="0.25">
      <c r="A3762" s="128" t="str">
        <f t="shared" si="58"/>
        <v>Reg2015Uterus - C54-C55AllSexNelson Marlborough</v>
      </c>
      <c r="B3762" s="23" t="s">
        <v>2</v>
      </c>
      <c r="C3762" s="23">
        <v>2015</v>
      </c>
      <c r="D3762" s="23" t="s">
        <v>44</v>
      </c>
      <c r="E3762" s="23" t="s">
        <v>3</v>
      </c>
      <c r="F3762" s="23" t="s">
        <v>200</v>
      </c>
      <c r="G3762" s="23">
        <v>19</v>
      </c>
    </row>
    <row r="3763" spans="1:7" ht="15" x14ac:dyDescent="0.25">
      <c r="A3763" s="128" t="str">
        <f t="shared" si="58"/>
        <v>Reg2015Ovary - C56AllSexNelson Marlborough</v>
      </c>
      <c r="B3763" s="23" t="s">
        <v>2</v>
      </c>
      <c r="C3763" s="23">
        <v>2015</v>
      </c>
      <c r="D3763" s="23" t="s">
        <v>35</v>
      </c>
      <c r="E3763" s="23" t="s">
        <v>3</v>
      </c>
      <c r="F3763" s="23" t="s">
        <v>200</v>
      </c>
      <c r="G3763" s="23">
        <v>13</v>
      </c>
    </row>
    <row r="3764" spans="1:7" ht="15" x14ac:dyDescent="0.25">
      <c r="A3764" s="128" t="str">
        <f t="shared" si="58"/>
        <v>Reg2015Penis - C60AllSexNelson Marlborough</v>
      </c>
      <c r="B3764" s="23" t="s">
        <v>2</v>
      </c>
      <c r="C3764" s="23">
        <v>2015</v>
      </c>
      <c r="D3764" s="23" t="s">
        <v>37</v>
      </c>
      <c r="E3764" s="23" t="s">
        <v>3</v>
      </c>
      <c r="F3764" s="23" t="s">
        <v>200</v>
      </c>
      <c r="G3764" s="23">
        <v>1</v>
      </c>
    </row>
    <row r="3765" spans="1:7" ht="15" x14ac:dyDescent="0.25">
      <c r="A3765" s="128" t="str">
        <f t="shared" si="58"/>
        <v>Reg2015Prostate - C61AllSexNelson Marlborough</v>
      </c>
      <c r="B3765" s="23" t="s">
        <v>2</v>
      </c>
      <c r="C3765" s="23">
        <v>2015</v>
      </c>
      <c r="D3765" s="23" t="s">
        <v>38</v>
      </c>
      <c r="E3765" s="23" t="s">
        <v>3</v>
      </c>
      <c r="F3765" s="23" t="s">
        <v>200</v>
      </c>
      <c r="G3765" s="23">
        <v>127</v>
      </c>
    </row>
    <row r="3766" spans="1:7" ht="15" x14ac:dyDescent="0.25">
      <c r="A3766" s="128" t="str">
        <f t="shared" si="58"/>
        <v>Reg2015Testis - C62AllSexNelson Marlborough</v>
      </c>
      <c r="B3766" s="23" t="s">
        <v>2</v>
      </c>
      <c r="C3766" s="23">
        <v>2015</v>
      </c>
      <c r="D3766" s="23" t="s">
        <v>40</v>
      </c>
      <c r="E3766" s="23" t="s">
        <v>3</v>
      </c>
      <c r="F3766" s="23" t="s">
        <v>200</v>
      </c>
      <c r="G3766" s="23">
        <v>6</v>
      </c>
    </row>
    <row r="3767" spans="1:7" ht="15" x14ac:dyDescent="0.25">
      <c r="A3767" s="128" t="str">
        <f t="shared" si="58"/>
        <v>Reg2015Kidney - C64AllSexNelson Marlborough</v>
      </c>
      <c r="B3767" s="23" t="s">
        <v>2</v>
      </c>
      <c r="C3767" s="23">
        <v>2015</v>
      </c>
      <c r="D3767" s="23" t="s">
        <v>274</v>
      </c>
      <c r="E3767" s="23" t="s">
        <v>3</v>
      </c>
      <c r="F3767" s="23" t="s">
        <v>200</v>
      </c>
      <c r="G3767" s="23">
        <v>25</v>
      </c>
    </row>
    <row r="3768" spans="1:7" ht="15" x14ac:dyDescent="0.25">
      <c r="A3768" s="128" t="str">
        <f t="shared" si="58"/>
        <v>Reg2015Renal pelvis - C65AllSexNelson Marlborough</v>
      </c>
      <c r="B3768" s="23" t="s">
        <v>2</v>
      </c>
      <c r="C3768" s="23">
        <v>2015</v>
      </c>
      <c r="D3768" s="23" t="s">
        <v>275</v>
      </c>
      <c r="E3768" s="23" t="s">
        <v>3</v>
      </c>
      <c r="F3768" s="23" t="s">
        <v>200</v>
      </c>
      <c r="G3768" s="23">
        <v>5</v>
      </c>
    </row>
    <row r="3769" spans="1:7" ht="15" x14ac:dyDescent="0.25">
      <c r="A3769" s="128" t="str">
        <f t="shared" si="58"/>
        <v>Reg2015Ureter - C66AllSexNelson Marlborough</v>
      </c>
      <c r="B3769" s="23" t="s">
        <v>2</v>
      </c>
      <c r="C3769" s="23">
        <v>2015</v>
      </c>
      <c r="D3769" s="23" t="s">
        <v>43</v>
      </c>
      <c r="E3769" s="23" t="s">
        <v>3</v>
      </c>
      <c r="F3769" s="23" t="s">
        <v>200</v>
      </c>
      <c r="G3769" s="23">
        <v>3</v>
      </c>
    </row>
    <row r="3770" spans="1:7" ht="15" x14ac:dyDescent="0.25">
      <c r="A3770" s="128" t="str">
        <f t="shared" si="58"/>
        <v>Reg2015Bladder - C67AllSexNelson Marlborough</v>
      </c>
      <c r="B3770" s="23" t="s">
        <v>2</v>
      </c>
      <c r="C3770" s="23">
        <v>2015</v>
      </c>
      <c r="D3770" s="23" t="s">
        <v>19</v>
      </c>
      <c r="E3770" s="23" t="s">
        <v>3</v>
      </c>
      <c r="F3770" s="23" t="s">
        <v>200</v>
      </c>
      <c r="G3770" s="23">
        <v>10</v>
      </c>
    </row>
    <row r="3771" spans="1:7" ht="15" x14ac:dyDescent="0.25">
      <c r="A3771" s="128" t="str">
        <f t="shared" si="58"/>
        <v>Reg2015Other urinary organs - C68AllSexNelson Marlborough</v>
      </c>
      <c r="B3771" s="23" t="s">
        <v>2</v>
      </c>
      <c r="C3771" s="23">
        <v>2015</v>
      </c>
      <c r="D3771" s="23" t="s">
        <v>276</v>
      </c>
      <c r="E3771" s="23" t="s">
        <v>3</v>
      </c>
      <c r="F3771" s="23" t="s">
        <v>200</v>
      </c>
      <c r="G3771" s="23">
        <v>2</v>
      </c>
    </row>
    <row r="3772" spans="1:7" ht="15" x14ac:dyDescent="0.25">
      <c r="A3772" s="128" t="str">
        <f t="shared" si="58"/>
        <v>Reg2015Eye - C69AllSexNelson Marlborough</v>
      </c>
      <c r="B3772" s="23" t="s">
        <v>2</v>
      </c>
      <c r="C3772" s="23">
        <v>2015</v>
      </c>
      <c r="D3772" s="23" t="s">
        <v>278</v>
      </c>
      <c r="E3772" s="23" t="s">
        <v>3</v>
      </c>
      <c r="F3772" s="23" t="s">
        <v>200</v>
      </c>
      <c r="G3772" s="23">
        <v>8</v>
      </c>
    </row>
    <row r="3773" spans="1:7" ht="15" x14ac:dyDescent="0.25">
      <c r="A3773" s="128" t="str">
        <f t="shared" si="58"/>
        <v>Reg2015Brain - C71AllSexNelson Marlborough</v>
      </c>
      <c r="B3773" s="23" t="s">
        <v>2</v>
      </c>
      <c r="C3773" s="23">
        <v>2015</v>
      </c>
      <c r="D3773" s="23" t="s">
        <v>20</v>
      </c>
      <c r="E3773" s="23" t="s">
        <v>3</v>
      </c>
      <c r="F3773" s="23" t="s">
        <v>200</v>
      </c>
      <c r="G3773" s="23">
        <v>16</v>
      </c>
    </row>
    <row r="3774" spans="1:7" ht="15" x14ac:dyDescent="0.25">
      <c r="A3774" s="128" t="str">
        <f t="shared" si="58"/>
        <v>Reg2015Other central nervous system - C72AllSexNelson Marlborough</v>
      </c>
      <c r="B3774" s="23" t="s">
        <v>2</v>
      </c>
      <c r="C3774" s="23">
        <v>2015</v>
      </c>
      <c r="D3774" s="23" t="s">
        <v>279</v>
      </c>
      <c r="E3774" s="23" t="s">
        <v>3</v>
      </c>
      <c r="F3774" s="23" t="s">
        <v>200</v>
      </c>
      <c r="G3774" s="23">
        <v>1</v>
      </c>
    </row>
    <row r="3775" spans="1:7" ht="15" x14ac:dyDescent="0.25">
      <c r="A3775" s="128" t="str">
        <f t="shared" si="58"/>
        <v>Reg2015Thyroid - C73AllSexNelson Marlborough</v>
      </c>
      <c r="B3775" s="23" t="s">
        <v>2</v>
      </c>
      <c r="C3775" s="23">
        <v>2015</v>
      </c>
      <c r="D3775" s="23" t="s">
        <v>281</v>
      </c>
      <c r="E3775" s="23" t="s">
        <v>3</v>
      </c>
      <c r="F3775" s="23" t="s">
        <v>200</v>
      </c>
      <c r="G3775" s="23">
        <v>5</v>
      </c>
    </row>
    <row r="3776" spans="1:7" ht="15" x14ac:dyDescent="0.25">
      <c r="A3776" s="128" t="str">
        <f t="shared" si="58"/>
        <v>Reg2015Unknown primary - C77-C79AllSexNelson Marlborough</v>
      </c>
      <c r="B3776" s="23" t="s">
        <v>2</v>
      </c>
      <c r="C3776" s="23">
        <v>2015</v>
      </c>
      <c r="D3776" s="23" t="s">
        <v>286</v>
      </c>
      <c r="E3776" s="23" t="s">
        <v>3</v>
      </c>
      <c r="F3776" s="23" t="s">
        <v>200</v>
      </c>
      <c r="G3776" s="23">
        <v>15</v>
      </c>
    </row>
    <row r="3777" spans="1:7" ht="15" x14ac:dyDescent="0.25">
      <c r="A3777" s="128" t="str">
        <f t="shared" si="58"/>
        <v>Reg2015Unspecified site - C80AllSexNelson Marlborough</v>
      </c>
      <c r="B3777" s="23" t="s">
        <v>2</v>
      </c>
      <c r="C3777" s="23">
        <v>2015</v>
      </c>
      <c r="D3777" s="23" t="s">
        <v>287</v>
      </c>
      <c r="E3777" s="23" t="s">
        <v>3</v>
      </c>
      <c r="F3777" s="23" t="s">
        <v>200</v>
      </c>
      <c r="G3777" s="23">
        <v>3</v>
      </c>
    </row>
    <row r="3778" spans="1:7" ht="15" x14ac:dyDescent="0.25">
      <c r="A3778" s="128" t="str">
        <f t="shared" si="58"/>
        <v>Reg2015Hodgkin lymphoma - C81AllSexNelson Marlborough</v>
      </c>
      <c r="B3778" s="23" t="s">
        <v>2</v>
      </c>
      <c r="C3778" s="23">
        <v>2015</v>
      </c>
      <c r="D3778" s="23" t="s">
        <v>289</v>
      </c>
      <c r="E3778" s="23" t="s">
        <v>3</v>
      </c>
      <c r="F3778" s="23" t="s">
        <v>200</v>
      </c>
      <c r="G3778" s="23">
        <v>5</v>
      </c>
    </row>
    <row r="3779" spans="1:7" ht="15" x14ac:dyDescent="0.25">
      <c r="A3779" s="128" t="str">
        <f t="shared" ref="A3779:A3842" si="59">B3779&amp;C3779&amp;D3779&amp;E3779&amp;F3779</f>
        <v>Reg2015Non-Hodgkin lymphoma - C82-C86, C96AllSexNelson Marlborough</v>
      </c>
      <c r="B3779" s="23" t="s">
        <v>2</v>
      </c>
      <c r="C3779" s="23">
        <v>2015</v>
      </c>
      <c r="D3779" s="23" t="s">
        <v>365</v>
      </c>
      <c r="E3779" s="23" t="s">
        <v>3</v>
      </c>
      <c r="F3779" s="23" t="s">
        <v>200</v>
      </c>
      <c r="G3779" s="23">
        <v>35</v>
      </c>
    </row>
    <row r="3780" spans="1:7" ht="15" x14ac:dyDescent="0.25">
      <c r="A3780" s="128" t="str">
        <f t="shared" si="59"/>
        <v>Reg2015Immunoproliferative cancers - C88AllSexNelson Marlborough</v>
      </c>
      <c r="B3780" s="23" t="s">
        <v>2</v>
      </c>
      <c r="C3780" s="23">
        <v>2015</v>
      </c>
      <c r="D3780" s="23" t="s">
        <v>291</v>
      </c>
      <c r="E3780" s="23" t="s">
        <v>3</v>
      </c>
      <c r="F3780" s="23" t="s">
        <v>200</v>
      </c>
      <c r="G3780" s="23">
        <v>1</v>
      </c>
    </row>
    <row r="3781" spans="1:7" ht="15" x14ac:dyDescent="0.25">
      <c r="A3781" s="128" t="str">
        <f t="shared" si="59"/>
        <v>Reg2015Myeloma - C90AllSexNelson Marlborough</v>
      </c>
      <c r="B3781" s="23" t="s">
        <v>2</v>
      </c>
      <c r="C3781" s="23">
        <v>2015</v>
      </c>
      <c r="D3781" s="23" t="s">
        <v>292</v>
      </c>
      <c r="E3781" s="23" t="s">
        <v>3</v>
      </c>
      <c r="F3781" s="23" t="s">
        <v>200</v>
      </c>
      <c r="G3781" s="23">
        <v>12</v>
      </c>
    </row>
    <row r="3782" spans="1:7" ht="15" x14ac:dyDescent="0.25">
      <c r="A3782" s="128" t="str">
        <f t="shared" si="59"/>
        <v>Reg2015Leukaemia - C91-C95AllSexNelson Marlborough</v>
      </c>
      <c r="B3782" s="23" t="s">
        <v>2</v>
      </c>
      <c r="C3782" s="23">
        <v>2015</v>
      </c>
      <c r="D3782" s="23" t="s">
        <v>26</v>
      </c>
      <c r="E3782" s="23" t="s">
        <v>3</v>
      </c>
      <c r="F3782" s="23" t="s">
        <v>200</v>
      </c>
      <c r="G3782" s="23">
        <v>29</v>
      </c>
    </row>
    <row r="3783" spans="1:7" ht="15" x14ac:dyDescent="0.25">
      <c r="A3783" s="128" t="str">
        <f t="shared" si="59"/>
        <v>Reg2015Polycythemia vera - D45AllSexNelson Marlborough</v>
      </c>
      <c r="B3783" s="23" t="s">
        <v>2</v>
      </c>
      <c r="C3783" s="23">
        <v>2015</v>
      </c>
      <c r="D3783" s="23" t="s">
        <v>294</v>
      </c>
      <c r="E3783" s="23" t="s">
        <v>3</v>
      </c>
      <c r="F3783" s="23" t="s">
        <v>200</v>
      </c>
      <c r="G3783" s="23">
        <v>1</v>
      </c>
    </row>
    <row r="3784" spans="1:7" ht="15" x14ac:dyDescent="0.25">
      <c r="A3784" s="128" t="str">
        <f t="shared" si="59"/>
        <v>Reg2015Myelodyplastic syndromes - D46AllSexNelson Marlborough</v>
      </c>
      <c r="B3784" s="23" t="s">
        <v>2</v>
      </c>
      <c r="C3784" s="23">
        <v>2015</v>
      </c>
      <c r="D3784" s="23" t="s">
        <v>295</v>
      </c>
      <c r="E3784" s="23" t="s">
        <v>3</v>
      </c>
      <c r="F3784" s="23" t="s">
        <v>200</v>
      </c>
      <c r="G3784" s="23">
        <v>8</v>
      </c>
    </row>
    <row r="3785" spans="1:7" ht="15" x14ac:dyDescent="0.25">
      <c r="A3785" s="128" t="str">
        <f t="shared" si="59"/>
        <v>Reg2015Uncertain behaviour of lymphoid, haematopoietic and related tissue - D47AllSexNelson Marlborough</v>
      </c>
      <c r="B3785" s="23" t="s">
        <v>2</v>
      </c>
      <c r="C3785" s="23">
        <v>2015</v>
      </c>
      <c r="D3785" s="23" t="s">
        <v>296</v>
      </c>
      <c r="E3785" s="23" t="s">
        <v>3</v>
      </c>
      <c r="F3785" s="23" t="s">
        <v>200</v>
      </c>
      <c r="G3785" s="23">
        <v>1</v>
      </c>
    </row>
    <row r="3786" spans="1:7" ht="15" x14ac:dyDescent="0.25">
      <c r="A3786" s="128" t="str">
        <f t="shared" si="59"/>
        <v>Reg2015Lip - C00AllSexWest Coast</v>
      </c>
      <c r="B3786" s="23" t="s">
        <v>2</v>
      </c>
      <c r="C3786" s="23">
        <v>2015</v>
      </c>
      <c r="D3786" s="23" t="s">
        <v>27</v>
      </c>
      <c r="E3786" s="23" t="s">
        <v>3</v>
      </c>
      <c r="F3786" s="23" t="s">
        <v>201</v>
      </c>
      <c r="G3786" s="23">
        <v>1</v>
      </c>
    </row>
    <row r="3787" spans="1:7" ht="15" x14ac:dyDescent="0.25">
      <c r="A3787" s="128" t="str">
        <f t="shared" si="59"/>
        <v>Reg2015Tongue - C01-C02AllSexWest Coast</v>
      </c>
      <c r="B3787" s="23" t="s">
        <v>2</v>
      </c>
      <c r="C3787" s="23">
        <v>2015</v>
      </c>
      <c r="D3787" s="23" t="s">
        <v>42</v>
      </c>
      <c r="E3787" s="23" t="s">
        <v>3</v>
      </c>
      <c r="F3787" s="23" t="s">
        <v>201</v>
      </c>
      <c r="G3787" s="23">
        <v>3</v>
      </c>
    </row>
    <row r="3788" spans="1:7" ht="15" x14ac:dyDescent="0.25">
      <c r="A3788" s="128" t="str">
        <f t="shared" si="59"/>
        <v>Reg2015Mouth - C03-C06AllSexWest Coast</v>
      </c>
      <c r="B3788" s="23" t="s">
        <v>2</v>
      </c>
      <c r="C3788" s="23">
        <v>2015</v>
      </c>
      <c r="D3788" s="23" t="s">
        <v>31</v>
      </c>
      <c r="E3788" s="23" t="s">
        <v>3</v>
      </c>
      <c r="F3788" s="23" t="s">
        <v>201</v>
      </c>
      <c r="G3788" s="23">
        <v>1</v>
      </c>
    </row>
    <row r="3789" spans="1:7" ht="15" x14ac:dyDescent="0.25">
      <c r="A3789" s="128" t="str">
        <f t="shared" si="59"/>
        <v>Reg2015Tonsils - C09AllSexWest Coast</v>
      </c>
      <c r="B3789" s="23" t="s">
        <v>2</v>
      </c>
      <c r="C3789" s="23">
        <v>2015</v>
      </c>
      <c r="D3789" s="23" t="s">
        <v>248</v>
      </c>
      <c r="E3789" s="23" t="s">
        <v>3</v>
      </c>
      <c r="F3789" s="23" t="s">
        <v>201</v>
      </c>
      <c r="G3789" s="23">
        <v>1</v>
      </c>
    </row>
    <row r="3790" spans="1:7" ht="15" x14ac:dyDescent="0.25">
      <c r="A3790" s="128" t="str">
        <f t="shared" si="59"/>
        <v>Reg2015Oesophagus - C15AllSexWest Coast</v>
      </c>
      <c r="B3790" s="23" t="s">
        <v>2</v>
      </c>
      <c r="C3790" s="23">
        <v>2015</v>
      </c>
      <c r="D3790" s="23" t="s">
        <v>33</v>
      </c>
      <c r="E3790" s="23" t="s">
        <v>3</v>
      </c>
      <c r="F3790" s="23" t="s">
        <v>201</v>
      </c>
      <c r="G3790" s="23">
        <v>7</v>
      </c>
    </row>
    <row r="3791" spans="1:7" ht="15" x14ac:dyDescent="0.25">
      <c r="A3791" s="128" t="str">
        <f t="shared" si="59"/>
        <v>Reg2015Stomach - C16AllSexWest Coast</v>
      </c>
      <c r="B3791" s="23" t="s">
        <v>2</v>
      </c>
      <c r="C3791" s="23">
        <v>2015</v>
      </c>
      <c r="D3791" s="23" t="s">
        <v>39</v>
      </c>
      <c r="E3791" s="23" t="s">
        <v>3</v>
      </c>
      <c r="F3791" s="23" t="s">
        <v>201</v>
      </c>
      <c r="G3791" s="23">
        <v>3</v>
      </c>
    </row>
    <row r="3792" spans="1:7" ht="15" x14ac:dyDescent="0.25">
      <c r="A3792" s="128" t="str">
        <f t="shared" si="59"/>
        <v>Reg2015Small intestine - C17AllSexWest Coast</v>
      </c>
      <c r="B3792" s="23" t="s">
        <v>2</v>
      </c>
      <c r="C3792" s="23">
        <v>2015</v>
      </c>
      <c r="D3792" s="23" t="s">
        <v>252</v>
      </c>
      <c r="E3792" s="23" t="s">
        <v>3</v>
      </c>
      <c r="F3792" s="23" t="s">
        <v>201</v>
      </c>
      <c r="G3792" s="23">
        <v>1</v>
      </c>
    </row>
    <row r="3793" spans="1:7" ht="15" x14ac:dyDescent="0.25">
      <c r="A3793" s="128" t="str">
        <f t="shared" si="59"/>
        <v>Reg2015Colon, rectum and rectosigmoid junction - C18-C20AllSexWest Coast</v>
      </c>
      <c r="B3793" s="23" t="s">
        <v>2</v>
      </c>
      <c r="C3793" s="23">
        <v>2015</v>
      </c>
      <c r="D3793" s="23" t="s">
        <v>1567</v>
      </c>
      <c r="E3793" s="23" t="s">
        <v>3</v>
      </c>
      <c r="F3793" s="23" t="s">
        <v>201</v>
      </c>
      <c r="G3793" s="23">
        <v>32</v>
      </c>
    </row>
    <row r="3794" spans="1:7" ht="15" x14ac:dyDescent="0.25">
      <c r="A3794" s="128" t="str">
        <f t="shared" si="59"/>
        <v>Reg2015Liver - C22AllSexWest Coast</v>
      </c>
      <c r="B3794" s="23" t="s">
        <v>2</v>
      </c>
      <c r="C3794" s="23">
        <v>2015</v>
      </c>
      <c r="D3794" s="23" t="s">
        <v>254</v>
      </c>
      <c r="E3794" s="23" t="s">
        <v>3</v>
      </c>
      <c r="F3794" s="23" t="s">
        <v>201</v>
      </c>
      <c r="G3794" s="23">
        <v>4</v>
      </c>
    </row>
    <row r="3795" spans="1:7" ht="15" x14ac:dyDescent="0.25">
      <c r="A3795" s="128" t="str">
        <f t="shared" si="59"/>
        <v>Reg2015Other biliary tract - C24AllSexWest Coast</v>
      </c>
      <c r="B3795" s="23" t="s">
        <v>2</v>
      </c>
      <c r="C3795" s="23">
        <v>2015</v>
      </c>
      <c r="D3795" s="23" t="s">
        <v>255</v>
      </c>
      <c r="E3795" s="23" t="s">
        <v>3</v>
      </c>
      <c r="F3795" s="23" t="s">
        <v>201</v>
      </c>
      <c r="G3795" s="23">
        <v>1</v>
      </c>
    </row>
    <row r="3796" spans="1:7" ht="15" x14ac:dyDescent="0.25">
      <c r="A3796" s="128" t="str">
        <f t="shared" si="59"/>
        <v>Reg2015Pancreas - C25AllSexWest Coast</v>
      </c>
      <c r="B3796" s="23" t="s">
        <v>2</v>
      </c>
      <c r="C3796" s="23">
        <v>2015</v>
      </c>
      <c r="D3796" s="23" t="s">
        <v>36</v>
      </c>
      <c r="E3796" s="23" t="s">
        <v>3</v>
      </c>
      <c r="F3796" s="23" t="s">
        <v>201</v>
      </c>
      <c r="G3796" s="23">
        <v>4</v>
      </c>
    </row>
    <row r="3797" spans="1:7" ht="15" x14ac:dyDescent="0.25">
      <c r="A3797" s="128" t="str">
        <f t="shared" si="59"/>
        <v>Reg2015Lung - C33-C34AllSexWest Coast</v>
      </c>
      <c r="B3797" s="23" t="s">
        <v>2</v>
      </c>
      <c r="C3797" s="23">
        <v>2015</v>
      </c>
      <c r="D3797" s="23" t="s">
        <v>47</v>
      </c>
      <c r="E3797" s="23" t="s">
        <v>3</v>
      </c>
      <c r="F3797" s="23" t="s">
        <v>201</v>
      </c>
      <c r="G3797" s="23">
        <v>16</v>
      </c>
    </row>
    <row r="3798" spans="1:7" ht="15" x14ac:dyDescent="0.25">
      <c r="A3798" s="128" t="str">
        <f t="shared" si="59"/>
        <v>Reg2015Melanoma - C43AllSexWest Coast</v>
      </c>
      <c r="B3798" s="23" t="s">
        <v>2</v>
      </c>
      <c r="C3798" s="23">
        <v>2015</v>
      </c>
      <c r="D3798" s="23" t="s">
        <v>28</v>
      </c>
      <c r="E3798" s="23" t="s">
        <v>3</v>
      </c>
      <c r="F3798" s="23" t="s">
        <v>201</v>
      </c>
      <c r="G3798" s="23">
        <v>24</v>
      </c>
    </row>
    <row r="3799" spans="1:7" ht="15" x14ac:dyDescent="0.25">
      <c r="A3799" s="128" t="str">
        <f t="shared" si="59"/>
        <v>Reg2015Connective tissue - C49AllSexWest Coast</v>
      </c>
      <c r="B3799" s="23" t="s">
        <v>2</v>
      </c>
      <c r="C3799" s="23">
        <v>2015</v>
      </c>
      <c r="D3799" s="23" t="s">
        <v>268</v>
      </c>
      <c r="E3799" s="23" t="s">
        <v>3</v>
      </c>
      <c r="F3799" s="23" t="s">
        <v>201</v>
      </c>
      <c r="G3799" s="23">
        <v>1</v>
      </c>
    </row>
    <row r="3800" spans="1:7" ht="15" x14ac:dyDescent="0.25">
      <c r="A3800" s="128" t="str">
        <f t="shared" si="59"/>
        <v>Reg2015Breast - C50AllSexWest Coast</v>
      </c>
      <c r="B3800" s="23" t="s">
        <v>2</v>
      </c>
      <c r="C3800" s="23">
        <v>2015</v>
      </c>
      <c r="D3800" s="23" t="s">
        <v>21</v>
      </c>
      <c r="E3800" s="23" t="s">
        <v>3</v>
      </c>
      <c r="F3800" s="23" t="s">
        <v>201</v>
      </c>
      <c r="G3800" s="23">
        <v>15</v>
      </c>
    </row>
    <row r="3801" spans="1:7" ht="15" x14ac:dyDescent="0.25">
      <c r="A3801" s="128" t="str">
        <f t="shared" si="59"/>
        <v>Reg2015Cervix - C53AllSexWest Coast</v>
      </c>
      <c r="B3801" s="23" t="s">
        <v>2</v>
      </c>
      <c r="C3801" s="23">
        <v>2015</v>
      </c>
      <c r="D3801" s="23" t="s">
        <v>22</v>
      </c>
      <c r="E3801" s="23" t="s">
        <v>3</v>
      </c>
      <c r="F3801" s="23" t="s">
        <v>201</v>
      </c>
      <c r="G3801" s="23">
        <v>1</v>
      </c>
    </row>
    <row r="3802" spans="1:7" ht="15" x14ac:dyDescent="0.25">
      <c r="A3802" s="128" t="str">
        <f t="shared" si="59"/>
        <v>Reg2015Uterus - C54-C55AllSexWest Coast</v>
      </c>
      <c r="B3802" s="23" t="s">
        <v>2</v>
      </c>
      <c r="C3802" s="23">
        <v>2015</v>
      </c>
      <c r="D3802" s="23" t="s">
        <v>44</v>
      </c>
      <c r="E3802" s="23" t="s">
        <v>3</v>
      </c>
      <c r="F3802" s="23" t="s">
        <v>201</v>
      </c>
      <c r="G3802" s="23">
        <v>7</v>
      </c>
    </row>
    <row r="3803" spans="1:7" ht="15" x14ac:dyDescent="0.25">
      <c r="A3803" s="128" t="str">
        <f t="shared" si="59"/>
        <v>Reg2015Other female genital organs - C57AllSexWest Coast</v>
      </c>
      <c r="B3803" s="23" t="s">
        <v>2</v>
      </c>
      <c r="C3803" s="23">
        <v>2015</v>
      </c>
      <c r="D3803" s="23" t="s">
        <v>270</v>
      </c>
      <c r="E3803" s="23" t="s">
        <v>3</v>
      </c>
      <c r="F3803" s="23" t="s">
        <v>201</v>
      </c>
      <c r="G3803" s="23">
        <v>3</v>
      </c>
    </row>
    <row r="3804" spans="1:7" ht="15" x14ac:dyDescent="0.25">
      <c r="A3804" s="128" t="str">
        <f t="shared" si="59"/>
        <v>Reg2015Prostate - C61AllSexWest Coast</v>
      </c>
      <c r="B3804" s="23" t="s">
        <v>2</v>
      </c>
      <c r="C3804" s="23">
        <v>2015</v>
      </c>
      <c r="D3804" s="23" t="s">
        <v>38</v>
      </c>
      <c r="E3804" s="23" t="s">
        <v>3</v>
      </c>
      <c r="F3804" s="23" t="s">
        <v>201</v>
      </c>
      <c r="G3804" s="23">
        <v>26</v>
      </c>
    </row>
    <row r="3805" spans="1:7" ht="15" x14ac:dyDescent="0.25">
      <c r="A3805" s="128" t="str">
        <f t="shared" si="59"/>
        <v>Reg2015Kidney - C64AllSexWest Coast</v>
      </c>
      <c r="B3805" s="23" t="s">
        <v>2</v>
      </c>
      <c r="C3805" s="23">
        <v>2015</v>
      </c>
      <c r="D3805" s="23" t="s">
        <v>274</v>
      </c>
      <c r="E3805" s="23" t="s">
        <v>3</v>
      </c>
      <c r="F3805" s="23" t="s">
        <v>201</v>
      </c>
      <c r="G3805" s="23">
        <v>4</v>
      </c>
    </row>
    <row r="3806" spans="1:7" ht="15" x14ac:dyDescent="0.25">
      <c r="A3806" s="128" t="str">
        <f t="shared" si="59"/>
        <v>Reg2015Bladder - C67AllSexWest Coast</v>
      </c>
      <c r="B3806" s="23" t="s">
        <v>2</v>
      </c>
      <c r="C3806" s="23">
        <v>2015</v>
      </c>
      <c r="D3806" s="23" t="s">
        <v>19</v>
      </c>
      <c r="E3806" s="23" t="s">
        <v>3</v>
      </c>
      <c r="F3806" s="23" t="s">
        <v>201</v>
      </c>
      <c r="G3806" s="23">
        <v>4</v>
      </c>
    </row>
    <row r="3807" spans="1:7" ht="15" x14ac:dyDescent="0.25">
      <c r="A3807" s="128" t="str">
        <f t="shared" si="59"/>
        <v>Reg2015Brain - C71AllSexWest Coast</v>
      </c>
      <c r="B3807" s="23" t="s">
        <v>2</v>
      </c>
      <c r="C3807" s="23">
        <v>2015</v>
      </c>
      <c r="D3807" s="23" t="s">
        <v>20</v>
      </c>
      <c r="E3807" s="23" t="s">
        <v>3</v>
      </c>
      <c r="F3807" s="23" t="s">
        <v>201</v>
      </c>
      <c r="G3807" s="23">
        <v>1</v>
      </c>
    </row>
    <row r="3808" spans="1:7" ht="15" x14ac:dyDescent="0.25">
      <c r="A3808" s="128" t="str">
        <f t="shared" si="59"/>
        <v>Reg2015Unknown primary - C77-C79AllSexWest Coast</v>
      </c>
      <c r="B3808" s="23" t="s">
        <v>2</v>
      </c>
      <c r="C3808" s="23">
        <v>2015</v>
      </c>
      <c r="D3808" s="23" t="s">
        <v>286</v>
      </c>
      <c r="E3808" s="23" t="s">
        <v>3</v>
      </c>
      <c r="F3808" s="23" t="s">
        <v>201</v>
      </c>
      <c r="G3808" s="23">
        <v>4</v>
      </c>
    </row>
    <row r="3809" spans="1:7" ht="15" x14ac:dyDescent="0.25">
      <c r="A3809" s="128" t="str">
        <f t="shared" si="59"/>
        <v>Reg2015Unspecified site - C80AllSexWest Coast</v>
      </c>
      <c r="B3809" s="23" t="s">
        <v>2</v>
      </c>
      <c r="C3809" s="23">
        <v>2015</v>
      </c>
      <c r="D3809" s="23" t="s">
        <v>287</v>
      </c>
      <c r="E3809" s="23" t="s">
        <v>3</v>
      </c>
      <c r="F3809" s="23" t="s">
        <v>201</v>
      </c>
      <c r="G3809" s="23">
        <v>1</v>
      </c>
    </row>
    <row r="3810" spans="1:7" ht="15" x14ac:dyDescent="0.25">
      <c r="A3810" s="128" t="str">
        <f t="shared" si="59"/>
        <v>Reg2015Hodgkin lymphoma - C81AllSexWest Coast</v>
      </c>
      <c r="B3810" s="23" t="s">
        <v>2</v>
      </c>
      <c r="C3810" s="23">
        <v>2015</v>
      </c>
      <c r="D3810" s="23" t="s">
        <v>289</v>
      </c>
      <c r="E3810" s="23" t="s">
        <v>3</v>
      </c>
      <c r="F3810" s="23" t="s">
        <v>201</v>
      </c>
      <c r="G3810" s="23">
        <v>1</v>
      </c>
    </row>
    <row r="3811" spans="1:7" ht="15" x14ac:dyDescent="0.25">
      <c r="A3811" s="128" t="str">
        <f t="shared" si="59"/>
        <v>Reg2015Non-Hodgkin lymphoma - C82-C86, C96AllSexWest Coast</v>
      </c>
      <c r="B3811" s="23" t="s">
        <v>2</v>
      </c>
      <c r="C3811" s="23">
        <v>2015</v>
      </c>
      <c r="D3811" s="23" t="s">
        <v>365</v>
      </c>
      <c r="E3811" s="23" t="s">
        <v>3</v>
      </c>
      <c r="F3811" s="23" t="s">
        <v>201</v>
      </c>
      <c r="G3811" s="23">
        <v>6</v>
      </c>
    </row>
    <row r="3812" spans="1:7" ht="15" x14ac:dyDescent="0.25">
      <c r="A3812" s="128" t="str">
        <f t="shared" si="59"/>
        <v>Reg2015Leukaemia - C91-C95AllSexWest Coast</v>
      </c>
      <c r="B3812" s="23" t="s">
        <v>2</v>
      </c>
      <c r="C3812" s="23">
        <v>2015</v>
      </c>
      <c r="D3812" s="23" t="s">
        <v>26</v>
      </c>
      <c r="E3812" s="23" t="s">
        <v>3</v>
      </c>
      <c r="F3812" s="23" t="s">
        <v>201</v>
      </c>
      <c r="G3812" s="23">
        <v>9</v>
      </c>
    </row>
    <row r="3813" spans="1:7" ht="15" x14ac:dyDescent="0.25">
      <c r="A3813" s="128" t="str">
        <f t="shared" si="59"/>
        <v>Reg2015Myelodyplastic syndromes - D46AllSexWest Coast</v>
      </c>
      <c r="B3813" s="23" t="s">
        <v>2</v>
      </c>
      <c r="C3813" s="23">
        <v>2015</v>
      </c>
      <c r="D3813" s="23" t="s">
        <v>295</v>
      </c>
      <c r="E3813" s="23" t="s">
        <v>3</v>
      </c>
      <c r="F3813" s="23" t="s">
        <v>201</v>
      </c>
      <c r="G3813" s="23">
        <v>1</v>
      </c>
    </row>
    <row r="3814" spans="1:7" ht="15" x14ac:dyDescent="0.25">
      <c r="A3814" s="128" t="str">
        <f t="shared" si="59"/>
        <v>Reg2015Lip - C00AllSexCanterbury</v>
      </c>
      <c r="B3814" s="23" t="s">
        <v>2</v>
      </c>
      <c r="C3814" s="23">
        <v>2015</v>
      </c>
      <c r="D3814" s="23" t="s">
        <v>27</v>
      </c>
      <c r="E3814" s="23" t="s">
        <v>3</v>
      </c>
      <c r="F3814" s="23" t="s">
        <v>202</v>
      </c>
      <c r="G3814" s="23">
        <v>8</v>
      </c>
    </row>
    <row r="3815" spans="1:7" ht="15" x14ac:dyDescent="0.25">
      <c r="A3815" s="128" t="str">
        <f t="shared" si="59"/>
        <v>Reg2015Tongue - C01-C02AllSexCanterbury</v>
      </c>
      <c r="B3815" s="23" t="s">
        <v>2</v>
      </c>
      <c r="C3815" s="23">
        <v>2015</v>
      </c>
      <c r="D3815" s="23" t="s">
        <v>42</v>
      </c>
      <c r="E3815" s="23" t="s">
        <v>3</v>
      </c>
      <c r="F3815" s="23" t="s">
        <v>202</v>
      </c>
      <c r="G3815" s="23">
        <v>15</v>
      </c>
    </row>
    <row r="3816" spans="1:7" ht="15" x14ac:dyDescent="0.25">
      <c r="A3816" s="128" t="str">
        <f t="shared" si="59"/>
        <v>Reg2015Mouth - C03-C06AllSexCanterbury</v>
      </c>
      <c r="B3816" s="23" t="s">
        <v>2</v>
      </c>
      <c r="C3816" s="23">
        <v>2015</v>
      </c>
      <c r="D3816" s="23" t="s">
        <v>31</v>
      </c>
      <c r="E3816" s="23" t="s">
        <v>3</v>
      </c>
      <c r="F3816" s="23" t="s">
        <v>202</v>
      </c>
      <c r="G3816" s="23">
        <v>19</v>
      </c>
    </row>
    <row r="3817" spans="1:7" ht="15" x14ac:dyDescent="0.25">
      <c r="A3817" s="128" t="str">
        <f t="shared" si="59"/>
        <v>Reg2015Salivary glands - C07-C08AllSexCanterbury</v>
      </c>
      <c r="B3817" s="23" t="s">
        <v>2</v>
      </c>
      <c r="C3817" s="23">
        <v>2015</v>
      </c>
      <c r="D3817" s="23" t="s">
        <v>247</v>
      </c>
      <c r="E3817" s="23" t="s">
        <v>3</v>
      </c>
      <c r="F3817" s="23" t="s">
        <v>202</v>
      </c>
      <c r="G3817" s="23">
        <v>4</v>
      </c>
    </row>
    <row r="3818" spans="1:7" ht="15" x14ac:dyDescent="0.25">
      <c r="A3818" s="128" t="str">
        <f t="shared" si="59"/>
        <v>Reg2015Tonsils - C09AllSexCanterbury</v>
      </c>
      <c r="B3818" s="23" t="s">
        <v>2</v>
      </c>
      <c r="C3818" s="23">
        <v>2015</v>
      </c>
      <c r="D3818" s="23" t="s">
        <v>248</v>
      </c>
      <c r="E3818" s="23" t="s">
        <v>3</v>
      </c>
      <c r="F3818" s="23" t="s">
        <v>202</v>
      </c>
      <c r="G3818" s="23">
        <v>9</v>
      </c>
    </row>
    <row r="3819" spans="1:7" ht="15" x14ac:dyDescent="0.25">
      <c r="A3819" s="128" t="str">
        <f t="shared" si="59"/>
        <v>Reg2015Oropharynx - C10AllSexCanterbury</v>
      </c>
      <c r="B3819" s="23" t="s">
        <v>2</v>
      </c>
      <c r="C3819" s="23">
        <v>2015</v>
      </c>
      <c r="D3819" s="23" t="s">
        <v>34</v>
      </c>
      <c r="E3819" s="23" t="s">
        <v>3</v>
      </c>
      <c r="F3819" s="23" t="s">
        <v>202</v>
      </c>
      <c r="G3819" s="23">
        <v>3</v>
      </c>
    </row>
    <row r="3820" spans="1:7" ht="15" x14ac:dyDescent="0.25">
      <c r="A3820" s="128" t="str">
        <f t="shared" si="59"/>
        <v>Reg2015Nasopharynx - C11AllSexCanterbury</v>
      </c>
      <c r="B3820" s="23" t="s">
        <v>2</v>
      </c>
      <c r="C3820" s="23">
        <v>2015</v>
      </c>
      <c r="D3820" s="23" t="s">
        <v>32</v>
      </c>
      <c r="E3820" s="23" t="s">
        <v>3</v>
      </c>
      <c r="F3820" s="23" t="s">
        <v>202</v>
      </c>
      <c r="G3820" s="23">
        <v>3</v>
      </c>
    </row>
    <row r="3821" spans="1:7" ht="15" x14ac:dyDescent="0.25">
      <c r="A3821" s="128" t="str">
        <f t="shared" si="59"/>
        <v>Reg2015Pyriform sinus - C12AllSexCanterbury</v>
      </c>
      <c r="B3821" s="23" t="s">
        <v>2</v>
      </c>
      <c r="C3821" s="23">
        <v>2015</v>
      </c>
      <c r="D3821" s="23" t="s">
        <v>249</v>
      </c>
      <c r="E3821" s="23" t="s">
        <v>3</v>
      </c>
      <c r="F3821" s="23" t="s">
        <v>202</v>
      </c>
      <c r="G3821" s="23">
        <v>2</v>
      </c>
    </row>
    <row r="3822" spans="1:7" ht="15" x14ac:dyDescent="0.25">
      <c r="A3822" s="128" t="str">
        <f t="shared" si="59"/>
        <v>Reg2015Hypopharynx - C13AllSexCanterbury</v>
      </c>
      <c r="B3822" s="23" t="s">
        <v>2</v>
      </c>
      <c r="C3822" s="23">
        <v>2015</v>
      </c>
      <c r="D3822" s="23" t="s">
        <v>24</v>
      </c>
      <c r="E3822" s="23" t="s">
        <v>3</v>
      </c>
      <c r="F3822" s="23" t="s">
        <v>202</v>
      </c>
      <c r="G3822" s="23">
        <v>1</v>
      </c>
    </row>
    <row r="3823" spans="1:7" ht="15" x14ac:dyDescent="0.25">
      <c r="A3823" s="128" t="str">
        <f t="shared" si="59"/>
        <v>Reg2015Other lip, oral cavity and pharynx - C14AllSexCanterbury</v>
      </c>
      <c r="B3823" s="23" t="s">
        <v>2</v>
      </c>
      <c r="C3823" s="23">
        <v>2015</v>
      </c>
      <c r="D3823" s="23" t="s">
        <v>250</v>
      </c>
      <c r="E3823" s="23" t="s">
        <v>3</v>
      </c>
      <c r="F3823" s="23" t="s">
        <v>202</v>
      </c>
      <c r="G3823" s="23">
        <v>1</v>
      </c>
    </row>
    <row r="3824" spans="1:7" ht="15" x14ac:dyDescent="0.25">
      <c r="A3824" s="128" t="str">
        <f t="shared" si="59"/>
        <v>Reg2015Oesophagus - C15AllSexCanterbury</v>
      </c>
      <c r="B3824" s="23" t="s">
        <v>2</v>
      </c>
      <c r="C3824" s="23">
        <v>2015</v>
      </c>
      <c r="D3824" s="23" t="s">
        <v>33</v>
      </c>
      <c r="E3824" s="23" t="s">
        <v>3</v>
      </c>
      <c r="F3824" s="23" t="s">
        <v>202</v>
      </c>
      <c r="G3824" s="23">
        <v>43</v>
      </c>
    </row>
    <row r="3825" spans="1:7" ht="15" x14ac:dyDescent="0.25">
      <c r="A3825" s="128" t="str">
        <f t="shared" si="59"/>
        <v>Reg2015Stomach - C16AllSexCanterbury</v>
      </c>
      <c r="B3825" s="23" t="s">
        <v>2</v>
      </c>
      <c r="C3825" s="23">
        <v>2015</v>
      </c>
      <c r="D3825" s="23" t="s">
        <v>39</v>
      </c>
      <c r="E3825" s="23" t="s">
        <v>3</v>
      </c>
      <c r="F3825" s="23" t="s">
        <v>202</v>
      </c>
      <c r="G3825" s="23">
        <v>40</v>
      </c>
    </row>
    <row r="3826" spans="1:7" ht="15" x14ac:dyDescent="0.25">
      <c r="A3826" s="128" t="str">
        <f t="shared" si="59"/>
        <v>Reg2015Small intestine - C17AllSexCanterbury</v>
      </c>
      <c r="B3826" s="23" t="s">
        <v>2</v>
      </c>
      <c r="C3826" s="23">
        <v>2015</v>
      </c>
      <c r="D3826" s="23" t="s">
        <v>252</v>
      </c>
      <c r="E3826" s="23" t="s">
        <v>3</v>
      </c>
      <c r="F3826" s="23" t="s">
        <v>202</v>
      </c>
      <c r="G3826" s="23">
        <v>21</v>
      </c>
    </row>
    <row r="3827" spans="1:7" ht="15" x14ac:dyDescent="0.25">
      <c r="A3827" s="128" t="str">
        <f t="shared" si="59"/>
        <v>Reg2015Colon, rectum and rectosigmoid junction - C18-C20AllSexCanterbury</v>
      </c>
      <c r="B3827" s="23" t="s">
        <v>2</v>
      </c>
      <c r="C3827" s="23">
        <v>2015</v>
      </c>
      <c r="D3827" s="23" t="s">
        <v>1567</v>
      </c>
      <c r="E3827" s="23" t="s">
        <v>3</v>
      </c>
      <c r="F3827" s="23" t="s">
        <v>202</v>
      </c>
      <c r="G3827" s="23">
        <v>352</v>
      </c>
    </row>
    <row r="3828" spans="1:7" ht="15" x14ac:dyDescent="0.25">
      <c r="A3828" s="128" t="str">
        <f t="shared" si="59"/>
        <v>Reg2015Anus - C21AllSexCanterbury</v>
      </c>
      <c r="B3828" s="23" t="s">
        <v>2</v>
      </c>
      <c r="C3828" s="23">
        <v>2015</v>
      </c>
      <c r="D3828" s="23" t="s">
        <v>18</v>
      </c>
      <c r="E3828" s="23" t="s">
        <v>3</v>
      </c>
      <c r="F3828" s="23" t="s">
        <v>202</v>
      </c>
      <c r="G3828" s="23">
        <v>7</v>
      </c>
    </row>
    <row r="3829" spans="1:7" ht="15" x14ac:dyDescent="0.25">
      <c r="A3829" s="128" t="str">
        <f t="shared" si="59"/>
        <v>Reg2015Liver - C22AllSexCanterbury</v>
      </c>
      <c r="B3829" s="23" t="s">
        <v>2</v>
      </c>
      <c r="C3829" s="23">
        <v>2015</v>
      </c>
      <c r="D3829" s="23" t="s">
        <v>254</v>
      </c>
      <c r="E3829" s="23" t="s">
        <v>3</v>
      </c>
      <c r="F3829" s="23" t="s">
        <v>202</v>
      </c>
      <c r="G3829" s="23">
        <v>26</v>
      </c>
    </row>
    <row r="3830" spans="1:7" ht="15" x14ac:dyDescent="0.25">
      <c r="A3830" s="128" t="str">
        <f t="shared" si="59"/>
        <v>Reg2015Gallbladder - C23AllSexCanterbury</v>
      </c>
      <c r="B3830" s="23" t="s">
        <v>2</v>
      </c>
      <c r="C3830" s="23">
        <v>2015</v>
      </c>
      <c r="D3830" s="23" t="s">
        <v>23</v>
      </c>
      <c r="E3830" s="23" t="s">
        <v>3</v>
      </c>
      <c r="F3830" s="23" t="s">
        <v>202</v>
      </c>
      <c r="G3830" s="23">
        <v>4</v>
      </c>
    </row>
    <row r="3831" spans="1:7" ht="15" x14ac:dyDescent="0.25">
      <c r="A3831" s="128" t="str">
        <f t="shared" si="59"/>
        <v>Reg2015Other biliary tract - C24AllSexCanterbury</v>
      </c>
      <c r="B3831" s="23" t="s">
        <v>2</v>
      </c>
      <c r="C3831" s="23">
        <v>2015</v>
      </c>
      <c r="D3831" s="23" t="s">
        <v>255</v>
      </c>
      <c r="E3831" s="23" t="s">
        <v>3</v>
      </c>
      <c r="F3831" s="23" t="s">
        <v>202</v>
      </c>
      <c r="G3831" s="23">
        <v>10</v>
      </c>
    </row>
    <row r="3832" spans="1:7" ht="15" x14ac:dyDescent="0.25">
      <c r="A3832" s="128" t="str">
        <f t="shared" si="59"/>
        <v>Reg2015Pancreas - C25AllSexCanterbury</v>
      </c>
      <c r="B3832" s="23" t="s">
        <v>2</v>
      </c>
      <c r="C3832" s="23">
        <v>2015</v>
      </c>
      <c r="D3832" s="23" t="s">
        <v>36</v>
      </c>
      <c r="E3832" s="23" t="s">
        <v>3</v>
      </c>
      <c r="F3832" s="23" t="s">
        <v>202</v>
      </c>
      <c r="G3832" s="23">
        <v>52</v>
      </c>
    </row>
    <row r="3833" spans="1:7" ht="15" x14ac:dyDescent="0.25">
      <c r="A3833" s="128" t="str">
        <f t="shared" si="59"/>
        <v>Reg2015Other digestive organs - C26AllSexCanterbury</v>
      </c>
      <c r="B3833" s="23" t="s">
        <v>2</v>
      </c>
      <c r="C3833" s="23">
        <v>2015</v>
      </c>
      <c r="D3833" s="23" t="s">
        <v>256</v>
      </c>
      <c r="E3833" s="23" t="s">
        <v>3</v>
      </c>
      <c r="F3833" s="23" t="s">
        <v>202</v>
      </c>
      <c r="G3833" s="23">
        <v>14</v>
      </c>
    </row>
    <row r="3834" spans="1:7" ht="15" x14ac:dyDescent="0.25">
      <c r="A3834" s="128" t="str">
        <f t="shared" si="59"/>
        <v>Reg2015Nasal cavity and middle ear - C30AllSexCanterbury</v>
      </c>
      <c r="B3834" s="23" t="s">
        <v>2</v>
      </c>
      <c r="C3834" s="23">
        <v>2015</v>
      </c>
      <c r="D3834" s="23" t="s">
        <v>258</v>
      </c>
      <c r="E3834" s="23" t="s">
        <v>3</v>
      </c>
      <c r="F3834" s="23" t="s">
        <v>202</v>
      </c>
      <c r="G3834" s="23">
        <v>1</v>
      </c>
    </row>
    <row r="3835" spans="1:7" ht="15" x14ac:dyDescent="0.25">
      <c r="A3835" s="128" t="str">
        <f t="shared" si="59"/>
        <v>Reg2015Larynx - C32AllSexCanterbury</v>
      </c>
      <c r="B3835" s="23" t="s">
        <v>2</v>
      </c>
      <c r="C3835" s="23">
        <v>2015</v>
      </c>
      <c r="D3835" s="23" t="s">
        <v>25</v>
      </c>
      <c r="E3835" s="23" t="s">
        <v>3</v>
      </c>
      <c r="F3835" s="23" t="s">
        <v>202</v>
      </c>
      <c r="G3835" s="23">
        <v>9</v>
      </c>
    </row>
    <row r="3836" spans="1:7" ht="15" x14ac:dyDescent="0.25">
      <c r="A3836" s="128" t="str">
        <f t="shared" si="59"/>
        <v>Reg2015Lung - C33-C34AllSexCanterbury</v>
      </c>
      <c r="B3836" s="23" t="s">
        <v>2</v>
      </c>
      <c r="C3836" s="23">
        <v>2015</v>
      </c>
      <c r="D3836" s="23" t="s">
        <v>47</v>
      </c>
      <c r="E3836" s="23" t="s">
        <v>3</v>
      </c>
      <c r="F3836" s="23" t="s">
        <v>202</v>
      </c>
      <c r="G3836" s="23">
        <v>231</v>
      </c>
    </row>
    <row r="3837" spans="1:7" ht="15" x14ac:dyDescent="0.25">
      <c r="A3837" s="128" t="str">
        <f t="shared" si="59"/>
        <v>Reg2015Thymus - C37AllSexCanterbury</v>
      </c>
      <c r="B3837" s="23" t="s">
        <v>2</v>
      </c>
      <c r="C3837" s="23">
        <v>2015</v>
      </c>
      <c r="D3837" s="23" t="s">
        <v>41</v>
      </c>
      <c r="E3837" s="23" t="s">
        <v>3</v>
      </c>
      <c r="F3837" s="23" t="s">
        <v>202</v>
      </c>
      <c r="G3837" s="23">
        <v>3</v>
      </c>
    </row>
    <row r="3838" spans="1:7" ht="15" x14ac:dyDescent="0.25">
      <c r="A3838" s="128" t="str">
        <f t="shared" si="59"/>
        <v>Reg2015Bone and articular cartilage - C40-C41AllSexCanterbury</v>
      </c>
      <c r="B3838" s="23" t="s">
        <v>2</v>
      </c>
      <c r="C3838" s="23">
        <v>2015</v>
      </c>
      <c r="D3838" s="23" t="s">
        <v>262</v>
      </c>
      <c r="E3838" s="23" t="s">
        <v>3</v>
      </c>
      <c r="F3838" s="23" t="s">
        <v>202</v>
      </c>
      <c r="G3838" s="23">
        <v>2</v>
      </c>
    </row>
    <row r="3839" spans="1:7" ht="15" x14ac:dyDescent="0.25">
      <c r="A3839" s="128" t="str">
        <f t="shared" si="59"/>
        <v>Reg2015Melanoma - C43AllSexCanterbury</v>
      </c>
      <c r="B3839" s="23" t="s">
        <v>2</v>
      </c>
      <c r="C3839" s="23">
        <v>2015</v>
      </c>
      <c r="D3839" s="23" t="s">
        <v>28</v>
      </c>
      <c r="E3839" s="23" t="s">
        <v>3</v>
      </c>
      <c r="F3839" s="23" t="s">
        <v>202</v>
      </c>
      <c r="G3839" s="23">
        <v>309</v>
      </c>
    </row>
    <row r="3840" spans="1:7" ht="15" x14ac:dyDescent="0.25">
      <c r="A3840" s="128" t="str">
        <f t="shared" si="59"/>
        <v>Reg2015Non-melanoma - C44AllSexCanterbury</v>
      </c>
      <c r="B3840" s="23" t="s">
        <v>2</v>
      </c>
      <c r="C3840" s="23">
        <v>2015</v>
      </c>
      <c r="D3840" s="23" t="s">
        <v>263</v>
      </c>
      <c r="E3840" s="23" t="s">
        <v>3</v>
      </c>
      <c r="F3840" s="23" t="s">
        <v>202</v>
      </c>
      <c r="G3840" s="23">
        <v>14</v>
      </c>
    </row>
    <row r="3841" spans="1:7" ht="15" x14ac:dyDescent="0.25">
      <c r="A3841" s="128" t="str">
        <f t="shared" si="59"/>
        <v>Reg2015Mesothelioma - C45AllSexCanterbury</v>
      </c>
      <c r="B3841" s="23" t="s">
        <v>2</v>
      </c>
      <c r="C3841" s="23">
        <v>2015</v>
      </c>
      <c r="D3841" s="23" t="s">
        <v>30</v>
      </c>
      <c r="E3841" s="23" t="s">
        <v>3</v>
      </c>
      <c r="F3841" s="23" t="s">
        <v>202</v>
      </c>
      <c r="G3841" s="23">
        <v>12</v>
      </c>
    </row>
    <row r="3842" spans="1:7" ht="15" x14ac:dyDescent="0.25">
      <c r="A3842" s="128" t="str">
        <f t="shared" si="59"/>
        <v>Reg2015Peripheral nerves and autonomic nervous system - C47AllSexCanterbury</v>
      </c>
      <c r="B3842" s="23" t="s">
        <v>2</v>
      </c>
      <c r="C3842" s="23">
        <v>2015</v>
      </c>
      <c r="D3842" s="23" t="s">
        <v>266</v>
      </c>
      <c r="E3842" s="23" t="s">
        <v>3</v>
      </c>
      <c r="F3842" s="23" t="s">
        <v>202</v>
      </c>
      <c r="G3842" s="23">
        <v>1</v>
      </c>
    </row>
    <row r="3843" spans="1:7" ht="15" x14ac:dyDescent="0.25">
      <c r="A3843" s="128" t="str">
        <f t="shared" ref="A3843:A3906" si="60">B3843&amp;C3843&amp;D3843&amp;E3843&amp;F3843</f>
        <v>Reg2015Peritoneum - C48AllSexCanterbury</v>
      </c>
      <c r="B3843" s="23" t="s">
        <v>2</v>
      </c>
      <c r="C3843" s="23">
        <v>2015</v>
      </c>
      <c r="D3843" s="23" t="s">
        <v>267</v>
      </c>
      <c r="E3843" s="23" t="s">
        <v>3</v>
      </c>
      <c r="F3843" s="23" t="s">
        <v>202</v>
      </c>
      <c r="G3843" s="23">
        <v>5</v>
      </c>
    </row>
    <row r="3844" spans="1:7" ht="15" x14ac:dyDescent="0.25">
      <c r="A3844" s="128" t="str">
        <f t="shared" si="60"/>
        <v>Reg2015Connective tissue - C49AllSexCanterbury</v>
      </c>
      <c r="B3844" s="23" t="s">
        <v>2</v>
      </c>
      <c r="C3844" s="23">
        <v>2015</v>
      </c>
      <c r="D3844" s="23" t="s">
        <v>268</v>
      </c>
      <c r="E3844" s="23" t="s">
        <v>3</v>
      </c>
      <c r="F3844" s="23" t="s">
        <v>202</v>
      </c>
      <c r="G3844" s="23">
        <v>11</v>
      </c>
    </row>
    <row r="3845" spans="1:7" ht="15" x14ac:dyDescent="0.25">
      <c r="A3845" s="128" t="str">
        <f t="shared" si="60"/>
        <v>Reg2015Breast - C50AllSexCanterbury</v>
      </c>
      <c r="B3845" s="23" t="s">
        <v>2</v>
      </c>
      <c r="C3845" s="23">
        <v>2015</v>
      </c>
      <c r="D3845" s="23" t="s">
        <v>21</v>
      </c>
      <c r="E3845" s="23" t="s">
        <v>3</v>
      </c>
      <c r="F3845" s="23" t="s">
        <v>202</v>
      </c>
      <c r="G3845" s="23">
        <v>380</v>
      </c>
    </row>
    <row r="3846" spans="1:7" ht="15" x14ac:dyDescent="0.25">
      <c r="A3846" s="128" t="str">
        <f t="shared" si="60"/>
        <v>Reg2015Vulva - C51AllSexCanterbury</v>
      </c>
      <c r="B3846" s="23" t="s">
        <v>2</v>
      </c>
      <c r="C3846" s="23">
        <v>2015</v>
      </c>
      <c r="D3846" s="23" t="s">
        <v>46</v>
      </c>
      <c r="E3846" s="23" t="s">
        <v>3</v>
      </c>
      <c r="F3846" s="23" t="s">
        <v>202</v>
      </c>
      <c r="G3846" s="23">
        <v>6</v>
      </c>
    </row>
    <row r="3847" spans="1:7" ht="15" x14ac:dyDescent="0.25">
      <c r="A3847" s="128" t="str">
        <f t="shared" si="60"/>
        <v>Reg2015Vagina - C52AllSexCanterbury</v>
      </c>
      <c r="B3847" s="23" t="s">
        <v>2</v>
      </c>
      <c r="C3847" s="23">
        <v>2015</v>
      </c>
      <c r="D3847" s="23" t="s">
        <v>45</v>
      </c>
      <c r="E3847" s="23" t="s">
        <v>3</v>
      </c>
      <c r="F3847" s="23" t="s">
        <v>202</v>
      </c>
      <c r="G3847" s="23">
        <v>1</v>
      </c>
    </row>
    <row r="3848" spans="1:7" ht="15" x14ac:dyDescent="0.25">
      <c r="A3848" s="128" t="str">
        <f t="shared" si="60"/>
        <v>Reg2015Cervix - C53AllSexCanterbury</v>
      </c>
      <c r="B3848" s="23" t="s">
        <v>2</v>
      </c>
      <c r="C3848" s="23">
        <v>2015</v>
      </c>
      <c r="D3848" s="23" t="s">
        <v>22</v>
      </c>
      <c r="E3848" s="23" t="s">
        <v>3</v>
      </c>
      <c r="F3848" s="23" t="s">
        <v>202</v>
      </c>
      <c r="G3848" s="23">
        <v>17</v>
      </c>
    </row>
    <row r="3849" spans="1:7" ht="15" x14ac:dyDescent="0.25">
      <c r="A3849" s="128" t="str">
        <f t="shared" si="60"/>
        <v>Reg2015Uterus - C54-C55AllSexCanterbury</v>
      </c>
      <c r="B3849" s="23" t="s">
        <v>2</v>
      </c>
      <c r="C3849" s="23">
        <v>2015</v>
      </c>
      <c r="D3849" s="23" t="s">
        <v>44</v>
      </c>
      <c r="E3849" s="23" t="s">
        <v>3</v>
      </c>
      <c r="F3849" s="23" t="s">
        <v>202</v>
      </c>
      <c r="G3849" s="23">
        <v>54</v>
      </c>
    </row>
    <row r="3850" spans="1:7" ht="15" x14ac:dyDescent="0.25">
      <c r="A3850" s="128" t="str">
        <f t="shared" si="60"/>
        <v>Reg2015Ovary - C56AllSexCanterbury</v>
      </c>
      <c r="B3850" s="23" t="s">
        <v>2</v>
      </c>
      <c r="C3850" s="23">
        <v>2015</v>
      </c>
      <c r="D3850" s="23" t="s">
        <v>35</v>
      </c>
      <c r="E3850" s="23" t="s">
        <v>3</v>
      </c>
      <c r="F3850" s="23" t="s">
        <v>202</v>
      </c>
      <c r="G3850" s="23">
        <v>24</v>
      </c>
    </row>
    <row r="3851" spans="1:7" ht="15" x14ac:dyDescent="0.25">
      <c r="A3851" s="128" t="str">
        <f t="shared" si="60"/>
        <v>Reg2015Other female genital organs - C57AllSexCanterbury</v>
      </c>
      <c r="B3851" s="23" t="s">
        <v>2</v>
      </c>
      <c r="C3851" s="23">
        <v>2015</v>
      </c>
      <c r="D3851" s="23" t="s">
        <v>270</v>
      </c>
      <c r="E3851" s="23" t="s">
        <v>3</v>
      </c>
      <c r="F3851" s="23" t="s">
        <v>202</v>
      </c>
      <c r="G3851" s="23">
        <v>8</v>
      </c>
    </row>
    <row r="3852" spans="1:7" ht="15" x14ac:dyDescent="0.25">
      <c r="A3852" s="128" t="str">
        <f t="shared" si="60"/>
        <v>Reg2015Penis - C60AllSexCanterbury</v>
      </c>
      <c r="B3852" s="23" t="s">
        <v>2</v>
      </c>
      <c r="C3852" s="23">
        <v>2015</v>
      </c>
      <c r="D3852" s="23" t="s">
        <v>37</v>
      </c>
      <c r="E3852" s="23" t="s">
        <v>3</v>
      </c>
      <c r="F3852" s="23" t="s">
        <v>202</v>
      </c>
      <c r="G3852" s="23">
        <v>3</v>
      </c>
    </row>
    <row r="3853" spans="1:7" ht="15" x14ac:dyDescent="0.25">
      <c r="A3853" s="128" t="str">
        <f t="shared" si="60"/>
        <v>Reg2015Prostate - C61AllSexCanterbury</v>
      </c>
      <c r="B3853" s="23" t="s">
        <v>2</v>
      </c>
      <c r="C3853" s="23">
        <v>2015</v>
      </c>
      <c r="D3853" s="23" t="s">
        <v>38</v>
      </c>
      <c r="E3853" s="23" t="s">
        <v>3</v>
      </c>
      <c r="F3853" s="23" t="s">
        <v>202</v>
      </c>
      <c r="G3853" s="23">
        <v>416</v>
      </c>
    </row>
    <row r="3854" spans="1:7" ht="15" x14ac:dyDescent="0.25">
      <c r="A3854" s="128" t="str">
        <f t="shared" si="60"/>
        <v>Reg2015Testis - C62AllSexCanterbury</v>
      </c>
      <c r="B3854" s="23" t="s">
        <v>2</v>
      </c>
      <c r="C3854" s="23">
        <v>2015</v>
      </c>
      <c r="D3854" s="23" t="s">
        <v>40</v>
      </c>
      <c r="E3854" s="23" t="s">
        <v>3</v>
      </c>
      <c r="F3854" s="23" t="s">
        <v>202</v>
      </c>
      <c r="G3854" s="23">
        <v>20</v>
      </c>
    </row>
    <row r="3855" spans="1:7" ht="15" x14ac:dyDescent="0.25">
      <c r="A3855" s="128" t="str">
        <f t="shared" si="60"/>
        <v>Reg2015Kidney - C64AllSexCanterbury</v>
      </c>
      <c r="B3855" s="23" t="s">
        <v>2</v>
      </c>
      <c r="C3855" s="23">
        <v>2015</v>
      </c>
      <c r="D3855" s="23" t="s">
        <v>274</v>
      </c>
      <c r="E3855" s="23" t="s">
        <v>3</v>
      </c>
      <c r="F3855" s="23" t="s">
        <v>202</v>
      </c>
      <c r="G3855" s="23">
        <v>64</v>
      </c>
    </row>
    <row r="3856" spans="1:7" ht="15" x14ac:dyDescent="0.25">
      <c r="A3856" s="128" t="str">
        <f t="shared" si="60"/>
        <v>Reg2015Renal pelvis - C65AllSexCanterbury</v>
      </c>
      <c r="B3856" s="23" t="s">
        <v>2</v>
      </c>
      <c r="C3856" s="23">
        <v>2015</v>
      </c>
      <c r="D3856" s="23" t="s">
        <v>275</v>
      </c>
      <c r="E3856" s="23" t="s">
        <v>3</v>
      </c>
      <c r="F3856" s="23" t="s">
        <v>202</v>
      </c>
      <c r="G3856" s="23">
        <v>6</v>
      </c>
    </row>
    <row r="3857" spans="1:7" ht="15" x14ac:dyDescent="0.25">
      <c r="A3857" s="128" t="str">
        <f t="shared" si="60"/>
        <v>Reg2015Ureter - C66AllSexCanterbury</v>
      </c>
      <c r="B3857" s="23" t="s">
        <v>2</v>
      </c>
      <c r="C3857" s="23">
        <v>2015</v>
      </c>
      <c r="D3857" s="23" t="s">
        <v>43</v>
      </c>
      <c r="E3857" s="23" t="s">
        <v>3</v>
      </c>
      <c r="F3857" s="23" t="s">
        <v>202</v>
      </c>
      <c r="G3857" s="23">
        <v>3</v>
      </c>
    </row>
    <row r="3858" spans="1:7" ht="15" x14ac:dyDescent="0.25">
      <c r="A3858" s="128" t="str">
        <f t="shared" si="60"/>
        <v>Reg2015Bladder - C67AllSexCanterbury</v>
      </c>
      <c r="B3858" s="23" t="s">
        <v>2</v>
      </c>
      <c r="C3858" s="23">
        <v>2015</v>
      </c>
      <c r="D3858" s="23" t="s">
        <v>19</v>
      </c>
      <c r="E3858" s="23" t="s">
        <v>3</v>
      </c>
      <c r="F3858" s="23" t="s">
        <v>202</v>
      </c>
      <c r="G3858" s="23">
        <v>47</v>
      </c>
    </row>
    <row r="3859" spans="1:7" ht="15" x14ac:dyDescent="0.25">
      <c r="A3859" s="128" t="str">
        <f t="shared" si="60"/>
        <v>Reg2015Other urinary organs - C68AllSexCanterbury</v>
      </c>
      <c r="B3859" s="23" t="s">
        <v>2</v>
      </c>
      <c r="C3859" s="23">
        <v>2015</v>
      </c>
      <c r="D3859" s="23" t="s">
        <v>276</v>
      </c>
      <c r="E3859" s="23" t="s">
        <v>3</v>
      </c>
      <c r="F3859" s="23" t="s">
        <v>202</v>
      </c>
      <c r="G3859" s="23">
        <v>5</v>
      </c>
    </row>
    <row r="3860" spans="1:7" ht="15" x14ac:dyDescent="0.25">
      <c r="A3860" s="128" t="str">
        <f t="shared" si="60"/>
        <v>Reg2015Eye - C69AllSexCanterbury</v>
      </c>
      <c r="B3860" s="23" t="s">
        <v>2</v>
      </c>
      <c r="C3860" s="23">
        <v>2015</v>
      </c>
      <c r="D3860" s="23" t="s">
        <v>278</v>
      </c>
      <c r="E3860" s="23" t="s">
        <v>3</v>
      </c>
      <c r="F3860" s="23" t="s">
        <v>202</v>
      </c>
      <c r="G3860" s="23">
        <v>7</v>
      </c>
    </row>
    <row r="3861" spans="1:7" ht="15" x14ac:dyDescent="0.25">
      <c r="A3861" s="128" t="str">
        <f t="shared" si="60"/>
        <v>Reg2015Brain - C71AllSexCanterbury</v>
      </c>
      <c r="B3861" s="23" t="s">
        <v>2</v>
      </c>
      <c r="C3861" s="23">
        <v>2015</v>
      </c>
      <c r="D3861" s="23" t="s">
        <v>20</v>
      </c>
      <c r="E3861" s="23" t="s">
        <v>3</v>
      </c>
      <c r="F3861" s="23" t="s">
        <v>202</v>
      </c>
      <c r="G3861" s="23">
        <v>37</v>
      </c>
    </row>
    <row r="3862" spans="1:7" ht="15" x14ac:dyDescent="0.25">
      <c r="A3862" s="128" t="str">
        <f t="shared" si="60"/>
        <v>Reg2015Thyroid - C73AllSexCanterbury</v>
      </c>
      <c r="B3862" s="23" t="s">
        <v>2</v>
      </c>
      <c r="C3862" s="23">
        <v>2015</v>
      </c>
      <c r="D3862" s="23" t="s">
        <v>281</v>
      </c>
      <c r="E3862" s="23" t="s">
        <v>3</v>
      </c>
      <c r="F3862" s="23" t="s">
        <v>202</v>
      </c>
      <c r="G3862" s="23">
        <v>23</v>
      </c>
    </row>
    <row r="3863" spans="1:7" ht="15" x14ac:dyDescent="0.25">
      <c r="A3863" s="128" t="str">
        <f t="shared" si="60"/>
        <v>Reg2015Unknown primary - C77-C79AllSexCanterbury</v>
      </c>
      <c r="B3863" s="23" t="s">
        <v>2</v>
      </c>
      <c r="C3863" s="23">
        <v>2015</v>
      </c>
      <c r="D3863" s="23" t="s">
        <v>286</v>
      </c>
      <c r="E3863" s="23" t="s">
        <v>3</v>
      </c>
      <c r="F3863" s="23" t="s">
        <v>202</v>
      </c>
      <c r="G3863" s="23">
        <v>30</v>
      </c>
    </row>
    <row r="3864" spans="1:7" ht="15" x14ac:dyDescent="0.25">
      <c r="A3864" s="128" t="str">
        <f t="shared" si="60"/>
        <v>Reg2015Unspecified site - C80AllSexCanterbury</v>
      </c>
      <c r="B3864" s="23" t="s">
        <v>2</v>
      </c>
      <c r="C3864" s="23">
        <v>2015</v>
      </c>
      <c r="D3864" s="23" t="s">
        <v>287</v>
      </c>
      <c r="E3864" s="23" t="s">
        <v>3</v>
      </c>
      <c r="F3864" s="23" t="s">
        <v>202</v>
      </c>
      <c r="G3864" s="23">
        <v>7</v>
      </c>
    </row>
    <row r="3865" spans="1:7" ht="15" x14ac:dyDescent="0.25">
      <c r="A3865" s="128" t="str">
        <f t="shared" si="60"/>
        <v>Reg2015Hodgkin lymphoma - C81AllSexCanterbury</v>
      </c>
      <c r="B3865" s="23" t="s">
        <v>2</v>
      </c>
      <c r="C3865" s="23">
        <v>2015</v>
      </c>
      <c r="D3865" s="23" t="s">
        <v>289</v>
      </c>
      <c r="E3865" s="23" t="s">
        <v>3</v>
      </c>
      <c r="F3865" s="23" t="s">
        <v>202</v>
      </c>
      <c r="G3865" s="23">
        <v>9</v>
      </c>
    </row>
    <row r="3866" spans="1:7" ht="15" x14ac:dyDescent="0.25">
      <c r="A3866" s="128" t="str">
        <f t="shared" si="60"/>
        <v>Reg2015Non-Hodgkin lymphoma - C82-C86, C96AllSexCanterbury</v>
      </c>
      <c r="B3866" s="23" t="s">
        <v>2</v>
      </c>
      <c r="C3866" s="23">
        <v>2015</v>
      </c>
      <c r="D3866" s="23" t="s">
        <v>365</v>
      </c>
      <c r="E3866" s="23" t="s">
        <v>3</v>
      </c>
      <c r="F3866" s="23" t="s">
        <v>202</v>
      </c>
      <c r="G3866" s="23">
        <v>93</v>
      </c>
    </row>
    <row r="3867" spans="1:7" ht="15" x14ac:dyDescent="0.25">
      <c r="A3867" s="128" t="str">
        <f t="shared" si="60"/>
        <v>Reg2015Immunoproliferative cancers - C88AllSexCanterbury</v>
      </c>
      <c r="B3867" s="23" t="s">
        <v>2</v>
      </c>
      <c r="C3867" s="23">
        <v>2015</v>
      </c>
      <c r="D3867" s="23" t="s">
        <v>291</v>
      </c>
      <c r="E3867" s="23" t="s">
        <v>3</v>
      </c>
      <c r="F3867" s="23" t="s">
        <v>202</v>
      </c>
      <c r="G3867" s="23">
        <v>7</v>
      </c>
    </row>
    <row r="3868" spans="1:7" ht="15" x14ac:dyDescent="0.25">
      <c r="A3868" s="128" t="str">
        <f t="shared" si="60"/>
        <v>Reg2015Myeloma - C90AllSexCanterbury</v>
      </c>
      <c r="B3868" s="23" t="s">
        <v>2</v>
      </c>
      <c r="C3868" s="23">
        <v>2015</v>
      </c>
      <c r="D3868" s="23" t="s">
        <v>292</v>
      </c>
      <c r="E3868" s="23" t="s">
        <v>3</v>
      </c>
      <c r="F3868" s="23" t="s">
        <v>202</v>
      </c>
      <c r="G3868" s="23">
        <v>46</v>
      </c>
    </row>
    <row r="3869" spans="1:7" ht="15" x14ac:dyDescent="0.25">
      <c r="A3869" s="128" t="str">
        <f t="shared" si="60"/>
        <v>Reg2015Leukaemia - C91-C95AllSexCanterbury</v>
      </c>
      <c r="B3869" s="23" t="s">
        <v>2</v>
      </c>
      <c r="C3869" s="23">
        <v>2015</v>
      </c>
      <c r="D3869" s="23" t="s">
        <v>26</v>
      </c>
      <c r="E3869" s="23" t="s">
        <v>3</v>
      </c>
      <c r="F3869" s="23" t="s">
        <v>202</v>
      </c>
      <c r="G3869" s="23">
        <v>76</v>
      </c>
    </row>
    <row r="3870" spans="1:7" ht="15" x14ac:dyDescent="0.25">
      <c r="A3870" s="128" t="str">
        <f t="shared" si="60"/>
        <v>Reg2015Polycythemia vera - D45AllSexCanterbury</v>
      </c>
      <c r="B3870" s="23" t="s">
        <v>2</v>
      </c>
      <c r="C3870" s="23">
        <v>2015</v>
      </c>
      <c r="D3870" s="23" t="s">
        <v>294</v>
      </c>
      <c r="E3870" s="23" t="s">
        <v>3</v>
      </c>
      <c r="F3870" s="23" t="s">
        <v>202</v>
      </c>
      <c r="G3870" s="23">
        <v>2</v>
      </c>
    </row>
    <row r="3871" spans="1:7" ht="15" x14ac:dyDescent="0.25">
      <c r="A3871" s="128" t="str">
        <f t="shared" si="60"/>
        <v>Reg2015Myelodyplastic syndromes - D46AllSexCanterbury</v>
      </c>
      <c r="B3871" s="23" t="s">
        <v>2</v>
      </c>
      <c r="C3871" s="23">
        <v>2015</v>
      </c>
      <c r="D3871" s="23" t="s">
        <v>295</v>
      </c>
      <c r="E3871" s="23" t="s">
        <v>3</v>
      </c>
      <c r="F3871" s="23" t="s">
        <v>202</v>
      </c>
      <c r="G3871" s="23">
        <v>25</v>
      </c>
    </row>
    <row r="3872" spans="1:7" ht="15" x14ac:dyDescent="0.25">
      <c r="A3872" s="128" t="str">
        <f t="shared" si="60"/>
        <v>Reg2015Uncertain behaviour of lymphoid, haematopoietic and related tissue - D47AllSexCanterbury</v>
      </c>
      <c r="B3872" s="23" t="s">
        <v>2</v>
      </c>
      <c r="C3872" s="23">
        <v>2015</v>
      </c>
      <c r="D3872" s="23" t="s">
        <v>296</v>
      </c>
      <c r="E3872" s="23" t="s">
        <v>3</v>
      </c>
      <c r="F3872" s="23" t="s">
        <v>202</v>
      </c>
      <c r="G3872" s="23">
        <v>17</v>
      </c>
    </row>
    <row r="3873" spans="1:7" ht="15" x14ac:dyDescent="0.25">
      <c r="A3873" s="128" t="str">
        <f t="shared" si="60"/>
        <v>Reg2015Tongue - C01-C02AllSexSouth Canterbury</v>
      </c>
      <c r="B3873" s="23" t="s">
        <v>2</v>
      </c>
      <c r="C3873" s="23">
        <v>2015</v>
      </c>
      <c r="D3873" s="23" t="s">
        <v>42</v>
      </c>
      <c r="E3873" s="23" t="s">
        <v>3</v>
      </c>
      <c r="F3873" s="23" t="s">
        <v>203</v>
      </c>
      <c r="G3873" s="23">
        <v>1</v>
      </c>
    </row>
    <row r="3874" spans="1:7" ht="15" x14ac:dyDescent="0.25">
      <c r="A3874" s="128" t="str">
        <f t="shared" si="60"/>
        <v>Reg2015Mouth - C03-C06AllSexSouth Canterbury</v>
      </c>
      <c r="B3874" s="23" t="s">
        <v>2</v>
      </c>
      <c r="C3874" s="23">
        <v>2015</v>
      </c>
      <c r="D3874" s="23" t="s">
        <v>31</v>
      </c>
      <c r="E3874" s="23" t="s">
        <v>3</v>
      </c>
      <c r="F3874" s="23" t="s">
        <v>203</v>
      </c>
      <c r="G3874" s="23">
        <v>1</v>
      </c>
    </row>
    <row r="3875" spans="1:7" ht="15" x14ac:dyDescent="0.25">
      <c r="A3875" s="128" t="str">
        <f t="shared" si="60"/>
        <v>Reg2015Salivary glands - C07-C08AllSexSouth Canterbury</v>
      </c>
      <c r="B3875" s="23" t="s">
        <v>2</v>
      </c>
      <c r="C3875" s="23">
        <v>2015</v>
      </c>
      <c r="D3875" s="23" t="s">
        <v>247</v>
      </c>
      <c r="E3875" s="23" t="s">
        <v>3</v>
      </c>
      <c r="F3875" s="23" t="s">
        <v>203</v>
      </c>
      <c r="G3875" s="23">
        <v>1</v>
      </c>
    </row>
    <row r="3876" spans="1:7" ht="15" x14ac:dyDescent="0.25">
      <c r="A3876" s="128" t="str">
        <f t="shared" si="60"/>
        <v>Reg2015Other lip, oral cavity and pharynx - C14AllSexSouth Canterbury</v>
      </c>
      <c r="B3876" s="23" t="s">
        <v>2</v>
      </c>
      <c r="C3876" s="23">
        <v>2015</v>
      </c>
      <c r="D3876" s="23" t="s">
        <v>250</v>
      </c>
      <c r="E3876" s="23" t="s">
        <v>3</v>
      </c>
      <c r="F3876" s="23" t="s">
        <v>203</v>
      </c>
      <c r="G3876" s="23">
        <v>1</v>
      </c>
    </row>
    <row r="3877" spans="1:7" ht="15" x14ac:dyDescent="0.25">
      <c r="A3877" s="128" t="str">
        <f t="shared" si="60"/>
        <v>Reg2015Oesophagus - C15AllSexSouth Canterbury</v>
      </c>
      <c r="B3877" s="23" t="s">
        <v>2</v>
      </c>
      <c r="C3877" s="23">
        <v>2015</v>
      </c>
      <c r="D3877" s="23" t="s">
        <v>33</v>
      </c>
      <c r="E3877" s="23" t="s">
        <v>3</v>
      </c>
      <c r="F3877" s="23" t="s">
        <v>203</v>
      </c>
      <c r="G3877" s="23">
        <v>3</v>
      </c>
    </row>
    <row r="3878" spans="1:7" ht="15" x14ac:dyDescent="0.25">
      <c r="A3878" s="128" t="str">
        <f t="shared" si="60"/>
        <v>Reg2015Stomach - C16AllSexSouth Canterbury</v>
      </c>
      <c r="B3878" s="23" t="s">
        <v>2</v>
      </c>
      <c r="C3878" s="23">
        <v>2015</v>
      </c>
      <c r="D3878" s="23" t="s">
        <v>39</v>
      </c>
      <c r="E3878" s="23" t="s">
        <v>3</v>
      </c>
      <c r="F3878" s="23" t="s">
        <v>203</v>
      </c>
      <c r="G3878" s="23">
        <v>5</v>
      </c>
    </row>
    <row r="3879" spans="1:7" ht="15" x14ac:dyDescent="0.25">
      <c r="A3879" s="128" t="str">
        <f t="shared" si="60"/>
        <v>Reg2015Small intestine - C17AllSexSouth Canterbury</v>
      </c>
      <c r="B3879" s="23" t="s">
        <v>2</v>
      </c>
      <c r="C3879" s="23">
        <v>2015</v>
      </c>
      <c r="D3879" s="23" t="s">
        <v>252</v>
      </c>
      <c r="E3879" s="23" t="s">
        <v>3</v>
      </c>
      <c r="F3879" s="23" t="s">
        <v>203</v>
      </c>
      <c r="G3879" s="23">
        <v>3</v>
      </c>
    </row>
    <row r="3880" spans="1:7" ht="15" x14ac:dyDescent="0.25">
      <c r="A3880" s="128" t="str">
        <f t="shared" si="60"/>
        <v>Reg2015Colon, rectum and rectosigmoid junction - C18-C20AllSexSouth Canterbury</v>
      </c>
      <c r="B3880" s="23" t="s">
        <v>2</v>
      </c>
      <c r="C3880" s="23">
        <v>2015</v>
      </c>
      <c r="D3880" s="23" t="s">
        <v>1567</v>
      </c>
      <c r="E3880" s="23" t="s">
        <v>3</v>
      </c>
      <c r="F3880" s="23" t="s">
        <v>203</v>
      </c>
      <c r="G3880" s="23">
        <v>54</v>
      </c>
    </row>
    <row r="3881" spans="1:7" ht="15" x14ac:dyDescent="0.25">
      <c r="A3881" s="128" t="str">
        <f t="shared" si="60"/>
        <v>Reg2015Anus - C21AllSexSouth Canterbury</v>
      </c>
      <c r="B3881" s="23" t="s">
        <v>2</v>
      </c>
      <c r="C3881" s="23">
        <v>2015</v>
      </c>
      <c r="D3881" s="23" t="s">
        <v>18</v>
      </c>
      <c r="E3881" s="23" t="s">
        <v>3</v>
      </c>
      <c r="F3881" s="23" t="s">
        <v>203</v>
      </c>
      <c r="G3881" s="23">
        <v>1</v>
      </c>
    </row>
    <row r="3882" spans="1:7" ht="15" x14ac:dyDescent="0.25">
      <c r="A3882" s="128" t="str">
        <f t="shared" si="60"/>
        <v>Reg2015Liver - C22AllSexSouth Canterbury</v>
      </c>
      <c r="B3882" s="23" t="s">
        <v>2</v>
      </c>
      <c r="C3882" s="23">
        <v>2015</v>
      </c>
      <c r="D3882" s="23" t="s">
        <v>254</v>
      </c>
      <c r="E3882" s="23" t="s">
        <v>3</v>
      </c>
      <c r="F3882" s="23" t="s">
        <v>203</v>
      </c>
      <c r="G3882" s="23">
        <v>9</v>
      </c>
    </row>
    <row r="3883" spans="1:7" ht="15" x14ac:dyDescent="0.25">
      <c r="A3883" s="128" t="str">
        <f t="shared" si="60"/>
        <v>Reg2015Gallbladder - C23AllSexSouth Canterbury</v>
      </c>
      <c r="B3883" s="23" t="s">
        <v>2</v>
      </c>
      <c r="C3883" s="23">
        <v>2015</v>
      </c>
      <c r="D3883" s="23" t="s">
        <v>23</v>
      </c>
      <c r="E3883" s="23" t="s">
        <v>3</v>
      </c>
      <c r="F3883" s="23" t="s">
        <v>203</v>
      </c>
      <c r="G3883" s="23">
        <v>2</v>
      </c>
    </row>
    <row r="3884" spans="1:7" ht="15" x14ac:dyDescent="0.25">
      <c r="A3884" s="128" t="str">
        <f t="shared" si="60"/>
        <v>Reg2015Pancreas - C25AllSexSouth Canterbury</v>
      </c>
      <c r="B3884" s="23" t="s">
        <v>2</v>
      </c>
      <c r="C3884" s="23">
        <v>2015</v>
      </c>
      <c r="D3884" s="23" t="s">
        <v>36</v>
      </c>
      <c r="E3884" s="23" t="s">
        <v>3</v>
      </c>
      <c r="F3884" s="23" t="s">
        <v>203</v>
      </c>
      <c r="G3884" s="23">
        <v>13</v>
      </c>
    </row>
    <row r="3885" spans="1:7" ht="15" x14ac:dyDescent="0.25">
      <c r="A3885" s="128" t="str">
        <f t="shared" si="60"/>
        <v>Reg2015Other digestive organs - C26AllSexSouth Canterbury</v>
      </c>
      <c r="B3885" s="23" t="s">
        <v>2</v>
      </c>
      <c r="C3885" s="23">
        <v>2015</v>
      </c>
      <c r="D3885" s="23" t="s">
        <v>256</v>
      </c>
      <c r="E3885" s="23" t="s">
        <v>3</v>
      </c>
      <c r="F3885" s="23" t="s">
        <v>203</v>
      </c>
      <c r="G3885" s="23">
        <v>3</v>
      </c>
    </row>
    <row r="3886" spans="1:7" ht="15" x14ac:dyDescent="0.25">
      <c r="A3886" s="128" t="str">
        <f t="shared" si="60"/>
        <v>Reg2015Nasal cavity and middle ear - C30AllSexSouth Canterbury</v>
      </c>
      <c r="B3886" s="23" t="s">
        <v>2</v>
      </c>
      <c r="C3886" s="23">
        <v>2015</v>
      </c>
      <c r="D3886" s="23" t="s">
        <v>258</v>
      </c>
      <c r="E3886" s="23" t="s">
        <v>3</v>
      </c>
      <c r="F3886" s="23" t="s">
        <v>203</v>
      </c>
      <c r="G3886" s="23">
        <v>1</v>
      </c>
    </row>
    <row r="3887" spans="1:7" ht="15" x14ac:dyDescent="0.25">
      <c r="A3887" s="128" t="str">
        <f t="shared" si="60"/>
        <v>Reg2015Larynx - C32AllSexSouth Canterbury</v>
      </c>
      <c r="B3887" s="23" t="s">
        <v>2</v>
      </c>
      <c r="C3887" s="23">
        <v>2015</v>
      </c>
      <c r="D3887" s="23" t="s">
        <v>25</v>
      </c>
      <c r="E3887" s="23" t="s">
        <v>3</v>
      </c>
      <c r="F3887" s="23" t="s">
        <v>203</v>
      </c>
      <c r="G3887" s="23">
        <v>1</v>
      </c>
    </row>
    <row r="3888" spans="1:7" ht="15" x14ac:dyDescent="0.25">
      <c r="A3888" s="128" t="str">
        <f t="shared" si="60"/>
        <v>Reg2015Lung - C33-C34AllSexSouth Canterbury</v>
      </c>
      <c r="B3888" s="23" t="s">
        <v>2</v>
      </c>
      <c r="C3888" s="23">
        <v>2015</v>
      </c>
      <c r="D3888" s="23" t="s">
        <v>47</v>
      </c>
      <c r="E3888" s="23" t="s">
        <v>3</v>
      </c>
      <c r="F3888" s="23" t="s">
        <v>203</v>
      </c>
      <c r="G3888" s="23">
        <v>23</v>
      </c>
    </row>
    <row r="3889" spans="1:7" ht="15" x14ac:dyDescent="0.25">
      <c r="A3889" s="128" t="str">
        <f t="shared" si="60"/>
        <v>Reg2015Bone and articular cartilage - C40-C41AllSexSouth Canterbury</v>
      </c>
      <c r="B3889" s="23" t="s">
        <v>2</v>
      </c>
      <c r="C3889" s="23">
        <v>2015</v>
      </c>
      <c r="D3889" s="23" t="s">
        <v>262</v>
      </c>
      <c r="E3889" s="23" t="s">
        <v>3</v>
      </c>
      <c r="F3889" s="23" t="s">
        <v>203</v>
      </c>
      <c r="G3889" s="23">
        <v>1</v>
      </c>
    </row>
    <row r="3890" spans="1:7" ht="15" x14ac:dyDescent="0.25">
      <c r="A3890" s="128" t="str">
        <f t="shared" si="60"/>
        <v>Reg2015Melanoma - C43AllSexSouth Canterbury</v>
      </c>
      <c r="B3890" s="23" t="s">
        <v>2</v>
      </c>
      <c r="C3890" s="23">
        <v>2015</v>
      </c>
      <c r="D3890" s="23" t="s">
        <v>28</v>
      </c>
      <c r="E3890" s="23" t="s">
        <v>3</v>
      </c>
      <c r="F3890" s="23" t="s">
        <v>203</v>
      </c>
      <c r="G3890" s="23">
        <v>31</v>
      </c>
    </row>
    <row r="3891" spans="1:7" ht="15" x14ac:dyDescent="0.25">
      <c r="A3891" s="128" t="str">
        <f t="shared" si="60"/>
        <v>Reg2015Non-melanoma - C44AllSexSouth Canterbury</v>
      </c>
      <c r="B3891" s="23" t="s">
        <v>2</v>
      </c>
      <c r="C3891" s="23">
        <v>2015</v>
      </c>
      <c r="D3891" s="23" t="s">
        <v>263</v>
      </c>
      <c r="E3891" s="23" t="s">
        <v>3</v>
      </c>
      <c r="F3891" s="23" t="s">
        <v>203</v>
      </c>
      <c r="G3891" s="23">
        <v>2</v>
      </c>
    </row>
    <row r="3892" spans="1:7" ht="15" x14ac:dyDescent="0.25">
      <c r="A3892" s="128" t="str">
        <f t="shared" si="60"/>
        <v>Reg2015Mesothelioma - C45AllSexSouth Canterbury</v>
      </c>
      <c r="B3892" s="23" t="s">
        <v>2</v>
      </c>
      <c r="C3892" s="23">
        <v>2015</v>
      </c>
      <c r="D3892" s="23" t="s">
        <v>30</v>
      </c>
      <c r="E3892" s="23" t="s">
        <v>3</v>
      </c>
      <c r="F3892" s="23" t="s">
        <v>203</v>
      </c>
      <c r="G3892" s="23">
        <v>2</v>
      </c>
    </row>
    <row r="3893" spans="1:7" ht="15" x14ac:dyDescent="0.25">
      <c r="A3893" s="128" t="str">
        <f t="shared" si="60"/>
        <v>Reg2015Peripheral nerves and autonomic nervous system - C47AllSexSouth Canterbury</v>
      </c>
      <c r="B3893" s="23" t="s">
        <v>2</v>
      </c>
      <c r="C3893" s="23">
        <v>2015</v>
      </c>
      <c r="D3893" s="23" t="s">
        <v>266</v>
      </c>
      <c r="E3893" s="23" t="s">
        <v>3</v>
      </c>
      <c r="F3893" s="23" t="s">
        <v>203</v>
      </c>
      <c r="G3893" s="23">
        <v>1</v>
      </c>
    </row>
    <row r="3894" spans="1:7" ht="15" x14ac:dyDescent="0.25">
      <c r="A3894" s="128" t="str">
        <f t="shared" si="60"/>
        <v>Reg2015Connective tissue - C49AllSexSouth Canterbury</v>
      </c>
      <c r="B3894" s="23" t="s">
        <v>2</v>
      </c>
      <c r="C3894" s="23">
        <v>2015</v>
      </c>
      <c r="D3894" s="23" t="s">
        <v>268</v>
      </c>
      <c r="E3894" s="23" t="s">
        <v>3</v>
      </c>
      <c r="F3894" s="23" t="s">
        <v>203</v>
      </c>
      <c r="G3894" s="23">
        <v>2</v>
      </c>
    </row>
    <row r="3895" spans="1:7" ht="15" x14ac:dyDescent="0.25">
      <c r="A3895" s="128" t="str">
        <f t="shared" si="60"/>
        <v>Reg2015Breast - C50AllSexSouth Canterbury</v>
      </c>
      <c r="B3895" s="23" t="s">
        <v>2</v>
      </c>
      <c r="C3895" s="23">
        <v>2015</v>
      </c>
      <c r="D3895" s="23" t="s">
        <v>21</v>
      </c>
      <c r="E3895" s="23" t="s">
        <v>3</v>
      </c>
      <c r="F3895" s="23" t="s">
        <v>203</v>
      </c>
      <c r="G3895" s="23">
        <v>45</v>
      </c>
    </row>
    <row r="3896" spans="1:7" ht="15" x14ac:dyDescent="0.25">
      <c r="A3896" s="128" t="str">
        <f t="shared" si="60"/>
        <v>Reg2015Cervix - C53AllSexSouth Canterbury</v>
      </c>
      <c r="B3896" s="23" t="s">
        <v>2</v>
      </c>
      <c r="C3896" s="23">
        <v>2015</v>
      </c>
      <c r="D3896" s="23" t="s">
        <v>22</v>
      </c>
      <c r="E3896" s="23" t="s">
        <v>3</v>
      </c>
      <c r="F3896" s="23" t="s">
        <v>203</v>
      </c>
      <c r="G3896" s="23">
        <v>1</v>
      </c>
    </row>
    <row r="3897" spans="1:7" ht="15" x14ac:dyDescent="0.25">
      <c r="A3897" s="128" t="str">
        <f t="shared" si="60"/>
        <v>Reg2015Uterus - C54-C55AllSexSouth Canterbury</v>
      </c>
      <c r="B3897" s="23" t="s">
        <v>2</v>
      </c>
      <c r="C3897" s="23">
        <v>2015</v>
      </c>
      <c r="D3897" s="23" t="s">
        <v>44</v>
      </c>
      <c r="E3897" s="23" t="s">
        <v>3</v>
      </c>
      <c r="F3897" s="23" t="s">
        <v>203</v>
      </c>
      <c r="G3897" s="23">
        <v>7</v>
      </c>
    </row>
    <row r="3898" spans="1:7" ht="15" x14ac:dyDescent="0.25">
      <c r="A3898" s="128" t="str">
        <f t="shared" si="60"/>
        <v>Reg2015Ovary - C56AllSexSouth Canterbury</v>
      </c>
      <c r="B3898" s="23" t="s">
        <v>2</v>
      </c>
      <c r="C3898" s="23">
        <v>2015</v>
      </c>
      <c r="D3898" s="23" t="s">
        <v>35</v>
      </c>
      <c r="E3898" s="23" t="s">
        <v>3</v>
      </c>
      <c r="F3898" s="23" t="s">
        <v>203</v>
      </c>
      <c r="G3898" s="23">
        <v>8</v>
      </c>
    </row>
    <row r="3899" spans="1:7" ht="15" x14ac:dyDescent="0.25">
      <c r="A3899" s="128" t="str">
        <f t="shared" si="60"/>
        <v>Reg2015Other female genital organs - C57AllSexSouth Canterbury</v>
      </c>
      <c r="B3899" s="23" t="s">
        <v>2</v>
      </c>
      <c r="C3899" s="23">
        <v>2015</v>
      </c>
      <c r="D3899" s="23" t="s">
        <v>270</v>
      </c>
      <c r="E3899" s="23" t="s">
        <v>3</v>
      </c>
      <c r="F3899" s="23" t="s">
        <v>203</v>
      </c>
      <c r="G3899" s="23">
        <v>1</v>
      </c>
    </row>
    <row r="3900" spans="1:7" ht="15" x14ac:dyDescent="0.25">
      <c r="A3900" s="128" t="str">
        <f t="shared" si="60"/>
        <v>Reg2015Prostate - C61AllSexSouth Canterbury</v>
      </c>
      <c r="B3900" s="23" t="s">
        <v>2</v>
      </c>
      <c r="C3900" s="23">
        <v>2015</v>
      </c>
      <c r="D3900" s="23" t="s">
        <v>38</v>
      </c>
      <c r="E3900" s="23" t="s">
        <v>3</v>
      </c>
      <c r="F3900" s="23" t="s">
        <v>203</v>
      </c>
      <c r="G3900" s="23">
        <v>51</v>
      </c>
    </row>
    <row r="3901" spans="1:7" ht="15" x14ac:dyDescent="0.25">
      <c r="A3901" s="128" t="str">
        <f t="shared" si="60"/>
        <v>Reg2015Testis - C62AllSexSouth Canterbury</v>
      </c>
      <c r="B3901" s="23" t="s">
        <v>2</v>
      </c>
      <c r="C3901" s="23">
        <v>2015</v>
      </c>
      <c r="D3901" s="23" t="s">
        <v>40</v>
      </c>
      <c r="E3901" s="23" t="s">
        <v>3</v>
      </c>
      <c r="F3901" s="23" t="s">
        <v>203</v>
      </c>
      <c r="G3901" s="23">
        <v>8</v>
      </c>
    </row>
    <row r="3902" spans="1:7" ht="15" x14ac:dyDescent="0.25">
      <c r="A3902" s="128" t="str">
        <f t="shared" si="60"/>
        <v>Reg2015Kidney - C64AllSexSouth Canterbury</v>
      </c>
      <c r="B3902" s="23" t="s">
        <v>2</v>
      </c>
      <c r="C3902" s="23">
        <v>2015</v>
      </c>
      <c r="D3902" s="23" t="s">
        <v>274</v>
      </c>
      <c r="E3902" s="23" t="s">
        <v>3</v>
      </c>
      <c r="F3902" s="23" t="s">
        <v>203</v>
      </c>
      <c r="G3902" s="23">
        <v>8</v>
      </c>
    </row>
    <row r="3903" spans="1:7" ht="15" x14ac:dyDescent="0.25">
      <c r="A3903" s="128" t="str">
        <f t="shared" si="60"/>
        <v>Reg2015Ureter - C66AllSexSouth Canterbury</v>
      </c>
      <c r="B3903" s="23" t="s">
        <v>2</v>
      </c>
      <c r="C3903" s="23">
        <v>2015</v>
      </c>
      <c r="D3903" s="23" t="s">
        <v>43</v>
      </c>
      <c r="E3903" s="23" t="s">
        <v>3</v>
      </c>
      <c r="F3903" s="23" t="s">
        <v>203</v>
      </c>
      <c r="G3903" s="23">
        <v>1</v>
      </c>
    </row>
    <row r="3904" spans="1:7" ht="15" x14ac:dyDescent="0.25">
      <c r="A3904" s="128" t="str">
        <f t="shared" si="60"/>
        <v>Reg2015Bladder - C67AllSexSouth Canterbury</v>
      </c>
      <c r="B3904" s="23" t="s">
        <v>2</v>
      </c>
      <c r="C3904" s="23">
        <v>2015</v>
      </c>
      <c r="D3904" s="23" t="s">
        <v>19</v>
      </c>
      <c r="E3904" s="23" t="s">
        <v>3</v>
      </c>
      <c r="F3904" s="23" t="s">
        <v>203</v>
      </c>
      <c r="G3904" s="23">
        <v>7</v>
      </c>
    </row>
    <row r="3905" spans="1:7" ht="15" x14ac:dyDescent="0.25">
      <c r="A3905" s="128" t="str">
        <f t="shared" si="60"/>
        <v>Reg2015Eye - C69AllSexSouth Canterbury</v>
      </c>
      <c r="B3905" s="23" t="s">
        <v>2</v>
      </c>
      <c r="C3905" s="23">
        <v>2015</v>
      </c>
      <c r="D3905" s="23" t="s">
        <v>278</v>
      </c>
      <c r="E3905" s="23" t="s">
        <v>3</v>
      </c>
      <c r="F3905" s="23" t="s">
        <v>203</v>
      </c>
      <c r="G3905" s="23">
        <v>1</v>
      </c>
    </row>
    <row r="3906" spans="1:7" ht="15" x14ac:dyDescent="0.25">
      <c r="A3906" s="128" t="str">
        <f t="shared" si="60"/>
        <v>Reg2015Brain - C71AllSexSouth Canterbury</v>
      </c>
      <c r="B3906" s="23" t="s">
        <v>2</v>
      </c>
      <c r="C3906" s="23">
        <v>2015</v>
      </c>
      <c r="D3906" s="23" t="s">
        <v>20</v>
      </c>
      <c r="E3906" s="23" t="s">
        <v>3</v>
      </c>
      <c r="F3906" s="23" t="s">
        <v>203</v>
      </c>
      <c r="G3906" s="23">
        <v>4</v>
      </c>
    </row>
    <row r="3907" spans="1:7" ht="15" x14ac:dyDescent="0.25">
      <c r="A3907" s="128" t="str">
        <f t="shared" ref="A3907:A3970" si="61">B3907&amp;C3907&amp;D3907&amp;E3907&amp;F3907</f>
        <v>Reg2015Other central nervous system - C72AllSexSouth Canterbury</v>
      </c>
      <c r="B3907" s="23" t="s">
        <v>2</v>
      </c>
      <c r="C3907" s="23">
        <v>2015</v>
      </c>
      <c r="D3907" s="23" t="s">
        <v>279</v>
      </c>
      <c r="E3907" s="23" t="s">
        <v>3</v>
      </c>
      <c r="F3907" s="23" t="s">
        <v>203</v>
      </c>
      <c r="G3907" s="23">
        <v>1</v>
      </c>
    </row>
    <row r="3908" spans="1:7" ht="15" x14ac:dyDescent="0.25">
      <c r="A3908" s="128" t="str">
        <f t="shared" si="61"/>
        <v>Reg2015Thyroid - C73AllSexSouth Canterbury</v>
      </c>
      <c r="B3908" s="23" t="s">
        <v>2</v>
      </c>
      <c r="C3908" s="23">
        <v>2015</v>
      </c>
      <c r="D3908" s="23" t="s">
        <v>281</v>
      </c>
      <c r="E3908" s="23" t="s">
        <v>3</v>
      </c>
      <c r="F3908" s="23" t="s">
        <v>203</v>
      </c>
      <c r="G3908" s="23">
        <v>1</v>
      </c>
    </row>
    <row r="3909" spans="1:7" ht="15" x14ac:dyDescent="0.25">
      <c r="A3909" s="128" t="str">
        <f t="shared" si="61"/>
        <v>Reg2015Unknown primary - C77-C79AllSexSouth Canterbury</v>
      </c>
      <c r="B3909" s="23" t="s">
        <v>2</v>
      </c>
      <c r="C3909" s="23">
        <v>2015</v>
      </c>
      <c r="D3909" s="23" t="s">
        <v>286</v>
      </c>
      <c r="E3909" s="23" t="s">
        <v>3</v>
      </c>
      <c r="F3909" s="23" t="s">
        <v>203</v>
      </c>
      <c r="G3909" s="23">
        <v>5</v>
      </c>
    </row>
    <row r="3910" spans="1:7" ht="15" x14ac:dyDescent="0.25">
      <c r="A3910" s="128" t="str">
        <f t="shared" si="61"/>
        <v>Reg2015Hodgkin lymphoma - C81AllSexSouth Canterbury</v>
      </c>
      <c r="B3910" s="23" t="s">
        <v>2</v>
      </c>
      <c r="C3910" s="23">
        <v>2015</v>
      </c>
      <c r="D3910" s="23" t="s">
        <v>289</v>
      </c>
      <c r="E3910" s="23" t="s">
        <v>3</v>
      </c>
      <c r="F3910" s="23" t="s">
        <v>203</v>
      </c>
      <c r="G3910" s="23">
        <v>2</v>
      </c>
    </row>
    <row r="3911" spans="1:7" ht="15" x14ac:dyDescent="0.25">
      <c r="A3911" s="128" t="str">
        <f t="shared" si="61"/>
        <v>Reg2015Non-Hodgkin lymphoma - C82-C86, C96AllSexSouth Canterbury</v>
      </c>
      <c r="B3911" s="23" t="s">
        <v>2</v>
      </c>
      <c r="C3911" s="23">
        <v>2015</v>
      </c>
      <c r="D3911" s="23" t="s">
        <v>365</v>
      </c>
      <c r="E3911" s="23" t="s">
        <v>3</v>
      </c>
      <c r="F3911" s="23" t="s">
        <v>203</v>
      </c>
      <c r="G3911" s="23">
        <v>11</v>
      </c>
    </row>
    <row r="3912" spans="1:7" ht="15" x14ac:dyDescent="0.25">
      <c r="A3912" s="128" t="str">
        <f t="shared" si="61"/>
        <v>Reg2015Immunoproliferative cancers - C88AllSexSouth Canterbury</v>
      </c>
      <c r="B3912" s="23" t="s">
        <v>2</v>
      </c>
      <c r="C3912" s="23">
        <v>2015</v>
      </c>
      <c r="D3912" s="23" t="s">
        <v>291</v>
      </c>
      <c r="E3912" s="23" t="s">
        <v>3</v>
      </c>
      <c r="F3912" s="23" t="s">
        <v>203</v>
      </c>
      <c r="G3912" s="23">
        <v>3</v>
      </c>
    </row>
    <row r="3913" spans="1:7" ht="15" x14ac:dyDescent="0.25">
      <c r="A3913" s="128" t="str">
        <f t="shared" si="61"/>
        <v>Reg2015Myeloma - C90AllSexSouth Canterbury</v>
      </c>
      <c r="B3913" s="23" t="s">
        <v>2</v>
      </c>
      <c r="C3913" s="23">
        <v>2015</v>
      </c>
      <c r="D3913" s="23" t="s">
        <v>292</v>
      </c>
      <c r="E3913" s="23" t="s">
        <v>3</v>
      </c>
      <c r="F3913" s="23" t="s">
        <v>203</v>
      </c>
      <c r="G3913" s="23">
        <v>7</v>
      </c>
    </row>
    <row r="3914" spans="1:7" ht="15" x14ac:dyDescent="0.25">
      <c r="A3914" s="128" t="str">
        <f t="shared" si="61"/>
        <v>Reg2015Leukaemia - C91-C95AllSexSouth Canterbury</v>
      </c>
      <c r="B3914" s="23" t="s">
        <v>2</v>
      </c>
      <c r="C3914" s="23">
        <v>2015</v>
      </c>
      <c r="D3914" s="23" t="s">
        <v>26</v>
      </c>
      <c r="E3914" s="23" t="s">
        <v>3</v>
      </c>
      <c r="F3914" s="23" t="s">
        <v>203</v>
      </c>
      <c r="G3914" s="23">
        <v>15</v>
      </c>
    </row>
    <row r="3915" spans="1:7" ht="15" x14ac:dyDescent="0.25">
      <c r="A3915" s="128" t="str">
        <f t="shared" si="61"/>
        <v>Reg2015Polycythemia vera - D45AllSexSouth Canterbury</v>
      </c>
      <c r="B3915" s="23" t="s">
        <v>2</v>
      </c>
      <c r="C3915" s="23">
        <v>2015</v>
      </c>
      <c r="D3915" s="23" t="s">
        <v>294</v>
      </c>
      <c r="E3915" s="23" t="s">
        <v>3</v>
      </c>
      <c r="F3915" s="23" t="s">
        <v>203</v>
      </c>
      <c r="G3915" s="23">
        <v>1</v>
      </c>
    </row>
    <row r="3916" spans="1:7" ht="15" x14ac:dyDescent="0.25">
      <c r="A3916" s="128" t="str">
        <f t="shared" si="61"/>
        <v>Reg2015Myelodyplastic syndromes - D46AllSexSouth Canterbury</v>
      </c>
      <c r="B3916" s="23" t="s">
        <v>2</v>
      </c>
      <c r="C3916" s="23">
        <v>2015</v>
      </c>
      <c r="D3916" s="23" t="s">
        <v>295</v>
      </c>
      <c r="E3916" s="23" t="s">
        <v>3</v>
      </c>
      <c r="F3916" s="23" t="s">
        <v>203</v>
      </c>
      <c r="G3916" s="23">
        <v>4</v>
      </c>
    </row>
    <row r="3917" spans="1:7" ht="15" x14ac:dyDescent="0.25">
      <c r="A3917" s="128" t="str">
        <f t="shared" si="61"/>
        <v>Reg2015Uncertain behaviour of lymphoid, haematopoietic and related tissue - D47AllSexSouth Canterbury</v>
      </c>
      <c r="B3917" s="23" t="s">
        <v>2</v>
      </c>
      <c r="C3917" s="23">
        <v>2015</v>
      </c>
      <c r="D3917" s="23" t="s">
        <v>296</v>
      </c>
      <c r="E3917" s="23" t="s">
        <v>3</v>
      </c>
      <c r="F3917" s="23" t="s">
        <v>203</v>
      </c>
      <c r="G3917" s="23">
        <v>1</v>
      </c>
    </row>
    <row r="3918" spans="1:7" ht="15" x14ac:dyDescent="0.25">
      <c r="A3918" s="128" t="str">
        <f t="shared" si="61"/>
        <v>Reg2015Tongue - C01-C02AllSexSouthern</v>
      </c>
      <c r="B3918" s="23" t="s">
        <v>2</v>
      </c>
      <c r="C3918" s="23">
        <v>2015</v>
      </c>
      <c r="D3918" s="23" t="s">
        <v>42</v>
      </c>
      <c r="E3918" s="23" t="s">
        <v>3</v>
      </c>
      <c r="F3918" s="23" t="s">
        <v>204</v>
      </c>
      <c r="G3918" s="23">
        <v>7</v>
      </c>
    </row>
    <row r="3919" spans="1:7" ht="15" x14ac:dyDescent="0.25">
      <c r="A3919" s="128" t="str">
        <f t="shared" si="61"/>
        <v>Reg2015Mouth - C03-C06AllSexSouthern</v>
      </c>
      <c r="B3919" s="23" t="s">
        <v>2</v>
      </c>
      <c r="C3919" s="23">
        <v>2015</v>
      </c>
      <c r="D3919" s="23" t="s">
        <v>31</v>
      </c>
      <c r="E3919" s="23" t="s">
        <v>3</v>
      </c>
      <c r="F3919" s="23" t="s">
        <v>204</v>
      </c>
      <c r="G3919" s="23">
        <v>5</v>
      </c>
    </row>
    <row r="3920" spans="1:7" ht="15" x14ac:dyDescent="0.25">
      <c r="A3920" s="128" t="str">
        <f t="shared" si="61"/>
        <v>Reg2015Salivary glands - C07-C08AllSexSouthern</v>
      </c>
      <c r="B3920" s="23" t="s">
        <v>2</v>
      </c>
      <c r="C3920" s="23">
        <v>2015</v>
      </c>
      <c r="D3920" s="23" t="s">
        <v>247</v>
      </c>
      <c r="E3920" s="23" t="s">
        <v>3</v>
      </c>
      <c r="F3920" s="23" t="s">
        <v>204</v>
      </c>
      <c r="G3920" s="23">
        <v>2</v>
      </c>
    </row>
    <row r="3921" spans="1:7" ht="15" x14ac:dyDescent="0.25">
      <c r="A3921" s="128" t="str">
        <f t="shared" si="61"/>
        <v>Reg2015Tonsils - C09AllSexSouthern</v>
      </c>
      <c r="B3921" s="23" t="s">
        <v>2</v>
      </c>
      <c r="C3921" s="23">
        <v>2015</v>
      </c>
      <c r="D3921" s="23" t="s">
        <v>248</v>
      </c>
      <c r="E3921" s="23" t="s">
        <v>3</v>
      </c>
      <c r="F3921" s="23" t="s">
        <v>204</v>
      </c>
      <c r="G3921" s="23">
        <v>5</v>
      </c>
    </row>
    <row r="3922" spans="1:7" ht="15" x14ac:dyDescent="0.25">
      <c r="A3922" s="128" t="str">
        <f t="shared" si="61"/>
        <v>Reg2015Oropharynx - C10AllSexSouthern</v>
      </c>
      <c r="B3922" s="23" t="s">
        <v>2</v>
      </c>
      <c r="C3922" s="23">
        <v>2015</v>
      </c>
      <c r="D3922" s="23" t="s">
        <v>34</v>
      </c>
      <c r="E3922" s="23" t="s">
        <v>3</v>
      </c>
      <c r="F3922" s="23" t="s">
        <v>204</v>
      </c>
      <c r="G3922" s="23">
        <v>1</v>
      </c>
    </row>
    <row r="3923" spans="1:7" ht="15" x14ac:dyDescent="0.25">
      <c r="A3923" s="128" t="str">
        <f t="shared" si="61"/>
        <v>Reg2015Nasopharynx - C11AllSexSouthern</v>
      </c>
      <c r="B3923" s="23" t="s">
        <v>2</v>
      </c>
      <c r="C3923" s="23">
        <v>2015</v>
      </c>
      <c r="D3923" s="23" t="s">
        <v>32</v>
      </c>
      <c r="E3923" s="23" t="s">
        <v>3</v>
      </c>
      <c r="F3923" s="23" t="s">
        <v>204</v>
      </c>
      <c r="G3923" s="23">
        <v>1</v>
      </c>
    </row>
    <row r="3924" spans="1:7" ht="15" x14ac:dyDescent="0.25">
      <c r="A3924" s="128" t="str">
        <f t="shared" si="61"/>
        <v>Reg2015Hypopharynx - C13AllSexSouthern</v>
      </c>
      <c r="B3924" s="23" t="s">
        <v>2</v>
      </c>
      <c r="C3924" s="23">
        <v>2015</v>
      </c>
      <c r="D3924" s="23" t="s">
        <v>24</v>
      </c>
      <c r="E3924" s="23" t="s">
        <v>3</v>
      </c>
      <c r="F3924" s="23" t="s">
        <v>204</v>
      </c>
      <c r="G3924" s="23">
        <v>2</v>
      </c>
    </row>
    <row r="3925" spans="1:7" ht="15" x14ac:dyDescent="0.25">
      <c r="A3925" s="128" t="str">
        <f t="shared" si="61"/>
        <v>Reg2015Oesophagus - C15AllSexSouthern</v>
      </c>
      <c r="B3925" s="23" t="s">
        <v>2</v>
      </c>
      <c r="C3925" s="23">
        <v>2015</v>
      </c>
      <c r="D3925" s="23" t="s">
        <v>33</v>
      </c>
      <c r="E3925" s="23" t="s">
        <v>3</v>
      </c>
      <c r="F3925" s="23" t="s">
        <v>204</v>
      </c>
      <c r="G3925" s="23">
        <v>29</v>
      </c>
    </row>
    <row r="3926" spans="1:7" ht="15" x14ac:dyDescent="0.25">
      <c r="A3926" s="128" t="str">
        <f t="shared" si="61"/>
        <v>Reg2015Stomach - C16AllSexSouthern</v>
      </c>
      <c r="B3926" s="23" t="s">
        <v>2</v>
      </c>
      <c r="C3926" s="23">
        <v>2015</v>
      </c>
      <c r="D3926" s="23" t="s">
        <v>39</v>
      </c>
      <c r="E3926" s="23" t="s">
        <v>3</v>
      </c>
      <c r="F3926" s="23" t="s">
        <v>204</v>
      </c>
      <c r="G3926" s="23">
        <v>18</v>
      </c>
    </row>
    <row r="3927" spans="1:7" ht="15" x14ac:dyDescent="0.25">
      <c r="A3927" s="128" t="str">
        <f t="shared" si="61"/>
        <v>Reg2015Small intestine - C17AllSexSouthern</v>
      </c>
      <c r="B3927" s="23" t="s">
        <v>2</v>
      </c>
      <c r="C3927" s="23">
        <v>2015</v>
      </c>
      <c r="D3927" s="23" t="s">
        <v>252</v>
      </c>
      <c r="E3927" s="23" t="s">
        <v>3</v>
      </c>
      <c r="F3927" s="23" t="s">
        <v>204</v>
      </c>
      <c r="G3927" s="23">
        <v>7</v>
      </c>
    </row>
    <row r="3928" spans="1:7" ht="15" x14ac:dyDescent="0.25">
      <c r="A3928" s="128" t="str">
        <f t="shared" si="61"/>
        <v>Reg2015Colon, rectum and rectosigmoid junction - C18-C20AllSexSouthern</v>
      </c>
      <c r="B3928" s="23" t="s">
        <v>2</v>
      </c>
      <c r="C3928" s="23">
        <v>2015</v>
      </c>
      <c r="D3928" s="23" t="s">
        <v>1567</v>
      </c>
      <c r="E3928" s="23" t="s">
        <v>3</v>
      </c>
      <c r="F3928" s="23" t="s">
        <v>204</v>
      </c>
      <c r="G3928" s="23">
        <v>320</v>
      </c>
    </row>
    <row r="3929" spans="1:7" ht="15" x14ac:dyDescent="0.25">
      <c r="A3929" s="128" t="str">
        <f t="shared" si="61"/>
        <v>Reg2015Anus - C21AllSexSouthern</v>
      </c>
      <c r="B3929" s="23" t="s">
        <v>2</v>
      </c>
      <c r="C3929" s="23">
        <v>2015</v>
      </c>
      <c r="D3929" s="23" t="s">
        <v>18</v>
      </c>
      <c r="E3929" s="23" t="s">
        <v>3</v>
      </c>
      <c r="F3929" s="23" t="s">
        <v>204</v>
      </c>
      <c r="G3929" s="23">
        <v>2</v>
      </c>
    </row>
    <row r="3930" spans="1:7" ht="15" x14ac:dyDescent="0.25">
      <c r="A3930" s="128" t="str">
        <f t="shared" si="61"/>
        <v>Reg2015Liver - C22AllSexSouthern</v>
      </c>
      <c r="B3930" s="23" t="s">
        <v>2</v>
      </c>
      <c r="C3930" s="23">
        <v>2015</v>
      </c>
      <c r="D3930" s="23" t="s">
        <v>254</v>
      </c>
      <c r="E3930" s="23" t="s">
        <v>3</v>
      </c>
      <c r="F3930" s="23" t="s">
        <v>204</v>
      </c>
      <c r="G3930" s="23">
        <v>17</v>
      </c>
    </row>
    <row r="3931" spans="1:7" ht="15" x14ac:dyDescent="0.25">
      <c r="A3931" s="128" t="str">
        <f t="shared" si="61"/>
        <v>Reg2015Gallbladder - C23AllSexSouthern</v>
      </c>
      <c r="B3931" s="23" t="s">
        <v>2</v>
      </c>
      <c r="C3931" s="23">
        <v>2015</v>
      </c>
      <c r="D3931" s="23" t="s">
        <v>23</v>
      </c>
      <c r="E3931" s="23" t="s">
        <v>3</v>
      </c>
      <c r="F3931" s="23" t="s">
        <v>204</v>
      </c>
      <c r="G3931" s="23">
        <v>4</v>
      </c>
    </row>
    <row r="3932" spans="1:7" ht="15" x14ac:dyDescent="0.25">
      <c r="A3932" s="128" t="str">
        <f t="shared" si="61"/>
        <v>Reg2015Other biliary tract - C24AllSexSouthern</v>
      </c>
      <c r="B3932" s="23" t="s">
        <v>2</v>
      </c>
      <c r="C3932" s="23">
        <v>2015</v>
      </c>
      <c r="D3932" s="23" t="s">
        <v>255</v>
      </c>
      <c r="E3932" s="23" t="s">
        <v>3</v>
      </c>
      <c r="F3932" s="23" t="s">
        <v>204</v>
      </c>
      <c r="G3932" s="23">
        <v>2</v>
      </c>
    </row>
    <row r="3933" spans="1:7" ht="15" x14ac:dyDescent="0.25">
      <c r="A3933" s="128" t="str">
        <f t="shared" si="61"/>
        <v>Reg2015Pancreas - C25AllSexSouthern</v>
      </c>
      <c r="B3933" s="23" t="s">
        <v>2</v>
      </c>
      <c r="C3933" s="23">
        <v>2015</v>
      </c>
      <c r="D3933" s="23" t="s">
        <v>36</v>
      </c>
      <c r="E3933" s="23" t="s">
        <v>3</v>
      </c>
      <c r="F3933" s="23" t="s">
        <v>204</v>
      </c>
      <c r="G3933" s="23">
        <v>45</v>
      </c>
    </row>
    <row r="3934" spans="1:7" ht="15" x14ac:dyDescent="0.25">
      <c r="A3934" s="128" t="str">
        <f t="shared" si="61"/>
        <v>Reg2015Other digestive organs - C26AllSexSouthern</v>
      </c>
      <c r="B3934" s="23" t="s">
        <v>2</v>
      </c>
      <c r="C3934" s="23">
        <v>2015</v>
      </c>
      <c r="D3934" s="23" t="s">
        <v>256</v>
      </c>
      <c r="E3934" s="23" t="s">
        <v>3</v>
      </c>
      <c r="F3934" s="23" t="s">
        <v>204</v>
      </c>
      <c r="G3934" s="23">
        <v>7</v>
      </c>
    </row>
    <row r="3935" spans="1:7" ht="15" x14ac:dyDescent="0.25">
      <c r="A3935" s="128" t="str">
        <f t="shared" si="61"/>
        <v>Reg2015Nasal cavity and middle ear - C30AllSexSouthern</v>
      </c>
      <c r="B3935" s="23" t="s">
        <v>2</v>
      </c>
      <c r="C3935" s="23">
        <v>2015</v>
      </c>
      <c r="D3935" s="23" t="s">
        <v>258</v>
      </c>
      <c r="E3935" s="23" t="s">
        <v>3</v>
      </c>
      <c r="F3935" s="23" t="s">
        <v>204</v>
      </c>
      <c r="G3935" s="23">
        <v>1</v>
      </c>
    </row>
    <row r="3936" spans="1:7" ht="15" x14ac:dyDescent="0.25">
      <c r="A3936" s="128" t="str">
        <f t="shared" si="61"/>
        <v>Reg2015Larynx - C32AllSexSouthern</v>
      </c>
      <c r="B3936" s="23" t="s">
        <v>2</v>
      </c>
      <c r="C3936" s="23">
        <v>2015</v>
      </c>
      <c r="D3936" s="23" t="s">
        <v>25</v>
      </c>
      <c r="E3936" s="23" t="s">
        <v>3</v>
      </c>
      <c r="F3936" s="23" t="s">
        <v>204</v>
      </c>
      <c r="G3936" s="23">
        <v>7</v>
      </c>
    </row>
    <row r="3937" spans="1:7" ht="15" x14ac:dyDescent="0.25">
      <c r="A3937" s="128" t="str">
        <f t="shared" si="61"/>
        <v>Reg2015Lung - C33-C34AllSexSouthern</v>
      </c>
      <c r="B3937" s="23" t="s">
        <v>2</v>
      </c>
      <c r="C3937" s="23">
        <v>2015</v>
      </c>
      <c r="D3937" s="23" t="s">
        <v>47</v>
      </c>
      <c r="E3937" s="23" t="s">
        <v>3</v>
      </c>
      <c r="F3937" s="23" t="s">
        <v>204</v>
      </c>
      <c r="G3937" s="23">
        <v>151</v>
      </c>
    </row>
    <row r="3938" spans="1:7" ht="15" x14ac:dyDescent="0.25">
      <c r="A3938" s="128" t="str">
        <f t="shared" si="61"/>
        <v>Reg2015Thymus - C37AllSexSouthern</v>
      </c>
      <c r="B3938" s="23" t="s">
        <v>2</v>
      </c>
      <c r="C3938" s="23">
        <v>2015</v>
      </c>
      <c r="D3938" s="23" t="s">
        <v>41</v>
      </c>
      <c r="E3938" s="23" t="s">
        <v>3</v>
      </c>
      <c r="F3938" s="23" t="s">
        <v>204</v>
      </c>
      <c r="G3938" s="23">
        <v>2</v>
      </c>
    </row>
    <row r="3939" spans="1:7" ht="15" x14ac:dyDescent="0.25">
      <c r="A3939" s="128" t="str">
        <f t="shared" si="61"/>
        <v>Reg2015Heart, mediastinum and pleura - C38AllSexSouthern</v>
      </c>
      <c r="B3939" s="23" t="s">
        <v>2</v>
      </c>
      <c r="C3939" s="23">
        <v>2015</v>
      </c>
      <c r="D3939" s="23" t="s">
        <v>260</v>
      </c>
      <c r="E3939" s="23" t="s">
        <v>3</v>
      </c>
      <c r="F3939" s="23" t="s">
        <v>204</v>
      </c>
      <c r="G3939" s="23">
        <v>1</v>
      </c>
    </row>
    <row r="3940" spans="1:7" ht="15" x14ac:dyDescent="0.25">
      <c r="A3940" s="128" t="str">
        <f t="shared" si="61"/>
        <v>Reg2015Bone and articular cartilage - C40-C41AllSexSouthern</v>
      </c>
      <c r="B3940" s="23" t="s">
        <v>2</v>
      </c>
      <c r="C3940" s="23">
        <v>2015</v>
      </c>
      <c r="D3940" s="23" t="s">
        <v>262</v>
      </c>
      <c r="E3940" s="23" t="s">
        <v>3</v>
      </c>
      <c r="F3940" s="23" t="s">
        <v>204</v>
      </c>
      <c r="G3940" s="23">
        <v>6</v>
      </c>
    </row>
    <row r="3941" spans="1:7" ht="15" x14ac:dyDescent="0.25">
      <c r="A3941" s="128" t="str">
        <f t="shared" si="61"/>
        <v>Reg2015Melanoma - C43AllSexSouthern</v>
      </c>
      <c r="B3941" s="23" t="s">
        <v>2</v>
      </c>
      <c r="C3941" s="23">
        <v>2015</v>
      </c>
      <c r="D3941" s="23" t="s">
        <v>28</v>
      </c>
      <c r="E3941" s="23" t="s">
        <v>3</v>
      </c>
      <c r="F3941" s="23" t="s">
        <v>204</v>
      </c>
      <c r="G3941" s="23">
        <v>168</v>
      </c>
    </row>
    <row r="3942" spans="1:7" ht="15" x14ac:dyDescent="0.25">
      <c r="A3942" s="128" t="str">
        <f t="shared" si="61"/>
        <v>Reg2015Non-melanoma - C44AllSexSouthern</v>
      </c>
      <c r="B3942" s="23" t="s">
        <v>2</v>
      </c>
      <c r="C3942" s="23">
        <v>2015</v>
      </c>
      <c r="D3942" s="23" t="s">
        <v>263</v>
      </c>
      <c r="E3942" s="23" t="s">
        <v>3</v>
      </c>
      <c r="F3942" s="23" t="s">
        <v>204</v>
      </c>
      <c r="G3942" s="23">
        <v>9</v>
      </c>
    </row>
    <row r="3943" spans="1:7" ht="15" x14ac:dyDescent="0.25">
      <c r="A3943" s="128" t="str">
        <f t="shared" si="61"/>
        <v>Reg2015Mesothelioma - C45AllSexSouthern</v>
      </c>
      <c r="B3943" s="23" t="s">
        <v>2</v>
      </c>
      <c r="C3943" s="23">
        <v>2015</v>
      </c>
      <c r="D3943" s="23" t="s">
        <v>30</v>
      </c>
      <c r="E3943" s="23" t="s">
        <v>3</v>
      </c>
      <c r="F3943" s="23" t="s">
        <v>204</v>
      </c>
      <c r="G3943" s="23">
        <v>2</v>
      </c>
    </row>
    <row r="3944" spans="1:7" ht="15" x14ac:dyDescent="0.25">
      <c r="A3944" s="128" t="str">
        <f t="shared" si="61"/>
        <v>Reg2015Peripheral nerves and autonomic nervous system - C47AllSexSouthern</v>
      </c>
      <c r="B3944" s="23" t="s">
        <v>2</v>
      </c>
      <c r="C3944" s="23">
        <v>2015</v>
      </c>
      <c r="D3944" s="23" t="s">
        <v>266</v>
      </c>
      <c r="E3944" s="23" t="s">
        <v>3</v>
      </c>
      <c r="F3944" s="23" t="s">
        <v>204</v>
      </c>
      <c r="G3944" s="23">
        <v>1</v>
      </c>
    </row>
    <row r="3945" spans="1:7" ht="15" x14ac:dyDescent="0.25">
      <c r="A3945" s="128" t="str">
        <f t="shared" si="61"/>
        <v>Reg2015Peritoneum - C48AllSexSouthern</v>
      </c>
      <c r="B3945" s="23" t="s">
        <v>2</v>
      </c>
      <c r="C3945" s="23">
        <v>2015</v>
      </c>
      <c r="D3945" s="23" t="s">
        <v>267</v>
      </c>
      <c r="E3945" s="23" t="s">
        <v>3</v>
      </c>
      <c r="F3945" s="23" t="s">
        <v>204</v>
      </c>
      <c r="G3945" s="23">
        <v>3</v>
      </c>
    </row>
    <row r="3946" spans="1:7" ht="15" x14ac:dyDescent="0.25">
      <c r="A3946" s="128" t="str">
        <f t="shared" si="61"/>
        <v>Reg2015Connective tissue - C49AllSexSouthern</v>
      </c>
      <c r="B3946" s="23" t="s">
        <v>2</v>
      </c>
      <c r="C3946" s="23">
        <v>2015</v>
      </c>
      <c r="D3946" s="23" t="s">
        <v>268</v>
      </c>
      <c r="E3946" s="23" t="s">
        <v>3</v>
      </c>
      <c r="F3946" s="23" t="s">
        <v>204</v>
      </c>
      <c r="G3946" s="23">
        <v>6</v>
      </c>
    </row>
    <row r="3947" spans="1:7" ht="15" x14ac:dyDescent="0.25">
      <c r="A3947" s="128" t="str">
        <f t="shared" si="61"/>
        <v>Reg2015Breast - C50AllSexSouthern</v>
      </c>
      <c r="B3947" s="23" t="s">
        <v>2</v>
      </c>
      <c r="C3947" s="23">
        <v>2015</v>
      </c>
      <c r="D3947" s="23" t="s">
        <v>21</v>
      </c>
      <c r="E3947" s="23" t="s">
        <v>3</v>
      </c>
      <c r="F3947" s="23" t="s">
        <v>204</v>
      </c>
      <c r="G3947" s="23">
        <v>250</v>
      </c>
    </row>
    <row r="3948" spans="1:7" ht="15" x14ac:dyDescent="0.25">
      <c r="A3948" s="128" t="str">
        <f t="shared" si="61"/>
        <v>Reg2015Vulva - C51AllSexSouthern</v>
      </c>
      <c r="B3948" s="23" t="s">
        <v>2</v>
      </c>
      <c r="C3948" s="23">
        <v>2015</v>
      </c>
      <c r="D3948" s="23" t="s">
        <v>46</v>
      </c>
      <c r="E3948" s="23" t="s">
        <v>3</v>
      </c>
      <c r="F3948" s="23" t="s">
        <v>204</v>
      </c>
      <c r="G3948" s="23">
        <v>7</v>
      </c>
    </row>
    <row r="3949" spans="1:7" ht="15" x14ac:dyDescent="0.25">
      <c r="A3949" s="128" t="str">
        <f t="shared" si="61"/>
        <v>Reg2015Vagina - C52AllSexSouthern</v>
      </c>
      <c r="B3949" s="23" t="s">
        <v>2</v>
      </c>
      <c r="C3949" s="23">
        <v>2015</v>
      </c>
      <c r="D3949" s="23" t="s">
        <v>45</v>
      </c>
      <c r="E3949" s="23" t="s">
        <v>3</v>
      </c>
      <c r="F3949" s="23" t="s">
        <v>204</v>
      </c>
      <c r="G3949" s="23">
        <v>2</v>
      </c>
    </row>
    <row r="3950" spans="1:7" ht="15" x14ac:dyDescent="0.25">
      <c r="A3950" s="128" t="str">
        <f t="shared" si="61"/>
        <v>Reg2015Cervix - C53AllSexSouthern</v>
      </c>
      <c r="B3950" s="23" t="s">
        <v>2</v>
      </c>
      <c r="C3950" s="23">
        <v>2015</v>
      </c>
      <c r="D3950" s="23" t="s">
        <v>22</v>
      </c>
      <c r="E3950" s="23" t="s">
        <v>3</v>
      </c>
      <c r="F3950" s="23" t="s">
        <v>204</v>
      </c>
      <c r="G3950" s="23">
        <v>11</v>
      </c>
    </row>
    <row r="3951" spans="1:7" ht="15" x14ac:dyDescent="0.25">
      <c r="A3951" s="128" t="str">
        <f t="shared" si="61"/>
        <v>Reg2015Uterus - C54-C55AllSexSouthern</v>
      </c>
      <c r="B3951" s="23" t="s">
        <v>2</v>
      </c>
      <c r="C3951" s="23">
        <v>2015</v>
      </c>
      <c r="D3951" s="23" t="s">
        <v>44</v>
      </c>
      <c r="E3951" s="23" t="s">
        <v>3</v>
      </c>
      <c r="F3951" s="23" t="s">
        <v>204</v>
      </c>
      <c r="G3951" s="23">
        <v>30</v>
      </c>
    </row>
    <row r="3952" spans="1:7" ht="15" x14ac:dyDescent="0.25">
      <c r="A3952" s="128" t="str">
        <f t="shared" si="61"/>
        <v>Reg2015Ovary - C56AllSexSouthern</v>
      </c>
      <c r="B3952" s="23" t="s">
        <v>2</v>
      </c>
      <c r="C3952" s="23">
        <v>2015</v>
      </c>
      <c r="D3952" s="23" t="s">
        <v>35</v>
      </c>
      <c r="E3952" s="23" t="s">
        <v>3</v>
      </c>
      <c r="F3952" s="23" t="s">
        <v>204</v>
      </c>
      <c r="G3952" s="23">
        <v>28</v>
      </c>
    </row>
    <row r="3953" spans="1:7" ht="15" x14ac:dyDescent="0.25">
      <c r="A3953" s="128" t="str">
        <f t="shared" si="61"/>
        <v>Reg2015Other female genital organs - C57AllSexSouthern</v>
      </c>
      <c r="B3953" s="23" t="s">
        <v>2</v>
      </c>
      <c r="C3953" s="23">
        <v>2015</v>
      </c>
      <c r="D3953" s="23" t="s">
        <v>270</v>
      </c>
      <c r="E3953" s="23" t="s">
        <v>3</v>
      </c>
      <c r="F3953" s="23" t="s">
        <v>204</v>
      </c>
      <c r="G3953" s="23">
        <v>3</v>
      </c>
    </row>
    <row r="3954" spans="1:7" ht="15" x14ac:dyDescent="0.25">
      <c r="A3954" s="128" t="str">
        <f t="shared" si="61"/>
        <v>Reg2015Prostate - C61AllSexSouthern</v>
      </c>
      <c r="B3954" s="23" t="s">
        <v>2</v>
      </c>
      <c r="C3954" s="23">
        <v>2015</v>
      </c>
      <c r="D3954" s="23" t="s">
        <v>38</v>
      </c>
      <c r="E3954" s="23" t="s">
        <v>3</v>
      </c>
      <c r="F3954" s="23" t="s">
        <v>204</v>
      </c>
      <c r="G3954" s="23">
        <v>250</v>
      </c>
    </row>
    <row r="3955" spans="1:7" ht="15" x14ac:dyDescent="0.25">
      <c r="A3955" s="128" t="str">
        <f t="shared" si="61"/>
        <v>Reg2015Testis - C62AllSexSouthern</v>
      </c>
      <c r="B3955" s="23" t="s">
        <v>2</v>
      </c>
      <c r="C3955" s="23">
        <v>2015</v>
      </c>
      <c r="D3955" s="23" t="s">
        <v>40</v>
      </c>
      <c r="E3955" s="23" t="s">
        <v>3</v>
      </c>
      <c r="F3955" s="23" t="s">
        <v>204</v>
      </c>
      <c r="G3955" s="23">
        <v>20</v>
      </c>
    </row>
    <row r="3956" spans="1:7" ht="15" x14ac:dyDescent="0.25">
      <c r="A3956" s="128" t="str">
        <f t="shared" si="61"/>
        <v>Reg2015Other male genital organs - C63AllSexSouthern</v>
      </c>
      <c r="B3956" s="23" t="s">
        <v>2</v>
      </c>
      <c r="C3956" s="23">
        <v>2015</v>
      </c>
      <c r="D3956" s="23" t="s">
        <v>272</v>
      </c>
      <c r="E3956" s="23" t="s">
        <v>3</v>
      </c>
      <c r="F3956" s="23" t="s">
        <v>204</v>
      </c>
      <c r="G3956" s="23">
        <v>1</v>
      </c>
    </row>
    <row r="3957" spans="1:7" ht="15" x14ac:dyDescent="0.25">
      <c r="A3957" s="128" t="str">
        <f t="shared" si="61"/>
        <v>Reg2015Kidney - C64AllSexSouthern</v>
      </c>
      <c r="B3957" s="23" t="s">
        <v>2</v>
      </c>
      <c r="C3957" s="23">
        <v>2015</v>
      </c>
      <c r="D3957" s="23" t="s">
        <v>274</v>
      </c>
      <c r="E3957" s="23" t="s">
        <v>3</v>
      </c>
      <c r="F3957" s="23" t="s">
        <v>204</v>
      </c>
      <c r="G3957" s="23">
        <v>34</v>
      </c>
    </row>
    <row r="3958" spans="1:7" ht="15" x14ac:dyDescent="0.25">
      <c r="A3958" s="128" t="str">
        <f t="shared" si="61"/>
        <v>Reg2015Renal pelvis - C65AllSexSouthern</v>
      </c>
      <c r="B3958" s="23" t="s">
        <v>2</v>
      </c>
      <c r="C3958" s="23">
        <v>2015</v>
      </c>
      <c r="D3958" s="23" t="s">
        <v>275</v>
      </c>
      <c r="E3958" s="23" t="s">
        <v>3</v>
      </c>
      <c r="F3958" s="23" t="s">
        <v>204</v>
      </c>
      <c r="G3958" s="23">
        <v>2</v>
      </c>
    </row>
    <row r="3959" spans="1:7" ht="15" x14ac:dyDescent="0.25">
      <c r="A3959" s="128" t="str">
        <f t="shared" si="61"/>
        <v>Reg2015Bladder - C67AllSexSouthern</v>
      </c>
      <c r="B3959" s="23" t="s">
        <v>2</v>
      </c>
      <c r="C3959" s="23">
        <v>2015</v>
      </c>
      <c r="D3959" s="23" t="s">
        <v>19</v>
      </c>
      <c r="E3959" s="23" t="s">
        <v>3</v>
      </c>
      <c r="F3959" s="23" t="s">
        <v>204</v>
      </c>
      <c r="G3959" s="23">
        <v>28</v>
      </c>
    </row>
    <row r="3960" spans="1:7" ht="15" x14ac:dyDescent="0.25">
      <c r="A3960" s="128" t="str">
        <f t="shared" si="61"/>
        <v>Reg2015Eye - C69AllSexSouthern</v>
      </c>
      <c r="B3960" s="23" t="s">
        <v>2</v>
      </c>
      <c r="C3960" s="23">
        <v>2015</v>
      </c>
      <c r="D3960" s="23" t="s">
        <v>278</v>
      </c>
      <c r="E3960" s="23" t="s">
        <v>3</v>
      </c>
      <c r="F3960" s="23" t="s">
        <v>204</v>
      </c>
      <c r="G3960" s="23">
        <v>2</v>
      </c>
    </row>
    <row r="3961" spans="1:7" ht="15" x14ac:dyDescent="0.25">
      <c r="A3961" s="128" t="str">
        <f t="shared" si="61"/>
        <v>Reg2015Brain - C71AllSexSouthern</v>
      </c>
      <c r="B3961" s="23" t="s">
        <v>2</v>
      </c>
      <c r="C3961" s="23">
        <v>2015</v>
      </c>
      <c r="D3961" s="23" t="s">
        <v>20</v>
      </c>
      <c r="E3961" s="23" t="s">
        <v>3</v>
      </c>
      <c r="F3961" s="23" t="s">
        <v>204</v>
      </c>
      <c r="G3961" s="23">
        <v>24</v>
      </c>
    </row>
    <row r="3962" spans="1:7" ht="15" x14ac:dyDescent="0.25">
      <c r="A3962" s="128" t="str">
        <f t="shared" si="61"/>
        <v>Reg2015Other central nervous system - C72AllSexSouthern</v>
      </c>
      <c r="B3962" s="23" t="s">
        <v>2</v>
      </c>
      <c r="C3962" s="23">
        <v>2015</v>
      </c>
      <c r="D3962" s="23" t="s">
        <v>279</v>
      </c>
      <c r="E3962" s="23" t="s">
        <v>3</v>
      </c>
      <c r="F3962" s="23" t="s">
        <v>204</v>
      </c>
      <c r="G3962" s="23">
        <v>2</v>
      </c>
    </row>
    <row r="3963" spans="1:7" ht="15" x14ac:dyDescent="0.25">
      <c r="A3963" s="128" t="str">
        <f t="shared" si="61"/>
        <v>Reg2015Thyroid - C73AllSexSouthern</v>
      </c>
      <c r="B3963" s="23" t="s">
        <v>2</v>
      </c>
      <c r="C3963" s="23">
        <v>2015</v>
      </c>
      <c r="D3963" s="23" t="s">
        <v>281</v>
      </c>
      <c r="E3963" s="23" t="s">
        <v>3</v>
      </c>
      <c r="F3963" s="23" t="s">
        <v>204</v>
      </c>
      <c r="G3963" s="23">
        <v>16</v>
      </c>
    </row>
    <row r="3964" spans="1:7" ht="15" x14ac:dyDescent="0.25">
      <c r="A3964" s="128" t="str">
        <f t="shared" si="61"/>
        <v>Reg2015Adrenal gland - C74AllSexSouthern</v>
      </c>
      <c r="B3964" s="23" t="s">
        <v>2</v>
      </c>
      <c r="C3964" s="23">
        <v>2015</v>
      </c>
      <c r="D3964" s="23" t="s">
        <v>282</v>
      </c>
      <c r="E3964" s="23" t="s">
        <v>3</v>
      </c>
      <c r="F3964" s="23" t="s">
        <v>204</v>
      </c>
      <c r="G3964" s="23">
        <v>1</v>
      </c>
    </row>
    <row r="3965" spans="1:7" ht="15" x14ac:dyDescent="0.25">
      <c r="A3965" s="128" t="str">
        <f t="shared" si="61"/>
        <v>Reg2015Other endocrine glands - C75AllSexSouthern</v>
      </c>
      <c r="B3965" s="23" t="s">
        <v>2</v>
      </c>
      <c r="C3965" s="23">
        <v>2015</v>
      </c>
      <c r="D3965" s="23" t="s">
        <v>283</v>
      </c>
      <c r="E3965" s="23" t="s">
        <v>3</v>
      </c>
      <c r="F3965" s="23" t="s">
        <v>204</v>
      </c>
      <c r="G3965" s="23">
        <v>1</v>
      </c>
    </row>
    <row r="3966" spans="1:7" ht="15" x14ac:dyDescent="0.25">
      <c r="A3966" s="128" t="str">
        <f t="shared" si="61"/>
        <v>Reg2015Unknown primary - C77-C79AllSexSouthern</v>
      </c>
      <c r="B3966" s="23" t="s">
        <v>2</v>
      </c>
      <c r="C3966" s="23">
        <v>2015</v>
      </c>
      <c r="D3966" s="23" t="s">
        <v>286</v>
      </c>
      <c r="E3966" s="23" t="s">
        <v>3</v>
      </c>
      <c r="F3966" s="23" t="s">
        <v>204</v>
      </c>
      <c r="G3966" s="23">
        <v>35</v>
      </c>
    </row>
    <row r="3967" spans="1:7" ht="15" x14ac:dyDescent="0.25">
      <c r="A3967" s="128" t="str">
        <f t="shared" si="61"/>
        <v>Reg2015Unspecified site - C80AllSexSouthern</v>
      </c>
      <c r="B3967" s="23" t="s">
        <v>2</v>
      </c>
      <c r="C3967" s="23">
        <v>2015</v>
      </c>
      <c r="D3967" s="23" t="s">
        <v>287</v>
      </c>
      <c r="E3967" s="23" t="s">
        <v>3</v>
      </c>
      <c r="F3967" s="23" t="s">
        <v>204</v>
      </c>
      <c r="G3967" s="23">
        <v>4</v>
      </c>
    </row>
    <row r="3968" spans="1:7" ht="15" x14ac:dyDescent="0.25">
      <c r="A3968" s="128" t="str">
        <f t="shared" si="61"/>
        <v>Reg2015Hodgkin lymphoma - C81AllSexSouthern</v>
      </c>
      <c r="B3968" s="23" t="s">
        <v>2</v>
      </c>
      <c r="C3968" s="23">
        <v>2015</v>
      </c>
      <c r="D3968" s="23" t="s">
        <v>289</v>
      </c>
      <c r="E3968" s="23" t="s">
        <v>3</v>
      </c>
      <c r="F3968" s="23" t="s">
        <v>204</v>
      </c>
      <c r="G3968" s="23">
        <v>3</v>
      </c>
    </row>
    <row r="3969" spans="1:7" ht="15" x14ac:dyDescent="0.25">
      <c r="A3969" s="128" t="str">
        <f t="shared" si="61"/>
        <v>Reg2015Non-Hodgkin lymphoma - C82-C86, C96AllSexSouthern</v>
      </c>
      <c r="B3969" s="23" t="s">
        <v>2</v>
      </c>
      <c r="C3969" s="23">
        <v>2015</v>
      </c>
      <c r="D3969" s="23" t="s">
        <v>365</v>
      </c>
      <c r="E3969" s="23" t="s">
        <v>3</v>
      </c>
      <c r="F3969" s="23" t="s">
        <v>204</v>
      </c>
      <c r="G3969" s="23">
        <v>63</v>
      </c>
    </row>
    <row r="3970" spans="1:7" ht="15" x14ac:dyDescent="0.25">
      <c r="A3970" s="128" t="str">
        <f t="shared" si="61"/>
        <v>Reg2015Immunoproliferative cancers - C88AllSexSouthern</v>
      </c>
      <c r="B3970" s="23" t="s">
        <v>2</v>
      </c>
      <c r="C3970" s="23">
        <v>2015</v>
      </c>
      <c r="D3970" s="23" t="s">
        <v>291</v>
      </c>
      <c r="E3970" s="23" t="s">
        <v>3</v>
      </c>
      <c r="F3970" s="23" t="s">
        <v>204</v>
      </c>
      <c r="G3970" s="23">
        <v>3</v>
      </c>
    </row>
    <row r="3971" spans="1:7" ht="15" x14ac:dyDescent="0.25">
      <c r="A3971" s="128" t="str">
        <f t="shared" ref="A3971:A4034" si="62">B3971&amp;C3971&amp;D3971&amp;E3971&amp;F3971</f>
        <v>Reg2015Myeloma - C90AllSexSouthern</v>
      </c>
      <c r="B3971" s="23" t="s">
        <v>2</v>
      </c>
      <c r="C3971" s="23">
        <v>2015</v>
      </c>
      <c r="D3971" s="23" t="s">
        <v>292</v>
      </c>
      <c r="E3971" s="23" t="s">
        <v>3</v>
      </c>
      <c r="F3971" s="23" t="s">
        <v>204</v>
      </c>
      <c r="G3971" s="23">
        <v>34</v>
      </c>
    </row>
    <row r="3972" spans="1:7" ht="15" x14ac:dyDescent="0.25">
      <c r="A3972" s="128" t="str">
        <f t="shared" si="62"/>
        <v>Reg2015Leukaemia - C91-C95AllSexSouthern</v>
      </c>
      <c r="B3972" s="23" t="s">
        <v>2</v>
      </c>
      <c r="C3972" s="23">
        <v>2015</v>
      </c>
      <c r="D3972" s="23" t="s">
        <v>26</v>
      </c>
      <c r="E3972" s="23" t="s">
        <v>3</v>
      </c>
      <c r="F3972" s="23" t="s">
        <v>204</v>
      </c>
      <c r="G3972" s="23">
        <v>43</v>
      </c>
    </row>
    <row r="3973" spans="1:7" ht="15" x14ac:dyDescent="0.25">
      <c r="A3973" s="128" t="str">
        <f t="shared" si="62"/>
        <v>Reg2015Polycythemia vera - D45AllSexSouthern</v>
      </c>
      <c r="B3973" s="23" t="s">
        <v>2</v>
      </c>
      <c r="C3973" s="23">
        <v>2015</v>
      </c>
      <c r="D3973" s="23" t="s">
        <v>294</v>
      </c>
      <c r="E3973" s="23" t="s">
        <v>3</v>
      </c>
      <c r="F3973" s="23" t="s">
        <v>204</v>
      </c>
      <c r="G3973" s="23">
        <v>2</v>
      </c>
    </row>
    <row r="3974" spans="1:7" ht="15" x14ac:dyDescent="0.25">
      <c r="A3974" s="128" t="str">
        <f t="shared" si="62"/>
        <v>Reg2015Myelodyplastic syndromes - D46AllSexSouthern</v>
      </c>
      <c r="B3974" s="23" t="s">
        <v>2</v>
      </c>
      <c r="C3974" s="23">
        <v>2015</v>
      </c>
      <c r="D3974" s="23" t="s">
        <v>295</v>
      </c>
      <c r="E3974" s="23" t="s">
        <v>3</v>
      </c>
      <c r="F3974" s="23" t="s">
        <v>204</v>
      </c>
      <c r="G3974" s="23">
        <v>10</v>
      </c>
    </row>
    <row r="3975" spans="1:7" ht="15" x14ac:dyDescent="0.25">
      <c r="A3975" s="128" t="str">
        <f t="shared" si="62"/>
        <v>Reg2015Uncertain behaviour of lymphoid, haematopoietic and related tissue - D47AllSexSouthern</v>
      </c>
      <c r="B3975" s="23" t="s">
        <v>2</v>
      </c>
      <c r="C3975" s="23">
        <v>2015</v>
      </c>
      <c r="D3975" s="23" t="s">
        <v>296</v>
      </c>
      <c r="E3975" s="23" t="s">
        <v>3</v>
      </c>
      <c r="F3975" s="23" t="s">
        <v>204</v>
      </c>
      <c r="G3975" s="23">
        <v>4</v>
      </c>
    </row>
    <row r="3976" spans="1:7" ht="15" x14ac:dyDescent="0.25">
      <c r="A3976" s="128" t="str">
        <f t="shared" si="62"/>
        <v>Reg2015Nasopharynx - C11AllSexUnknownDHB</v>
      </c>
      <c r="B3976" s="23" t="s">
        <v>2</v>
      </c>
      <c r="C3976" s="23">
        <v>2015</v>
      </c>
      <c r="D3976" s="23" t="s">
        <v>32</v>
      </c>
      <c r="E3976" s="23" t="s">
        <v>3</v>
      </c>
      <c r="F3976" s="23" t="s">
        <v>361</v>
      </c>
      <c r="G3976" s="23">
        <v>1</v>
      </c>
    </row>
    <row r="3977" spans="1:7" ht="15" x14ac:dyDescent="0.25">
      <c r="A3977" s="128" t="str">
        <f t="shared" si="62"/>
        <v>Reg2015Oesophagus - C15AllSexUnknownDHB</v>
      </c>
      <c r="B3977" s="23" t="s">
        <v>2</v>
      </c>
      <c r="C3977" s="23">
        <v>2015</v>
      </c>
      <c r="D3977" s="23" t="s">
        <v>33</v>
      </c>
      <c r="E3977" s="23" t="s">
        <v>3</v>
      </c>
      <c r="F3977" s="23" t="s">
        <v>361</v>
      </c>
      <c r="G3977" s="23">
        <v>1</v>
      </c>
    </row>
    <row r="3978" spans="1:7" ht="15" x14ac:dyDescent="0.25">
      <c r="A3978" s="128" t="str">
        <f t="shared" si="62"/>
        <v>Reg2015Stomach - C16AllSexUnknownDHB</v>
      </c>
      <c r="B3978" s="23" t="s">
        <v>2</v>
      </c>
      <c r="C3978" s="23">
        <v>2015</v>
      </c>
      <c r="D3978" s="23" t="s">
        <v>39</v>
      </c>
      <c r="E3978" s="23" t="s">
        <v>3</v>
      </c>
      <c r="F3978" s="23" t="s">
        <v>361</v>
      </c>
      <c r="G3978" s="23">
        <v>1</v>
      </c>
    </row>
    <row r="3979" spans="1:7" ht="15" x14ac:dyDescent="0.25">
      <c r="A3979" s="128" t="str">
        <f t="shared" si="62"/>
        <v>Reg2015Colon, rectum and rectosigmoid junction - C18-C20AllSexUnknownDHB</v>
      </c>
      <c r="B3979" s="23" t="s">
        <v>2</v>
      </c>
      <c r="C3979" s="23">
        <v>2015</v>
      </c>
      <c r="D3979" s="23" t="s">
        <v>1567</v>
      </c>
      <c r="E3979" s="23" t="s">
        <v>3</v>
      </c>
      <c r="F3979" s="23" t="s">
        <v>361</v>
      </c>
      <c r="G3979" s="23">
        <v>7</v>
      </c>
    </row>
    <row r="3980" spans="1:7" ht="15" x14ac:dyDescent="0.25">
      <c r="A3980" s="128" t="str">
        <f t="shared" si="62"/>
        <v>Reg2015Liver - C22AllSexUnknownDHB</v>
      </c>
      <c r="B3980" s="23" t="s">
        <v>2</v>
      </c>
      <c r="C3980" s="23">
        <v>2015</v>
      </c>
      <c r="D3980" s="23" t="s">
        <v>254</v>
      </c>
      <c r="E3980" s="23" t="s">
        <v>3</v>
      </c>
      <c r="F3980" s="23" t="s">
        <v>361</v>
      </c>
      <c r="G3980" s="23">
        <v>1</v>
      </c>
    </row>
    <row r="3981" spans="1:7" ht="15" x14ac:dyDescent="0.25">
      <c r="A3981" s="128" t="str">
        <f t="shared" si="62"/>
        <v>Reg2015Gallbladder - C23AllSexUnknownDHB</v>
      </c>
      <c r="B3981" s="23" t="s">
        <v>2</v>
      </c>
      <c r="C3981" s="23">
        <v>2015</v>
      </c>
      <c r="D3981" s="23" t="s">
        <v>23</v>
      </c>
      <c r="E3981" s="23" t="s">
        <v>3</v>
      </c>
      <c r="F3981" s="23" t="s">
        <v>361</v>
      </c>
      <c r="G3981" s="23">
        <v>1</v>
      </c>
    </row>
    <row r="3982" spans="1:7" ht="15" x14ac:dyDescent="0.25">
      <c r="A3982" s="128" t="str">
        <f t="shared" si="62"/>
        <v>Reg2015Pancreas - C25AllSexUnknownDHB</v>
      </c>
      <c r="B3982" s="23" t="s">
        <v>2</v>
      </c>
      <c r="C3982" s="23">
        <v>2015</v>
      </c>
      <c r="D3982" s="23" t="s">
        <v>36</v>
      </c>
      <c r="E3982" s="23" t="s">
        <v>3</v>
      </c>
      <c r="F3982" s="23" t="s">
        <v>361</v>
      </c>
      <c r="G3982" s="23">
        <v>2</v>
      </c>
    </row>
    <row r="3983" spans="1:7" ht="15" x14ac:dyDescent="0.25">
      <c r="A3983" s="128" t="str">
        <f t="shared" si="62"/>
        <v>Reg2015Other digestive organs - C26AllSexUnknownDHB</v>
      </c>
      <c r="B3983" s="23" t="s">
        <v>2</v>
      </c>
      <c r="C3983" s="23">
        <v>2015</v>
      </c>
      <c r="D3983" s="23" t="s">
        <v>256</v>
      </c>
      <c r="E3983" s="23" t="s">
        <v>3</v>
      </c>
      <c r="F3983" s="23" t="s">
        <v>361</v>
      </c>
      <c r="G3983" s="23">
        <v>1</v>
      </c>
    </row>
    <row r="3984" spans="1:7" ht="15" x14ac:dyDescent="0.25">
      <c r="A3984" s="128" t="str">
        <f t="shared" si="62"/>
        <v>Reg2015Larynx - C32AllSexUnknownDHB</v>
      </c>
      <c r="B3984" s="23" t="s">
        <v>2</v>
      </c>
      <c r="C3984" s="23">
        <v>2015</v>
      </c>
      <c r="D3984" s="23" t="s">
        <v>25</v>
      </c>
      <c r="E3984" s="23" t="s">
        <v>3</v>
      </c>
      <c r="F3984" s="23" t="s">
        <v>361</v>
      </c>
      <c r="G3984" s="23">
        <v>1</v>
      </c>
    </row>
    <row r="3985" spans="1:7" ht="15" x14ac:dyDescent="0.25">
      <c r="A3985" s="128" t="str">
        <f t="shared" si="62"/>
        <v>Reg2015Lung - C33-C34AllSexUnknownDHB</v>
      </c>
      <c r="B3985" s="23" t="s">
        <v>2</v>
      </c>
      <c r="C3985" s="23">
        <v>2015</v>
      </c>
      <c r="D3985" s="23" t="s">
        <v>47</v>
      </c>
      <c r="E3985" s="23" t="s">
        <v>3</v>
      </c>
      <c r="F3985" s="23" t="s">
        <v>361</v>
      </c>
      <c r="G3985" s="23">
        <v>9</v>
      </c>
    </row>
    <row r="3986" spans="1:7" ht="15" x14ac:dyDescent="0.25">
      <c r="A3986" s="128" t="str">
        <f t="shared" si="62"/>
        <v>Reg2015Melanoma - C43AllSexUnknownDHB</v>
      </c>
      <c r="B3986" s="23" t="s">
        <v>2</v>
      </c>
      <c r="C3986" s="23">
        <v>2015</v>
      </c>
      <c r="D3986" s="23" t="s">
        <v>28</v>
      </c>
      <c r="E3986" s="23" t="s">
        <v>3</v>
      </c>
      <c r="F3986" s="23" t="s">
        <v>361</v>
      </c>
      <c r="G3986" s="23">
        <v>1</v>
      </c>
    </row>
    <row r="3987" spans="1:7" ht="15" x14ac:dyDescent="0.25">
      <c r="A3987" s="128" t="str">
        <f t="shared" si="62"/>
        <v>Reg2015Breast - C50AllSexUnknownDHB</v>
      </c>
      <c r="B3987" s="23" t="s">
        <v>2</v>
      </c>
      <c r="C3987" s="23">
        <v>2015</v>
      </c>
      <c r="D3987" s="23" t="s">
        <v>21</v>
      </c>
      <c r="E3987" s="23" t="s">
        <v>3</v>
      </c>
      <c r="F3987" s="23" t="s">
        <v>361</v>
      </c>
      <c r="G3987" s="23">
        <v>2</v>
      </c>
    </row>
    <row r="3988" spans="1:7" ht="15" x14ac:dyDescent="0.25">
      <c r="A3988" s="128" t="str">
        <f t="shared" si="62"/>
        <v>Reg2015Prostate - C61AllSexUnknownDHB</v>
      </c>
      <c r="B3988" s="23" t="s">
        <v>2</v>
      </c>
      <c r="C3988" s="23">
        <v>2015</v>
      </c>
      <c r="D3988" s="23" t="s">
        <v>38</v>
      </c>
      <c r="E3988" s="23" t="s">
        <v>3</v>
      </c>
      <c r="F3988" s="23" t="s">
        <v>361</v>
      </c>
      <c r="G3988" s="23">
        <v>4</v>
      </c>
    </row>
    <row r="3989" spans="1:7" ht="15" x14ac:dyDescent="0.25">
      <c r="A3989" s="128" t="str">
        <f t="shared" si="62"/>
        <v>Reg2015Kidney - C64AllSexUnknownDHB</v>
      </c>
      <c r="B3989" s="23" t="s">
        <v>2</v>
      </c>
      <c r="C3989" s="23">
        <v>2015</v>
      </c>
      <c r="D3989" s="23" t="s">
        <v>274</v>
      </c>
      <c r="E3989" s="23" t="s">
        <v>3</v>
      </c>
      <c r="F3989" s="23" t="s">
        <v>361</v>
      </c>
      <c r="G3989" s="23">
        <v>4</v>
      </c>
    </row>
    <row r="3990" spans="1:7" ht="15" x14ac:dyDescent="0.25">
      <c r="A3990" s="128" t="str">
        <f t="shared" si="62"/>
        <v>Reg2015Brain - C71AllSexUnknownDHB</v>
      </c>
      <c r="B3990" s="23" t="s">
        <v>2</v>
      </c>
      <c r="C3990" s="23">
        <v>2015</v>
      </c>
      <c r="D3990" s="23" t="s">
        <v>20</v>
      </c>
      <c r="E3990" s="23" t="s">
        <v>3</v>
      </c>
      <c r="F3990" s="23" t="s">
        <v>361</v>
      </c>
      <c r="G3990" s="23">
        <v>1</v>
      </c>
    </row>
    <row r="3991" spans="1:7" ht="15" x14ac:dyDescent="0.25">
      <c r="A3991" s="128" t="str">
        <f t="shared" si="62"/>
        <v>Reg2015Unknown primary - C77-C79AllSexUnknownDHB</v>
      </c>
      <c r="B3991" s="23" t="s">
        <v>2</v>
      </c>
      <c r="C3991" s="23">
        <v>2015</v>
      </c>
      <c r="D3991" s="23" t="s">
        <v>286</v>
      </c>
      <c r="E3991" s="23" t="s">
        <v>3</v>
      </c>
      <c r="F3991" s="23" t="s">
        <v>361</v>
      </c>
      <c r="G3991" s="23">
        <v>2</v>
      </c>
    </row>
    <row r="3992" spans="1:7" ht="15" x14ac:dyDescent="0.25">
      <c r="A3992" s="128" t="str">
        <f t="shared" si="62"/>
        <v>Reg2015Hodgkin lymphoma - C81AllSexUnknownDHB</v>
      </c>
      <c r="B3992" s="23" t="s">
        <v>2</v>
      </c>
      <c r="C3992" s="23">
        <v>2015</v>
      </c>
      <c r="D3992" s="23" t="s">
        <v>289</v>
      </c>
      <c r="E3992" s="23" t="s">
        <v>3</v>
      </c>
      <c r="F3992" s="23" t="s">
        <v>361</v>
      </c>
      <c r="G3992" s="23">
        <v>1</v>
      </c>
    </row>
    <row r="3993" spans="1:7" ht="15" x14ac:dyDescent="0.25">
      <c r="A3993" s="128" t="str">
        <f t="shared" si="62"/>
        <v>Reg2015Non-Hodgkin lymphoma - C82-C86, C96AllSexUnknownDHB</v>
      </c>
      <c r="B3993" s="23" t="s">
        <v>2</v>
      </c>
      <c r="C3993" s="23">
        <v>2015</v>
      </c>
      <c r="D3993" s="23" t="s">
        <v>365</v>
      </c>
      <c r="E3993" s="23" t="s">
        <v>3</v>
      </c>
      <c r="F3993" s="23" t="s">
        <v>361</v>
      </c>
      <c r="G3993" s="23">
        <v>3</v>
      </c>
    </row>
    <row r="3994" spans="1:7" ht="15" x14ac:dyDescent="0.25">
      <c r="A3994" s="128" t="str">
        <f t="shared" si="62"/>
        <v>Reg2015Myeloma - C90AllSexUnknownDHB</v>
      </c>
      <c r="B3994" s="23" t="s">
        <v>2</v>
      </c>
      <c r="C3994" s="23">
        <v>2015</v>
      </c>
      <c r="D3994" s="23" t="s">
        <v>292</v>
      </c>
      <c r="E3994" s="23" t="s">
        <v>3</v>
      </c>
      <c r="F3994" s="23" t="s">
        <v>361</v>
      </c>
      <c r="G3994" s="23">
        <v>1</v>
      </c>
    </row>
    <row r="3995" spans="1:7" ht="15" x14ac:dyDescent="0.25">
      <c r="A3995" s="128" t="str">
        <f t="shared" si="62"/>
        <v>Reg2015Leukaemia - C91-C95AllSexUnknownDHB</v>
      </c>
      <c r="B3995" s="23" t="s">
        <v>2</v>
      </c>
      <c r="C3995" s="23">
        <v>2015</v>
      </c>
      <c r="D3995" s="23" t="s">
        <v>26</v>
      </c>
      <c r="E3995" s="23" t="s">
        <v>3</v>
      </c>
      <c r="F3995" s="23" t="s">
        <v>361</v>
      </c>
      <c r="G3995" s="23">
        <v>2</v>
      </c>
    </row>
    <row r="3996" spans="1:7" ht="15" x14ac:dyDescent="0.25">
      <c r="A3996" s="128" t="str">
        <f t="shared" si="62"/>
        <v>Reg2015Myelodyplastic syndromes - D46AllSexUnknownDHB</v>
      </c>
      <c r="B3996" s="23" t="s">
        <v>2</v>
      </c>
      <c r="C3996" s="23">
        <v>2015</v>
      </c>
      <c r="D3996" s="23" t="s">
        <v>295</v>
      </c>
      <c r="E3996" s="23" t="s">
        <v>3</v>
      </c>
      <c r="F3996" s="23" t="s">
        <v>361</v>
      </c>
      <c r="G3996" s="23">
        <v>1</v>
      </c>
    </row>
    <row r="3997" spans="1:7" ht="15" x14ac:dyDescent="0.25">
      <c r="A3997" s="128" t="str">
        <f t="shared" si="62"/>
        <v>Reg2015All Cancers - C00-C96, D45-D47AllSexNorthland</v>
      </c>
      <c r="B3997" s="23" t="s">
        <v>2</v>
      </c>
      <c r="C3997" s="23">
        <v>2015</v>
      </c>
      <c r="D3997" s="23" t="s">
        <v>17</v>
      </c>
      <c r="E3997" s="23" t="s">
        <v>3</v>
      </c>
      <c r="F3997" s="23" t="s">
        <v>185</v>
      </c>
      <c r="G3997" s="23">
        <v>1042</v>
      </c>
    </row>
    <row r="3998" spans="1:7" ht="15" x14ac:dyDescent="0.25">
      <c r="A3998" s="128" t="str">
        <f t="shared" si="62"/>
        <v>Reg2015All Cancers - C00-C96, D45-D47AllSexWaitemata</v>
      </c>
      <c r="B3998" s="23" t="s">
        <v>2</v>
      </c>
      <c r="C3998" s="23">
        <v>2015</v>
      </c>
      <c r="D3998" s="23" t="s">
        <v>17</v>
      </c>
      <c r="E3998" s="23" t="s">
        <v>3</v>
      </c>
      <c r="F3998" s="23" t="s">
        <v>186</v>
      </c>
      <c r="G3998" s="23">
        <v>2612</v>
      </c>
    </row>
    <row r="3999" spans="1:7" ht="15" x14ac:dyDescent="0.25">
      <c r="A3999" s="128" t="str">
        <f t="shared" si="62"/>
        <v>Reg2015All Cancers - C00-C96, D45-D47AllSexAuckland</v>
      </c>
      <c r="B3999" s="23" t="s">
        <v>2</v>
      </c>
      <c r="C3999" s="23">
        <v>2015</v>
      </c>
      <c r="D3999" s="23" t="s">
        <v>17</v>
      </c>
      <c r="E3999" s="23" t="s">
        <v>3</v>
      </c>
      <c r="F3999" s="23" t="s">
        <v>188</v>
      </c>
      <c r="G3999" s="23">
        <v>1915</v>
      </c>
    </row>
    <row r="4000" spans="1:7" ht="15" x14ac:dyDescent="0.25">
      <c r="A4000" s="128" t="str">
        <f t="shared" si="62"/>
        <v>Reg2015All Cancers - C00-C96, D45-D47AllSexCounties Manukau</v>
      </c>
      <c r="B4000" s="23" t="s">
        <v>2</v>
      </c>
      <c r="C4000" s="23">
        <v>2015</v>
      </c>
      <c r="D4000" s="23" t="s">
        <v>17</v>
      </c>
      <c r="E4000" s="23" t="s">
        <v>3</v>
      </c>
      <c r="F4000" s="23" t="s">
        <v>189</v>
      </c>
      <c r="G4000" s="23">
        <v>2158</v>
      </c>
    </row>
    <row r="4001" spans="1:7" ht="15" x14ac:dyDescent="0.25">
      <c r="A4001" s="128" t="str">
        <f t="shared" si="62"/>
        <v>Reg2015All Cancers - C00-C96, D45-D47AllSexWaikato</v>
      </c>
      <c r="B4001" s="23" t="s">
        <v>2</v>
      </c>
      <c r="C4001" s="23">
        <v>2015</v>
      </c>
      <c r="D4001" s="23" t="s">
        <v>17</v>
      </c>
      <c r="E4001" s="23" t="s">
        <v>3</v>
      </c>
      <c r="F4001" s="23" t="s">
        <v>190</v>
      </c>
      <c r="G4001" s="23">
        <v>2038</v>
      </c>
    </row>
    <row r="4002" spans="1:7" ht="15" x14ac:dyDescent="0.25">
      <c r="A4002" s="128" t="str">
        <f t="shared" si="62"/>
        <v>Reg2015All Cancers - C00-C96, D45-D47AllSexLakes</v>
      </c>
      <c r="B4002" s="23" t="s">
        <v>2</v>
      </c>
      <c r="C4002" s="23">
        <v>2015</v>
      </c>
      <c r="D4002" s="23" t="s">
        <v>17</v>
      </c>
      <c r="E4002" s="23" t="s">
        <v>3</v>
      </c>
      <c r="F4002" s="23" t="s">
        <v>191</v>
      </c>
      <c r="G4002" s="23">
        <v>517</v>
      </c>
    </row>
    <row r="4003" spans="1:7" ht="15" x14ac:dyDescent="0.25">
      <c r="A4003" s="128" t="str">
        <f t="shared" si="62"/>
        <v>Reg2015All Cancers - C00-C96, D45-D47AllSexBay of Plenty</v>
      </c>
      <c r="B4003" s="23" t="s">
        <v>2</v>
      </c>
      <c r="C4003" s="23">
        <v>2015</v>
      </c>
      <c r="D4003" s="23" t="s">
        <v>17</v>
      </c>
      <c r="E4003" s="23" t="s">
        <v>3</v>
      </c>
      <c r="F4003" s="23" t="s">
        <v>192</v>
      </c>
      <c r="G4003" s="23">
        <v>1385</v>
      </c>
    </row>
    <row r="4004" spans="1:7" ht="15" x14ac:dyDescent="0.25">
      <c r="A4004" s="128" t="str">
        <f t="shared" si="62"/>
        <v>Reg2015All Cancers - C00-C96, D45-D47AllSexTairawhiti</v>
      </c>
      <c r="B4004" s="23" t="s">
        <v>2</v>
      </c>
      <c r="C4004" s="23">
        <v>2015</v>
      </c>
      <c r="D4004" s="23" t="s">
        <v>17</v>
      </c>
      <c r="E4004" s="23" t="s">
        <v>3</v>
      </c>
      <c r="F4004" s="23" t="s">
        <v>193</v>
      </c>
      <c r="G4004" s="23">
        <v>297</v>
      </c>
    </row>
    <row r="4005" spans="1:7" ht="15" x14ac:dyDescent="0.25">
      <c r="A4005" s="128" t="str">
        <f t="shared" si="62"/>
        <v>Reg2015All Cancers - C00-C96, D45-D47AllSexHawke's Bay</v>
      </c>
      <c r="B4005" s="23" t="s">
        <v>2</v>
      </c>
      <c r="C4005" s="23">
        <v>2015</v>
      </c>
      <c r="D4005" s="23" t="s">
        <v>17</v>
      </c>
      <c r="E4005" s="23" t="s">
        <v>3</v>
      </c>
      <c r="F4005" s="23" t="s">
        <v>297</v>
      </c>
      <c r="G4005" s="23">
        <v>909</v>
      </c>
    </row>
    <row r="4006" spans="1:7" ht="15" x14ac:dyDescent="0.25">
      <c r="A4006" s="128" t="str">
        <f t="shared" si="62"/>
        <v>Reg2015All Cancers - C00-C96, D45-D47AllSexTaranaki</v>
      </c>
      <c r="B4006" s="23" t="s">
        <v>2</v>
      </c>
      <c r="C4006" s="23">
        <v>2015</v>
      </c>
      <c r="D4006" s="23" t="s">
        <v>17</v>
      </c>
      <c r="E4006" s="23" t="s">
        <v>3</v>
      </c>
      <c r="F4006" s="23" t="s">
        <v>194</v>
      </c>
      <c r="G4006" s="23">
        <v>678</v>
      </c>
    </row>
    <row r="4007" spans="1:7" ht="15" x14ac:dyDescent="0.25">
      <c r="A4007" s="128" t="str">
        <f t="shared" si="62"/>
        <v>Reg2015All Cancers - C00-C96, D45-D47AllSexMidCentral</v>
      </c>
      <c r="B4007" s="23" t="s">
        <v>2</v>
      </c>
      <c r="C4007" s="23">
        <v>2015</v>
      </c>
      <c r="D4007" s="23" t="s">
        <v>17</v>
      </c>
      <c r="E4007" s="23" t="s">
        <v>3</v>
      </c>
      <c r="F4007" s="23" t="s">
        <v>195</v>
      </c>
      <c r="G4007" s="23">
        <v>931</v>
      </c>
    </row>
    <row r="4008" spans="1:7" ht="15" x14ac:dyDescent="0.25">
      <c r="A4008" s="128" t="str">
        <f t="shared" si="62"/>
        <v>Reg2015All Cancers - C00-C96, D45-D47AllSexWhanganui</v>
      </c>
      <c r="B4008" s="23" t="s">
        <v>2</v>
      </c>
      <c r="C4008" s="23">
        <v>2015</v>
      </c>
      <c r="D4008" s="23" t="s">
        <v>17</v>
      </c>
      <c r="E4008" s="23" t="s">
        <v>3</v>
      </c>
      <c r="F4008" s="23" t="s">
        <v>196</v>
      </c>
      <c r="G4008" s="23">
        <v>428</v>
      </c>
    </row>
    <row r="4009" spans="1:7" ht="15" x14ac:dyDescent="0.25">
      <c r="A4009" s="128" t="str">
        <f t="shared" si="62"/>
        <v>Reg2015All Cancers - C00-C96, D45-D47AllSexCapital &amp; Coast</v>
      </c>
      <c r="B4009" s="23" t="s">
        <v>2</v>
      </c>
      <c r="C4009" s="23">
        <v>2015</v>
      </c>
      <c r="D4009" s="23" t="s">
        <v>17</v>
      </c>
      <c r="E4009" s="23" t="s">
        <v>3</v>
      </c>
      <c r="F4009" s="23" t="s">
        <v>197</v>
      </c>
      <c r="G4009" s="23">
        <v>1367</v>
      </c>
    </row>
    <row r="4010" spans="1:7" ht="15" x14ac:dyDescent="0.25">
      <c r="A4010" s="128" t="str">
        <f t="shared" si="62"/>
        <v>Reg2015All Cancers - C00-C96, D45-D47AllSexHutt Valley</v>
      </c>
      <c r="B4010" s="23" t="s">
        <v>2</v>
      </c>
      <c r="C4010" s="23">
        <v>2015</v>
      </c>
      <c r="D4010" s="23" t="s">
        <v>17</v>
      </c>
      <c r="E4010" s="23" t="s">
        <v>3</v>
      </c>
      <c r="F4010" s="23" t="s">
        <v>198</v>
      </c>
      <c r="G4010" s="23">
        <v>709</v>
      </c>
    </row>
    <row r="4011" spans="1:7" ht="15" x14ac:dyDescent="0.25">
      <c r="A4011" s="128" t="str">
        <f t="shared" si="62"/>
        <v>Reg2015All Cancers - C00-C96, D45-D47AllSexWairarapa</v>
      </c>
      <c r="B4011" s="23" t="s">
        <v>2</v>
      </c>
      <c r="C4011" s="23">
        <v>2015</v>
      </c>
      <c r="D4011" s="23" t="s">
        <v>17</v>
      </c>
      <c r="E4011" s="23" t="s">
        <v>3</v>
      </c>
      <c r="F4011" s="23" t="s">
        <v>199</v>
      </c>
      <c r="G4011" s="23">
        <v>277</v>
      </c>
    </row>
    <row r="4012" spans="1:7" ht="15" x14ac:dyDescent="0.25">
      <c r="A4012" s="128" t="str">
        <f t="shared" si="62"/>
        <v>Reg2015All Cancers - C00-C96, D45-D47AllSexNelson Marlborough</v>
      </c>
      <c r="B4012" s="23" t="s">
        <v>2</v>
      </c>
      <c r="C4012" s="23">
        <v>2015</v>
      </c>
      <c r="D4012" s="23" t="s">
        <v>17</v>
      </c>
      <c r="E4012" s="23" t="s">
        <v>3</v>
      </c>
      <c r="F4012" s="23" t="s">
        <v>200</v>
      </c>
      <c r="G4012" s="23">
        <v>894</v>
      </c>
    </row>
    <row r="4013" spans="1:7" ht="15" x14ac:dyDescent="0.25">
      <c r="A4013" s="128" t="str">
        <f t="shared" si="62"/>
        <v>Reg2015All Cancers - C00-C96, D45-D47AllSexWest Coast</v>
      </c>
      <c r="B4013" s="23" t="s">
        <v>2</v>
      </c>
      <c r="C4013" s="23">
        <v>2015</v>
      </c>
      <c r="D4013" s="23" t="s">
        <v>17</v>
      </c>
      <c r="E4013" s="23" t="s">
        <v>3</v>
      </c>
      <c r="F4013" s="23" t="s">
        <v>201</v>
      </c>
      <c r="G4013" s="23">
        <v>182</v>
      </c>
    </row>
    <row r="4014" spans="1:7" ht="15" x14ac:dyDescent="0.25">
      <c r="A4014" s="128" t="str">
        <f t="shared" si="62"/>
        <v>Reg2015All Cancers - C00-C96, D45-D47AllSexCanterbury</v>
      </c>
      <c r="B4014" s="23" t="s">
        <v>2</v>
      </c>
      <c r="C4014" s="23">
        <v>2015</v>
      </c>
      <c r="D4014" s="23" t="s">
        <v>17</v>
      </c>
      <c r="E4014" s="23" t="s">
        <v>3</v>
      </c>
      <c r="F4014" s="23" t="s">
        <v>202</v>
      </c>
      <c r="G4014" s="23">
        <v>2665</v>
      </c>
    </row>
    <row r="4015" spans="1:7" ht="15" x14ac:dyDescent="0.25">
      <c r="A4015" s="128" t="str">
        <f t="shared" si="62"/>
        <v>Reg2015All Cancers - C00-C96, D45-D47AllSexSouth Canterbury</v>
      </c>
      <c r="B4015" s="23" t="s">
        <v>2</v>
      </c>
      <c r="C4015" s="23">
        <v>2015</v>
      </c>
      <c r="D4015" s="23" t="s">
        <v>17</v>
      </c>
      <c r="E4015" s="23" t="s">
        <v>3</v>
      </c>
      <c r="F4015" s="23" t="s">
        <v>203</v>
      </c>
      <c r="G4015" s="23">
        <v>354</v>
      </c>
    </row>
    <row r="4016" spans="1:7" ht="15" x14ac:dyDescent="0.25">
      <c r="A4016" s="128" t="str">
        <f t="shared" si="62"/>
        <v>Reg2015All Cancers - C00-C96, D45-D47AllSexSouthern</v>
      </c>
      <c r="B4016" s="23" t="s">
        <v>2</v>
      </c>
      <c r="C4016" s="23">
        <v>2015</v>
      </c>
      <c r="D4016" s="23" t="s">
        <v>17</v>
      </c>
      <c r="E4016" s="23" t="s">
        <v>3</v>
      </c>
      <c r="F4016" s="23" t="s">
        <v>204</v>
      </c>
      <c r="G4016" s="23">
        <v>1744</v>
      </c>
    </row>
    <row r="4017" spans="1:7" ht="15" x14ac:dyDescent="0.25">
      <c r="A4017" s="128" t="str">
        <f t="shared" si="62"/>
        <v>Reg2015All Cancers - C00-C96, D45-D47AllSexUnknownDHB</v>
      </c>
      <c r="B4017" s="23" t="s">
        <v>2</v>
      </c>
      <c r="C4017" s="23">
        <v>2015</v>
      </c>
      <c r="D4017" s="23" t="s">
        <v>17</v>
      </c>
      <c r="E4017" s="23" t="s">
        <v>3</v>
      </c>
      <c r="F4017" s="23" t="s">
        <v>361</v>
      </c>
      <c r="G4017" s="23">
        <v>47</v>
      </c>
    </row>
    <row r="4018" spans="1:7" ht="15" x14ac:dyDescent="0.25">
      <c r="A4018" s="128" t="str">
        <f t="shared" si="62"/>
        <v>Reg2015All Cancers - C00-C96, D45-D47FemaleNorthland</v>
      </c>
      <c r="B4018" s="23" t="s">
        <v>2</v>
      </c>
      <c r="C4018" s="23">
        <v>2015</v>
      </c>
      <c r="D4018" s="23" t="s">
        <v>17</v>
      </c>
      <c r="E4018" s="23" t="s">
        <v>4</v>
      </c>
      <c r="F4018" s="23" t="s">
        <v>185</v>
      </c>
      <c r="G4018" s="23">
        <v>477</v>
      </c>
    </row>
    <row r="4019" spans="1:7" ht="15" x14ac:dyDescent="0.25">
      <c r="A4019" s="128" t="str">
        <f t="shared" si="62"/>
        <v>Reg2015All Cancers - C00-C96, D45-D47FemaleWaitemata</v>
      </c>
      <c r="B4019" s="23" t="s">
        <v>2</v>
      </c>
      <c r="C4019" s="23">
        <v>2015</v>
      </c>
      <c r="D4019" s="23" t="s">
        <v>17</v>
      </c>
      <c r="E4019" s="23" t="s">
        <v>4</v>
      </c>
      <c r="F4019" s="23" t="s">
        <v>186</v>
      </c>
      <c r="G4019" s="23">
        <v>1267</v>
      </c>
    </row>
    <row r="4020" spans="1:7" ht="15" x14ac:dyDescent="0.25">
      <c r="A4020" s="128" t="str">
        <f t="shared" si="62"/>
        <v>Reg2015All Cancers - C00-C96, D45-D47FemaleAuckland</v>
      </c>
      <c r="B4020" s="23" t="s">
        <v>2</v>
      </c>
      <c r="C4020" s="23">
        <v>2015</v>
      </c>
      <c r="D4020" s="23" t="s">
        <v>17</v>
      </c>
      <c r="E4020" s="23" t="s">
        <v>4</v>
      </c>
      <c r="F4020" s="23" t="s">
        <v>188</v>
      </c>
      <c r="G4020" s="23">
        <v>917</v>
      </c>
    </row>
    <row r="4021" spans="1:7" ht="15" x14ac:dyDescent="0.25">
      <c r="A4021" s="128" t="str">
        <f t="shared" si="62"/>
        <v>Reg2015All Cancers - C00-C96, D45-D47FemaleCounties Manukau</v>
      </c>
      <c r="B4021" s="23" t="s">
        <v>2</v>
      </c>
      <c r="C4021" s="23">
        <v>2015</v>
      </c>
      <c r="D4021" s="23" t="s">
        <v>17</v>
      </c>
      <c r="E4021" s="23" t="s">
        <v>4</v>
      </c>
      <c r="F4021" s="23" t="s">
        <v>189</v>
      </c>
      <c r="G4021" s="23">
        <v>1129</v>
      </c>
    </row>
    <row r="4022" spans="1:7" ht="15" x14ac:dyDescent="0.25">
      <c r="A4022" s="128" t="str">
        <f t="shared" si="62"/>
        <v>Reg2015All Cancers - C00-C96, D45-D47FemaleWaikato</v>
      </c>
      <c r="B4022" s="23" t="s">
        <v>2</v>
      </c>
      <c r="C4022" s="23">
        <v>2015</v>
      </c>
      <c r="D4022" s="23" t="s">
        <v>17</v>
      </c>
      <c r="E4022" s="23" t="s">
        <v>4</v>
      </c>
      <c r="F4022" s="23" t="s">
        <v>190</v>
      </c>
      <c r="G4022" s="23">
        <v>986</v>
      </c>
    </row>
    <row r="4023" spans="1:7" ht="15" x14ac:dyDescent="0.25">
      <c r="A4023" s="128" t="str">
        <f t="shared" si="62"/>
        <v>Reg2015All Cancers - C00-C96, D45-D47FemaleLakes</v>
      </c>
      <c r="B4023" s="23" t="s">
        <v>2</v>
      </c>
      <c r="C4023" s="23">
        <v>2015</v>
      </c>
      <c r="D4023" s="23" t="s">
        <v>17</v>
      </c>
      <c r="E4023" s="23" t="s">
        <v>4</v>
      </c>
      <c r="F4023" s="23" t="s">
        <v>191</v>
      </c>
      <c r="G4023" s="23">
        <v>265</v>
      </c>
    </row>
    <row r="4024" spans="1:7" ht="15" x14ac:dyDescent="0.25">
      <c r="A4024" s="128" t="str">
        <f t="shared" si="62"/>
        <v>Reg2015All Cancers - C00-C96, D45-D47FemaleBay of Plenty</v>
      </c>
      <c r="B4024" s="23" t="s">
        <v>2</v>
      </c>
      <c r="C4024" s="23">
        <v>2015</v>
      </c>
      <c r="D4024" s="23" t="s">
        <v>17</v>
      </c>
      <c r="E4024" s="23" t="s">
        <v>4</v>
      </c>
      <c r="F4024" s="23" t="s">
        <v>192</v>
      </c>
      <c r="G4024" s="23">
        <v>676</v>
      </c>
    </row>
    <row r="4025" spans="1:7" ht="15" x14ac:dyDescent="0.25">
      <c r="A4025" s="128" t="str">
        <f t="shared" si="62"/>
        <v>Reg2015All Cancers - C00-C96, D45-D47FemaleTairawhiti</v>
      </c>
      <c r="B4025" s="23" t="s">
        <v>2</v>
      </c>
      <c r="C4025" s="23">
        <v>2015</v>
      </c>
      <c r="D4025" s="23" t="s">
        <v>17</v>
      </c>
      <c r="E4025" s="23" t="s">
        <v>4</v>
      </c>
      <c r="F4025" s="23" t="s">
        <v>193</v>
      </c>
      <c r="G4025" s="23">
        <v>152</v>
      </c>
    </row>
    <row r="4026" spans="1:7" ht="15" x14ac:dyDescent="0.25">
      <c r="A4026" s="128" t="str">
        <f t="shared" si="62"/>
        <v>Reg2015All Cancers - C00-C96, D45-D47FemaleHawke's Bay</v>
      </c>
      <c r="B4026" s="23" t="s">
        <v>2</v>
      </c>
      <c r="C4026" s="23">
        <v>2015</v>
      </c>
      <c r="D4026" s="23" t="s">
        <v>17</v>
      </c>
      <c r="E4026" s="23" t="s">
        <v>4</v>
      </c>
      <c r="F4026" s="23" t="s">
        <v>297</v>
      </c>
      <c r="G4026" s="23">
        <v>443</v>
      </c>
    </row>
    <row r="4027" spans="1:7" ht="15" x14ac:dyDescent="0.25">
      <c r="A4027" s="128" t="str">
        <f t="shared" si="62"/>
        <v>Reg2015All Cancers - C00-C96, D45-D47FemaleTaranaki</v>
      </c>
      <c r="B4027" s="23" t="s">
        <v>2</v>
      </c>
      <c r="C4027" s="23">
        <v>2015</v>
      </c>
      <c r="D4027" s="23" t="s">
        <v>17</v>
      </c>
      <c r="E4027" s="23" t="s">
        <v>4</v>
      </c>
      <c r="F4027" s="23" t="s">
        <v>194</v>
      </c>
      <c r="G4027" s="23">
        <v>324</v>
      </c>
    </row>
    <row r="4028" spans="1:7" ht="15" x14ac:dyDescent="0.25">
      <c r="A4028" s="128" t="str">
        <f t="shared" si="62"/>
        <v>Reg2015All Cancers - C00-C96, D45-D47FemaleMidCentral</v>
      </c>
      <c r="B4028" s="23" t="s">
        <v>2</v>
      </c>
      <c r="C4028" s="23">
        <v>2015</v>
      </c>
      <c r="D4028" s="23" t="s">
        <v>17</v>
      </c>
      <c r="E4028" s="23" t="s">
        <v>4</v>
      </c>
      <c r="F4028" s="23" t="s">
        <v>195</v>
      </c>
      <c r="G4028" s="23">
        <v>474</v>
      </c>
    </row>
    <row r="4029" spans="1:7" ht="15" x14ac:dyDescent="0.25">
      <c r="A4029" s="128" t="str">
        <f t="shared" si="62"/>
        <v>Reg2015All Cancers - C00-C96, D45-D47FemaleWhanganui</v>
      </c>
      <c r="B4029" s="23" t="s">
        <v>2</v>
      </c>
      <c r="C4029" s="23">
        <v>2015</v>
      </c>
      <c r="D4029" s="23" t="s">
        <v>17</v>
      </c>
      <c r="E4029" s="23" t="s">
        <v>4</v>
      </c>
      <c r="F4029" s="23" t="s">
        <v>196</v>
      </c>
      <c r="G4029" s="23">
        <v>217</v>
      </c>
    </row>
    <row r="4030" spans="1:7" ht="15" x14ac:dyDescent="0.25">
      <c r="A4030" s="128" t="str">
        <f t="shared" si="62"/>
        <v>Reg2015All Cancers - C00-C96, D45-D47FemaleCapital &amp; Coast</v>
      </c>
      <c r="B4030" s="23" t="s">
        <v>2</v>
      </c>
      <c r="C4030" s="23">
        <v>2015</v>
      </c>
      <c r="D4030" s="23" t="s">
        <v>17</v>
      </c>
      <c r="E4030" s="23" t="s">
        <v>4</v>
      </c>
      <c r="F4030" s="23" t="s">
        <v>197</v>
      </c>
      <c r="G4030" s="23">
        <v>659</v>
      </c>
    </row>
    <row r="4031" spans="1:7" ht="15" x14ac:dyDescent="0.25">
      <c r="A4031" s="128" t="str">
        <f t="shared" si="62"/>
        <v>Reg2015All Cancers - C00-C96, D45-D47FemaleHutt Valley</v>
      </c>
      <c r="B4031" s="23" t="s">
        <v>2</v>
      </c>
      <c r="C4031" s="23">
        <v>2015</v>
      </c>
      <c r="D4031" s="23" t="s">
        <v>17</v>
      </c>
      <c r="E4031" s="23" t="s">
        <v>4</v>
      </c>
      <c r="F4031" s="23" t="s">
        <v>198</v>
      </c>
      <c r="G4031" s="23">
        <v>350</v>
      </c>
    </row>
    <row r="4032" spans="1:7" ht="15" x14ac:dyDescent="0.25">
      <c r="A4032" s="128" t="str">
        <f t="shared" si="62"/>
        <v>Reg2015All Cancers - C00-C96, D45-D47FemaleWairarapa</v>
      </c>
      <c r="B4032" s="23" t="s">
        <v>2</v>
      </c>
      <c r="C4032" s="23">
        <v>2015</v>
      </c>
      <c r="D4032" s="23" t="s">
        <v>17</v>
      </c>
      <c r="E4032" s="23" t="s">
        <v>4</v>
      </c>
      <c r="F4032" s="23" t="s">
        <v>199</v>
      </c>
      <c r="G4032" s="23">
        <v>130</v>
      </c>
    </row>
    <row r="4033" spans="1:7" ht="15" x14ac:dyDescent="0.25">
      <c r="A4033" s="128" t="str">
        <f t="shared" si="62"/>
        <v>Reg2015All Cancers - C00-C96, D45-D47FemaleNelson Marlborough</v>
      </c>
      <c r="B4033" s="23" t="s">
        <v>2</v>
      </c>
      <c r="C4033" s="23">
        <v>2015</v>
      </c>
      <c r="D4033" s="23" t="s">
        <v>17</v>
      </c>
      <c r="E4033" s="23" t="s">
        <v>4</v>
      </c>
      <c r="F4033" s="23" t="s">
        <v>200</v>
      </c>
      <c r="G4033" s="23">
        <v>426</v>
      </c>
    </row>
    <row r="4034" spans="1:7" ht="15" x14ac:dyDescent="0.25">
      <c r="A4034" s="128" t="str">
        <f t="shared" si="62"/>
        <v>Reg2015All Cancers - C00-C96, D45-D47FemaleWest Coast</v>
      </c>
      <c r="B4034" s="23" t="s">
        <v>2</v>
      </c>
      <c r="C4034" s="23">
        <v>2015</v>
      </c>
      <c r="D4034" s="23" t="s">
        <v>17</v>
      </c>
      <c r="E4034" s="23" t="s">
        <v>4</v>
      </c>
      <c r="F4034" s="23" t="s">
        <v>201</v>
      </c>
      <c r="G4034" s="23">
        <v>74</v>
      </c>
    </row>
    <row r="4035" spans="1:7" ht="15" x14ac:dyDescent="0.25">
      <c r="A4035" s="128" t="str">
        <f t="shared" ref="A4035:A4098" si="63">B4035&amp;C4035&amp;D4035&amp;E4035&amp;F4035</f>
        <v>Reg2015All Cancers - C00-C96, D45-D47FemaleCanterbury</v>
      </c>
      <c r="B4035" s="23" t="s">
        <v>2</v>
      </c>
      <c r="C4035" s="23">
        <v>2015</v>
      </c>
      <c r="D4035" s="23" t="s">
        <v>17</v>
      </c>
      <c r="E4035" s="23" t="s">
        <v>4</v>
      </c>
      <c r="F4035" s="23" t="s">
        <v>202</v>
      </c>
      <c r="G4035" s="23">
        <v>1223</v>
      </c>
    </row>
    <row r="4036" spans="1:7" ht="15" x14ac:dyDescent="0.25">
      <c r="A4036" s="128" t="str">
        <f t="shared" si="63"/>
        <v>Reg2015All Cancers - C00-C96, D45-D47FemaleSouth Canterbury</v>
      </c>
      <c r="B4036" s="23" t="s">
        <v>2</v>
      </c>
      <c r="C4036" s="23">
        <v>2015</v>
      </c>
      <c r="D4036" s="23" t="s">
        <v>17</v>
      </c>
      <c r="E4036" s="23" t="s">
        <v>4</v>
      </c>
      <c r="F4036" s="23" t="s">
        <v>203</v>
      </c>
      <c r="G4036" s="23">
        <v>171</v>
      </c>
    </row>
    <row r="4037" spans="1:7" ht="15" x14ac:dyDescent="0.25">
      <c r="A4037" s="128" t="str">
        <f t="shared" si="63"/>
        <v>Reg2015All Cancers - C00-C96, D45-D47FemaleSouthern</v>
      </c>
      <c r="B4037" s="23" t="s">
        <v>2</v>
      </c>
      <c r="C4037" s="23">
        <v>2015</v>
      </c>
      <c r="D4037" s="23" t="s">
        <v>17</v>
      </c>
      <c r="E4037" s="23" t="s">
        <v>4</v>
      </c>
      <c r="F4037" s="23" t="s">
        <v>204</v>
      </c>
      <c r="G4037" s="23">
        <v>824</v>
      </c>
    </row>
    <row r="4038" spans="1:7" ht="15" x14ac:dyDescent="0.25">
      <c r="A4038" s="128" t="str">
        <f t="shared" si="63"/>
        <v>Reg2015All Cancers - C00-C96, D45-D47FemaleUnknownDHB</v>
      </c>
      <c r="B4038" s="23" t="s">
        <v>2</v>
      </c>
      <c r="C4038" s="23">
        <v>2015</v>
      </c>
      <c r="D4038" s="23" t="s">
        <v>17</v>
      </c>
      <c r="E4038" s="23" t="s">
        <v>4</v>
      </c>
      <c r="F4038" s="23" t="s">
        <v>361</v>
      </c>
      <c r="G4038" s="23">
        <v>20</v>
      </c>
    </row>
    <row r="4039" spans="1:7" ht="15" x14ac:dyDescent="0.25">
      <c r="A4039" s="128" t="str">
        <f t="shared" si="63"/>
        <v>Reg2015All Cancers - C00-C96, D45-D47MaleNorthland</v>
      </c>
      <c r="B4039" s="23" t="s">
        <v>2</v>
      </c>
      <c r="C4039" s="23">
        <v>2015</v>
      </c>
      <c r="D4039" s="23" t="s">
        <v>17</v>
      </c>
      <c r="E4039" s="23" t="s">
        <v>5</v>
      </c>
      <c r="F4039" s="23" t="s">
        <v>185</v>
      </c>
      <c r="G4039" s="23">
        <v>565</v>
      </c>
    </row>
    <row r="4040" spans="1:7" ht="15" x14ac:dyDescent="0.25">
      <c r="A4040" s="128" t="str">
        <f t="shared" si="63"/>
        <v>Reg2015All Cancers - C00-C96, D45-D47MaleWaitemata</v>
      </c>
      <c r="B4040" s="23" t="s">
        <v>2</v>
      </c>
      <c r="C4040" s="23">
        <v>2015</v>
      </c>
      <c r="D4040" s="23" t="s">
        <v>17</v>
      </c>
      <c r="E4040" s="23" t="s">
        <v>5</v>
      </c>
      <c r="F4040" s="23" t="s">
        <v>186</v>
      </c>
      <c r="G4040" s="23">
        <v>1345</v>
      </c>
    </row>
    <row r="4041" spans="1:7" ht="15" x14ac:dyDescent="0.25">
      <c r="A4041" s="128" t="str">
        <f t="shared" si="63"/>
        <v>Reg2015All Cancers - C00-C96, D45-D47MaleAuckland</v>
      </c>
      <c r="B4041" s="23" t="s">
        <v>2</v>
      </c>
      <c r="C4041" s="23">
        <v>2015</v>
      </c>
      <c r="D4041" s="23" t="s">
        <v>17</v>
      </c>
      <c r="E4041" s="23" t="s">
        <v>5</v>
      </c>
      <c r="F4041" s="23" t="s">
        <v>188</v>
      </c>
      <c r="G4041" s="23">
        <v>998</v>
      </c>
    </row>
    <row r="4042" spans="1:7" ht="15" x14ac:dyDescent="0.25">
      <c r="A4042" s="128" t="str">
        <f t="shared" si="63"/>
        <v>Reg2015All Cancers - C00-C96, D45-D47MaleCounties Manukau</v>
      </c>
      <c r="B4042" s="23" t="s">
        <v>2</v>
      </c>
      <c r="C4042" s="23">
        <v>2015</v>
      </c>
      <c r="D4042" s="23" t="s">
        <v>17</v>
      </c>
      <c r="E4042" s="23" t="s">
        <v>5</v>
      </c>
      <c r="F4042" s="23" t="s">
        <v>189</v>
      </c>
      <c r="G4042" s="23">
        <v>1029</v>
      </c>
    </row>
    <row r="4043" spans="1:7" ht="15" x14ac:dyDescent="0.25">
      <c r="A4043" s="128" t="str">
        <f t="shared" si="63"/>
        <v>Reg2015All Cancers - C00-C96, D45-D47MaleWaikato</v>
      </c>
      <c r="B4043" s="23" t="s">
        <v>2</v>
      </c>
      <c r="C4043" s="23">
        <v>2015</v>
      </c>
      <c r="D4043" s="23" t="s">
        <v>17</v>
      </c>
      <c r="E4043" s="23" t="s">
        <v>5</v>
      </c>
      <c r="F4043" s="23" t="s">
        <v>190</v>
      </c>
      <c r="G4043" s="23">
        <v>1052</v>
      </c>
    </row>
    <row r="4044" spans="1:7" ht="15" x14ac:dyDescent="0.25">
      <c r="A4044" s="128" t="str">
        <f t="shared" si="63"/>
        <v>Reg2015All Cancers - C00-C96, D45-D47MaleLakes</v>
      </c>
      <c r="B4044" s="23" t="s">
        <v>2</v>
      </c>
      <c r="C4044" s="23">
        <v>2015</v>
      </c>
      <c r="D4044" s="23" t="s">
        <v>17</v>
      </c>
      <c r="E4044" s="23" t="s">
        <v>5</v>
      </c>
      <c r="F4044" s="23" t="s">
        <v>191</v>
      </c>
      <c r="G4044" s="23">
        <v>252</v>
      </c>
    </row>
    <row r="4045" spans="1:7" ht="15" x14ac:dyDescent="0.25">
      <c r="A4045" s="128" t="str">
        <f t="shared" si="63"/>
        <v>Reg2015All Cancers - C00-C96, D45-D47MaleBay of Plenty</v>
      </c>
      <c r="B4045" s="23" t="s">
        <v>2</v>
      </c>
      <c r="C4045" s="23">
        <v>2015</v>
      </c>
      <c r="D4045" s="23" t="s">
        <v>17</v>
      </c>
      <c r="E4045" s="23" t="s">
        <v>5</v>
      </c>
      <c r="F4045" s="23" t="s">
        <v>192</v>
      </c>
      <c r="G4045" s="23">
        <v>709</v>
      </c>
    </row>
    <row r="4046" spans="1:7" ht="15" x14ac:dyDescent="0.25">
      <c r="A4046" s="128" t="str">
        <f t="shared" si="63"/>
        <v>Reg2015All Cancers - C00-C96, D45-D47MaleTairawhiti</v>
      </c>
      <c r="B4046" s="23" t="s">
        <v>2</v>
      </c>
      <c r="C4046" s="23">
        <v>2015</v>
      </c>
      <c r="D4046" s="23" t="s">
        <v>17</v>
      </c>
      <c r="E4046" s="23" t="s">
        <v>5</v>
      </c>
      <c r="F4046" s="23" t="s">
        <v>193</v>
      </c>
      <c r="G4046" s="23">
        <v>145</v>
      </c>
    </row>
    <row r="4047" spans="1:7" ht="15" x14ac:dyDescent="0.25">
      <c r="A4047" s="128" t="str">
        <f t="shared" si="63"/>
        <v>Reg2015All Cancers - C00-C96, D45-D47MaleHawke's Bay</v>
      </c>
      <c r="B4047" s="23" t="s">
        <v>2</v>
      </c>
      <c r="C4047" s="23">
        <v>2015</v>
      </c>
      <c r="D4047" s="23" t="s">
        <v>17</v>
      </c>
      <c r="E4047" s="23" t="s">
        <v>5</v>
      </c>
      <c r="F4047" s="23" t="s">
        <v>297</v>
      </c>
      <c r="G4047" s="23">
        <v>466</v>
      </c>
    </row>
    <row r="4048" spans="1:7" ht="15" x14ac:dyDescent="0.25">
      <c r="A4048" s="128" t="str">
        <f t="shared" si="63"/>
        <v>Reg2015All Cancers - C00-C96, D45-D47MaleTaranaki</v>
      </c>
      <c r="B4048" s="23" t="s">
        <v>2</v>
      </c>
      <c r="C4048" s="23">
        <v>2015</v>
      </c>
      <c r="D4048" s="23" t="s">
        <v>17</v>
      </c>
      <c r="E4048" s="23" t="s">
        <v>5</v>
      </c>
      <c r="F4048" s="23" t="s">
        <v>194</v>
      </c>
      <c r="G4048" s="23">
        <v>354</v>
      </c>
    </row>
    <row r="4049" spans="1:7" ht="15" x14ac:dyDescent="0.25">
      <c r="A4049" s="128" t="str">
        <f t="shared" si="63"/>
        <v>Reg2015All Cancers - C00-C96, D45-D47MaleMidCentral</v>
      </c>
      <c r="B4049" s="23" t="s">
        <v>2</v>
      </c>
      <c r="C4049" s="23">
        <v>2015</v>
      </c>
      <c r="D4049" s="23" t="s">
        <v>17</v>
      </c>
      <c r="E4049" s="23" t="s">
        <v>5</v>
      </c>
      <c r="F4049" s="23" t="s">
        <v>195</v>
      </c>
      <c r="G4049" s="23">
        <v>457</v>
      </c>
    </row>
    <row r="4050" spans="1:7" ht="15" x14ac:dyDescent="0.25">
      <c r="A4050" s="128" t="str">
        <f t="shared" si="63"/>
        <v>Reg2015All Cancers - C00-C96, D45-D47MaleWhanganui</v>
      </c>
      <c r="B4050" s="23" t="s">
        <v>2</v>
      </c>
      <c r="C4050" s="23">
        <v>2015</v>
      </c>
      <c r="D4050" s="23" t="s">
        <v>17</v>
      </c>
      <c r="E4050" s="23" t="s">
        <v>5</v>
      </c>
      <c r="F4050" s="23" t="s">
        <v>196</v>
      </c>
      <c r="G4050" s="23">
        <v>211</v>
      </c>
    </row>
    <row r="4051" spans="1:7" ht="15" x14ac:dyDescent="0.25">
      <c r="A4051" s="128" t="str">
        <f t="shared" si="63"/>
        <v>Reg2015All Cancers - C00-C96, D45-D47MaleCapital &amp; Coast</v>
      </c>
      <c r="B4051" s="23" t="s">
        <v>2</v>
      </c>
      <c r="C4051" s="23">
        <v>2015</v>
      </c>
      <c r="D4051" s="23" t="s">
        <v>17</v>
      </c>
      <c r="E4051" s="23" t="s">
        <v>5</v>
      </c>
      <c r="F4051" s="23" t="s">
        <v>197</v>
      </c>
      <c r="G4051" s="23">
        <v>708</v>
      </c>
    </row>
    <row r="4052" spans="1:7" ht="15" x14ac:dyDescent="0.25">
      <c r="A4052" s="128" t="str">
        <f t="shared" si="63"/>
        <v>Reg2015All Cancers - C00-C96, D45-D47MaleHutt Valley</v>
      </c>
      <c r="B4052" s="23" t="s">
        <v>2</v>
      </c>
      <c r="C4052" s="23">
        <v>2015</v>
      </c>
      <c r="D4052" s="23" t="s">
        <v>17</v>
      </c>
      <c r="E4052" s="23" t="s">
        <v>5</v>
      </c>
      <c r="F4052" s="23" t="s">
        <v>198</v>
      </c>
      <c r="G4052" s="23">
        <v>359</v>
      </c>
    </row>
    <row r="4053" spans="1:7" ht="15" x14ac:dyDescent="0.25">
      <c r="A4053" s="128" t="str">
        <f t="shared" si="63"/>
        <v>Reg2015All Cancers - C00-C96, D45-D47MaleWairarapa</v>
      </c>
      <c r="B4053" s="23" t="s">
        <v>2</v>
      </c>
      <c r="C4053" s="23">
        <v>2015</v>
      </c>
      <c r="D4053" s="23" t="s">
        <v>17</v>
      </c>
      <c r="E4053" s="23" t="s">
        <v>5</v>
      </c>
      <c r="F4053" s="23" t="s">
        <v>199</v>
      </c>
      <c r="G4053" s="23">
        <v>147</v>
      </c>
    </row>
    <row r="4054" spans="1:7" ht="15" x14ac:dyDescent="0.25">
      <c r="A4054" s="128" t="str">
        <f t="shared" si="63"/>
        <v>Reg2015All Cancers - C00-C96, D45-D47MaleNelson Marlborough</v>
      </c>
      <c r="B4054" s="23" t="s">
        <v>2</v>
      </c>
      <c r="C4054" s="23">
        <v>2015</v>
      </c>
      <c r="D4054" s="23" t="s">
        <v>17</v>
      </c>
      <c r="E4054" s="23" t="s">
        <v>5</v>
      </c>
      <c r="F4054" s="23" t="s">
        <v>200</v>
      </c>
      <c r="G4054" s="23">
        <v>468</v>
      </c>
    </row>
    <row r="4055" spans="1:7" ht="15" x14ac:dyDescent="0.25">
      <c r="A4055" s="128" t="str">
        <f t="shared" si="63"/>
        <v>Reg2015All Cancers - C00-C96, D45-D47MaleWest Coast</v>
      </c>
      <c r="B4055" s="23" t="s">
        <v>2</v>
      </c>
      <c r="C4055" s="23">
        <v>2015</v>
      </c>
      <c r="D4055" s="23" t="s">
        <v>17</v>
      </c>
      <c r="E4055" s="23" t="s">
        <v>5</v>
      </c>
      <c r="F4055" s="23" t="s">
        <v>201</v>
      </c>
      <c r="G4055" s="23">
        <v>108</v>
      </c>
    </row>
    <row r="4056" spans="1:7" ht="15" x14ac:dyDescent="0.25">
      <c r="A4056" s="128" t="str">
        <f t="shared" si="63"/>
        <v>Reg2015All Cancers - C00-C96, D45-D47MaleCanterbury</v>
      </c>
      <c r="B4056" s="23" t="s">
        <v>2</v>
      </c>
      <c r="C4056" s="23">
        <v>2015</v>
      </c>
      <c r="D4056" s="23" t="s">
        <v>17</v>
      </c>
      <c r="E4056" s="23" t="s">
        <v>5</v>
      </c>
      <c r="F4056" s="23" t="s">
        <v>202</v>
      </c>
      <c r="G4056" s="23">
        <v>1442</v>
      </c>
    </row>
    <row r="4057" spans="1:7" ht="15" x14ac:dyDescent="0.25">
      <c r="A4057" s="128" t="str">
        <f t="shared" si="63"/>
        <v>Reg2015All Cancers - C00-C96, D45-D47MaleSouth Canterbury</v>
      </c>
      <c r="B4057" s="23" t="s">
        <v>2</v>
      </c>
      <c r="C4057" s="23">
        <v>2015</v>
      </c>
      <c r="D4057" s="23" t="s">
        <v>17</v>
      </c>
      <c r="E4057" s="23" t="s">
        <v>5</v>
      </c>
      <c r="F4057" s="23" t="s">
        <v>203</v>
      </c>
      <c r="G4057" s="23">
        <v>183</v>
      </c>
    </row>
    <row r="4058" spans="1:7" ht="15" x14ac:dyDescent="0.25">
      <c r="A4058" s="128" t="str">
        <f t="shared" si="63"/>
        <v>Reg2015All Cancers - C00-C96, D45-D47MaleSouthern</v>
      </c>
      <c r="B4058" s="23" t="s">
        <v>2</v>
      </c>
      <c r="C4058" s="23">
        <v>2015</v>
      </c>
      <c r="D4058" s="23" t="s">
        <v>17</v>
      </c>
      <c r="E4058" s="23" t="s">
        <v>5</v>
      </c>
      <c r="F4058" s="23" t="s">
        <v>204</v>
      </c>
      <c r="G4058" s="23">
        <v>920</v>
      </c>
    </row>
    <row r="4059" spans="1:7" ht="15" x14ac:dyDescent="0.25">
      <c r="A4059" s="128" t="str">
        <f t="shared" si="63"/>
        <v>Reg2015All Cancers - C00-C96, D45-D47MaleUnknownDHB</v>
      </c>
      <c r="B4059" s="23" t="s">
        <v>2</v>
      </c>
      <c r="C4059" s="23">
        <v>2015</v>
      </c>
      <c r="D4059" s="23" t="s">
        <v>17</v>
      </c>
      <c r="E4059" s="23" t="s">
        <v>5</v>
      </c>
      <c r="F4059" s="23" t="s">
        <v>361</v>
      </c>
      <c r="G4059" s="23">
        <v>27</v>
      </c>
    </row>
    <row r="4060" spans="1:7" ht="15" x14ac:dyDescent="0.25">
      <c r="A4060" s="128" t="str">
        <f t="shared" si="63"/>
        <v>Reg2015Lip - C00Female1</v>
      </c>
      <c r="B4060" s="23" t="s">
        <v>2</v>
      </c>
      <c r="C4060" s="23">
        <v>2015</v>
      </c>
      <c r="D4060" s="23" t="s">
        <v>27</v>
      </c>
      <c r="E4060" s="23" t="s">
        <v>4</v>
      </c>
      <c r="F4060" s="23">
        <v>1</v>
      </c>
      <c r="G4060" s="23">
        <v>2</v>
      </c>
    </row>
    <row r="4061" spans="1:7" ht="15" x14ac:dyDescent="0.25">
      <c r="A4061" s="128" t="str">
        <f t="shared" si="63"/>
        <v>Reg2015Tongue - C01-C02Female1</v>
      </c>
      <c r="B4061" s="23" t="s">
        <v>2</v>
      </c>
      <c r="C4061" s="23">
        <v>2015</v>
      </c>
      <c r="D4061" s="23" t="s">
        <v>42</v>
      </c>
      <c r="E4061" s="23" t="s">
        <v>4</v>
      </c>
      <c r="F4061" s="23">
        <v>1</v>
      </c>
      <c r="G4061" s="23">
        <v>3</v>
      </c>
    </row>
    <row r="4062" spans="1:7" ht="15" x14ac:dyDescent="0.25">
      <c r="A4062" s="128" t="str">
        <f t="shared" si="63"/>
        <v>Reg2015Mouth - C03-C06Female1</v>
      </c>
      <c r="B4062" s="23" t="s">
        <v>2</v>
      </c>
      <c r="C4062" s="23">
        <v>2015</v>
      </c>
      <c r="D4062" s="23" t="s">
        <v>31</v>
      </c>
      <c r="E4062" s="23" t="s">
        <v>4</v>
      </c>
      <c r="F4062" s="23">
        <v>1</v>
      </c>
      <c r="G4062" s="23">
        <v>1</v>
      </c>
    </row>
    <row r="4063" spans="1:7" ht="15" x14ac:dyDescent="0.25">
      <c r="A4063" s="128" t="str">
        <f t="shared" si="63"/>
        <v>Reg2015Salivary glands - C07-C08Female1</v>
      </c>
      <c r="B4063" s="23" t="s">
        <v>2</v>
      </c>
      <c r="C4063" s="23">
        <v>2015</v>
      </c>
      <c r="D4063" s="23" t="s">
        <v>247</v>
      </c>
      <c r="E4063" s="23" t="s">
        <v>4</v>
      </c>
      <c r="F4063" s="23">
        <v>1</v>
      </c>
      <c r="G4063" s="23">
        <v>2</v>
      </c>
    </row>
    <row r="4064" spans="1:7" ht="15" x14ac:dyDescent="0.25">
      <c r="A4064" s="128" t="str">
        <f t="shared" si="63"/>
        <v>Reg2015Tonsils - C09Female1</v>
      </c>
      <c r="B4064" s="23" t="s">
        <v>2</v>
      </c>
      <c r="C4064" s="23">
        <v>2015</v>
      </c>
      <c r="D4064" s="23" t="s">
        <v>248</v>
      </c>
      <c r="E4064" s="23" t="s">
        <v>4</v>
      </c>
      <c r="F4064" s="23">
        <v>1</v>
      </c>
      <c r="G4064" s="23">
        <v>1</v>
      </c>
    </row>
    <row r="4065" spans="1:7" ht="15" x14ac:dyDescent="0.25">
      <c r="A4065" s="128" t="str">
        <f t="shared" si="63"/>
        <v>Reg2015Oropharynx - C10Female1</v>
      </c>
      <c r="B4065" s="23" t="s">
        <v>2</v>
      </c>
      <c r="C4065" s="23">
        <v>2015</v>
      </c>
      <c r="D4065" s="23" t="s">
        <v>34</v>
      </c>
      <c r="E4065" s="23" t="s">
        <v>4</v>
      </c>
      <c r="F4065" s="23">
        <v>1</v>
      </c>
      <c r="G4065" s="23">
        <v>1</v>
      </c>
    </row>
    <row r="4066" spans="1:7" ht="15" x14ac:dyDescent="0.25">
      <c r="A4066" s="128" t="str">
        <f t="shared" si="63"/>
        <v>Reg2015Oesophagus - C15Female1</v>
      </c>
      <c r="B4066" s="23" t="s">
        <v>2</v>
      </c>
      <c r="C4066" s="23">
        <v>2015</v>
      </c>
      <c r="D4066" s="23" t="s">
        <v>33</v>
      </c>
      <c r="E4066" s="23" t="s">
        <v>4</v>
      </c>
      <c r="F4066" s="23">
        <v>1</v>
      </c>
      <c r="G4066" s="23">
        <v>15</v>
      </c>
    </row>
    <row r="4067" spans="1:7" ht="15" x14ac:dyDescent="0.25">
      <c r="A4067" s="128" t="str">
        <f t="shared" si="63"/>
        <v>Reg2015Stomach - C16Female1</v>
      </c>
      <c r="B4067" s="23" t="s">
        <v>2</v>
      </c>
      <c r="C4067" s="23">
        <v>2015</v>
      </c>
      <c r="D4067" s="23" t="s">
        <v>39</v>
      </c>
      <c r="E4067" s="23" t="s">
        <v>4</v>
      </c>
      <c r="F4067" s="23">
        <v>1</v>
      </c>
      <c r="G4067" s="23">
        <v>13</v>
      </c>
    </row>
    <row r="4068" spans="1:7" ht="15" x14ac:dyDescent="0.25">
      <c r="A4068" s="128" t="str">
        <f t="shared" si="63"/>
        <v>Reg2015Small intestine - C17Female1</v>
      </c>
      <c r="B4068" s="23" t="s">
        <v>2</v>
      </c>
      <c r="C4068" s="23">
        <v>2015</v>
      </c>
      <c r="D4068" s="23" t="s">
        <v>252</v>
      </c>
      <c r="E4068" s="23" t="s">
        <v>4</v>
      </c>
      <c r="F4068" s="23">
        <v>1</v>
      </c>
      <c r="G4068" s="23">
        <v>11</v>
      </c>
    </row>
    <row r="4069" spans="1:7" ht="15" x14ac:dyDescent="0.25">
      <c r="A4069" s="128" t="str">
        <f t="shared" si="63"/>
        <v>Reg2015Colon, rectum and rectosigmoid junction - C18-C20Female1</v>
      </c>
      <c r="B4069" s="23" t="s">
        <v>2</v>
      </c>
      <c r="C4069" s="23">
        <v>2015</v>
      </c>
      <c r="D4069" s="23" t="s">
        <v>1567</v>
      </c>
      <c r="E4069" s="23" t="s">
        <v>4</v>
      </c>
      <c r="F4069" s="23">
        <v>1</v>
      </c>
      <c r="G4069" s="23">
        <v>251</v>
      </c>
    </row>
    <row r="4070" spans="1:7" ht="15" x14ac:dyDescent="0.25">
      <c r="A4070" s="128" t="str">
        <f t="shared" si="63"/>
        <v>Reg2015Anus - C21Female1</v>
      </c>
      <c r="B4070" s="23" t="s">
        <v>2</v>
      </c>
      <c r="C4070" s="23">
        <v>2015</v>
      </c>
      <c r="D4070" s="23" t="s">
        <v>18</v>
      </c>
      <c r="E4070" s="23" t="s">
        <v>4</v>
      </c>
      <c r="F4070" s="23">
        <v>1</v>
      </c>
      <c r="G4070" s="23">
        <v>7</v>
      </c>
    </row>
    <row r="4071" spans="1:7" ht="15" x14ac:dyDescent="0.25">
      <c r="A4071" s="128" t="str">
        <f t="shared" si="63"/>
        <v>Reg2015Liver - C22Female1</v>
      </c>
      <c r="B4071" s="23" t="s">
        <v>2</v>
      </c>
      <c r="C4071" s="23">
        <v>2015</v>
      </c>
      <c r="D4071" s="23" t="s">
        <v>254</v>
      </c>
      <c r="E4071" s="23" t="s">
        <v>4</v>
      </c>
      <c r="F4071" s="23">
        <v>1</v>
      </c>
      <c r="G4071" s="23">
        <v>13</v>
      </c>
    </row>
    <row r="4072" spans="1:7" ht="15" x14ac:dyDescent="0.25">
      <c r="A4072" s="128" t="str">
        <f t="shared" si="63"/>
        <v>Reg2015Gallbladder - C23Female1</v>
      </c>
      <c r="B4072" s="23" t="s">
        <v>2</v>
      </c>
      <c r="C4072" s="23">
        <v>2015</v>
      </c>
      <c r="D4072" s="23" t="s">
        <v>23</v>
      </c>
      <c r="E4072" s="23" t="s">
        <v>4</v>
      </c>
      <c r="F4072" s="23">
        <v>1</v>
      </c>
      <c r="G4072" s="23">
        <v>2</v>
      </c>
    </row>
    <row r="4073" spans="1:7" ht="15" x14ac:dyDescent="0.25">
      <c r="A4073" s="128" t="str">
        <f t="shared" si="63"/>
        <v>Reg2015Other biliary tract - C24Female1</v>
      </c>
      <c r="B4073" s="23" t="s">
        <v>2</v>
      </c>
      <c r="C4073" s="23">
        <v>2015</v>
      </c>
      <c r="D4073" s="23" t="s">
        <v>255</v>
      </c>
      <c r="E4073" s="23" t="s">
        <v>4</v>
      </c>
      <c r="F4073" s="23">
        <v>1</v>
      </c>
      <c r="G4073" s="23">
        <v>4</v>
      </c>
    </row>
    <row r="4074" spans="1:7" ht="15" x14ac:dyDescent="0.25">
      <c r="A4074" s="128" t="str">
        <f t="shared" si="63"/>
        <v>Reg2015Pancreas - C25Female1</v>
      </c>
      <c r="B4074" s="23" t="s">
        <v>2</v>
      </c>
      <c r="C4074" s="23">
        <v>2015</v>
      </c>
      <c r="D4074" s="23" t="s">
        <v>36</v>
      </c>
      <c r="E4074" s="23" t="s">
        <v>4</v>
      </c>
      <c r="F4074" s="23">
        <v>1</v>
      </c>
      <c r="G4074" s="23">
        <v>35</v>
      </c>
    </row>
    <row r="4075" spans="1:7" ht="15" x14ac:dyDescent="0.25">
      <c r="A4075" s="128" t="str">
        <f t="shared" si="63"/>
        <v>Reg2015Other digestive organs - C26Female1</v>
      </c>
      <c r="B4075" s="23" t="s">
        <v>2</v>
      </c>
      <c r="C4075" s="23">
        <v>2015</v>
      </c>
      <c r="D4075" s="23" t="s">
        <v>256</v>
      </c>
      <c r="E4075" s="23" t="s">
        <v>4</v>
      </c>
      <c r="F4075" s="23">
        <v>1</v>
      </c>
      <c r="G4075" s="23">
        <v>11</v>
      </c>
    </row>
    <row r="4076" spans="1:7" ht="15" x14ac:dyDescent="0.25">
      <c r="A4076" s="128" t="str">
        <f t="shared" si="63"/>
        <v>Reg2015Lung - C33-C34Female1</v>
      </c>
      <c r="B4076" s="23" t="s">
        <v>2</v>
      </c>
      <c r="C4076" s="23">
        <v>2015</v>
      </c>
      <c r="D4076" s="23" t="s">
        <v>47</v>
      </c>
      <c r="E4076" s="23" t="s">
        <v>4</v>
      </c>
      <c r="F4076" s="23">
        <v>1</v>
      </c>
      <c r="G4076" s="23">
        <v>135</v>
      </c>
    </row>
    <row r="4077" spans="1:7" ht="15" x14ac:dyDescent="0.25">
      <c r="A4077" s="128" t="str">
        <f t="shared" si="63"/>
        <v>Reg2015Thymus - C37Female1</v>
      </c>
      <c r="B4077" s="23" t="s">
        <v>2</v>
      </c>
      <c r="C4077" s="23">
        <v>2015</v>
      </c>
      <c r="D4077" s="23" t="s">
        <v>41</v>
      </c>
      <c r="E4077" s="23" t="s">
        <v>4</v>
      </c>
      <c r="F4077" s="23">
        <v>1</v>
      </c>
      <c r="G4077" s="23">
        <v>1</v>
      </c>
    </row>
    <row r="4078" spans="1:7" ht="15" x14ac:dyDescent="0.25">
      <c r="A4078" s="128" t="str">
        <f t="shared" si="63"/>
        <v>Reg2015Melanoma - C43Female1</v>
      </c>
      <c r="B4078" s="23" t="s">
        <v>2</v>
      </c>
      <c r="C4078" s="23">
        <v>2015</v>
      </c>
      <c r="D4078" s="23" t="s">
        <v>28</v>
      </c>
      <c r="E4078" s="23" t="s">
        <v>4</v>
      </c>
      <c r="F4078" s="23">
        <v>1</v>
      </c>
      <c r="G4078" s="23">
        <v>242</v>
      </c>
    </row>
    <row r="4079" spans="1:7" ht="15" x14ac:dyDescent="0.25">
      <c r="A4079" s="128" t="str">
        <f t="shared" si="63"/>
        <v>Reg2015Non-melanoma - C44Female1</v>
      </c>
      <c r="B4079" s="23" t="s">
        <v>2</v>
      </c>
      <c r="C4079" s="23">
        <v>2015</v>
      </c>
      <c r="D4079" s="23" t="s">
        <v>263</v>
      </c>
      <c r="E4079" s="23" t="s">
        <v>4</v>
      </c>
      <c r="F4079" s="23">
        <v>1</v>
      </c>
      <c r="G4079" s="23">
        <v>15</v>
      </c>
    </row>
    <row r="4080" spans="1:7" ht="15" x14ac:dyDescent="0.25">
      <c r="A4080" s="128" t="str">
        <f t="shared" si="63"/>
        <v>Reg2015Mesothelioma - C45Female1</v>
      </c>
      <c r="B4080" s="23" t="s">
        <v>2</v>
      </c>
      <c r="C4080" s="23">
        <v>2015</v>
      </c>
      <c r="D4080" s="23" t="s">
        <v>30</v>
      </c>
      <c r="E4080" s="23" t="s">
        <v>4</v>
      </c>
      <c r="F4080" s="23">
        <v>1</v>
      </c>
      <c r="G4080" s="23">
        <v>3</v>
      </c>
    </row>
    <row r="4081" spans="1:7" ht="15" x14ac:dyDescent="0.25">
      <c r="A4081" s="128" t="str">
        <f t="shared" si="63"/>
        <v>Reg2015Peritoneum - C48Female1</v>
      </c>
      <c r="B4081" s="23" t="s">
        <v>2</v>
      </c>
      <c r="C4081" s="23">
        <v>2015</v>
      </c>
      <c r="D4081" s="23" t="s">
        <v>267</v>
      </c>
      <c r="E4081" s="23" t="s">
        <v>4</v>
      </c>
      <c r="F4081" s="23">
        <v>1</v>
      </c>
      <c r="G4081" s="23">
        <v>5</v>
      </c>
    </row>
    <row r="4082" spans="1:7" ht="15" x14ac:dyDescent="0.25">
      <c r="A4082" s="128" t="str">
        <f t="shared" si="63"/>
        <v>Reg2015Connective tissue - C49Female1</v>
      </c>
      <c r="B4082" s="23" t="s">
        <v>2</v>
      </c>
      <c r="C4082" s="23">
        <v>2015</v>
      </c>
      <c r="D4082" s="23" t="s">
        <v>268</v>
      </c>
      <c r="E4082" s="23" t="s">
        <v>4</v>
      </c>
      <c r="F4082" s="23">
        <v>1</v>
      </c>
      <c r="G4082" s="23">
        <v>11</v>
      </c>
    </row>
    <row r="4083" spans="1:7" ht="15" x14ac:dyDescent="0.25">
      <c r="A4083" s="128" t="str">
        <f t="shared" si="63"/>
        <v>Reg2015Breast - C50Female1</v>
      </c>
      <c r="B4083" s="23" t="s">
        <v>2</v>
      </c>
      <c r="C4083" s="23">
        <v>2015</v>
      </c>
      <c r="D4083" s="23" t="s">
        <v>21</v>
      </c>
      <c r="E4083" s="23" t="s">
        <v>4</v>
      </c>
      <c r="F4083" s="23">
        <v>1</v>
      </c>
      <c r="G4083" s="23">
        <v>619</v>
      </c>
    </row>
    <row r="4084" spans="1:7" ht="15" x14ac:dyDescent="0.25">
      <c r="A4084" s="128" t="str">
        <f t="shared" si="63"/>
        <v>Reg2015Vulva - C51Female1</v>
      </c>
      <c r="B4084" s="23" t="s">
        <v>2</v>
      </c>
      <c r="C4084" s="23">
        <v>2015</v>
      </c>
      <c r="D4084" s="23" t="s">
        <v>46</v>
      </c>
      <c r="E4084" s="23" t="s">
        <v>4</v>
      </c>
      <c r="F4084" s="23">
        <v>1</v>
      </c>
      <c r="G4084" s="23">
        <v>6</v>
      </c>
    </row>
    <row r="4085" spans="1:7" ht="15" x14ac:dyDescent="0.25">
      <c r="A4085" s="128" t="str">
        <f t="shared" si="63"/>
        <v>Reg2015Vagina - C52Female1</v>
      </c>
      <c r="B4085" s="23" t="s">
        <v>2</v>
      </c>
      <c r="C4085" s="23">
        <v>2015</v>
      </c>
      <c r="D4085" s="23" t="s">
        <v>45</v>
      </c>
      <c r="E4085" s="23" t="s">
        <v>4</v>
      </c>
      <c r="F4085" s="23">
        <v>1</v>
      </c>
      <c r="G4085" s="23">
        <v>3</v>
      </c>
    </row>
    <row r="4086" spans="1:7" ht="15" x14ac:dyDescent="0.25">
      <c r="A4086" s="128" t="str">
        <f t="shared" si="63"/>
        <v>Reg2015Cervix - C53Female1</v>
      </c>
      <c r="B4086" s="23" t="s">
        <v>2</v>
      </c>
      <c r="C4086" s="23">
        <v>2015</v>
      </c>
      <c r="D4086" s="23" t="s">
        <v>22</v>
      </c>
      <c r="E4086" s="23" t="s">
        <v>4</v>
      </c>
      <c r="F4086" s="23">
        <v>1</v>
      </c>
      <c r="G4086" s="23">
        <v>14</v>
      </c>
    </row>
    <row r="4087" spans="1:7" ht="15" x14ac:dyDescent="0.25">
      <c r="A4087" s="128" t="str">
        <f t="shared" si="63"/>
        <v>Reg2015Uterus - C54-C55Female1</v>
      </c>
      <c r="B4087" s="23" t="s">
        <v>2</v>
      </c>
      <c r="C4087" s="23">
        <v>2015</v>
      </c>
      <c r="D4087" s="23" t="s">
        <v>44</v>
      </c>
      <c r="E4087" s="23" t="s">
        <v>4</v>
      </c>
      <c r="F4087" s="23">
        <v>1</v>
      </c>
      <c r="G4087" s="23">
        <v>83</v>
      </c>
    </row>
    <row r="4088" spans="1:7" ht="15" x14ac:dyDescent="0.25">
      <c r="A4088" s="128" t="str">
        <f t="shared" si="63"/>
        <v>Reg2015Ovary - C56Female1</v>
      </c>
      <c r="B4088" s="23" t="s">
        <v>2</v>
      </c>
      <c r="C4088" s="23">
        <v>2015</v>
      </c>
      <c r="D4088" s="23" t="s">
        <v>35</v>
      </c>
      <c r="E4088" s="23" t="s">
        <v>4</v>
      </c>
      <c r="F4088" s="23">
        <v>1</v>
      </c>
      <c r="G4088" s="23">
        <v>46</v>
      </c>
    </row>
    <row r="4089" spans="1:7" ht="15" x14ac:dyDescent="0.25">
      <c r="A4089" s="128" t="str">
        <f t="shared" si="63"/>
        <v>Reg2015Other female genital organs - C57Female1</v>
      </c>
      <c r="B4089" s="23" t="s">
        <v>2</v>
      </c>
      <c r="C4089" s="23">
        <v>2015</v>
      </c>
      <c r="D4089" s="23" t="s">
        <v>270</v>
      </c>
      <c r="E4089" s="23" t="s">
        <v>4</v>
      </c>
      <c r="F4089" s="23">
        <v>1</v>
      </c>
      <c r="G4089" s="23">
        <v>18</v>
      </c>
    </row>
    <row r="4090" spans="1:7" ht="15" x14ac:dyDescent="0.25">
      <c r="A4090" s="128" t="str">
        <f t="shared" si="63"/>
        <v>Reg2015Kidney - C64Female1</v>
      </c>
      <c r="B4090" s="23" t="s">
        <v>2</v>
      </c>
      <c r="C4090" s="23">
        <v>2015</v>
      </c>
      <c r="D4090" s="23" t="s">
        <v>274</v>
      </c>
      <c r="E4090" s="23" t="s">
        <v>4</v>
      </c>
      <c r="F4090" s="23">
        <v>1</v>
      </c>
      <c r="G4090" s="23">
        <v>25</v>
      </c>
    </row>
    <row r="4091" spans="1:7" ht="15" x14ac:dyDescent="0.25">
      <c r="A4091" s="128" t="str">
        <f t="shared" si="63"/>
        <v>Reg2015Renal pelvis - C65Female1</v>
      </c>
      <c r="B4091" s="23" t="s">
        <v>2</v>
      </c>
      <c r="C4091" s="23">
        <v>2015</v>
      </c>
      <c r="D4091" s="23" t="s">
        <v>275</v>
      </c>
      <c r="E4091" s="23" t="s">
        <v>4</v>
      </c>
      <c r="F4091" s="23">
        <v>1</v>
      </c>
      <c r="G4091" s="23">
        <v>2</v>
      </c>
    </row>
    <row r="4092" spans="1:7" ht="15" x14ac:dyDescent="0.25">
      <c r="A4092" s="128" t="str">
        <f t="shared" si="63"/>
        <v>Reg2015Ureter - C66Female1</v>
      </c>
      <c r="B4092" s="23" t="s">
        <v>2</v>
      </c>
      <c r="C4092" s="23">
        <v>2015</v>
      </c>
      <c r="D4092" s="23" t="s">
        <v>43</v>
      </c>
      <c r="E4092" s="23" t="s">
        <v>4</v>
      </c>
      <c r="F4092" s="23">
        <v>1</v>
      </c>
      <c r="G4092" s="23">
        <v>2</v>
      </c>
    </row>
    <row r="4093" spans="1:7" ht="15" x14ac:dyDescent="0.25">
      <c r="A4093" s="128" t="str">
        <f t="shared" si="63"/>
        <v>Reg2015Bladder - C67Female1</v>
      </c>
      <c r="B4093" s="23" t="s">
        <v>2</v>
      </c>
      <c r="C4093" s="23">
        <v>2015</v>
      </c>
      <c r="D4093" s="23" t="s">
        <v>19</v>
      </c>
      <c r="E4093" s="23" t="s">
        <v>4</v>
      </c>
      <c r="F4093" s="23">
        <v>1</v>
      </c>
      <c r="G4093" s="23">
        <v>12</v>
      </c>
    </row>
    <row r="4094" spans="1:7" ht="15" x14ac:dyDescent="0.25">
      <c r="A4094" s="128" t="str">
        <f t="shared" si="63"/>
        <v>Reg2015Eye - C69Female1</v>
      </c>
      <c r="B4094" s="23" t="s">
        <v>2</v>
      </c>
      <c r="C4094" s="23">
        <v>2015</v>
      </c>
      <c r="D4094" s="23" t="s">
        <v>278</v>
      </c>
      <c r="E4094" s="23" t="s">
        <v>4</v>
      </c>
      <c r="F4094" s="23">
        <v>1</v>
      </c>
      <c r="G4094" s="23">
        <v>7</v>
      </c>
    </row>
    <row r="4095" spans="1:7" ht="15" x14ac:dyDescent="0.25">
      <c r="A4095" s="128" t="str">
        <f t="shared" si="63"/>
        <v>Reg2015Meninges - C70Female1</v>
      </c>
      <c r="B4095" s="23" t="s">
        <v>2</v>
      </c>
      <c r="C4095" s="23">
        <v>2015</v>
      </c>
      <c r="D4095" s="23" t="s">
        <v>29</v>
      </c>
      <c r="E4095" s="23" t="s">
        <v>4</v>
      </c>
      <c r="F4095" s="23">
        <v>1</v>
      </c>
      <c r="G4095" s="23">
        <v>1</v>
      </c>
    </row>
    <row r="4096" spans="1:7" ht="15" x14ac:dyDescent="0.25">
      <c r="A4096" s="128" t="str">
        <f t="shared" si="63"/>
        <v>Reg2015Brain - C71Female1</v>
      </c>
      <c r="B4096" s="23" t="s">
        <v>2</v>
      </c>
      <c r="C4096" s="23">
        <v>2015</v>
      </c>
      <c r="D4096" s="23" t="s">
        <v>20</v>
      </c>
      <c r="E4096" s="23" t="s">
        <v>4</v>
      </c>
      <c r="F4096" s="23">
        <v>1</v>
      </c>
      <c r="G4096" s="23">
        <v>25</v>
      </c>
    </row>
    <row r="4097" spans="1:7" ht="15" x14ac:dyDescent="0.25">
      <c r="A4097" s="128" t="str">
        <f t="shared" si="63"/>
        <v>Reg2015Other central nervous system - C72Female1</v>
      </c>
      <c r="B4097" s="23" t="s">
        <v>2</v>
      </c>
      <c r="C4097" s="23">
        <v>2015</v>
      </c>
      <c r="D4097" s="23" t="s">
        <v>279</v>
      </c>
      <c r="E4097" s="23" t="s">
        <v>4</v>
      </c>
      <c r="F4097" s="23">
        <v>1</v>
      </c>
      <c r="G4097" s="23">
        <v>1</v>
      </c>
    </row>
    <row r="4098" spans="1:7" ht="15" x14ac:dyDescent="0.25">
      <c r="A4098" s="128" t="str">
        <f t="shared" si="63"/>
        <v>Reg2015Thyroid - C73Female1</v>
      </c>
      <c r="B4098" s="23" t="s">
        <v>2</v>
      </c>
      <c r="C4098" s="23">
        <v>2015</v>
      </c>
      <c r="D4098" s="23" t="s">
        <v>281</v>
      </c>
      <c r="E4098" s="23" t="s">
        <v>4</v>
      </c>
      <c r="F4098" s="23">
        <v>1</v>
      </c>
      <c r="G4098" s="23">
        <v>32</v>
      </c>
    </row>
    <row r="4099" spans="1:7" ht="15" x14ac:dyDescent="0.25">
      <c r="A4099" s="128" t="str">
        <f t="shared" ref="A4099:A4162" si="64">B4099&amp;C4099&amp;D4099&amp;E4099&amp;F4099</f>
        <v>Reg2015Other and ill-defined sites - C76Female1</v>
      </c>
      <c r="B4099" s="23" t="s">
        <v>2</v>
      </c>
      <c r="C4099" s="23">
        <v>2015</v>
      </c>
      <c r="D4099" s="23" t="s">
        <v>285</v>
      </c>
      <c r="E4099" s="23" t="s">
        <v>4</v>
      </c>
      <c r="F4099" s="23">
        <v>1</v>
      </c>
      <c r="G4099" s="23">
        <v>2</v>
      </c>
    </row>
    <row r="4100" spans="1:7" ht="15" x14ac:dyDescent="0.25">
      <c r="A4100" s="128" t="str">
        <f t="shared" si="64"/>
        <v>Reg2015Unknown primary - C77-C79Female1</v>
      </c>
      <c r="B4100" s="23" t="s">
        <v>2</v>
      </c>
      <c r="C4100" s="23">
        <v>2015</v>
      </c>
      <c r="D4100" s="23" t="s">
        <v>286</v>
      </c>
      <c r="E4100" s="23" t="s">
        <v>4</v>
      </c>
      <c r="F4100" s="23">
        <v>1</v>
      </c>
      <c r="G4100" s="23">
        <v>16</v>
      </c>
    </row>
    <row r="4101" spans="1:7" ht="15" x14ac:dyDescent="0.25">
      <c r="A4101" s="128" t="str">
        <f t="shared" si="64"/>
        <v>Reg2015Unspecified site - C80Female1</v>
      </c>
      <c r="B4101" s="23" t="s">
        <v>2</v>
      </c>
      <c r="C4101" s="23">
        <v>2015</v>
      </c>
      <c r="D4101" s="23" t="s">
        <v>287</v>
      </c>
      <c r="E4101" s="23" t="s">
        <v>4</v>
      </c>
      <c r="F4101" s="23">
        <v>1</v>
      </c>
      <c r="G4101" s="23">
        <v>5</v>
      </c>
    </row>
    <row r="4102" spans="1:7" ht="15" x14ac:dyDescent="0.25">
      <c r="A4102" s="128" t="str">
        <f t="shared" si="64"/>
        <v>Reg2015Hodgkin lymphoma - C81Female1</v>
      </c>
      <c r="B4102" s="23" t="s">
        <v>2</v>
      </c>
      <c r="C4102" s="23">
        <v>2015</v>
      </c>
      <c r="D4102" s="23" t="s">
        <v>289</v>
      </c>
      <c r="E4102" s="23" t="s">
        <v>4</v>
      </c>
      <c r="F4102" s="23">
        <v>1</v>
      </c>
      <c r="G4102" s="23">
        <v>7</v>
      </c>
    </row>
    <row r="4103" spans="1:7" ht="15" x14ac:dyDescent="0.25">
      <c r="A4103" s="128" t="str">
        <f t="shared" si="64"/>
        <v>Reg2015Non-Hodgkin lymphoma - C82-C86, C96Female1</v>
      </c>
      <c r="B4103" s="23" t="s">
        <v>2</v>
      </c>
      <c r="C4103" s="23">
        <v>2015</v>
      </c>
      <c r="D4103" s="23" t="s">
        <v>365</v>
      </c>
      <c r="E4103" s="23" t="s">
        <v>4</v>
      </c>
      <c r="F4103" s="23">
        <v>1</v>
      </c>
      <c r="G4103" s="23">
        <v>74</v>
      </c>
    </row>
    <row r="4104" spans="1:7" ht="15" x14ac:dyDescent="0.25">
      <c r="A4104" s="128" t="str">
        <f t="shared" si="64"/>
        <v>Reg2015Immunoproliferative cancers - C88Female1</v>
      </c>
      <c r="B4104" s="23" t="s">
        <v>2</v>
      </c>
      <c r="C4104" s="23">
        <v>2015</v>
      </c>
      <c r="D4104" s="23" t="s">
        <v>291</v>
      </c>
      <c r="E4104" s="23" t="s">
        <v>4</v>
      </c>
      <c r="F4104" s="23">
        <v>1</v>
      </c>
      <c r="G4104" s="23">
        <v>6</v>
      </c>
    </row>
    <row r="4105" spans="1:7" ht="15" x14ac:dyDescent="0.25">
      <c r="A4105" s="128" t="str">
        <f t="shared" si="64"/>
        <v>Reg2015Myeloma - C90Female1</v>
      </c>
      <c r="B4105" s="23" t="s">
        <v>2</v>
      </c>
      <c r="C4105" s="23">
        <v>2015</v>
      </c>
      <c r="D4105" s="23" t="s">
        <v>292</v>
      </c>
      <c r="E4105" s="23" t="s">
        <v>4</v>
      </c>
      <c r="F4105" s="23">
        <v>1</v>
      </c>
      <c r="G4105" s="23">
        <v>26</v>
      </c>
    </row>
    <row r="4106" spans="1:7" ht="15" x14ac:dyDescent="0.25">
      <c r="A4106" s="128" t="str">
        <f t="shared" si="64"/>
        <v>Reg2015Leukaemia - C91-C95Female1</v>
      </c>
      <c r="B4106" s="23" t="s">
        <v>2</v>
      </c>
      <c r="C4106" s="23">
        <v>2015</v>
      </c>
      <c r="D4106" s="23" t="s">
        <v>26</v>
      </c>
      <c r="E4106" s="23" t="s">
        <v>4</v>
      </c>
      <c r="F4106" s="23">
        <v>1</v>
      </c>
      <c r="G4106" s="23">
        <v>49</v>
      </c>
    </row>
    <row r="4107" spans="1:7" ht="15" x14ac:dyDescent="0.25">
      <c r="A4107" s="128" t="str">
        <f t="shared" si="64"/>
        <v>Reg2015Myelodyplastic syndromes - D46Female1</v>
      </c>
      <c r="B4107" s="23" t="s">
        <v>2</v>
      </c>
      <c r="C4107" s="23">
        <v>2015</v>
      </c>
      <c r="D4107" s="23" t="s">
        <v>295</v>
      </c>
      <c r="E4107" s="23" t="s">
        <v>4</v>
      </c>
      <c r="F4107" s="23">
        <v>1</v>
      </c>
      <c r="G4107" s="23">
        <v>9</v>
      </c>
    </row>
    <row r="4108" spans="1:7" ht="15" x14ac:dyDescent="0.25">
      <c r="A4108" s="128" t="str">
        <f t="shared" si="64"/>
        <v>Reg2015Uncertain behaviour of lymphoid, haematopoietic and related tissue - D47Female1</v>
      </c>
      <c r="B4108" s="23" t="s">
        <v>2</v>
      </c>
      <c r="C4108" s="23">
        <v>2015</v>
      </c>
      <c r="D4108" s="23" t="s">
        <v>296</v>
      </c>
      <c r="E4108" s="23" t="s">
        <v>4</v>
      </c>
      <c r="F4108" s="23">
        <v>1</v>
      </c>
      <c r="G4108" s="23">
        <v>6</v>
      </c>
    </row>
    <row r="4109" spans="1:7" ht="15" x14ac:dyDescent="0.25">
      <c r="A4109" s="128" t="str">
        <f t="shared" si="64"/>
        <v>Reg2015Lip - C00Male1</v>
      </c>
      <c r="B4109" s="23" t="s">
        <v>2</v>
      </c>
      <c r="C4109" s="23">
        <v>2015</v>
      </c>
      <c r="D4109" s="23" t="s">
        <v>27</v>
      </c>
      <c r="E4109" s="23" t="s">
        <v>5</v>
      </c>
      <c r="F4109" s="23">
        <v>1</v>
      </c>
      <c r="G4109" s="23">
        <v>6</v>
      </c>
    </row>
    <row r="4110" spans="1:7" ht="15" x14ac:dyDescent="0.25">
      <c r="A4110" s="128" t="str">
        <f t="shared" si="64"/>
        <v>Reg2015Tongue - C01-C02Male1</v>
      </c>
      <c r="B4110" s="23" t="s">
        <v>2</v>
      </c>
      <c r="C4110" s="23">
        <v>2015</v>
      </c>
      <c r="D4110" s="23" t="s">
        <v>42</v>
      </c>
      <c r="E4110" s="23" t="s">
        <v>5</v>
      </c>
      <c r="F4110" s="23">
        <v>1</v>
      </c>
      <c r="G4110" s="23">
        <v>19</v>
      </c>
    </row>
    <row r="4111" spans="1:7" ht="15" x14ac:dyDescent="0.25">
      <c r="A4111" s="128" t="str">
        <f t="shared" si="64"/>
        <v>Reg2015Mouth - C03-C06Male1</v>
      </c>
      <c r="B4111" s="23" t="s">
        <v>2</v>
      </c>
      <c r="C4111" s="23">
        <v>2015</v>
      </c>
      <c r="D4111" s="23" t="s">
        <v>31</v>
      </c>
      <c r="E4111" s="23" t="s">
        <v>5</v>
      </c>
      <c r="F4111" s="23">
        <v>1</v>
      </c>
      <c r="G4111" s="23">
        <v>7</v>
      </c>
    </row>
    <row r="4112" spans="1:7" ht="15" x14ac:dyDescent="0.25">
      <c r="A4112" s="128" t="str">
        <f t="shared" si="64"/>
        <v>Reg2015Salivary glands - C07-C08Male1</v>
      </c>
      <c r="B4112" s="23" t="s">
        <v>2</v>
      </c>
      <c r="C4112" s="23">
        <v>2015</v>
      </c>
      <c r="D4112" s="23" t="s">
        <v>247</v>
      </c>
      <c r="E4112" s="23" t="s">
        <v>5</v>
      </c>
      <c r="F4112" s="23">
        <v>1</v>
      </c>
      <c r="G4112" s="23">
        <v>4</v>
      </c>
    </row>
    <row r="4113" spans="1:7" ht="15" x14ac:dyDescent="0.25">
      <c r="A4113" s="128" t="str">
        <f t="shared" si="64"/>
        <v>Reg2015Tonsils - C09Male1</v>
      </c>
      <c r="B4113" s="23" t="s">
        <v>2</v>
      </c>
      <c r="C4113" s="23">
        <v>2015</v>
      </c>
      <c r="D4113" s="23" t="s">
        <v>248</v>
      </c>
      <c r="E4113" s="23" t="s">
        <v>5</v>
      </c>
      <c r="F4113" s="23">
        <v>1</v>
      </c>
      <c r="G4113" s="23">
        <v>16</v>
      </c>
    </row>
    <row r="4114" spans="1:7" ht="15" x14ac:dyDescent="0.25">
      <c r="A4114" s="128" t="str">
        <f t="shared" si="64"/>
        <v>Reg2015Oropharynx - C10Male1</v>
      </c>
      <c r="B4114" s="23" t="s">
        <v>2</v>
      </c>
      <c r="C4114" s="23">
        <v>2015</v>
      </c>
      <c r="D4114" s="23" t="s">
        <v>34</v>
      </c>
      <c r="E4114" s="23" t="s">
        <v>5</v>
      </c>
      <c r="F4114" s="23">
        <v>1</v>
      </c>
      <c r="G4114" s="23">
        <v>3</v>
      </c>
    </row>
    <row r="4115" spans="1:7" ht="15" x14ac:dyDescent="0.25">
      <c r="A4115" s="128" t="str">
        <f t="shared" si="64"/>
        <v>Reg2015Nasopharynx - C11Male1</v>
      </c>
      <c r="B4115" s="23" t="s">
        <v>2</v>
      </c>
      <c r="C4115" s="23">
        <v>2015</v>
      </c>
      <c r="D4115" s="23" t="s">
        <v>32</v>
      </c>
      <c r="E4115" s="23" t="s">
        <v>5</v>
      </c>
      <c r="F4115" s="23">
        <v>1</v>
      </c>
      <c r="G4115" s="23">
        <v>2</v>
      </c>
    </row>
    <row r="4116" spans="1:7" ht="15" x14ac:dyDescent="0.25">
      <c r="A4116" s="128" t="str">
        <f t="shared" si="64"/>
        <v>Reg2015Pyriform sinus - C12Male1</v>
      </c>
      <c r="B4116" s="23" t="s">
        <v>2</v>
      </c>
      <c r="C4116" s="23">
        <v>2015</v>
      </c>
      <c r="D4116" s="23" t="s">
        <v>249</v>
      </c>
      <c r="E4116" s="23" t="s">
        <v>5</v>
      </c>
      <c r="F4116" s="23">
        <v>1</v>
      </c>
      <c r="G4116" s="23">
        <v>3</v>
      </c>
    </row>
    <row r="4117" spans="1:7" ht="15" x14ac:dyDescent="0.25">
      <c r="A4117" s="128" t="str">
        <f t="shared" si="64"/>
        <v>Reg2015Hypopharynx - C13Male1</v>
      </c>
      <c r="B4117" s="23" t="s">
        <v>2</v>
      </c>
      <c r="C4117" s="23">
        <v>2015</v>
      </c>
      <c r="D4117" s="23" t="s">
        <v>24</v>
      </c>
      <c r="E4117" s="23" t="s">
        <v>5</v>
      </c>
      <c r="F4117" s="23">
        <v>1</v>
      </c>
      <c r="G4117" s="23">
        <v>2</v>
      </c>
    </row>
    <row r="4118" spans="1:7" ht="15" x14ac:dyDescent="0.25">
      <c r="A4118" s="128" t="str">
        <f t="shared" si="64"/>
        <v>Reg2015Oesophagus - C15Male1</v>
      </c>
      <c r="B4118" s="23" t="s">
        <v>2</v>
      </c>
      <c r="C4118" s="23">
        <v>2015</v>
      </c>
      <c r="D4118" s="23" t="s">
        <v>33</v>
      </c>
      <c r="E4118" s="23" t="s">
        <v>5</v>
      </c>
      <c r="F4118" s="23">
        <v>1</v>
      </c>
      <c r="G4118" s="23">
        <v>27</v>
      </c>
    </row>
    <row r="4119" spans="1:7" ht="15" x14ac:dyDescent="0.25">
      <c r="A4119" s="128" t="str">
        <f t="shared" si="64"/>
        <v>Reg2015Stomach - C16Male1</v>
      </c>
      <c r="B4119" s="23" t="s">
        <v>2</v>
      </c>
      <c r="C4119" s="23">
        <v>2015</v>
      </c>
      <c r="D4119" s="23" t="s">
        <v>39</v>
      </c>
      <c r="E4119" s="23" t="s">
        <v>5</v>
      </c>
      <c r="F4119" s="23">
        <v>1</v>
      </c>
      <c r="G4119" s="23">
        <v>38</v>
      </c>
    </row>
    <row r="4120" spans="1:7" ht="15" x14ac:dyDescent="0.25">
      <c r="A4120" s="128" t="str">
        <f t="shared" si="64"/>
        <v>Reg2015Small intestine - C17Male1</v>
      </c>
      <c r="B4120" s="23" t="s">
        <v>2</v>
      </c>
      <c r="C4120" s="23">
        <v>2015</v>
      </c>
      <c r="D4120" s="23" t="s">
        <v>252</v>
      </c>
      <c r="E4120" s="23" t="s">
        <v>5</v>
      </c>
      <c r="F4120" s="23">
        <v>1</v>
      </c>
      <c r="G4120" s="23">
        <v>18</v>
      </c>
    </row>
    <row r="4121" spans="1:7" ht="15" x14ac:dyDescent="0.25">
      <c r="A4121" s="128" t="str">
        <f t="shared" si="64"/>
        <v>Reg2015Colon, rectum and rectosigmoid junction - C18-C20Male1</v>
      </c>
      <c r="B4121" s="23" t="s">
        <v>2</v>
      </c>
      <c r="C4121" s="23">
        <v>2015</v>
      </c>
      <c r="D4121" s="23" t="s">
        <v>1567</v>
      </c>
      <c r="E4121" s="23" t="s">
        <v>5</v>
      </c>
      <c r="F4121" s="23">
        <v>1</v>
      </c>
      <c r="G4121" s="23">
        <v>305</v>
      </c>
    </row>
    <row r="4122" spans="1:7" ht="15" x14ac:dyDescent="0.25">
      <c r="A4122" s="128" t="str">
        <f t="shared" si="64"/>
        <v>Reg2015Anus - C21Male1</v>
      </c>
      <c r="B4122" s="23" t="s">
        <v>2</v>
      </c>
      <c r="C4122" s="23">
        <v>2015</v>
      </c>
      <c r="D4122" s="23" t="s">
        <v>18</v>
      </c>
      <c r="E4122" s="23" t="s">
        <v>5</v>
      </c>
      <c r="F4122" s="23">
        <v>1</v>
      </c>
      <c r="G4122" s="23">
        <v>2</v>
      </c>
    </row>
    <row r="4123" spans="1:7" ht="15" x14ac:dyDescent="0.25">
      <c r="A4123" s="128" t="str">
        <f t="shared" si="64"/>
        <v>Reg2015Liver - C22Male1</v>
      </c>
      <c r="B4123" s="23" t="s">
        <v>2</v>
      </c>
      <c r="C4123" s="23">
        <v>2015</v>
      </c>
      <c r="D4123" s="23" t="s">
        <v>254</v>
      </c>
      <c r="E4123" s="23" t="s">
        <v>5</v>
      </c>
      <c r="F4123" s="23">
        <v>1</v>
      </c>
      <c r="G4123" s="23">
        <v>31</v>
      </c>
    </row>
    <row r="4124" spans="1:7" ht="15" x14ac:dyDescent="0.25">
      <c r="A4124" s="128" t="str">
        <f t="shared" si="64"/>
        <v>Reg2015Gallbladder - C23Male1</v>
      </c>
      <c r="B4124" s="23" t="s">
        <v>2</v>
      </c>
      <c r="C4124" s="23">
        <v>2015</v>
      </c>
      <c r="D4124" s="23" t="s">
        <v>23</v>
      </c>
      <c r="E4124" s="23" t="s">
        <v>5</v>
      </c>
      <c r="F4124" s="23">
        <v>1</v>
      </c>
      <c r="G4124" s="23">
        <v>3</v>
      </c>
    </row>
    <row r="4125" spans="1:7" ht="15" x14ac:dyDescent="0.25">
      <c r="A4125" s="128" t="str">
        <f t="shared" si="64"/>
        <v>Reg2015Other biliary tract - C24Male1</v>
      </c>
      <c r="B4125" s="23" t="s">
        <v>2</v>
      </c>
      <c r="C4125" s="23">
        <v>2015</v>
      </c>
      <c r="D4125" s="23" t="s">
        <v>255</v>
      </c>
      <c r="E4125" s="23" t="s">
        <v>5</v>
      </c>
      <c r="F4125" s="23">
        <v>1</v>
      </c>
      <c r="G4125" s="23">
        <v>8</v>
      </c>
    </row>
    <row r="4126" spans="1:7" ht="15" x14ac:dyDescent="0.25">
      <c r="A4126" s="128" t="str">
        <f t="shared" si="64"/>
        <v>Reg2015Pancreas - C25Male1</v>
      </c>
      <c r="B4126" s="23" t="s">
        <v>2</v>
      </c>
      <c r="C4126" s="23">
        <v>2015</v>
      </c>
      <c r="D4126" s="23" t="s">
        <v>36</v>
      </c>
      <c r="E4126" s="23" t="s">
        <v>5</v>
      </c>
      <c r="F4126" s="23">
        <v>1</v>
      </c>
      <c r="G4126" s="23">
        <v>43</v>
      </c>
    </row>
    <row r="4127" spans="1:7" ht="15" x14ac:dyDescent="0.25">
      <c r="A4127" s="128" t="str">
        <f t="shared" si="64"/>
        <v>Reg2015Other digestive organs - C26Male1</v>
      </c>
      <c r="B4127" s="23" t="s">
        <v>2</v>
      </c>
      <c r="C4127" s="23">
        <v>2015</v>
      </c>
      <c r="D4127" s="23" t="s">
        <v>256</v>
      </c>
      <c r="E4127" s="23" t="s">
        <v>5</v>
      </c>
      <c r="F4127" s="23">
        <v>1</v>
      </c>
      <c r="G4127" s="23">
        <v>4</v>
      </c>
    </row>
    <row r="4128" spans="1:7" ht="15" x14ac:dyDescent="0.25">
      <c r="A4128" s="128" t="str">
        <f t="shared" si="64"/>
        <v>Reg2015Nasal cavity and middle ear - C30Male1</v>
      </c>
      <c r="B4128" s="23" t="s">
        <v>2</v>
      </c>
      <c r="C4128" s="23">
        <v>2015</v>
      </c>
      <c r="D4128" s="23" t="s">
        <v>258</v>
      </c>
      <c r="E4128" s="23" t="s">
        <v>5</v>
      </c>
      <c r="F4128" s="23">
        <v>1</v>
      </c>
      <c r="G4128" s="23">
        <v>1</v>
      </c>
    </row>
    <row r="4129" spans="1:7" ht="15" x14ac:dyDescent="0.25">
      <c r="A4129" s="128" t="str">
        <f t="shared" si="64"/>
        <v>Reg2015Larynx - C32Male1</v>
      </c>
      <c r="B4129" s="23" t="s">
        <v>2</v>
      </c>
      <c r="C4129" s="23">
        <v>2015</v>
      </c>
      <c r="D4129" s="23" t="s">
        <v>25</v>
      </c>
      <c r="E4129" s="23" t="s">
        <v>5</v>
      </c>
      <c r="F4129" s="23">
        <v>1</v>
      </c>
      <c r="G4129" s="23">
        <v>5</v>
      </c>
    </row>
    <row r="4130" spans="1:7" ht="15" x14ac:dyDescent="0.25">
      <c r="A4130" s="128" t="str">
        <f t="shared" si="64"/>
        <v>Reg2015Lung - C33-C34Male1</v>
      </c>
      <c r="B4130" s="23" t="s">
        <v>2</v>
      </c>
      <c r="C4130" s="23">
        <v>2015</v>
      </c>
      <c r="D4130" s="23" t="s">
        <v>47</v>
      </c>
      <c r="E4130" s="23" t="s">
        <v>5</v>
      </c>
      <c r="F4130" s="23">
        <v>1</v>
      </c>
      <c r="G4130" s="23">
        <v>120</v>
      </c>
    </row>
    <row r="4131" spans="1:7" ht="15" x14ac:dyDescent="0.25">
      <c r="A4131" s="128" t="str">
        <f t="shared" si="64"/>
        <v>Reg2015Thymus - C37Male1</v>
      </c>
      <c r="B4131" s="23" t="s">
        <v>2</v>
      </c>
      <c r="C4131" s="23">
        <v>2015</v>
      </c>
      <c r="D4131" s="23" t="s">
        <v>41</v>
      </c>
      <c r="E4131" s="23" t="s">
        <v>5</v>
      </c>
      <c r="F4131" s="23">
        <v>1</v>
      </c>
      <c r="G4131" s="23">
        <v>2</v>
      </c>
    </row>
    <row r="4132" spans="1:7" ht="15" x14ac:dyDescent="0.25">
      <c r="A4132" s="128" t="str">
        <f t="shared" si="64"/>
        <v>Reg2015Heart, mediastinum and pleura - C38Male1</v>
      </c>
      <c r="B4132" s="23" t="s">
        <v>2</v>
      </c>
      <c r="C4132" s="23">
        <v>2015</v>
      </c>
      <c r="D4132" s="23" t="s">
        <v>260</v>
      </c>
      <c r="E4132" s="23" t="s">
        <v>5</v>
      </c>
      <c r="F4132" s="23">
        <v>1</v>
      </c>
      <c r="G4132" s="23">
        <v>2</v>
      </c>
    </row>
    <row r="4133" spans="1:7" ht="15" x14ac:dyDescent="0.25">
      <c r="A4133" s="128" t="str">
        <f t="shared" si="64"/>
        <v>Reg2015Melanoma - C43Male1</v>
      </c>
      <c r="B4133" s="23" t="s">
        <v>2</v>
      </c>
      <c r="C4133" s="23">
        <v>2015</v>
      </c>
      <c r="D4133" s="23" t="s">
        <v>28</v>
      </c>
      <c r="E4133" s="23" t="s">
        <v>5</v>
      </c>
      <c r="F4133" s="23">
        <v>1</v>
      </c>
      <c r="G4133" s="23">
        <v>306</v>
      </c>
    </row>
    <row r="4134" spans="1:7" ht="15" x14ac:dyDescent="0.25">
      <c r="A4134" s="128" t="str">
        <f t="shared" si="64"/>
        <v>Reg2015Non-melanoma - C44Male1</v>
      </c>
      <c r="B4134" s="23" t="s">
        <v>2</v>
      </c>
      <c r="C4134" s="23">
        <v>2015</v>
      </c>
      <c r="D4134" s="23" t="s">
        <v>263</v>
      </c>
      <c r="E4134" s="23" t="s">
        <v>5</v>
      </c>
      <c r="F4134" s="23">
        <v>1</v>
      </c>
      <c r="G4134" s="23">
        <v>10</v>
      </c>
    </row>
    <row r="4135" spans="1:7" ht="15" x14ac:dyDescent="0.25">
      <c r="A4135" s="128" t="str">
        <f t="shared" si="64"/>
        <v>Reg2015Mesothelioma - C45Male1</v>
      </c>
      <c r="B4135" s="23" t="s">
        <v>2</v>
      </c>
      <c r="C4135" s="23">
        <v>2015</v>
      </c>
      <c r="D4135" s="23" t="s">
        <v>30</v>
      </c>
      <c r="E4135" s="23" t="s">
        <v>5</v>
      </c>
      <c r="F4135" s="23">
        <v>1</v>
      </c>
      <c r="G4135" s="23">
        <v>22</v>
      </c>
    </row>
    <row r="4136" spans="1:7" ht="15" x14ac:dyDescent="0.25">
      <c r="A4136" s="128" t="str">
        <f t="shared" si="64"/>
        <v>Reg2015Peripheral nerves and autonomic nervous system - C47Male1</v>
      </c>
      <c r="B4136" s="23" t="s">
        <v>2</v>
      </c>
      <c r="C4136" s="23">
        <v>2015</v>
      </c>
      <c r="D4136" s="23" t="s">
        <v>266</v>
      </c>
      <c r="E4136" s="23" t="s">
        <v>5</v>
      </c>
      <c r="F4136" s="23">
        <v>1</v>
      </c>
      <c r="G4136" s="23">
        <v>1</v>
      </c>
    </row>
    <row r="4137" spans="1:7" ht="15" x14ac:dyDescent="0.25">
      <c r="A4137" s="128" t="str">
        <f t="shared" si="64"/>
        <v>Reg2015Connective tissue - C49Male1</v>
      </c>
      <c r="B4137" s="23" t="s">
        <v>2</v>
      </c>
      <c r="C4137" s="23">
        <v>2015</v>
      </c>
      <c r="D4137" s="23" t="s">
        <v>268</v>
      </c>
      <c r="E4137" s="23" t="s">
        <v>5</v>
      </c>
      <c r="F4137" s="23">
        <v>1</v>
      </c>
      <c r="G4137" s="23">
        <v>11</v>
      </c>
    </row>
    <row r="4138" spans="1:7" ht="15" x14ac:dyDescent="0.25">
      <c r="A4138" s="128" t="str">
        <f t="shared" si="64"/>
        <v>Reg2015Breast - C50Male1</v>
      </c>
      <c r="B4138" s="23" t="s">
        <v>2</v>
      </c>
      <c r="C4138" s="23">
        <v>2015</v>
      </c>
      <c r="D4138" s="23" t="s">
        <v>21</v>
      </c>
      <c r="E4138" s="23" t="s">
        <v>5</v>
      </c>
      <c r="F4138" s="23">
        <v>1</v>
      </c>
      <c r="G4138" s="23">
        <v>6</v>
      </c>
    </row>
    <row r="4139" spans="1:7" ht="15" x14ac:dyDescent="0.25">
      <c r="A4139" s="128" t="str">
        <f t="shared" si="64"/>
        <v>Reg2015Penis - C60Male1</v>
      </c>
      <c r="B4139" s="23" t="s">
        <v>2</v>
      </c>
      <c r="C4139" s="23">
        <v>2015</v>
      </c>
      <c r="D4139" s="23" t="s">
        <v>37</v>
      </c>
      <c r="E4139" s="23" t="s">
        <v>5</v>
      </c>
      <c r="F4139" s="23">
        <v>1</v>
      </c>
      <c r="G4139" s="23">
        <v>1</v>
      </c>
    </row>
    <row r="4140" spans="1:7" ht="15" x14ac:dyDescent="0.25">
      <c r="A4140" s="128" t="str">
        <f t="shared" si="64"/>
        <v>Reg2015Prostate - C61Male1</v>
      </c>
      <c r="B4140" s="23" t="s">
        <v>2</v>
      </c>
      <c r="C4140" s="23">
        <v>2015</v>
      </c>
      <c r="D4140" s="23" t="s">
        <v>38</v>
      </c>
      <c r="E4140" s="23" t="s">
        <v>5</v>
      </c>
      <c r="F4140" s="23">
        <v>1</v>
      </c>
      <c r="G4140" s="23">
        <v>620</v>
      </c>
    </row>
    <row r="4141" spans="1:7" ht="15" x14ac:dyDescent="0.25">
      <c r="A4141" s="128" t="str">
        <f t="shared" si="64"/>
        <v>Reg2015Testis - C62Male1</v>
      </c>
      <c r="B4141" s="23" t="s">
        <v>2</v>
      </c>
      <c r="C4141" s="23">
        <v>2015</v>
      </c>
      <c r="D4141" s="23" t="s">
        <v>40</v>
      </c>
      <c r="E4141" s="23" t="s">
        <v>5</v>
      </c>
      <c r="F4141" s="23">
        <v>1</v>
      </c>
      <c r="G4141" s="23">
        <v>26</v>
      </c>
    </row>
    <row r="4142" spans="1:7" ht="15" x14ac:dyDescent="0.25">
      <c r="A4142" s="128" t="str">
        <f t="shared" si="64"/>
        <v>Reg2015Other male genital organs - C63Male1</v>
      </c>
      <c r="B4142" s="23" t="s">
        <v>2</v>
      </c>
      <c r="C4142" s="23">
        <v>2015</v>
      </c>
      <c r="D4142" s="23" t="s">
        <v>272</v>
      </c>
      <c r="E4142" s="23" t="s">
        <v>5</v>
      </c>
      <c r="F4142" s="23">
        <v>1</v>
      </c>
      <c r="G4142" s="23">
        <v>2</v>
      </c>
    </row>
    <row r="4143" spans="1:7" ht="15" x14ac:dyDescent="0.25">
      <c r="A4143" s="128" t="str">
        <f t="shared" si="64"/>
        <v>Reg2015Kidney - C64Male1</v>
      </c>
      <c r="B4143" s="23" t="s">
        <v>2</v>
      </c>
      <c r="C4143" s="23">
        <v>2015</v>
      </c>
      <c r="D4143" s="23" t="s">
        <v>274</v>
      </c>
      <c r="E4143" s="23" t="s">
        <v>5</v>
      </c>
      <c r="F4143" s="23">
        <v>1</v>
      </c>
      <c r="G4143" s="23">
        <v>57</v>
      </c>
    </row>
    <row r="4144" spans="1:7" ht="15" x14ac:dyDescent="0.25">
      <c r="A4144" s="128" t="str">
        <f t="shared" si="64"/>
        <v>Reg2015Renal pelvis - C65Male1</v>
      </c>
      <c r="B4144" s="23" t="s">
        <v>2</v>
      </c>
      <c r="C4144" s="23">
        <v>2015</v>
      </c>
      <c r="D4144" s="23" t="s">
        <v>275</v>
      </c>
      <c r="E4144" s="23" t="s">
        <v>5</v>
      </c>
      <c r="F4144" s="23">
        <v>1</v>
      </c>
      <c r="G4144" s="23">
        <v>2</v>
      </c>
    </row>
    <row r="4145" spans="1:7" ht="15" x14ac:dyDescent="0.25">
      <c r="A4145" s="128" t="str">
        <f t="shared" si="64"/>
        <v>Reg2015Ureter - C66Male1</v>
      </c>
      <c r="B4145" s="23" t="s">
        <v>2</v>
      </c>
      <c r="C4145" s="23">
        <v>2015</v>
      </c>
      <c r="D4145" s="23" t="s">
        <v>43</v>
      </c>
      <c r="E4145" s="23" t="s">
        <v>5</v>
      </c>
      <c r="F4145" s="23">
        <v>1</v>
      </c>
      <c r="G4145" s="23">
        <v>2</v>
      </c>
    </row>
    <row r="4146" spans="1:7" ht="15" x14ac:dyDescent="0.25">
      <c r="A4146" s="128" t="str">
        <f t="shared" si="64"/>
        <v>Reg2015Bladder - C67Male1</v>
      </c>
      <c r="B4146" s="23" t="s">
        <v>2</v>
      </c>
      <c r="C4146" s="23">
        <v>2015</v>
      </c>
      <c r="D4146" s="23" t="s">
        <v>19</v>
      </c>
      <c r="E4146" s="23" t="s">
        <v>5</v>
      </c>
      <c r="F4146" s="23">
        <v>1</v>
      </c>
      <c r="G4146" s="23">
        <v>57</v>
      </c>
    </row>
    <row r="4147" spans="1:7" ht="15" x14ac:dyDescent="0.25">
      <c r="A4147" s="128" t="str">
        <f t="shared" si="64"/>
        <v>Reg2015Other urinary organs - C68Male1</v>
      </c>
      <c r="B4147" s="23" t="s">
        <v>2</v>
      </c>
      <c r="C4147" s="23">
        <v>2015</v>
      </c>
      <c r="D4147" s="23" t="s">
        <v>276</v>
      </c>
      <c r="E4147" s="23" t="s">
        <v>5</v>
      </c>
      <c r="F4147" s="23">
        <v>1</v>
      </c>
      <c r="G4147" s="23">
        <v>2</v>
      </c>
    </row>
    <row r="4148" spans="1:7" ht="15" x14ac:dyDescent="0.25">
      <c r="A4148" s="128" t="str">
        <f t="shared" si="64"/>
        <v>Reg2015Eye - C69Male1</v>
      </c>
      <c r="B4148" s="23" t="s">
        <v>2</v>
      </c>
      <c r="C4148" s="23">
        <v>2015</v>
      </c>
      <c r="D4148" s="23" t="s">
        <v>278</v>
      </c>
      <c r="E4148" s="23" t="s">
        <v>5</v>
      </c>
      <c r="F4148" s="23">
        <v>1</v>
      </c>
      <c r="G4148" s="23">
        <v>5</v>
      </c>
    </row>
    <row r="4149" spans="1:7" ht="15" x14ac:dyDescent="0.25">
      <c r="A4149" s="128" t="str">
        <f t="shared" si="64"/>
        <v>Reg2015Brain - C71Male1</v>
      </c>
      <c r="B4149" s="23" t="s">
        <v>2</v>
      </c>
      <c r="C4149" s="23">
        <v>2015</v>
      </c>
      <c r="D4149" s="23" t="s">
        <v>20</v>
      </c>
      <c r="E4149" s="23" t="s">
        <v>5</v>
      </c>
      <c r="F4149" s="23">
        <v>1</v>
      </c>
      <c r="G4149" s="23">
        <v>37</v>
      </c>
    </row>
    <row r="4150" spans="1:7" ht="15" x14ac:dyDescent="0.25">
      <c r="A4150" s="128" t="str">
        <f t="shared" si="64"/>
        <v>Reg2015Thyroid - C73Male1</v>
      </c>
      <c r="B4150" s="23" t="s">
        <v>2</v>
      </c>
      <c r="C4150" s="23">
        <v>2015</v>
      </c>
      <c r="D4150" s="23" t="s">
        <v>281</v>
      </c>
      <c r="E4150" s="23" t="s">
        <v>5</v>
      </c>
      <c r="F4150" s="23">
        <v>1</v>
      </c>
      <c r="G4150" s="23">
        <v>11</v>
      </c>
    </row>
    <row r="4151" spans="1:7" ht="15" x14ac:dyDescent="0.25">
      <c r="A4151" s="128" t="str">
        <f t="shared" si="64"/>
        <v>Reg2015Other and ill-defined sites - C76Male1</v>
      </c>
      <c r="B4151" s="23" t="s">
        <v>2</v>
      </c>
      <c r="C4151" s="23">
        <v>2015</v>
      </c>
      <c r="D4151" s="23" t="s">
        <v>285</v>
      </c>
      <c r="E4151" s="23" t="s">
        <v>5</v>
      </c>
      <c r="F4151" s="23">
        <v>1</v>
      </c>
      <c r="G4151" s="23">
        <v>1</v>
      </c>
    </row>
    <row r="4152" spans="1:7" ht="15" x14ac:dyDescent="0.25">
      <c r="A4152" s="128" t="str">
        <f t="shared" si="64"/>
        <v>Reg2015Unknown primary - C77-C79Male1</v>
      </c>
      <c r="B4152" s="23" t="s">
        <v>2</v>
      </c>
      <c r="C4152" s="23">
        <v>2015</v>
      </c>
      <c r="D4152" s="23" t="s">
        <v>286</v>
      </c>
      <c r="E4152" s="23" t="s">
        <v>5</v>
      </c>
      <c r="F4152" s="23">
        <v>1</v>
      </c>
      <c r="G4152" s="23">
        <v>25</v>
      </c>
    </row>
    <row r="4153" spans="1:7" ht="15" x14ac:dyDescent="0.25">
      <c r="A4153" s="128" t="str">
        <f t="shared" si="64"/>
        <v>Reg2015Unspecified site - C80Male1</v>
      </c>
      <c r="B4153" s="23" t="s">
        <v>2</v>
      </c>
      <c r="C4153" s="23">
        <v>2015</v>
      </c>
      <c r="D4153" s="23" t="s">
        <v>287</v>
      </c>
      <c r="E4153" s="23" t="s">
        <v>5</v>
      </c>
      <c r="F4153" s="23">
        <v>1</v>
      </c>
      <c r="G4153" s="23">
        <v>2</v>
      </c>
    </row>
    <row r="4154" spans="1:7" ht="15" x14ac:dyDescent="0.25">
      <c r="A4154" s="128" t="str">
        <f t="shared" si="64"/>
        <v>Reg2015Hodgkin lymphoma - C81Male1</v>
      </c>
      <c r="B4154" s="23" t="s">
        <v>2</v>
      </c>
      <c r="C4154" s="23">
        <v>2015</v>
      </c>
      <c r="D4154" s="23" t="s">
        <v>289</v>
      </c>
      <c r="E4154" s="23" t="s">
        <v>5</v>
      </c>
      <c r="F4154" s="23">
        <v>1</v>
      </c>
      <c r="G4154" s="23">
        <v>7</v>
      </c>
    </row>
    <row r="4155" spans="1:7" ht="15" x14ac:dyDescent="0.25">
      <c r="A4155" s="128" t="str">
        <f t="shared" si="64"/>
        <v>Reg2015Non-Hodgkin lymphoma - C82-C86, C96Male1</v>
      </c>
      <c r="B4155" s="23" t="s">
        <v>2</v>
      </c>
      <c r="C4155" s="23">
        <v>2015</v>
      </c>
      <c r="D4155" s="23" t="s">
        <v>365</v>
      </c>
      <c r="E4155" s="23" t="s">
        <v>5</v>
      </c>
      <c r="F4155" s="23">
        <v>1</v>
      </c>
      <c r="G4155" s="23">
        <v>92</v>
      </c>
    </row>
    <row r="4156" spans="1:7" ht="15" x14ac:dyDescent="0.25">
      <c r="A4156" s="128" t="str">
        <f t="shared" si="64"/>
        <v>Reg2015Immunoproliferative cancers - C88Male1</v>
      </c>
      <c r="B4156" s="23" t="s">
        <v>2</v>
      </c>
      <c r="C4156" s="23">
        <v>2015</v>
      </c>
      <c r="D4156" s="23" t="s">
        <v>291</v>
      </c>
      <c r="E4156" s="23" t="s">
        <v>5</v>
      </c>
      <c r="F4156" s="23">
        <v>1</v>
      </c>
      <c r="G4156" s="23">
        <v>4</v>
      </c>
    </row>
    <row r="4157" spans="1:7" ht="15" x14ac:dyDescent="0.25">
      <c r="A4157" s="128" t="str">
        <f t="shared" si="64"/>
        <v>Reg2015Myeloma - C90Male1</v>
      </c>
      <c r="B4157" s="23" t="s">
        <v>2</v>
      </c>
      <c r="C4157" s="23">
        <v>2015</v>
      </c>
      <c r="D4157" s="23" t="s">
        <v>292</v>
      </c>
      <c r="E4157" s="23" t="s">
        <v>5</v>
      </c>
      <c r="F4157" s="23">
        <v>1</v>
      </c>
      <c r="G4157" s="23">
        <v>41</v>
      </c>
    </row>
    <row r="4158" spans="1:7" ht="15" x14ac:dyDescent="0.25">
      <c r="A4158" s="128" t="str">
        <f t="shared" si="64"/>
        <v>Reg2015Leukaemia - C91-C95Male1</v>
      </c>
      <c r="B4158" s="23" t="s">
        <v>2</v>
      </c>
      <c r="C4158" s="23">
        <v>2015</v>
      </c>
      <c r="D4158" s="23" t="s">
        <v>26</v>
      </c>
      <c r="E4158" s="23" t="s">
        <v>5</v>
      </c>
      <c r="F4158" s="23">
        <v>1</v>
      </c>
      <c r="G4158" s="23">
        <v>92</v>
      </c>
    </row>
    <row r="4159" spans="1:7" ht="15" x14ac:dyDescent="0.25">
      <c r="A4159" s="128" t="str">
        <f t="shared" si="64"/>
        <v>Reg2015Polycythemia vera - D45Male1</v>
      </c>
      <c r="B4159" s="23" t="s">
        <v>2</v>
      </c>
      <c r="C4159" s="23">
        <v>2015</v>
      </c>
      <c r="D4159" s="23" t="s">
        <v>294</v>
      </c>
      <c r="E4159" s="23" t="s">
        <v>5</v>
      </c>
      <c r="F4159" s="23">
        <v>1</v>
      </c>
      <c r="G4159" s="23">
        <v>1</v>
      </c>
    </row>
    <row r="4160" spans="1:7" ht="15" x14ac:dyDescent="0.25">
      <c r="A4160" s="128" t="str">
        <f t="shared" si="64"/>
        <v>Reg2015Myelodyplastic syndromes - D46Male1</v>
      </c>
      <c r="B4160" s="23" t="s">
        <v>2</v>
      </c>
      <c r="C4160" s="23">
        <v>2015</v>
      </c>
      <c r="D4160" s="23" t="s">
        <v>295</v>
      </c>
      <c r="E4160" s="23" t="s">
        <v>5</v>
      </c>
      <c r="F4160" s="23">
        <v>1</v>
      </c>
      <c r="G4160" s="23">
        <v>15</v>
      </c>
    </row>
    <row r="4161" spans="1:7" ht="15" x14ac:dyDescent="0.25">
      <c r="A4161" s="128" t="str">
        <f t="shared" si="64"/>
        <v>Reg2015Uncertain behaviour of lymphoid, haematopoietic and related tissue - D47Male1</v>
      </c>
      <c r="B4161" s="23" t="s">
        <v>2</v>
      </c>
      <c r="C4161" s="23">
        <v>2015</v>
      </c>
      <c r="D4161" s="23" t="s">
        <v>296</v>
      </c>
      <c r="E4161" s="23" t="s">
        <v>5</v>
      </c>
      <c r="F4161" s="23">
        <v>1</v>
      </c>
      <c r="G4161" s="23">
        <v>7</v>
      </c>
    </row>
    <row r="4162" spans="1:7" ht="15" x14ac:dyDescent="0.25">
      <c r="A4162" s="128" t="str">
        <f t="shared" si="64"/>
        <v>Reg2015Lip - C00Female2</v>
      </c>
      <c r="B4162" s="23" t="s">
        <v>2</v>
      </c>
      <c r="C4162" s="23">
        <v>2015</v>
      </c>
      <c r="D4162" s="23" t="s">
        <v>27</v>
      </c>
      <c r="E4162" s="23" t="s">
        <v>4</v>
      </c>
      <c r="F4162" s="23">
        <v>2</v>
      </c>
      <c r="G4162" s="23">
        <v>2</v>
      </c>
    </row>
    <row r="4163" spans="1:7" ht="15" x14ac:dyDescent="0.25">
      <c r="A4163" s="128" t="str">
        <f t="shared" ref="A4163:A4226" si="65">B4163&amp;C4163&amp;D4163&amp;E4163&amp;F4163</f>
        <v>Reg2015Tongue - C01-C02Female2</v>
      </c>
      <c r="B4163" s="23" t="s">
        <v>2</v>
      </c>
      <c r="C4163" s="23">
        <v>2015</v>
      </c>
      <c r="D4163" s="23" t="s">
        <v>42</v>
      </c>
      <c r="E4163" s="23" t="s">
        <v>4</v>
      </c>
      <c r="F4163" s="23">
        <v>2</v>
      </c>
      <c r="G4163" s="23">
        <v>6</v>
      </c>
    </row>
    <row r="4164" spans="1:7" ht="15" x14ac:dyDescent="0.25">
      <c r="A4164" s="128" t="str">
        <f t="shared" si="65"/>
        <v>Reg2015Mouth - C03-C06Female2</v>
      </c>
      <c r="B4164" s="23" t="s">
        <v>2</v>
      </c>
      <c r="C4164" s="23">
        <v>2015</v>
      </c>
      <c r="D4164" s="23" t="s">
        <v>31</v>
      </c>
      <c r="E4164" s="23" t="s">
        <v>4</v>
      </c>
      <c r="F4164" s="23">
        <v>2</v>
      </c>
      <c r="G4164" s="23">
        <v>9</v>
      </c>
    </row>
    <row r="4165" spans="1:7" ht="15" x14ac:dyDescent="0.25">
      <c r="A4165" s="128" t="str">
        <f t="shared" si="65"/>
        <v>Reg2015Salivary glands - C07-C08Female2</v>
      </c>
      <c r="B4165" s="23" t="s">
        <v>2</v>
      </c>
      <c r="C4165" s="23">
        <v>2015</v>
      </c>
      <c r="D4165" s="23" t="s">
        <v>247</v>
      </c>
      <c r="E4165" s="23" t="s">
        <v>4</v>
      </c>
      <c r="F4165" s="23">
        <v>2</v>
      </c>
      <c r="G4165" s="23">
        <v>3</v>
      </c>
    </row>
    <row r="4166" spans="1:7" ht="15" x14ac:dyDescent="0.25">
      <c r="A4166" s="128" t="str">
        <f t="shared" si="65"/>
        <v>Reg2015Tonsils - C09Female2</v>
      </c>
      <c r="B4166" s="23" t="s">
        <v>2</v>
      </c>
      <c r="C4166" s="23">
        <v>2015</v>
      </c>
      <c r="D4166" s="23" t="s">
        <v>248</v>
      </c>
      <c r="E4166" s="23" t="s">
        <v>4</v>
      </c>
      <c r="F4166" s="23">
        <v>2</v>
      </c>
      <c r="G4166" s="23">
        <v>2</v>
      </c>
    </row>
    <row r="4167" spans="1:7" ht="15" x14ac:dyDescent="0.25">
      <c r="A4167" s="128" t="str">
        <f t="shared" si="65"/>
        <v>Reg2015Nasopharynx - C11Female2</v>
      </c>
      <c r="B4167" s="23" t="s">
        <v>2</v>
      </c>
      <c r="C4167" s="23">
        <v>2015</v>
      </c>
      <c r="D4167" s="23" t="s">
        <v>32</v>
      </c>
      <c r="E4167" s="23" t="s">
        <v>4</v>
      </c>
      <c r="F4167" s="23">
        <v>2</v>
      </c>
      <c r="G4167" s="23">
        <v>2</v>
      </c>
    </row>
    <row r="4168" spans="1:7" ht="15" x14ac:dyDescent="0.25">
      <c r="A4168" s="128" t="str">
        <f t="shared" si="65"/>
        <v>Reg2015Oesophagus - C15Female2</v>
      </c>
      <c r="B4168" s="23" t="s">
        <v>2</v>
      </c>
      <c r="C4168" s="23">
        <v>2015</v>
      </c>
      <c r="D4168" s="23" t="s">
        <v>33</v>
      </c>
      <c r="E4168" s="23" t="s">
        <v>4</v>
      </c>
      <c r="F4168" s="23">
        <v>2</v>
      </c>
      <c r="G4168" s="23">
        <v>14</v>
      </c>
    </row>
    <row r="4169" spans="1:7" ht="15" x14ac:dyDescent="0.25">
      <c r="A4169" s="128" t="str">
        <f t="shared" si="65"/>
        <v>Reg2015Stomach - C16Female2</v>
      </c>
      <c r="B4169" s="23" t="s">
        <v>2</v>
      </c>
      <c r="C4169" s="23">
        <v>2015</v>
      </c>
      <c r="D4169" s="23" t="s">
        <v>39</v>
      </c>
      <c r="E4169" s="23" t="s">
        <v>4</v>
      </c>
      <c r="F4169" s="23">
        <v>2</v>
      </c>
      <c r="G4169" s="23">
        <v>15</v>
      </c>
    </row>
    <row r="4170" spans="1:7" ht="15" x14ac:dyDescent="0.25">
      <c r="A4170" s="128" t="str">
        <f t="shared" si="65"/>
        <v>Reg2015Small intestine - C17Female2</v>
      </c>
      <c r="B4170" s="23" t="s">
        <v>2</v>
      </c>
      <c r="C4170" s="23">
        <v>2015</v>
      </c>
      <c r="D4170" s="23" t="s">
        <v>252</v>
      </c>
      <c r="E4170" s="23" t="s">
        <v>4</v>
      </c>
      <c r="F4170" s="23">
        <v>2</v>
      </c>
      <c r="G4170" s="23">
        <v>5</v>
      </c>
    </row>
    <row r="4171" spans="1:7" ht="15" x14ac:dyDescent="0.25">
      <c r="A4171" s="128" t="str">
        <f t="shared" si="65"/>
        <v>Reg2015Colon, rectum and rectosigmoid junction - C18-C20Female2</v>
      </c>
      <c r="B4171" s="23" t="s">
        <v>2</v>
      </c>
      <c r="C4171" s="23">
        <v>2015</v>
      </c>
      <c r="D4171" s="23" t="s">
        <v>1567</v>
      </c>
      <c r="E4171" s="23" t="s">
        <v>4</v>
      </c>
      <c r="F4171" s="23">
        <v>2</v>
      </c>
      <c r="G4171" s="23">
        <v>295</v>
      </c>
    </row>
    <row r="4172" spans="1:7" ht="15" x14ac:dyDescent="0.25">
      <c r="A4172" s="128" t="str">
        <f t="shared" si="65"/>
        <v>Reg2015Anus - C21Female2</v>
      </c>
      <c r="B4172" s="23" t="s">
        <v>2</v>
      </c>
      <c r="C4172" s="23">
        <v>2015</v>
      </c>
      <c r="D4172" s="23" t="s">
        <v>18</v>
      </c>
      <c r="E4172" s="23" t="s">
        <v>4</v>
      </c>
      <c r="F4172" s="23">
        <v>2</v>
      </c>
      <c r="G4172" s="23">
        <v>5</v>
      </c>
    </row>
    <row r="4173" spans="1:7" ht="15" x14ac:dyDescent="0.25">
      <c r="A4173" s="128" t="str">
        <f t="shared" si="65"/>
        <v>Reg2015Liver - C22Female2</v>
      </c>
      <c r="B4173" s="23" t="s">
        <v>2</v>
      </c>
      <c r="C4173" s="23">
        <v>2015</v>
      </c>
      <c r="D4173" s="23" t="s">
        <v>254</v>
      </c>
      <c r="E4173" s="23" t="s">
        <v>4</v>
      </c>
      <c r="F4173" s="23">
        <v>2</v>
      </c>
      <c r="G4173" s="23">
        <v>13</v>
      </c>
    </row>
    <row r="4174" spans="1:7" ht="15" x14ac:dyDescent="0.25">
      <c r="A4174" s="128" t="str">
        <f t="shared" si="65"/>
        <v>Reg2015Gallbladder - C23Female2</v>
      </c>
      <c r="B4174" s="23" t="s">
        <v>2</v>
      </c>
      <c r="C4174" s="23">
        <v>2015</v>
      </c>
      <c r="D4174" s="23" t="s">
        <v>23</v>
      </c>
      <c r="E4174" s="23" t="s">
        <v>4</v>
      </c>
      <c r="F4174" s="23">
        <v>2</v>
      </c>
      <c r="G4174" s="23">
        <v>9</v>
      </c>
    </row>
    <row r="4175" spans="1:7" ht="15" x14ac:dyDescent="0.25">
      <c r="A4175" s="128" t="str">
        <f t="shared" si="65"/>
        <v>Reg2015Other biliary tract - C24Female2</v>
      </c>
      <c r="B4175" s="23" t="s">
        <v>2</v>
      </c>
      <c r="C4175" s="23">
        <v>2015</v>
      </c>
      <c r="D4175" s="23" t="s">
        <v>255</v>
      </c>
      <c r="E4175" s="23" t="s">
        <v>4</v>
      </c>
      <c r="F4175" s="23">
        <v>2</v>
      </c>
      <c r="G4175" s="23">
        <v>3</v>
      </c>
    </row>
    <row r="4176" spans="1:7" ht="15" x14ac:dyDescent="0.25">
      <c r="A4176" s="128" t="str">
        <f t="shared" si="65"/>
        <v>Reg2015Pancreas - C25Female2</v>
      </c>
      <c r="B4176" s="23" t="s">
        <v>2</v>
      </c>
      <c r="C4176" s="23">
        <v>2015</v>
      </c>
      <c r="D4176" s="23" t="s">
        <v>36</v>
      </c>
      <c r="E4176" s="23" t="s">
        <v>4</v>
      </c>
      <c r="F4176" s="23">
        <v>2</v>
      </c>
      <c r="G4176" s="23">
        <v>51</v>
      </c>
    </row>
    <row r="4177" spans="1:7" ht="15" x14ac:dyDescent="0.25">
      <c r="A4177" s="128" t="str">
        <f t="shared" si="65"/>
        <v>Reg2015Other digestive organs - C26Female2</v>
      </c>
      <c r="B4177" s="23" t="s">
        <v>2</v>
      </c>
      <c r="C4177" s="23">
        <v>2015</v>
      </c>
      <c r="D4177" s="23" t="s">
        <v>256</v>
      </c>
      <c r="E4177" s="23" t="s">
        <v>4</v>
      </c>
      <c r="F4177" s="23">
        <v>2</v>
      </c>
      <c r="G4177" s="23">
        <v>13</v>
      </c>
    </row>
    <row r="4178" spans="1:7" ht="15" x14ac:dyDescent="0.25">
      <c r="A4178" s="128" t="str">
        <f t="shared" si="65"/>
        <v>Reg2015Nasal cavity and middle ear - C30Female2</v>
      </c>
      <c r="B4178" s="23" t="s">
        <v>2</v>
      </c>
      <c r="C4178" s="23">
        <v>2015</v>
      </c>
      <c r="D4178" s="23" t="s">
        <v>258</v>
      </c>
      <c r="E4178" s="23" t="s">
        <v>4</v>
      </c>
      <c r="F4178" s="23">
        <v>2</v>
      </c>
      <c r="G4178" s="23">
        <v>3</v>
      </c>
    </row>
    <row r="4179" spans="1:7" ht="15" x14ac:dyDescent="0.25">
      <c r="A4179" s="128" t="str">
        <f t="shared" si="65"/>
        <v>Reg2015Larynx - C32Female2</v>
      </c>
      <c r="B4179" s="23" t="s">
        <v>2</v>
      </c>
      <c r="C4179" s="23">
        <v>2015</v>
      </c>
      <c r="D4179" s="23" t="s">
        <v>25</v>
      </c>
      <c r="E4179" s="23" t="s">
        <v>4</v>
      </c>
      <c r="F4179" s="23">
        <v>2</v>
      </c>
      <c r="G4179" s="23">
        <v>1</v>
      </c>
    </row>
    <row r="4180" spans="1:7" ht="15" x14ac:dyDescent="0.25">
      <c r="A4180" s="128" t="str">
        <f t="shared" si="65"/>
        <v>Reg2015Lung - C33-C34Female2</v>
      </c>
      <c r="B4180" s="23" t="s">
        <v>2</v>
      </c>
      <c r="C4180" s="23">
        <v>2015</v>
      </c>
      <c r="D4180" s="23" t="s">
        <v>47</v>
      </c>
      <c r="E4180" s="23" t="s">
        <v>4</v>
      </c>
      <c r="F4180" s="23">
        <v>2</v>
      </c>
      <c r="G4180" s="23">
        <v>133</v>
      </c>
    </row>
    <row r="4181" spans="1:7" ht="15" x14ac:dyDescent="0.25">
      <c r="A4181" s="128" t="str">
        <f t="shared" si="65"/>
        <v>Reg2015Thymus - C37Female2</v>
      </c>
      <c r="B4181" s="23" t="s">
        <v>2</v>
      </c>
      <c r="C4181" s="23">
        <v>2015</v>
      </c>
      <c r="D4181" s="23" t="s">
        <v>41</v>
      </c>
      <c r="E4181" s="23" t="s">
        <v>4</v>
      </c>
      <c r="F4181" s="23">
        <v>2</v>
      </c>
      <c r="G4181" s="23">
        <v>1</v>
      </c>
    </row>
    <row r="4182" spans="1:7" ht="15" x14ac:dyDescent="0.25">
      <c r="A4182" s="128" t="str">
        <f t="shared" si="65"/>
        <v>Reg2015Bone and articular cartilage - C40-C41Female2</v>
      </c>
      <c r="B4182" s="23" t="s">
        <v>2</v>
      </c>
      <c r="C4182" s="23">
        <v>2015</v>
      </c>
      <c r="D4182" s="23" t="s">
        <v>262</v>
      </c>
      <c r="E4182" s="23" t="s">
        <v>4</v>
      </c>
      <c r="F4182" s="23">
        <v>2</v>
      </c>
      <c r="G4182" s="23">
        <v>3</v>
      </c>
    </row>
    <row r="4183" spans="1:7" ht="15" x14ac:dyDescent="0.25">
      <c r="A4183" s="128" t="str">
        <f t="shared" si="65"/>
        <v>Reg2015Melanoma - C43Female2</v>
      </c>
      <c r="B4183" s="23" t="s">
        <v>2</v>
      </c>
      <c r="C4183" s="23">
        <v>2015</v>
      </c>
      <c r="D4183" s="23" t="s">
        <v>28</v>
      </c>
      <c r="E4183" s="23" t="s">
        <v>4</v>
      </c>
      <c r="F4183" s="23">
        <v>2</v>
      </c>
      <c r="G4183" s="23">
        <v>196</v>
      </c>
    </row>
    <row r="4184" spans="1:7" ht="15" x14ac:dyDescent="0.25">
      <c r="A4184" s="128" t="str">
        <f t="shared" si="65"/>
        <v>Reg2015Non-melanoma - C44Female2</v>
      </c>
      <c r="B4184" s="23" t="s">
        <v>2</v>
      </c>
      <c r="C4184" s="23">
        <v>2015</v>
      </c>
      <c r="D4184" s="23" t="s">
        <v>263</v>
      </c>
      <c r="E4184" s="23" t="s">
        <v>4</v>
      </c>
      <c r="F4184" s="23">
        <v>2</v>
      </c>
      <c r="G4184" s="23">
        <v>8</v>
      </c>
    </row>
    <row r="4185" spans="1:7" ht="15" x14ac:dyDescent="0.25">
      <c r="A4185" s="128" t="str">
        <f t="shared" si="65"/>
        <v>Reg2015Mesothelioma - C45Female2</v>
      </c>
      <c r="B4185" s="23" t="s">
        <v>2</v>
      </c>
      <c r="C4185" s="23">
        <v>2015</v>
      </c>
      <c r="D4185" s="23" t="s">
        <v>30</v>
      </c>
      <c r="E4185" s="23" t="s">
        <v>4</v>
      </c>
      <c r="F4185" s="23">
        <v>2</v>
      </c>
      <c r="G4185" s="23">
        <v>2</v>
      </c>
    </row>
    <row r="4186" spans="1:7" ht="15" x14ac:dyDescent="0.25">
      <c r="A4186" s="128" t="str">
        <f t="shared" si="65"/>
        <v>Reg2015Peripheral nerves and autonomic nervous system - C47Female2</v>
      </c>
      <c r="B4186" s="23" t="s">
        <v>2</v>
      </c>
      <c r="C4186" s="23">
        <v>2015</v>
      </c>
      <c r="D4186" s="23" t="s">
        <v>266</v>
      </c>
      <c r="E4186" s="23" t="s">
        <v>4</v>
      </c>
      <c r="F4186" s="23">
        <v>2</v>
      </c>
      <c r="G4186" s="23">
        <v>1</v>
      </c>
    </row>
    <row r="4187" spans="1:7" ht="15" x14ac:dyDescent="0.25">
      <c r="A4187" s="128" t="str">
        <f t="shared" si="65"/>
        <v>Reg2015Peritoneum - C48Female2</v>
      </c>
      <c r="B4187" s="23" t="s">
        <v>2</v>
      </c>
      <c r="C4187" s="23">
        <v>2015</v>
      </c>
      <c r="D4187" s="23" t="s">
        <v>267</v>
      </c>
      <c r="E4187" s="23" t="s">
        <v>4</v>
      </c>
      <c r="F4187" s="23">
        <v>2</v>
      </c>
      <c r="G4187" s="23">
        <v>7</v>
      </c>
    </row>
    <row r="4188" spans="1:7" ht="15" x14ac:dyDescent="0.25">
      <c r="A4188" s="128" t="str">
        <f t="shared" si="65"/>
        <v>Reg2015Connective tissue - C49Female2</v>
      </c>
      <c r="B4188" s="23" t="s">
        <v>2</v>
      </c>
      <c r="C4188" s="23">
        <v>2015</v>
      </c>
      <c r="D4188" s="23" t="s">
        <v>268</v>
      </c>
      <c r="E4188" s="23" t="s">
        <v>4</v>
      </c>
      <c r="F4188" s="23">
        <v>2</v>
      </c>
      <c r="G4188" s="23">
        <v>6</v>
      </c>
    </row>
    <row r="4189" spans="1:7" ht="15" x14ac:dyDescent="0.25">
      <c r="A4189" s="128" t="str">
        <f t="shared" si="65"/>
        <v>Reg2015Breast - C50Female2</v>
      </c>
      <c r="B4189" s="23" t="s">
        <v>2</v>
      </c>
      <c r="C4189" s="23">
        <v>2015</v>
      </c>
      <c r="D4189" s="23" t="s">
        <v>21</v>
      </c>
      <c r="E4189" s="23" t="s">
        <v>4</v>
      </c>
      <c r="F4189" s="23">
        <v>2</v>
      </c>
      <c r="G4189" s="23">
        <v>584</v>
      </c>
    </row>
    <row r="4190" spans="1:7" ht="15" x14ac:dyDescent="0.25">
      <c r="A4190" s="128" t="str">
        <f t="shared" si="65"/>
        <v>Reg2015Vulva - C51Female2</v>
      </c>
      <c r="B4190" s="23" t="s">
        <v>2</v>
      </c>
      <c r="C4190" s="23">
        <v>2015</v>
      </c>
      <c r="D4190" s="23" t="s">
        <v>46</v>
      </c>
      <c r="E4190" s="23" t="s">
        <v>4</v>
      </c>
      <c r="F4190" s="23">
        <v>2</v>
      </c>
      <c r="G4190" s="23">
        <v>9</v>
      </c>
    </row>
    <row r="4191" spans="1:7" ht="15" x14ac:dyDescent="0.25">
      <c r="A4191" s="128" t="str">
        <f t="shared" si="65"/>
        <v>Reg2015Vagina - C52Female2</v>
      </c>
      <c r="B4191" s="23" t="s">
        <v>2</v>
      </c>
      <c r="C4191" s="23">
        <v>2015</v>
      </c>
      <c r="D4191" s="23" t="s">
        <v>45</v>
      </c>
      <c r="E4191" s="23" t="s">
        <v>4</v>
      </c>
      <c r="F4191" s="23">
        <v>2</v>
      </c>
      <c r="G4191" s="23">
        <v>1</v>
      </c>
    </row>
    <row r="4192" spans="1:7" ht="15" x14ac:dyDescent="0.25">
      <c r="A4192" s="128" t="str">
        <f t="shared" si="65"/>
        <v>Reg2015Cervix - C53Female2</v>
      </c>
      <c r="B4192" s="23" t="s">
        <v>2</v>
      </c>
      <c r="C4192" s="23">
        <v>2015</v>
      </c>
      <c r="D4192" s="23" t="s">
        <v>22</v>
      </c>
      <c r="E4192" s="23" t="s">
        <v>4</v>
      </c>
      <c r="F4192" s="23">
        <v>2</v>
      </c>
      <c r="G4192" s="23">
        <v>18</v>
      </c>
    </row>
    <row r="4193" spans="1:7" ht="15" x14ac:dyDescent="0.25">
      <c r="A4193" s="128" t="str">
        <f t="shared" si="65"/>
        <v>Reg2015Uterus - C54-C55Female2</v>
      </c>
      <c r="B4193" s="23" t="s">
        <v>2</v>
      </c>
      <c r="C4193" s="23">
        <v>2015</v>
      </c>
      <c r="D4193" s="23" t="s">
        <v>44</v>
      </c>
      <c r="E4193" s="23" t="s">
        <v>4</v>
      </c>
      <c r="F4193" s="23">
        <v>2</v>
      </c>
      <c r="G4193" s="23">
        <v>67</v>
      </c>
    </row>
    <row r="4194" spans="1:7" ht="15" x14ac:dyDescent="0.25">
      <c r="A4194" s="128" t="str">
        <f t="shared" si="65"/>
        <v>Reg2015Ovary - C56Female2</v>
      </c>
      <c r="B4194" s="23" t="s">
        <v>2</v>
      </c>
      <c r="C4194" s="23">
        <v>2015</v>
      </c>
      <c r="D4194" s="23" t="s">
        <v>35</v>
      </c>
      <c r="E4194" s="23" t="s">
        <v>4</v>
      </c>
      <c r="F4194" s="23">
        <v>2</v>
      </c>
      <c r="G4194" s="23">
        <v>45</v>
      </c>
    </row>
    <row r="4195" spans="1:7" ht="15" x14ac:dyDescent="0.25">
      <c r="A4195" s="128" t="str">
        <f t="shared" si="65"/>
        <v>Reg2015Other female genital organs - C57Female2</v>
      </c>
      <c r="B4195" s="23" t="s">
        <v>2</v>
      </c>
      <c r="C4195" s="23">
        <v>2015</v>
      </c>
      <c r="D4195" s="23" t="s">
        <v>270</v>
      </c>
      <c r="E4195" s="23" t="s">
        <v>4</v>
      </c>
      <c r="F4195" s="23">
        <v>2</v>
      </c>
      <c r="G4195" s="23">
        <v>21</v>
      </c>
    </row>
    <row r="4196" spans="1:7" ht="15" x14ac:dyDescent="0.25">
      <c r="A4196" s="128" t="str">
        <f t="shared" si="65"/>
        <v>Reg2015Kidney - C64Female2</v>
      </c>
      <c r="B4196" s="23" t="s">
        <v>2</v>
      </c>
      <c r="C4196" s="23">
        <v>2015</v>
      </c>
      <c r="D4196" s="23" t="s">
        <v>274</v>
      </c>
      <c r="E4196" s="23" t="s">
        <v>4</v>
      </c>
      <c r="F4196" s="23">
        <v>2</v>
      </c>
      <c r="G4196" s="23">
        <v>29</v>
      </c>
    </row>
    <row r="4197" spans="1:7" ht="15" x14ac:dyDescent="0.25">
      <c r="A4197" s="128" t="str">
        <f t="shared" si="65"/>
        <v>Reg2015Renal pelvis - C65Female2</v>
      </c>
      <c r="B4197" s="23" t="s">
        <v>2</v>
      </c>
      <c r="C4197" s="23">
        <v>2015</v>
      </c>
      <c r="D4197" s="23" t="s">
        <v>275</v>
      </c>
      <c r="E4197" s="23" t="s">
        <v>4</v>
      </c>
      <c r="F4197" s="23">
        <v>2</v>
      </c>
      <c r="G4197" s="23">
        <v>1</v>
      </c>
    </row>
    <row r="4198" spans="1:7" ht="15" x14ac:dyDescent="0.25">
      <c r="A4198" s="128" t="str">
        <f t="shared" si="65"/>
        <v>Reg2015Ureter - C66Female2</v>
      </c>
      <c r="B4198" s="23" t="s">
        <v>2</v>
      </c>
      <c r="C4198" s="23">
        <v>2015</v>
      </c>
      <c r="D4198" s="23" t="s">
        <v>43</v>
      </c>
      <c r="E4198" s="23" t="s">
        <v>4</v>
      </c>
      <c r="F4198" s="23">
        <v>2</v>
      </c>
      <c r="G4198" s="23">
        <v>2</v>
      </c>
    </row>
    <row r="4199" spans="1:7" ht="15" x14ac:dyDescent="0.25">
      <c r="A4199" s="128" t="str">
        <f t="shared" si="65"/>
        <v>Reg2015Bladder - C67Female2</v>
      </c>
      <c r="B4199" s="23" t="s">
        <v>2</v>
      </c>
      <c r="C4199" s="23">
        <v>2015</v>
      </c>
      <c r="D4199" s="23" t="s">
        <v>19</v>
      </c>
      <c r="E4199" s="23" t="s">
        <v>4</v>
      </c>
      <c r="F4199" s="23">
        <v>2</v>
      </c>
      <c r="G4199" s="23">
        <v>17</v>
      </c>
    </row>
    <row r="4200" spans="1:7" ht="15" x14ac:dyDescent="0.25">
      <c r="A4200" s="128" t="str">
        <f t="shared" si="65"/>
        <v>Reg2015Other urinary organs - C68Female2</v>
      </c>
      <c r="B4200" s="23" t="s">
        <v>2</v>
      </c>
      <c r="C4200" s="23">
        <v>2015</v>
      </c>
      <c r="D4200" s="23" t="s">
        <v>276</v>
      </c>
      <c r="E4200" s="23" t="s">
        <v>4</v>
      </c>
      <c r="F4200" s="23">
        <v>2</v>
      </c>
      <c r="G4200" s="23">
        <v>1</v>
      </c>
    </row>
    <row r="4201" spans="1:7" ht="15" x14ac:dyDescent="0.25">
      <c r="A4201" s="128" t="str">
        <f t="shared" si="65"/>
        <v>Reg2015Eye - C69Female2</v>
      </c>
      <c r="B4201" s="23" t="s">
        <v>2</v>
      </c>
      <c r="C4201" s="23">
        <v>2015</v>
      </c>
      <c r="D4201" s="23" t="s">
        <v>278</v>
      </c>
      <c r="E4201" s="23" t="s">
        <v>4</v>
      </c>
      <c r="F4201" s="23">
        <v>2</v>
      </c>
      <c r="G4201" s="23">
        <v>4</v>
      </c>
    </row>
    <row r="4202" spans="1:7" ht="15" x14ac:dyDescent="0.25">
      <c r="A4202" s="128" t="str">
        <f t="shared" si="65"/>
        <v>Reg2015Brain - C71Female2</v>
      </c>
      <c r="B4202" s="23" t="s">
        <v>2</v>
      </c>
      <c r="C4202" s="23">
        <v>2015</v>
      </c>
      <c r="D4202" s="23" t="s">
        <v>20</v>
      </c>
      <c r="E4202" s="23" t="s">
        <v>4</v>
      </c>
      <c r="F4202" s="23">
        <v>2</v>
      </c>
      <c r="G4202" s="23">
        <v>29</v>
      </c>
    </row>
    <row r="4203" spans="1:7" ht="15" x14ac:dyDescent="0.25">
      <c r="A4203" s="128" t="str">
        <f t="shared" si="65"/>
        <v>Reg2015Other central nervous system - C72Female2</v>
      </c>
      <c r="B4203" s="23" t="s">
        <v>2</v>
      </c>
      <c r="C4203" s="23">
        <v>2015</v>
      </c>
      <c r="D4203" s="23" t="s">
        <v>279</v>
      </c>
      <c r="E4203" s="23" t="s">
        <v>4</v>
      </c>
      <c r="F4203" s="23">
        <v>2</v>
      </c>
      <c r="G4203" s="23">
        <v>2</v>
      </c>
    </row>
    <row r="4204" spans="1:7" ht="15" x14ac:dyDescent="0.25">
      <c r="A4204" s="128" t="str">
        <f t="shared" si="65"/>
        <v>Reg2015Thyroid - C73Female2</v>
      </c>
      <c r="B4204" s="23" t="s">
        <v>2</v>
      </c>
      <c r="C4204" s="23">
        <v>2015</v>
      </c>
      <c r="D4204" s="23" t="s">
        <v>281</v>
      </c>
      <c r="E4204" s="23" t="s">
        <v>4</v>
      </c>
      <c r="F4204" s="23">
        <v>2</v>
      </c>
      <c r="G4204" s="23">
        <v>39</v>
      </c>
    </row>
    <row r="4205" spans="1:7" ht="15" x14ac:dyDescent="0.25">
      <c r="A4205" s="128" t="str">
        <f t="shared" si="65"/>
        <v>Reg2015Adrenal gland - C74Female2</v>
      </c>
      <c r="B4205" s="23" t="s">
        <v>2</v>
      </c>
      <c r="C4205" s="23">
        <v>2015</v>
      </c>
      <c r="D4205" s="23" t="s">
        <v>282</v>
      </c>
      <c r="E4205" s="23" t="s">
        <v>4</v>
      </c>
      <c r="F4205" s="23">
        <v>2</v>
      </c>
      <c r="G4205" s="23">
        <v>1</v>
      </c>
    </row>
    <row r="4206" spans="1:7" ht="15" x14ac:dyDescent="0.25">
      <c r="A4206" s="128" t="str">
        <f t="shared" si="65"/>
        <v>Reg2015Unknown primary - C77-C79Female2</v>
      </c>
      <c r="B4206" s="23" t="s">
        <v>2</v>
      </c>
      <c r="C4206" s="23">
        <v>2015</v>
      </c>
      <c r="D4206" s="23" t="s">
        <v>286</v>
      </c>
      <c r="E4206" s="23" t="s">
        <v>4</v>
      </c>
      <c r="F4206" s="23">
        <v>2</v>
      </c>
      <c r="G4206" s="23">
        <v>24</v>
      </c>
    </row>
    <row r="4207" spans="1:7" ht="15" x14ac:dyDescent="0.25">
      <c r="A4207" s="128" t="str">
        <f t="shared" si="65"/>
        <v>Reg2015Unspecified site - C80Female2</v>
      </c>
      <c r="B4207" s="23" t="s">
        <v>2</v>
      </c>
      <c r="C4207" s="23">
        <v>2015</v>
      </c>
      <c r="D4207" s="23" t="s">
        <v>287</v>
      </c>
      <c r="E4207" s="23" t="s">
        <v>4</v>
      </c>
      <c r="F4207" s="23">
        <v>2</v>
      </c>
      <c r="G4207" s="23">
        <v>9</v>
      </c>
    </row>
    <row r="4208" spans="1:7" ht="15" x14ac:dyDescent="0.25">
      <c r="A4208" s="128" t="str">
        <f t="shared" si="65"/>
        <v>Reg2015Hodgkin lymphoma - C81Female2</v>
      </c>
      <c r="B4208" s="23" t="s">
        <v>2</v>
      </c>
      <c r="C4208" s="23">
        <v>2015</v>
      </c>
      <c r="D4208" s="23" t="s">
        <v>289</v>
      </c>
      <c r="E4208" s="23" t="s">
        <v>4</v>
      </c>
      <c r="F4208" s="23">
        <v>2</v>
      </c>
      <c r="G4208" s="23">
        <v>10</v>
      </c>
    </row>
    <row r="4209" spans="1:7" ht="15" x14ac:dyDescent="0.25">
      <c r="A4209" s="128" t="str">
        <f t="shared" si="65"/>
        <v>Reg2015Non-Hodgkin lymphoma - C82-C86, C96Female2</v>
      </c>
      <c r="B4209" s="23" t="s">
        <v>2</v>
      </c>
      <c r="C4209" s="23">
        <v>2015</v>
      </c>
      <c r="D4209" s="23" t="s">
        <v>365</v>
      </c>
      <c r="E4209" s="23" t="s">
        <v>4</v>
      </c>
      <c r="F4209" s="23">
        <v>2</v>
      </c>
      <c r="G4209" s="23">
        <v>71</v>
      </c>
    </row>
    <row r="4210" spans="1:7" ht="15" x14ac:dyDescent="0.25">
      <c r="A4210" s="128" t="str">
        <f t="shared" si="65"/>
        <v>Reg2015Immunoproliferative cancers - C88Female2</v>
      </c>
      <c r="B4210" s="23" t="s">
        <v>2</v>
      </c>
      <c r="C4210" s="23">
        <v>2015</v>
      </c>
      <c r="D4210" s="23" t="s">
        <v>291</v>
      </c>
      <c r="E4210" s="23" t="s">
        <v>4</v>
      </c>
      <c r="F4210" s="23">
        <v>2</v>
      </c>
      <c r="G4210" s="23">
        <v>4</v>
      </c>
    </row>
    <row r="4211" spans="1:7" ht="15" x14ac:dyDescent="0.25">
      <c r="A4211" s="128" t="str">
        <f t="shared" si="65"/>
        <v>Reg2015Myeloma - C90Female2</v>
      </c>
      <c r="B4211" s="23" t="s">
        <v>2</v>
      </c>
      <c r="C4211" s="23">
        <v>2015</v>
      </c>
      <c r="D4211" s="23" t="s">
        <v>292</v>
      </c>
      <c r="E4211" s="23" t="s">
        <v>4</v>
      </c>
      <c r="F4211" s="23">
        <v>2</v>
      </c>
      <c r="G4211" s="23">
        <v>24</v>
      </c>
    </row>
    <row r="4212" spans="1:7" ht="15" x14ac:dyDescent="0.25">
      <c r="A4212" s="128" t="str">
        <f t="shared" si="65"/>
        <v>Reg2015Leukaemia - C91-C95Female2</v>
      </c>
      <c r="B4212" s="23" t="s">
        <v>2</v>
      </c>
      <c r="C4212" s="23">
        <v>2015</v>
      </c>
      <c r="D4212" s="23" t="s">
        <v>26</v>
      </c>
      <c r="E4212" s="23" t="s">
        <v>4</v>
      </c>
      <c r="F4212" s="23">
        <v>2</v>
      </c>
      <c r="G4212" s="23">
        <v>50</v>
      </c>
    </row>
    <row r="4213" spans="1:7" ht="15" x14ac:dyDescent="0.25">
      <c r="A4213" s="128" t="str">
        <f t="shared" si="65"/>
        <v>Reg2015Polycythemia vera - D45Female2</v>
      </c>
      <c r="B4213" s="23" t="s">
        <v>2</v>
      </c>
      <c r="C4213" s="23">
        <v>2015</v>
      </c>
      <c r="D4213" s="23" t="s">
        <v>294</v>
      </c>
      <c r="E4213" s="23" t="s">
        <v>4</v>
      </c>
      <c r="F4213" s="23">
        <v>2</v>
      </c>
      <c r="G4213" s="23">
        <v>4</v>
      </c>
    </row>
    <row r="4214" spans="1:7" ht="15" x14ac:dyDescent="0.25">
      <c r="A4214" s="128" t="str">
        <f t="shared" si="65"/>
        <v>Reg2015Myelodyplastic syndromes - D46Female2</v>
      </c>
      <c r="B4214" s="23" t="s">
        <v>2</v>
      </c>
      <c r="C4214" s="23">
        <v>2015</v>
      </c>
      <c r="D4214" s="23" t="s">
        <v>295</v>
      </c>
      <c r="E4214" s="23" t="s">
        <v>4</v>
      </c>
      <c r="F4214" s="23">
        <v>2</v>
      </c>
      <c r="G4214" s="23">
        <v>11</v>
      </c>
    </row>
    <row r="4215" spans="1:7" ht="15" x14ac:dyDescent="0.25">
      <c r="A4215" s="128" t="str">
        <f t="shared" si="65"/>
        <v>Reg2015Uncertain behaviour of lymphoid, haematopoietic and related tissue - D47Female2</v>
      </c>
      <c r="B4215" s="23" t="s">
        <v>2</v>
      </c>
      <c r="C4215" s="23">
        <v>2015</v>
      </c>
      <c r="D4215" s="23" t="s">
        <v>296</v>
      </c>
      <c r="E4215" s="23" t="s">
        <v>4</v>
      </c>
      <c r="F4215" s="23">
        <v>2</v>
      </c>
      <c r="G4215" s="23">
        <v>5</v>
      </c>
    </row>
    <row r="4216" spans="1:7" ht="15" x14ac:dyDescent="0.25">
      <c r="A4216" s="128" t="str">
        <f t="shared" si="65"/>
        <v>Reg2015Lip - C00Male2</v>
      </c>
      <c r="B4216" s="23" t="s">
        <v>2</v>
      </c>
      <c r="C4216" s="23">
        <v>2015</v>
      </c>
      <c r="D4216" s="23" t="s">
        <v>27</v>
      </c>
      <c r="E4216" s="23" t="s">
        <v>5</v>
      </c>
      <c r="F4216" s="23">
        <v>2</v>
      </c>
      <c r="G4216" s="23">
        <v>8</v>
      </c>
    </row>
    <row r="4217" spans="1:7" ht="15" x14ac:dyDescent="0.25">
      <c r="A4217" s="128" t="str">
        <f t="shared" si="65"/>
        <v>Reg2015Tongue - C01-C02Male2</v>
      </c>
      <c r="B4217" s="23" t="s">
        <v>2</v>
      </c>
      <c r="C4217" s="23">
        <v>2015</v>
      </c>
      <c r="D4217" s="23" t="s">
        <v>42</v>
      </c>
      <c r="E4217" s="23" t="s">
        <v>5</v>
      </c>
      <c r="F4217" s="23">
        <v>2</v>
      </c>
      <c r="G4217" s="23">
        <v>19</v>
      </c>
    </row>
    <row r="4218" spans="1:7" ht="15" x14ac:dyDescent="0.25">
      <c r="A4218" s="128" t="str">
        <f t="shared" si="65"/>
        <v>Reg2015Mouth - C03-C06Male2</v>
      </c>
      <c r="B4218" s="23" t="s">
        <v>2</v>
      </c>
      <c r="C4218" s="23">
        <v>2015</v>
      </c>
      <c r="D4218" s="23" t="s">
        <v>31</v>
      </c>
      <c r="E4218" s="23" t="s">
        <v>5</v>
      </c>
      <c r="F4218" s="23">
        <v>2</v>
      </c>
      <c r="G4218" s="23">
        <v>9</v>
      </c>
    </row>
    <row r="4219" spans="1:7" ht="15" x14ac:dyDescent="0.25">
      <c r="A4219" s="128" t="str">
        <f t="shared" si="65"/>
        <v>Reg2015Salivary glands - C07-C08Male2</v>
      </c>
      <c r="B4219" s="23" t="s">
        <v>2</v>
      </c>
      <c r="C4219" s="23">
        <v>2015</v>
      </c>
      <c r="D4219" s="23" t="s">
        <v>247</v>
      </c>
      <c r="E4219" s="23" t="s">
        <v>5</v>
      </c>
      <c r="F4219" s="23">
        <v>2</v>
      </c>
      <c r="G4219" s="23">
        <v>3</v>
      </c>
    </row>
    <row r="4220" spans="1:7" ht="15" x14ac:dyDescent="0.25">
      <c r="A4220" s="128" t="str">
        <f t="shared" si="65"/>
        <v>Reg2015Tonsils - C09Male2</v>
      </c>
      <c r="B4220" s="23" t="s">
        <v>2</v>
      </c>
      <c r="C4220" s="23">
        <v>2015</v>
      </c>
      <c r="D4220" s="23" t="s">
        <v>248</v>
      </c>
      <c r="E4220" s="23" t="s">
        <v>5</v>
      </c>
      <c r="F4220" s="23">
        <v>2</v>
      </c>
      <c r="G4220" s="23">
        <v>15</v>
      </c>
    </row>
    <row r="4221" spans="1:7" ht="15" x14ac:dyDescent="0.25">
      <c r="A4221" s="128" t="str">
        <f t="shared" si="65"/>
        <v>Reg2015Oropharynx - C10Male2</v>
      </c>
      <c r="B4221" s="23" t="s">
        <v>2</v>
      </c>
      <c r="C4221" s="23">
        <v>2015</v>
      </c>
      <c r="D4221" s="23" t="s">
        <v>34</v>
      </c>
      <c r="E4221" s="23" t="s">
        <v>5</v>
      </c>
      <c r="F4221" s="23">
        <v>2</v>
      </c>
      <c r="G4221" s="23">
        <v>2</v>
      </c>
    </row>
    <row r="4222" spans="1:7" ht="15" x14ac:dyDescent="0.25">
      <c r="A4222" s="128" t="str">
        <f t="shared" si="65"/>
        <v>Reg2015Nasopharynx - C11Male2</v>
      </c>
      <c r="B4222" s="23" t="s">
        <v>2</v>
      </c>
      <c r="C4222" s="23">
        <v>2015</v>
      </c>
      <c r="D4222" s="23" t="s">
        <v>32</v>
      </c>
      <c r="E4222" s="23" t="s">
        <v>5</v>
      </c>
      <c r="F4222" s="23">
        <v>2</v>
      </c>
      <c r="G4222" s="23">
        <v>4</v>
      </c>
    </row>
    <row r="4223" spans="1:7" ht="15" x14ac:dyDescent="0.25">
      <c r="A4223" s="128" t="str">
        <f t="shared" si="65"/>
        <v>Reg2015Pyriform sinus - C12Male2</v>
      </c>
      <c r="B4223" s="23" t="s">
        <v>2</v>
      </c>
      <c r="C4223" s="23">
        <v>2015</v>
      </c>
      <c r="D4223" s="23" t="s">
        <v>249</v>
      </c>
      <c r="E4223" s="23" t="s">
        <v>5</v>
      </c>
      <c r="F4223" s="23">
        <v>2</v>
      </c>
      <c r="G4223" s="23">
        <v>3</v>
      </c>
    </row>
    <row r="4224" spans="1:7" ht="15" x14ac:dyDescent="0.25">
      <c r="A4224" s="128" t="str">
        <f t="shared" si="65"/>
        <v>Reg2015Hypopharynx - C13Male2</v>
      </c>
      <c r="B4224" s="23" t="s">
        <v>2</v>
      </c>
      <c r="C4224" s="23">
        <v>2015</v>
      </c>
      <c r="D4224" s="23" t="s">
        <v>24</v>
      </c>
      <c r="E4224" s="23" t="s">
        <v>5</v>
      </c>
      <c r="F4224" s="23">
        <v>2</v>
      </c>
      <c r="G4224" s="23">
        <v>2</v>
      </c>
    </row>
    <row r="4225" spans="1:7" ht="15" x14ac:dyDescent="0.25">
      <c r="A4225" s="128" t="str">
        <f t="shared" si="65"/>
        <v>Reg2015Other lip, oral cavity and pharynx - C14Male2</v>
      </c>
      <c r="B4225" s="23" t="s">
        <v>2</v>
      </c>
      <c r="C4225" s="23">
        <v>2015</v>
      </c>
      <c r="D4225" s="23" t="s">
        <v>250</v>
      </c>
      <c r="E4225" s="23" t="s">
        <v>5</v>
      </c>
      <c r="F4225" s="23">
        <v>2</v>
      </c>
      <c r="G4225" s="23">
        <v>2</v>
      </c>
    </row>
    <row r="4226" spans="1:7" ht="15" x14ac:dyDescent="0.25">
      <c r="A4226" s="128" t="str">
        <f t="shared" si="65"/>
        <v>Reg2015Oesophagus - C15Male2</v>
      </c>
      <c r="B4226" s="23" t="s">
        <v>2</v>
      </c>
      <c r="C4226" s="23">
        <v>2015</v>
      </c>
      <c r="D4226" s="23" t="s">
        <v>33</v>
      </c>
      <c r="E4226" s="23" t="s">
        <v>5</v>
      </c>
      <c r="F4226" s="23">
        <v>2</v>
      </c>
      <c r="G4226" s="23">
        <v>37</v>
      </c>
    </row>
    <row r="4227" spans="1:7" ht="15" x14ac:dyDescent="0.25">
      <c r="A4227" s="128" t="str">
        <f t="shared" ref="A4227:A4290" si="66">B4227&amp;C4227&amp;D4227&amp;E4227&amp;F4227</f>
        <v>Reg2015Stomach - C16Male2</v>
      </c>
      <c r="B4227" s="23" t="s">
        <v>2</v>
      </c>
      <c r="C4227" s="23">
        <v>2015</v>
      </c>
      <c r="D4227" s="23" t="s">
        <v>39</v>
      </c>
      <c r="E4227" s="23" t="s">
        <v>5</v>
      </c>
      <c r="F4227" s="23">
        <v>2</v>
      </c>
      <c r="G4227" s="23">
        <v>36</v>
      </c>
    </row>
    <row r="4228" spans="1:7" ht="15" x14ac:dyDescent="0.25">
      <c r="A4228" s="128" t="str">
        <f t="shared" si="66"/>
        <v>Reg2015Small intestine - C17Male2</v>
      </c>
      <c r="B4228" s="23" t="s">
        <v>2</v>
      </c>
      <c r="C4228" s="23">
        <v>2015</v>
      </c>
      <c r="D4228" s="23" t="s">
        <v>252</v>
      </c>
      <c r="E4228" s="23" t="s">
        <v>5</v>
      </c>
      <c r="F4228" s="23">
        <v>2</v>
      </c>
      <c r="G4228" s="23">
        <v>10</v>
      </c>
    </row>
    <row r="4229" spans="1:7" ht="15" x14ac:dyDescent="0.25">
      <c r="A4229" s="128" t="str">
        <f t="shared" si="66"/>
        <v>Reg2015Colon, rectum and rectosigmoid junction - C18-C20Male2</v>
      </c>
      <c r="B4229" s="23" t="s">
        <v>2</v>
      </c>
      <c r="C4229" s="23">
        <v>2015</v>
      </c>
      <c r="D4229" s="23" t="s">
        <v>1567</v>
      </c>
      <c r="E4229" s="23" t="s">
        <v>5</v>
      </c>
      <c r="F4229" s="23">
        <v>2</v>
      </c>
      <c r="G4229" s="23">
        <v>264</v>
      </c>
    </row>
    <row r="4230" spans="1:7" ht="15" x14ac:dyDescent="0.25">
      <c r="A4230" s="128" t="str">
        <f t="shared" si="66"/>
        <v>Reg2015Anus - C21Male2</v>
      </c>
      <c r="B4230" s="23" t="s">
        <v>2</v>
      </c>
      <c r="C4230" s="23">
        <v>2015</v>
      </c>
      <c r="D4230" s="23" t="s">
        <v>18</v>
      </c>
      <c r="E4230" s="23" t="s">
        <v>5</v>
      </c>
      <c r="F4230" s="23">
        <v>2</v>
      </c>
      <c r="G4230" s="23">
        <v>6</v>
      </c>
    </row>
    <row r="4231" spans="1:7" ht="15" x14ac:dyDescent="0.25">
      <c r="A4231" s="128" t="str">
        <f t="shared" si="66"/>
        <v>Reg2015Liver - C22Male2</v>
      </c>
      <c r="B4231" s="23" t="s">
        <v>2</v>
      </c>
      <c r="C4231" s="23">
        <v>2015</v>
      </c>
      <c r="D4231" s="23" t="s">
        <v>254</v>
      </c>
      <c r="E4231" s="23" t="s">
        <v>5</v>
      </c>
      <c r="F4231" s="23">
        <v>2</v>
      </c>
      <c r="G4231" s="23">
        <v>32</v>
      </c>
    </row>
    <row r="4232" spans="1:7" ht="15" x14ac:dyDescent="0.25">
      <c r="A4232" s="128" t="str">
        <f t="shared" si="66"/>
        <v>Reg2015Gallbladder - C23Male2</v>
      </c>
      <c r="B4232" s="23" t="s">
        <v>2</v>
      </c>
      <c r="C4232" s="23">
        <v>2015</v>
      </c>
      <c r="D4232" s="23" t="s">
        <v>23</v>
      </c>
      <c r="E4232" s="23" t="s">
        <v>5</v>
      </c>
      <c r="F4232" s="23">
        <v>2</v>
      </c>
      <c r="G4232" s="23">
        <v>3</v>
      </c>
    </row>
    <row r="4233" spans="1:7" ht="15" x14ac:dyDescent="0.25">
      <c r="A4233" s="128" t="str">
        <f t="shared" si="66"/>
        <v>Reg2015Other biliary tract - C24Male2</v>
      </c>
      <c r="B4233" s="23" t="s">
        <v>2</v>
      </c>
      <c r="C4233" s="23">
        <v>2015</v>
      </c>
      <c r="D4233" s="23" t="s">
        <v>255</v>
      </c>
      <c r="E4233" s="23" t="s">
        <v>5</v>
      </c>
      <c r="F4233" s="23">
        <v>2</v>
      </c>
      <c r="G4233" s="23">
        <v>7</v>
      </c>
    </row>
    <row r="4234" spans="1:7" ht="15" x14ac:dyDescent="0.25">
      <c r="A4234" s="128" t="str">
        <f t="shared" si="66"/>
        <v>Reg2015Pancreas - C25Male2</v>
      </c>
      <c r="B4234" s="23" t="s">
        <v>2</v>
      </c>
      <c r="C4234" s="23">
        <v>2015</v>
      </c>
      <c r="D4234" s="23" t="s">
        <v>36</v>
      </c>
      <c r="E4234" s="23" t="s">
        <v>5</v>
      </c>
      <c r="F4234" s="23">
        <v>2</v>
      </c>
      <c r="G4234" s="23">
        <v>37</v>
      </c>
    </row>
    <row r="4235" spans="1:7" ht="15" x14ac:dyDescent="0.25">
      <c r="A4235" s="128" t="str">
        <f t="shared" si="66"/>
        <v>Reg2015Other digestive organs - C26Male2</v>
      </c>
      <c r="B4235" s="23" t="s">
        <v>2</v>
      </c>
      <c r="C4235" s="23">
        <v>2015</v>
      </c>
      <c r="D4235" s="23" t="s">
        <v>256</v>
      </c>
      <c r="E4235" s="23" t="s">
        <v>5</v>
      </c>
      <c r="F4235" s="23">
        <v>2</v>
      </c>
      <c r="G4235" s="23">
        <v>12</v>
      </c>
    </row>
    <row r="4236" spans="1:7" ht="15" x14ac:dyDescent="0.25">
      <c r="A4236" s="128" t="str">
        <f t="shared" si="66"/>
        <v>Reg2015Nasal cavity and middle ear - C30Male2</v>
      </c>
      <c r="B4236" s="23" t="s">
        <v>2</v>
      </c>
      <c r="C4236" s="23">
        <v>2015</v>
      </c>
      <c r="D4236" s="23" t="s">
        <v>258</v>
      </c>
      <c r="E4236" s="23" t="s">
        <v>5</v>
      </c>
      <c r="F4236" s="23">
        <v>2</v>
      </c>
      <c r="G4236" s="23">
        <v>3</v>
      </c>
    </row>
    <row r="4237" spans="1:7" ht="15" x14ac:dyDescent="0.25">
      <c r="A4237" s="128" t="str">
        <f t="shared" si="66"/>
        <v>Reg2015Larynx - C32Male2</v>
      </c>
      <c r="B4237" s="23" t="s">
        <v>2</v>
      </c>
      <c r="C4237" s="23">
        <v>2015</v>
      </c>
      <c r="D4237" s="23" t="s">
        <v>25</v>
      </c>
      <c r="E4237" s="23" t="s">
        <v>5</v>
      </c>
      <c r="F4237" s="23">
        <v>2</v>
      </c>
      <c r="G4237" s="23">
        <v>12</v>
      </c>
    </row>
    <row r="4238" spans="1:7" ht="15" x14ac:dyDescent="0.25">
      <c r="A4238" s="128" t="str">
        <f t="shared" si="66"/>
        <v>Reg2015Lung - C33-C34Male2</v>
      </c>
      <c r="B4238" s="23" t="s">
        <v>2</v>
      </c>
      <c r="C4238" s="23">
        <v>2015</v>
      </c>
      <c r="D4238" s="23" t="s">
        <v>47</v>
      </c>
      <c r="E4238" s="23" t="s">
        <v>5</v>
      </c>
      <c r="F4238" s="23">
        <v>2</v>
      </c>
      <c r="G4238" s="23">
        <v>166</v>
      </c>
    </row>
    <row r="4239" spans="1:7" ht="15" x14ac:dyDescent="0.25">
      <c r="A4239" s="128" t="str">
        <f t="shared" si="66"/>
        <v>Reg2015Heart, mediastinum and pleura - C38Male2</v>
      </c>
      <c r="B4239" s="23" t="s">
        <v>2</v>
      </c>
      <c r="C4239" s="23">
        <v>2015</v>
      </c>
      <c r="D4239" s="23" t="s">
        <v>260</v>
      </c>
      <c r="E4239" s="23" t="s">
        <v>5</v>
      </c>
      <c r="F4239" s="23">
        <v>2</v>
      </c>
      <c r="G4239" s="23">
        <v>2</v>
      </c>
    </row>
    <row r="4240" spans="1:7" ht="15" x14ac:dyDescent="0.25">
      <c r="A4240" s="128" t="str">
        <f t="shared" si="66"/>
        <v>Reg2015Bone and articular cartilage - C40-C41Male2</v>
      </c>
      <c r="B4240" s="23" t="s">
        <v>2</v>
      </c>
      <c r="C4240" s="23">
        <v>2015</v>
      </c>
      <c r="D4240" s="23" t="s">
        <v>262</v>
      </c>
      <c r="E4240" s="23" t="s">
        <v>5</v>
      </c>
      <c r="F4240" s="23">
        <v>2</v>
      </c>
      <c r="G4240" s="23">
        <v>5</v>
      </c>
    </row>
    <row r="4241" spans="1:7" ht="15" x14ac:dyDescent="0.25">
      <c r="A4241" s="128" t="str">
        <f t="shared" si="66"/>
        <v>Reg2015Melanoma - C43Male2</v>
      </c>
      <c r="B4241" s="23" t="s">
        <v>2</v>
      </c>
      <c r="C4241" s="23">
        <v>2015</v>
      </c>
      <c r="D4241" s="23" t="s">
        <v>28</v>
      </c>
      <c r="E4241" s="23" t="s">
        <v>5</v>
      </c>
      <c r="F4241" s="23">
        <v>2</v>
      </c>
      <c r="G4241" s="23">
        <v>266</v>
      </c>
    </row>
    <row r="4242" spans="1:7" ht="15" x14ac:dyDescent="0.25">
      <c r="A4242" s="128" t="str">
        <f t="shared" si="66"/>
        <v>Reg2015Non-melanoma - C44Male2</v>
      </c>
      <c r="B4242" s="23" t="s">
        <v>2</v>
      </c>
      <c r="C4242" s="23">
        <v>2015</v>
      </c>
      <c r="D4242" s="23" t="s">
        <v>263</v>
      </c>
      <c r="E4242" s="23" t="s">
        <v>5</v>
      </c>
      <c r="F4242" s="23">
        <v>2</v>
      </c>
      <c r="G4242" s="23">
        <v>13</v>
      </c>
    </row>
    <row r="4243" spans="1:7" ht="15" x14ac:dyDescent="0.25">
      <c r="A4243" s="128" t="str">
        <f t="shared" si="66"/>
        <v>Reg2015Mesothelioma - C45Male2</v>
      </c>
      <c r="B4243" s="23" t="s">
        <v>2</v>
      </c>
      <c r="C4243" s="23">
        <v>2015</v>
      </c>
      <c r="D4243" s="23" t="s">
        <v>30</v>
      </c>
      <c r="E4243" s="23" t="s">
        <v>5</v>
      </c>
      <c r="F4243" s="23">
        <v>2</v>
      </c>
      <c r="G4243" s="23">
        <v>9</v>
      </c>
    </row>
    <row r="4244" spans="1:7" ht="15" x14ac:dyDescent="0.25">
      <c r="A4244" s="128" t="str">
        <f t="shared" si="66"/>
        <v>Reg2015Peritoneum - C48Male2</v>
      </c>
      <c r="B4244" s="23" t="s">
        <v>2</v>
      </c>
      <c r="C4244" s="23">
        <v>2015</v>
      </c>
      <c r="D4244" s="23" t="s">
        <v>267</v>
      </c>
      <c r="E4244" s="23" t="s">
        <v>5</v>
      </c>
      <c r="F4244" s="23">
        <v>2</v>
      </c>
      <c r="G4244" s="23">
        <v>2</v>
      </c>
    </row>
    <row r="4245" spans="1:7" ht="15" x14ac:dyDescent="0.25">
      <c r="A4245" s="128" t="str">
        <f t="shared" si="66"/>
        <v>Reg2015Connective tissue - C49Male2</v>
      </c>
      <c r="B4245" s="23" t="s">
        <v>2</v>
      </c>
      <c r="C4245" s="23">
        <v>2015</v>
      </c>
      <c r="D4245" s="23" t="s">
        <v>268</v>
      </c>
      <c r="E4245" s="23" t="s">
        <v>5</v>
      </c>
      <c r="F4245" s="23">
        <v>2</v>
      </c>
      <c r="G4245" s="23">
        <v>13</v>
      </c>
    </row>
    <row r="4246" spans="1:7" ht="15" x14ac:dyDescent="0.25">
      <c r="A4246" s="128" t="str">
        <f t="shared" si="66"/>
        <v>Reg2015Breast - C50Male2</v>
      </c>
      <c r="B4246" s="23" t="s">
        <v>2</v>
      </c>
      <c r="C4246" s="23">
        <v>2015</v>
      </c>
      <c r="D4246" s="23" t="s">
        <v>21</v>
      </c>
      <c r="E4246" s="23" t="s">
        <v>5</v>
      </c>
      <c r="F4246" s="23">
        <v>2</v>
      </c>
      <c r="G4246" s="23">
        <v>6</v>
      </c>
    </row>
    <row r="4247" spans="1:7" ht="15" x14ac:dyDescent="0.25">
      <c r="A4247" s="128" t="str">
        <f t="shared" si="66"/>
        <v>Reg2015Penis - C60Male2</v>
      </c>
      <c r="B4247" s="23" t="s">
        <v>2</v>
      </c>
      <c r="C4247" s="23">
        <v>2015</v>
      </c>
      <c r="D4247" s="23" t="s">
        <v>37</v>
      </c>
      <c r="E4247" s="23" t="s">
        <v>5</v>
      </c>
      <c r="F4247" s="23">
        <v>2</v>
      </c>
      <c r="G4247" s="23">
        <v>6</v>
      </c>
    </row>
    <row r="4248" spans="1:7" ht="15" x14ac:dyDescent="0.25">
      <c r="A4248" s="128" t="str">
        <f t="shared" si="66"/>
        <v>Reg2015Prostate - C61Male2</v>
      </c>
      <c r="B4248" s="23" t="s">
        <v>2</v>
      </c>
      <c r="C4248" s="23">
        <v>2015</v>
      </c>
      <c r="D4248" s="23" t="s">
        <v>38</v>
      </c>
      <c r="E4248" s="23" t="s">
        <v>5</v>
      </c>
      <c r="F4248" s="23">
        <v>2</v>
      </c>
      <c r="G4248" s="23">
        <v>590</v>
      </c>
    </row>
    <row r="4249" spans="1:7" ht="15" x14ac:dyDescent="0.25">
      <c r="A4249" s="128" t="str">
        <f t="shared" si="66"/>
        <v>Reg2015Testis - C62Male2</v>
      </c>
      <c r="B4249" s="23" t="s">
        <v>2</v>
      </c>
      <c r="C4249" s="23">
        <v>2015</v>
      </c>
      <c r="D4249" s="23" t="s">
        <v>40</v>
      </c>
      <c r="E4249" s="23" t="s">
        <v>5</v>
      </c>
      <c r="F4249" s="23">
        <v>2</v>
      </c>
      <c r="G4249" s="23">
        <v>37</v>
      </c>
    </row>
    <row r="4250" spans="1:7" ht="15" x14ac:dyDescent="0.25">
      <c r="A4250" s="128" t="str">
        <f t="shared" si="66"/>
        <v>Reg2015Other male genital organs - C63Male2</v>
      </c>
      <c r="B4250" s="23" t="s">
        <v>2</v>
      </c>
      <c r="C4250" s="23">
        <v>2015</v>
      </c>
      <c r="D4250" s="23" t="s">
        <v>272</v>
      </c>
      <c r="E4250" s="23" t="s">
        <v>5</v>
      </c>
      <c r="F4250" s="23">
        <v>2</v>
      </c>
      <c r="G4250" s="23">
        <v>1</v>
      </c>
    </row>
    <row r="4251" spans="1:7" ht="15" x14ac:dyDescent="0.25">
      <c r="A4251" s="128" t="str">
        <f t="shared" si="66"/>
        <v>Reg2015Kidney - C64Male2</v>
      </c>
      <c r="B4251" s="23" t="s">
        <v>2</v>
      </c>
      <c r="C4251" s="23">
        <v>2015</v>
      </c>
      <c r="D4251" s="23" t="s">
        <v>274</v>
      </c>
      <c r="E4251" s="23" t="s">
        <v>5</v>
      </c>
      <c r="F4251" s="23">
        <v>2</v>
      </c>
      <c r="G4251" s="23">
        <v>66</v>
      </c>
    </row>
    <row r="4252" spans="1:7" ht="15" x14ac:dyDescent="0.25">
      <c r="A4252" s="128" t="str">
        <f t="shared" si="66"/>
        <v>Reg2015Renal pelvis - C65Male2</v>
      </c>
      <c r="B4252" s="23" t="s">
        <v>2</v>
      </c>
      <c r="C4252" s="23">
        <v>2015</v>
      </c>
      <c r="D4252" s="23" t="s">
        <v>275</v>
      </c>
      <c r="E4252" s="23" t="s">
        <v>5</v>
      </c>
      <c r="F4252" s="23">
        <v>2</v>
      </c>
      <c r="G4252" s="23">
        <v>3</v>
      </c>
    </row>
    <row r="4253" spans="1:7" ht="15" x14ac:dyDescent="0.25">
      <c r="A4253" s="128" t="str">
        <f t="shared" si="66"/>
        <v>Reg2015Ureter - C66Male2</v>
      </c>
      <c r="B4253" s="23" t="s">
        <v>2</v>
      </c>
      <c r="C4253" s="23">
        <v>2015</v>
      </c>
      <c r="D4253" s="23" t="s">
        <v>43</v>
      </c>
      <c r="E4253" s="23" t="s">
        <v>5</v>
      </c>
      <c r="F4253" s="23">
        <v>2</v>
      </c>
      <c r="G4253" s="23">
        <v>5</v>
      </c>
    </row>
    <row r="4254" spans="1:7" ht="15" x14ac:dyDescent="0.25">
      <c r="A4254" s="128" t="str">
        <f t="shared" si="66"/>
        <v>Reg2015Bladder - C67Male2</v>
      </c>
      <c r="B4254" s="23" t="s">
        <v>2</v>
      </c>
      <c r="C4254" s="23">
        <v>2015</v>
      </c>
      <c r="D4254" s="23" t="s">
        <v>19</v>
      </c>
      <c r="E4254" s="23" t="s">
        <v>5</v>
      </c>
      <c r="F4254" s="23">
        <v>2</v>
      </c>
      <c r="G4254" s="23">
        <v>49</v>
      </c>
    </row>
    <row r="4255" spans="1:7" ht="15" x14ac:dyDescent="0.25">
      <c r="A4255" s="128" t="str">
        <f t="shared" si="66"/>
        <v>Reg2015Other urinary organs - C68Male2</v>
      </c>
      <c r="B4255" s="23" t="s">
        <v>2</v>
      </c>
      <c r="C4255" s="23">
        <v>2015</v>
      </c>
      <c r="D4255" s="23" t="s">
        <v>276</v>
      </c>
      <c r="E4255" s="23" t="s">
        <v>5</v>
      </c>
      <c r="F4255" s="23">
        <v>2</v>
      </c>
      <c r="G4255" s="23">
        <v>4</v>
      </c>
    </row>
    <row r="4256" spans="1:7" ht="15" x14ac:dyDescent="0.25">
      <c r="A4256" s="128" t="str">
        <f t="shared" si="66"/>
        <v>Reg2015Eye - C69Male2</v>
      </c>
      <c r="B4256" s="23" t="s">
        <v>2</v>
      </c>
      <c r="C4256" s="23">
        <v>2015</v>
      </c>
      <c r="D4256" s="23" t="s">
        <v>278</v>
      </c>
      <c r="E4256" s="23" t="s">
        <v>5</v>
      </c>
      <c r="F4256" s="23">
        <v>2</v>
      </c>
      <c r="G4256" s="23">
        <v>6</v>
      </c>
    </row>
    <row r="4257" spans="1:7" ht="15" x14ac:dyDescent="0.25">
      <c r="A4257" s="128" t="str">
        <f t="shared" si="66"/>
        <v>Reg2015Meninges - C70Male2</v>
      </c>
      <c r="B4257" s="23" t="s">
        <v>2</v>
      </c>
      <c r="C4257" s="23">
        <v>2015</v>
      </c>
      <c r="D4257" s="23" t="s">
        <v>29</v>
      </c>
      <c r="E4257" s="23" t="s">
        <v>5</v>
      </c>
      <c r="F4257" s="23">
        <v>2</v>
      </c>
      <c r="G4257" s="23">
        <v>1</v>
      </c>
    </row>
    <row r="4258" spans="1:7" ht="15" x14ac:dyDescent="0.25">
      <c r="A4258" s="128" t="str">
        <f t="shared" si="66"/>
        <v>Reg2015Brain - C71Male2</v>
      </c>
      <c r="B4258" s="23" t="s">
        <v>2</v>
      </c>
      <c r="C4258" s="23">
        <v>2015</v>
      </c>
      <c r="D4258" s="23" t="s">
        <v>20</v>
      </c>
      <c r="E4258" s="23" t="s">
        <v>5</v>
      </c>
      <c r="F4258" s="23">
        <v>2</v>
      </c>
      <c r="G4258" s="23">
        <v>34</v>
      </c>
    </row>
    <row r="4259" spans="1:7" ht="15" x14ac:dyDescent="0.25">
      <c r="A4259" s="128" t="str">
        <f t="shared" si="66"/>
        <v>Reg2015Other central nervous system - C72Male2</v>
      </c>
      <c r="B4259" s="23" t="s">
        <v>2</v>
      </c>
      <c r="C4259" s="23">
        <v>2015</v>
      </c>
      <c r="D4259" s="23" t="s">
        <v>279</v>
      </c>
      <c r="E4259" s="23" t="s">
        <v>5</v>
      </c>
      <c r="F4259" s="23">
        <v>2</v>
      </c>
      <c r="G4259" s="23">
        <v>1</v>
      </c>
    </row>
    <row r="4260" spans="1:7" ht="15" x14ac:dyDescent="0.25">
      <c r="A4260" s="128" t="str">
        <f t="shared" si="66"/>
        <v>Reg2015Thyroid - C73Male2</v>
      </c>
      <c r="B4260" s="23" t="s">
        <v>2</v>
      </c>
      <c r="C4260" s="23">
        <v>2015</v>
      </c>
      <c r="D4260" s="23" t="s">
        <v>281</v>
      </c>
      <c r="E4260" s="23" t="s">
        <v>5</v>
      </c>
      <c r="F4260" s="23">
        <v>2</v>
      </c>
      <c r="G4260" s="23">
        <v>23</v>
      </c>
    </row>
    <row r="4261" spans="1:7" ht="15" x14ac:dyDescent="0.25">
      <c r="A4261" s="128" t="str">
        <f t="shared" si="66"/>
        <v>Reg2015Adrenal gland - C74Male2</v>
      </c>
      <c r="B4261" s="23" t="s">
        <v>2</v>
      </c>
      <c r="C4261" s="23">
        <v>2015</v>
      </c>
      <c r="D4261" s="23" t="s">
        <v>282</v>
      </c>
      <c r="E4261" s="23" t="s">
        <v>5</v>
      </c>
      <c r="F4261" s="23">
        <v>2</v>
      </c>
      <c r="G4261" s="23">
        <v>2</v>
      </c>
    </row>
    <row r="4262" spans="1:7" ht="15" x14ac:dyDescent="0.25">
      <c r="A4262" s="128" t="str">
        <f t="shared" si="66"/>
        <v>Reg2015Unknown primary - C77-C79Male2</v>
      </c>
      <c r="B4262" s="23" t="s">
        <v>2</v>
      </c>
      <c r="C4262" s="23">
        <v>2015</v>
      </c>
      <c r="D4262" s="23" t="s">
        <v>286</v>
      </c>
      <c r="E4262" s="23" t="s">
        <v>5</v>
      </c>
      <c r="F4262" s="23">
        <v>2</v>
      </c>
      <c r="G4262" s="23">
        <v>21</v>
      </c>
    </row>
    <row r="4263" spans="1:7" ht="15" x14ac:dyDescent="0.25">
      <c r="A4263" s="128" t="str">
        <f t="shared" si="66"/>
        <v>Reg2015Unspecified site - C80Male2</v>
      </c>
      <c r="B4263" s="23" t="s">
        <v>2</v>
      </c>
      <c r="C4263" s="23">
        <v>2015</v>
      </c>
      <c r="D4263" s="23" t="s">
        <v>287</v>
      </c>
      <c r="E4263" s="23" t="s">
        <v>5</v>
      </c>
      <c r="F4263" s="23">
        <v>2</v>
      </c>
      <c r="G4263" s="23">
        <v>5</v>
      </c>
    </row>
    <row r="4264" spans="1:7" ht="15" x14ac:dyDescent="0.25">
      <c r="A4264" s="128" t="str">
        <f t="shared" si="66"/>
        <v>Reg2015Hodgkin lymphoma - C81Male2</v>
      </c>
      <c r="B4264" s="23" t="s">
        <v>2</v>
      </c>
      <c r="C4264" s="23">
        <v>2015</v>
      </c>
      <c r="D4264" s="23" t="s">
        <v>289</v>
      </c>
      <c r="E4264" s="23" t="s">
        <v>5</v>
      </c>
      <c r="F4264" s="23">
        <v>2</v>
      </c>
      <c r="G4264" s="23">
        <v>14</v>
      </c>
    </row>
    <row r="4265" spans="1:7" ht="15" x14ac:dyDescent="0.25">
      <c r="A4265" s="128" t="str">
        <f t="shared" si="66"/>
        <v>Reg2015Non-Hodgkin lymphoma - C82-C86, C96Male2</v>
      </c>
      <c r="B4265" s="23" t="s">
        <v>2</v>
      </c>
      <c r="C4265" s="23">
        <v>2015</v>
      </c>
      <c r="D4265" s="23" t="s">
        <v>365</v>
      </c>
      <c r="E4265" s="23" t="s">
        <v>5</v>
      </c>
      <c r="F4265" s="23">
        <v>2</v>
      </c>
      <c r="G4265" s="23">
        <v>86</v>
      </c>
    </row>
    <row r="4266" spans="1:7" ht="15" x14ac:dyDescent="0.25">
      <c r="A4266" s="128" t="str">
        <f t="shared" si="66"/>
        <v>Reg2015Immunoproliferative cancers - C88Male2</v>
      </c>
      <c r="B4266" s="23" t="s">
        <v>2</v>
      </c>
      <c r="C4266" s="23">
        <v>2015</v>
      </c>
      <c r="D4266" s="23" t="s">
        <v>291</v>
      </c>
      <c r="E4266" s="23" t="s">
        <v>5</v>
      </c>
      <c r="F4266" s="23">
        <v>2</v>
      </c>
      <c r="G4266" s="23">
        <v>2</v>
      </c>
    </row>
    <row r="4267" spans="1:7" ht="15" x14ac:dyDescent="0.25">
      <c r="A4267" s="128" t="str">
        <f t="shared" si="66"/>
        <v>Reg2015Myeloma - C90Male2</v>
      </c>
      <c r="B4267" s="23" t="s">
        <v>2</v>
      </c>
      <c r="C4267" s="23">
        <v>2015</v>
      </c>
      <c r="D4267" s="23" t="s">
        <v>292</v>
      </c>
      <c r="E4267" s="23" t="s">
        <v>5</v>
      </c>
      <c r="F4267" s="23">
        <v>2</v>
      </c>
      <c r="G4267" s="23">
        <v>43</v>
      </c>
    </row>
    <row r="4268" spans="1:7" ht="15" x14ac:dyDescent="0.25">
      <c r="A4268" s="128" t="str">
        <f t="shared" si="66"/>
        <v>Reg2015Leukaemia - C91-C95Male2</v>
      </c>
      <c r="B4268" s="23" t="s">
        <v>2</v>
      </c>
      <c r="C4268" s="23">
        <v>2015</v>
      </c>
      <c r="D4268" s="23" t="s">
        <v>26</v>
      </c>
      <c r="E4268" s="23" t="s">
        <v>5</v>
      </c>
      <c r="F4268" s="23">
        <v>2</v>
      </c>
      <c r="G4268" s="23">
        <v>75</v>
      </c>
    </row>
    <row r="4269" spans="1:7" ht="15" x14ac:dyDescent="0.25">
      <c r="A4269" s="128" t="str">
        <f t="shared" si="66"/>
        <v>Reg2015Polycythemia vera - D45Male2</v>
      </c>
      <c r="B4269" s="23" t="s">
        <v>2</v>
      </c>
      <c r="C4269" s="23">
        <v>2015</v>
      </c>
      <c r="D4269" s="23" t="s">
        <v>294</v>
      </c>
      <c r="E4269" s="23" t="s">
        <v>5</v>
      </c>
      <c r="F4269" s="23">
        <v>2</v>
      </c>
      <c r="G4269" s="23">
        <v>5</v>
      </c>
    </row>
    <row r="4270" spans="1:7" ht="15" x14ac:dyDescent="0.25">
      <c r="A4270" s="128" t="str">
        <f t="shared" si="66"/>
        <v>Reg2015Myelodyplastic syndromes - D46Male2</v>
      </c>
      <c r="B4270" s="23" t="s">
        <v>2</v>
      </c>
      <c r="C4270" s="23">
        <v>2015</v>
      </c>
      <c r="D4270" s="23" t="s">
        <v>295</v>
      </c>
      <c r="E4270" s="23" t="s">
        <v>5</v>
      </c>
      <c r="F4270" s="23">
        <v>2</v>
      </c>
      <c r="G4270" s="23">
        <v>31</v>
      </c>
    </row>
    <row r="4271" spans="1:7" ht="15" x14ac:dyDescent="0.25">
      <c r="A4271" s="128" t="str">
        <f t="shared" si="66"/>
        <v>Reg2015Uncertain behaviour of lymphoid, haematopoietic and related tissue - D47Male2</v>
      </c>
      <c r="B4271" s="23" t="s">
        <v>2</v>
      </c>
      <c r="C4271" s="23">
        <v>2015</v>
      </c>
      <c r="D4271" s="23" t="s">
        <v>296</v>
      </c>
      <c r="E4271" s="23" t="s">
        <v>5</v>
      </c>
      <c r="F4271" s="23">
        <v>2</v>
      </c>
      <c r="G4271" s="23">
        <v>9</v>
      </c>
    </row>
    <row r="4272" spans="1:7" ht="15" x14ac:dyDescent="0.25">
      <c r="A4272" s="128" t="str">
        <f t="shared" si="66"/>
        <v>Reg2015Lip - C00Female3</v>
      </c>
      <c r="B4272" s="23" t="s">
        <v>2</v>
      </c>
      <c r="C4272" s="23">
        <v>2015</v>
      </c>
      <c r="D4272" s="23" t="s">
        <v>27</v>
      </c>
      <c r="E4272" s="23" t="s">
        <v>4</v>
      </c>
      <c r="F4272" s="23">
        <v>3</v>
      </c>
      <c r="G4272" s="23">
        <v>4</v>
      </c>
    </row>
    <row r="4273" spans="1:7" ht="15" x14ac:dyDescent="0.25">
      <c r="A4273" s="128" t="str">
        <f t="shared" si="66"/>
        <v>Reg2015Tongue - C01-C02Female3</v>
      </c>
      <c r="B4273" s="23" t="s">
        <v>2</v>
      </c>
      <c r="C4273" s="23">
        <v>2015</v>
      </c>
      <c r="D4273" s="23" t="s">
        <v>42</v>
      </c>
      <c r="E4273" s="23" t="s">
        <v>4</v>
      </c>
      <c r="F4273" s="23">
        <v>3</v>
      </c>
      <c r="G4273" s="23">
        <v>7</v>
      </c>
    </row>
    <row r="4274" spans="1:7" ht="15" x14ac:dyDescent="0.25">
      <c r="A4274" s="128" t="str">
        <f t="shared" si="66"/>
        <v>Reg2015Mouth - C03-C06Female3</v>
      </c>
      <c r="B4274" s="23" t="s">
        <v>2</v>
      </c>
      <c r="C4274" s="23">
        <v>2015</v>
      </c>
      <c r="D4274" s="23" t="s">
        <v>31</v>
      </c>
      <c r="E4274" s="23" t="s">
        <v>4</v>
      </c>
      <c r="F4274" s="23">
        <v>3</v>
      </c>
      <c r="G4274" s="23">
        <v>11</v>
      </c>
    </row>
    <row r="4275" spans="1:7" ht="15" x14ac:dyDescent="0.25">
      <c r="A4275" s="128" t="str">
        <f t="shared" si="66"/>
        <v>Reg2015Salivary glands - C07-C08Female3</v>
      </c>
      <c r="B4275" s="23" t="s">
        <v>2</v>
      </c>
      <c r="C4275" s="23">
        <v>2015</v>
      </c>
      <c r="D4275" s="23" t="s">
        <v>247</v>
      </c>
      <c r="E4275" s="23" t="s">
        <v>4</v>
      </c>
      <c r="F4275" s="23">
        <v>3</v>
      </c>
      <c r="G4275" s="23">
        <v>3</v>
      </c>
    </row>
    <row r="4276" spans="1:7" ht="15" x14ac:dyDescent="0.25">
      <c r="A4276" s="128" t="str">
        <f t="shared" si="66"/>
        <v>Reg2015Tonsils - C09Female3</v>
      </c>
      <c r="B4276" s="23" t="s">
        <v>2</v>
      </c>
      <c r="C4276" s="23">
        <v>2015</v>
      </c>
      <c r="D4276" s="23" t="s">
        <v>248</v>
      </c>
      <c r="E4276" s="23" t="s">
        <v>4</v>
      </c>
      <c r="F4276" s="23">
        <v>3</v>
      </c>
      <c r="G4276" s="23">
        <v>1</v>
      </c>
    </row>
    <row r="4277" spans="1:7" ht="15" x14ac:dyDescent="0.25">
      <c r="A4277" s="128" t="str">
        <f t="shared" si="66"/>
        <v>Reg2015Oropharynx - C10Female3</v>
      </c>
      <c r="B4277" s="23" t="s">
        <v>2</v>
      </c>
      <c r="C4277" s="23">
        <v>2015</v>
      </c>
      <c r="D4277" s="23" t="s">
        <v>34</v>
      </c>
      <c r="E4277" s="23" t="s">
        <v>4</v>
      </c>
      <c r="F4277" s="23">
        <v>3</v>
      </c>
      <c r="G4277" s="23">
        <v>1</v>
      </c>
    </row>
    <row r="4278" spans="1:7" ht="15" x14ac:dyDescent="0.25">
      <c r="A4278" s="128" t="str">
        <f t="shared" si="66"/>
        <v>Reg2015Pyriform sinus - C12Female3</v>
      </c>
      <c r="B4278" s="23" t="s">
        <v>2</v>
      </c>
      <c r="C4278" s="23">
        <v>2015</v>
      </c>
      <c r="D4278" s="23" t="s">
        <v>249</v>
      </c>
      <c r="E4278" s="23" t="s">
        <v>4</v>
      </c>
      <c r="F4278" s="23">
        <v>3</v>
      </c>
      <c r="G4278" s="23">
        <v>1</v>
      </c>
    </row>
    <row r="4279" spans="1:7" ht="15" x14ac:dyDescent="0.25">
      <c r="A4279" s="128" t="str">
        <f t="shared" si="66"/>
        <v>Reg2015Oesophagus - C15Female3</v>
      </c>
      <c r="B4279" s="23" t="s">
        <v>2</v>
      </c>
      <c r="C4279" s="23">
        <v>2015</v>
      </c>
      <c r="D4279" s="23" t="s">
        <v>33</v>
      </c>
      <c r="E4279" s="23" t="s">
        <v>4</v>
      </c>
      <c r="F4279" s="23">
        <v>3</v>
      </c>
      <c r="G4279" s="23">
        <v>22</v>
      </c>
    </row>
    <row r="4280" spans="1:7" ht="15" x14ac:dyDescent="0.25">
      <c r="A4280" s="128" t="str">
        <f t="shared" si="66"/>
        <v>Reg2015Stomach - C16Female3</v>
      </c>
      <c r="B4280" s="23" t="s">
        <v>2</v>
      </c>
      <c r="C4280" s="23">
        <v>2015</v>
      </c>
      <c r="D4280" s="23" t="s">
        <v>39</v>
      </c>
      <c r="E4280" s="23" t="s">
        <v>4</v>
      </c>
      <c r="F4280" s="23">
        <v>3</v>
      </c>
      <c r="G4280" s="23">
        <v>28</v>
      </c>
    </row>
    <row r="4281" spans="1:7" ht="15" x14ac:dyDescent="0.25">
      <c r="A4281" s="128" t="str">
        <f t="shared" si="66"/>
        <v>Reg2015Small intestine - C17Female3</v>
      </c>
      <c r="B4281" s="23" t="s">
        <v>2</v>
      </c>
      <c r="C4281" s="23">
        <v>2015</v>
      </c>
      <c r="D4281" s="23" t="s">
        <v>252</v>
      </c>
      <c r="E4281" s="23" t="s">
        <v>4</v>
      </c>
      <c r="F4281" s="23">
        <v>3</v>
      </c>
      <c r="G4281" s="23">
        <v>6</v>
      </c>
    </row>
    <row r="4282" spans="1:7" ht="15" x14ac:dyDescent="0.25">
      <c r="A4282" s="128" t="str">
        <f t="shared" si="66"/>
        <v>Reg2015Colon, rectum and rectosigmoid junction - C18-C20Female3</v>
      </c>
      <c r="B4282" s="23" t="s">
        <v>2</v>
      </c>
      <c r="C4282" s="23">
        <v>2015</v>
      </c>
      <c r="D4282" s="23" t="s">
        <v>1567</v>
      </c>
      <c r="E4282" s="23" t="s">
        <v>4</v>
      </c>
      <c r="F4282" s="23">
        <v>3</v>
      </c>
      <c r="G4282" s="23">
        <v>323</v>
      </c>
    </row>
    <row r="4283" spans="1:7" ht="15" x14ac:dyDescent="0.25">
      <c r="A4283" s="128" t="str">
        <f t="shared" si="66"/>
        <v>Reg2015Anus - C21Female3</v>
      </c>
      <c r="B4283" s="23" t="s">
        <v>2</v>
      </c>
      <c r="C4283" s="23">
        <v>2015</v>
      </c>
      <c r="D4283" s="23" t="s">
        <v>18</v>
      </c>
      <c r="E4283" s="23" t="s">
        <v>4</v>
      </c>
      <c r="F4283" s="23">
        <v>3</v>
      </c>
      <c r="G4283" s="23">
        <v>6</v>
      </c>
    </row>
    <row r="4284" spans="1:7" ht="15" x14ac:dyDescent="0.25">
      <c r="A4284" s="128" t="str">
        <f t="shared" si="66"/>
        <v>Reg2015Liver - C22Female3</v>
      </c>
      <c r="B4284" s="23" t="s">
        <v>2</v>
      </c>
      <c r="C4284" s="23">
        <v>2015</v>
      </c>
      <c r="D4284" s="23" t="s">
        <v>254</v>
      </c>
      <c r="E4284" s="23" t="s">
        <v>4</v>
      </c>
      <c r="F4284" s="23">
        <v>3</v>
      </c>
      <c r="G4284" s="23">
        <v>26</v>
      </c>
    </row>
    <row r="4285" spans="1:7" ht="15" x14ac:dyDescent="0.25">
      <c r="A4285" s="128" t="str">
        <f t="shared" si="66"/>
        <v>Reg2015Gallbladder - C23Female3</v>
      </c>
      <c r="B4285" s="23" t="s">
        <v>2</v>
      </c>
      <c r="C4285" s="23">
        <v>2015</v>
      </c>
      <c r="D4285" s="23" t="s">
        <v>23</v>
      </c>
      <c r="E4285" s="23" t="s">
        <v>4</v>
      </c>
      <c r="F4285" s="23">
        <v>3</v>
      </c>
      <c r="G4285" s="23">
        <v>6</v>
      </c>
    </row>
    <row r="4286" spans="1:7" ht="15" x14ac:dyDescent="0.25">
      <c r="A4286" s="128" t="str">
        <f t="shared" si="66"/>
        <v>Reg2015Other biliary tract - C24Female3</v>
      </c>
      <c r="B4286" s="23" t="s">
        <v>2</v>
      </c>
      <c r="C4286" s="23">
        <v>2015</v>
      </c>
      <c r="D4286" s="23" t="s">
        <v>255</v>
      </c>
      <c r="E4286" s="23" t="s">
        <v>4</v>
      </c>
      <c r="F4286" s="23">
        <v>3</v>
      </c>
      <c r="G4286" s="23">
        <v>7</v>
      </c>
    </row>
    <row r="4287" spans="1:7" ht="15" x14ac:dyDescent="0.25">
      <c r="A4287" s="128" t="str">
        <f t="shared" si="66"/>
        <v>Reg2015Pancreas - C25Female3</v>
      </c>
      <c r="B4287" s="23" t="s">
        <v>2</v>
      </c>
      <c r="C4287" s="23">
        <v>2015</v>
      </c>
      <c r="D4287" s="23" t="s">
        <v>36</v>
      </c>
      <c r="E4287" s="23" t="s">
        <v>4</v>
      </c>
      <c r="F4287" s="23">
        <v>3</v>
      </c>
      <c r="G4287" s="23">
        <v>53</v>
      </c>
    </row>
    <row r="4288" spans="1:7" ht="15" x14ac:dyDescent="0.25">
      <c r="A4288" s="128" t="str">
        <f t="shared" si="66"/>
        <v>Reg2015Other digestive organs - C26Female3</v>
      </c>
      <c r="B4288" s="23" t="s">
        <v>2</v>
      </c>
      <c r="C4288" s="23">
        <v>2015</v>
      </c>
      <c r="D4288" s="23" t="s">
        <v>256</v>
      </c>
      <c r="E4288" s="23" t="s">
        <v>4</v>
      </c>
      <c r="F4288" s="23">
        <v>3</v>
      </c>
      <c r="G4288" s="23">
        <v>18</v>
      </c>
    </row>
    <row r="4289" spans="1:7" ht="15" x14ac:dyDescent="0.25">
      <c r="A4289" s="128" t="str">
        <f t="shared" si="66"/>
        <v>Reg2015Nasal cavity and middle ear - C30Female3</v>
      </c>
      <c r="B4289" s="23" t="s">
        <v>2</v>
      </c>
      <c r="C4289" s="23">
        <v>2015</v>
      </c>
      <c r="D4289" s="23" t="s">
        <v>258</v>
      </c>
      <c r="E4289" s="23" t="s">
        <v>4</v>
      </c>
      <c r="F4289" s="23">
        <v>3</v>
      </c>
      <c r="G4289" s="23">
        <v>2</v>
      </c>
    </row>
    <row r="4290" spans="1:7" ht="15" x14ac:dyDescent="0.25">
      <c r="A4290" s="128" t="str">
        <f t="shared" si="66"/>
        <v>Reg2015Accessory sinuses - C31Female3</v>
      </c>
      <c r="B4290" s="23" t="s">
        <v>2</v>
      </c>
      <c r="C4290" s="23">
        <v>2015</v>
      </c>
      <c r="D4290" s="23" t="s">
        <v>259</v>
      </c>
      <c r="E4290" s="23" t="s">
        <v>4</v>
      </c>
      <c r="F4290" s="23">
        <v>3</v>
      </c>
      <c r="G4290" s="23">
        <v>1</v>
      </c>
    </row>
    <row r="4291" spans="1:7" ht="15" x14ac:dyDescent="0.25">
      <c r="A4291" s="128" t="str">
        <f t="shared" ref="A4291:A4354" si="67">B4291&amp;C4291&amp;D4291&amp;E4291&amp;F4291</f>
        <v>Reg2015Larynx - C32Female3</v>
      </c>
      <c r="B4291" s="23" t="s">
        <v>2</v>
      </c>
      <c r="C4291" s="23">
        <v>2015</v>
      </c>
      <c r="D4291" s="23" t="s">
        <v>25</v>
      </c>
      <c r="E4291" s="23" t="s">
        <v>4</v>
      </c>
      <c r="F4291" s="23">
        <v>3</v>
      </c>
      <c r="G4291" s="23">
        <v>3</v>
      </c>
    </row>
    <row r="4292" spans="1:7" ht="15" x14ac:dyDescent="0.25">
      <c r="A4292" s="128" t="str">
        <f t="shared" si="67"/>
        <v>Reg2015Lung - C33-C34Female3</v>
      </c>
      <c r="B4292" s="23" t="s">
        <v>2</v>
      </c>
      <c r="C4292" s="23">
        <v>2015</v>
      </c>
      <c r="D4292" s="23" t="s">
        <v>47</v>
      </c>
      <c r="E4292" s="23" t="s">
        <v>4</v>
      </c>
      <c r="F4292" s="23">
        <v>3</v>
      </c>
      <c r="G4292" s="23">
        <v>221</v>
      </c>
    </row>
    <row r="4293" spans="1:7" ht="15" x14ac:dyDescent="0.25">
      <c r="A4293" s="128" t="str">
        <f t="shared" si="67"/>
        <v>Reg2015Thymus - C37Female3</v>
      </c>
      <c r="B4293" s="23" t="s">
        <v>2</v>
      </c>
      <c r="C4293" s="23">
        <v>2015</v>
      </c>
      <c r="D4293" s="23" t="s">
        <v>41</v>
      </c>
      <c r="E4293" s="23" t="s">
        <v>4</v>
      </c>
      <c r="F4293" s="23">
        <v>3</v>
      </c>
      <c r="G4293" s="23">
        <v>3</v>
      </c>
    </row>
    <row r="4294" spans="1:7" ht="15" x14ac:dyDescent="0.25">
      <c r="A4294" s="128" t="str">
        <f t="shared" si="67"/>
        <v>Reg2015Bone and articular cartilage - C40-C41Female3</v>
      </c>
      <c r="B4294" s="23" t="s">
        <v>2</v>
      </c>
      <c r="C4294" s="23">
        <v>2015</v>
      </c>
      <c r="D4294" s="23" t="s">
        <v>262</v>
      </c>
      <c r="E4294" s="23" t="s">
        <v>4</v>
      </c>
      <c r="F4294" s="23">
        <v>3</v>
      </c>
      <c r="G4294" s="23">
        <v>3</v>
      </c>
    </row>
    <row r="4295" spans="1:7" ht="15" x14ac:dyDescent="0.25">
      <c r="A4295" s="128" t="str">
        <f t="shared" si="67"/>
        <v>Reg2015Melanoma - C43Female3</v>
      </c>
      <c r="B4295" s="23" t="s">
        <v>2</v>
      </c>
      <c r="C4295" s="23">
        <v>2015</v>
      </c>
      <c r="D4295" s="23" t="s">
        <v>28</v>
      </c>
      <c r="E4295" s="23" t="s">
        <v>4</v>
      </c>
      <c r="F4295" s="23">
        <v>3</v>
      </c>
      <c r="G4295" s="23">
        <v>241</v>
      </c>
    </row>
    <row r="4296" spans="1:7" ht="15" x14ac:dyDescent="0.25">
      <c r="A4296" s="128" t="str">
        <f t="shared" si="67"/>
        <v>Reg2015Non-melanoma - C44Female3</v>
      </c>
      <c r="B4296" s="23" t="s">
        <v>2</v>
      </c>
      <c r="C4296" s="23">
        <v>2015</v>
      </c>
      <c r="D4296" s="23" t="s">
        <v>263</v>
      </c>
      <c r="E4296" s="23" t="s">
        <v>4</v>
      </c>
      <c r="F4296" s="23">
        <v>3</v>
      </c>
      <c r="G4296" s="23">
        <v>10</v>
      </c>
    </row>
    <row r="4297" spans="1:7" ht="15" x14ac:dyDescent="0.25">
      <c r="A4297" s="128" t="str">
        <f t="shared" si="67"/>
        <v>Reg2015Mesothelioma - C45Female3</v>
      </c>
      <c r="B4297" s="23" t="s">
        <v>2</v>
      </c>
      <c r="C4297" s="23">
        <v>2015</v>
      </c>
      <c r="D4297" s="23" t="s">
        <v>30</v>
      </c>
      <c r="E4297" s="23" t="s">
        <v>4</v>
      </c>
      <c r="F4297" s="23">
        <v>3</v>
      </c>
      <c r="G4297" s="23">
        <v>2</v>
      </c>
    </row>
    <row r="4298" spans="1:7" ht="15" x14ac:dyDescent="0.25">
      <c r="A4298" s="128" t="str">
        <f t="shared" si="67"/>
        <v>Reg2015Peripheral nerves and autonomic nervous system - C47Female3</v>
      </c>
      <c r="B4298" s="23" t="s">
        <v>2</v>
      </c>
      <c r="C4298" s="23">
        <v>2015</v>
      </c>
      <c r="D4298" s="23" t="s">
        <v>266</v>
      </c>
      <c r="E4298" s="23" t="s">
        <v>4</v>
      </c>
      <c r="F4298" s="23">
        <v>3</v>
      </c>
      <c r="G4298" s="23">
        <v>1</v>
      </c>
    </row>
    <row r="4299" spans="1:7" ht="15" x14ac:dyDescent="0.25">
      <c r="A4299" s="128" t="str">
        <f t="shared" si="67"/>
        <v>Reg2015Peritoneum - C48Female3</v>
      </c>
      <c r="B4299" s="23" t="s">
        <v>2</v>
      </c>
      <c r="C4299" s="23">
        <v>2015</v>
      </c>
      <c r="D4299" s="23" t="s">
        <v>267</v>
      </c>
      <c r="E4299" s="23" t="s">
        <v>4</v>
      </c>
      <c r="F4299" s="23">
        <v>3</v>
      </c>
      <c r="G4299" s="23">
        <v>10</v>
      </c>
    </row>
    <row r="4300" spans="1:7" ht="15" x14ac:dyDescent="0.25">
      <c r="A4300" s="128" t="str">
        <f t="shared" si="67"/>
        <v>Reg2015Connective tissue - C49Female3</v>
      </c>
      <c r="B4300" s="23" t="s">
        <v>2</v>
      </c>
      <c r="C4300" s="23">
        <v>2015</v>
      </c>
      <c r="D4300" s="23" t="s">
        <v>268</v>
      </c>
      <c r="E4300" s="23" t="s">
        <v>4</v>
      </c>
      <c r="F4300" s="23">
        <v>3</v>
      </c>
      <c r="G4300" s="23">
        <v>13</v>
      </c>
    </row>
    <row r="4301" spans="1:7" ht="15" x14ac:dyDescent="0.25">
      <c r="A4301" s="128" t="str">
        <f t="shared" si="67"/>
        <v>Reg2015Breast - C50Female3</v>
      </c>
      <c r="B4301" s="23" t="s">
        <v>2</v>
      </c>
      <c r="C4301" s="23">
        <v>2015</v>
      </c>
      <c r="D4301" s="23" t="s">
        <v>21</v>
      </c>
      <c r="E4301" s="23" t="s">
        <v>4</v>
      </c>
      <c r="F4301" s="23">
        <v>3</v>
      </c>
      <c r="G4301" s="23">
        <v>672</v>
      </c>
    </row>
    <row r="4302" spans="1:7" ht="15" x14ac:dyDescent="0.25">
      <c r="A4302" s="128" t="str">
        <f t="shared" si="67"/>
        <v>Reg2015Vulva - C51Female3</v>
      </c>
      <c r="B4302" s="23" t="s">
        <v>2</v>
      </c>
      <c r="C4302" s="23">
        <v>2015</v>
      </c>
      <c r="D4302" s="23" t="s">
        <v>46</v>
      </c>
      <c r="E4302" s="23" t="s">
        <v>4</v>
      </c>
      <c r="F4302" s="23">
        <v>3</v>
      </c>
      <c r="G4302" s="23">
        <v>14</v>
      </c>
    </row>
    <row r="4303" spans="1:7" ht="15" x14ac:dyDescent="0.25">
      <c r="A4303" s="128" t="str">
        <f t="shared" si="67"/>
        <v>Reg2015Vagina - C52Female3</v>
      </c>
      <c r="B4303" s="23" t="s">
        <v>2</v>
      </c>
      <c r="C4303" s="23">
        <v>2015</v>
      </c>
      <c r="D4303" s="23" t="s">
        <v>45</v>
      </c>
      <c r="E4303" s="23" t="s">
        <v>4</v>
      </c>
      <c r="F4303" s="23">
        <v>3</v>
      </c>
      <c r="G4303" s="23">
        <v>1</v>
      </c>
    </row>
    <row r="4304" spans="1:7" ht="15" x14ac:dyDescent="0.25">
      <c r="A4304" s="128" t="str">
        <f t="shared" si="67"/>
        <v>Reg2015Cervix - C53Female3</v>
      </c>
      <c r="B4304" s="23" t="s">
        <v>2</v>
      </c>
      <c r="C4304" s="23">
        <v>2015</v>
      </c>
      <c r="D4304" s="23" t="s">
        <v>22</v>
      </c>
      <c r="E4304" s="23" t="s">
        <v>4</v>
      </c>
      <c r="F4304" s="23">
        <v>3</v>
      </c>
      <c r="G4304" s="23">
        <v>30</v>
      </c>
    </row>
    <row r="4305" spans="1:7" ht="15" x14ac:dyDescent="0.25">
      <c r="A4305" s="128" t="str">
        <f t="shared" si="67"/>
        <v>Reg2015Uterus - C54-C55Female3</v>
      </c>
      <c r="B4305" s="23" t="s">
        <v>2</v>
      </c>
      <c r="C4305" s="23">
        <v>2015</v>
      </c>
      <c r="D4305" s="23" t="s">
        <v>44</v>
      </c>
      <c r="E4305" s="23" t="s">
        <v>4</v>
      </c>
      <c r="F4305" s="23">
        <v>3</v>
      </c>
      <c r="G4305" s="23">
        <v>85</v>
      </c>
    </row>
    <row r="4306" spans="1:7" ht="15" x14ac:dyDescent="0.25">
      <c r="A4306" s="128" t="str">
        <f t="shared" si="67"/>
        <v>Reg2015Ovary - C56Female3</v>
      </c>
      <c r="B4306" s="23" t="s">
        <v>2</v>
      </c>
      <c r="C4306" s="23">
        <v>2015</v>
      </c>
      <c r="D4306" s="23" t="s">
        <v>35</v>
      </c>
      <c r="E4306" s="23" t="s">
        <v>4</v>
      </c>
      <c r="F4306" s="23">
        <v>3</v>
      </c>
      <c r="G4306" s="23">
        <v>57</v>
      </c>
    </row>
    <row r="4307" spans="1:7" ht="15" x14ac:dyDescent="0.25">
      <c r="A4307" s="128" t="str">
        <f t="shared" si="67"/>
        <v>Reg2015Other female genital organs - C57Female3</v>
      </c>
      <c r="B4307" s="23" t="s">
        <v>2</v>
      </c>
      <c r="C4307" s="23">
        <v>2015</v>
      </c>
      <c r="D4307" s="23" t="s">
        <v>270</v>
      </c>
      <c r="E4307" s="23" t="s">
        <v>4</v>
      </c>
      <c r="F4307" s="23">
        <v>3</v>
      </c>
      <c r="G4307" s="23">
        <v>17</v>
      </c>
    </row>
    <row r="4308" spans="1:7" ht="15" x14ac:dyDescent="0.25">
      <c r="A4308" s="128" t="str">
        <f t="shared" si="67"/>
        <v>Reg2015Kidney - C64Female3</v>
      </c>
      <c r="B4308" s="23" t="s">
        <v>2</v>
      </c>
      <c r="C4308" s="23">
        <v>2015</v>
      </c>
      <c r="D4308" s="23" t="s">
        <v>274</v>
      </c>
      <c r="E4308" s="23" t="s">
        <v>4</v>
      </c>
      <c r="F4308" s="23">
        <v>3</v>
      </c>
      <c r="G4308" s="23">
        <v>37</v>
      </c>
    </row>
    <row r="4309" spans="1:7" ht="15" x14ac:dyDescent="0.25">
      <c r="A4309" s="128" t="str">
        <f t="shared" si="67"/>
        <v>Reg2015Renal pelvis - C65Female3</v>
      </c>
      <c r="B4309" s="23" t="s">
        <v>2</v>
      </c>
      <c r="C4309" s="23">
        <v>2015</v>
      </c>
      <c r="D4309" s="23" t="s">
        <v>275</v>
      </c>
      <c r="E4309" s="23" t="s">
        <v>4</v>
      </c>
      <c r="F4309" s="23">
        <v>3</v>
      </c>
      <c r="G4309" s="23">
        <v>3</v>
      </c>
    </row>
    <row r="4310" spans="1:7" ht="15" x14ac:dyDescent="0.25">
      <c r="A4310" s="128" t="str">
        <f t="shared" si="67"/>
        <v>Reg2015Ureter - C66Female3</v>
      </c>
      <c r="B4310" s="23" t="s">
        <v>2</v>
      </c>
      <c r="C4310" s="23">
        <v>2015</v>
      </c>
      <c r="D4310" s="23" t="s">
        <v>43</v>
      </c>
      <c r="E4310" s="23" t="s">
        <v>4</v>
      </c>
      <c r="F4310" s="23">
        <v>3</v>
      </c>
      <c r="G4310" s="23">
        <v>2</v>
      </c>
    </row>
    <row r="4311" spans="1:7" ht="15" x14ac:dyDescent="0.25">
      <c r="A4311" s="128" t="str">
        <f t="shared" si="67"/>
        <v>Reg2015Bladder - C67Female3</v>
      </c>
      <c r="B4311" s="23" t="s">
        <v>2</v>
      </c>
      <c r="C4311" s="23">
        <v>2015</v>
      </c>
      <c r="D4311" s="23" t="s">
        <v>19</v>
      </c>
      <c r="E4311" s="23" t="s">
        <v>4</v>
      </c>
      <c r="F4311" s="23">
        <v>3</v>
      </c>
      <c r="G4311" s="23">
        <v>25</v>
      </c>
    </row>
    <row r="4312" spans="1:7" ht="15" x14ac:dyDescent="0.25">
      <c r="A4312" s="128" t="str">
        <f t="shared" si="67"/>
        <v>Reg2015Other urinary organs - C68Female3</v>
      </c>
      <c r="B4312" s="23" t="s">
        <v>2</v>
      </c>
      <c r="C4312" s="23">
        <v>2015</v>
      </c>
      <c r="D4312" s="23" t="s">
        <v>276</v>
      </c>
      <c r="E4312" s="23" t="s">
        <v>4</v>
      </c>
      <c r="F4312" s="23">
        <v>3</v>
      </c>
      <c r="G4312" s="23">
        <v>2</v>
      </c>
    </row>
    <row r="4313" spans="1:7" ht="15" x14ac:dyDescent="0.25">
      <c r="A4313" s="128" t="str">
        <f t="shared" si="67"/>
        <v>Reg2015Eye - C69Female3</v>
      </c>
      <c r="B4313" s="23" t="s">
        <v>2</v>
      </c>
      <c r="C4313" s="23">
        <v>2015</v>
      </c>
      <c r="D4313" s="23" t="s">
        <v>278</v>
      </c>
      <c r="E4313" s="23" t="s">
        <v>4</v>
      </c>
      <c r="F4313" s="23">
        <v>3</v>
      </c>
      <c r="G4313" s="23">
        <v>5</v>
      </c>
    </row>
    <row r="4314" spans="1:7" ht="15" x14ac:dyDescent="0.25">
      <c r="A4314" s="128" t="str">
        <f t="shared" si="67"/>
        <v>Reg2015Meninges - C70Female3</v>
      </c>
      <c r="B4314" s="23" t="s">
        <v>2</v>
      </c>
      <c r="C4314" s="23">
        <v>2015</v>
      </c>
      <c r="D4314" s="23" t="s">
        <v>29</v>
      </c>
      <c r="E4314" s="23" t="s">
        <v>4</v>
      </c>
      <c r="F4314" s="23">
        <v>3</v>
      </c>
      <c r="G4314" s="23">
        <v>1</v>
      </c>
    </row>
    <row r="4315" spans="1:7" ht="15" x14ac:dyDescent="0.25">
      <c r="A4315" s="128" t="str">
        <f t="shared" si="67"/>
        <v>Reg2015Brain - C71Female3</v>
      </c>
      <c r="B4315" s="23" t="s">
        <v>2</v>
      </c>
      <c r="C4315" s="23">
        <v>2015</v>
      </c>
      <c r="D4315" s="23" t="s">
        <v>20</v>
      </c>
      <c r="E4315" s="23" t="s">
        <v>4</v>
      </c>
      <c r="F4315" s="23">
        <v>3</v>
      </c>
      <c r="G4315" s="23">
        <v>30</v>
      </c>
    </row>
    <row r="4316" spans="1:7" ht="15" x14ac:dyDescent="0.25">
      <c r="A4316" s="128" t="str">
        <f t="shared" si="67"/>
        <v>Reg2015Other central nervous system - C72Female3</v>
      </c>
      <c r="B4316" s="23" t="s">
        <v>2</v>
      </c>
      <c r="C4316" s="23">
        <v>2015</v>
      </c>
      <c r="D4316" s="23" t="s">
        <v>279</v>
      </c>
      <c r="E4316" s="23" t="s">
        <v>4</v>
      </c>
      <c r="F4316" s="23">
        <v>3</v>
      </c>
      <c r="G4316" s="23">
        <v>1</v>
      </c>
    </row>
    <row r="4317" spans="1:7" ht="15" x14ac:dyDescent="0.25">
      <c r="A4317" s="128" t="str">
        <f t="shared" si="67"/>
        <v>Reg2015Thyroid - C73Female3</v>
      </c>
      <c r="B4317" s="23" t="s">
        <v>2</v>
      </c>
      <c r="C4317" s="23">
        <v>2015</v>
      </c>
      <c r="D4317" s="23" t="s">
        <v>281</v>
      </c>
      <c r="E4317" s="23" t="s">
        <v>4</v>
      </c>
      <c r="F4317" s="23">
        <v>3</v>
      </c>
      <c r="G4317" s="23">
        <v>47</v>
      </c>
    </row>
    <row r="4318" spans="1:7" ht="15" x14ac:dyDescent="0.25">
      <c r="A4318" s="128" t="str">
        <f t="shared" si="67"/>
        <v>Reg2015Adrenal gland - C74Female3</v>
      </c>
      <c r="B4318" s="23" t="s">
        <v>2</v>
      </c>
      <c r="C4318" s="23">
        <v>2015</v>
      </c>
      <c r="D4318" s="23" t="s">
        <v>282</v>
      </c>
      <c r="E4318" s="23" t="s">
        <v>4</v>
      </c>
      <c r="F4318" s="23">
        <v>3</v>
      </c>
      <c r="G4318" s="23">
        <v>1</v>
      </c>
    </row>
    <row r="4319" spans="1:7" ht="15" x14ac:dyDescent="0.25">
      <c r="A4319" s="128" t="str">
        <f t="shared" si="67"/>
        <v>Reg2015Other and ill-defined sites - C76Female3</v>
      </c>
      <c r="B4319" s="23" t="s">
        <v>2</v>
      </c>
      <c r="C4319" s="23">
        <v>2015</v>
      </c>
      <c r="D4319" s="23" t="s">
        <v>285</v>
      </c>
      <c r="E4319" s="23" t="s">
        <v>4</v>
      </c>
      <c r="F4319" s="23">
        <v>3</v>
      </c>
      <c r="G4319" s="23">
        <v>1</v>
      </c>
    </row>
    <row r="4320" spans="1:7" ht="15" x14ac:dyDescent="0.25">
      <c r="A4320" s="128" t="str">
        <f t="shared" si="67"/>
        <v>Reg2015Unknown primary - C77-C79Female3</v>
      </c>
      <c r="B4320" s="23" t="s">
        <v>2</v>
      </c>
      <c r="C4320" s="23">
        <v>2015</v>
      </c>
      <c r="D4320" s="23" t="s">
        <v>286</v>
      </c>
      <c r="E4320" s="23" t="s">
        <v>4</v>
      </c>
      <c r="F4320" s="23">
        <v>3</v>
      </c>
      <c r="G4320" s="23">
        <v>38</v>
      </c>
    </row>
    <row r="4321" spans="1:7" ht="15" x14ac:dyDescent="0.25">
      <c r="A4321" s="128" t="str">
        <f t="shared" si="67"/>
        <v>Reg2015Unspecified site - C80Female3</v>
      </c>
      <c r="B4321" s="23" t="s">
        <v>2</v>
      </c>
      <c r="C4321" s="23">
        <v>2015</v>
      </c>
      <c r="D4321" s="23" t="s">
        <v>287</v>
      </c>
      <c r="E4321" s="23" t="s">
        <v>4</v>
      </c>
      <c r="F4321" s="23">
        <v>3</v>
      </c>
      <c r="G4321" s="23">
        <v>6</v>
      </c>
    </row>
    <row r="4322" spans="1:7" ht="15" x14ac:dyDescent="0.25">
      <c r="A4322" s="128" t="str">
        <f t="shared" si="67"/>
        <v>Reg2015Hodgkin lymphoma - C81Female3</v>
      </c>
      <c r="B4322" s="23" t="s">
        <v>2</v>
      </c>
      <c r="C4322" s="23">
        <v>2015</v>
      </c>
      <c r="D4322" s="23" t="s">
        <v>289</v>
      </c>
      <c r="E4322" s="23" t="s">
        <v>4</v>
      </c>
      <c r="F4322" s="23">
        <v>3</v>
      </c>
      <c r="G4322" s="23">
        <v>9</v>
      </c>
    </row>
    <row r="4323" spans="1:7" ht="15" x14ac:dyDescent="0.25">
      <c r="A4323" s="128" t="str">
        <f t="shared" si="67"/>
        <v>Reg2015Non-Hodgkin lymphoma - C82-C86, C96Female3</v>
      </c>
      <c r="B4323" s="23" t="s">
        <v>2</v>
      </c>
      <c r="C4323" s="23">
        <v>2015</v>
      </c>
      <c r="D4323" s="23" t="s">
        <v>365</v>
      </c>
      <c r="E4323" s="23" t="s">
        <v>4</v>
      </c>
      <c r="F4323" s="23">
        <v>3</v>
      </c>
      <c r="G4323" s="23">
        <v>72</v>
      </c>
    </row>
    <row r="4324" spans="1:7" ht="15" x14ac:dyDescent="0.25">
      <c r="A4324" s="128" t="str">
        <f t="shared" si="67"/>
        <v>Reg2015Immunoproliferative cancers - C88Female3</v>
      </c>
      <c r="B4324" s="23" t="s">
        <v>2</v>
      </c>
      <c r="C4324" s="23">
        <v>2015</v>
      </c>
      <c r="D4324" s="23" t="s">
        <v>291</v>
      </c>
      <c r="E4324" s="23" t="s">
        <v>4</v>
      </c>
      <c r="F4324" s="23">
        <v>3</v>
      </c>
      <c r="G4324" s="23">
        <v>6</v>
      </c>
    </row>
    <row r="4325" spans="1:7" ht="15" x14ac:dyDescent="0.25">
      <c r="A4325" s="128" t="str">
        <f t="shared" si="67"/>
        <v>Reg2015Myeloma - C90Female3</v>
      </c>
      <c r="B4325" s="23" t="s">
        <v>2</v>
      </c>
      <c r="C4325" s="23">
        <v>2015</v>
      </c>
      <c r="D4325" s="23" t="s">
        <v>292</v>
      </c>
      <c r="E4325" s="23" t="s">
        <v>4</v>
      </c>
      <c r="F4325" s="23">
        <v>3</v>
      </c>
      <c r="G4325" s="23">
        <v>29</v>
      </c>
    </row>
    <row r="4326" spans="1:7" ht="15" x14ac:dyDescent="0.25">
      <c r="A4326" s="128" t="str">
        <f t="shared" si="67"/>
        <v>Reg2015Leukaemia - C91-C95Female3</v>
      </c>
      <c r="B4326" s="23" t="s">
        <v>2</v>
      </c>
      <c r="C4326" s="23">
        <v>2015</v>
      </c>
      <c r="D4326" s="23" t="s">
        <v>26</v>
      </c>
      <c r="E4326" s="23" t="s">
        <v>4</v>
      </c>
      <c r="F4326" s="23">
        <v>3</v>
      </c>
      <c r="G4326" s="23">
        <v>46</v>
      </c>
    </row>
    <row r="4327" spans="1:7" ht="15" x14ac:dyDescent="0.25">
      <c r="A4327" s="128" t="str">
        <f t="shared" si="67"/>
        <v>Reg2015Myelodyplastic syndromes - D46Female3</v>
      </c>
      <c r="B4327" s="23" t="s">
        <v>2</v>
      </c>
      <c r="C4327" s="23">
        <v>2015</v>
      </c>
      <c r="D4327" s="23" t="s">
        <v>295</v>
      </c>
      <c r="E4327" s="23" t="s">
        <v>4</v>
      </c>
      <c r="F4327" s="23">
        <v>3</v>
      </c>
      <c r="G4327" s="23">
        <v>13</v>
      </c>
    </row>
    <row r="4328" spans="1:7" ht="15" x14ac:dyDescent="0.25">
      <c r="A4328" s="128" t="str">
        <f t="shared" si="67"/>
        <v>Reg2015Uncertain behaviour of lymphoid, haematopoietic and related tissue - D47Female3</v>
      </c>
      <c r="B4328" s="23" t="s">
        <v>2</v>
      </c>
      <c r="C4328" s="23">
        <v>2015</v>
      </c>
      <c r="D4328" s="23" t="s">
        <v>296</v>
      </c>
      <c r="E4328" s="23" t="s">
        <v>4</v>
      </c>
      <c r="F4328" s="23">
        <v>3</v>
      </c>
      <c r="G4328" s="23">
        <v>6</v>
      </c>
    </row>
    <row r="4329" spans="1:7" ht="15" x14ac:dyDescent="0.25">
      <c r="A4329" s="128" t="str">
        <f t="shared" si="67"/>
        <v>Reg2015Lip - C00Male3</v>
      </c>
      <c r="B4329" s="23" t="s">
        <v>2</v>
      </c>
      <c r="C4329" s="23">
        <v>2015</v>
      </c>
      <c r="D4329" s="23" t="s">
        <v>27</v>
      </c>
      <c r="E4329" s="23" t="s">
        <v>5</v>
      </c>
      <c r="F4329" s="23">
        <v>3</v>
      </c>
      <c r="G4329" s="23">
        <v>9</v>
      </c>
    </row>
    <row r="4330" spans="1:7" ht="15" x14ac:dyDescent="0.25">
      <c r="A4330" s="128" t="str">
        <f t="shared" si="67"/>
        <v>Reg2015Tongue - C01-C02Male3</v>
      </c>
      <c r="B4330" s="23" t="s">
        <v>2</v>
      </c>
      <c r="C4330" s="23">
        <v>2015</v>
      </c>
      <c r="D4330" s="23" t="s">
        <v>42</v>
      </c>
      <c r="E4330" s="23" t="s">
        <v>5</v>
      </c>
      <c r="F4330" s="23">
        <v>3</v>
      </c>
      <c r="G4330" s="23">
        <v>15</v>
      </c>
    </row>
    <row r="4331" spans="1:7" ht="15" x14ac:dyDescent="0.25">
      <c r="A4331" s="128" t="str">
        <f t="shared" si="67"/>
        <v>Reg2015Mouth - C03-C06Male3</v>
      </c>
      <c r="B4331" s="23" t="s">
        <v>2</v>
      </c>
      <c r="C4331" s="23">
        <v>2015</v>
      </c>
      <c r="D4331" s="23" t="s">
        <v>31</v>
      </c>
      <c r="E4331" s="23" t="s">
        <v>5</v>
      </c>
      <c r="F4331" s="23">
        <v>3</v>
      </c>
      <c r="G4331" s="23">
        <v>7</v>
      </c>
    </row>
    <row r="4332" spans="1:7" ht="15" x14ac:dyDescent="0.25">
      <c r="A4332" s="128" t="str">
        <f t="shared" si="67"/>
        <v>Reg2015Salivary glands - C07-C08Male3</v>
      </c>
      <c r="B4332" s="23" t="s">
        <v>2</v>
      </c>
      <c r="C4332" s="23">
        <v>2015</v>
      </c>
      <c r="D4332" s="23" t="s">
        <v>247</v>
      </c>
      <c r="E4332" s="23" t="s">
        <v>5</v>
      </c>
      <c r="F4332" s="23">
        <v>3</v>
      </c>
      <c r="G4332" s="23">
        <v>7</v>
      </c>
    </row>
    <row r="4333" spans="1:7" ht="15" x14ac:dyDescent="0.25">
      <c r="A4333" s="128" t="str">
        <f t="shared" si="67"/>
        <v>Reg2015Tonsils - C09Male3</v>
      </c>
      <c r="B4333" s="23" t="s">
        <v>2</v>
      </c>
      <c r="C4333" s="23">
        <v>2015</v>
      </c>
      <c r="D4333" s="23" t="s">
        <v>248</v>
      </c>
      <c r="E4333" s="23" t="s">
        <v>5</v>
      </c>
      <c r="F4333" s="23">
        <v>3</v>
      </c>
      <c r="G4333" s="23">
        <v>10</v>
      </c>
    </row>
    <row r="4334" spans="1:7" ht="15" x14ac:dyDescent="0.25">
      <c r="A4334" s="128" t="str">
        <f t="shared" si="67"/>
        <v>Reg2015Oropharynx - C10Male3</v>
      </c>
      <c r="B4334" s="23" t="s">
        <v>2</v>
      </c>
      <c r="C4334" s="23">
        <v>2015</v>
      </c>
      <c r="D4334" s="23" t="s">
        <v>34</v>
      </c>
      <c r="E4334" s="23" t="s">
        <v>5</v>
      </c>
      <c r="F4334" s="23">
        <v>3</v>
      </c>
      <c r="G4334" s="23">
        <v>6</v>
      </c>
    </row>
    <row r="4335" spans="1:7" ht="15" x14ac:dyDescent="0.25">
      <c r="A4335" s="128" t="str">
        <f t="shared" si="67"/>
        <v>Reg2015Nasopharynx - C11Male3</v>
      </c>
      <c r="B4335" s="23" t="s">
        <v>2</v>
      </c>
      <c r="C4335" s="23">
        <v>2015</v>
      </c>
      <c r="D4335" s="23" t="s">
        <v>32</v>
      </c>
      <c r="E4335" s="23" t="s">
        <v>5</v>
      </c>
      <c r="F4335" s="23">
        <v>3</v>
      </c>
      <c r="G4335" s="23">
        <v>3</v>
      </c>
    </row>
    <row r="4336" spans="1:7" ht="15" x14ac:dyDescent="0.25">
      <c r="A4336" s="128" t="str">
        <f t="shared" si="67"/>
        <v>Reg2015Pyriform sinus - C12Male3</v>
      </c>
      <c r="B4336" s="23" t="s">
        <v>2</v>
      </c>
      <c r="C4336" s="23">
        <v>2015</v>
      </c>
      <c r="D4336" s="23" t="s">
        <v>249</v>
      </c>
      <c r="E4336" s="23" t="s">
        <v>5</v>
      </c>
      <c r="F4336" s="23">
        <v>3</v>
      </c>
      <c r="G4336" s="23">
        <v>1</v>
      </c>
    </row>
    <row r="4337" spans="1:7" ht="15" x14ac:dyDescent="0.25">
      <c r="A4337" s="128" t="str">
        <f t="shared" si="67"/>
        <v>Reg2015Hypopharynx - C13Male3</v>
      </c>
      <c r="B4337" s="23" t="s">
        <v>2</v>
      </c>
      <c r="C4337" s="23">
        <v>2015</v>
      </c>
      <c r="D4337" s="23" t="s">
        <v>24</v>
      </c>
      <c r="E4337" s="23" t="s">
        <v>5</v>
      </c>
      <c r="F4337" s="23">
        <v>3</v>
      </c>
      <c r="G4337" s="23">
        <v>2</v>
      </c>
    </row>
    <row r="4338" spans="1:7" ht="15" x14ac:dyDescent="0.25">
      <c r="A4338" s="128" t="str">
        <f t="shared" si="67"/>
        <v>Reg2015Oesophagus - C15Male3</v>
      </c>
      <c r="B4338" s="23" t="s">
        <v>2</v>
      </c>
      <c r="C4338" s="23">
        <v>2015</v>
      </c>
      <c r="D4338" s="23" t="s">
        <v>33</v>
      </c>
      <c r="E4338" s="23" t="s">
        <v>5</v>
      </c>
      <c r="F4338" s="23">
        <v>3</v>
      </c>
      <c r="G4338" s="23">
        <v>47</v>
      </c>
    </row>
    <row r="4339" spans="1:7" ht="15" x14ac:dyDescent="0.25">
      <c r="A4339" s="128" t="str">
        <f t="shared" si="67"/>
        <v>Reg2015Stomach - C16Male3</v>
      </c>
      <c r="B4339" s="23" t="s">
        <v>2</v>
      </c>
      <c r="C4339" s="23">
        <v>2015</v>
      </c>
      <c r="D4339" s="23" t="s">
        <v>39</v>
      </c>
      <c r="E4339" s="23" t="s">
        <v>5</v>
      </c>
      <c r="F4339" s="23">
        <v>3</v>
      </c>
      <c r="G4339" s="23">
        <v>41</v>
      </c>
    </row>
    <row r="4340" spans="1:7" ht="15" x14ac:dyDescent="0.25">
      <c r="A4340" s="128" t="str">
        <f t="shared" si="67"/>
        <v>Reg2015Small intestine - C17Male3</v>
      </c>
      <c r="B4340" s="23" t="s">
        <v>2</v>
      </c>
      <c r="C4340" s="23">
        <v>2015</v>
      </c>
      <c r="D4340" s="23" t="s">
        <v>252</v>
      </c>
      <c r="E4340" s="23" t="s">
        <v>5</v>
      </c>
      <c r="F4340" s="23">
        <v>3</v>
      </c>
      <c r="G4340" s="23">
        <v>13</v>
      </c>
    </row>
    <row r="4341" spans="1:7" ht="15" x14ac:dyDescent="0.25">
      <c r="A4341" s="128" t="str">
        <f t="shared" si="67"/>
        <v>Reg2015Colon, rectum and rectosigmoid junction - C18-C20Male3</v>
      </c>
      <c r="B4341" s="23" t="s">
        <v>2</v>
      </c>
      <c r="C4341" s="23">
        <v>2015</v>
      </c>
      <c r="D4341" s="23" t="s">
        <v>1567</v>
      </c>
      <c r="E4341" s="23" t="s">
        <v>5</v>
      </c>
      <c r="F4341" s="23">
        <v>3</v>
      </c>
      <c r="G4341" s="23">
        <v>359</v>
      </c>
    </row>
    <row r="4342" spans="1:7" ht="15" x14ac:dyDescent="0.25">
      <c r="A4342" s="128" t="str">
        <f t="shared" si="67"/>
        <v>Reg2015Liver - C22Male3</v>
      </c>
      <c r="B4342" s="23" t="s">
        <v>2</v>
      </c>
      <c r="C4342" s="23">
        <v>2015</v>
      </c>
      <c r="D4342" s="23" t="s">
        <v>254</v>
      </c>
      <c r="E4342" s="23" t="s">
        <v>5</v>
      </c>
      <c r="F4342" s="23">
        <v>3</v>
      </c>
      <c r="G4342" s="23">
        <v>53</v>
      </c>
    </row>
    <row r="4343" spans="1:7" ht="15" x14ac:dyDescent="0.25">
      <c r="A4343" s="128" t="str">
        <f t="shared" si="67"/>
        <v>Reg2015Gallbladder - C23Male3</v>
      </c>
      <c r="B4343" s="23" t="s">
        <v>2</v>
      </c>
      <c r="C4343" s="23">
        <v>2015</v>
      </c>
      <c r="D4343" s="23" t="s">
        <v>23</v>
      </c>
      <c r="E4343" s="23" t="s">
        <v>5</v>
      </c>
      <c r="F4343" s="23">
        <v>3</v>
      </c>
      <c r="G4343" s="23">
        <v>4</v>
      </c>
    </row>
    <row r="4344" spans="1:7" ht="15" x14ac:dyDescent="0.25">
      <c r="A4344" s="128" t="str">
        <f t="shared" si="67"/>
        <v>Reg2015Other biliary tract - C24Male3</v>
      </c>
      <c r="B4344" s="23" t="s">
        <v>2</v>
      </c>
      <c r="C4344" s="23">
        <v>2015</v>
      </c>
      <c r="D4344" s="23" t="s">
        <v>255</v>
      </c>
      <c r="E4344" s="23" t="s">
        <v>5</v>
      </c>
      <c r="F4344" s="23">
        <v>3</v>
      </c>
      <c r="G4344" s="23">
        <v>9</v>
      </c>
    </row>
    <row r="4345" spans="1:7" ht="15" x14ac:dyDescent="0.25">
      <c r="A4345" s="128" t="str">
        <f t="shared" si="67"/>
        <v>Reg2015Pancreas - C25Male3</v>
      </c>
      <c r="B4345" s="23" t="s">
        <v>2</v>
      </c>
      <c r="C4345" s="23">
        <v>2015</v>
      </c>
      <c r="D4345" s="23" t="s">
        <v>36</v>
      </c>
      <c r="E4345" s="23" t="s">
        <v>5</v>
      </c>
      <c r="F4345" s="23">
        <v>3</v>
      </c>
      <c r="G4345" s="23">
        <v>56</v>
      </c>
    </row>
    <row r="4346" spans="1:7" ht="15" x14ac:dyDescent="0.25">
      <c r="A4346" s="128" t="str">
        <f t="shared" si="67"/>
        <v>Reg2015Other digestive organs - C26Male3</v>
      </c>
      <c r="B4346" s="23" t="s">
        <v>2</v>
      </c>
      <c r="C4346" s="23">
        <v>2015</v>
      </c>
      <c r="D4346" s="23" t="s">
        <v>256</v>
      </c>
      <c r="E4346" s="23" t="s">
        <v>5</v>
      </c>
      <c r="F4346" s="23">
        <v>3</v>
      </c>
      <c r="G4346" s="23">
        <v>7</v>
      </c>
    </row>
    <row r="4347" spans="1:7" ht="15" x14ac:dyDescent="0.25">
      <c r="A4347" s="128" t="str">
        <f t="shared" si="67"/>
        <v>Reg2015Nasal cavity and middle ear - C30Male3</v>
      </c>
      <c r="B4347" s="23" t="s">
        <v>2</v>
      </c>
      <c r="C4347" s="23">
        <v>2015</v>
      </c>
      <c r="D4347" s="23" t="s">
        <v>258</v>
      </c>
      <c r="E4347" s="23" t="s">
        <v>5</v>
      </c>
      <c r="F4347" s="23">
        <v>3</v>
      </c>
      <c r="G4347" s="23">
        <v>3</v>
      </c>
    </row>
    <row r="4348" spans="1:7" ht="15" x14ac:dyDescent="0.25">
      <c r="A4348" s="128" t="str">
        <f t="shared" si="67"/>
        <v>Reg2015Larynx - C32Male3</v>
      </c>
      <c r="B4348" s="23" t="s">
        <v>2</v>
      </c>
      <c r="C4348" s="23">
        <v>2015</v>
      </c>
      <c r="D4348" s="23" t="s">
        <v>25</v>
      </c>
      <c r="E4348" s="23" t="s">
        <v>5</v>
      </c>
      <c r="F4348" s="23">
        <v>3</v>
      </c>
      <c r="G4348" s="23">
        <v>5</v>
      </c>
    </row>
    <row r="4349" spans="1:7" ht="15" x14ac:dyDescent="0.25">
      <c r="A4349" s="128" t="str">
        <f t="shared" si="67"/>
        <v>Reg2015Lung - C33-C34Male3</v>
      </c>
      <c r="B4349" s="23" t="s">
        <v>2</v>
      </c>
      <c r="C4349" s="23">
        <v>2015</v>
      </c>
      <c r="D4349" s="23" t="s">
        <v>47</v>
      </c>
      <c r="E4349" s="23" t="s">
        <v>5</v>
      </c>
      <c r="F4349" s="23">
        <v>3</v>
      </c>
      <c r="G4349" s="23">
        <v>195</v>
      </c>
    </row>
    <row r="4350" spans="1:7" ht="15" x14ac:dyDescent="0.25">
      <c r="A4350" s="128" t="str">
        <f t="shared" si="67"/>
        <v>Reg2015Thymus - C37Male3</v>
      </c>
      <c r="B4350" s="23" t="s">
        <v>2</v>
      </c>
      <c r="C4350" s="23">
        <v>2015</v>
      </c>
      <c r="D4350" s="23" t="s">
        <v>41</v>
      </c>
      <c r="E4350" s="23" t="s">
        <v>5</v>
      </c>
      <c r="F4350" s="23">
        <v>3</v>
      </c>
      <c r="G4350" s="23">
        <v>3</v>
      </c>
    </row>
    <row r="4351" spans="1:7" ht="15" x14ac:dyDescent="0.25">
      <c r="A4351" s="128" t="str">
        <f t="shared" si="67"/>
        <v>Reg2015Heart, mediastinum and pleura - C38Male3</v>
      </c>
      <c r="B4351" s="23" t="s">
        <v>2</v>
      </c>
      <c r="C4351" s="23">
        <v>2015</v>
      </c>
      <c r="D4351" s="23" t="s">
        <v>260</v>
      </c>
      <c r="E4351" s="23" t="s">
        <v>5</v>
      </c>
      <c r="F4351" s="23">
        <v>3</v>
      </c>
      <c r="G4351" s="23">
        <v>2</v>
      </c>
    </row>
    <row r="4352" spans="1:7" ht="15" x14ac:dyDescent="0.25">
      <c r="A4352" s="128" t="str">
        <f t="shared" si="67"/>
        <v>Reg2015Bone and articular cartilage - C40-C41Male3</v>
      </c>
      <c r="B4352" s="23" t="s">
        <v>2</v>
      </c>
      <c r="C4352" s="23">
        <v>2015</v>
      </c>
      <c r="D4352" s="23" t="s">
        <v>262</v>
      </c>
      <c r="E4352" s="23" t="s">
        <v>5</v>
      </c>
      <c r="F4352" s="23">
        <v>3</v>
      </c>
      <c r="G4352" s="23">
        <v>2</v>
      </c>
    </row>
    <row r="4353" spans="1:7" ht="15" x14ac:dyDescent="0.25">
      <c r="A4353" s="128" t="str">
        <f t="shared" si="67"/>
        <v>Reg2015Melanoma - C43Male3</v>
      </c>
      <c r="B4353" s="23" t="s">
        <v>2</v>
      </c>
      <c r="C4353" s="23">
        <v>2015</v>
      </c>
      <c r="D4353" s="23" t="s">
        <v>28</v>
      </c>
      <c r="E4353" s="23" t="s">
        <v>5</v>
      </c>
      <c r="F4353" s="23">
        <v>3</v>
      </c>
      <c r="G4353" s="23">
        <v>298</v>
      </c>
    </row>
    <row r="4354" spans="1:7" ht="15" x14ac:dyDescent="0.25">
      <c r="A4354" s="128" t="str">
        <f t="shared" si="67"/>
        <v>Reg2015Non-melanoma - C44Male3</v>
      </c>
      <c r="B4354" s="23" t="s">
        <v>2</v>
      </c>
      <c r="C4354" s="23">
        <v>2015</v>
      </c>
      <c r="D4354" s="23" t="s">
        <v>263</v>
      </c>
      <c r="E4354" s="23" t="s">
        <v>5</v>
      </c>
      <c r="F4354" s="23">
        <v>3</v>
      </c>
      <c r="G4354" s="23">
        <v>19</v>
      </c>
    </row>
    <row r="4355" spans="1:7" ht="15" x14ac:dyDescent="0.25">
      <c r="A4355" s="128" t="str">
        <f t="shared" ref="A4355:A4418" si="68">B4355&amp;C4355&amp;D4355&amp;E4355&amp;F4355</f>
        <v>Reg2015Mesothelioma - C45Male3</v>
      </c>
      <c r="B4355" s="23" t="s">
        <v>2</v>
      </c>
      <c r="C4355" s="23">
        <v>2015</v>
      </c>
      <c r="D4355" s="23" t="s">
        <v>30</v>
      </c>
      <c r="E4355" s="23" t="s">
        <v>5</v>
      </c>
      <c r="F4355" s="23">
        <v>3</v>
      </c>
      <c r="G4355" s="23">
        <v>21</v>
      </c>
    </row>
    <row r="4356" spans="1:7" ht="15" x14ac:dyDescent="0.25">
      <c r="A4356" s="128" t="str">
        <f t="shared" si="68"/>
        <v>Reg2015Kaposi sarcoma - C46Male3</v>
      </c>
      <c r="B4356" s="23" t="s">
        <v>2</v>
      </c>
      <c r="C4356" s="23">
        <v>2015</v>
      </c>
      <c r="D4356" s="23" t="s">
        <v>265</v>
      </c>
      <c r="E4356" s="23" t="s">
        <v>5</v>
      </c>
      <c r="F4356" s="23">
        <v>3</v>
      </c>
      <c r="G4356" s="23">
        <v>1</v>
      </c>
    </row>
    <row r="4357" spans="1:7" ht="15" x14ac:dyDescent="0.25">
      <c r="A4357" s="128" t="str">
        <f t="shared" si="68"/>
        <v>Reg2015Peritoneum - C48Male3</v>
      </c>
      <c r="B4357" s="23" t="s">
        <v>2</v>
      </c>
      <c r="C4357" s="23">
        <v>2015</v>
      </c>
      <c r="D4357" s="23" t="s">
        <v>267</v>
      </c>
      <c r="E4357" s="23" t="s">
        <v>5</v>
      </c>
      <c r="F4357" s="23">
        <v>3</v>
      </c>
      <c r="G4357" s="23">
        <v>5</v>
      </c>
    </row>
    <row r="4358" spans="1:7" ht="15" x14ac:dyDescent="0.25">
      <c r="A4358" s="128" t="str">
        <f t="shared" si="68"/>
        <v>Reg2015Connective tissue - C49Male3</v>
      </c>
      <c r="B4358" s="23" t="s">
        <v>2</v>
      </c>
      <c r="C4358" s="23">
        <v>2015</v>
      </c>
      <c r="D4358" s="23" t="s">
        <v>268</v>
      </c>
      <c r="E4358" s="23" t="s">
        <v>5</v>
      </c>
      <c r="F4358" s="23">
        <v>3</v>
      </c>
      <c r="G4358" s="23">
        <v>9</v>
      </c>
    </row>
    <row r="4359" spans="1:7" ht="15" x14ac:dyDescent="0.25">
      <c r="A4359" s="128" t="str">
        <f t="shared" si="68"/>
        <v>Reg2015Breast - C50Male3</v>
      </c>
      <c r="B4359" s="23" t="s">
        <v>2</v>
      </c>
      <c r="C4359" s="23">
        <v>2015</v>
      </c>
      <c r="D4359" s="23" t="s">
        <v>21</v>
      </c>
      <c r="E4359" s="23" t="s">
        <v>5</v>
      </c>
      <c r="F4359" s="23">
        <v>3</v>
      </c>
      <c r="G4359" s="23">
        <v>5</v>
      </c>
    </row>
    <row r="4360" spans="1:7" ht="15" x14ac:dyDescent="0.25">
      <c r="A4360" s="128" t="str">
        <f t="shared" si="68"/>
        <v>Reg2015Penis - C60Male3</v>
      </c>
      <c r="B4360" s="23" t="s">
        <v>2</v>
      </c>
      <c r="C4360" s="23">
        <v>2015</v>
      </c>
      <c r="D4360" s="23" t="s">
        <v>37</v>
      </c>
      <c r="E4360" s="23" t="s">
        <v>5</v>
      </c>
      <c r="F4360" s="23">
        <v>3</v>
      </c>
      <c r="G4360" s="23">
        <v>1</v>
      </c>
    </row>
    <row r="4361" spans="1:7" ht="15" x14ac:dyDescent="0.25">
      <c r="A4361" s="128" t="str">
        <f t="shared" si="68"/>
        <v>Reg2015Prostate - C61Male3</v>
      </c>
      <c r="B4361" s="23" t="s">
        <v>2</v>
      </c>
      <c r="C4361" s="23">
        <v>2015</v>
      </c>
      <c r="D4361" s="23" t="s">
        <v>38</v>
      </c>
      <c r="E4361" s="23" t="s">
        <v>5</v>
      </c>
      <c r="F4361" s="23">
        <v>3</v>
      </c>
      <c r="G4361" s="23">
        <v>618</v>
      </c>
    </row>
    <row r="4362" spans="1:7" ht="15" x14ac:dyDescent="0.25">
      <c r="A4362" s="128" t="str">
        <f t="shared" si="68"/>
        <v>Reg2015Testis - C62Male3</v>
      </c>
      <c r="B4362" s="23" t="s">
        <v>2</v>
      </c>
      <c r="C4362" s="23">
        <v>2015</v>
      </c>
      <c r="D4362" s="23" t="s">
        <v>40</v>
      </c>
      <c r="E4362" s="23" t="s">
        <v>5</v>
      </c>
      <c r="F4362" s="23">
        <v>3</v>
      </c>
      <c r="G4362" s="23">
        <v>33</v>
      </c>
    </row>
    <row r="4363" spans="1:7" ht="15" x14ac:dyDescent="0.25">
      <c r="A4363" s="128" t="str">
        <f t="shared" si="68"/>
        <v>Reg2015Other male genital organs - C63Male3</v>
      </c>
      <c r="B4363" s="23" t="s">
        <v>2</v>
      </c>
      <c r="C4363" s="23">
        <v>2015</v>
      </c>
      <c r="D4363" s="23" t="s">
        <v>272</v>
      </c>
      <c r="E4363" s="23" t="s">
        <v>5</v>
      </c>
      <c r="F4363" s="23">
        <v>3</v>
      </c>
      <c r="G4363" s="23">
        <v>2</v>
      </c>
    </row>
    <row r="4364" spans="1:7" ht="15" x14ac:dyDescent="0.25">
      <c r="A4364" s="128" t="str">
        <f t="shared" si="68"/>
        <v>Reg2015Kidney - C64Male3</v>
      </c>
      <c r="B4364" s="23" t="s">
        <v>2</v>
      </c>
      <c r="C4364" s="23">
        <v>2015</v>
      </c>
      <c r="D4364" s="23" t="s">
        <v>274</v>
      </c>
      <c r="E4364" s="23" t="s">
        <v>5</v>
      </c>
      <c r="F4364" s="23">
        <v>3</v>
      </c>
      <c r="G4364" s="23">
        <v>75</v>
      </c>
    </row>
    <row r="4365" spans="1:7" ht="15" x14ac:dyDescent="0.25">
      <c r="A4365" s="128" t="str">
        <f t="shared" si="68"/>
        <v>Reg2015Renal pelvis - C65Male3</v>
      </c>
      <c r="B4365" s="23" t="s">
        <v>2</v>
      </c>
      <c r="C4365" s="23">
        <v>2015</v>
      </c>
      <c r="D4365" s="23" t="s">
        <v>275</v>
      </c>
      <c r="E4365" s="23" t="s">
        <v>5</v>
      </c>
      <c r="F4365" s="23">
        <v>3</v>
      </c>
      <c r="G4365" s="23">
        <v>5</v>
      </c>
    </row>
    <row r="4366" spans="1:7" ht="15" x14ac:dyDescent="0.25">
      <c r="A4366" s="128" t="str">
        <f t="shared" si="68"/>
        <v>Reg2015Ureter - C66Male3</v>
      </c>
      <c r="B4366" s="23" t="s">
        <v>2</v>
      </c>
      <c r="C4366" s="23">
        <v>2015</v>
      </c>
      <c r="D4366" s="23" t="s">
        <v>43</v>
      </c>
      <c r="E4366" s="23" t="s">
        <v>5</v>
      </c>
      <c r="F4366" s="23">
        <v>3</v>
      </c>
      <c r="G4366" s="23">
        <v>8</v>
      </c>
    </row>
    <row r="4367" spans="1:7" ht="15" x14ac:dyDescent="0.25">
      <c r="A4367" s="128" t="str">
        <f t="shared" si="68"/>
        <v>Reg2015Bladder - C67Male3</v>
      </c>
      <c r="B4367" s="23" t="s">
        <v>2</v>
      </c>
      <c r="C4367" s="23">
        <v>2015</v>
      </c>
      <c r="D4367" s="23" t="s">
        <v>19</v>
      </c>
      <c r="E4367" s="23" t="s">
        <v>5</v>
      </c>
      <c r="F4367" s="23">
        <v>3</v>
      </c>
      <c r="G4367" s="23">
        <v>75</v>
      </c>
    </row>
    <row r="4368" spans="1:7" ht="15" x14ac:dyDescent="0.25">
      <c r="A4368" s="128" t="str">
        <f t="shared" si="68"/>
        <v>Reg2015Other urinary organs - C68Male3</v>
      </c>
      <c r="B4368" s="23" t="s">
        <v>2</v>
      </c>
      <c r="C4368" s="23">
        <v>2015</v>
      </c>
      <c r="D4368" s="23" t="s">
        <v>276</v>
      </c>
      <c r="E4368" s="23" t="s">
        <v>5</v>
      </c>
      <c r="F4368" s="23">
        <v>3</v>
      </c>
      <c r="G4368" s="23">
        <v>6</v>
      </c>
    </row>
    <row r="4369" spans="1:7" ht="15" x14ac:dyDescent="0.25">
      <c r="A4369" s="128" t="str">
        <f t="shared" si="68"/>
        <v>Reg2015Eye - C69Male3</v>
      </c>
      <c r="B4369" s="23" t="s">
        <v>2</v>
      </c>
      <c r="C4369" s="23">
        <v>2015</v>
      </c>
      <c r="D4369" s="23" t="s">
        <v>278</v>
      </c>
      <c r="E4369" s="23" t="s">
        <v>5</v>
      </c>
      <c r="F4369" s="23">
        <v>3</v>
      </c>
      <c r="G4369" s="23">
        <v>5</v>
      </c>
    </row>
    <row r="4370" spans="1:7" ht="15" x14ac:dyDescent="0.25">
      <c r="A4370" s="128" t="str">
        <f t="shared" si="68"/>
        <v>Reg2015Brain - C71Male3</v>
      </c>
      <c r="B4370" s="23" t="s">
        <v>2</v>
      </c>
      <c r="C4370" s="23">
        <v>2015</v>
      </c>
      <c r="D4370" s="23" t="s">
        <v>20</v>
      </c>
      <c r="E4370" s="23" t="s">
        <v>5</v>
      </c>
      <c r="F4370" s="23">
        <v>3</v>
      </c>
      <c r="G4370" s="23">
        <v>33</v>
      </c>
    </row>
    <row r="4371" spans="1:7" ht="15" x14ac:dyDescent="0.25">
      <c r="A4371" s="128" t="str">
        <f t="shared" si="68"/>
        <v>Reg2015Other central nervous system - C72Male3</v>
      </c>
      <c r="B4371" s="23" t="s">
        <v>2</v>
      </c>
      <c r="C4371" s="23">
        <v>2015</v>
      </c>
      <c r="D4371" s="23" t="s">
        <v>279</v>
      </c>
      <c r="E4371" s="23" t="s">
        <v>5</v>
      </c>
      <c r="F4371" s="23">
        <v>3</v>
      </c>
      <c r="G4371" s="23">
        <v>1</v>
      </c>
    </row>
    <row r="4372" spans="1:7" ht="15" x14ac:dyDescent="0.25">
      <c r="A4372" s="128" t="str">
        <f t="shared" si="68"/>
        <v>Reg2015Thyroid - C73Male3</v>
      </c>
      <c r="B4372" s="23" t="s">
        <v>2</v>
      </c>
      <c r="C4372" s="23">
        <v>2015</v>
      </c>
      <c r="D4372" s="23" t="s">
        <v>281</v>
      </c>
      <c r="E4372" s="23" t="s">
        <v>5</v>
      </c>
      <c r="F4372" s="23">
        <v>3</v>
      </c>
      <c r="G4372" s="23">
        <v>23</v>
      </c>
    </row>
    <row r="4373" spans="1:7" ht="15" x14ac:dyDescent="0.25">
      <c r="A4373" s="128" t="str">
        <f t="shared" si="68"/>
        <v>Reg2015Adrenal gland - C74Male3</v>
      </c>
      <c r="B4373" s="23" t="s">
        <v>2</v>
      </c>
      <c r="C4373" s="23">
        <v>2015</v>
      </c>
      <c r="D4373" s="23" t="s">
        <v>282</v>
      </c>
      <c r="E4373" s="23" t="s">
        <v>5</v>
      </c>
      <c r="F4373" s="23">
        <v>3</v>
      </c>
      <c r="G4373" s="23">
        <v>2</v>
      </c>
    </row>
    <row r="4374" spans="1:7" ht="15" x14ac:dyDescent="0.25">
      <c r="A4374" s="128" t="str">
        <f t="shared" si="68"/>
        <v>Reg2015Other endocrine glands - C75Male3</v>
      </c>
      <c r="B4374" s="23" t="s">
        <v>2</v>
      </c>
      <c r="C4374" s="23">
        <v>2015</v>
      </c>
      <c r="D4374" s="23" t="s">
        <v>283</v>
      </c>
      <c r="E4374" s="23" t="s">
        <v>5</v>
      </c>
      <c r="F4374" s="23">
        <v>3</v>
      </c>
      <c r="G4374" s="23">
        <v>3</v>
      </c>
    </row>
    <row r="4375" spans="1:7" ht="15" x14ac:dyDescent="0.25">
      <c r="A4375" s="128" t="str">
        <f t="shared" si="68"/>
        <v>Reg2015Unknown primary - C77-C79Male3</v>
      </c>
      <c r="B4375" s="23" t="s">
        <v>2</v>
      </c>
      <c r="C4375" s="23">
        <v>2015</v>
      </c>
      <c r="D4375" s="23" t="s">
        <v>286</v>
      </c>
      <c r="E4375" s="23" t="s">
        <v>5</v>
      </c>
      <c r="F4375" s="23">
        <v>3</v>
      </c>
      <c r="G4375" s="23">
        <v>31</v>
      </c>
    </row>
    <row r="4376" spans="1:7" ht="15" x14ac:dyDescent="0.25">
      <c r="A4376" s="128" t="str">
        <f t="shared" si="68"/>
        <v>Reg2015Unspecified site - C80Male3</v>
      </c>
      <c r="B4376" s="23" t="s">
        <v>2</v>
      </c>
      <c r="C4376" s="23">
        <v>2015</v>
      </c>
      <c r="D4376" s="23" t="s">
        <v>287</v>
      </c>
      <c r="E4376" s="23" t="s">
        <v>5</v>
      </c>
      <c r="F4376" s="23">
        <v>3</v>
      </c>
      <c r="G4376" s="23">
        <v>5</v>
      </c>
    </row>
    <row r="4377" spans="1:7" ht="15" x14ac:dyDescent="0.25">
      <c r="A4377" s="128" t="str">
        <f t="shared" si="68"/>
        <v>Reg2015Hodgkin lymphoma - C81Male3</v>
      </c>
      <c r="B4377" s="23" t="s">
        <v>2</v>
      </c>
      <c r="C4377" s="23">
        <v>2015</v>
      </c>
      <c r="D4377" s="23" t="s">
        <v>289</v>
      </c>
      <c r="E4377" s="23" t="s">
        <v>5</v>
      </c>
      <c r="F4377" s="23">
        <v>3</v>
      </c>
      <c r="G4377" s="23">
        <v>9</v>
      </c>
    </row>
    <row r="4378" spans="1:7" ht="15" x14ac:dyDescent="0.25">
      <c r="A4378" s="128" t="str">
        <f t="shared" si="68"/>
        <v>Reg2015Non-Hodgkin lymphoma - C82-C86, C96Male3</v>
      </c>
      <c r="B4378" s="23" t="s">
        <v>2</v>
      </c>
      <c r="C4378" s="23">
        <v>2015</v>
      </c>
      <c r="D4378" s="23" t="s">
        <v>365</v>
      </c>
      <c r="E4378" s="23" t="s">
        <v>5</v>
      </c>
      <c r="F4378" s="23">
        <v>3</v>
      </c>
      <c r="G4378" s="23">
        <v>99</v>
      </c>
    </row>
    <row r="4379" spans="1:7" ht="15" x14ac:dyDescent="0.25">
      <c r="A4379" s="128" t="str">
        <f t="shared" si="68"/>
        <v>Reg2015Immunoproliferative cancers - C88Male3</v>
      </c>
      <c r="B4379" s="23" t="s">
        <v>2</v>
      </c>
      <c r="C4379" s="23">
        <v>2015</v>
      </c>
      <c r="D4379" s="23" t="s">
        <v>291</v>
      </c>
      <c r="E4379" s="23" t="s">
        <v>5</v>
      </c>
      <c r="F4379" s="23">
        <v>3</v>
      </c>
      <c r="G4379" s="23">
        <v>10</v>
      </c>
    </row>
    <row r="4380" spans="1:7" ht="15" x14ac:dyDescent="0.25">
      <c r="A4380" s="128" t="str">
        <f t="shared" si="68"/>
        <v>Reg2015Myeloma - C90Male3</v>
      </c>
      <c r="B4380" s="23" t="s">
        <v>2</v>
      </c>
      <c r="C4380" s="23">
        <v>2015</v>
      </c>
      <c r="D4380" s="23" t="s">
        <v>292</v>
      </c>
      <c r="E4380" s="23" t="s">
        <v>5</v>
      </c>
      <c r="F4380" s="23">
        <v>3</v>
      </c>
      <c r="G4380" s="23">
        <v>39</v>
      </c>
    </row>
    <row r="4381" spans="1:7" ht="15" x14ac:dyDescent="0.25">
      <c r="A4381" s="128" t="str">
        <f t="shared" si="68"/>
        <v>Reg2015Leukaemia - C91-C95Male3</v>
      </c>
      <c r="B4381" s="23" t="s">
        <v>2</v>
      </c>
      <c r="C4381" s="23">
        <v>2015</v>
      </c>
      <c r="D4381" s="23" t="s">
        <v>26</v>
      </c>
      <c r="E4381" s="23" t="s">
        <v>5</v>
      </c>
      <c r="F4381" s="23">
        <v>3</v>
      </c>
      <c r="G4381" s="23">
        <v>83</v>
      </c>
    </row>
    <row r="4382" spans="1:7" ht="15" x14ac:dyDescent="0.25">
      <c r="A4382" s="128" t="str">
        <f t="shared" si="68"/>
        <v>Reg2015Polycythemia vera - D45Male3</v>
      </c>
      <c r="B4382" s="23" t="s">
        <v>2</v>
      </c>
      <c r="C4382" s="23">
        <v>2015</v>
      </c>
      <c r="D4382" s="23" t="s">
        <v>294</v>
      </c>
      <c r="E4382" s="23" t="s">
        <v>5</v>
      </c>
      <c r="F4382" s="23">
        <v>3</v>
      </c>
      <c r="G4382" s="23">
        <v>3</v>
      </c>
    </row>
    <row r="4383" spans="1:7" ht="15" x14ac:dyDescent="0.25">
      <c r="A4383" s="128" t="str">
        <f t="shared" si="68"/>
        <v>Reg2015Myelodyplastic syndromes - D46Male3</v>
      </c>
      <c r="B4383" s="23" t="s">
        <v>2</v>
      </c>
      <c r="C4383" s="23">
        <v>2015</v>
      </c>
      <c r="D4383" s="23" t="s">
        <v>295</v>
      </c>
      <c r="E4383" s="23" t="s">
        <v>5</v>
      </c>
      <c r="F4383" s="23">
        <v>3</v>
      </c>
      <c r="G4383" s="23">
        <v>14</v>
      </c>
    </row>
    <row r="4384" spans="1:7" ht="15" x14ac:dyDescent="0.25">
      <c r="A4384" s="128" t="str">
        <f t="shared" si="68"/>
        <v>Reg2015Uncertain behaviour of lymphoid, haematopoietic and related tissue - D47Male3</v>
      </c>
      <c r="B4384" s="23" t="s">
        <v>2</v>
      </c>
      <c r="C4384" s="23">
        <v>2015</v>
      </c>
      <c r="D4384" s="23" t="s">
        <v>296</v>
      </c>
      <c r="E4384" s="23" t="s">
        <v>5</v>
      </c>
      <c r="F4384" s="23">
        <v>3</v>
      </c>
      <c r="G4384" s="23">
        <v>6</v>
      </c>
    </row>
    <row r="4385" spans="1:7" ht="15" x14ac:dyDescent="0.25">
      <c r="A4385" s="128" t="str">
        <f t="shared" si="68"/>
        <v>Reg2015Lip - C00Female4</v>
      </c>
      <c r="B4385" s="23" t="s">
        <v>2</v>
      </c>
      <c r="C4385" s="23">
        <v>2015</v>
      </c>
      <c r="D4385" s="23" t="s">
        <v>27</v>
      </c>
      <c r="E4385" s="23" t="s">
        <v>4</v>
      </c>
      <c r="F4385" s="23">
        <v>4</v>
      </c>
      <c r="G4385" s="23">
        <v>4</v>
      </c>
    </row>
    <row r="4386" spans="1:7" ht="15" x14ac:dyDescent="0.25">
      <c r="A4386" s="128" t="str">
        <f t="shared" si="68"/>
        <v>Reg2015Tongue - C01-C02Female4</v>
      </c>
      <c r="B4386" s="23" t="s">
        <v>2</v>
      </c>
      <c r="C4386" s="23">
        <v>2015</v>
      </c>
      <c r="D4386" s="23" t="s">
        <v>42</v>
      </c>
      <c r="E4386" s="23" t="s">
        <v>4</v>
      </c>
      <c r="F4386" s="23">
        <v>4</v>
      </c>
      <c r="G4386" s="23">
        <v>12</v>
      </c>
    </row>
    <row r="4387" spans="1:7" ht="15" x14ac:dyDescent="0.25">
      <c r="A4387" s="128" t="str">
        <f t="shared" si="68"/>
        <v>Reg2015Mouth - C03-C06Female4</v>
      </c>
      <c r="B4387" s="23" t="s">
        <v>2</v>
      </c>
      <c r="C4387" s="23">
        <v>2015</v>
      </c>
      <c r="D4387" s="23" t="s">
        <v>31</v>
      </c>
      <c r="E4387" s="23" t="s">
        <v>4</v>
      </c>
      <c r="F4387" s="23">
        <v>4</v>
      </c>
      <c r="G4387" s="23">
        <v>10</v>
      </c>
    </row>
    <row r="4388" spans="1:7" ht="15" x14ac:dyDescent="0.25">
      <c r="A4388" s="128" t="str">
        <f t="shared" si="68"/>
        <v>Reg2015Salivary glands - C07-C08Female4</v>
      </c>
      <c r="B4388" s="23" t="s">
        <v>2</v>
      </c>
      <c r="C4388" s="23">
        <v>2015</v>
      </c>
      <c r="D4388" s="23" t="s">
        <v>247</v>
      </c>
      <c r="E4388" s="23" t="s">
        <v>4</v>
      </c>
      <c r="F4388" s="23">
        <v>4</v>
      </c>
      <c r="G4388" s="23">
        <v>6</v>
      </c>
    </row>
    <row r="4389" spans="1:7" ht="15" x14ac:dyDescent="0.25">
      <c r="A4389" s="128" t="str">
        <f t="shared" si="68"/>
        <v>Reg2015Tonsils - C09Female4</v>
      </c>
      <c r="B4389" s="23" t="s">
        <v>2</v>
      </c>
      <c r="C4389" s="23">
        <v>2015</v>
      </c>
      <c r="D4389" s="23" t="s">
        <v>248</v>
      </c>
      <c r="E4389" s="23" t="s">
        <v>4</v>
      </c>
      <c r="F4389" s="23">
        <v>4</v>
      </c>
      <c r="G4389" s="23">
        <v>5</v>
      </c>
    </row>
    <row r="4390" spans="1:7" ht="15" x14ac:dyDescent="0.25">
      <c r="A4390" s="128" t="str">
        <f t="shared" si="68"/>
        <v>Reg2015Oropharynx - C10Female4</v>
      </c>
      <c r="B4390" s="23" t="s">
        <v>2</v>
      </c>
      <c r="C4390" s="23">
        <v>2015</v>
      </c>
      <c r="D4390" s="23" t="s">
        <v>34</v>
      </c>
      <c r="E4390" s="23" t="s">
        <v>4</v>
      </c>
      <c r="F4390" s="23">
        <v>4</v>
      </c>
      <c r="G4390" s="23">
        <v>2</v>
      </c>
    </row>
    <row r="4391" spans="1:7" ht="15" x14ac:dyDescent="0.25">
      <c r="A4391" s="128" t="str">
        <f t="shared" si="68"/>
        <v>Reg2015Nasopharynx - C11Female4</v>
      </c>
      <c r="B4391" s="23" t="s">
        <v>2</v>
      </c>
      <c r="C4391" s="23">
        <v>2015</v>
      </c>
      <c r="D4391" s="23" t="s">
        <v>32</v>
      </c>
      <c r="E4391" s="23" t="s">
        <v>4</v>
      </c>
      <c r="F4391" s="23">
        <v>4</v>
      </c>
      <c r="G4391" s="23">
        <v>3</v>
      </c>
    </row>
    <row r="4392" spans="1:7" ht="15" x14ac:dyDescent="0.25">
      <c r="A4392" s="128" t="str">
        <f t="shared" si="68"/>
        <v>Reg2015Hypopharynx - C13Female4</v>
      </c>
      <c r="B4392" s="23" t="s">
        <v>2</v>
      </c>
      <c r="C4392" s="23">
        <v>2015</v>
      </c>
      <c r="D4392" s="23" t="s">
        <v>24</v>
      </c>
      <c r="E4392" s="23" t="s">
        <v>4</v>
      </c>
      <c r="F4392" s="23">
        <v>4</v>
      </c>
      <c r="G4392" s="23">
        <v>1</v>
      </c>
    </row>
    <row r="4393" spans="1:7" ht="15" x14ac:dyDescent="0.25">
      <c r="A4393" s="128" t="str">
        <f t="shared" si="68"/>
        <v>Reg2015Oesophagus - C15Female4</v>
      </c>
      <c r="B4393" s="23" t="s">
        <v>2</v>
      </c>
      <c r="C4393" s="23">
        <v>2015</v>
      </c>
      <c r="D4393" s="23" t="s">
        <v>33</v>
      </c>
      <c r="E4393" s="23" t="s">
        <v>4</v>
      </c>
      <c r="F4393" s="23">
        <v>4</v>
      </c>
      <c r="G4393" s="23">
        <v>18</v>
      </c>
    </row>
    <row r="4394" spans="1:7" ht="15" x14ac:dyDescent="0.25">
      <c r="A4394" s="128" t="str">
        <f t="shared" si="68"/>
        <v>Reg2015Stomach - C16Female4</v>
      </c>
      <c r="B4394" s="23" t="s">
        <v>2</v>
      </c>
      <c r="C4394" s="23">
        <v>2015</v>
      </c>
      <c r="D4394" s="23" t="s">
        <v>39</v>
      </c>
      <c r="E4394" s="23" t="s">
        <v>4</v>
      </c>
      <c r="F4394" s="23">
        <v>4</v>
      </c>
      <c r="G4394" s="23">
        <v>35</v>
      </c>
    </row>
    <row r="4395" spans="1:7" ht="15" x14ac:dyDescent="0.25">
      <c r="A4395" s="128" t="str">
        <f t="shared" si="68"/>
        <v>Reg2015Small intestine - C17Female4</v>
      </c>
      <c r="B4395" s="23" t="s">
        <v>2</v>
      </c>
      <c r="C4395" s="23">
        <v>2015</v>
      </c>
      <c r="D4395" s="23" t="s">
        <v>252</v>
      </c>
      <c r="E4395" s="23" t="s">
        <v>4</v>
      </c>
      <c r="F4395" s="23">
        <v>4</v>
      </c>
      <c r="G4395" s="23">
        <v>15</v>
      </c>
    </row>
    <row r="4396" spans="1:7" ht="15" x14ac:dyDescent="0.25">
      <c r="A4396" s="128" t="str">
        <f t="shared" si="68"/>
        <v>Reg2015Colon, rectum and rectosigmoid junction - C18-C20Female4</v>
      </c>
      <c r="B4396" s="23" t="s">
        <v>2</v>
      </c>
      <c r="C4396" s="23">
        <v>2015</v>
      </c>
      <c r="D4396" s="23" t="s">
        <v>1567</v>
      </c>
      <c r="E4396" s="23" t="s">
        <v>4</v>
      </c>
      <c r="F4396" s="23">
        <v>4</v>
      </c>
      <c r="G4396" s="23">
        <v>317</v>
      </c>
    </row>
    <row r="4397" spans="1:7" ht="15" x14ac:dyDescent="0.25">
      <c r="A4397" s="128" t="str">
        <f t="shared" si="68"/>
        <v>Reg2015Anus - C21Female4</v>
      </c>
      <c r="B4397" s="23" t="s">
        <v>2</v>
      </c>
      <c r="C4397" s="23">
        <v>2015</v>
      </c>
      <c r="D4397" s="23" t="s">
        <v>18</v>
      </c>
      <c r="E4397" s="23" t="s">
        <v>4</v>
      </c>
      <c r="F4397" s="23">
        <v>4</v>
      </c>
      <c r="G4397" s="23">
        <v>9</v>
      </c>
    </row>
    <row r="4398" spans="1:7" ht="15" x14ac:dyDescent="0.25">
      <c r="A4398" s="128" t="str">
        <f t="shared" si="68"/>
        <v>Reg2015Liver - C22Female4</v>
      </c>
      <c r="B4398" s="23" t="s">
        <v>2</v>
      </c>
      <c r="C4398" s="23">
        <v>2015</v>
      </c>
      <c r="D4398" s="23" t="s">
        <v>254</v>
      </c>
      <c r="E4398" s="23" t="s">
        <v>4</v>
      </c>
      <c r="F4398" s="23">
        <v>4</v>
      </c>
      <c r="G4398" s="23">
        <v>27</v>
      </c>
    </row>
    <row r="4399" spans="1:7" ht="15" x14ac:dyDescent="0.25">
      <c r="A4399" s="128" t="str">
        <f t="shared" si="68"/>
        <v>Reg2015Gallbladder - C23Female4</v>
      </c>
      <c r="B4399" s="23" t="s">
        <v>2</v>
      </c>
      <c r="C4399" s="23">
        <v>2015</v>
      </c>
      <c r="D4399" s="23" t="s">
        <v>23</v>
      </c>
      <c r="E4399" s="23" t="s">
        <v>4</v>
      </c>
      <c r="F4399" s="23">
        <v>4</v>
      </c>
      <c r="G4399" s="23">
        <v>16</v>
      </c>
    </row>
    <row r="4400" spans="1:7" ht="15" x14ac:dyDescent="0.25">
      <c r="A4400" s="128" t="str">
        <f t="shared" si="68"/>
        <v>Reg2015Other biliary tract - C24Female4</v>
      </c>
      <c r="B4400" s="23" t="s">
        <v>2</v>
      </c>
      <c r="C4400" s="23">
        <v>2015</v>
      </c>
      <c r="D4400" s="23" t="s">
        <v>255</v>
      </c>
      <c r="E4400" s="23" t="s">
        <v>4</v>
      </c>
      <c r="F4400" s="23">
        <v>4</v>
      </c>
      <c r="G4400" s="23">
        <v>8</v>
      </c>
    </row>
    <row r="4401" spans="1:7" ht="15" x14ac:dyDescent="0.25">
      <c r="A4401" s="128" t="str">
        <f t="shared" si="68"/>
        <v>Reg2015Pancreas - C25Female4</v>
      </c>
      <c r="B4401" s="23" t="s">
        <v>2</v>
      </c>
      <c r="C4401" s="23">
        <v>2015</v>
      </c>
      <c r="D4401" s="23" t="s">
        <v>36</v>
      </c>
      <c r="E4401" s="23" t="s">
        <v>4</v>
      </c>
      <c r="F4401" s="23">
        <v>4</v>
      </c>
      <c r="G4401" s="23">
        <v>67</v>
      </c>
    </row>
    <row r="4402" spans="1:7" ht="15" x14ac:dyDescent="0.25">
      <c r="A4402" s="128" t="str">
        <f t="shared" si="68"/>
        <v>Reg2015Other digestive organs - C26Female4</v>
      </c>
      <c r="B4402" s="23" t="s">
        <v>2</v>
      </c>
      <c r="C4402" s="23">
        <v>2015</v>
      </c>
      <c r="D4402" s="23" t="s">
        <v>256</v>
      </c>
      <c r="E4402" s="23" t="s">
        <v>4</v>
      </c>
      <c r="F4402" s="23">
        <v>4</v>
      </c>
      <c r="G4402" s="23">
        <v>18</v>
      </c>
    </row>
    <row r="4403" spans="1:7" ht="15" x14ac:dyDescent="0.25">
      <c r="A4403" s="128" t="str">
        <f t="shared" si="68"/>
        <v>Reg2015Nasal cavity and middle ear - C30Female4</v>
      </c>
      <c r="B4403" s="23" t="s">
        <v>2</v>
      </c>
      <c r="C4403" s="23">
        <v>2015</v>
      </c>
      <c r="D4403" s="23" t="s">
        <v>258</v>
      </c>
      <c r="E4403" s="23" t="s">
        <v>4</v>
      </c>
      <c r="F4403" s="23">
        <v>4</v>
      </c>
      <c r="G4403" s="23">
        <v>4</v>
      </c>
    </row>
    <row r="4404" spans="1:7" ht="15" x14ac:dyDescent="0.25">
      <c r="A4404" s="128" t="str">
        <f t="shared" si="68"/>
        <v>Reg2015Accessory sinuses - C31Female4</v>
      </c>
      <c r="B4404" s="23" t="s">
        <v>2</v>
      </c>
      <c r="C4404" s="23">
        <v>2015</v>
      </c>
      <c r="D4404" s="23" t="s">
        <v>259</v>
      </c>
      <c r="E4404" s="23" t="s">
        <v>4</v>
      </c>
      <c r="F4404" s="23">
        <v>4</v>
      </c>
      <c r="G4404" s="23">
        <v>1</v>
      </c>
    </row>
    <row r="4405" spans="1:7" ht="15" x14ac:dyDescent="0.25">
      <c r="A4405" s="128" t="str">
        <f t="shared" si="68"/>
        <v>Reg2015Larynx - C32Female4</v>
      </c>
      <c r="B4405" s="23" t="s">
        <v>2</v>
      </c>
      <c r="C4405" s="23">
        <v>2015</v>
      </c>
      <c r="D4405" s="23" t="s">
        <v>25</v>
      </c>
      <c r="E4405" s="23" t="s">
        <v>4</v>
      </c>
      <c r="F4405" s="23">
        <v>4</v>
      </c>
      <c r="G4405" s="23">
        <v>1</v>
      </c>
    </row>
    <row r="4406" spans="1:7" ht="15" x14ac:dyDescent="0.25">
      <c r="A4406" s="128" t="str">
        <f t="shared" si="68"/>
        <v>Reg2015Lung - C33-C34Female4</v>
      </c>
      <c r="B4406" s="23" t="s">
        <v>2</v>
      </c>
      <c r="C4406" s="23">
        <v>2015</v>
      </c>
      <c r="D4406" s="23" t="s">
        <v>47</v>
      </c>
      <c r="E4406" s="23" t="s">
        <v>4</v>
      </c>
      <c r="F4406" s="23">
        <v>4</v>
      </c>
      <c r="G4406" s="23">
        <v>258</v>
      </c>
    </row>
    <row r="4407" spans="1:7" ht="15" x14ac:dyDescent="0.25">
      <c r="A4407" s="128" t="str">
        <f t="shared" si="68"/>
        <v>Reg2015Thymus - C37Female4</v>
      </c>
      <c r="B4407" s="23" t="s">
        <v>2</v>
      </c>
      <c r="C4407" s="23">
        <v>2015</v>
      </c>
      <c r="D4407" s="23" t="s">
        <v>41</v>
      </c>
      <c r="E4407" s="23" t="s">
        <v>4</v>
      </c>
      <c r="F4407" s="23">
        <v>4</v>
      </c>
      <c r="G4407" s="23">
        <v>3</v>
      </c>
    </row>
    <row r="4408" spans="1:7" ht="15" x14ac:dyDescent="0.25">
      <c r="A4408" s="128" t="str">
        <f t="shared" si="68"/>
        <v>Reg2015Heart, mediastinum and pleura - C38Female4</v>
      </c>
      <c r="B4408" s="23" t="s">
        <v>2</v>
      </c>
      <c r="C4408" s="23">
        <v>2015</v>
      </c>
      <c r="D4408" s="23" t="s">
        <v>260</v>
      </c>
      <c r="E4408" s="23" t="s">
        <v>4</v>
      </c>
      <c r="F4408" s="23">
        <v>4</v>
      </c>
      <c r="G4408" s="23">
        <v>1</v>
      </c>
    </row>
    <row r="4409" spans="1:7" ht="15" x14ac:dyDescent="0.25">
      <c r="A4409" s="128" t="str">
        <f t="shared" si="68"/>
        <v>Reg2015Bone and articular cartilage - C40-C41Female4</v>
      </c>
      <c r="B4409" s="23" t="s">
        <v>2</v>
      </c>
      <c r="C4409" s="23">
        <v>2015</v>
      </c>
      <c r="D4409" s="23" t="s">
        <v>262</v>
      </c>
      <c r="E4409" s="23" t="s">
        <v>4</v>
      </c>
      <c r="F4409" s="23">
        <v>4</v>
      </c>
      <c r="G4409" s="23">
        <v>3</v>
      </c>
    </row>
    <row r="4410" spans="1:7" ht="15" x14ac:dyDescent="0.25">
      <c r="A4410" s="128" t="str">
        <f t="shared" si="68"/>
        <v>Reg2015Melanoma - C43Female4</v>
      </c>
      <c r="B4410" s="23" t="s">
        <v>2</v>
      </c>
      <c r="C4410" s="23">
        <v>2015</v>
      </c>
      <c r="D4410" s="23" t="s">
        <v>28</v>
      </c>
      <c r="E4410" s="23" t="s">
        <v>4</v>
      </c>
      <c r="F4410" s="23">
        <v>4</v>
      </c>
      <c r="G4410" s="23">
        <v>226</v>
      </c>
    </row>
    <row r="4411" spans="1:7" ht="15" x14ac:dyDescent="0.25">
      <c r="A4411" s="128" t="str">
        <f t="shared" si="68"/>
        <v>Reg2015Non-melanoma - C44Female4</v>
      </c>
      <c r="B4411" s="23" t="s">
        <v>2</v>
      </c>
      <c r="C4411" s="23">
        <v>2015</v>
      </c>
      <c r="D4411" s="23" t="s">
        <v>263</v>
      </c>
      <c r="E4411" s="23" t="s">
        <v>4</v>
      </c>
      <c r="F4411" s="23">
        <v>4</v>
      </c>
      <c r="G4411" s="23">
        <v>9</v>
      </c>
    </row>
    <row r="4412" spans="1:7" ht="15" x14ac:dyDescent="0.25">
      <c r="A4412" s="128" t="str">
        <f t="shared" si="68"/>
        <v>Reg2015Mesothelioma - C45Female4</v>
      </c>
      <c r="B4412" s="23" t="s">
        <v>2</v>
      </c>
      <c r="C4412" s="23">
        <v>2015</v>
      </c>
      <c r="D4412" s="23" t="s">
        <v>30</v>
      </c>
      <c r="E4412" s="23" t="s">
        <v>4</v>
      </c>
      <c r="F4412" s="23">
        <v>4</v>
      </c>
      <c r="G4412" s="23">
        <v>1</v>
      </c>
    </row>
    <row r="4413" spans="1:7" ht="15" x14ac:dyDescent="0.25">
      <c r="A4413" s="128" t="str">
        <f t="shared" si="68"/>
        <v>Reg2015Peripheral nerves and autonomic nervous system - C47Female4</v>
      </c>
      <c r="B4413" s="23" t="s">
        <v>2</v>
      </c>
      <c r="C4413" s="23">
        <v>2015</v>
      </c>
      <c r="D4413" s="23" t="s">
        <v>266</v>
      </c>
      <c r="E4413" s="23" t="s">
        <v>4</v>
      </c>
      <c r="F4413" s="23">
        <v>4</v>
      </c>
      <c r="G4413" s="23">
        <v>1</v>
      </c>
    </row>
    <row r="4414" spans="1:7" ht="15" x14ac:dyDescent="0.25">
      <c r="A4414" s="128" t="str">
        <f t="shared" si="68"/>
        <v>Reg2015Peritoneum - C48Female4</v>
      </c>
      <c r="B4414" s="23" t="s">
        <v>2</v>
      </c>
      <c r="C4414" s="23">
        <v>2015</v>
      </c>
      <c r="D4414" s="23" t="s">
        <v>267</v>
      </c>
      <c r="E4414" s="23" t="s">
        <v>4</v>
      </c>
      <c r="F4414" s="23">
        <v>4</v>
      </c>
      <c r="G4414" s="23">
        <v>9</v>
      </c>
    </row>
    <row r="4415" spans="1:7" ht="15" x14ac:dyDescent="0.25">
      <c r="A4415" s="128" t="str">
        <f t="shared" si="68"/>
        <v>Reg2015Connective tissue - C49Female4</v>
      </c>
      <c r="B4415" s="23" t="s">
        <v>2</v>
      </c>
      <c r="C4415" s="23">
        <v>2015</v>
      </c>
      <c r="D4415" s="23" t="s">
        <v>268</v>
      </c>
      <c r="E4415" s="23" t="s">
        <v>4</v>
      </c>
      <c r="F4415" s="23">
        <v>4</v>
      </c>
      <c r="G4415" s="23">
        <v>13</v>
      </c>
    </row>
    <row r="4416" spans="1:7" ht="15" x14ac:dyDescent="0.25">
      <c r="A4416" s="128" t="str">
        <f t="shared" si="68"/>
        <v>Reg2015Breast - C50Female4</v>
      </c>
      <c r="B4416" s="23" t="s">
        <v>2</v>
      </c>
      <c r="C4416" s="23">
        <v>2015</v>
      </c>
      <c r="D4416" s="23" t="s">
        <v>21</v>
      </c>
      <c r="E4416" s="23" t="s">
        <v>4</v>
      </c>
      <c r="F4416" s="23">
        <v>4</v>
      </c>
      <c r="G4416" s="23">
        <v>668</v>
      </c>
    </row>
    <row r="4417" spans="1:7" ht="15" x14ac:dyDescent="0.25">
      <c r="A4417" s="128" t="str">
        <f t="shared" si="68"/>
        <v>Reg2015Vulva - C51Female4</v>
      </c>
      <c r="B4417" s="23" t="s">
        <v>2</v>
      </c>
      <c r="C4417" s="23">
        <v>2015</v>
      </c>
      <c r="D4417" s="23" t="s">
        <v>46</v>
      </c>
      <c r="E4417" s="23" t="s">
        <v>4</v>
      </c>
      <c r="F4417" s="23">
        <v>4</v>
      </c>
      <c r="G4417" s="23">
        <v>12</v>
      </c>
    </row>
    <row r="4418" spans="1:7" ht="15" x14ac:dyDescent="0.25">
      <c r="A4418" s="128" t="str">
        <f t="shared" si="68"/>
        <v>Reg2015Vagina - C52Female4</v>
      </c>
      <c r="B4418" s="23" t="s">
        <v>2</v>
      </c>
      <c r="C4418" s="23">
        <v>2015</v>
      </c>
      <c r="D4418" s="23" t="s">
        <v>45</v>
      </c>
      <c r="E4418" s="23" t="s">
        <v>4</v>
      </c>
      <c r="F4418" s="23">
        <v>4</v>
      </c>
      <c r="G4418" s="23">
        <v>3</v>
      </c>
    </row>
    <row r="4419" spans="1:7" ht="15" x14ac:dyDescent="0.25">
      <c r="A4419" s="128" t="str">
        <f t="shared" ref="A4419:A4482" si="69">B4419&amp;C4419&amp;D4419&amp;E4419&amp;F4419</f>
        <v>Reg2015Cervix - C53Female4</v>
      </c>
      <c r="B4419" s="23" t="s">
        <v>2</v>
      </c>
      <c r="C4419" s="23">
        <v>2015</v>
      </c>
      <c r="D4419" s="23" t="s">
        <v>22</v>
      </c>
      <c r="E4419" s="23" t="s">
        <v>4</v>
      </c>
      <c r="F4419" s="23">
        <v>4</v>
      </c>
      <c r="G4419" s="23">
        <v>35</v>
      </c>
    </row>
    <row r="4420" spans="1:7" ht="15" x14ac:dyDescent="0.25">
      <c r="A4420" s="128" t="str">
        <f t="shared" si="69"/>
        <v>Reg2015Uterus - C54-C55Female4</v>
      </c>
      <c r="B4420" s="23" t="s">
        <v>2</v>
      </c>
      <c r="C4420" s="23">
        <v>2015</v>
      </c>
      <c r="D4420" s="23" t="s">
        <v>44</v>
      </c>
      <c r="E4420" s="23" t="s">
        <v>4</v>
      </c>
      <c r="F4420" s="23">
        <v>4</v>
      </c>
      <c r="G4420" s="23">
        <v>134</v>
      </c>
    </row>
    <row r="4421" spans="1:7" ht="15" x14ac:dyDescent="0.25">
      <c r="A4421" s="128" t="str">
        <f t="shared" si="69"/>
        <v>Reg2015Ovary - C56Female4</v>
      </c>
      <c r="B4421" s="23" t="s">
        <v>2</v>
      </c>
      <c r="C4421" s="23">
        <v>2015</v>
      </c>
      <c r="D4421" s="23" t="s">
        <v>35</v>
      </c>
      <c r="E4421" s="23" t="s">
        <v>4</v>
      </c>
      <c r="F4421" s="23">
        <v>4</v>
      </c>
      <c r="G4421" s="23">
        <v>62</v>
      </c>
    </row>
    <row r="4422" spans="1:7" ht="15" x14ac:dyDescent="0.25">
      <c r="A4422" s="128" t="str">
        <f t="shared" si="69"/>
        <v>Reg2015Other female genital organs - C57Female4</v>
      </c>
      <c r="B4422" s="23" t="s">
        <v>2</v>
      </c>
      <c r="C4422" s="23">
        <v>2015</v>
      </c>
      <c r="D4422" s="23" t="s">
        <v>270</v>
      </c>
      <c r="E4422" s="23" t="s">
        <v>4</v>
      </c>
      <c r="F4422" s="23">
        <v>4</v>
      </c>
      <c r="G4422" s="23">
        <v>17</v>
      </c>
    </row>
    <row r="4423" spans="1:7" ht="15" x14ac:dyDescent="0.25">
      <c r="A4423" s="128" t="str">
        <f t="shared" si="69"/>
        <v>Reg2015Kidney - C64Female4</v>
      </c>
      <c r="B4423" s="23" t="s">
        <v>2</v>
      </c>
      <c r="C4423" s="23">
        <v>2015</v>
      </c>
      <c r="D4423" s="23" t="s">
        <v>274</v>
      </c>
      <c r="E4423" s="23" t="s">
        <v>4</v>
      </c>
      <c r="F4423" s="23">
        <v>4</v>
      </c>
      <c r="G4423" s="23">
        <v>42</v>
      </c>
    </row>
    <row r="4424" spans="1:7" ht="15" x14ac:dyDescent="0.25">
      <c r="A4424" s="128" t="str">
        <f t="shared" si="69"/>
        <v>Reg2015Renal pelvis - C65Female4</v>
      </c>
      <c r="B4424" s="23" t="s">
        <v>2</v>
      </c>
      <c r="C4424" s="23">
        <v>2015</v>
      </c>
      <c r="D4424" s="23" t="s">
        <v>275</v>
      </c>
      <c r="E4424" s="23" t="s">
        <v>4</v>
      </c>
      <c r="F4424" s="23">
        <v>4</v>
      </c>
      <c r="G4424" s="23">
        <v>5</v>
      </c>
    </row>
    <row r="4425" spans="1:7" ht="15" x14ac:dyDescent="0.25">
      <c r="A4425" s="128" t="str">
        <f t="shared" si="69"/>
        <v>Reg2015Ureter - C66Female4</v>
      </c>
      <c r="B4425" s="23" t="s">
        <v>2</v>
      </c>
      <c r="C4425" s="23">
        <v>2015</v>
      </c>
      <c r="D4425" s="23" t="s">
        <v>43</v>
      </c>
      <c r="E4425" s="23" t="s">
        <v>4</v>
      </c>
      <c r="F4425" s="23">
        <v>4</v>
      </c>
      <c r="G4425" s="23">
        <v>1</v>
      </c>
    </row>
    <row r="4426" spans="1:7" ht="15" x14ac:dyDescent="0.25">
      <c r="A4426" s="128" t="str">
        <f t="shared" si="69"/>
        <v>Reg2015Bladder - C67Female4</v>
      </c>
      <c r="B4426" s="23" t="s">
        <v>2</v>
      </c>
      <c r="C4426" s="23">
        <v>2015</v>
      </c>
      <c r="D4426" s="23" t="s">
        <v>19</v>
      </c>
      <c r="E4426" s="23" t="s">
        <v>4</v>
      </c>
      <c r="F4426" s="23">
        <v>4</v>
      </c>
      <c r="G4426" s="23">
        <v>33</v>
      </c>
    </row>
    <row r="4427" spans="1:7" ht="15" x14ac:dyDescent="0.25">
      <c r="A4427" s="128" t="str">
        <f t="shared" si="69"/>
        <v>Reg2015Other urinary organs - C68Female4</v>
      </c>
      <c r="B4427" s="23" t="s">
        <v>2</v>
      </c>
      <c r="C4427" s="23">
        <v>2015</v>
      </c>
      <c r="D4427" s="23" t="s">
        <v>276</v>
      </c>
      <c r="E4427" s="23" t="s">
        <v>4</v>
      </c>
      <c r="F4427" s="23">
        <v>4</v>
      </c>
      <c r="G4427" s="23">
        <v>1</v>
      </c>
    </row>
    <row r="4428" spans="1:7" ht="15" x14ac:dyDescent="0.25">
      <c r="A4428" s="128" t="str">
        <f t="shared" si="69"/>
        <v>Reg2015Eye - C69Female4</v>
      </c>
      <c r="B4428" s="23" t="s">
        <v>2</v>
      </c>
      <c r="C4428" s="23">
        <v>2015</v>
      </c>
      <c r="D4428" s="23" t="s">
        <v>278</v>
      </c>
      <c r="E4428" s="23" t="s">
        <v>4</v>
      </c>
      <c r="F4428" s="23">
        <v>4</v>
      </c>
      <c r="G4428" s="23">
        <v>5</v>
      </c>
    </row>
    <row r="4429" spans="1:7" ht="15" x14ac:dyDescent="0.25">
      <c r="A4429" s="128" t="str">
        <f t="shared" si="69"/>
        <v>Reg2015Meninges - C70Female4</v>
      </c>
      <c r="B4429" s="23" t="s">
        <v>2</v>
      </c>
      <c r="C4429" s="23">
        <v>2015</v>
      </c>
      <c r="D4429" s="23" t="s">
        <v>29</v>
      </c>
      <c r="E4429" s="23" t="s">
        <v>4</v>
      </c>
      <c r="F4429" s="23">
        <v>4</v>
      </c>
      <c r="G4429" s="23">
        <v>1</v>
      </c>
    </row>
    <row r="4430" spans="1:7" ht="15" x14ac:dyDescent="0.25">
      <c r="A4430" s="128" t="str">
        <f t="shared" si="69"/>
        <v>Reg2015Brain - C71Female4</v>
      </c>
      <c r="B4430" s="23" t="s">
        <v>2</v>
      </c>
      <c r="C4430" s="23">
        <v>2015</v>
      </c>
      <c r="D4430" s="23" t="s">
        <v>20</v>
      </c>
      <c r="E4430" s="23" t="s">
        <v>4</v>
      </c>
      <c r="F4430" s="23">
        <v>4</v>
      </c>
      <c r="G4430" s="23">
        <v>32</v>
      </c>
    </row>
    <row r="4431" spans="1:7" ht="15" x14ac:dyDescent="0.25">
      <c r="A4431" s="128" t="str">
        <f t="shared" si="69"/>
        <v>Reg2015Other central nervous system - C72Female4</v>
      </c>
      <c r="B4431" s="23" t="s">
        <v>2</v>
      </c>
      <c r="C4431" s="23">
        <v>2015</v>
      </c>
      <c r="D4431" s="23" t="s">
        <v>279</v>
      </c>
      <c r="E4431" s="23" t="s">
        <v>4</v>
      </c>
      <c r="F4431" s="23">
        <v>4</v>
      </c>
      <c r="G4431" s="23">
        <v>3</v>
      </c>
    </row>
    <row r="4432" spans="1:7" ht="15" x14ac:dyDescent="0.25">
      <c r="A4432" s="128" t="str">
        <f t="shared" si="69"/>
        <v>Reg2015Thyroid - C73Female4</v>
      </c>
      <c r="B4432" s="23" t="s">
        <v>2</v>
      </c>
      <c r="C4432" s="23">
        <v>2015</v>
      </c>
      <c r="D4432" s="23" t="s">
        <v>281</v>
      </c>
      <c r="E4432" s="23" t="s">
        <v>4</v>
      </c>
      <c r="F4432" s="23">
        <v>4</v>
      </c>
      <c r="G4432" s="23">
        <v>28</v>
      </c>
    </row>
    <row r="4433" spans="1:7" ht="15" x14ac:dyDescent="0.25">
      <c r="A4433" s="128" t="str">
        <f t="shared" si="69"/>
        <v>Reg2015Adrenal gland - C74Female4</v>
      </c>
      <c r="B4433" s="23" t="s">
        <v>2</v>
      </c>
      <c r="C4433" s="23">
        <v>2015</v>
      </c>
      <c r="D4433" s="23" t="s">
        <v>282</v>
      </c>
      <c r="E4433" s="23" t="s">
        <v>4</v>
      </c>
      <c r="F4433" s="23">
        <v>4</v>
      </c>
      <c r="G4433" s="23">
        <v>3</v>
      </c>
    </row>
    <row r="4434" spans="1:7" ht="15" x14ac:dyDescent="0.25">
      <c r="A4434" s="128" t="str">
        <f t="shared" si="69"/>
        <v>Reg2015Other endocrine glands - C75Female4</v>
      </c>
      <c r="B4434" s="23" t="s">
        <v>2</v>
      </c>
      <c r="C4434" s="23">
        <v>2015</v>
      </c>
      <c r="D4434" s="23" t="s">
        <v>283</v>
      </c>
      <c r="E4434" s="23" t="s">
        <v>4</v>
      </c>
      <c r="F4434" s="23">
        <v>4</v>
      </c>
      <c r="G4434" s="23">
        <v>1</v>
      </c>
    </row>
    <row r="4435" spans="1:7" ht="15" x14ac:dyDescent="0.25">
      <c r="A4435" s="128" t="str">
        <f t="shared" si="69"/>
        <v>Reg2015Unknown primary - C77-C79Female4</v>
      </c>
      <c r="B4435" s="23" t="s">
        <v>2</v>
      </c>
      <c r="C4435" s="23">
        <v>2015</v>
      </c>
      <c r="D4435" s="23" t="s">
        <v>286</v>
      </c>
      <c r="E4435" s="23" t="s">
        <v>4</v>
      </c>
      <c r="F4435" s="23">
        <v>4</v>
      </c>
      <c r="G4435" s="23">
        <v>48</v>
      </c>
    </row>
    <row r="4436" spans="1:7" ht="15" x14ac:dyDescent="0.25">
      <c r="A4436" s="128" t="str">
        <f t="shared" si="69"/>
        <v>Reg2015Unspecified site - C80Female4</v>
      </c>
      <c r="B4436" s="23" t="s">
        <v>2</v>
      </c>
      <c r="C4436" s="23">
        <v>2015</v>
      </c>
      <c r="D4436" s="23" t="s">
        <v>287</v>
      </c>
      <c r="E4436" s="23" t="s">
        <v>4</v>
      </c>
      <c r="F4436" s="23">
        <v>4</v>
      </c>
      <c r="G4436" s="23">
        <v>7</v>
      </c>
    </row>
    <row r="4437" spans="1:7" ht="15" x14ac:dyDescent="0.25">
      <c r="A4437" s="128" t="str">
        <f t="shared" si="69"/>
        <v>Reg2015Hodgkin lymphoma - C81Female4</v>
      </c>
      <c r="B4437" s="23" t="s">
        <v>2</v>
      </c>
      <c r="C4437" s="23">
        <v>2015</v>
      </c>
      <c r="D4437" s="23" t="s">
        <v>289</v>
      </c>
      <c r="E4437" s="23" t="s">
        <v>4</v>
      </c>
      <c r="F4437" s="23">
        <v>4</v>
      </c>
      <c r="G4437" s="23">
        <v>9</v>
      </c>
    </row>
    <row r="4438" spans="1:7" ht="15" x14ac:dyDescent="0.25">
      <c r="A4438" s="128" t="str">
        <f t="shared" si="69"/>
        <v>Reg2015Non-Hodgkin lymphoma - C82-C86, C96Female4</v>
      </c>
      <c r="B4438" s="23" t="s">
        <v>2</v>
      </c>
      <c r="C4438" s="23">
        <v>2015</v>
      </c>
      <c r="D4438" s="23" t="s">
        <v>365</v>
      </c>
      <c r="E4438" s="23" t="s">
        <v>4</v>
      </c>
      <c r="F4438" s="23">
        <v>4</v>
      </c>
      <c r="G4438" s="23">
        <v>77</v>
      </c>
    </row>
    <row r="4439" spans="1:7" ht="15" x14ac:dyDescent="0.25">
      <c r="A4439" s="128" t="str">
        <f t="shared" si="69"/>
        <v>Reg2015Immunoproliferative cancers - C88Female4</v>
      </c>
      <c r="B4439" s="23" t="s">
        <v>2</v>
      </c>
      <c r="C4439" s="23">
        <v>2015</v>
      </c>
      <c r="D4439" s="23" t="s">
        <v>291</v>
      </c>
      <c r="E4439" s="23" t="s">
        <v>4</v>
      </c>
      <c r="F4439" s="23">
        <v>4</v>
      </c>
      <c r="G4439" s="23">
        <v>3</v>
      </c>
    </row>
    <row r="4440" spans="1:7" ht="15" x14ac:dyDescent="0.25">
      <c r="A4440" s="128" t="str">
        <f t="shared" si="69"/>
        <v>Reg2015Myeloma - C90Female4</v>
      </c>
      <c r="B4440" s="23" t="s">
        <v>2</v>
      </c>
      <c r="C4440" s="23">
        <v>2015</v>
      </c>
      <c r="D4440" s="23" t="s">
        <v>292</v>
      </c>
      <c r="E4440" s="23" t="s">
        <v>4</v>
      </c>
      <c r="F4440" s="23">
        <v>4</v>
      </c>
      <c r="G4440" s="23">
        <v>36</v>
      </c>
    </row>
    <row r="4441" spans="1:7" ht="15" x14ac:dyDescent="0.25">
      <c r="A4441" s="128" t="str">
        <f t="shared" si="69"/>
        <v>Reg2015Leukaemia - C91-C95Female4</v>
      </c>
      <c r="B4441" s="23" t="s">
        <v>2</v>
      </c>
      <c r="C4441" s="23">
        <v>2015</v>
      </c>
      <c r="D4441" s="23" t="s">
        <v>26</v>
      </c>
      <c r="E4441" s="23" t="s">
        <v>4</v>
      </c>
      <c r="F4441" s="23">
        <v>4</v>
      </c>
      <c r="G4441" s="23">
        <v>68</v>
      </c>
    </row>
    <row r="4442" spans="1:7" ht="15" x14ac:dyDescent="0.25">
      <c r="A4442" s="128" t="str">
        <f t="shared" si="69"/>
        <v>Reg2015Polycythemia vera - D45Female4</v>
      </c>
      <c r="B4442" s="23" t="s">
        <v>2</v>
      </c>
      <c r="C4442" s="23">
        <v>2015</v>
      </c>
      <c r="D4442" s="23" t="s">
        <v>294</v>
      </c>
      <c r="E4442" s="23" t="s">
        <v>4</v>
      </c>
      <c r="F4442" s="23">
        <v>4</v>
      </c>
      <c r="G4442" s="23">
        <v>7</v>
      </c>
    </row>
    <row r="4443" spans="1:7" ht="15" x14ac:dyDescent="0.25">
      <c r="A4443" s="128" t="str">
        <f t="shared" si="69"/>
        <v>Reg2015Myelodyplastic syndromes - D46Female4</v>
      </c>
      <c r="B4443" s="23" t="s">
        <v>2</v>
      </c>
      <c r="C4443" s="23">
        <v>2015</v>
      </c>
      <c r="D4443" s="23" t="s">
        <v>295</v>
      </c>
      <c r="E4443" s="23" t="s">
        <v>4</v>
      </c>
      <c r="F4443" s="23">
        <v>4</v>
      </c>
      <c r="G4443" s="23">
        <v>12</v>
      </c>
    </row>
    <row r="4444" spans="1:7" ht="15" x14ac:dyDescent="0.25">
      <c r="A4444" s="128" t="str">
        <f t="shared" si="69"/>
        <v>Reg2015Uncertain behaviour of lymphoid, haematopoietic and related tissue - D47Female4</v>
      </c>
      <c r="B4444" s="23" t="s">
        <v>2</v>
      </c>
      <c r="C4444" s="23">
        <v>2015</v>
      </c>
      <c r="D4444" s="23" t="s">
        <v>296</v>
      </c>
      <c r="E4444" s="23" t="s">
        <v>4</v>
      </c>
      <c r="F4444" s="23">
        <v>4</v>
      </c>
      <c r="G4444" s="23">
        <v>9</v>
      </c>
    </row>
    <row r="4445" spans="1:7" ht="15" x14ac:dyDescent="0.25">
      <c r="A4445" s="128" t="str">
        <f t="shared" si="69"/>
        <v>Reg2015Lip - C00Male4</v>
      </c>
      <c r="B4445" s="23" t="s">
        <v>2</v>
      </c>
      <c r="C4445" s="23">
        <v>2015</v>
      </c>
      <c r="D4445" s="23" t="s">
        <v>27</v>
      </c>
      <c r="E4445" s="23" t="s">
        <v>5</v>
      </c>
      <c r="F4445" s="23">
        <v>4</v>
      </c>
      <c r="G4445" s="23">
        <v>15</v>
      </c>
    </row>
    <row r="4446" spans="1:7" ht="15" x14ac:dyDescent="0.25">
      <c r="A4446" s="128" t="str">
        <f t="shared" si="69"/>
        <v>Reg2015Tongue - C01-C02Male4</v>
      </c>
      <c r="B4446" s="23" t="s">
        <v>2</v>
      </c>
      <c r="C4446" s="23">
        <v>2015</v>
      </c>
      <c r="D4446" s="23" t="s">
        <v>42</v>
      </c>
      <c r="E4446" s="23" t="s">
        <v>5</v>
      </c>
      <c r="F4446" s="23">
        <v>4</v>
      </c>
      <c r="G4446" s="23">
        <v>21</v>
      </c>
    </row>
    <row r="4447" spans="1:7" ht="15" x14ac:dyDescent="0.25">
      <c r="A4447" s="128" t="str">
        <f t="shared" si="69"/>
        <v>Reg2015Mouth - C03-C06Male4</v>
      </c>
      <c r="B4447" s="23" t="s">
        <v>2</v>
      </c>
      <c r="C4447" s="23">
        <v>2015</v>
      </c>
      <c r="D4447" s="23" t="s">
        <v>31</v>
      </c>
      <c r="E4447" s="23" t="s">
        <v>5</v>
      </c>
      <c r="F4447" s="23">
        <v>4</v>
      </c>
      <c r="G4447" s="23">
        <v>11</v>
      </c>
    </row>
    <row r="4448" spans="1:7" ht="15" x14ac:dyDescent="0.25">
      <c r="A4448" s="128" t="str">
        <f t="shared" si="69"/>
        <v>Reg2015Salivary glands - C07-C08Male4</v>
      </c>
      <c r="B4448" s="23" t="s">
        <v>2</v>
      </c>
      <c r="C4448" s="23">
        <v>2015</v>
      </c>
      <c r="D4448" s="23" t="s">
        <v>247</v>
      </c>
      <c r="E4448" s="23" t="s">
        <v>5</v>
      </c>
      <c r="F4448" s="23">
        <v>4</v>
      </c>
      <c r="G4448" s="23">
        <v>5</v>
      </c>
    </row>
    <row r="4449" spans="1:7" ht="15" x14ac:dyDescent="0.25">
      <c r="A4449" s="128" t="str">
        <f t="shared" si="69"/>
        <v>Reg2015Tonsils - C09Male4</v>
      </c>
      <c r="B4449" s="23" t="s">
        <v>2</v>
      </c>
      <c r="C4449" s="23">
        <v>2015</v>
      </c>
      <c r="D4449" s="23" t="s">
        <v>248</v>
      </c>
      <c r="E4449" s="23" t="s">
        <v>5</v>
      </c>
      <c r="F4449" s="23">
        <v>4</v>
      </c>
      <c r="G4449" s="23">
        <v>11</v>
      </c>
    </row>
    <row r="4450" spans="1:7" ht="15" x14ac:dyDescent="0.25">
      <c r="A4450" s="128" t="str">
        <f t="shared" si="69"/>
        <v>Reg2015Oropharynx - C10Male4</v>
      </c>
      <c r="B4450" s="23" t="s">
        <v>2</v>
      </c>
      <c r="C4450" s="23">
        <v>2015</v>
      </c>
      <c r="D4450" s="23" t="s">
        <v>34</v>
      </c>
      <c r="E4450" s="23" t="s">
        <v>5</v>
      </c>
      <c r="F4450" s="23">
        <v>4</v>
      </c>
      <c r="G4450" s="23">
        <v>4</v>
      </c>
    </row>
    <row r="4451" spans="1:7" ht="15" x14ac:dyDescent="0.25">
      <c r="A4451" s="128" t="str">
        <f t="shared" si="69"/>
        <v>Reg2015Nasopharynx - C11Male4</v>
      </c>
      <c r="B4451" s="23" t="s">
        <v>2</v>
      </c>
      <c r="C4451" s="23">
        <v>2015</v>
      </c>
      <c r="D4451" s="23" t="s">
        <v>32</v>
      </c>
      <c r="E4451" s="23" t="s">
        <v>5</v>
      </c>
      <c r="F4451" s="23">
        <v>4</v>
      </c>
      <c r="G4451" s="23">
        <v>5</v>
      </c>
    </row>
    <row r="4452" spans="1:7" ht="15" x14ac:dyDescent="0.25">
      <c r="A4452" s="128" t="str">
        <f t="shared" si="69"/>
        <v>Reg2015Pyriform sinus - C12Male4</v>
      </c>
      <c r="B4452" s="23" t="s">
        <v>2</v>
      </c>
      <c r="C4452" s="23">
        <v>2015</v>
      </c>
      <c r="D4452" s="23" t="s">
        <v>249</v>
      </c>
      <c r="E4452" s="23" t="s">
        <v>5</v>
      </c>
      <c r="F4452" s="23">
        <v>4</v>
      </c>
      <c r="G4452" s="23">
        <v>4</v>
      </c>
    </row>
    <row r="4453" spans="1:7" ht="15" x14ac:dyDescent="0.25">
      <c r="A4453" s="128" t="str">
        <f t="shared" si="69"/>
        <v>Reg2015Hypopharynx - C13Male4</v>
      </c>
      <c r="B4453" s="23" t="s">
        <v>2</v>
      </c>
      <c r="C4453" s="23">
        <v>2015</v>
      </c>
      <c r="D4453" s="23" t="s">
        <v>24</v>
      </c>
      <c r="E4453" s="23" t="s">
        <v>5</v>
      </c>
      <c r="F4453" s="23">
        <v>4</v>
      </c>
      <c r="G4453" s="23">
        <v>3</v>
      </c>
    </row>
    <row r="4454" spans="1:7" ht="15" x14ac:dyDescent="0.25">
      <c r="A4454" s="128" t="str">
        <f t="shared" si="69"/>
        <v>Reg2015Other lip, oral cavity and pharynx - C14Male4</v>
      </c>
      <c r="B4454" s="23" t="s">
        <v>2</v>
      </c>
      <c r="C4454" s="23">
        <v>2015</v>
      </c>
      <c r="D4454" s="23" t="s">
        <v>250</v>
      </c>
      <c r="E4454" s="23" t="s">
        <v>5</v>
      </c>
      <c r="F4454" s="23">
        <v>4</v>
      </c>
      <c r="G4454" s="23">
        <v>2</v>
      </c>
    </row>
    <row r="4455" spans="1:7" ht="15" x14ac:dyDescent="0.25">
      <c r="A4455" s="128" t="str">
        <f t="shared" si="69"/>
        <v>Reg2015Oesophagus - C15Male4</v>
      </c>
      <c r="B4455" s="23" t="s">
        <v>2</v>
      </c>
      <c r="C4455" s="23">
        <v>2015</v>
      </c>
      <c r="D4455" s="23" t="s">
        <v>33</v>
      </c>
      <c r="E4455" s="23" t="s">
        <v>5</v>
      </c>
      <c r="F4455" s="23">
        <v>4</v>
      </c>
      <c r="G4455" s="23">
        <v>53</v>
      </c>
    </row>
    <row r="4456" spans="1:7" ht="15" x14ac:dyDescent="0.25">
      <c r="A4456" s="128" t="str">
        <f t="shared" si="69"/>
        <v>Reg2015Stomach - C16Male4</v>
      </c>
      <c r="B4456" s="23" t="s">
        <v>2</v>
      </c>
      <c r="C4456" s="23">
        <v>2015</v>
      </c>
      <c r="D4456" s="23" t="s">
        <v>39</v>
      </c>
      <c r="E4456" s="23" t="s">
        <v>5</v>
      </c>
      <c r="F4456" s="23">
        <v>4</v>
      </c>
      <c r="G4456" s="23">
        <v>60</v>
      </c>
    </row>
    <row r="4457" spans="1:7" ht="15" x14ac:dyDescent="0.25">
      <c r="A4457" s="128" t="str">
        <f t="shared" si="69"/>
        <v>Reg2015Small intestine - C17Male4</v>
      </c>
      <c r="B4457" s="23" t="s">
        <v>2</v>
      </c>
      <c r="C4457" s="23">
        <v>2015</v>
      </c>
      <c r="D4457" s="23" t="s">
        <v>252</v>
      </c>
      <c r="E4457" s="23" t="s">
        <v>5</v>
      </c>
      <c r="F4457" s="23">
        <v>4</v>
      </c>
      <c r="G4457" s="23">
        <v>9</v>
      </c>
    </row>
    <row r="4458" spans="1:7" ht="15" x14ac:dyDescent="0.25">
      <c r="A4458" s="128" t="str">
        <f t="shared" si="69"/>
        <v>Reg2015Colon, rectum and rectosigmoid junction - C18-C20Male4</v>
      </c>
      <c r="B4458" s="23" t="s">
        <v>2</v>
      </c>
      <c r="C4458" s="23">
        <v>2015</v>
      </c>
      <c r="D4458" s="23" t="s">
        <v>1567</v>
      </c>
      <c r="E4458" s="23" t="s">
        <v>5</v>
      </c>
      <c r="F4458" s="23">
        <v>4</v>
      </c>
      <c r="G4458" s="23">
        <v>350</v>
      </c>
    </row>
    <row r="4459" spans="1:7" ht="15" x14ac:dyDescent="0.25">
      <c r="A4459" s="128" t="str">
        <f t="shared" si="69"/>
        <v>Reg2015Anus - C21Male4</v>
      </c>
      <c r="B4459" s="23" t="s">
        <v>2</v>
      </c>
      <c r="C4459" s="23">
        <v>2015</v>
      </c>
      <c r="D4459" s="23" t="s">
        <v>18</v>
      </c>
      <c r="E4459" s="23" t="s">
        <v>5</v>
      </c>
      <c r="F4459" s="23">
        <v>4</v>
      </c>
      <c r="G4459" s="23">
        <v>9</v>
      </c>
    </row>
    <row r="4460" spans="1:7" ht="15" x14ac:dyDescent="0.25">
      <c r="A4460" s="128" t="str">
        <f t="shared" si="69"/>
        <v>Reg2015Liver - C22Male4</v>
      </c>
      <c r="B4460" s="23" t="s">
        <v>2</v>
      </c>
      <c r="C4460" s="23">
        <v>2015</v>
      </c>
      <c r="D4460" s="23" t="s">
        <v>254</v>
      </c>
      <c r="E4460" s="23" t="s">
        <v>5</v>
      </c>
      <c r="F4460" s="23">
        <v>4</v>
      </c>
      <c r="G4460" s="23">
        <v>53</v>
      </c>
    </row>
    <row r="4461" spans="1:7" ht="15" x14ac:dyDescent="0.25">
      <c r="A4461" s="128" t="str">
        <f t="shared" si="69"/>
        <v>Reg2015Gallbladder - C23Male4</v>
      </c>
      <c r="B4461" s="23" t="s">
        <v>2</v>
      </c>
      <c r="C4461" s="23">
        <v>2015</v>
      </c>
      <c r="D4461" s="23" t="s">
        <v>23</v>
      </c>
      <c r="E4461" s="23" t="s">
        <v>5</v>
      </c>
      <c r="F4461" s="23">
        <v>4</v>
      </c>
      <c r="G4461" s="23">
        <v>4</v>
      </c>
    </row>
    <row r="4462" spans="1:7" ht="15" x14ac:dyDescent="0.25">
      <c r="A4462" s="128" t="str">
        <f t="shared" si="69"/>
        <v>Reg2015Other biliary tract - C24Male4</v>
      </c>
      <c r="B4462" s="23" t="s">
        <v>2</v>
      </c>
      <c r="C4462" s="23">
        <v>2015</v>
      </c>
      <c r="D4462" s="23" t="s">
        <v>255</v>
      </c>
      <c r="E4462" s="23" t="s">
        <v>5</v>
      </c>
      <c r="F4462" s="23">
        <v>4</v>
      </c>
      <c r="G4462" s="23">
        <v>11</v>
      </c>
    </row>
    <row r="4463" spans="1:7" ht="15" x14ac:dyDescent="0.25">
      <c r="A4463" s="128" t="str">
        <f t="shared" si="69"/>
        <v>Reg2015Pancreas - C25Male4</v>
      </c>
      <c r="B4463" s="23" t="s">
        <v>2</v>
      </c>
      <c r="C4463" s="23">
        <v>2015</v>
      </c>
      <c r="D4463" s="23" t="s">
        <v>36</v>
      </c>
      <c r="E4463" s="23" t="s">
        <v>5</v>
      </c>
      <c r="F4463" s="23">
        <v>4</v>
      </c>
      <c r="G4463" s="23">
        <v>82</v>
      </c>
    </row>
    <row r="4464" spans="1:7" ht="15" x14ac:dyDescent="0.25">
      <c r="A4464" s="128" t="str">
        <f t="shared" si="69"/>
        <v>Reg2015Other digestive organs - C26Male4</v>
      </c>
      <c r="B4464" s="23" t="s">
        <v>2</v>
      </c>
      <c r="C4464" s="23">
        <v>2015</v>
      </c>
      <c r="D4464" s="23" t="s">
        <v>256</v>
      </c>
      <c r="E4464" s="23" t="s">
        <v>5</v>
      </c>
      <c r="F4464" s="23">
        <v>4</v>
      </c>
      <c r="G4464" s="23">
        <v>17</v>
      </c>
    </row>
    <row r="4465" spans="1:7" ht="15" x14ac:dyDescent="0.25">
      <c r="A4465" s="128" t="str">
        <f t="shared" si="69"/>
        <v>Reg2015Nasal cavity and middle ear - C30Male4</v>
      </c>
      <c r="B4465" s="23" t="s">
        <v>2</v>
      </c>
      <c r="C4465" s="23">
        <v>2015</v>
      </c>
      <c r="D4465" s="23" t="s">
        <v>258</v>
      </c>
      <c r="E4465" s="23" t="s">
        <v>5</v>
      </c>
      <c r="F4465" s="23">
        <v>4</v>
      </c>
      <c r="G4465" s="23">
        <v>2</v>
      </c>
    </row>
    <row r="4466" spans="1:7" ht="15" x14ac:dyDescent="0.25">
      <c r="A4466" s="128" t="str">
        <f t="shared" si="69"/>
        <v>Reg2015Accessory sinuses - C31Male4</v>
      </c>
      <c r="B4466" s="23" t="s">
        <v>2</v>
      </c>
      <c r="C4466" s="23">
        <v>2015</v>
      </c>
      <c r="D4466" s="23" t="s">
        <v>259</v>
      </c>
      <c r="E4466" s="23" t="s">
        <v>5</v>
      </c>
      <c r="F4466" s="23">
        <v>4</v>
      </c>
      <c r="G4466" s="23">
        <v>2</v>
      </c>
    </row>
    <row r="4467" spans="1:7" ht="15" x14ac:dyDescent="0.25">
      <c r="A4467" s="128" t="str">
        <f t="shared" si="69"/>
        <v>Reg2015Larynx - C32Male4</v>
      </c>
      <c r="B4467" s="23" t="s">
        <v>2</v>
      </c>
      <c r="C4467" s="23">
        <v>2015</v>
      </c>
      <c r="D4467" s="23" t="s">
        <v>25</v>
      </c>
      <c r="E4467" s="23" t="s">
        <v>5</v>
      </c>
      <c r="F4467" s="23">
        <v>4</v>
      </c>
      <c r="G4467" s="23">
        <v>21</v>
      </c>
    </row>
    <row r="4468" spans="1:7" ht="15" x14ac:dyDescent="0.25">
      <c r="A4468" s="128" t="str">
        <f t="shared" si="69"/>
        <v>Reg2015Lung - C33-C34Male4</v>
      </c>
      <c r="B4468" s="23" t="s">
        <v>2</v>
      </c>
      <c r="C4468" s="23">
        <v>2015</v>
      </c>
      <c r="D4468" s="23" t="s">
        <v>47</v>
      </c>
      <c r="E4468" s="23" t="s">
        <v>5</v>
      </c>
      <c r="F4468" s="23">
        <v>4</v>
      </c>
      <c r="G4468" s="23">
        <v>269</v>
      </c>
    </row>
    <row r="4469" spans="1:7" ht="15" x14ac:dyDescent="0.25">
      <c r="A4469" s="128" t="str">
        <f t="shared" si="69"/>
        <v>Reg2015Thymus - C37Male4</v>
      </c>
      <c r="B4469" s="23" t="s">
        <v>2</v>
      </c>
      <c r="C4469" s="23">
        <v>2015</v>
      </c>
      <c r="D4469" s="23" t="s">
        <v>41</v>
      </c>
      <c r="E4469" s="23" t="s">
        <v>5</v>
      </c>
      <c r="F4469" s="23">
        <v>4</v>
      </c>
      <c r="G4469" s="23">
        <v>2</v>
      </c>
    </row>
    <row r="4470" spans="1:7" ht="15" x14ac:dyDescent="0.25">
      <c r="A4470" s="128" t="str">
        <f t="shared" si="69"/>
        <v>Reg2015Heart, mediastinum and pleura - C38Male4</v>
      </c>
      <c r="B4470" s="23" t="s">
        <v>2</v>
      </c>
      <c r="C4470" s="23">
        <v>2015</v>
      </c>
      <c r="D4470" s="23" t="s">
        <v>260</v>
      </c>
      <c r="E4470" s="23" t="s">
        <v>5</v>
      </c>
      <c r="F4470" s="23">
        <v>4</v>
      </c>
      <c r="G4470" s="23">
        <v>1</v>
      </c>
    </row>
    <row r="4471" spans="1:7" ht="15" x14ac:dyDescent="0.25">
      <c r="A4471" s="128" t="str">
        <f t="shared" si="69"/>
        <v>Reg2015Bone and articular cartilage - C40-C41Male4</v>
      </c>
      <c r="B4471" s="23" t="s">
        <v>2</v>
      </c>
      <c r="C4471" s="23">
        <v>2015</v>
      </c>
      <c r="D4471" s="23" t="s">
        <v>262</v>
      </c>
      <c r="E4471" s="23" t="s">
        <v>5</v>
      </c>
      <c r="F4471" s="23">
        <v>4</v>
      </c>
      <c r="G4471" s="23">
        <v>4</v>
      </c>
    </row>
    <row r="4472" spans="1:7" ht="15" x14ac:dyDescent="0.25">
      <c r="A4472" s="128" t="str">
        <f t="shared" si="69"/>
        <v>Reg2015Melanoma - C43Male4</v>
      </c>
      <c r="B4472" s="23" t="s">
        <v>2</v>
      </c>
      <c r="C4472" s="23">
        <v>2015</v>
      </c>
      <c r="D4472" s="23" t="s">
        <v>28</v>
      </c>
      <c r="E4472" s="23" t="s">
        <v>5</v>
      </c>
      <c r="F4472" s="23">
        <v>4</v>
      </c>
      <c r="G4472" s="23">
        <v>280</v>
      </c>
    </row>
    <row r="4473" spans="1:7" ht="15" x14ac:dyDescent="0.25">
      <c r="A4473" s="128" t="str">
        <f t="shared" si="69"/>
        <v>Reg2015Non-melanoma - C44Male4</v>
      </c>
      <c r="B4473" s="23" t="s">
        <v>2</v>
      </c>
      <c r="C4473" s="23">
        <v>2015</v>
      </c>
      <c r="D4473" s="23" t="s">
        <v>263</v>
      </c>
      <c r="E4473" s="23" t="s">
        <v>5</v>
      </c>
      <c r="F4473" s="23">
        <v>4</v>
      </c>
      <c r="G4473" s="23">
        <v>15</v>
      </c>
    </row>
    <row r="4474" spans="1:7" ht="15" x14ac:dyDescent="0.25">
      <c r="A4474" s="128" t="str">
        <f t="shared" si="69"/>
        <v>Reg2015Mesothelioma - C45Male4</v>
      </c>
      <c r="B4474" s="23" t="s">
        <v>2</v>
      </c>
      <c r="C4474" s="23">
        <v>2015</v>
      </c>
      <c r="D4474" s="23" t="s">
        <v>30</v>
      </c>
      <c r="E4474" s="23" t="s">
        <v>5</v>
      </c>
      <c r="F4474" s="23">
        <v>4</v>
      </c>
      <c r="G4474" s="23">
        <v>17</v>
      </c>
    </row>
    <row r="4475" spans="1:7" ht="15" x14ac:dyDescent="0.25">
      <c r="A4475" s="128" t="str">
        <f t="shared" si="69"/>
        <v>Reg2015Peripheral nerves and autonomic nervous system - C47Male4</v>
      </c>
      <c r="B4475" s="23" t="s">
        <v>2</v>
      </c>
      <c r="C4475" s="23">
        <v>2015</v>
      </c>
      <c r="D4475" s="23" t="s">
        <v>266</v>
      </c>
      <c r="E4475" s="23" t="s">
        <v>5</v>
      </c>
      <c r="F4475" s="23">
        <v>4</v>
      </c>
      <c r="G4475" s="23">
        <v>2</v>
      </c>
    </row>
    <row r="4476" spans="1:7" ht="15" x14ac:dyDescent="0.25">
      <c r="A4476" s="128" t="str">
        <f t="shared" si="69"/>
        <v>Reg2015Peritoneum - C48Male4</v>
      </c>
      <c r="B4476" s="23" t="s">
        <v>2</v>
      </c>
      <c r="C4476" s="23">
        <v>2015</v>
      </c>
      <c r="D4476" s="23" t="s">
        <v>267</v>
      </c>
      <c r="E4476" s="23" t="s">
        <v>5</v>
      </c>
      <c r="F4476" s="23">
        <v>4</v>
      </c>
      <c r="G4476" s="23">
        <v>2</v>
      </c>
    </row>
    <row r="4477" spans="1:7" ht="15" x14ac:dyDescent="0.25">
      <c r="A4477" s="128" t="str">
        <f t="shared" si="69"/>
        <v>Reg2015Connective tissue - C49Male4</v>
      </c>
      <c r="B4477" s="23" t="s">
        <v>2</v>
      </c>
      <c r="C4477" s="23">
        <v>2015</v>
      </c>
      <c r="D4477" s="23" t="s">
        <v>268</v>
      </c>
      <c r="E4477" s="23" t="s">
        <v>5</v>
      </c>
      <c r="F4477" s="23">
        <v>4</v>
      </c>
      <c r="G4477" s="23">
        <v>16</v>
      </c>
    </row>
    <row r="4478" spans="1:7" ht="15" x14ac:dyDescent="0.25">
      <c r="A4478" s="128" t="str">
        <f t="shared" si="69"/>
        <v>Reg2015Breast - C50Male4</v>
      </c>
      <c r="B4478" s="23" t="s">
        <v>2</v>
      </c>
      <c r="C4478" s="23">
        <v>2015</v>
      </c>
      <c r="D4478" s="23" t="s">
        <v>21</v>
      </c>
      <c r="E4478" s="23" t="s">
        <v>5</v>
      </c>
      <c r="F4478" s="23">
        <v>4</v>
      </c>
      <c r="G4478" s="23">
        <v>3</v>
      </c>
    </row>
    <row r="4479" spans="1:7" ht="15" x14ac:dyDescent="0.25">
      <c r="A4479" s="128" t="str">
        <f t="shared" si="69"/>
        <v>Reg2015Penis - C60Male4</v>
      </c>
      <c r="B4479" s="23" t="s">
        <v>2</v>
      </c>
      <c r="C4479" s="23">
        <v>2015</v>
      </c>
      <c r="D4479" s="23" t="s">
        <v>37</v>
      </c>
      <c r="E4479" s="23" t="s">
        <v>5</v>
      </c>
      <c r="F4479" s="23">
        <v>4</v>
      </c>
      <c r="G4479" s="23">
        <v>5</v>
      </c>
    </row>
    <row r="4480" spans="1:7" ht="15" x14ac:dyDescent="0.25">
      <c r="A4480" s="128" t="str">
        <f t="shared" si="69"/>
        <v>Reg2015Prostate - C61Male4</v>
      </c>
      <c r="B4480" s="23" t="s">
        <v>2</v>
      </c>
      <c r="C4480" s="23">
        <v>2015</v>
      </c>
      <c r="D4480" s="23" t="s">
        <v>38</v>
      </c>
      <c r="E4480" s="23" t="s">
        <v>5</v>
      </c>
      <c r="F4480" s="23">
        <v>4</v>
      </c>
      <c r="G4480" s="23">
        <v>655</v>
      </c>
    </row>
    <row r="4481" spans="1:7" ht="15" x14ac:dyDescent="0.25">
      <c r="A4481" s="128" t="str">
        <f t="shared" si="69"/>
        <v>Reg2015Testis - C62Male4</v>
      </c>
      <c r="B4481" s="23" t="s">
        <v>2</v>
      </c>
      <c r="C4481" s="23">
        <v>2015</v>
      </c>
      <c r="D4481" s="23" t="s">
        <v>40</v>
      </c>
      <c r="E4481" s="23" t="s">
        <v>5</v>
      </c>
      <c r="F4481" s="23">
        <v>4</v>
      </c>
      <c r="G4481" s="23">
        <v>35</v>
      </c>
    </row>
    <row r="4482" spans="1:7" ht="15" x14ac:dyDescent="0.25">
      <c r="A4482" s="128" t="str">
        <f t="shared" si="69"/>
        <v>Reg2015Other male genital organs - C63Male4</v>
      </c>
      <c r="B4482" s="23" t="s">
        <v>2</v>
      </c>
      <c r="C4482" s="23">
        <v>2015</v>
      </c>
      <c r="D4482" s="23" t="s">
        <v>272</v>
      </c>
      <c r="E4482" s="23" t="s">
        <v>5</v>
      </c>
      <c r="F4482" s="23">
        <v>4</v>
      </c>
      <c r="G4482" s="23">
        <v>1</v>
      </c>
    </row>
    <row r="4483" spans="1:7" ht="15" x14ac:dyDescent="0.25">
      <c r="A4483" s="128" t="str">
        <f t="shared" ref="A4483:A4546" si="70">B4483&amp;C4483&amp;D4483&amp;E4483&amp;F4483</f>
        <v>Reg2015Kidney - C64Male4</v>
      </c>
      <c r="B4483" s="23" t="s">
        <v>2</v>
      </c>
      <c r="C4483" s="23">
        <v>2015</v>
      </c>
      <c r="D4483" s="23" t="s">
        <v>274</v>
      </c>
      <c r="E4483" s="23" t="s">
        <v>5</v>
      </c>
      <c r="F4483" s="23">
        <v>4</v>
      </c>
      <c r="G4483" s="23">
        <v>81</v>
      </c>
    </row>
    <row r="4484" spans="1:7" ht="15" x14ac:dyDescent="0.25">
      <c r="A4484" s="128" t="str">
        <f t="shared" si="70"/>
        <v>Reg2015Renal pelvis - C65Male4</v>
      </c>
      <c r="B4484" s="23" t="s">
        <v>2</v>
      </c>
      <c r="C4484" s="23">
        <v>2015</v>
      </c>
      <c r="D4484" s="23" t="s">
        <v>275</v>
      </c>
      <c r="E4484" s="23" t="s">
        <v>5</v>
      </c>
      <c r="F4484" s="23">
        <v>4</v>
      </c>
      <c r="G4484" s="23">
        <v>9</v>
      </c>
    </row>
    <row r="4485" spans="1:7" ht="15" x14ac:dyDescent="0.25">
      <c r="A4485" s="128" t="str">
        <f t="shared" si="70"/>
        <v>Reg2015Ureter - C66Male4</v>
      </c>
      <c r="B4485" s="23" t="s">
        <v>2</v>
      </c>
      <c r="C4485" s="23">
        <v>2015</v>
      </c>
      <c r="D4485" s="23" t="s">
        <v>43</v>
      </c>
      <c r="E4485" s="23" t="s">
        <v>5</v>
      </c>
      <c r="F4485" s="23">
        <v>4</v>
      </c>
      <c r="G4485" s="23">
        <v>5</v>
      </c>
    </row>
    <row r="4486" spans="1:7" ht="15" x14ac:dyDescent="0.25">
      <c r="A4486" s="128" t="str">
        <f t="shared" si="70"/>
        <v>Reg2015Bladder - C67Male4</v>
      </c>
      <c r="B4486" s="23" t="s">
        <v>2</v>
      </c>
      <c r="C4486" s="23">
        <v>2015</v>
      </c>
      <c r="D4486" s="23" t="s">
        <v>19</v>
      </c>
      <c r="E4486" s="23" t="s">
        <v>5</v>
      </c>
      <c r="F4486" s="23">
        <v>4</v>
      </c>
      <c r="G4486" s="23">
        <v>70</v>
      </c>
    </row>
    <row r="4487" spans="1:7" ht="15" x14ac:dyDescent="0.25">
      <c r="A4487" s="128" t="str">
        <f t="shared" si="70"/>
        <v>Reg2015Other urinary organs - C68Male4</v>
      </c>
      <c r="B4487" s="23" t="s">
        <v>2</v>
      </c>
      <c r="C4487" s="23">
        <v>2015</v>
      </c>
      <c r="D4487" s="23" t="s">
        <v>276</v>
      </c>
      <c r="E4487" s="23" t="s">
        <v>5</v>
      </c>
      <c r="F4487" s="23">
        <v>4</v>
      </c>
      <c r="G4487" s="23">
        <v>3</v>
      </c>
    </row>
    <row r="4488" spans="1:7" ht="15" x14ac:dyDescent="0.25">
      <c r="A4488" s="128" t="str">
        <f t="shared" si="70"/>
        <v>Reg2015Eye - C69Male4</v>
      </c>
      <c r="B4488" s="23" t="s">
        <v>2</v>
      </c>
      <c r="C4488" s="23">
        <v>2015</v>
      </c>
      <c r="D4488" s="23" t="s">
        <v>278</v>
      </c>
      <c r="E4488" s="23" t="s">
        <v>5</v>
      </c>
      <c r="F4488" s="23">
        <v>4</v>
      </c>
      <c r="G4488" s="23">
        <v>6</v>
      </c>
    </row>
    <row r="4489" spans="1:7" ht="15" x14ac:dyDescent="0.25">
      <c r="A4489" s="128" t="str">
        <f t="shared" si="70"/>
        <v>Reg2015Brain - C71Male4</v>
      </c>
      <c r="B4489" s="23" t="s">
        <v>2</v>
      </c>
      <c r="C4489" s="23">
        <v>2015</v>
      </c>
      <c r="D4489" s="23" t="s">
        <v>20</v>
      </c>
      <c r="E4489" s="23" t="s">
        <v>5</v>
      </c>
      <c r="F4489" s="23">
        <v>4</v>
      </c>
      <c r="G4489" s="23">
        <v>34</v>
      </c>
    </row>
    <row r="4490" spans="1:7" ht="15" x14ac:dyDescent="0.25">
      <c r="A4490" s="128" t="str">
        <f t="shared" si="70"/>
        <v>Reg2015Other central nervous system - C72Male4</v>
      </c>
      <c r="B4490" s="23" t="s">
        <v>2</v>
      </c>
      <c r="C4490" s="23">
        <v>2015</v>
      </c>
      <c r="D4490" s="23" t="s">
        <v>279</v>
      </c>
      <c r="E4490" s="23" t="s">
        <v>5</v>
      </c>
      <c r="F4490" s="23">
        <v>4</v>
      </c>
      <c r="G4490" s="23">
        <v>2</v>
      </c>
    </row>
    <row r="4491" spans="1:7" ht="15" x14ac:dyDescent="0.25">
      <c r="A4491" s="128" t="str">
        <f t="shared" si="70"/>
        <v>Reg2015Thyroid - C73Male4</v>
      </c>
      <c r="B4491" s="23" t="s">
        <v>2</v>
      </c>
      <c r="C4491" s="23">
        <v>2015</v>
      </c>
      <c r="D4491" s="23" t="s">
        <v>281</v>
      </c>
      <c r="E4491" s="23" t="s">
        <v>5</v>
      </c>
      <c r="F4491" s="23">
        <v>4</v>
      </c>
      <c r="G4491" s="23">
        <v>22</v>
      </c>
    </row>
    <row r="4492" spans="1:7" ht="15" x14ac:dyDescent="0.25">
      <c r="A4492" s="128" t="str">
        <f t="shared" si="70"/>
        <v>Reg2015Adrenal gland - C74Male4</v>
      </c>
      <c r="B4492" s="23" t="s">
        <v>2</v>
      </c>
      <c r="C4492" s="23">
        <v>2015</v>
      </c>
      <c r="D4492" s="23" t="s">
        <v>282</v>
      </c>
      <c r="E4492" s="23" t="s">
        <v>5</v>
      </c>
      <c r="F4492" s="23">
        <v>4</v>
      </c>
      <c r="G4492" s="23">
        <v>1</v>
      </c>
    </row>
    <row r="4493" spans="1:7" ht="15" x14ac:dyDescent="0.25">
      <c r="A4493" s="128" t="str">
        <f t="shared" si="70"/>
        <v>Reg2015Unknown primary - C77-C79Male4</v>
      </c>
      <c r="B4493" s="23" t="s">
        <v>2</v>
      </c>
      <c r="C4493" s="23">
        <v>2015</v>
      </c>
      <c r="D4493" s="23" t="s">
        <v>286</v>
      </c>
      <c r="E4493" s="23" t="s">
        <v>5</v>
      </c>
      <c r="F4493" s="23">
        <v>4</v>
      </c>
      <c r="G4493" s="23">
        <v>58</v>
      </c>
    </row>
    <row r="4494" spans="1:7" ht="15" x14ac:dyDescent="0.25">
      <c r="A4494" s="128" t="str">
        <f t="shared" si="70"/>
        <v>Reg2015Unspecified site - C80Male4</v>
      </c>
      <c r="B4494" s="23" t="s">
        <v>2</v>
      </c>
      <c r="C4494" s="23">
        <v>2015</v>
      </c>
      <c r="D4494" s="23" t="s">
        <v>287</v>
      </c>
      <c r="E4494" s="23" t="s">
        <v>5</v>
      </c>
      <c r="F4494" s="23">
        <v>4</v>
      </c>
      <c r="G4494" s="23">
        <v>8</v>
      </c>
    </row>
    <row r="4495" spans="1:7" ht="15" x14ac:dyDescent="0.25">
      <c r="A4495" s="128" t="str">
        <f t="shared" si="70"/>
        <v>Reg2015Hodgkin lymphoma - C81Male4</v>
      </c>
      <c r="B4495" s="23" t="s">
        <v>2</v>
      </c>
      <c r="C4495" s="23">
        <v>2015</v>
      </c>
      <c r="D4495" s="23" t="s">
        <v>289</v>
      </c>
      <c r="E4495" s="23" t="s">
        <v>5</v>
      </c>
      <c r="F4495" s="23">
        <v>4</v>
      </c>
      <c r="G4495" s="23">
        <v>8</v>
      </c>
    </row>
    <row r="4496" spans="1:7" ht="15" x14ac:dyDescent="0.25">
      <c r="A4496" s="128" t="str">
        <f t="shared" si="70"/>
        <v>Reg2015Non-Hodgkin lymphoma - C82-C86, C96Male4</v>
      </c>
      <c r="B4496" s="23" t="s">
        <v>2</v>
      </c>
      <c r="C4496" s="23">
        <v>2015</v>
      </c>
      <c r="D4496" s="23" t="s">
        <v>365</v>
      </c>
      <c r="E4496" s="23" t="s">
        <v>5</v>
      </c>
      <c r="F4496" s="23">
        <v>4</v>
      </c>
      <c r="G4496" s="23">
        <v>98</v>
      </c>
    </row>
    <row r="4497" spans="1:7" ht="15" x14ac:dyDescent="0.25">
      <c r="A4497" s="128" t="str">
        <f t="shared" si="70"/>
        <v>Reg2015Immunoproliferative cancers - C88Male4</v>
      </c>
      <c r="B4497" s="23" t="s">
        <v>2</v>
      </c>
      <c r="C4497" s="23">
        <v>2015</v>
      </c>
      <c r="D4497" s="23" t="s">
        <v>291</v>
      </c>
      <c r="E4497" s="23" t="s">
        <v>5</v>
      </c>
      <c r="F4497" s="23">
        <v>4</v>
      </c>
      <c r="G4497" s="23">
        <v>6</v>
      </c>
    </row>
    <row r="4498" spans="1:7" ht="15" x14ac:dyDescent="0.25">
      <c r="A4498" s="128" t="str">
        <f t="shared" si="70"/>
        <v>Reg2015Myeloma - C90Male4</v>
      </c>
      <c r="B4498" s="23" t="s">
        <v>2</v>
      </c>
      <c r="C4498" s="23">
        <v>2015</v>
      </c>
      <c r="D4498" s="23" t="s">
        <v>292</v>
      </c>
      <c r="E4498" s="23" t="s">
        <v>5</v>
      </c>
      <c r="F4498" s="23">
        <v>4</v>
      </c>
      <c r="G4498" s="23">
        <v>61</v>
      </c>
    </row>
    <row r="4499" spans="1:7" ht="15" x14ac:dyDescent="0.25">
      <c r="A4499" s="128" t="str">
        <f t="shared" si="70"/>
        <v>Reg2015Leukaemia - C91-C95Male4</v>
      </c>
      <c r="B4499" s="23" t="s">
        <v>2</v>
      </c>
      <c r="C4499" s="23">
        <v>2015</v>
      </c>
      <c r="D4499" s="23" t="s">
        <v>26</v>
      </c>
      <c r="E4499" s="23" t="s">
        <v>5</v>
      </c>
      <c r="F4499" s="23">
        <v>4</v>
      </c>
      <c r="G4499" s="23">
        <v>88</v>
      </c>
    </row>
    <row r="4500" spans="1:7" ht="15" x14ac:dyDescent="0.25">
      <c r="A4500" s="128" t="str">
        <f t="shared" si="70"/>
        <v>Reg2015Polycythemia vera - D45Male4</v>
      </c>
      <c r="B4500" s="23" t="s">
        <v>2</v>
      </c>
      <c r="C4500" s="23">
        <v>2015</v>
      </c>
      <c r="D4500" s="23" t="s">
        <v>294</v>
      </c>
      <c r="E4500" s="23" t="s">
        <v>5</v>
      </c>
      <c r="F4500" s="23">
        <v>4</v>
      </c>
      <c r="G4500" s="23">
        <v>3</v>
      </c>
    </row>
    <row r="4501" spans="1:7" ht="15" x14ac:dyDescent="0.25">
      <c r="A4501" s="128" t="str">
        <f t="shared" si="70"/>
        <v>Reg2015Myelodyplastic syndromes - D46Male4</v>
      </c>
      <c r="B4501" s="23" t="s">
        <v>2</v>
      </c>
      <c r="C4501" s="23">
        <v>2015</v>
      </c>
      <c r="D4501" s="23" t="s">
        <v>295</v>
      </c>
      <c r="E4501" s="23" t="s">
        <v>5</v>
      </c>
      <c r="F4501" s="23">
        <v>4</v>
      </c>
      <c r="G4501" s="23">
        <v>29</v>
      </c>
    </row>
    <row r="4502" spans="1:7" ht="15" x14ac:dyDescent="0.25">
      <c r="A4502" s="128" t="str">
        <f t="shared" si="70"/>
        <v>Reg2015Uncertain behaviour of lymphoid, haematopoietic and related tissue - D47Male4</v>
      </c>
      <c r="B4502" s="23" t="s">
        <v>2</v>
      </c>
      <c r="C4502" s="23">
        <v>2015</v>
      </c>
      <c r="D4502" s="23" t="s">
        <v>296</v>
      </c>
      <c r="E4502" s="23" t="s">
        <v>5</v>
      </c>
      <c r="F4502" s="23">
        <v>4</v>
      </c>
      <c r="G4502" s="23">
        <v>18</v>
      </c>
    </row>
    <row r="4503" spans="1:7" ht="15" x14ac:dyDescent="0.25">
      <c r="A4503" s="128" t="str">
        <f t="shared" si="70"/>
        <v>Reg2015Lip - C00Female5</v>
      </c>
      <c r="B4503" s="23" t="s">
        <v>2</v>
      </c>
      <c r="C4503" s="23">
        <v>2015</v>
      </c>
      <c r="D4503" s="23" t="s">
        <v>27</v>
      </c>
      <c r="E4503" s="23" t="s">
        <v>4</v>
      </c>
      <c r="F4503" s="23">
        <v>5</v>
      </c>
      <c r="G4503" s="23">
        <v>2</v>
      </c>
    </row>
    <row r="4504" spans="1:7" ht="15" x14ac:dyDescent="0.25">
      <c r="A4504" s="128" t="str">
        <f t="shared" si="70"/>
        <v>Reg2015Tongue - C01-C02Female5</v>
      </c>
      <c r="B4504" s="23" t="s">
        <v>2</v>
      </c>
      <c r="C4504" s="23">
        <v>2015</v>
      </c>
      <c r="D4504" s="23" t="s">
        <v>42</v>
      </c>
      <c r="E4504" s="23" t="s">
        <v>4</v>
      </c>
      <c r="F4504" s="23">
        <v>5</v>
      </c>
      <c r="G4504" s="23">
        <v>16</v>
      </c>
    </row>
    <row r="4505" spans="1:7" ht="15" x14ac:dyDescent="0.25">
      <c r="A4505" s="128" t="str">
        <f t="shared" si="70"/>
        <v>Reg2015Mouth - C03-C06Female5</v>
      </c>
      <c r="B4505" s="23" t="s">
        <v>2</v>
      </c>
      <c r="C4505" s="23">
        <v>2015</v>
      </c>
      <c r="D4505" s="23" t="s">
        <v>31</v>
      </c>
      <c r="E4505" s="23" t="s">
        <v>4</v>
      </c>
      <c r="F4505" s="23">
        <v>5</v>
      </c>
      <c r="G4505" s="23">
        <v>8</v>
      </c>
    </row>
    <row r="4506" spans="1:7" ht="15" x14ac:dyDescent="0.25">
      <c r="A4506" s="128" t="str">
        <f t="shared" si="70"/>
        <v>Reg2015Salivary glands - C07-C08Female5</v>
      </c>
      <c r="B4506" s="23" t="s">
        <v>2</v>
      </c>
      <c r="C4506" s="23">
        <v>2015</v>
      </c>
      <c r="D4506" s="23" t="s">
        <v>247</v>
      </c>
      <c r="E4506" s="23" t="s">
        <v>4</v>
      </c>
      <c r="F4506" s="23">
        <v>5</v>
      </c>
      <c r="G4506" s="23">
        <v>3</v>
      </c>
    </row>
    <row r="4507" spans="1:7" ht="15" x14ac:dyDescent="0.25">
      <c r="A4507" s="128" t="str">
        <f t="shared" si="70"/>
        <v>Reg2015Tonsils - C09Female5</v>
      </c>
      <c r="B4507" s="23" t="s">
        <v>2</v>
      </c>
      <c r="C4507" s="23">
        <v>2015</v>
      </c>
      <c r="D4507" s="23" t="s">
        <v>248</v>
      </c>
      <c r="E4507" s="23" t="s">
        <v>4</v>
      </c>
      <c r="F4507" s="23">
        <v>5</v>
      </c>
      <c r="G4507" s="23">
        <v>2</v>
      </c>
    </row>
    <row r="4508" spans="1:7" ht="15" x14ac:dyDescent="0.25">
      <c r="A4508" s="128" t="str">
        <f t="shared" si="70"/>
        <v>Reg2015Nasopharynx - C11Female5</v>
      </c>
      <c r="B4508" s="23" t="s">
        <v>2</v>
      </c>
      <c r="C4508" s="23">
        <v>2015</v>
      </c>
      <c r="D4508" s="23" t="s">
        <v>32</v>
      </c>
      <c r="E4508" s="23" t="s">
        <v>4</v>
      </c>
      <c r="F4508" s="23">
        <v>5</v>
      </c>
      <c r="G4508" s="23">
        <v>6</v>
      </c>
    </row>
    <row r="4509" spans="1:7" ht="15" x14ac:dyDescent="0.25">
      <c r="A4509" s="128" t="str">
        <f t="shared" si="70"/>
        <v>Reg2015Other lip, oral cavity and pharynx - C14Female5</v>
      </c>
      <c r="B4509" s="23" t="s">
        <v>2</v>
      </c>
      <c r="C4509" s="23">
        <v>2015</v>
      </c>
      <c r="D4509" s="23" t="s">
        <v>250</v>
      </c>
      <c r="E4509" s="23" t="s">
        <v>4</v>
      </c>
      <c r="F4509" s="23">
        <v>5</v>
      </c>
      <c r="G4509" s="23">
        <v>1</v>
      </c>
    </row>
    <row r="4510" spans="1:7" ht="15" x14ac:dyDescent="0.25">
      <c r="A4510" s="128" t="str">
        <f t="shared" si="70"/>
        <v>Reg2015Oesophagus - C15Female5</v>
      </c>
      <c r="B4510" s="23" t="s">
        <v>2</v>
      </c>
      <c r="C4510" s="23">
        <v>2015</v>
      </c>
      <c r="D4510" s="23" t="s">
        <v>33</v>
      </c>
      <c r="E4510" s="23" t="s">
        <v>4</v>
      </c>
      <c r="F4510" s="23">
        <v>5</v>
      </c>
      <c r="G4510" s="23">
        <v>23</v>
      </c>
    </row>
    <row r="4511" spans="1:7" ht="15" x14ac:dyDescent="0.25">
      <c r="A4511" s="128" t="str">
        <f t="shared" si="70"/>
        <v>Reg2015Stomach - C16Female5</v>
      </c>
      <c r="B4511" s="23" t="s">
        <v>2</v>
      </c>
      <c r="C4511" s="23">
        <v>2015</v>
      </c>
      <c r="D4511" s="23" t="s">
        <v>39</v>
      </c>
      <c r="E4511" s="23" t="s">
        <v>4</v>
      </c>
      <c r="F4511" s="23">
        <v>5</v>
      </c>
      <c r="G4511" s="23">
        <v>53</v>
      </c>
    </row>
    <row r="4512" spans="1:7" ht="15" x14ac:dyDescent="0.25">
      <c r="A4512" s="128" t="str">
        <f t="shared" si="70"/>
        <v>Reg2015Small intestine - C17Female5</v>
      </c>
      <c r="B4512" s="23" t="s">
        <v>2</v>
      </c>
      <c r="C4512" s="23">
        <v>2015</v>
      </c>
      <c r="D4512" s="23" t="s">
        <v>252</v>
      </c>
      <c r="E4512" s="23" t="s">
        <v>4</v>
      </c>
      <c r="F4512" s="23">
        <v>5</v>
      </c>
      <c r="G4512" s="23">
        <v>12</v>
      </c>
    </row>
    <row r="4513" spans="1:7" ht="15" x14ac:dyDescent="0.25">
      <c r="A4513" s="128" t="str">
        <f t="shared" si="70"/>
        <v>Reg2015Colon, rectum and rectosigmoid junction - C18-C20Female5</v>
      </c>
      <c r="B4513" s="23" t="s">
        <v>2</v>
      </c>
      <c r="C4513" s="23">
        <v>2015</v>
      </c>
      <c r="D4513" s="23" t="s">
        <v>1567</v>
      </c>
      <c r="E4513" s="23" t="s">
        <v>4</v>
      </c>
      <c r="F4513" s="23">
        <v>5</v>
      </c>
      <c r="G4513" s="23">
        <v>267</v>
      </c>
    </row>
    <row r="4514" spans="1:7" ht="15" x14ac:dyDescent="0.25">
      <c r="A4514" s="128" t="str">
        <f t="shared" si="70"/>
        <v>Reg2015Anus - C21Female5</v>
      </c>
      <c r="B4514" s="23" t="s">
        <v>2</v>
      </c>
      <c r="C4514" s="23">
        <v>2015</v>
      </c>
      <c r="D4514" s="23" t="s">
        <v>18</v>
      </c>
      <c r="E4514" s="23" t="s">
        <v>4</v>
      </c>
      <c r="F4514" s="23">
        <v>5</v>
      </c>
      <c r="G4514" s="23">
        <v>8</v>
      </c>
    </row>
    <row r="4515" spans="1:7" ht="15" x14ac:dyDescent="0.25">
      <c r="A4515" s="128" t="str">
        <f t="shared" si="70"/>
        <v>Reg2015Liver - C22Female5</v>
      </c>
      <c r="B4515" s="23" t="s">
        <v>2</v>
      </c>
      <c r="C4515" s="23">
        <v>2015</v>
      </c>
      <c r="D4515" s="23" t="s">
        <v>254</v>
      </c>
      <c r="E4515" s="23" t="s">
        <v>4</v>
      </c>
      <c r="F4515" s="23">
        <v>5</v>
      </c>
      <c r="G4515" s="23">
        <v>30</v>
      </c>
    </row>
    <row r="4516" spans="1:7" ht="15" x14ac:dyDescent="0.25">
      <c r="A4516" s="128" t="str">
        <f t="shared" si="70"/>
        <v>Reg2015Gallbladder - C23Female5</v>
      </c>
      <c r="B4516" s="23" t="s">
        <v>2</v>
      </c>
      <c r="C4516" s="23">
        <v>2015</v>
      </c>
      <c r="D4516" s="23" t="s">
        <v>23</v>
      </c>
      <c r="E4516" s="23" t="s">
        <v>4</v>
      </c>
      <c r="F4516" s="23">
        <v>5</v>
      </c>
      <c r="G4516" s="23">
        <v>12</v>
      </c>
    </row>
    <row r="4517" spans="1:7" ht="15" x14ac:dyDescent="0.25">
      <c r="A4517" s="128" t="str">
        <f t="shared" si="70"/>
        <v>Reg2015Other biliary tract - C24Female5</v>
      </c>
      <c r="B4517" s="23" t="s">
        <v>2</v>
      </c>
      <c r="C4517" s="23">
        <v>2015</v>
      </c>
      <c r="D4517" s="23" t="s">
        <v>255</v>
      </c>
      <c r="E4517" s="23" t="s">
        <v>4</v>
      </c>
      <c r="F4517" s="23">
        <v>5</v>
      </c>
      <c r="G4517" s="23">
        <v>12</v>
      </c>
    </row>
    <row r="4518" spans="1:7" ht="15" x14ac:dyDescent="0.25">
      <c r="A4518" s="128" t="str">
        <f t="shared" si="70"/>
        <v>Reg2015Pancreas - C25Female5</v>
      </c>
      <c r="B4518" s="23" t="s">
        <v>2</v>
      </c>
      <c r="C4518" s="23">
        <v>2015</v>
      </c>
      <c r="D4518" s="23" t="s">
        <v>36</v>
      </c>
      <c r="E4518" s="23" t="s">
        <v>4</v>
      </c>
      <c r="F4518" s="23">
        <v>5</v>
      </c>
      <c r="G4518" s="23">
        <v>74</v>
      </c>
    </row>
    <row r="4519" spans="1:7" ht="15" x14ac:dyDescent="0.25">
      <c r="A4519" s="128" t="str">
        <f t="shared" si="70"/>
        <v>Reg2015Other digestive organs - C26Female5</v>
      </c>
      <c r="B4519" s="23" t="s">
        <v>2</v>
      </c>
      <c r="C4519" s="23">
        <v>2015</v>
      </c>
      <c r="D4519" s="23" t="s">
        <v>256</v>
      </c>
      <c r="E4519" s="23" t="s">
        <v>4</v>
      </c>
      <c r="F4519" s="23">
        <v>5</v>
      </c>
      <c r="G4519" s="23">
        <v>15</v>
      </c>
    </row>
    <row r="4520" spans="1:7" ht="15" x14ac:dyDescent="0.25">
      <c r="A4520" s="128" t="str">
        <f t="shared" si="70"/>
        <v>Reg2015Nasal cavity and middle ear - C30Female5</v>
      </c>
      <c r="B4520" s="23" t="s">
        <v>2</v>
      </c>
      <c r="C4520" s="23">
        <v>2015</v>
      </c>
      <c r="D4520" s="23" t="s">
        <v>258</v>
      </c>
      <c r="E4520" s="23" t="s">
        <v>4</v>
      </c>
      <c r="F4520" s="23">
        <v>5</v>
      </c>
      <c r="G4520" s="23">
        <v>1</v>
      </c>
    </row>
    <row r="4521" spans="1:7" ht="15" x14ac:dyDescent="0.25">
      <c r="A4521" s="128" t="str">
        <f t="shared" si="70"/>
        <v>Reg2015Accessory sinuses - C31Female5</v>
      </c>
      <c r="B4521" s="23" t="s">
        <v>2</v>
      </c>
      <c r="C4521" s="23">
        <v>2015</v>
      </c>
      <c r="D4521" s="23" t="s">
        <v>259</v>
      </c>
      <c r="E4521" s="23" t="s">
        <v>4</v>
      </c>
      <c r="F4521" s="23">
        <v>5</v>
      </c>
      <c r="G4521" s="23">
        <v>2</v>
      </c>
    </row>
    <row r="4522" spans="1:7" ht="15" x14ac:dyDescent="0.25">
      <c r="A4522" s="128" t="str">
        <f t="shared" si="70"/>
        <v>Reg2015Larynx - C32Female5</v>
      </c>
      <c r="B4522" s="23" t="s">
        <v>2</v>
      </c>
      <c r="C4522" s="23">
        <v>2015</v>
      </c>
      <c r="D4522" s="23" t="s">
        <v>25</v>
      </c>
      <c r="E4522" s="23" t="s">
        <v>4</v>
      </c>
      <c r="F4522" s="23">
        <v>5</v>
      </c>
      <c r="G4522" s="23">
        <v>5</v>
      </c>
    </row>
    <row r="4523" spans="1:7" ht="15" x14ac:dyDescent="0.25">
      <c r="A4523" s="128" t="str">
        <f t="shared" si="70"/>
        <v>Reg2015Lung - C33-C34Female5</v>
      </c>
      <c r="B4523" s="23" t="s">
        <v>2</v>
      </c>
      <c r="C4523" s="23">
        <v>2015</v>
      </c>
      <c r="D4523" s="23" t="s">
        <v>47</v>
      </c>
      <c r="E4523" s="23" t="s">
        <v>4</v>
      </c>
      <c r="F4523" s="23">
        <v>5</v>
      </c>
      <c r="G4523" s="23">
        <v>310</v>
      </c>
    </row>
    <row r="4524" spans="1:7" ht="15" x14ac:dyDescent="0.25">
      <c r="A4524" s="128" t="str">
        <f t="shared" si="70"/>
        <v>Reg2015Thymus - C37Female5</v>
      </c>
      <c r="B4524" s="23" t="s">
        <v>2</v>
      </c>
      <c r="C4524" s="23">
        <v>2015</v>
      </c>
      <c r="D4524" s="23" t="s">
        <v>41</v>
      </c>
      <c r="E4524" s="23" t="s">
        <v>4</v>
      </c>
      <c r="F4524" s="23">
        <v>5</v>
      </c>
      <c r="G4524" s="23">
        <v>3</v>
      </c>
    </row>
    <row r="4525" spans="1:7" ht="15" x14ac:dyDescent="0.25">
      <c r="A4525" s="128" t="str">
        <f t="shared" si="70"/>
        <v>Reg2015Heart, mediastinum and pleura - C38Female5</v>
      </c>
      <c r="B4525" s="23" t="s">
        <v>2</v>
      </c>
      <c r="C4525" s="23">
        <v>2015</v>
      </c>
      <c r="D4525" s="23" t="s">
        <v>260</v>
      </c>
      <c r="E4525" s="23" t="s">
        <v>4</v>
      </c>
      <c r="F4525" s="23">
        <v>5</v>
      </c>
      <c r="G4525" s="23">
        <v>2</v>
      </c>
    </row>
    <row r="4526" spans="1:7" ht="15" x14ac:dyDescent="0.25">
      <c r="A4526" s="128" t="str">
        <f t="shared" si="70"/>
        <v>Reg2015Bone and articular cartilage - C40-C41Female5</v>
      </c>
      <c r="B4526" s="23" t="s">
        <v>2</v>
      </c>
      <c r="C4526" s="23">
        <v>2015</v>
      </c>
      <c r="D4526" s="23" t="s">
        <v>262</v>
      </c>
      <c r="E4526" s="23" t="s">
        <v>4</v>
      </c>
      <c r="F4526" s="23">
        <v>5</v>
      </c>
      <c r="G4526" s="23">
        <v>2</v>
      </c>
    </row>
    <row r="4527" spans="1:7" ht="15" x14ac:dyDescent="0.25">
      <c r="A4527" s="128" t="str">
        <f t="shared" si="70"/>
        <v>Reg2015Melanoma - C43Female5</v>
      </c>
      <c r="B4527" s="23" t="s">
        <v>2</v>
      </c>
      <c r="C4527" s="23">
        <v>2015</v>
      </c>
      <c r="D4527" s="23" t="s">
        <v>28</v>
      </c>
      <c r="E4527" s="23" t="s">
        <v>4</v>
      </c>
      <c r="F4527" s="23">
        <v>5</v>
      </c>
      <c r="G4527" s="23">
        <v>135</v>
      </c>
    </row>
    <row r="4528" spans="1:7" ht="15" x14ac:dyDescent="0.25">
      <c r="A4528" s="128" t="str">
        <f t="shared" si="70"/>
        <v>Reg2015Non-melanoma - C44Female5</v>
      </c>
      <c r="B4528" s="23" t="s">
        <v>2</v>
      </c>
      <c r="C4528" s="23">
        <v>2015</v>
      </c>
      <c r="D4528" s="23" t="s">
        <v>263</v>
      </c>
      <c r="E4528" s="23" t="s">
        <v>4</v>
      </c>
      <c r="F4528" s="23">
        <v>5</v>
      </c>
      <c r="G4528" s="23">
        <v>4</v>
      </c>
    </row>
    <row r="4529" spans="1:7" ht="15" x14ac:dyDescent="0.25">
      <c r="A4529" s="128" t="str">
        <f t="shared" si="70"/>
        <v>Reg2015Kaposi sarcoma - C46Female5</v>
      </c>
      <c r="B4529" s="23" t="s">
        <v>2</v>
      </c>
      <c r="C4529" s="23">
        <v>2015</v>
      </c>
      <c r="D4529" s="23" t="s">
        <v>265</v>
      </c>
      <c r="E4529" s="23" t="s">
        <v>4</v>
      </c>
      <c r="F4529" s="23">
        <v>5</v>
      </c>
      <c r="G4529" s="23">
        <v>1</v>
      </c>
    </row>
    <row r="4530" spans="1:7" ht="15" x14ac:dyDescent="0.25">
      <c r="A4530" s="128" t="str">
        <f t="shared" si="70"/>
        <v>Reg2015Peritoneum - C48Female5</v>
      </c>
      <c r="B4530" s="23" t="s">
        <v>2</v>
      </c>
      <c r="C4530" s="23">
        <v>2015</v>
      </c>
      <c r="D4530" s="23" t="s">
        <v>267</v>
      </c>
      <c r="E4530" s="23" t="s">
        <v>4</v>
      </c>
      <c r="F4530" s="23">
        <v>5</v>
      </c>
      <c r="G4530" s="23">
        <v>4</v>
      </c>
    </row>
    <row r="4531" spans="1:7" ht="15" x14ac:dyDescent="0.25">
      <c r="A4531" s="128" t="str">
        <f t="shared" si="70"/>
        <v>Reg2015Connective tissue - C49Female5</v>
      </c>
      <c r="B4531" s="23" t="s">
        <v>2</v>
      </c>
      <c r="C4531" s="23">
        <v>2015</v>
      </c>
      <c r="D4531" s="23" t="s">
        <v>268</v>
      </c>
      <c r="E4531" s="23" t="s">
        <v>4</v>
      </c>
      <c r="F4531" s="23">
        <v>5</v>
      </c>
      <c r="G4531" s="23">
        <v>14</v>
      </c>
    </row>
    <row r="4532" spans="1:7" ht="15" x14ac:dyDescent="0.25">
      <c r="A4532" s="128" t="str">
        <f t="shared" si="70"/>
        <v>Reg2015Breast - C50Female5</v>
      </c>
      <c r="B4532" s="23" t="s">
        <v>2</v>
      </c>
      <c r="C4532" s="23">
        <v>2015</v>
      </c>
      <c r="D4532" s="23" t="s">
        <v>21</v>
      </c>
      <c r="E4532" s="23" t="s">
        <v>4</v>
      </c>
      <c r="F4532" s="23">
        <v>5</v>
      </c>
      <c r="G4532" s="23">
        <v>677</v>
      </c>
    </row>
    <row r="4533" spans="1:7" ht="15" x14ac:dyDescent="0.25">
      <c r="A4533" s="128" t="str">
        <f t="shared" si="70"/>
        <v>Reg2015Vulva - C51Female5</v>
      </c>
      <c r="B4533" s="23" t="s">
        <v>2</v>
      </c>
      <c r="C4533" s="23">
        <v>2015</v>
      </c>
      <c r="D4533" s="23" t="s">
        <v>46</v>
      </c>
      <c r="E4533" s="23" t="s">
        <v>4</v>
      </c>
      <c r="F4533" s="23">
        <v>5</v>
      </c>
      <c r="G4533" s="23">
        <v>10</v>
      </c>
    </row>
    <row r="4534" spans="1:7" ht="15" x14ac:dyDescent="0.25">
      <c r="A4534" s="128" t="str">
        <f t="shared" si="70"/>
        <v>Reg2015Vagina - C52Female5</v>
      </c>
      <c r="B4534" s="23" t="s">
        <v>2</v>
      </c>
      <c r="C4534" s="23">
        <v>2015</v>
      </c>
      <c r="D4534" s="23" t="s">
        <v>45</v>
      </c>
      <c r="E4534" s="23" t="s">
        <v>4</v>
      </c>
      <c r="F4534" s="23">
        <v>5</v>
      </c>
      <c r="G4534" s="23">
        <v>2</v>
      </c>
    </row>
    <row r="4535" spans="1:7" ht="15" x14ac:dyDescent="0.25">
      <c r="A4535" s="128" t="str">
        <f t="shared" si="70"/>
        <v>Reg2015Cervix - C53Female5</v>
      </c>
      <c r="B4535" s="23" t="s">
        <v>2</v>
      </c>
      <c r="C4535" s="23">
        <v>2015</v>
      </c>
      <c r="D4535" s="23" t="s">
        <v>22</v>
      </c>
      <c r="E4535" s="23" t="s">
        <v>4</v>
      </c>
      <c r="F4535" s="23">
        <v>5</v>
      </c>
      <c r="G4535" s="23">
        <v>42</v>
      </c>
    </row>
    <row r="4536" spans="1:7" ht="15" x14ac:dyDescent="0.25">
      <c r="A4536" s="128" t="str">
        <f t="shared" si="70"/>
        <v>Reg2015Uterus - C54-C55Female5</v>
      </c>
      <c r="B4536" s="23" t="s">
        <v>2</v>
      </c>
      <c r="C4536" s="23">
        <v>2015</v>
      </c>
      <c r="D4536" s="23" t="s">
        <v>44</v>
      </c>
      <c r="E4536" s="23" t="s">
        <v>4</v>
      </c>
      <c r="F4536" s="23">
        <v>5</v>
      </c>
      <c r="G4536" s="23">
        <v>169</v>
      </c>
    </row>
    <row r="4537" spans="1:7" ht="15" x14ac:dyDescent="0.25">
      <c r="A4537" s="128" t="str">
        <f t="shared" si="70"/>
        <v>Reg2015Ovary - C56Female5</v>
      </c>
      <c r="B4537" s="23" t="s">
        <v>2</v>
      </c>
      <c r="C4537" s="23">
        <v>2015</v>
      </c>
      <c r="D4537" s="23" t="s">
        <v>35</v>
      </c>
      <c r="E4537" s="23" t="s">
        <v>4</v>
      </c>
      <c r="F4537" s="23">
        <v>5</v>
      </c>
      <c r="G4537" s="23">
        <v>59</v>
      </c>
    </row>
    <row r="4538" spans="1:7" ht="15" x14ac:dyDescent="0.25">
      <c r="A4538" s="128" t="str">
        <f t="shared" si="70"/>
        <v>Reg2015Other female genital organs - C57Female5</v>
      </c>
      <c r="B4538" s="23" t="s">
        <v>2</v>
      </c>
      <c r="C4538" s="23">
        <v>2015</v>
      </c>
      <c r="D4538" s="23" t="s">
        <v>270</v>
      </c>
      <c r="E4538" s="23" t="s">
        <v>4</v>
      </c>
      <c r="F4538" s="23">
        <v>5</v>
      </c>
      <c r="G4538" s="23">
        <v>15</v>
      </c>
    </row>
    <row r="4539" spans="1:7" ht="15" x14ac:dyDescent="0.25">
      <c r="A4539" s="128" t="str">
        <f t="shared" si="70"/>
        <v>Reg2015Placenta - C58Female5</v>
      </c>
      <c r="B4539" s="23" t="s">
        <v>2</v>
      </c>
      <c r="C4539" s="23">
        <v>2015</v>
      </c>
      <c r="D4539" s="23" t="s">
        <v>48</v>
      </c>
      <c r="E4539" s="23" t="s">
        <v>4</v>
      </c>
      <c r="F4539" s="23">
        <v>5</v>
      </c>
      <c r="G4539" s="23">
        <v>1</v>
      </c>
    </row>
    <row r="4540" spans="1:7" ht="15" x14ac:dyDescent="0.25">
      <c r="A4540" s="128" t="str">
        <f t="shared" si="70"/>
        <v>Reg2015Kidney - C64Female5</v>
      </c>
      <c r="B4540" s="23" t="s">
        <v>2</v>
      </c>
      <c r="C4540" s="23">
        <v>2015</v>
      </c>
      <c r="D4540" s="23" t="s">
        <v>274</v>
      </c>
      <c r="E4540" s="23" t="s">
        <v>4</v>
      </c>
      <c r="F4540" s="23">
        <v>5</v>
      </c>
      <c r="G4540" s="23">
        <v>45</v>
      </c>
    </row>
    <row r="4541" spans="1:7" ht="15" x14ac:dyDescent="0.25">
      <c r="A4541" s="128" t="str">
        <f t="shared" si="70"/>
        <v>Reg2015Renal pelvis - C65Female5</v>
      </c>
      <c r="B4541" s="23" t="s">
        <v>2</v>
      </c>
      <c r="C4541" s="23">
        <v>2015</v>
      </c>
      <c r="D4541" s="23" t="s">
        <v>275</v>
      </c>
      <c r="E4541" s="23" t="s">
        <v>4</v>
      </c>
      <c r="F4541" s="23">
        <v>5</v>
      </c>
      <c r="G4541" s="23">
        <v>2</v>
      </c>
    </row>
    <row r="4542" spans="1:7" ht="15" x14ac:dyDescent="0.25">
      <c r="A4542" s="128" t="str">
        <f t="shared" si="70"/>
        <v>Reg2015Bladder - C67Female5</v>
      </c>
      <c r="B4542" s="23" t="s">
        <v>2</v>
      </c>
      <c r="C4542" s="23">
        <v>2015</v>
      </c>
      <c r="D4542" s="23" t="s">
        <v>19</v>
      </c>
      <c r="E4542" s="23" t="s">
        <v>4</v>
      </c>
      <c r="F4542" s="23">
        <v>5</v>
      </c>
      <c r="G4542" s="23">
        <v>24</v>
      </c>
    </row>
    <row r="4543" spans="1:7" ht="15" x14ac:dyDescent="0.25">
      <c r="A4543" s="128" t="str">
        <f t="shared" si="70"/>
        <v>Reg2015Other urinary organs - C68Female5</v>
      </c>
      <c r="B4543" s="23" t="s">
        <v>2</v>
      </c>
      <c r="C4543" s="23">
        <v>2015</v>
      </c>
      <c r="D4543" s="23" t="s">
        <v>276</v>
      </c>
      <c r="E4543" s="23" t="s">
        <v>4</v>
      </c>
      <c r="F4543" s="23">
        <v>5</v>
      </c>
      <c r="G4543" s="23">
        <v>1</v>
      </c>
    </row>
    <row r="4544" spans="1:7" ht="15" x14ac:dyDescent="0.25">
      <c r="A4544" s="128" t="str">
        <f t="shared" si="70"/>
        <v>Reg2015Eye - C69Female5</v>
      </c>
      <c r="B4544" s="23" t="s">
        <v>2</v>
      </c>
      <c r="C4544" s="23">
        <v>2015</v>
      </c>
      <c r="D4544" s="23" t="s">
        <v>278</v>
      </c>
      <c r="E4544" s="23" t="s">
        <v>4</v>
      </c>
      <c r="F4544" s="23">
        <v>5</v>
      </c>
      <c r="G4544" s="23">
        <v>4</v>
      </c>
    </row>
    <row r="4545" spans="1:7" ht="15" x14ac:dyDescent="0.25">
      <c r="A4545" s="128" t="str">
        <f t="shared" si="70"/>
        <v>Reg2015Brain - C71Female5</v>
      </c>
      <c r="B4545" s="23" t="s">
        <v>2</v>
      </c>
      <c r="C4545" s="23">
        <v>2015</v>
      </c>
      <c r="D4545" s="23" t="s">
        <v>20</v>
      </c>
      <c r="E4545" s="23" t="s">
        <v>4</v>
      </c>
      <c r="F4545" s="23">
        <v>5</v>
      </c>
      <c r="G4545" s="23">
        <v>27</v>
      </c>
    </row>
    <row r="4546" spans="1:7" ht="15" x14ac:dyDescent="0.25">
      <c r="A4546" s="128" t="str">
        <f t="shared" si="70"/>
        <v>Reg2015Thyroid - C73Female5</v>
      </c>
      <c r="B4546" s="23" t="s">
        <v>2</v>
      </c>
      <c r="C4546" s="23">
        <v>2015</v>
      </c>
      <c r="D4546" s="23" t="s">
        <v>281</v>
      </c>
      <c r="E4546" s="23" t="s">
        <v>4</v>
      </c>
      <c r="F4546" s="23">
        <v>5</v>
      </c>
      <c r="G4546" s="23">
        <v>63</v>
      </c>
    </row>
    <row r="4547" spans="1:7" ht="15" x14ac:dyDescent="0.25">
      <c r="A4547" s="128" t="str">
        <f t="shared" ref="A4547:A4610" si="71">B4547&amp;C4547&amp;D4547&amp;E4547&amp;F4547</f>
        <v>Reg2015Adrenal gland - C74Female5</v>
      </c>
      <c r="B4547" s="23" t="s">
        <v>2</v>
      </c>
      <c r="C4547" s="23">
        <v>2015</v>
      </c>
      <c r="D4547" s="23" t="s">
        <v>282</v>
      </c>
      <c r="E4547" s="23" t="s">
        <v>4</v>
      </c>
      <c r="F4547" s="23">
        <v>5</v>
      </c>
      <c r="G4547" s="23">
        <v>5</v>
      </c>
    </row>
    <row r="4548" spans="1:7" ht="15" x14ac:dyDescent="0.25">
      <c r="A4548" s="128" t="str">
        <f t="shared" si="71"/>
        <v>Reg2015Other endocrine glands - C75Female5</v>
      </c>
      <c r="B4548" s="23" t="s">
        <v>2</v>
      </c>
      <c r="C4548" s="23">
        <v>2015</v>
      </c>
      <c r="D4548" s="23" t="s">
        <v>283</v>
      </c>
      <c r="E4548" s="23" t="s">
        <v>4</v>
      </c>
      <c r="F4548" s="23">
        <v>5</v>
      </c>
      <c r="G4548" s="23">
        <v>1</v>
      </c>
    </row>
    <row r="4549" spans="1:7" ht="15" x14ac:dyDescent="0.25">
      <c r="A4549" s="128" t="str">
        <f t="shared" si="71"/>
        <v>Reg2015Other and ill-defined sites - C76Female5</v>
      </c>
      <c r="B4549" s="23" t="s">
        <v>2</v>
      </c>
      <c r="C4549" s="23">
        <v>2015</v>
      </c>
      <c r="D4549" s="23" t="s">
        <v>285</v>
      </c>
      <c r="E4549" s="23" t="s">
        <v>4</v>
      </c>
      <c r="F4549" s="23">
        <v>5</v>
      </c>
      <c r="G4549" s="23">
        <v>1</v>
      </c>
    </row>
    <row r="4550" spans="1:7" ht="15" x14ac:dyDescent="0.25">
      <c r="A4550" s="128" t="str">
        <f t="shared" si="71"/>
        <v>Reg2015Unknown primary - C77-C79Female5</v>
      </c>
      <c r="B4550" s="23" t="s">
        <v>2</v>
      </c>
      <c r="C4550" s="23">
        <v>2015</v>
      </c>
      <c r="D4550" s="23" t="s">
        <v>286</v>
      </c>
      <c r="E4550" s="23" t="s">
        <v>4</v>
      </c>
      <c r="F4550" s="23">
        <v>5</v>
      </c>
      <c r="G4550" s="23">
        <v>59</v>
      </c>
    </row>
    <row r="4551" spans="1:7" ht="15" x14ac:dyDescent="0.25">
      <c r="A4551" s="128" t="str">
        <f t="shared" si="71"/>
        <v>Reg2015Unspecified site - C80Female5</v>
      </c>
      <c r="B4551" s="23" t="s">
        <v>2</v>
      </c>
      <c r="C4551" s="23">
        <v>2015</v>
      </c>
      <c r="D4551" s="23" t="s">
        <v>287</v>
      </c>
      <c r="E4551" s="23" t="s">
        <v>4</v>
      </c>
      <c r="F4551" s="23">
        <v>5</v>
      </c>
      <c r="G4551" s="23">
        <v>11</v>
      </c>
    </row>
    <row r="4552" spans="1:7" ht="15" x14ac:dyDescent="0.25">
      <c r="A4552" s="128" t="str">
        <f t="shared" si="71"/>
        <v>Reg2015Hodgkin lymphoma - C81Female5</v>
      </c>
      <c r="B4552" s="23" t="s">
        <v>2</v>
      </c>
      <c r="C4552" s="23">
        <v>2015</v>
      </c>
      <c r="D4552" s="23" t="s">
        <v>289</v>
      </c>
      <c r="E4552" s="23" t="s">
        <v>4</v>
      </c>
      <c r="F4552" s="23">
        <v>5</v>
      </c>
      <c r="G4552" s="23">
        <v>9</v>
      </c>
    </row>
    <row r="4553" spans="1:7" ht="15" x14ac:dyDescent="0.25">
      <c r="A4553" s="128" t="str">
        <f t="shared" si="71"/>
        <v>Reg2015Non-Hodgkin lymphoma - C82-C86, C96Female5</v>
      </c>
      <c r="B4553" s="23" t="s">
        <v>2</v>
      </c>
      <c r="C4553" s="23">
        <v>2015</v>
      </c>
      <c r="D4553" s="23" t="s">
        <v>365</v>
      </c>
      <c r="E4553" s="23" t="s">
        <v>4</v>
      </c>
      <c r="F4553" s="23">
        <v>5</v>
      </c>
      <c r="G4553" s="23">
        <v>75</v>
      </c>
    </row>
    <row r="4554" spans="1:7" ht="15" x14ac:dyDescent="0.25">
      <c r="A4554" s="128" t="str">
        <f t="shared" si="71"/>
        <v>Reg2015Immunoproliferative cancers - C88Female5</v>
      </c>
      <c r="B4554" s="23" t="s">
        <v>2</v>
      </c>
      <c r="C4554" s="23">
        <v>2015</v>
      </c>
      <c r="D4554" s="23" t="s">
        <v>291</v>
      </c>
      <c r="E4554" s="23" t="s">
        <v>4</v>
      </c>
      <c r="F4554" s="23">
        <v>5</v>
      </c>
      <c r="G4554" s="23">
        <v>3</v>
      </c>
    </row>
    <row r="4555" spans="1:7" ht="15" x14ac:dyDescent="0.25">
      <c r="A4555" s="128" t="str">
        <f t="shared" si="71"/>
        <v>Reg2015Myeloma - C90Female5</v>
      </c>
      <c r="B4555" s="23" t="s">
        <v>2</v>
      </c>
      <c r="C4555" s="23">
        <v>2015</v>
      </c>
      <c r="D4555" s="23" t="s">
        <v>292</v>
      </c>
      <c r="E4555" s="23" t="s">
        <v>4</v>
      </c>
      <c r="F4555" s="23">
        <v>5</v>
      </c>
      <c r="G4555" s="23">
        <v>33</v>
      </c>
    </row>
    <row r="4556" spans="1:7" ht="15" x14ac:dyDescent="0.25">
      <c r="A4556" s="128" t="str">
        <f t="shared" si="71"/>
        <v>Reg2015Leukaemia - C91-C95Female5</v>
      </c>
      <c r="B4556" s="23" t="s">
        <v>2</v>
      </c>
      <c r="C4556" s="23">
        <v>2015</v>
      </c>
      <c r="D4556" s="23" t="s">
        <v>26</v>
      </c>
      <c r="E4556" s="23" t="s">
        <v>4</v>
      </c>
      <c r="F4556" s="23">
        <v>5</v>
      </c>
      <c r="G4556" s="23">
        <v>57</v>
      </c>
    </row>
    <row r="4557" spans="1:7" ht="15" x14ac:dyDescent="0.25">
      <c r="A4557" s="128" t="str">
        <f t="shared" si="71"/>
        <v>Reg2015Polycythemia vera - D45Female5</v>
      </c>
      <c r="B4557" s="23" t="s">
        <v>2</v>
      </c>
      <c r="C4557" s="23">
        <v>2015</v>
      </c>
      <c r="D4557" s="23" t="s">
        <v>294</v>
      </c>
      <c r="E4557" s="23" t="s">
        <v>4</v>
      </c>
      <c r="F4557" s="23">
        <v>5</v>
      </c>
      <c r="G4557" s="23">
        <v>2</v>
      </c>
    </row>
    <row r="4558" spans="1:7" ht="15" x14ac:dyDescent="0.25">
      <c r="A4558" s="128" t="str">
        <f t="shared" si="71"/>
        <v>Reg2015Myelodyplastic syndromes - D46Female5</v>
      </c>
      <c r="B4558" s="23" t="s">
        <v>2</v>
      </c>
      <c r="C4558" s="23">
        <v>2015</v>
      </c>
      <c r="D4558" s="23" t="s">
        <v>295</v>
      </c>
      <c r="E4558" s="23" t="s">
        <v>4</v>
      </c>
      <c r="F4558" s="23">
        <v>5</v>
      </c>
      <c r="G4558" s="23">
        <v>15</v>
      </c>
    </row>
    <row r="4559" spans="1:7" ht="15" x14ac:dyDescent="0.25">
      <c r="A4559" s="128" t="str">
        <f t="shared" si="71"/>
        <v>Reg2015Uncertain behaviour of lymphoid, haematopoietic and related tissue - D47Female5</v>
      </c>
      <c r="B4559" s="23" t="s">
        <v>2</v>
      </c>
      <c r="C4559" s="23">
        <v>2015</v>
      </c>
      <c r="D4559" s="23" t="s">
        <v>296</v>
      </c>
      <c r="E4559" s="23" t="s">
        <v>4</v>
      </c>
      <c r="F4559" s="23">
        <v>5</v>
      </c>
      <c r="G4559" s="23">
        <v>13</v>
      </c>
    </row>
    <row r="4560" spans="1:7" ht="15" x14ac:dyDescent="0.25">
      <c r="A4560" s="128" t="str">
        <f t="shared" si="71"/>
        <v>Reg2015Lip - C00Male5</v>
      </c>
      <c r="B4560" s="23" t="s">
        <v>2</v>
      </c>
      <c r="C4560" s="23">
        <v>2015</v>
      </c>
      <c r="D4560" s="23" t="s">
        <v>27</v>
      </c>
      <c r="E4560" s="23" t="s">
        <v>5</v>
      </c>
      <c r="F4560" s="23">
        <v>5</v>
      </c>
      <c r="G4560" s="23">
        <v>14</v>
      </c>
    </row>
    <row r="4561" spans="1:7" ht="15" x14ac:dyDescent="0.25">
      <c r="A4561" s="128" t="str">
        <f t="shared" si="71"/>
        <v>Reg2015Tongue - C01-C02Male5</v>
      </c>
      <c r="B4561" s="23" t="s">
        <v>2</v>
      </c>
      <c r="C4561" s="23">
        <v>2015</v>
      </c>
      <c r="D4561" s="23" t="s">
        <v>42</v>
      </c>
      <c r="E4561" s="23" t="s">
        <v>5</v>
      </c>
      <c r="F4561" s="23">
        <v>5</v>
      </c>
      <c r="G4561" s="23">
        <v>19</v>
      </c>
    </row>
    <row r="4562" spans="1:7" ht="15" x14ac:dyDescent="0.25">
      <c r="A4562" s="128" t="str">
        <f t="shared" si="71"/>
        <v>Reg2015Mouth - C03-C06Male5</v>
      </c>
      <c r="B4562" s="23" t="s">
        <v>2</v>
      </c>
      <c r="C4562" s="23">
        <v>2015</v>
      </c>
      <c r="D4562" s="23" t="s">
        <v>31</v>
      </c>
      <c r="E4562" s="23" t="s">
        <v>5</v>
      </c>
      <c r="F4562" s="23">
        <v>5</v>
      </c>
      <c r="G4562" s="23">
        <v>10</v>
      </c>
    </row>
    <row r="4563" spans="1:7" ht="15" x14ac:dyDescent="0.25">
      <c r="A4563" s="128" t="str">
        <f t="shared" si="71"/>
        <v>Reg2015Salivary glands - C07-C08Male5</v>
      </c>
      <c r="B4563" s="23" t="s">
        <v>2</v>
      </c>
      <c r="C4563" s="23">
        <v>2015</v>
      </c>
      <c r="D4563" s="23" t="s">
        <v>247</v>
      </c>
      <c r="E4563" s="23" t="s">
        <v>5</v>
      </c>
      <c r="F4563" s="23">
        <v>5</v>
      </c>
      <c r="G4563" s="23">
        <v>3</v>
      </c>
    </row>
    <row r="4564" spans="1:7" ht="15" x14ac:dyDescent="0.25">
      <c r="A4564" s="128" t="str">
        <f t="shared" si="71"/>
        <v>Reg2015Tonsils - C09Male5</v>
      </c>
      <c r="B4564" s="23" t="s">
        <v>2</v>
      </c>
      <c r="C4564" s="23">
        <v>2015</v>
      </c>
      <c r="D4564" s="23" t="s">
        <v>248</v>
      </c>
      <c r="E4564" s="23" t="s">
        <v>5</v>
      </c>
      <c r="F4564" s="23">
        <v>5</v>
      </c>
      <c r="G4564" s="23">
        <v>13</v>
      </c>
    </row>
    <row r="4565" spans="1:7" ht="15" x14ac:dyDescent="0.25">
      <c r="A4565" s="128" t="str">
        <f t="shared" si="71"/>
        <v>Reg2015Oropharynx - C10Male5</v>
      </c>
      <c r="B4565" s="23" t="s">
        <v>2</v>
      </c>
      <c r="C4565" s="23">
        <v>2015</v>
      </c>
      <c r="D4565" s="23" t="s">
        <v>34</v>
      </c>
      <c r="E4565" s="23" t="s">
        <v>5</v>
      </c>
      <c r="F4565" s="23">
        <v>5</v>
      </c>
      <c r="G4565" s="23">
        <v>4</v>
      </c>
    </row>
    <row r="4566" spans="1:7" ht="15" x14ac:dyDescent="0.25">
      <c r="A4566" s="128" t="str">
        <f t="shared" si="71"/>
        <v>Reg2015Nasopharynx - C11Male5</v>
      </c>
      <c r="B4566" s="23" t="s">
        <v>2</v>
      </c>
      <c r="C4566" s="23">
        <v>2015</v>
      </c>
      <c r="D4566" s="23" t="s">
        <v>32</v>
      </c>
      <c r="E4566" s="23" t="s">
        <v>5</v>
      </c>
      <c r="F4566" s="23">
        <v>5</v>
      </c>
      <c r="G4566" s="23">
        <v>9</v>
      </c>
    </row>
    <row r="4567" spans="1:7" ht="15" x14ac:dyDescent="0.25">
      <c r="A4567" s="128" t="str">
        <f t="shared" si="71"/>
        <v>Reg2015Pyriform sinus - C12Male5</v>
      </c>
      <c r="B4567" s="23" t="s">
        <v>2</v>
      </c>
      <c r="C4567" s="23">
        <v>2015</v>
      </c>
      <c r="D4567" s="23" t="s">
        <v>249</v>
      </c>
      <c r="E4567" s="23" t="s">
        <v>5</v>
      </c>
      <c r="F4567" s="23">
        <v>5</v>
      </c>
      <c r="G4567" s="23">
        <v>1</v>
      </c>
    </row>
    <row r="4568" spans="1:7" ht="15" x14ac:dyDescent="0.25">
      <c r="A4568" s="128" t="str">
        <f t="shared" si="71"/>
        <v>Reg2015Hypopharynx - C13Male5</v>
      </c>
      <c r="B4568" s="23" t="s">
        <v>2</v>
      </c>
      <c r="C4568" s="23">
        <v>2015</v>
      </c>
      <c r="D4568" s="23" t="s">
        <v>24</v>
      </c>
      <c r="E4568" s="23" t="s">
        <v>5</v>
      </c>
      <c r="F4568" s="23">
        <v>5</v>
      </c>
      <c r="G4568" s="23">
        <v>3</v>
      </c>
    </row>
    <row r="4569" spans="1:7" ht="15" x14ac:dyDescent="0.25">
      <c r="A4569" s="128" t="str">
        <f t="shared" si="71"/>
        <v>Reg2015Other lip, oral cavity and pharynx - C14Male5</v>
      </c>
      <c r="B4569" s="23" t="s">
        <v>2</v>
      </c>
      <c r="C4569" s="23">
        <v>2015</v>
      </c>
      <c r="D4569" s="23" t="s">
        <v>250</v>
      </c>
      <c r="E4569" s="23" t="s">
        <v>5</v>
      </c>
      <c r="F4569" s="23">
        <v>5</v>
      </c>
      <c r="G4569" s="23">
        <v>3</v>
      </c>
    </row>
    <row r="4570" spans="1:7" ht="15" x14ac:dyDescent="0.25">
      <c r="A4570" s="128" t="str">
        <f t="shared" si="71"/>
        <v>Reg2015Oesophagus - C15Male5</v>
      </c>
      <c r="B4570" s="23" t="s">
        <v>2</v>
      </c>
      <c r="C4570" s="23">
        <v>2015</v>
      </c>
      <c r="D4570" s="23" t="s">
        <v>33</v>
      </c>
      <c r="E4570" s="23" t="s">
        <v>5</v>
      </c>
      <c r="F4570" s="23">
        <v>5</v>
      </c>
      <c r="G4570" s="23">
        <v>45</v>
      </c>
    </row>
    <row r="4571" spans="1:7" ht="15" x14ac:dyDescent="0.25">
      <c r="A4571" s="128" t="str">
        <f t="shared" si="71"/>
        <v>Reg2015Stomach - C16Male5</v>
      </c>
      <c r="B4571" s="23" t="s">
        <v>2</v>
      </c>
      <c r="C4571" s="23">
        <v>2015</v>
      </c>
      <c r="D4571" s="23" t="s">
        <v>39</v>
      </c>
      <c r="E4571" s="23" t="s">
        <v>5</v>
      </c>
      <c r="F4571" s="23">
        <v>5</v>
      </c>
      <c r="G4571" s="23">
        <v>56</v>
      </c>
    </row>
    <row r="4572" spans="1:7" ht="15" x14ac:dyDescent="0.25">
      <c r="A4572" s="128" t="str">
        <f t="shared" si="71"/>
        <v>Reg2015Small intestine - C17Male5</v>
      </c>
      <c r="B4572" s="23" t="s">
        <v>2</v>
      </c>
      <c r="C4572" s="23">
        <v>2015</v>
      </c>
      <c r="D4572" s="23" t="s">
        <v>252</v>
      </c>
      <c r="E4572" s="23" t="s">
        <v>5</v>
      </c>
      <c r="F4572" s="23">
        <v>5</v>
      </c>
      <c r="G4572" s="23">
        <v>12</v>
      </c>
    </row>
    <row r="4573" spans="1:7" ht="15" x14ac:dyDescent="0.25">
      <c r="A4573" s="128" t="str">
        <f t="shared" si="71"/>
        <v>Reg2015Colon, rectum and rectosigmoid junction - C18-C20Male5</v>
      </c>
      <c r="B4573" s="23" t="s">
        <v>2</v>
      </c>
      <c r="C4573" s="23">
        <v>2015</v>
      </c>
      <c r="D4573" s="23" t="s">
        <v>1567</v>
      </c>
      <c r="E4573" s="23" t="s">
        <v>5</v>
      </c>
      <c r="F4573" s="23">
        <v>5</v>
      </c>
      <c r="G4573" s="23">
        <v>294</v>
      </c>
    </row>
    <row r="4574" spans="1:7" ht="15" x14ac:dyDescent="0.25">
      <c r="A4574" s="128" t="str">
        <f t="shared" si="71"/>
        <v>Reg2015Anus - C21Male5</v>
      </c>
      <c r="B4574" s="23" t="s">
        <v>2</v>
      </c>
      <c r="C4574" s="23">
        <v>2015</v>
      </c>
      <c r="D4574" s="23" t="s">
        <v>18</v>
      </c>
      <c r="E4574" s="23" t="s">
        <v>5</v>
      </c>
      <c r="F4574" s="23">
        <v>5</v>
      </c>
      <c r="G4574" s="23">
        <v>6</v>
      </c>
    </row>
    <row r="4575" spans="1:7" ht="15" x14ac:dyDescent="0.25">
      <c r="A4575" s="128" t="str">
        <f t="shared" si="71"/>
        <v>Reg2015Liver - C22Male5</v>
      </c>
      <c r="B4575" s="23" t="s">
        <v>2</v>
      </c>
      <c r="C4575" s="23">
        <v>2015</v>
      </c>
      <c r="D4575" s="23" t="s">
        <v>254</v>
      </c>
      <c r="E4575" s="23" t="s">
        <v>5</v>
      </c>
      <c r="F4575" s="23">
        <v>5</v>
      </c>
      <c r="G4575" s="23">
        <v>74</v>
      </c>
    </row>
    <row r="4576" spans="1:7" ht="15" x14ac:dyDescent="0.25">
      <c r="A4576" s="128" t="str">
        <f t="shared" si="71"/>
        <v>Reg2015Gallbladder - C23Male5</v>
      </c>
      <c r="B4576" s="23" t="s">
        <v>2</v>
      </c>
      <c r="C4576" s="23">
        <v>2015</v>
      </c>
      <c r="D4576" s="23" t="s">
        <v>23</v>
      </c>
      <c r="E4576" s="23" t="s">
        <v>5</v>
      </c>
      <c r="F4576" s="23">
        <v>5</v>
      </c>
      <c r="G4576" s="23">
        <v>7</v>
      </c>
    </row>
    <row r="4577" spans="1:7" ht="15" x14ac:dyDescent="0.25">
      <c r="A4577" s="128" t="str">
        <f t="shared" si="71"/>
        <v>Reg2015Other biliary tract - C24Male5</v>
      </c>
      <c r="B4577" s="23" t="s">
        <v>2</v>
      </c>
      <c r="C4577" s="23">
        <v>2015</v>
      </c>
      <c r="D4577" s="23" t="s">
        <v>255</v>
      </c>
      <c r="E4577" s="23" t="s">
        <v>5</v>
      </c>
      <c r="F4577" s="23">
        <v>5</v>
      </c>
      <c r="G4577" s="23">
        <v>10</v>
      </c>
    </row>
    <row r="4578" spans="1:7" ht="15" x14ac:dyDescent="0.25">
      <c r="A4578" s="128" t="str">
        <f t="shared" si="71"/>
        <v>Reg2015Pancreas - C25Male5</v>
      </c>
      <c r="B4578" s="23" t="s">
        <v>2</v>
      </c>
      <c r="C4578" s="23">
        <v>2015</v>
      </c>
      <c r="D4578" s="23" t="s">
        <v>36</v>
      </c>
      <c r="E4578" s="23" t="s">
        <v>5</v>
      </c>
      <c r="F4578" s="23">
        <v>5</v>
      </c>
      <c r="G4578" s="23">
        <v>72</v>
      </c>
    </row>
    <row r="4579" spans="1:7" ht="15" x14ac:dyDescent="0.25">
      <c r="A4579" s="128" t="str">
        <f t="shared" si="71"/>
        <v>Reg2015Other digestive organs - C26Male5</v>
      </c>
      <c r="B4579" s="23" t="s">
        <v>2</v>
      </c>
      <c r="C4579" s="23">
        <v>2015</v>
      </c>
      <c r="D4579" s="23" t="s">
        <v>256</v>
      </c>
      <c r="E4579" s="23" t="s">
        <v>5</v>
      </c>
      <c r="F4579" s="23">
        <v>5</v>
      </c>
      <c r="G4579" s="23">
        <v>12</v>
      </c>
    </row>
    <row r="4580" spans="1:7" ht="15" x14ac:dyDescent="0.25">
      <c r="A4580" s="128" t="str">
        <f t="shared" si="71"/>
        <v>Reg2015Nasal cavity and middle ear - C30Male5</v>
      </c>
      <c r="B4580" s="23" t="s">
        <v>2</v>
      </c>
      <c r="C4580" s="23">
        <v>2015</v>
      </c>
      <c r="D4580" s="23" t="s">
        <v>258</v>
      </c>
      <c r="E4580" s="23" t="s">
        <v>5</v>
      </c>
      <c r="F4580" s="23">
        <v>5</v>
      </c>
      <c r="G4580" s="23">
        <v>3</v>
      </c>
    </row>
    <row r="4581" spans="1:7" ht="15" x14ac:dyDescent="0.25">
      <c r="A4581" s="128" t="str">
        <f t="shared" si="71"/>
        <v>Reg2015Larynx - C32Male5</v>
      </c>
      <c r="B4581" s="23" t="s">
        <v>2</v>
      </c>
      <c r="C4581" s="23">
        <v>2015</v>
      </c>
      <c r="D4581" s="23" t="s">
        <v>25</v>
      </c>
      <c r="E4581" s="23" t="s">
        <v>5</v>
      </c>
      <c r="F4581" s="23">
        <v>5</v>
      </c>
      <c r="G4581" s="23">
        <v>25</v>
      </c>
    </row>
    <row r="4582" spans="1:7" ht="15" x14ac:dyDescent="0.25">
      <c r="A4582" s="128" t="str">
        <f t="shared" si="71"/>
        <v>Reg2015Lung - C33-C34Male5</v>
      </c>
      <c r="B4582" s="23" t="s">
        <v>2</v>
      </c>
      <c r="C4582" s="23">
        <v>2015</v>
      </c>
      <c r="D4582" s="23" t="s">
        <v>47</v>
      </c>
      <c r="E4582" s="23" t="s">
        <v>5</v>
      </c>
      <c r="F4582" s="23">
        <v>5</v>
      </c>
      <c r="G4582" s="23">
        <v>332</v>
      </c>
    </row>
    <row r="4583" spans="1:7" ht="15" x14ac:dyDescent="0.25">
      <c r="A4583" s="128" t="str">
        <f t="shared" si="71"/>
        <v>Reg2015Thymus - C37Male5</v>
      </c>
      <c r="B4583" s="23" t="s">
        <v>2</v>
      </c>
      <c r="C4583" s="23">
        <v>2015</v>
      </c>
      <c r="D4583" s="23" t="s">
        <v>41</v>
      </c>
      <c r="E4583" s="23" t="s">
        <v>5</v>
      </c>
      <c r="F4583" s="23">
        <v>5</v>
      </c>
      <c r="G4583" s="23">
        <v>4</v>
      </c>
    </row>
    <row r="4584" spans="1:7" ht="15" x14ac:dyDescent="0.25">
      <c r="A4584" s="128" t="str">
        <f t="shared" si="71"/>
        <v>Reg2015Bone and articular cartilage - C40-C41Male5</v>
      </c>
      <c r="B4584" s="23" t="s">
        <v>2</v>
      </c>
      <c r="C4584" s="23">
        <v>2015</v>
      </c>
      <c r="D4584" s="23" t="s">
        <v>262</v>
      </c>
      <c r="E4584" s="23" t="s">
        <v>5</v>
      </c>
      <c r="F4584" s="23">
        <v>5</v>
      </c>
      <c r="G4584" s="23">
        <v>8</v>
      </c>
    </row>
    <row r="4585" spans="1:7" ht="15" x14ac:dyDescent="0.25">
      <c r="A4585" s="128" t="str">
        <f t="shared" si="71"/>
        <v>Reg2015Melanoma - C43Male5</v>
      </c>
      <c r="B4585" s="23" t="s">
        <v>2</v>
      </c>
      <c r="C4585" s="23">
        <v>2015</v>
      </c>
      <c r="D4585" s="23" t="s">
        <v>28</v>
      </c>
      <c r="E4585" s="23" t="s">
        <v>5</v>
      </c>
      <c r="F4585" s="23">
        <v>5</v>
      </c>
      <c r="G4585" s="23">
        <v>174</v>
      </c>
    </row>
    <row r="4586" spans="1:7" ht="15" x14ac:dyDescent="0.25">
      <c r="A4586" s="128" t="str">
        <f t="shared" si="71"/>
        <v>Reg2015Non-melanoma - C44Male5</v>
      </c>
      <c r="B4586" s="23" t="s">
        <v>2</v>
      </c>
      <c r="C4586" s="23">
        <v>2015</v>
      </c>
      <c r="D4586" s="23" t="s">
        <v>263</v>
      </c>
      <c r="E4586" s="23" t="s">
        <v>5</v>
      </c>
      <c r="F4586" s="23">
        <v>5</v>
      </c>
      <c r="G4586" s="23">
        <v>15</v>
      </c>
    </row>
    <row r="4587" spans="1:7" ht="15" x14ac:dyDescent="0.25">
      <c r="A4587" s="128" t="str">
        <f t="shared" si="71"/>
        <v>Reg2015Mesothelioma - C45Male5</v>
      </c>
      <c r="B4587" s="23" t="s">
        <v>2</v>
      </c>
      <c r="C4587" s="23">
        <v>2015</v>
      </c>
      <c r="D4587" s="23" t="s">
        <v>30</v>
      </c>
      <c r="E4587" s="23" t="s">
        <v>5</v>
      </c>
      <c r="F4587" s="23">
        <v>5</v>
      </c>
      <c r="G4587" s="23">
        <v>15</v>
      </c>
    </row>
    <row r="4588" spans="1:7" ht="15" x14ac:dyDescent="0.25">
      <c r="A4588" s="128" t="str">
        <f t="shared" si="71"/>
        <v>Reg2015Peripheral nerves and autonomic nervous system - C47Male5</v>
      </c>
      <c r="B4588" s="23" t="s">
        <v>2</v>
      </c>
      <c r="C4588" s="23">
        <v>2015</v>
      </c>
      <c r="D4588" s="23" t="s">
        <v>266</v>
      </c>
      <c r="E4588" s="23" t="s">
        <v>5</v>
      </c>
      <c r="F4588" s="23">
        <v>5</v>
      </c>
      <c r="G4588" s="23">
        <v>1</v>
      </c>
    </row>
    <row r="4589" spans="1:7" ht="15" x14ac:dyDescent="0.25">
      <c r="A4589" s="128" t="str">
        <f t="shared" si="71"/>
        <v>Reg2015Peritoneum - C48Male5</v>
      </c>
      <c r="B4589" s="23" t="s">
        <v>2</v>
      </c>
      <c r="C4589" s="23">
        <v>2015</v>
      </c>
      <c r="D4589" s="23" t="s">
        <v>267</v>
      </c>
      <c r="E4589" s="23" t="s">
        <v>5</v>
      </c>
      <c r="F4589" s="23">
        <v>5</v>
      </c>
      <c r="G4589" s="23">
        <v>7</v>
      </c>
    </row>
    <row r="4590" spans="1:7" ht="15" x14ac:dyDescent="0.25">
      <c r="A4590" s="128" t="str">
        <f t="shared" si="71"/>
        <v>Reg2015Connective tissue - C49Male5</v>
      </c>
      <c r="B4590" s="23" t="s">
        <v>2</v>
      </c>
      <c r="C4590" s="23">
        <v>2015</v>
      </c>
      <c r="D4590" s="23" t="s">
        <v>268</v>
      </c>
      <c r="E4590" s="23" t="s">
        <v>5</v>
      </c>
      <c r="F4590" s="23">
        <v>5</v>
      </c>
      <c r="G4590" s="23">
        <v>12</v>
      </c>
    </row>
    <row r="4591" spans="1:7" ht="15" x14ac:dyDescent="0.25">
      <c r="A4591" s="128" t="str">
        <f t="shared" si="71"/>
        <v>Reg2015Breast - C50Male5</v>
      </c>
      <c r="B4591" s="23" t="s">
        <v>2</v>
      </c>
      <c r="C4591" s="23">
        <v>2015</v>
      </c>
      <c r="D4591" s="23" t="s">
        <v>21</v>
      </c>
      <c r="E4591" s="23" t="s">
        <v>5</v>
      </c>
      <c r="F4591" s="23">
        <v>5</v>
      </c>
      <c r="G4591" s="23">
        <v>3</v>
      </c>
    </row>
    <row r="4592" spans="1:7" ht="15" x14ac:dyDescent="0.25">
      <c r="A4592" s="128" t="str">
        <f t="shared" si="71"/>
        <v>Reg2015Penis - C60Male5</v>
      </c>
      <c r="B4592" s="23" t="s">
        <v>2</v>
      </c>
      <c r="C4592" s="23">
        <v>2015</v>
      </c>
      <c r="D4592" s="23" t="s">
        <v>37</v>
      </c>
      <c r="E4592" s="23" t="s">
        <v>5</v>
      </c>
      <c r="F4592" s="23">
        <v>5</v>
      </c>
      <c r="G4592" s="23">
        <v>5</v>
      </c>
    </row>
    <row r="4593" spans="1:7" ht="15" x14ac:dyDescent="0.25">
      <c r="A4593" s="128" t="str">
        <f t="shared" si="71"/>
        <v>Reg2015Prostate - C61Male5</v>
      </c>
      <c r="B4593" s="23" t="s">
        <v>2</v>
      </c>
      <c r="C4593" s="23">
        <v>2015</v>
      </c>
      <c r="D4593" s="23" t="s">
        <v>38</v>
      </c>
      <c r="E4593" s="23" t="s">
        <v>5</v>
      </c>
      <c r="F4593" s="23">
        <v>5</v>
      </c>
      <c r="G4593" s="23">
        <v>507</v>
      </c>
    </row>
    <row r="4594" spans="1:7" ht="15" x14ac:dyDescent="0.25">
      <c r="A4594" s="128" t="str">
        <f t="shared" si="71"/>
        <v>Reg2015Testis - C62Male5</v>
      </c>
      <c r="B4594" s="23" t="s">
        <v>2</v>
      </c>
      <c r="C4594" s="23">
        <v>2015</v>
      </c>
      <c r="D4594" s="23" t="s">
        <v>40</v>
      </c>
      <c r="E4594" s="23" t="s">
        <v>5</v>
      </c>
      <c r="F4594" s="23">
        <v>5</v>
      </c>
      <c r="G4594" s="23">
        <v>40</v>
      </c>
    </row>
    <row r="4595" spans="1:7" ht="15" x14ac:dyDescent="0.25">
      <c r="A4595" s="128" t="str">
        <f t="shared" si="71"/>
        <v>Reg2015Other male genital organs - C63Male5</v>
      </c>
      <c r="B4595" s="23" t="s">
        <v>2</v>
      </c>
      <c r="C4595" s="23">
        <v>2015</v>
      </c>
      <c r="D4595" s="23" t="s">
        <v>272</v>
      </c>
      <c r="E4595" s="23" t="s">
        <v>5</v>
      </c>
      <c r="F4595" s="23">
        <v>5</v>
      </c>
      <c r="G4595" s="23">
        <v>1</v>
      </c>
    </row>
    <row r="4596" spans="1:7" ht="15" x14ac:dyDescent="0.25">
      <c r="A4596" s="128" t="str">
        <f t="shared" si="71"/>
        <v>Reg2015Kidney - C64Male5</v>
      </c>
      <c r="B4596" s="23" t="s">
        <v>2</v>
      </c>
      <c r="C4596" s="23">
        <v>2015</v>
      </c>
      <c r="D4596" s="23" t="s">
        <v>274</v>
      </c>
      <c r="E4596" s="23" t="s">
        <v>5</v>
      </c>
      <c r="F4596" s="23">
        <v>5</v>
      </c>
      <c r="G4596" s="23">
        <v>83</v>
      </c>
    </row>
    <row r="4597" spans="1:7" ht="15" x14ac:dyDescent="0.25">
      <c r="A4597" s="128" t="str">
        <f t="shared" si="71"/>
        <v>Reg2015Renal pelvis - C65Male5</v>
      </c>
      <c r="B4597" s="23" t="s">
        <v>2</v>
      </c>
      <c r="C4597" s="23">
        <v>2015</v>
      </c>
      <c r="D4597" s="23" t="s">
        <v>275</v>
      </c>
      <c r="E4597" s="23" t="s">
        <v>5</v>
      </c>
      <c r="F4597" s="23">
        <v>5</v>
      </c>
      <c r="G4597" s="23">
        <v>2</v>
      </c>
    </row>
    <row r="4598" spans="1:7" ht="15" x14ac:dyDescent="0.25">
      <c r="A4598" s="128" t="str">
        <f t="shared" si="71"/>
        <v>Reg2015Ureter - C66Male5</v>
      </c>
      <c r="B4598" s="23" t="s">
        <v>2</v>
      </c>
      <c r="C4598" s="23">
        <v>2015</v>
      </c>
      <c r="D4598" s="23" t="s">
        <v>43</v>
      </c>
      <c r="E4598" s="23" t="s">
        <v>5</v>
      </c>
      <c r="F4598" s="23">
        <v>5</v>
      </c>
      <c r="G4598" s="23">
        <v>3</v>
      </c>
    </row>
    <row r="4599" spans="1:7" ht="15" x14ac:dyDescent="0.25">
      <c r="A4599" s="128" t="str">
        <f t="shared" si="71"/>
        <v>Reg2015Bladder - C67Male5</v>
      </c>
      <c r="B4599" s="23" t="s">
        <v>2</v>
      </c>
      <c r="C4599" s="23">
        <v>2015</v>
      </c>
      <c r="D4599" s="23" t="s">
        <v>19</v>
      </c>
      <c r="E4599" s="23" t="s">
        <v>5</v>
      </c>
      <c r="F4599" s="23">
        <v>5</v>
      </c>
      <c r="G4599" s="23">
        <v>53</v>
      </c>
    </row>
    <row r="4600" spans="1:7" ht="15" x14ac:dyDescent="0.25">
      <c r="A4600" s="128" t="str">
        <f t="shared" si="71"/>
        <v>Reg2015Other urinary organs - C68Male5</v>
      </c>
      <c r="B4600" s="23" t="s">
        <v>2</v>
      </c>
      <c r="C4600" s="23">
        <v>2015</v>
      </c>
      <c r="D4600" s="23" t="s">
        <v>276</v>
      </c>
      <c r="E4600" s="23" t="s">
        <v>5</v>
      </c>
      <c r="F4600" s="23">
        <v>5</v>
      </c>
      <c r="G4600" s="23">
        <v>4</v>
      </c>
    </row>
    <row r="4601" spans="1:7" ht="15" x14ac:dyDescent="0.25">
      <c r="A4601" s="128" t="str">
        <f t="shared" si="71"/>
        <v>Reg2015Eye - C69Male5</v>
      </c>
      <c r="B4601" s="23" t="s">
        <v>2</v>
      </c>
      <c r="C4601" s="23">
        <v>2015</v>
      </c>
      <c r="D4601" s="23" t="s">
        <v>278</v>
      </c>
      <c r="E4601" s="23" t="s">
        <v>5</v>
      </c>
      <c r="F4601" s="23">
        <v>5</v>
      </c>
      <c r="G4601" s="23">
        <v>3</v>
      </c>
    </row>
    <row r="4602" spans="1:7" ht="15" x14ac:dyDescent="0.25">
      <c r="A4602" s="128" t="str">
        <f t="shared" si="71"/>
        <v>Reg2015Brain - C71Male5</v>
      </c>
      <c r="B4602" s="23" t="s">
        <v>2</v>
      </c>
      <c r="C4602" s="23">
        <v>2015</v>
      </c>
      <c r="D4602" s="23" t="s">
        <v>20</v>
      </c>
      <c r="E4602" s="23" t="s">
        <v>5</v>
      </c>
      <c r="F4602" s="23">
        <v>5</v>
      </c>
      <c r="G4602" s="23">
        <v>29</v>
      </c>
    </row>
    <row r="4603" spans="1:7" ht="15" x14ac:dyDescent="0.25">
      <c r="A4603" s="128" t="str">
        <f t="shared" si="71"/>
        <v>Reg2015Other central nervous system - C72Male5</v>
      </c>
      <c r="B4603" s="23" t="s">
        <v>2</v>
      </c>
      <c r="C4603" s="23">
        <v>2015</v>
      </c>
      <c r="D4603" s="23" t="s">
        <v>279</v>
      </c>
      <c r="E4603" s="23" t="s">
        <v>5</v>
      </c>
      <c r="F4603" s="23">
        <v>5</v>
      </c>
      <c r="G4603" s="23">
        <v>1</v>
      </c>
    </row>
    <row r="4604" spans="1:7" ht="15" x14ac:dyDescent="0.25">
      <c r="A4604" s="128" t="str">
        <f t="shared" si="71"/>
        <v>Reg2015Thyroid - C73Male5</v>
      </c>
      <c r="B4604" s="23" t="s">
        <v>2</v>
      </c>
      <c r="C4604" s="23">
        <v>2015</v>
      </c>
      <c r="D4604" s="23" t="s">
        <v>281</v>
      </c>
      <c r="E4604" s="23" t="s">
        <v>5</v>
      </c>
      <c r="F4604" s="23">
        <v>5</v>
      </c>
      <c r="G4604" s="23">
        <v>18</v>
      </c>
    </row>
    <row r="4605" spans="1:7" ht="15" x14ac:dyDescent="0.25">
      <c r="A4605" s="128" t="str">
        <f t="shared" si="71"/>
        <v>Reg2015Adrenal gland - C74Male5</v>
      </c>
      <c r="B4605" s="23" t="s">
        <v>2</v>
      </c>
      <c r="C4605" s="23">
        <v>2015</v>
      </c>
      <c r="D4605" s="23" t="s">
        <v>282</v>
      </c>
      <c r="E4605" s="23" t="s">
        <v>5</v>
      </c>
      <c r="F4605" s="23">
        <v>5</v>
      </c>
      <c r="G4605" s="23">
        <v>2</v>
      </c>
    </row>
    <row r="4606" spans="1:7" ht="15" x14ac:dyDescent="0.25">
      <c r="A4606" s="128" t="str">
        <f t="shared" si="71"/>
        <v>Reg2015Other and ill-defined sites - C76Male5</v>
      </c>
      <c r="B4606" s="23" t="s">
        <v>2</v>
      </c>
      <c r="C4606" s="23">
        <v>2015</v>
      </c>
      <c r="D4606" s="23" t="s">
        <v>285</v>
      </c>
      <c r="E4606" s="23" t="s">
        <v>5</v>
      </c>
      <c r="F4606" s="23">
        <v>5</v>
      </c>
      <c r="G4606" s="23">
        <v>1</v>
      </c>
    </row>
    <row r="4607" spans="1:7" ht="15" x14ac:dyDescent="0.25">
      <c r="A4607" s="128" t="str">
        <f t="shared" si="71"/>
        <v>Reg2015Unknown primary - C77-C79Male5</v>
      </c>
      <c r="B4607" s="23" t="s">
        <v>2</v>
      </c>
      <c r="C4607" s="23">
        <v>2015</v>
      </c>
      <c r="D4607" s="23" t="s">
        <v>286</v>
      </c>
      <c r="E4607" s="23" t="s">
        <v>5</v>
      </c>
      <c r="F4607" s="23">
        <v>5</v>
      </c>
      <c r="G4607" s="23">
        <v>60</v>
      </c>
    </row>
    <row r="4608" spans="1:7" ht="15" x14ac:dyDescent="0.25">
      <c r="A4608" s="128" t="str">
        <f t="shared" si="71"/>
        <v>Reg2015Unspecified site - C80Male5</v>
      </c>
      <c r="B4608" s="23" t="s">
        <v>2</v>
      </c>
      <c r="C4608" s="23">
        <v>2015</v>
      </c>
      <c r="D4608" s="23" t="s">
        <v>287</v>
      </c>
      <c r="E4608" s="23" t="s">
        <v>5</v>
      </c>
      <c r="F4608" s="23">
        <v>5</v>
      </c>
      <c r="G4608" s="23">
        <v>4</v>
      </c>
    </row>
    <row r="4609" spans="1:7" ht="15" x14ac:dyDescent="0.25">
      <c r="A4609" s="128" t="str">
        <f t="shared" si="71"/>
        <v>Reg2015Hodgkin lymphoma - C81Male5</v>
      </c>
      <c r="B4609" s="23" t="s">
        <v>2</v>
      </c>
      <c r="C4609" s="23">
        <v>2015</v>
      </c>
      <c r="D4609" s="23" t="s">
        <v>289</v>
      </c>
      <c r="E4609" s="23" t="s">
        <v>5</v>
      </c>
      <c r="F4609" s="23">
        <v>5</v>
      </c>
      <c r="G4609" s="23">
        <v>18</v>
      </c>
    </row>
    <row r="4610" spans="1:7" ht="15" x14ac:dyDescent="0.25">
      <c r="A4610" s="128" t="str">
        <f t="shared" si="71"/>
        <v>Reg2015Non-Hodgkin lymphoma - C82-C86, C96Male5</v>
      </c>
      <c r="B4610" s="23" t="s">
        <v>2</v>
      </c>
      <c r="C4610" s="23">
        <v>2015</v>
      </c>
      <c r="D4610" s="23" t="s">
        <v>365</v>
      </c>
      <c r="E4610" s="23" t="s">
        <v>5</v>
      </c>
      <c r="F4610" s="23">
        <v>5</v>
      </c>
      <c r="G4610" s="23">
        <v>78</v>
      </c>
    </row>
    <row r="4611" spans="1:7" ht="15" x14ac:dyDescent="0.25">
      <c r="A4611" s="128" t="str">
        <f t="shared" ref="A4611:A4674" si="72">B4611&amp;C4611&amp;D4611&amp;E4611&amp;F4611</f>
        <v>Reg2015Immunoproliferative cancers - C88Male5</v>
      </c>
      <c r="B4611" s="23" t="s">
        <v>2</v>
      </c>
      <c r="C4611" s="23">
        <v>2015</v>
      </c>
      <c r="D4611" s="23" t="s">
        <v>291</v>
      </c>
      <c r="E4611" s="23" t="s">
        <v>5</v>
      </c>
      <c r="F4611" s="23">
        <v>5</v>
      </c>
      <c r="G4611" s="23">
        <v>2</v>
      </c>
    </row>
    <row r="4612" spans="1:7" ht="15" x14ac:dyDescent="0.25">
      <c r="A4612" s="128" t="str">
        <f t="shared" si="72"/>
        <v>Reg2015Myeloma - C90Male5</v>
      </c>
      <c r="B4612" s="23" t="s">
        <v>2</v>
      </c>
      <c r="C4612" s="23">
        <v>2015</v>
      </c>
      <c r="D4612" s="23" t="s">
        <v>292</v>
      </c>
      <c r="E4612" s="23" t="s">
        <v>5</v>
      </c>
      <c r="F4612" s="23">
        <v>5</v>
      </c>
      <c r="G4612" s="23">
        <v>43</v>
      </c>
    </row>
    <row r="4613" spans="1:7" ht="15" x14ac:dyDescent="0.25">
      <c r="A4613" s="128" t="str">
        <f t="shared" si="72"/>
        <v>Reg2015Leukaemia - C91-C95Male5</v>
      </c>
      <c r="B4613" s="23" t="s">
        <v>2</v>
      </c>
      <c r="C4613" s="23">
        <v>2015</v>
      </c>
      <c r="D4613" s="23" t="s">
        <v>26</v>
      </c>
      <c r="E4613" s="23" t="s">
        <v>5</v>
      </c>
      <c r="F4613" s="23">
        <v>5</v>
      </c>
      <c r="G4613" s="23">
        <v>80</v>
      </c>
    </row>
    <row r="4614" spans="1:7" ht="15" x14ac:dyDescent="0.25">
      <c r="A4614" s="128" t="str">
        <f t="shared" si="72"/>
        <v>Reg2015Polycythemia vera - D45Male5</v>
      </c>
      <c r="B4614" s="23" t="s">
        <v>2</v>
      </c>
      <c r="C4614" s="23">
        <v>2015</v>
      </c>
      <c r="D4614" s="23" t="s">
        <v>294</v>
      </c>
      <c r="E4614" s="23" t="s">
        <v>5</v>
      </c>
      <c r="F4614" s="23">
        <v>5</v>
      </c>
      <c r="G4614" s="23">
        <v>5</v>
      </c>
    </row>
    <row r="4615" spans="1:7" ht="15" x14ac:dyDescent="0.25">
      <c r="A4615" s="128" t="str">
        <f t="shared" si="72"/>
        <v>Reg2015Myelodyplastic syndromes - D46Male5</v>
      </c>
      <c r="B4615" s="23" t="s">
        <v>2</v>
      </c>
      <c r="C4615" s="23">
        <v>2015</v>
      </c>
      <c r="D4615" s="23" t="s">
        <v>295</v>
      </c>
      <c r="E4615" s="23" t="s">
        <v>5</v>
      </c>
      <c r="F4615" s="23">
        <v>5</v>
      </c>
      <c r="G4615" s="23">
        <v>24</v>
      </c>
    </row>
    <row r="4616" spans="1:7" ht="15" x14ac:dyDescent="0.25">
      <c r="A4616" s="128" t="str">
        <f t="shared" si="72"/>
        <v>Reg2015Uncertain behaviour of lymphoid, haematopoietic and related tissue - D47Male5</v>
      </c>
      <c r="B4616" s="23" t="s">
        <v>2</v>
      </c>
      <c r="C4616" s="23">
        <v>2015</v>
      </c>
      <c r="D4616" s="23" t="s">
        <v>296</v>
      </c>
      <c r="E4616" s="23" t="s">
        <v>5</v>
      </c>
      <c r="F4616" s="23">
        <v>5</v>
      </c>
      <c r="G4616" s="23">
        <v>7</v>
      </c>
    </row>
    <row r="4617" spans="1:7" ht="15" x14ac:dyDescent="0.25">
      <c r="A4617" s="128" t="str">
        <f t="shared" si="72"/>
        <v>Reg2015Tongue - C01-C02FemaleUnknownDep</v>
      </c>
      <c r="B4617" s="23" t="s">
        <v>2</v>
      </c>
      <c r="C4617" s="23">
        <v>2015</v>
      </c>
      <c r="D4617" s="23" t="s">
        <v>42</v>
      </c>
      <c r="E4617" s="23" t="s">
        <v>4</v>
      </c>
      <c r="F4617" s="23" t="s">
        <v>362</v>
      </c>
      <c r="G4617" s="23">
        <v>1</v>
      </c>
    </row>
    <row r="4618" spans="1:7" ht="15" x14ac:dyDescent="0.25">
      <c r="A4618" s="128" t="str">
        <f t="shared" si="72"/>
        <v>Reg2015Tonsils - C09FemaleUnknownDep</v>
      </c>
      <c r="B4618" s="23" t="s">
        <v>2</v>
      </c>
      <c r="C4618" s="23">
        <v>2015</v>
      </c>
      <c r="D4618" s="23" t="s">
        <v>248</v>
      </c>
      <c r="E4618" s="23" t="s">
        <v>4</v>
      </c>
      <c r="F4618" s="23" t="s">
        <v>362</v>
      </c>
      <c r="G4618" s="23">
        <v>1</v>
      </c>
    </row>
    <row r="4619" spans="1:7" ht="15" x14ac:dyDescent="0.25">
      <c r="A4619" s="128" t="str">
        <f t="shared" si="72"/>
        <v>Reg2015Nasopharynx - C11FemaleUnknownDep</v>
      </c>
      <c r="B4619" s="23" t="s">
        <v>2</v>
      </c>
      <c r="C4619" s="23">
        <v>2015</v>
      </c>
      <c r="D4619" s="23" t="s">
        <v>32</v>
      </c>
      <c r="E4619" s="23" t="s">
        <v>4</v>
      </c>
      <c r="F4619" s="23" t="s">
        <v>362</v>
      </c>
      <c r="G4619" s="23">
        <v>1</v>
      </c>
    </row>
    <row r="4620" spans="1:7" ht="15" x14ac:dyDescent="0.25">
      <c r="A4620" s="128" t="str">
        <f t="shared" si="72"/>
        <v>Reg2015Oesophagus - C15FemaleUnknownDep</v>
      </c>
      <c r="B4620" s="23" t="s">
        <v>2</v>
      </c>
      <c r="C4620" s="23">
        <v>2015</v>
      </c>
      <c r="D4620" s="23" t="s">
        <v>33</v>
      </c>
      <c r="E4620" s="23" t="s">
        <v>4</v>
      </c>
      <c r="F4620" s="23" t="s">
        <v>362</v>
      </c>
      <c r="G4620" s="23">
        <v>3</v>
      </c>
    </row>
    <row r="4621" spans="1:7" ht="15" x14ac:dyDescent="0.25">
      <c r="A4621" s="128" t="str">
        <f t="shared" si="72"/>
        <v>Reg2015Stomach - C16FemaleUnknownDep</v>
      </c>
      <c r="B4621" s="23" t="s">
        <v>2</v>
      </c>
      <c r="C4621" s="23">
        <v>2015</v>
      </c>
      <c r="D4621" s="23" t="s">
        <v>39</v>
      </c>
      <c r="E4621" s="23" t="s">
        <v>4</v>
      </c>
      <c r="F4621" s="23" t="s">
        <v>362</v>
      </c>
      <c r="G4621" s="23">
        <v>4</v>
      </c>
    </row>
    <row r="4622" spans="1:7" ht="15" x14ac:dyDescent="0.25">
      <c r="A4622" s="128" t="str">
        <f t="shared" si="72"/>
        <v>Reg2015Small intestine - C17FemaleUnknownDep</v>
      </c>
      <c r="B4622" s="23" t="s">
        <v>2</v>
      </c>
      <c r="C4622" s="23">
        <v>2015</v>
      </c>
      <c r="D4622" s="23" t="s">
        <v>252</v>
      </c>
      <c r="E4622" s="23" t="s">
        <v>4</v>
      </c>
      <c r="F4622" s="23" t="s">
        <v>362</v>
      </c>
      <c r="G4622" s="23">
        <v>1</v>
      </c>
    </row>
    <row r="4623" spans="1:7" ht="15" x14ac:dyDescent="0.25">
      <c r="A4623" s="128" t="str">
        <f t="shared" si="72"/>
        <v>Reg2015Colon, rectum and rectosigmoid junction - C18-C20FemaleUnknownDep</v>
      </c>
      <c r="B4623" s="23" t="s">
        <v>2</v>
      </c>
      <c r="C4623" s="23">
        <v>2015</v>
      </c>
      <c r="D4623" s="23" t="s">
        <v>1567</v>
      </c>
      <c r="E4623" s="23" t="s">
        <v>4</v>
      </c>
      <c r="F4623" s="23" t="s">
        <v>362</v>
      </c>
      <c r="G4623" s="23">
        <v>21</v>
      </c>
    </row>
    <row r="4624" spans="1:7" ht="15" x14ac:dyDescent="0.25">
      <c r="A4624" s="128" t="str">
        <f t="shared" si="72"/>
        <v>Reg2015Anus - C21FemaleUnknownDep</v>
      </c>
      <c r="B4624" s="23" t="s">
        <v>2</v>
      </c>
      <c r="C4624" s="23">
        <v>2015</v>
      </c>
      <c r="D4624" s="23" t="s">
        <v>18</v>
      </c>
      <c r="E4624" s="23" t="s">
        <v>4</v>
      </c>
      <c r="F4624" s="23" t="s">
        <v>362</v>
      </c>
      <c r="G4624" s="23">
        <v>3</v>
      </c>
    </row>
    <row r="4625" spans="1:7" ht="15" x14ac:dyDescent="0.25">
      <c r="A4625" s="128" t="str">
        <f t="shared" si="72"/>
        <v>Reg2015Liver - C22FemaleUnknownDep</v>
      </c>
      <c r="B4625" s="23" t="s">
        <v>2</v>
      </c>
      <c r="C4625" s="23">
        <v>2015</v>
      </c>
      <c r="D4625" s="23" t="s">
        <v>254</v>
      </c>
      <c r="E4625" s="23" t="s">
        <v>4</v>
      </c>
      <c r="F4625" s="23" t="s">
        <v>362</v>
      </c>
      <c r="G4625" s="23">
        <v>1</v>
      </c>
    </row>
    <row r="4626" spans="1:7" ht="15" x14ac:dyDescent="0.25">
      <c r="A4626" s="128" t="str">
        <f t="shared" si="72"/>
        <v>Reg2015Gallbladder - C23FemaleUnknownDep</v>
      </c>
      <c r="B4626" s="23" t="s">
        <v>2</v>
      </c>
      <c r="C4626" s="23">
        <v>2015</v>
      </c>
      <c r="D4626" s="23" t="s">
        <v>23</v>
      </c>
      <c r="E4626" s="23" t="s">
        <v>4</v>
      </c>
      <c r="F4626" s="23" t="s">
        <v>362</v>
      </c>
      <c r="G4626" s="23">
        <v>1</v>
      </c>
    </row>
    <row r="4627" spans="1:7" ht="15" x14ac:dyDescent="0.25">
      <c r="A4627" s="128" t="str">
        <f t="shared" si="72"/>
        <v>Reg2015Other biliary tract - C24FemaleUnknownDep</v>
      </c>
      <c r="B4627" s="23" t="s">
        <v>2</v>
      </c>
      <c r="C4627" s="23">
        <v>2015</v>
      </c>
      <c r="D4627" s="23" t="s">
        <v>255</v>
      </c>
      <c r="E4627" s="23" t="s">
        <v>4</v>
      </c>
      <c r="F4627" s="23" t="s">
        <v>362</v>
      </c>
      <c r="G4627" s="23">
        <v>1</v>
      </c>
    </row>
    <row r="4628" spans="1:7" ht="15" x14ac:dyDescent="0.25">
      <c r="A4628" s="128" t="str">
        <f t="shared" si="72"/>
        <v>Reg2015Pancreas - C25FemaleUnknownDep</v>
      </c>
      <c r="B4628" s="23" t="s">
        <v>2</v>
      </c>
      <c r="C4628" s="23">
        <v>2015</v>
      </c>
      <c r="D4628" s="23" t="s">
        <v>36</v>
      </c>
      <c r="E4628" s="23" t="s">
        <v>4</v>
      </c>
      <c r="F4628" s="23" t="s">
        <v>362</v>
      </c>
      <c r="G4628" s="23">
        <v>7</v>
      </c>
    </row>
    <row r="4629" spans="1:7" ht="15" x14ac:dyDescent="0.25">
      <c r="A4629" s="128" t="str">
        <f t="shared" si="72"/>
        <v>Reg2015Other digestive organs - C26FemaleUnknownDep</v>
      </c>
      <c r="B4629" s="23" t="s">
        <v>2</v>
      </c>
      <c r="C4629" s="23">
        <v>2015</v>
      </c>
      <c r="D4629" s="23" t="s">
        <v>256</v>
      </c>
      <c r="E4629" s="23" t="s">
        <v>4</v>
      </c>
      <c r="F4629" s="23" t="s">
        <v>362</v>
      </c>
      <c r="G4629" s="23">
        <v>2</v>
      </c>
    </row>
    <row r="4630" spans="1:7" ht="15" x14ac:dyDescent="0.25">
      <c r="A4630" s="128" t="str">
        <f t="shared" si="72"/>
        <v>Reg2015Lung - C33-C34FemaleUnknownDep</v>
      </c>
      <c r="B4630" s="23" t="s">
        <v>2</v>
      </c>
      <c r="C4630" s="23">
        <v>2015</v>
      </c>
      <c r="D4630" s="23" t="s">
        <v>47</v>
      </c>
      <c r="E4630" s="23" t="s">
        <v>4</v>
      </c>
      <c r="F4630" s="23" t="s">
        <v>362</v>
      </c>
      <c r="G4630" s="23">
        <v>21</v>
      </c>
    </row>
    <row r="4631" spans="1:7" ht="15" x14ac:dyDescent="0.25">
      <c r="A4631" s="128" t="str">
        <f t="shared" si="72"/>
        <v>Reg2015Heart, mediastinum and pleura - C38FemaleUnknownDep</v>
      </c>
      <c r="B4631" s="23" t="s">
        <v>2</v>
      </c>
      <c r="C4631" s="23">
        <v>2015</v>
      </c>
      <c r="D4631" s="23" t="s">
        <v>260</v>
      </c>
      <c r="E4631" s="23" t="s">
        <v>4</v>
      </c>
      <c r="F4631" s="23" t="s">
        <v>362</v>
      </c>
      <c r="G4631" s="23">
        <v>1</v>
      </c>
    </row>
    <row r="4632" spans="1:7" ht="15" x14ac:dyDescent="0.25">
      <c r="A4632" s="128" t="str">
        <f t="shared" si="72"/>
        <v>Reg2015Melanoma - C43FemaleUnknownDep</v>
      </c>
      <c r="B4632" s="23" t="s">
        <v>2</v>
      </c>
      <c r="C4632" s="23">
        <v>2015</v>
      </c>
      <c r="D4632" s="23" t="s">
        <v>28</v>
      </c>
      <c r="E4632" s="23" t="s">
        <v>4</v>
      </c>
      <c r="F4632" s="23" t="s">
        <v>362</v>
      </c>
      <c r="G4632" s="23">
        <v>26</v>
      </c>
    </row>
    <row r="4633" spans="1:7" ht="15" x14ac:dyDescent="0.25">
      <c r="A4633" s="128" t="str">
        <f t="shared" si="72"/>
        <v>Reg2015Mesothelioma - C45FemaleUnknownDep</v>
      </c>
      <c r="B4633" s="23" t="s">
        <v>2</v>
      </c>
      <c r="C4633" s="23">
        <v>2015</v>
      </c>
      <c r="D4633" s="23" t="s">
        <v>30</v>
      </c>
      <c r="E4633" s="23" t="s">
        <v>4</v>
      </c>
      <c r="F4633" s="23" t="s">
        <v>362</v>
      </c>
      <c r="G4633" s="23">
        <v>2</v>
      </c>
    </row>
    <row r="4634" spans="1:7" ht="15" x14ac:dyDescent="0.25">
      <c r="A4634" s="128" t="str">
        <f t="shared" si="72"/>
        <v>Reg2015Peritoneum - C48FemaleUnknownDep</v>
      </c>
      <c r="B4634" s="23" t="s">
        <v>2</v>
      </c>
      <c r="C4634" s="23">
        <v>2015</v>
      </c>
      <c r="D4634" s="23" t="s">
        <v>267</v>
      </c>
      <c r="E4634" s="23" t="s">
        <v>4</v>
      </c>
      <c r="F4634" s="23" t="s">
        <v>362</v>
      </c>
      <c r="G4634" s="23">
        <v>1</v>
      </c>
    </row>
    <row r="4635" spans="1:7" ht="15" x14ac:dyDescent="0.25">
      <c r="A4635" s="128" t="str">
        <f t="shared" si="72"/>
        <v>Reg2015Breast - C50FemaleUnknownDep</v>
      </c>
      <c r="B4635" s="23" t="s">
        <v>2</v>
      </c>
      <c r="C4635" s="23">
        <v>2015</v>
      </c>
      <c r="D4635" s="23" t="s">
        <v>21</v>
      </c>
      <c r="E4635" s="23" t="s">
        <v>4</v>
      </c>
      <c r="F4635" s="23" t="s">
        <v>362</v>
      </c>
      <c r="G4635" s="23">
        <v>72</v>
      </c>
    </row>
    <row r="4636" spans="1:7" ht="15" x14ac:dyDescent="0.25">
      <c r="A4636" s="128" t="str">
        <f t="shared" si="72"/>
        <v>Reg2015Cervix - C53FemaleUnknownDep</v>
      </c>
      <c r="B4636" s="23" t="s">
        <v>2</v>
      </c>
      <c r="C4636" s="23">
        <v>2015</v>
      </c>
      <c r="D4636" s="23" t="s">
        <v>22</v>
      </c>
      <c r="E4636" s="23" t="s">
        <v>4</v>
      </c>
      <c r="F4636" s="23" t="s">
        <v>362</v>
      </c>
      <c r="G4636" s="23">
        <v>3</v>
      </c>
    </row>
    <row r="4637" spans="1:7" ht="15" x14ac:dyDescent="0.25">
      <c r="A4637" s="128" t="str">
        <f t="shared" si="72"/>
        <v>Reg2015Uterus - C54-C55FemaleUnknownDep</v>
      </c>
      <c r="B4637" s="23" t="s">
        <v>2</v>
      </c>
      <c r="C4637" s="23">
        <v>2015</v>
      </c>
      <c r="D4637" s="23" t="s">
        <v>44</v>
      </c>
      <c r="E4637" s="23" t="s">
        <v>4</v>
      </c>
      <c r="F4637" s="23" t="s">
        <v>362</v>
      </c>
      <c r="G4637" s="23">
        <v>8</v>
      </c>
    </row>
    <row r="4638" spans="1:7" ht="15" x14ac:dyDescent="0.25">
      <c r="A4638" s="128" t="str">
        <f t="shared" si="72"/>
        <v>Reg2015Ovary - C56FemaleUnknownDep</v>
      </c>
      <c r="B4638" s="23" t="s">
        <v>2</v>
      </c>
      <c r="C4638" s="23">
        <v>2015</v>
      </c>
      <c r="D4638" s="23" t="s">
        <v>35</v>
      </c>
      <c r="E4638" s="23" t="s">
        <v>4</v>
      </c>
      <c r="F4638" s="23" t="s">
        <v>362</v>
      </c>
      <c r="G4638" s="23">
        <v>7</v>
      </c>
    </row>
    <row r="4639" spans="1:7" ht="15" x14ac:dyDescent="0.25">
      <c r="A4639" s="128" t="str">
        <f t="shared" si="72"/>
        <v>Reg2015Other female genital organs - C57FemaleUnknownDep</v>
      </c>
      <c r="B4639" s="23" t="s">
        <v>2</v>
      </c>
      <c r="C4639" s="23">
        <v>2015</v>
      </c>
      <c r="D4639" s="23" t="s">
        <v>270</v>
      </c>
      <c r="E4639" s="23" t="s">
        <v>4</v>
      </c>
      <c r="F4639" s="23" t="s">
        <v>362</v>
      </c>
      <c r="G4639" s="23">
        <v>1</v>
      </c>
    </row>
    <row r="4640" spans="1:7" ht="15" x14ac:dyDescent="0.25">
      <c r="A4640" s="128" t="str">
        <f t="shared" si="72"/>
        <v>Reg2015Kidney - C64FemaleUnknownDep</v>
      </c>
      <c r="B4640" s="23" t="s">
        <v>2</v>
      </c>
      <c r="C4640" s="23">
        <v>2015</v>
      </c>
      <c r="D4640" s="23" t="s">
        <v>274</v>
      </c>
      <c r="E4640" s="23" t="s">
        <v>4</v>
      </c>
      <c r="F4640" s="23" t="s">
        <v>362</v>
      </c>
      <c r="G4640" s="23">
        <v>4</v>
      </c>
    </row>
    <row r="4641" spans="1:7" ht="15" x14ac:dyDescent="0.25">
      <c r="A4641" s="128" t="str">
        <f t="shared" si="72"/>
        <v>Reg2015Renal pelvis - C65FemaleUnknownDep</v>
      </c>
      <c r="B4641" s="23" t="s">
        <v>2</v>
      </c>
      <c r="C4641" s="23">
        <v>2015</v>
      </c>
      <c r="D4641" s="23" t="s">
        <v>275</v>
      </c>
      <c r="E4641" s="23" t="s">
        <v>4</v>
      </c>
      <c r="F4641" s="23" t="s">
        <v>362</v>
      </c>
      <c r="G4641" s="23">
        <v>1</v>
      </c>
    </row>
    <row r="4642" spans="1:7" ht="15" x14ac:dyDescent="0.25">
      <c r="A4642" s="128" t="str">
        <f t="shared" si="72"/>
        <v>Reg2015Bladder - C67FemaleUnknownDep</v>
      </c>
      <c r="B4642" s="23" t="s">
        <v>2</v>
      </c>
      <c r="C4642" s="23">
        <v>2015</v>
      </c>
      <c r="D4642" s="23" t="s">
        <v>19</v>
      </c>
      <c r="E4642" s="23" t="s">
        <v>4</v>
      </c>
      <c r="F4642" s="23" t="s">
        <v>362</v>
      </c>
      <c r="G4642" s="23">
        <v>2</v>
      </c>
    </row>
    <row r="4643" spans="1:7" ht="15" x14ac:dyDescent="0.25">
      <c r="A4643" s="128" t="str">
        <f t="shared" si="72"/>
        <v>Reg2015Eye - C69FemaleUnknownDep</v>
      </c>
      <c r="B4643" s="23" t="s">
        <v>2</v>
      </c>
      <c r="C4643" s="23">
        <v>2015</v>
      </c>
      <c r="D4643" s="23" t="s">
        <v>278</v>
      </c>
      <c r="E4643" s="23" t="s">
        <v>4</v>
      </c>
      <c r="F4643" s="23" t="s">
        <v>362</v>
      </c>
      <c r="G4643" s="23">
        <v>1</v>
      </c>
    </row>
    <row r="4644" spans="1:7" ht="15" x14ac:dyDescent="0.25">
      <c r="A4644" s="128" t="str">
        <f t="shared" si="72"/>
        <v>Reg2015Thyroid - C73FemaleUnknownDep</v>
      </c>
      <c r="B4644" s="23" t="s">
        <v>2</v>
      </c>
      <c r="C4644" s="23">
        <v>2015</v>
      </c>
      <c r="D4644" s="23" t="s">
        <v>281</v>
      </c>
      <c r="E4644" s="23" t="s">
        <v>4</v>
      </c>
      <c r="F4644" s="23" t="s">
        <v>362</v>
      </c>
      <c r="G4644" s="23">
        <v>5</v>
      </c>
    </row>
    <row r="4645" spans="1:7" ht="15" x14ac:dyDescent="0.25">
      <c r="A4645" s="128" t="str">
        <f t="shared" si="72"/>
        <v>Reg2015Unknown primary - C77-C79FemaleUnknownDep</v>
      </c>
      <c r="B4645" s="23" t="s">
        <v>2</v>
      </c>
      <c r="C4645" s="23">
        <v>2015</v>
      </c>
      <c r="D4645" s="23" t="s">
        <v>286</v>
      </c>
      <c r="E4645" s="23" t="s">
        <v>4</v>
      </c>
      <c r="F4645" s="23" t="s">
        <v>362</v>
      </c>
      <c r="G4645" s="23">
        <v>2</v>
      </c>
    </row>
    <row r="4646" spans="1:7" ht="15" x14ac:dyDescent="0.25">
      <c r="A4646" s="128" t="str">
        <f t="shared" si="72"/>
        <v>Reg2015Hodgkin lymphoma - C81FemaleUnknownDep</v>
      </c>
      <c r="B4646" s="23" t="s">
        <v>2</v>
      </c>
      <c r="C4646" s="23">
        <v>2015</v>
      </c>
      <c r="D4646" s="23" t="s">
        <v>289</v>
      </c>
      <c r="E4646" s="23" t="s">
        <v>4</v>
      </c>
      <c r="F4646" s="23" t="s">
        <v>362</v>
      </c>
      <c r="G4646" s="23">
        <v>1</v>
      </c>
    </row>
    <row r="4647" spans="1:7" ht="15" x14ac:dyDescent="0.25">
      <c r="A4647" s="128" t="str">
        <f t="shared" si="72"/>
        <v>Reg2015Non-Hodgkin lymphoma - C82-C86, C96FemaleUnknownDep</v>
      </c>
      <c r="B4647" s="23" t="s">
        <v>2</v>
      </c>
      <c r="C4647" s="23">
        <v>2015</v>
      </c>
      <c r="D4647" s="23" t="s">
        <v>365</v>
      </c>
      <c r="E4647" s="23" t="s">
        <v>4</v>
      </c>
      <c r="F4647" s="23" t="s">
        <v>362</v>
      </c>
      <c r="G4647" s="23">
        <v>10</v>
      </c>
    </row>
    <row r="4648" spans="1:7" ht="15" x14ac:dyDescent="0.25">
      <c r="A4648" s="128" t="str">
        <f t="shared" si="72"/>
        <v>Reg2015Myeloma - C90FemaleUnknownDep</v>
      </c>
      <c r="B4648" s="23" t="s">
        <v>2</v>
      </c>
      <c r="C4648" s="23">
        <v>2015</v>
      </c>
      <c r="D4648" s="23" t="s">
        <v>292</v>
      </c>
      <c r="E4648" s="23" t="s">
        <v>4</v>
      </c>
      <c r="F4648" s="23" t="s">
        <v>362</v>
      </c>
      <c r="G4648" s="23">
        <v>4</v>
      </c>
    </row>
    <row r="4649" spans="1:7" ht="15" x14ac:dyDescent="0.25">
      <c r="A4649" s="128" t="str">
        <f t="shared" si="72"/>
        <v>Reg2015Leukaemia - C91-C95FemaleUnknownDep</v>
      </c>
      <c r="B4649" s="23" t="s">
        <v>2</v>
      </c>
      <c r="C4649" s="23">
        <v>2015</v>
      </c>
      <c r="D4649" s="23" t="s">
        <v>26</v>
      </c>
      <c r="E4649" s="23" t="s">
        <v>4</v>
      </c>
      <c r="F4649" s="23" t="s">
        <v>362</v>
      </c>
      <c r="G4649" s="23">
        <v>5</v>
      </c>
    </row>
    <row r="4650" spans="1:7" ht="15" x14ac:dyDescent="0.25">
      <c r="A4650" s="128" t="str">
        <f t="shared" si="72"/>
        <v>Reg2015Myelodyplastic syndromes - D46FemaleUnknownDep</v>
      </c>
      <c r="B4650" s="23" t="s">
        <v>2</v>
      </c>
      <c r="C4650" s="23">
        <v>2015</v>
      </c>
      <c r="D4650" s="23" t="s">
        <v>295</v>
      </c>
      <c r="E4650" s="23" t="s">
        <v>4</v>
      </c>
      <c r="F4650" s="23" t="s">
        <v>362</v>
      </c>
      <c r="G4650" s="23">
        <v>4</v>
      </c>
    </row>
    <row r="4651" spans="1:7" ht="15" x14ac:dyDescent="0.25">
      <c r="A4651" s="128" t="str">
        <f t="shared" si="72"/>
        <v>Reg2015Tongue - C01-C02MaleUnknownDep</v>
      </c>
      <c r="B4651" s="23" t="s">
        <v>2</v>
      </c>
      <c r="C4651" s="23">
        <v>2015</v>
      </c>
      <c r="D4651" s="23" t="s">
        <v>42</v>
      </c>
      <c r="E4651" s="23" t="s">
        <v>5</v>
      </c>
      <c r="F4651" s="23" t="s">
        <v>362</v>
      </c>
      <c r="G4651" s="23">
        <v>4</v>
      </c>
    </row>
    <row r="4652" spans="1:7" ht="15" x14ac:dyDescent="0.25">
      <c r="A4652" s="128" t="str">
        <f t="shared" si="72"/>
        <v>Reg2015Tonsils - C09MaleUnknownDep</v>
      </c>
      <c r="B4652" s="23" t="s">
        <v>2</v>
      </c>
      <c r="C4652" s="23">
        <v>2015</v>
      </c>
      <c r="D4652" s="23" t="s">
        <v>248</v>
      </c>
      <c r="E4652" s="23" t="s">
        <v>5</v>
      </c>
      <c r="F4652" s="23" t="s">
        <v>362</v>
      </c>
      <c r="G4652" s="23">
        <v>5</v>
      </c>
    </row>
    <row r="4653" spans="1:7" ht="15" x14ac:dyDescent="0.25">
      <c r="A4653" s="128" t="str">
        <f t="shared" si="72"/>
        <v>Reg2015Oropharynx - C10MaleUnknownDep</v>
      </c>
      <c r="B4653" s="23" t="s">
        <v>2</v>
      </c>
      <c r="C4653" s="23">
        <v>2015</v>
      </c>
      <c r="D4653" s="23" t="s">
        <v>34</v>
      </c>
      <c r="E4653" s="23" t="s">
        <v>5</v>
      </c>
      <c r="F4653" s="23" t="s">
        <v>362</v>
      </c>
      <c r="G4653" s="23">
        <v>1</v>
      </c>
    </row>
    <row r="4654" spans="1:7" ht="15" x14ac:dyDescent="0.25">
      <c r="A4654" s="128" t="str">
        <f t="shared" si="72"/>
        <v>Reg2015Nasopharynx - C11MaleUnknownDep</v>
      </c>
      <c r="B4654" s="23" t="s">
        <v>2</v>
      </c>
      <c r="C4654" s="23">
        <v>2015</v>
      </c>
      <c r="D4654" s="23" t="s">
        <v>32</v>
      </c>
      <c r="E4654" s="23" t="s">
        <v>5</v>
      </c>
      <c r="F4654" s="23" t="s">
        <v>362</v>
      </c>
      <c r="G4654" s="23">
        <v>2</v>
      </c>
    </row>
    <row r="4655" spans="1:7" ht="15" x14ac:dyDescent="0.25">
      <c r="A4655" s="128" t="str">
        <f t="shared" si="72"/>
        <v>Reg2015Oesophagus - C15MaleUnknownDep</v>
      </c>
      <c r="B4655" s="23" t="s">
        <v>2</v>
      </c>
      <c r="C4655" s="23">
        <v>2015</v>
      </c>
      <c r="D4655" s="23" t="s">
        <v>33</v>
      </c>
      <c r="E4655" s="23" t="s">
        <v>5</v>
      </c>
      <c r="F4655" s="23" t="s">
        <v>362</v>
      </c>
      <c r="G4655" s="23">
        <v>5</v>
      </c>
    </row>
    <row r="4656" spans="1:7" ht="15" x14ac:dyDescent="0.25">
      <c r="A4656" s="128" t="str">
        <f t="shared" si="72"/>
        <v>Reg2015Stomach - C16MaleUnknownDep</v>
      </c>
      <c r="B4656" s="23" t="s">
        <v>2</v>
      </c>
      <c r="C4656" s="23">
        <v>2015</v>
      </c>
      <c r="D4656" s="23" t="s">
        <v>39</v>
      </c>
      <c r="E4656" s="23" t="s">
        <v>5</v>
      </c>
      <c r="F4656" s="23" t="s">
        <v>362</v>
      </c>
      <c r="G4656" s="23">
        <v>4</v>
      </c>
    </row>
    <row r="4657" spans="1:7" ht="15" x14ac:dyDescent="0.25">
      <c r="A4657" s="128" t="str">
        <f t="shared" si="72"/>
        <v>Reg2015Small intestine - C17MaleUnknownDep</v>
      </c>
      <c r="B4657" s="23" t="s">
        <v>2</v>
      </c>
      <c r="C4657" s="23">
        <v>2015</v>
      </c>
      <c r="D4657" s="23" t="s">
        <v>252</v>
      </c>
      <c r="E4657" s="23" t="s">
        <v>5</v>
      </c>
      <c r="F4657" s="23" t="s">
        <v>362</v>
      </c>
      <c r="G4657" s="23">
        <v>1</v>
      </c>
    </row>
    <row r="4658" spans="1:7" ht="15" x14ac:dyDescent="0.25">
      <c r="A4658" s="128" t="str">
        <f t="shared" si="72"/>
        <v>Reg2015Colon, rectum and rectosigmoid junction - C18-C20MaleUnknownDep</v>
      </c>
      <c r="B4658" s="23" t="s">
        <v>2</v>
      </c>
      <c r="C4658" s="23">
        <v>2015</v>
      </c>
      <c r="D4658" s="23" t="s">
        <v>1567</v>
      </c>
      <c r="E4658" s="23" t="s">
        <v>5</v>
      </c>
      <c r="F4658" s="23" t="s">
        <v>362</v>
      </c>
      <c r="G4658" s="23">
        <v>35</v>
      </c>
    </row>
    <row r="4659" spans="1:7" ht="15" x14ac:dyDescent="0.25">
      <c r="A4659" s="128" t="str">
        <f t="shared" si="72"/>
        <v>Reg2015Liver - C22MaleUnknownDep</v>
      </c>
      <c r="B4659" s="23" t="s">
        <v>2</v>
      </c>
      <c r="C4659" s="23">
        <v>2015</v>
      </c>
      <c r="D4659" s="23" t="s">
        <v>254</v>
      </c>
      <c r="E4659" s="23" t="s">
        <v>5</v>
      </c>
      <c r="F4659" s="23" t="s">
        <v>362</v>
      </c>
      <c r="G4659" s="23">
        <v>3</v>
      </c>
    </row>
    <row r="4660" spans="1:7" ht="15" x14ac:dyDescent="0.25">
      <c r="A4660" s="128" t="str">
        <f t="shared" si="72"/>
        <v>Reg2015Other biliary tract - C24MaleUnknownDep</v>
      </c>
      <c r="B4660" s="23" t="s">
        <v>2</v>
      </c>
      <c r="C4660" s="23">
        <v>2015</v>
      </c>
      <c r="D4660" s="23" t="s">
        <v>255</v>
      </c>
      <c r="E4660" s="23" t="s">
        <v>5</v>
      </c>
      <c r="F4660" s="23" t="s">
        <v>362</v>
      </c>
      <c r="G4660" s="23">
        <v>2</v>
      </c>
    </row>
    <row r="4661" spans="1:7" ht="15" x14ac:dyDescent="0.25">
      <c r="A4661" s="128" t="str">
        <f t="shared" si="72"/>
        <v>Reg2015Pancreas - C25MaleUnknownDep</v>
      </c>
      <c r="B4661" s="23" t="s">
        <v>2</v>
      </c>
      <c r="C4661" s="23">
        <v>2015</v>
      </c>
      <c r="D4661" s="23" t="s">
        <v>36</v>
      </c>
      <c r="E4661" s="23" t="s">
        <v>5</v>
      </c>
      <c r="F4661" s="23" t="s">
        <v>362</v>
      </c>
      <c r="G4661" s="23">
        <v>4</v>
      </c>
    </row>
    <row r="4662" spans="1:7" ht="15" x14ac:dyDescent="0.25">
      <c r="A4662" s="128" t="str">
        <f t="shared" si="72"/>
        <v>Reg2015Larynx - C32MaleUnknownDep</v>
      </c>
      <c r="B4662" s="23" t="s">
        <v>2</v>
      </c>
      <c r="C4662" s="23">
        <v>2015</v>
      </c>
      <c r="D4662" s="23" t="s">
        <v>25</v>
      </c>
      <c r="E4662" s="23" t="s">
        <v>5</v>
      </c>
      <c r="F4662" s="23" t="s">
        <v>362</v>
      </c>
      <c r="G4662" s="23">
        <v>1</v>
      </c>
    </row>
    <row r="4663" spans="1:7" ht="15" x14ac:dyDescent="0.25">
      <c r="A4663" s="128" t="str">
        <f t="shared" si="72"/>
        <v>Reg2015Lung - C33-C34MaleUnknownDep</v>
      </c>
      <c r="B4663" s="23" t="s">
        <v>2</v>
      </c>
      <c r="C4663" s="23">
        <v>2015</v>
      </c>
      <c r="D4663" s="23" t="s">
        <v>47</v>
      </c>
      <c r="E4663" s="23" t="s">
        <v>5</v>
      </c>
      <c r="F4663" s="23" t="s">
        <v>362</v>
      </c>
      <c r="G4663" s="23">
        <v>17</v>
      </c>
    </row>
    <row r="4664" spans="1:7" ht="15" x14ac:dyDescent="0.25">
      <c r="A4664" s="128" t="str">
        <f t="shared" si="72"/>
        <v>Reg2015Heart, mediastinum and pleura - C38MaleUnknownDep</v>
      </c>
      <c r="B4664" s="23" t="s">
        <v>2</v>
      </c>
      <c r="C4664" s="23">
        <v>2015</v>
      </c>
      <c r="D4664" s="23" t="s">
        <v>260</v>
      </c>
      <c r="E4664" s="23" t="s">
        <v>5</v>
      </c>
      <c r="F4664" s="23" t="s">
        <v>362</v>
      </c>
      <c r="G4664" s="23">
        <v>1</v>
      </c>
    </row>
    <row r="4665" spans="1:7" ht="15" x14ac:dyDescent="0.25">
      <c r="A4665" s="128" t="str">
        <f t="shared" si="72"/>
        <v>Reg2015Melanoma - C43MaleUnknownDep</v>
      </c>
      <c r="B4665" s="23" t="s">
        <v>2</v>
      </c>
      <c r="C4665" s="23">
        <v>2015</v>
      </c>
      <c r="D4665" s="23" t="s">
        <v>28</v>
      </c>
      <c r="E4665" s="23" t="s">
        <v>5</v>
      </c>
      <c r="F4665" s="23" t="s">
        <v>362</v>
      </c>
      <c r="G4665" s="23">
        <v>34</v>
      </c>
    </row>
    <row r="4666" spans="1:7" ht="15" x14ac:dyDescent="0.25">
      <c r="A4666" s="128" t="str">
        <f t="shared" si="72"/>
        <v>Reg2015Non-melanoma - C44MaleUnknownDep</v>
      </c>
      <c r="B4666" s="23" t="s">
        <v>2</v>
      </c>
      <c r="C4666" s="23">
        <v>2015</v>
      </c>
      <c r="D4666" s="23" t="s">
        <v>263</v>
      </c>
      <c r="E4666" s="23" t="s">
        <v>5</v>
      </c>
      <c r="F4666" s="23" t="s">
        <v>362</v>
      </c>
      <c r="G4666" s="23">
        <v>3</v>
      </c>
    </row>
    <row r="4667" spans="1:7" ht="15" x14ac:dyDescent="0.25">
      <c r="A4667" s="128" t="str">
        <f t="shared" si="72"/>
        <v>Reg2015Mesothelioma - C45MaleUnknownDep</v>
      </c>
      <c r="B4667" s="23" t="s">
        <v>2</v>
      </c>
      <c r="C4667" s="23">
        <v>2015</v>
      </c>
      <c r="D4667" s="23" t="s">
        <v>30</v>
      </c>
      <c r="E4667" s="23" t="s">
        <v>5</v>
      </c>
      <c r="F4667" s="23" t="s">
        <v>362</v>
      </c>
      <c r="G4667" s="23">
        <v>3</v>
      </c>
    </row>
    <row r="4668" spans="1:7" ht="15" x14ac:dyDescent="0.25">
      <c r="A4668" s="128" t="str">
        <f t="shared" si="72"/>
        <v>Reg2015Peritoneum - C48MaleUnknownDep</v>
      </c>
      <c r="B4668" s="23" t="s">
        <v>2</v>
      </c>
      <c r="C4668" s="23">
        <v>2015</v>
      </c>
      <c r="D4668" s="23" t="s">
        <v>267</v>
      </c>
      <c r="E4668" s="23" t="s">
        <v>5</v>
      </c>
      <c r="F4668" s="23" t="s">
        <v>362</v>
      </c>
      <c r="G4668" s="23">
        <v>1</v>
      </c>
    </row>
    <row r="4669" spans="1:7" ht="15" x14ac:dyDescent="0.25">
      <c r="A4669" s="128" t="str">
        <f t="shared" si="72"/>
        <v>Reg2015Connective tissue - C49MaleUnknownDep</v>
      </c>
      <c r="B4669" s="23" t="s">
        <v>2</v>
      </c>
      <c r="C4669" s="23">
        <v>2015</v>
      </c>
      <c r="D4669" s="23" t="s">
        <v>268</v>
      </c>
      <c r="E4669" s="23" t="s">
        <v>5</v>
      </c>
      <c r="F4669" s="23" t="s">
        <v>362</v>
      </c>
      <c r="G4669" s="23">
        <v>2</v>
      </c>
    </row>
    <row r="4670" spans="1:7" ht="15" x14ac:dyDescent="0.25">
      <c r="A4670" s="128" t="str">
        <f t="shared" si="72"/>
        <v>Reg2015Prostate - C61MaleUnknownDep</v>
      </c>
      <c r="B4670" s="23" t="s">
        <v>2</v>
      </c>
      <c r="C4670" s="23">
        <v>2015</v>
      </c>
      <c r="D4670" s="23" t="s">
        <v>38</v>
      </c>
      <c r="E4670" s="23" t="s">
        <v>5</v>
      </c>
      <c r="F4670" s="23" t="s">
        <v>362</v>
      </c>
      <c r="G4670" s="23">
        <v>78</v>
      </c>
    </row>
    <row r="4671" spans="1:7" ht="15" x14ac:dyDescent="0.25">
      <c r="A4671" s="128" t="str">
        <f t="shared" si="72"/>
        <v>Reg2015Testis - C62MaleUnknownDep</v>
      </c>
      <c r="B4671" s="23" t="s">
        <v>2</v>
      </c>
      <c r="C4671" s="23">
        <v>2015</v>
      </c>
      <c r="D4671" s="23" t="s">
        <v>40</v>
      </c>
      <c r="E4671" s="23" t="s">
        <v>5</v>
      </c>
      <c r="F4671" s="23" t="s">
        <v>362</v>
      </c>
      <c r="G4671" s="23">
        <v>2</v>
      </c>
    </row>
    <row r="4672" spans="1:7" ht="15" x14ac:dyDescent="0.25">
      <c r="A4672" s="128" t="str">
        <f t="shared" si="72"/>
        <v>Reg2015Kidney - C64MaleUnknownDep</v>
      </c>
      <c r="B4672" s="23" t="s">
        <v>2</v>
      </c>
      <c r="C4672" s="23">
        <v>2015</v>
      </c>
      <c r="D4672" s="23" t="s">
        <v>274</v>
      </c>
      <c r="E4672" s="23" t="s">
        <v>5</v>
      </c>
      <c r="F4672" s="23" t="s">
        <v>362</v>
      </c>
      <c r="G4672" s="23">
        <v>11</v>
      </c>
    </row>
    <row r="4673" spans="1:7" ht="15" x14ac:dyDescent="0.25">
      <c r="A4673" s="128" t="str">
        <f t="shared" si="72"/>
        <v>Reg2015Renal pelvis - C65MaleUnknownDep</v>
      </c>
      <c r="B4673" s="23" t="s">
        <v>2</v>
      </c>
      <c r="C4673" s="23">
        <v>2015</v>
      </c>
      <c r="D4673" s="23" t="s">
        <v>275</v>
      </c>
      <c r="E4673" s="23" t="s">
        <v>5</v>
      </c>
      <c r="F4673" s="23" t="s">
        <v>362</v>
      </c>
      <c r="G4673" s="23">
        <v>1</v>
      </c>
    </row>
    <row r="4674" spans="1:7" ht="15" x14ac:dyDescent="0.25">
      <c r="A4674" s="128" t="str">
        <f t="shared" si="72"/>
        <v>Reg2015Ureter - C66MaleUnknownDep</v>
      </c>
      <c r="B4674" s="23" t="s">
        <v>2</v>
      </c>
      <c r="C4674" s="23">
        <v>2015</v>
      </c>
      <c r="D4674" s="23" t="s">
        <v>43</v>
      </c>
      <c r="E4674" s="23" t="s">
        <v>5</v>
      </c>
      <c r="F4674" s="23" t="s">
        <v>362</v>
      </c>
      <c r="G4674" s="23">
        <v>1</v>
      </c>
    </row>
    <row r="4675" spans="1:7" ht="15" x14ac:dyDescent="0.25">
      <c r="A4675" s="128" t="str">
        <f t="shared" ref="A4675:A4738" si="73">B4675&amp;C4675&amp;D4675&amp;E4675&amp;F4675</f>
        <v>Reg2015Bladder - C67MaleUnknownDep</v>
      </c>
      <c r="B4675" s="23" t="s">
        <v>2</v>
      </c>
      <c r="C4675" s="23">
        <v>2015</v>
      </c>
      <c r="D4675" s="23" t="s">
        <v>19</v>
      </c>
      <c r="E4675" s="23" t="s">
        <v>5</v>
      </c>
      <c r="F4675" s="23" t="s">
        <v>362</v>
      </c>
      <c r="G4675" s="23">
        <v>3</v>
      </c>
    </row>
    <row r="4676" spans="1:7" ht="15" x14ac:dyDescent="0.25">
      <c r="A4676" s="128" t="str">
        <f t="shared" si="73"/>
        <v>Reg2015Brain - C71MaleUnknownDep</v>
      </c>
      <c r="B4676" s="23" t="s">
        <v>2</v>
      </c>
      <c r="C4676" s="23">
        <v>2015</v>
      </c>
      <c r="D4676" s="23" t="s">
        <v>20</v>
      </c>
      <c r="E4676" s="23" t="s">
        <v>5</v>
      </c>
      <c r="F4676" s="23" t="s">
        <v>362</v>
      </c>
      <c r="G4676" s="23">
        <v>5</v>
      </c>
    </row>
    <row r="4677" spans="1:7" ht="15" x14ac:dyDescent="0.25">
      <c r="A4677" s="128" t="str">
        <f t="shared" si="73"/>
        <v>Reg2015Thyroid - C73MaleUnknownDep</v>
      </c>
      <c r="B4677" s="23" t="s">
        <v>2</v>
      </c>
      <c r="C4677" s="23">
        <v>2015</v>
      </c>
      <c r="D4677" s="23" t="s">
        <v>281</v>
      </c>
      <c r="E4677" s="23" t="s">
        <v>5</v>
      </c>
      <c r="F4677" s="23" t="s">
        <v>362</v>
      </c>
      <c r="G4677" s="23">
        <v>2</v>
      </c>
    </row>
    <row r="4678" spans="1:7" ht="15" x14ac:dyDescent="0.25">
      <c r="A4678" s="128" t="str">
        <f t="shared" si="73"/>
        <v>Reg2015Unknown primary - C77-C79MaleUnknownDep</v>
      </c>
      <c r="B4678" s="23" t="s">
        <v>2</v>
      </c>
      <c r="C4678" s="23">
        <v>2015</v>
      </c>
      <c r="D4678" s="23" t="s">
        <v>286</v>
      </c>
      <c r="E4678" s="23" t="s">
        <v>5</v>
      </c>
      <c r="F4678" s="23" t="s">
        <v>362</v>
      </c>
      <c r="G4678" s="23">
        <v>1</v>
      </c>
    </row>
    <row r="4679" spans="1:7" ht="15" x14ac:dyDescent="0.25">
      <c r="A4679" s="128" t="str">
        <f t="shared" si="73"/>
        <v>Reg2015Unspecified site - C80MaleUnknownDep</v>
      </c>
      <c r="B4679" s="23" t="s">
        <v>2</v>
      </c>
      <c r="C4679" s="23">
        <v>2015</v>
      </c>
      <c r="D4679" s="23" t="s">
        <v>287</v>
      </c>
      <c r="E4679" s="23" t="s">
        <v>5</v>
      </c>
      <c r="F4679" s="23" t="s">
        <v>362</v>
      </c>
      <c r="G4679" s="23">
        <v>1</v>
      </c>
    </row>
    <row r="4680" spans="1:7" ht="15" x14ac:dyDescent="0.25">
      <c r="A4680" s="128" t="str">
        <f t="shared" si="73"/>
        <v>Reg2015Hodgkin lymphoma - C81MaleUnknownDep</v>
      </c>
      <c r="B4680" s="23" t="s">
        <v>2</v>
      </c>
      <c r="C4680" s="23">
        <v>2015</v>
      </c>
      <c r="D4680" s="23" t="s">
        <v>289</v>
      </c>
      <c r="E4680" s="23" t="s">
        <v>5</v>
      </c>
      <c r="F4680" s="23" t="s">
        <v>362</v>
      </c>
      <c r="G4680" s="23">
        <v>1</v>
      </c>
    </row>
    <row r="4681" spans="1:7" ht="15" x14ac:dyDescent="0.25">
      <c r="A4681" s="128" t="str">
        <f t="shared" si="73"/>
        <v>Reg2015Non-Hodgkin lymphoma - C82-C86, C96MaleUnknownDep</v>
      </c>
      <c r="B4681" s="23" t="s">
        <v>2</v>
      </c>
      <c r="C4681" s="23">
        <v>2015</v>
      </c>
      <c r="D4681" s="23" t="s">
        <v>365</v>
      </c>
      <c r="E4681" s="23" t="s">
        <v>5</v>
      </c>
      <c r="F4681" s="23" t="s">
        <v>362</v>
      </c>
      <c r="G4681" s="23">
        <v>13</v>
      </c>
    </row>
    <row r="4682" spans="1:7" ht="15" x14ac:dyDescent="0.25">
      <c r="A4682" s="128" t="str">
        <f t="shared" si="73"/>
        <v>Reg2015Myeloma - C90MaleUnknownDep</v>
      </c>
      <c r="B4682" s="23" t="s">
        <v>2</v>
      </c>
      <c r="C4682" s="23">
        <v>2015</v>
      </c>
      <c r="D4682" s="23" t="s">
        <v>292</v>
      </c>
      <c r="E4682" s="23" t="s">
        <v>5</v>
      </c>
      <c r="F4682" s="23" t="s">
        <v>362</v>
      </c>
      <c r="G4682" s="23">
        <v>5</v>
      </c>
    </row>
    <row r="4683" spans="1:7" ht="15" x14ac:dyDescent="0.25">
      <c r="A4683" s="128" t="str">
        <f t="shared" si="73"/>
        <v>Reg2015Leukaemia - C91-C95MaleUnknownDep</v>
      </c>
      <c r="B4683" s="23" t="s">
        <v>2</v>
      </c>
      <c r="C4683" s="23">
        <v>2015</v>
      </c>
      <c r="D4683" s="23" t="s">
        <v>26</v>
      </c>
      <c r="E4683" s="23" t="s">
        <v>5</v>
      </c>
      <c r="F4683" s="23" t="s">
        <v>362</v>
      </c>
      <c r="G4683" s="23">
        <v>9</v>
      </c>
    </row>
    <row r="4684" spans="1:7" ht="15" x14ac:dyDescent="0.25">
      <c r="A4684" s="128" t="str">
        <f t="shared" si="73"/>
        <v>Reg2015Polycythemia vera - D45MaleUnknownDep</v>
      </c>
      <c r="B4684" s="23" t="s">
        <v>2</v>
      </c>
      <c r="C4684" s="23">
        <v>2015</v>
      </c>
      <c r="D4684" s="23" t="s">
        <v>294</v>
      </c>
      <c r="E4684" s="23" t="s">
        <v>5</v>
      </c>
      <c r="F4684" s="23" t="s">
        <v>362</v>
      </c>
      <c r="G4684" s="23">
        <v>1</v>
      </c>
    </row>
    <row r="4685" spans="1:7" ht="15" x14ac:dyDescent="0.25">
      <c r="A4685" s="128" t="str">
        <f t="shared" si="73"/>
        <v>Reg2015Myelodyplastic syndromes - D46MaleUnknownDep</v>
      </c>
      <c r="B4685" s="23" t="s">
        <v>2</v>
      </c>
      <c r="C4685" s="23">
        <v>2015</v>
      </c>
      <c r="D4685" s="23" t="s">
        <v>295</v>
      </c>
      <c r="E4685" s="23" t="s">
        <v>5</v>
      </c>
      <c r="F4685" s="23" t="s">
        <v>362</v>
      </c>
      <c r="G4685" s="23">
        <v>3</v>
      </c>
    </row>
    <row r="4686" spans="1:7" ht="15" x14ac:dyDescent="0.25">
      <c r="A4686" s="128" t="str">
        <f t="shared" si="73"/>
        <v>Reg2015Uncertain behaviour of lymphoid, haematopoietic and related tissue - D47MaleUnknownDep</v>
      </c>
      <c r="B4686" s="23" t="s">
        <v>2</v>
      </c>
      <c r="C4686" s="23">
        <v>2015</v>
      </c>
      <c r="D4686" s="23" t="s">
        <v>296</v>
      </c>
      <c r="E4686" s="23" t="s">
        <v>5</v>
      </c>
      <c r="F4686" s="23" t="s">
        <v>362</v>
      </c>
      <c r="G4686" s="23">
        <v>1</v>
      </c>
    </row>
    <row r="4687" spans="1:7" ht="15" x14ac:dyDescent="0.25">
      <c r="A4687" s="128" t="str">
        <f t="shared" si="73"/>
        <v>Reg2015Lip - C00AllSex1</v>
      </c>
      <c r="B4687" s="23" t="s">
        <v>2</v>
      </c>
      <c r="C4687" s="23">
        <v>2015</v>
      </c>
      <c r="D4687" s="23" t="s">
        <v>27</v>
      </c>
      <c r="E4687" s="23" t="s">
        <v>3</v>
      </c>
      <c r="F4687" s="23">
        <v>1</v>
      </c>
      <c r="G4687" s="23">
        <v>8</v>
      </c>
    </row>
    <row r="4688" spans="1:7" ht="15" x14ac:dyDescent="0.25">
      <c r="A4688" s="128" t="str">
        <f t="shared" si="73"/>
        <v>Reg2015Tongue - C01-C02AllSex1</v>
      </c>
      <c r="B4688" s="23" t="s">
        <v>2</v>
      </c>
      <c r="C4688" s="23">
        <v>2015</v>
      </c>
      <c r="D4688" s="23" t="s">
        <v>42</v>
      </c>
      <c r="E4688" s="23" t="s">
        <v>3</v>
      </c>
      <c r="F4688" s="23">
        <v>1</v>
      </c>
      <c r="G4688" s="23">
        <v>22</v>
      </c>
    </row>
    <row r="4689" spans="1:7" ht="15" x14ac:dyDescent="0.25">
      <c r="A4689" s="128" t="str">
        <f t="shared" si="73"/>
        <v>Reg2015Mouth - C03-C06AllSex1</v>
      </c>
      <c r="B4689" s="23" t="s">
        <v>2</v>
      </c>
      <c r="C4689" s="23">
        <v>2015</v>
      </c>
      <c r="D4689" s="23" t="s">
        <v>31</v>
      </c>
      <c r="E4689" s="23" t="s">
        <v>3</v>
      </c>
      <c r="F4689" s="23">
        <v>1</v>
      </c>
      <c r="G4689" s="23">
        <v>8</v>
      </c>
    </row>
    <row r="4690" spans="1:7" ht="15" x14ac:dyDescent="0.25">
      <c r="A4690" s="128" t="str">
        <f t="shared" si="73"/>
        <v>Reg2015Salivary glands - C07-C08AllSex1</v>
      </c>
      <c r="B4690" s="23" t="s">
        <v>2</v>
      </c>
      <c r="C4690" s="23">
        <v>2015</v>
      </c>
      <c r="D4690" s="23" t="s">
        <v>247</v>
      </c>
      <c r="E4690" s="23" t="s">
        <v>3</v>
      </c>
      <c r="F4690" s="23">
        <v>1</v>
      </c>
      <c r="G4690" s="23">
        <v>6</v>
      </c>
    </row>
    <row r="4691" spans="1:7" ht="15" x14ac:dyDescent="0.25">
      <c r="A4691" s="128" t="str">
        <f t="shared" si="73"/>
        <v>Reg2015Tonsils - C09AllSex1</v>
      </c>
      <c r="B4691" s="23" t="s">
        <v>2</v>
      </c>
      <c r="C4691" s="23">
        <v>2015</v>
      </c>
      <c r="D4691" s="23" t="s">
        <v>248</v>
      </c>
      <c r="E4691" s="23" t="s">
        <v>3</v>
      </c>
      <c r="F4691" s="23">
        <v>1</v>
      </c>
      <c r="G4691" s="23">
        <v>17</v>
      </c>
    </row>
    <row r="4692" spans="1:7" ht="15" x14ac:dyDescent="0.25">
      <c r="A4692" s="128" t="str">
        <f t="shared" si="73"/>
        <v>Reg2015Oropharynx - C10AllSex1</v>
      </c>
      <c r="B4692" s="23" t="s">
        <v>2</v>
      </c>
      <c r="C4692" s="23">
        <v>2015</v>
      </c>
      <c r="D4692" s="23" t="s">
        <v>34</v>
      </c>
      <c r="E4692" s="23" t="s">
        <v>3</v>
      </c>
      <c r="F4692" s="23">
        <v>1</v>
      </c>
      <c r="G4692" s="23">
        <v>4</v>
      </c>
    </row>
    <row r="4693" spans="1:7" ht="15" x14ac:dyDescent="0.25">
      <c r="A4693" s="128" t="str">
        <f t="shared" si="73"/>
        <v>Reg2015Nasopharynx - C11AllSex1</v>
      </c>
      <c r="B4693" s="23" t="s">
        <v>2</v>
      </c>
      <c r="C4693" s="23">
        <v>2015</v>
      </c>
      <c r="D4693" s="23" t="s">
        <v>32</v>
      </c>
      <c r="E4693" s="23" t="s">
        <v>3</v>
      </c>
      <c r="F4693" s="23">
        <v>1</v>
      </c>
      <c r="G4693" s="23">
        <v>2</v>
      </c>
    </row>
    <row r="4694" spans="1:7" ht="15" x14ac:dyDescent="0.25">
      <c r="A4694" s="128" t="str">
        <f t="shared" si="73"/>
        <v>Reg2015Pyriform sinus - C12AllSex1</v>
      </c>
      <c r="B4694" s="23" t="s">
        <v>2</v>
      </c>
      <c r="C4694" s="23">
        <v>2015</v>
      </c>
      <c r="D4694" s="23" t="s">
        <v>249</v>
      </c>
      <c r="E4694" s="23" t="s">
        <v>3</v>
      </c>
      <c r="F4694" s="23">
        <v>1</v>
      </c>
      <c r="G4694" s="23">
        <v>3</v>
      </c>
    </row>
    <row r="4695" spans="1:7" ht="15" x14ac:dyDescent="0.25">
      <c r="A4695" s="128" t="str">
        <f t="shared" si="73"/>
        <v>Reg2015Hypopharynx - C13AllSex1</v>
      </c>
      <c r="B4695" s="23" t="s">
        <v>2</v>
      </c>
      <c r="C4695" s="23">
        <v>2015</v>
      </c>
      <c r="D4695" s="23" t="s">
        <v>24</v>
      </c>
      <c r="E4695" s="23" t="s">
        <v>3</v>
      </c>
      <c r="F4695" s="23">
        <v>1</v>
      </c>
      <c r="G4695" s="23">
        <v>2</v>
      </c>
    </row>
    <row r="4696" spans="1:7" ht="15" x14ac:dyDescent="0.25">
      <c r="A4696" s="128" t="str">
        <f t="shared" si="73"/>
        <v>Reg2015Oesophagus - C15AllSex1</v>
      </c>
      <c r="B4696" s="23" t="s">
        <v>2</v>
      </c>
      <c r="C4696" s="23">
        <v>2015</v>
      </c>
      <c r="D4696" s="23" t="s">
        <v>33</v>
      </c>
      <c r="E4696" s="23" t="s">
        <v>3</v>
      </c>
      <c r="F4696" s="23">
        <v>1</v>
      </c>
      <c r="G4696" s="23">
        <v>42</v>
      </c>
    </row>
    <row r="4697" spans="1:7" ht="15" x14ac:dyDescent="0.25">
      <c r="A4697" s="128" t="str">
        <f t="shared" si="73"/>
        <v>Reg2015Stomach - C16AllSex1</v>
      </c>
      <c r="B4697" s="23" t="s">
        <v>2</v>
      </c>
      <c r="C4697" s="23">
        <v>2015</v>
      </c>
      <c r="D4697" s="23" t="s">
        <v>39</v>
      </c>
      <c r="E4697" s="23" t="s">
        <v>3</v>
      </c>
      <c r="F4697" s="23">
        <v>1</v>
      </c>
      <c r="G4697" s="23">
        <v>51</v>
      </c>
    </row>
    <row r="4698" spans="1:7" ht="15" x14ac:dyDescent="0.25">
      <c r="A4698" s="128" t="str">
        <f t="shared" si="73"/>
        <v>Reg2015Small intestine - C17AllSex1</v>
      </c>
      <c r="B4698" s="23" t="s">
        <v>2</v>
      </c>
      <c r="C4698" s="23">
        <v>2015</v>
      </c>
      <c r="D4698" s="23" t="s">
        <v>252</v>
      </c>
      <c r="E4698" s="23" t="s">
        <v>3</v>
      </c>
      <c r="F4698" s="23">
        <v>1</v>
      </c>
      <c r="G4698" s="23">
        <v>29</v>
      </c>
    </row>
    <row r="4699" spans="1:7" ht="15" x14ac:dyDescent="0.25">
      <c r="A4699" s="128" t="str">
        <f t="shared" si="73"/>
        <v>Reg2015Colon, rectum and rectosigmoid junction - C18-C20AllSex1</v>
      </c>
      <c r="B4699" s="23" t="s">
        <v>2</v>
      </c>
      <c r="C4699" s="23">
        <v>2015</v>
      </c>
      <c r="D4699" s="23" t="s">
        <v>1567</v>
      </c>
      <c r="E4699" s="23" t="s">
        <v>3</v>
      </c>
      <c r="F4699" s="23">
        <v>1</v>
      </c>
      <c r="G4699" s="23">
        <v>556</v>
      </c>
    </row>
    <row r="4700" spans="1:7" ht="15" x14ac:dyDescent="0.25">
      <c r="A4700" s="128" t="str">
        <f t="shared" si="73"/>
        <v>Reg2015Anus - C21AllSex1</v>
      </c>
      <c r="B4700" s="23" t="s">
        <v>2</v>
      </c>
      <c r="C4700" s="23">
        <v>2015</v>
      </c>
      <c r="D4700" s="23" t="s">
        <v>18</v>
      </c>
      <c r="E4700" s="23" t="s">
        <v>3</v>
      </c>
      <c r="F4700" s="23">
        <v>1</v>
      </c>
      <c r="G4700" s="23">
        <v>9</v>
      </c>
    </row>
    <row r="4701" spans="1:7" ht="15" x14ac:dyDescent="0.25">
      <c r="A4701" s="128" t="str">
        <f t="shared" si="73"/>
        <v>Reg2015Liver - C22AllSex1</v>
      </c>
      <c r="B4701" s="23" t="s">
        <v>2</v>
      </c>
      <c r="C4701" s="23">
        <v>2015</v>
      </c>
      <c r="D4701" s="23" t="s">
        <v>254</v>
      </c>
      <c r="E4701" s="23" t="s">
        <v>3</v>
      </c>
      <c r="F4701" s="23">
        <v>1</v>
      </c>
      <c r="G4701" s="23">
        <v>44</v>
      </c>
    </row>
    <row r="4702" spans="1:7" ht="15" x14ac:dyDescent="0.25">
      <c r="A4702" s="128" t="str">
        <f t="shared" si="73"/>
        <v>Reg2015Gallbladder - C23AllSex1</v>
      </c>
      <c r="B4702" s="23" t="s">
        <v>2</v>
      </c>
      <c r="C4702" s="23">
        <v>2015</v>
      </c>
      <c r="D4702" s="23" t="s">
        <v>23</v>
      </c>
      <c r="E4702" s="23" t="s">
        <v>3</v>
      </c>
      <c r="F4702" s="23">
        <v>1</v>
      </c>
      <c r="G4702" s="23">
        <v>5</v>
      </c>
    </row>
    <row r="4703" spans="1:7" ht="15" x14ac:dyDescent="0.25">
      <c r="A4703" s="128" t="str">
        <f t="shared" si="73"/>
        <v>Reg2015Other biliary tract - C24AllSex1</v>
      </c>
      <c r="B4703" s="23" t="s">
        <v>2</v>
      </c>
      <c r="C4703" s="23">
        <v>2015</v>
      </c>
      <c r="D4703" s="23" t="s">
        <v>255</v>
      </c>
      <c r="E4703" s="23" t="s">
        <v>3</v>
      </c>
      <c r="F4703" s="23">
        <v>1</v>
      </c>
      <c r="G4703" s="23">
        <v>12</v>
      </c>
    </row>
    <row r="4704" spans="1:7" ht="15" x14ac:dyDescent="0.25">
      <c r="A4704" s="128" t="str">
        <f t="shared" si="73"/>
        <v>Reg2015Pancreas - C25AllSex1</v>
      </c>
      <c r="B4704" s="23" t="s">
        <v>2</v>
      </c>
      <c r="C4704" s="23">
        <v>2015</v>
      </c>
      <c r="D4704" s="23" t="s">
        <v>36</v>
      </c>
      <c r="E4704" s="23" t="s">
        <v>3</v>
      </c>
      <c r="F4704" s="23">
        <v>1</v>
      </c>
      <c r="G4704" s="23">
        <v>78</v>
      </c>
    </row>
    <row r="4705" spans="1:7" ht="15" x14ac:dyDescent="0.25">
      <c r="A4705" s="128" t="str">
        <f t="shared" si="73"/>
        <v>Reg2015Other digestive organs - C26AllSex1</v>
      </c>
      <c r="B4705" s="23" t="s">
        <v>2</v>
      </c>
      <c r="C4705" s="23">
        <v>2015</v>
      </c>
      <c r="D4705" s="23" t="s">
        <v>256</v>
      </c>
      <c r="E4705" s="23" t="s">
        <v>3</v>
      </c>
      <c r="F4705" s="23">
        <v>1</v>
      </c>
      <c r="G4705" s="23">
        <v>15</v>
      </c>
    </row>
    <row r="4706" spans="1:7" ht="15" x14ac:dyDescent="0.25">
      <c r="A4706" s="128" t="str">
        <f t="shared" si="73"/>
        <v>Reg2015Nasal cavity and middle ear - C30AllSex1</v>
      </c>
      <c r="B4706" s="23" t="s">
        <v>2</v>
      </c>
      <c r="C4706" s="23">
        <v>2015</v>
      </c>
      <c r="D4706" s="23" t="s">
        <v>258</v>
      </c>
      <c r="E4706" s="23" t="s">
        <v>3</v>
      </c>
      <c r="F4706" s="23">
        <v>1</v>
      </c>
      <c r="G4706" s="23">
        <v>1</v>
      </c>
    </row>
    <row r="4707" spans="1:7" ht="15" x14ac:dyDescent="0.25">
      <c r="A4707" s="128" t="str">
        <f t="shared" si="73"/>
        <v>Reg2015Larynx - C32AllSex1</v>
      </c>
      <c r="B4707" s="23" t="s">
        <v>2</v>
      </c>
      <c r="C4707" s="23">
        <v>2015</v>
      </c>
      <c r="D4707" s="23" t="s">
        <v>25</v>
      </c>
      <c r="E4707" s="23" t="s">
        <v>3</v>
      </c>
      <c r="F4707" s="23">
        <v>1</v>
      </c>
      <c r="G4707" s="23">
        <v>5</v>
      </c>
    </row>
    <row r="4708" spans="1:7" ht="15" x14ac:dyDescent="0.25">
      <c r="A4708" s="128" t="str">
        <f t="shared" si="73"/>
        <v>Reg2015Lung - C33-C34AllSex1</v>
      </c>
      <c r="B4708" s="23" t="s">
        <v>2</v>
      </c>
      <c r="C4708" s="23">
        <v>2015</v>
      </c>
      <c r="D4708" s="23" t="s">
        <v>47</v>
      </c>
      <c r="E4708" s="23" t="s">
        <v>3</v>
      </c>
      <c r="F4708" s="23">
        <v>1</v>
      </c>
      <c r="G4708" s="23">
        <v>255</v>
      </c>
    </row>
    <row r="4709" spans="1:7" ht="15" x14ac:dyDescent="0.25">
      <c r="A4709" s="128" t="str">
        <f t="shared" si="73"/>
        <v>Reg2015Thymus - C37AllSex1</v>
      </c>
      <c r="B4709" s="23" t="s">
        <v>2</v>
      </c>
      <c r="C4709" s="23">
        <v>2015</v>
      </c>
      <c r="D4709" s="23" t="s">
        <v>41</v>
      </c>
      <c r="E4709" s="23" t="s">
        <v>3</v>
      </c>
      <c r="F4709" s="23">
        <v>1</v>
      </c>
      <c r="G4709" s="23">
        <v>3</v>
      </c>
    </row>
    <row r="4710" spans="1:7" ht="15" x14ac:dyDescent="0.25">
      <c r="A4710" s="128" t="str">
        <f t="shared" si="73"/>
        <v>Reg2015Heart, mediastinum and pleura - C38AllSex1</v>
      </c>
      <c r="B4710" s="23" t="s">
        <v>2</v>
      </c>
      <c r="C4710" s="23">
        <v>2015</v>
      </c>
      <c r="D4710" s="23" t="s">
        <v>260</v>
      </c>
      <c r="E4710" s="23" t="s">
        <v>3</v>
      </c>
      <c r="F4710" s="23">
        <v>1</v>
      </c>
      <c r="G4710" s="23">
        <v>2</v>
      </c>
    </row>
    <row r="4711" spans="1:7" ht="15" x14ac:dyDescent="0.25">
      <c r="A4711" s="128" t="str">
        <f t="shared" si="73"/>
        <v>Reg2015Melanoma - C43AllSex1</v>
      </c>
      <c r="B4711" s="23" t="s">
        <v>2</v>
      </c>
      <c r="C4711" s="23">
        <v>2015</v>
      </c>
      <c r="D4711" s="23" t="s">
        <v>28</v>
      </c>
      <c r="E4711" s="23" t="s">
        <v>3</v>
      </c>
      <c r="F4711" s="23">
        <v>1</v>
      </c>
      <c r="G4711" s="23">
        <v>548</v>
      </c>
    </row>
    <row r="4712" spans="1:7" ht="15" x14ac:dyDescent="0.25">
      <c r="A4712" s="128" t="str">
        <f t="shared" si="73"/>
        <v>Reg2015Non-melanoma - C44AllSex1</v>
      </c>
      <c r="B4712" s="23" t="s">
        <v>2</v>
      </c>
      <c r="C4712" s="23">
        <v>2015</v>
      </c>
      <c r="D4712" s="23" t="s">
        <v>263</v>
      </c>
      <c r="E4712" s="23" t="s">
        <v>3</v>
      </c>
      <c r="F4712" s="23">
        <v>1</v>
      </c>
      <c r="G4712" s="23">
        <v>25</v>
      </c>
    </row>
    <row r="4713" spans="1:7" ht="15" x14ac:dyDescent="0.25">
      <c r="A4713" s="128" t="str">
        <f t="shared" si="73"/>
        <v>Reg2015Mesothelioma - C45AllSex1</v>
      </c>
      <c r="B4713" s="23" t="s">
        <v>2</v>
      </c>
      <c r="C4713" s="23">
        <v>2015</v>
      </c>
      <c r="D4713" s="23" t="s">
        <v>30</v>
      </c>
      <c r="E4713" s="23" t="s">
        <v>3</v>
      </c>
      <c r="F4713" s="23">
        <v>1</v>
      </c>
      <c r="G4713" s="23">
        <v>25</v>
      </c>
    </row>
    <row r="4714" spans="1:7" ht="15" x14ac:dyDescent="0.25">
      <c r="A4714" s="128" t="str">
        <f t="shared" si="73"/>
        <v>Reg2015Peripheral nerves and autonomic nervous system - C47AllSex1</v>
      </c>
      <c r="B4714" s="23" t="s">
        <v>2</v>
      </c>
      <c r="C4714" s="23">
        <v>2015</v>
      </c>
      <c r="D4714" s="23" t="s">
        <v>266</v>
      </c>
      <c r="E4714" s="23" t="s">
        <v>3</v>
      </c>
      <c r="F4714" s="23">
        <v>1</v>
      </c>
      <c r="G4714" s="23">
        <v>1</v>
      </c>
    </row>
    <row r="4715" spans="1:7" ht="15" x14ac:dyDescent="0.25">
      <c r="A4715" s="128" t="str">
        <f t="shared" si="73"/>
        <v>Reg2015Peritoneum - C48AllSex1</v>
      </c>
      <c r="B4715" s="23" t="s">
        <v>2</v>
      </c>
      <c r="C4715" s="23">
        <v>2015</v>
      </c>
      <c r="D4715" s="23" t="s">
        <v>267</v>
      </c>
      <c r="E4715" s="23" t="s">
        <v>3</v>
      </c>
      <c r="F4715" s="23">
        <v>1</v>
      </c>
      <c r="G4715" s="23">
        <v>5</v>
      </c>
    </row>
    <row r="4716" spans="1:7" ht="15" x14ac:dyDescent="0.25">
      <c r="A4716" s="128" t="str">
        <f t="shared" si="73"/>
        <v>Reg2015Connective tissue - C49AllSex1</v>
      </c>
      <c r="B4716" s="23" t="s">
        <v>2</v>
      </c>
      <c r="C4716" s="23">
        <v>2015</v>
      </c>
      <c r="D4716" s="23" t="s">
        <v>268</v>
      </c>
      <c r="E4716" s="23" t="s">
        <v>3</v>
      </c>
      <c r="F4716" s="23">
        <v>1</v>
      </c>
      <c r="G4716" s="23">
        <v>22</v>
      </c>
    </row>
    <row r="4717" spans="1:7" ht="15" x14ac:dyDescent="0.25">
      <c r="A4717" s="128" t="str">
        <f t="shared" si="73"/>
        <v>Reg2015Breast - C50AllSex1</v>
      </c>
      <c r="B4717" s="23" t="s">
        <v>2</v>
      </c>
      <c r="C4717" s="23">
        <v>2015</v>
      </c>
      <c r="D4717" s="23" t="s">
        <v>21</v>
      </c>
      <c r="E4717" s="23" t="s">
        <v>3</v>
      </c>
      <c r="F4717" s="23">
        <v>1</v>
      </c>
      <c r="G4717" s="23">
        <v>625</v>
      </c>
    </row>
    <row r="4718" spans="1:7" ht="15" x14ac:dyDescent="0.25">
      <c r="A4718" s="128" t="str">
        <f t="shared" si="73"/>
        <v>Reg2015Vulva - C51AllSex1</v>
      </c>
      <c r="B4718" s="23" t="s">
        <v>2</v>
      </c>
      <c r="C4718" s="23">
        <v>2015</v>
      </c>
      <c r="D4718" s="23" t="s">
        <v>46</v>
      </c>
      <c r="E4718" s="23" t="s">
        <v>3</v>
      </c>
      <c r="F4718" s="23">
        <v>1</v>
      </c>
      <c r="G4718" s="23">
        <v>6</v>
      </c>
    </row>
    <row r="4719" spans="1:7" ht="15" x14ac:dyDescent="0.25">
      <c r="A4719" s="128" t="str">
        <f t="shared" si="73"/>
        <v>Reg2015Vagina - C52AllSex1</v>
      </c>
      <c r="B4719" s="23" t="s">
        <v>2</v>
      </c>
      <c r="C4719" s="23">
        <v>2015</v>
      </c>
      <c r="D4719" s="23" t="s">
        <v>45</v>
      </c>
      <c r="E4719" s="23" t="s">
        <v>3</v>
      </c>
      <c r="F4719" s="23">
        <v>1</v>
      </c>
      <c r="G4719" s="23">
        <v>3</v>
      </c>
    </row>
    <row r="4720" spans="1:7" ht="15" x14ac:dyDescent="0.25">
      <c r="A4720" s="128" t="str">
        <f t="shared" si="73"/>
        <v>Reg2015Cervix - C53AllSex1</v>
      </c>
      <c r="B4720" s="23" t="s">
        <v>2</v>
      </c>
      <c r="C4720" s="23">
        <v>2015</v>
      </c>
      <c r="D4720" s="23" t="s">
        <v>22</v>
      </c>
      <c r="E4720" s="23" t="s">
        <v>3</v>
      </c>
      <c r="F4720" s="23">
        <v>1</v>
      </c>
      <c r="G4720" s="23">
        <v>14</v>
      </c>
    </row>
    <row r="4721" spans="1:7" ht="15" x14ac:dyDescent="0.25">
      <c r="A4721" s="128" t="str">
        <f t="shared" si="73"/>
        <v>Reg2015Uterus - C54-C55AllSex1</v>
      </c>
      <c r="B4721" s="23" t="s">
        <v>2</v>
      </c>
      <c r="C4721" s="23">
        <v>2015</v>
      </c>
      <c r="D4721" s="23" t="s">
        <v>44</v>
      </c>
      <c r="E4721" s="23" t="s">
        <v>3</v>
      </c>
      <c r="F4721" s="23">
        <v>1</v>
      </c>
      <c r="G4721" s="23">
        <v>83</v>
      </c>
    </row>
    <row r="4722" spans="1:7" ht="15" x14ac:dyDescent="0.25">
      <c r="A4722" s="128" t="str">
        <f t="shared" si="73"/>
        <v>Reg2015Ovary - C56AllSex1</v>
      </c>
      <c r="B4722" s="23" t="s">
        <v>2</v>
      </c>
      <c r="C4722" s="23">
        <v>2015</v>
      </c>
      <c r="D4722" s="23" t="s">
        <v>35</v>
      </c>
      <c r="E4722" s="23" t="s">
        <v>3</v>
      </c>
      <c r="F4722" s="23">
        <v>1</v>
      </c>
      <c r="G4722" s="23">
        <v>46</v>
      </c>
    </row>
    <row r="4723" spans="1:7" ht="15" x14ac:dyDescent="0.25">
      <c r="A4723" s="128" t="str">
        <f t="shared" si="73"/>
        <v>Reg2015Other female genital organs - C57AllSex1</v>
      </c>
      <c r="B4723" s="23" t="s">
        <v>2</v>
      </c>
      <c r="C4723" s="23">
        <v>2015</v>
      </c>
      <c r="D4723" s="23" t="s">
        <v>270</v>
      </c>
      <c r="E4723" s="23" t="s">
        <v>3</v>
      </c>
      <c r="F4723" s="23">
        <v>1</v>
      </c>
      <c r="G4723" s="23">
        <v>18</v>
      </c>
    </row>
    <row r="4724" spans="1:7" ht="15" x14ac:dyDescent="0.25">
      <c r="A4724" s="128" t="str">
        <f t="shared" si="73"/>
        <v>Reg2015Penis - C60AllSex1</v>
      </c>
      <c r="B4724" s="23" t="s">
        <v>2</v>
      </c>
      <c r="C4724" s="23">
        <v>2015</v>
      </c>
      <c r="D4724" s="23" t="s">
        <v>37</v>
      </c>
      <c r="E4724" s="23" t="s">
        <v>3</v>
      </c>
      <c r="F4724" s="23">
        <v>1</v>
      </c>
      <c r="G4724" s="23">
        <v>1</v>
      </c>
    </row>
    <row r="4725" spans="1:7" ht="15" x14ac:dyDescent="0.25">
      <c r="A4725" s="128" t="str">
        <f t="shared" si="73"/>
        <v>Reg2015Prostate - C61AllSex1</v>
      </c>
      <c r="B4725" s="23" t="s">
        <v>2</v>
      </c>
      <c r="C4725" s="23">
        <v>2015</v>
      </c>
      <c r="D4725" s="23" t="s">
        <v>38</v>
      </c>
      <c r="E4725" s="23" t="s">
        <v>3</v>
      </c>
      <c r="F4725" s="23">
        <v>1</v>
      </c>
      <c r="G4725" s="23">
        <v>620</v>
      </c>
    </row>
    <row r="4726" spans="1:7" ht="15" x14ac:dyDescent="0.25">
      <c r="A4726" s="128" t="str">
        <f t="shared" si="73"/>
        <v>Reg2015Testis - C62AllSex1</v>
      </c>
      <c r="B4726" s="23" t="s">
        <v>2</v>
      </c>
      <c r="C4726" s="23">
        <v>2015</v>
      </c>
      <c r="D4726" s="23" t="s">
        <v>40</v>
      </c>
      <c r="E4726" s="23" t="s">
        <v>3</v>
      </c>
      <c r="F4726" s="23">
        <v>1</v>
      </c>
      <c r="G4726" s="23">
        <v>26</v>
      </c>
    </row>
    <row r="4727" spans="1:7" ht="15" x14ac:dyDescent="0.25">
      <c r="A4727" s="128" t="str">
        <f t="shared" si="73"/>
        <v>Reg2015Other male genital organs - C63AllSex1</v>
      </c>
      <c r="B4727" s="23" t="s">
        <v>2</v>
      </c>
      <c r="C4727" s="23">
        <v>2015</v>
      </c>
      <c r="D4727" s="23" t="s">
        <v>272</v>
      </c>
      <c r="E4727" s="23" t="s">
        <v>3</v>
      </c>
      <c r="F4727" s="23">
        <v>1</v>
      </c>
      <c r="G4727" s="23">
        <v>2</v>
      </c>
    </row>
    <row r="4728" spans="1:7" ht="15" x14ac:dyDescent="0.25">
      <c r="A4728" s="128" t="str">
        <f t="shared" si="73"/>
        <v>Reg2015Kidney - C64AllSex1</v>
      </c>
      <c r="B4728" s="23" t="s">
        <v>2</v>
      </c>
      <c r="C4728" s="23">
        <v>2015</v>
      </c>
      <c r="D4728" s="23" t="s">
        <v>274</v>
      </c>
      <c r="E4728" s="23" t="s">
        <v>3</v>
      </c>
      <c r="F4728" s="23">
        <v>1</v>
      </c>
      <c r="G4728" s="23">
        <v>82</v>
      </c>
    </row>
    <row r="4729" spans="1:7" ht="15" x14ac:dyDescent="0.25">
      <c r="A4729" s="128" t="str">
        <f t="shared" si="73"/>
        <v>Reg2015Renal pelvis - C65AllSex1</v>
      </c>
      <c r="B4729" s="23" t="s">
        <v>2</v>
      </c>
      <c r="C4729" s="23">
        <v>2015</v>
      </c>
      <c r="D4729" s="23" t="s">
        <v>275</v>
      </c>
      <c r="E4729" s="23" t="s">
        <v>3</v>
      </c>
      <c r="F4729" s="23">
        <v>1</v>
      </c>
      <c r="G4729" s="23">
        <v>4</v>
      </c>
    </row>
    <row r="4730" spans="1:7" ht="15" x14ac:dyDescent="0.25">
      <c r="A4730" s="128" t="str">
        <f t="shared" si="73"/>
        <v>Reg2015Ureter - C66AllSex1</v>
      </c>
      <c r="B4730" s="23" t="s">
        <v>2</v>
      </c>
      <c r="C4730" s="23">
        <v>2015</v>
      </c>
      <c r="D4730" s="23" t="s">
        <v>43</v>
      </c>
      <c r="E4730" s="23" t="s">
        <v>3</v>
      </c>
      <c r="F4730" s="23">
        <v>1</v>
      </c>
      <c r="G4730" s="23">
        <v>4</v>
      </c>
    </row>
    <row r="4731" spans="1:7" ht="15" x14ac:dyDescent="0.25">
      <c r="A4731" s="128" t="str">
        <f t="shared" si="73"/>
        <v>Reg2015Bladder - C67AllSex1</v>
      </c>
      <c r="B4731" s="23" t="s">
        <v>2</v>
      </c>
      <c r="C4731" s="23">
        <v>2015</v>
      </c>
      <c r="D4731" s="23" t="s">
        <v>19</v>
      </c>
      <c r="E4731" s="23" t="s">
        <v>3</v>
      </c>
      <c r="F4731" s="23">
        <v>1</v>
      </c>
      <c r="G4731" s="23">
        <v>69</v>
      </c>
    </row>
    <row r="4732" spans="1:7" ht="15" x14ac:dyDescent="0.25">
      <c r="A4732" s="128" t="str">
        <f t="shared" si="73"/>
        <v>Reg2015Other urinary organs - C68AllSex1</v>
      </c>
      <c r="B4732" s="23" t="s">
        <v>2</v>
      </c>
      <c r="C4732" s="23">
        <v>2015</v>
      </c>
      <c r="D4732" s="23" t="s">
        <v>276</v>
      </c>
      <c r="E4732" s="23" t="s">
        <v>3</v>
      </c>
      <c r="F4732" s="23">
        <v>1</v>
      </c>
      <c r="G4732" s="23">
        <v>2</v>
      </c>
    </row>
    <row r="4733" spans="1:7" ht="15" x14ac:dyDescent="0.25">
      <c r="A4733" s="128" t="str">
        <f t="shared" si="73"/>
        <v>Reg2015Eye - C69AllSex1</v>
      </c>
      <c r="B4733" s="23" t="s">
        <v>2</v>
      </c>
      <c r="C4733" s="23">
        <v>2015</v>
      </c>
      <c r="D4733" s="23" t="s">
        <v>278</v>
      </c>
      <c r="E4733" s="23" t="s">
        <v>3</v>
      </c>
      <c r="F4733" s="23">
        <v>1</v>
      </c>
      <c r="G4733" s="23">
        <v>12</v>
      </c>
    </row>
    <row r="4734" spans="1:7" ht="15" x14ac:dyDescent="0.25">
      <c r="A4734" s="128" t="str">
        <f t="shared" si="73"/>
        <v>Reg2015Meninges - C70AllSex1</v>
      </c>
      <c r="B4734" s="23" t="s">
        <v>2</v>
      </c>
      <c r="C4734" s="23">
        <v>2015</v>
      </c>
      <c r="D4734" s="23" t="s">
        <v>29</v>
      </c>
      <c r="E4734" s="23" t="s">
        <v>3</v>
      </c>
      <c r="F4734" s="23">
        <v>1</v>
      </c>
      <c r="G4734" s="23">
        <v>1</v>
      </c>
    </row>
    <row r="4735" spans="1:7" ht="15" x14ac:dyDescent="0.25">
      <c r="A4735" s="128" t="str">
        <f t="shared" si="73"/>
        <v>Reg2015Brain - C71AllSex1</v>
      </c>
      <c r="B4735" s="23" t="s">
        <v>2</v>
      </c>
      <c r="C4735" s="23">
        <v>2015</v>
      </c>
      <c r="D4735" s="23" t="s">
        <v>20</v>
      </c>
      <c r="E4735" s="23" t="s">
        <v>3</v>
      </c>
      <c r="F4735" s="23">
        <v>1</v>
      </c>
      <c r="G4735" s="23">
        <v>62</v>
      </c>
    </row>
    <row r="4736" spans="1:7" ht="15" x14ac:dyDescent="0.25">
      <c r="A4736" s="128" t="str">
        <f t="shared" si="73"/>
        <v>Reg2015Other central nervous system - C72AllSex1</v>
      </c>
      <c r="B4736" s="23" t="s">
        <v>2</v>
      </c>
      <c r="C4736" s="23">
        <v>2015</v>
      </c>
      <c r="D4736" s="23" t="s">
        <v>279</v>
      </c>
      <c r="E4736" s="23" t="s">
        <v>3</v>
      </c>
      <c r="F4736" s="23">
        <v>1</v>
      </c>
      <c r="G4736" s="23">
        <v>1</v>
      </c>
    </row>
    <row r="4737" spans="1:7" ht="15" x14ac:dyDescent="0.25">
      <c r="A4737" s="128" t="str">
        <f t="shared" si="73"/>
        <v>Reg2015Thyroid - C73AllSex1</v>
      </c>
      <c r="B4737" s="23" t="s">
        <v>2</v>
      </c>
      <c r="C4737" s="23">
        <v>2015</v>
      </c>
      <c r="D4737" s="23" t="s">
        <v>281</v>
      </c>
      <c r="E4737" s="23" t="s">
        <v>3</v>
      </c>
      <c r="F4737" s="23">
        <v>1</v>
      </c>
      <c r="G4737" s="23">
        <v>43</v>
      </c>
    </row>
    <row r="4738" spans="1:7" ht="15" x14ac:dyDescent="0.25">
      <c r="A4738" s="128" t="str">
        <f t="shared" si="73"/>
        <v>Reg2015Other and ill-defined sites - C76AllSex1</v>
      </c>
      <c r="B4738" s="23" t="s">
        <v>2</v>
      </c>
      <c r="C4738" s="23">
        <v>2015</v>
      </c>
      <c r="D4738" s="23" t="s">
        <v>285</v>
      </c>
      <c r="E4738" s="23" t="s">
        <v>3</v>
      </c>
      <c r="F4738" s="23">
        <v>1</v>
      </c>
      <c r="G4738" s="23">
        <v>3</v>
      </c>
    </row>
    <row r="4739" spans="1:7" ht="15" x14ac:dyDescent="0.25">
      <c r="A4739" s="128" t="str">
        <f t="shared" ref="A4739:A4802" si="74">B4739&amp;C4739&amp;D4739&amp;E4739&amp;F4739</f>
        <v>Reg2015Unknown primary - C77-C79AllSex1</v>
      </c>
      <c r="B4739" s="23" t="s">
        <v>2</v>
      </c>
      <c r="C4739" s="23">
        <v>2015</v>
      </c>
      <c r="D4739" s="23" t="s">
        <v>286</v>
      </c>
      <c r="E4739" s="23" t="s">
        <v>3</v>
      </c>
      <c r="F4739" s="23">
        <v>1</v>
      </c>
      <c r="G4739" s="23">
        <v>41</v>
      </c>
    </row>
    <row r="4740" spans="1:7" ht="15" x14ac:dyDescent="0.25">
      <c r="A4740" s="128" t="str">
        <f t="shared" si="74"/>
        <v>Reg2015Unspecified site - C80AllSex1</v>
      </c>
      <c r="B4740" s="23" t="s">
        <v>2</v>
      </c>
      <c r="C4740" s="23">
        <v>2015</v>
      </c>
      <c r="D4740" s="23" t="s">
        <v>287</v>
      </c>
      <c r="E4740" s="23" t="s">
        <v>3</v>
      </c>
      <c r="F4740" s="23">
        <v>1</v>
      </c>
      <c r="G4740" s="23">
        <v>7</v>
      </c>
    </row>
    <row r="4741" spans="1:7" ht="15" x14ac:dyDescent="0.25">
      <c r="A4741" s="128" t="str">
        <f t="shared" si="74"/>
        <v>Reg2015Hodgkin lymphoma - C81AllSex1</v>
      </c>
      <c r="B4741" s="23" t="s">
        <v>2</v>
      </c>
      <c r="C4741" s="23">
        <v>2015</v>
      </c>
      <c r="D4741" s="23" t="s">
        <v>289</v>
      </c>
      <c r="E4741" s="23" t="s">
        <v>3</v>
      </c>
      <c r="F4741" s="23">
        <v>1</v>
      </c>
      <c r="G4741" s="23">
        <v>14</v>
      </c>
    </row>
    <row r="4742" spans="1:7" ht="15" x14ac:dyDescent="0.25">
      <c r="A4742" s="128" t="str">
        <f t="shared" si="74"/>
        <v>Reg2015Non-Hodgkin lymphoma - C82-C86, C96AllSex1</v>
      </c>
      <c r="B4742" s="23" t="s">
        <v>2</v>
      </c>
      <c r="C4742" s="23">
        <v>2015</v>
      </c>
      <c r="D4742" s="23" t="s">
        <v>365</v>
      </c>
      <c r="E4742" s="23" t="s">
        <v>3</v>
      </c>
      <c r="F4742" s="23">
        <v>1</v>
      </c>
      <c r="G4742" s="23">
        <v>166</v>
      </c>
    </row>
    <row r="4743" spans="1:7" ht="15" x14ac:dyDescent="0.25">
      <c r="A4743" s="128" t="str">
        <f t="shared" si="74"/>
        <v>Reg2015Immunoproliferative cancers - C88AllSex1</v>
      </c>
      <c r="B4743" s="23" t="s">
        <v>2</v>
      </c>
      <c r="C4743" s="23">
        <v>2015</v>
      </c>
      <c r="D4743" s="23" t="s">
        <v>291</v>
      </c>
      <c r="E4743" s="23" t="s">
        <v>3</v>
      </c>
      <c r="F4743" s="23">
        <v>1</v>
      </c>
      <c r="G4743" s="23">
        <v>10</v>
      </c>
    </row>
    <row r="4744" spans="1:7" ht="15" x14ac:dyDescent="0.25">
      <c r="A4744" s="128" t="str">
        <f t="shared" si="74"/>
        <v>Reg2015Myeloma - C90AllSex1</v>
      </c>
      <c r="B4744" s="23" t="s">
        <v>2</v>
      </c>
      <c r="C4744" s="23">
        <v>2015</v>
      </c>
      <c r="D4744" s="23" t="s">
        <v>292</v>
      </c>
      <c r="E4744" s="23" t="s">
        <v>3</v>
      </c>
      <c r="F4744" s="23">
        <v>1</v>
      </c>
      <c r="G4744" s="23">
        <v>67</v>
      </c>
    </row>
    <row r="4745" spans="1:7" ht="15" x14ac:dyDescent="0.25">
      <c r="A4745" s="128" t="str">
        <f t="shared" si="74"/>
        <v>Reg2015Leukaemia - C91-C95AllSex1</v>
      </c>
      <c r="B4745" s="23" t="s">
        <v>2</v>
      </c>
      <c r="C4745" s="23">
        <v>2015</v>
      </c>
      <c r="D4745" s="23" t="s">
        <v>26</v>
      </c>
      <c r="E4745" s="23" t="s">
        <v>3</v>
      </c>
      <c r="F4745" s="23">
        <v>1</v>
      </c>
      <c r="G4745" s="23">
        <v>141</v>
      </c>
    </row>
    <row r="4746" spans="1:7" ht="15" x14ac:dyDescent="0.25">
      <c r="A4746" s="128" t="str">
        <f t="shared" si="74"/>
        <v>Reg2015Polycythemia vera - D45AllSex1</v>
      </c>
      <c r="B4746" s="23" t="s">
        <v>2</v>
      </c>
      <c r="C4746" s="23">
        <v>2015</v>
      </c>
      <c r="D4746" s="23" t="s">
        <v>294</v>
      </c>
      <c r="E4746" s="23" t="s">
        <v>3</v>
      </c>
      <c r="F4746" s="23">
        <v>1</v>
      </c>
      <c r="G4746" s="23">
        <v>1</v>
      </c>
    </row>
    <row r="4747" spans="1:7" ht="15" x14ac:dyDescent="0.25">
      <c r="A4747" s="128" t="str">
        <f t="shared" si="74"/>
        <v>Reg2015Myelodyplastic syndromes - D46AllSex1</v>
      </c>
      <c r="B4747" s="23" t="s">
        <v>2</v>
      </c>
      <c r="C4747" s="23">
        <v>2015</v>
      </c>
      <c r="D4747" s="23" t="s">
        <v>295</v>
      </c>
      <c r="E4747" s="23" t="s">
        <v>3</v>
      </c>
      <c r="F4747" s="23">
        <v>1</v>
      </c>
      <c r="G4747" s="23">
        <v>24</v>
      </c>
    </row>
    <row r="4748" spans="1:7" ht="15" x14ac:dyDescent="0.25">
      <c r="A4748" s="128" t="str">
        <f t="shared" si="74"/>
        <v>Reg2015Uncertain behaviour of lymphoid, haematopoietic and related tissue - D47AllSex1</v>
      </c>
      <c r="B4748" s="23" t="s">
        <v>2</v>
      </c>
      <c r="C4748" s="23">
        <v>2015</v>
      </c>
      <c r="D4748" s="23" t="s">
        <v>296</v>
      </c>
      <c r="E4748" s="23" t="s">
        <v>3</v>
      </c>
      <c r="F4748" s="23">
        <v>1</v>
      </c>
      <c r="G4748" s="23">
        <v>13</v>
      </c>
    </row>
    <row r="4749" spans="1:7" ht="15" x14ac:dyDescent="0.25">
      <c r="A4749" s="128" t="str">
        <f t="shared" si="74"/>
        <v>Reg2015Lip - C00AllSex2</v>
      </c>
      <c r="B4749" s="23" t="s">
        <v>2</v>
      </c>
      <c r="C4749" s="23">
        <v>2015</v>
      </c>
      <c r="D4749" s="23" t="s">
        <v>27</v>
      </c>
      <c r="E4749" s="23" t="s">
        <v>3</v>
      </c>
      <c r="F4749" s="23">
        <v>2</v>
      </c>
      <c r="G4749" s="23">
        <v>10</v>
      </c>
    </row>
    <row r="4750" spans="1:7" ht="15" x14ac:dyDescent="0.25">
      <c r="A4750" s="128" t="str">
        <f t="shared" si="74"/>
        <v>Reg2015Tongue - C01-C02AllSex2</v>
      </c>
      <c r="B4750" s="23" t="s">
        <v>2</v>
      </c>
      <c r="C4750" s="23">
        <v>2015</v>
      </c>
      <c r="D4750" s="23" t="s">
        <v>42</v>
      </c>
      <c r="E4750" s="23" t="s">
        <v>3</v>
      </c>
      <c r="F4750" s="23">
        <v>2</v>
      </c>
      <c r="G4750" s="23">
        <v>25</v>
      </c>
    </row>
    <row r="4751" spans="1:7" ht="15" x14ac:dyDescent="0.25">
      <c r="A4751" s="128" t="str">
        <f t="shared" si="74"/>
        <v>Reg2015Mouth - C03-C06AllSex2</v>
      </c>
      <c r="B4751" s="23" t="s">
        <v>2</v>
      </c>
      <c r="C4751" s="23">
        <v>2015</v>
      </c>
      <c r="D4751" s="23" t="s">
        <v>31</v>
      </c>
      <c r="E4751" s="23" t="s">
        <v>3</v>
      </c>
      <c r="F4751" s="23">
        <v>2</v>
      </c>
      <c r="G4751" s="23">
        <v>18</v>
      </c>
    </row>
    <row r="4752" spans="1:7" ht="15" x14ac:dyDescent="0.25">
      <c r="A4752" s="128" t="str">
        <f t="shared" si="74"/>
        <v>Reg2015Salivary glands - C07-C08AllSex2</v>
      </c>
      <c r="B4752" s="23" t="s">
        <v>2</v>
      </c>
      <c r="C4752" s="23">
        <v>2015</v>
      </c>
      <c r="D4752" s="23" t="s">
        <v>247</v>
      </c>
      <c r="E4752" s="23" t="s">
        <v>3</v>
      </c>
      <c r="F4752" s="23">
        <v>2</v>
      </c>
      <c r="G4752" s="23">
        <v>6</v>
      </c>
    </row>
    <row r="4753" spans="1:7" ht="15" x14ac:dyDescent="0.25">
      <c r="A4753" s="128" t="str">
        <f t="shared" si="74"/>
        <v>Reg2015Tonsils - C09AllSex2</v>
      </c>
      <c r="B4753" s="23" t="s">
        <v>2</v>
      </c>
      <c r="C4753" s="23">
        <v>2015</v>
      </c>
      <c r="D4753" s="23" t="s">
        <v>248</v>
      </c>
      <c r="E4753" s="23" t="s">
        <v>3</v>
      </c>
      <c r="F4753" s="23">
        <v>2</v>
      </c>
      <c r="G4753" s="23">
        <v>17</v>
      </c>
    </row>
    <row r="4754" spans="1:7" ht="15" x14ac:dyDescent="0.25">
      <c r="A4754" s="128" t="str">
        <f t="shared" si="74"/>
        <v>Reg2015Oropharynx - C10AllSex2</v>
      </c>
      <c r="B4754" s="23" t="s">
        <v>2</v>
      </c>
      <c r="C4754" s="23">
        <v>2015</v>
      </c>
      <c r="D4754" s="23" t="s">
        <v>34</v>
      </c>
      <c r="E4754" s="23" t="s">
        <v>3</v>
      </c>
      <c r="F4754" s="23">
        <v>2</v>
      </c>
      <c r="G4754" s="23">
        <v>2</v>
      </c>
    </row>
    <row r="4755" spans="1:7" ht="15" x14ac:dyDescent="0.25">
      <c r="A4755" s="128" t="str">
        <f t="shared" si="74"/>
        <v>Reg2015Nasopharynx - C11AllSex2</v>
      </c>
      <c r="B4755" s="23" t="s">
        <v>2</v>
      </c>
      <c r="C4755" s="23">
        <v>2015</v>
      </c>
      <c r="D4755" s="23" t="s">
        <v>32</v>
      </c>
      <c r="E4755" s="23" t="s">
        <v>3</v>
      </c>
      <c r="F4755" s="23">
        <v>2</v>
      </c>
      <c r="G4755" s="23">
        <v>6</v>
      </c>
    </row>
    <row r="4756" spans="1:7" ht="15" x14ac:dyDescent="0.25">
      <c r="A4756" s="128" t="str">
        <f t="shared" si="74"/>
        <v>Reg2015Pyriform sinus - C12AllSex2</v>
      </c>
      <c r="B4756" s="23" t="s">
        <v>2</v>
      </c>
      <c r="C4756" s="23">
        <v>2015</v>
      </c>
      <c r="D4756" s="23" t="s">
        <v>249</v>
      </c>
      <c r="E4756" s="23" t="s">
        <v>3</v>
      </c>
      <c r="F4756" s="23">
        <v>2</v>
      </c>
      <c r="G4756" s="23">
        <v>3</v>
      </c>
    </row>
    <row r="4757" spans="1:7" ht="15" x14ac:dyDescent="0.25">
      <c r="A4757" s="128" t="str">
        <f t="shared" si="74"/>
        <v>Reg2015Hypopharynx - C13AllSex2</v>
      </c>
      <c r="B4757" s="23" t="s">
        <v>2</v>
      </c>
      <c r="C4757" s="23">
        <v>2015</v>
      </c>
      <c r="D4757" s="23" t="s">
        <v>24</v>
      </c>
      <c r="E4757" s="23" t="s">
        <v>3</v>
      </c>
      <c r="F4757" s="23">
        <v>2</v>
      </c>
      <c r="G4757" s="23">
        <v>2</v>
      </c>
    </row>
    <row r="4758" spans="1:7" ht="15" x14ac:dyDescent="0.25">
      <c r="A4758" s="128" t="str">
        <f t="shared" si="74"/>
        <v>Reg2015Other lip, oral cavity and pharynx - C14AllSex2</v>
      </c>
      <c r="B4758" s="23" t="s">
        <v>2</v>
      </c>
      <c r="C4758" s="23">
        <v>2015</v>
      </c>
      <c r="D4758" s="23" t="s">
        <v>250</v>
      </c>
      <c r="E4758" s="23" t="s">
        <v>3</v>
      </c>
      <c r="F4758" s="23">
        <v>2</v>
      </c>
      <c r="G4758" s="23">
        <v>2</v>
      </c>
    </row>
    <row r="4759" spans="1:7" ht="15" x14ac:dyDescent="0.25">
      <c r="A4759" s="128" t="str">
        <f t="shared" si="74"/>
        <v>Reg2015Oesophagus - C15AllSex2</v>
      </c>
      <c r="B4759" s="23" t="s">
        <v>2</v>
      </c>
      <c r="C4759" s="23">
        <v>2015</v>
      </c>
      <c r="D4759" s="23" t="s">
        <v>33</v>
      </c>
      <c r="E4759" s="23" t="s">
        <v>3</v>
      </c>
      <c r="F4759" s="23">
        <v>2</v>
      </c>
      <c r="G4759" s="23">
        <v>51</v>
      </c>
    </row>
    <row r="4760" spans="1:7" ht="15" x14ac:dyDescent="0.25">
      <c r="A4760" s="128" t="str">
        <f t="shared" si="74"/>
        <v>Reg2015Stomach - C16AllSex2</v>
      </c>
      <c r="B4760" s="23" t="s">
        <v>2</v>
      </c>
      <c r="C4760" s="23">
        <v>2015</v>
      </c>
      <c r="D4760" s="23" t="s">
        <v>39</v>
      </c>
      <c r="E4760" s="23" t="s">
        <v>3</v>
      </c>
      <c r="F4760" s="23">
        <v>2</v>
      </c>
      <c r="G4760" s="23">
        <v>51</v>
      </c>
    </row>
    <row r="4761" spans="1:7" ht="15" x14ac:dyDescent="0.25">
      <c r="A4761" s="128" t="str">
        <f t="shared" si="74"/>
        <v>Reg2015Small intestine - C17AllSex2</v>
      </c>
      <c r="B4761" s="23" t="s">
        <v>2</v>
      </c>
      <c r="C4761" s="23">
        <v>2015</v>
      </c>
      <c r="D4761" s="23" t="s">
        <v>252</v>
      </c>
      <c r="E4761" s="23" t="s">
        <v>3</v>
      </c>
      <c r="F4761" s="23">
        <v>2</v>
      </c>
      <c r="G4761" s="23">
        <v>15</v>
      </c>
    </row>
    <row r="4762" spans="1:7" ht="15" x14ac:dyDescent="0.25">
      <c r="A4762" s="128" t="str">
        <f t="shared" si="74"/>
        <v>Reg2015Colon, rectum and rectosigmoid junction - C18-C20AllSex2</v>
      </c>
      <c r="B4762" s="23" t="s">
        <v>2</v>
      </c>
      <c r="C4762" s="23">
        <v>2015</v>
      </c>
      <c r="D4762" s="23" t="s">
        <v>1567</v>
      </c>
      <c r="E4762" s="23" t="s">
        <v>3</v>
      </c>
      <c r="F4762" s="23">
        <v>2</v>
      </c>
      <c r="G4762" s="23">
        <v>559</v>
      </c>
    </row>
    <row r="4763" spans="1:7" ht="15" x14ac:dyDescent="0.25">
      <c r="A4763" s="128" t="str">
        <f t="shared" si="74"/>
        <v>Reg2015Anus - C21AllSex2</v>
      </c>
      <c r="B4763" s="23" t="s">
        <v>2</v>
      </c>
      <c r="C4763" s="23">
        <v>2015</v>
      </c>
      <c r="D4763" s="23" t="s">
        <v>18</v>
      </c>
      <c r="E4763" s="23" t="s">
        <v>3</v>
      </c>
      <c r="F4763" s="23">
        <v>2</v>
      </c>
      <c r="G4763" s="23">
        <v>11</v>
      </c>
    </row>
    <row r="4764" spans="1:7" ht="15" x14ac:dyDescent="0.25">
      <c r="A4764" s="128" t="str">
        <f t="shared" si="74"/>
        <v>Reg2015Liver - C22AllSex2</v>
      </c>
      <c r="B4764" s="23" t="s">
        <v>2</v>
      </c>
      <c r="C4764" s="23">
        <v>2015</v>
      </c>
      <c r="D4764" s="23" t="s">
        <v>254</v>
      </c>
      <c r="E4764" s="23" t="s">
        <v>3</v>
      </c>
      <c r="F4764" s="23">
        <v>2</v>
      </c>
      <c r="G4764" s="23">
        <v>45</v>
      </c>
    </row>
    <row r="4765" spans="1:7" ht="15" x14ac:dyDescent="0.25">
      <c r="A4765" s="128" t="str">
        <f t="shared" si="74"/>
        <v>Reg2015Gallbladder - C23AllSex2</v>
      </c>
      <c r="B4765" s="23" t="s">
        <v>2</v>
      </c>
      <c r="C4765" s="23">
        <v>2015</v>
      </c>
      <c r="D4765" s="23" t="s">
        <v>23</v>
      </c>
      <c r="E4765" s="23" t="s">
        <v>3</v>
      </c>
      <c r="F4765" s="23">
        <v>2</v>
      </c>
      <c r="G4765" s="23">
        <v>12</v>
      </c>
    </row>
    <row r="4766" spans="1:7" ht="15" x14ac:dyDescent="0.25">
      <c r="A4766" s="128" t="str">
        <f t="shared" si="74"/>
        <v>Reg2015Other biliary tract - C24AllSex2</v>
      </c>
      <c r="B4766" s="23" t="s">
        <v>2</v>
      </c>
      <c r="C4766" s="23">
        <v>2015</v>
      </c>
      <c r="D4766" s="23" t="s">
        <v>255</v>
      </c>
      <c r="E4766" s="23" t="s">
        <v>3</v>
      </c>
      <c r="F4766" s="23">
        <v>2</v>
      </c>
      <c r="G4766" s="23">
        <v>10</v>
      </c>
    </row>
    <row r="4767" spans="1:7" ht="15" x14ac:dyDescent="0.25">
      <c r="A4767" s="128" t="str">
        <f t="shared" si="74"/>
        <v>Reg2015Pancreas - C25AllSex2</v>
      </c>
      <c r="B4767" s="23" t="s">
        <v>2</v>
      </c>
      <c r="C4767" s="23">
        <v>2015</v>
      </c>
      <c r="D4767" s="23" t="s">
        <v>36</v>
      </c>
      <c r="E4767" s="23" t="s">
        <v>3</v>
      </c>
      <c r="F4767" s="23">
        <v>2</v>
      </c>
      <c r="G4767" s="23">
        <v>88</v>
      </c>
    </row>
    <row r="4768" spans="1:7" ht="15" x14ac:dyDescent="0.25">
      <c r="A4768" s="128" t="str">
        <f t="shared" si="74"/>
        <v>Reg2015Other digestive organs - C26AllSex2</v>
      </c>
      <c r="B4768" s="23" t="s">
        <v>2</v>
      </c>
      <c r="C4768" s="23">
        <v>2015</v>
      </c>
      <c r="D4768" s="23" t="s">
        <v>256</v>
      </c>
      <c r="E4768" s="23" t="s">
        <v>3</v>
      </c>
      <c r="F4768" s="23">
        <v>2</v>
      </c>
      <c r="G4768" s="23">
        <v>25</v>
      </c>
    </row>
    <row r="4769" spans="1:7" ht="15" x14ac:dyDescent="0.25">
      <c r="A4769" s="128" t="str">
        <f t="shared" si="74"/>
        <v>Reg2015Nasal cavity and middle ear - C30AllSex2</v>
      </c>
      <c r="B4769" s="23" t="s">
        <v>2</v>
      </c>
      <c r="C4769" s="23">
        <v>2015</v>
      </c>
      <c r="D4769" s="23" t="s">
        <v>258</v>
      </c>
      <c r="E4769" s="23" t="s">
        <v>3</v>
      </c>
      <c r="F4769" s="23">
        <v>2</v>
      </c>
      <c r="G4769" s="23">
        <v>6</v>
      </c>
    </row>
    <row r="4770" spans="1:7" ht="15" x14ac:dyDescent="0.25">
      <c r="A4770" s="128" t="str">
        <f t="shared" si="74"/>
        <v>Reg2015Larynx - C32AllSex2</v>
      </c>
      <c r="B4770" s="23" t="s">
        <v>2</v>
      </c>
      <c r="C4770" s="23">
        <v>2015</v>
      </c>
      <c r="D4770" s="23" t="s">
        <v>25</v>
      </c>
      <c r="E4770" s="23" t="s">
        <v>3</v>
      </c>
      <c r="F4770" s="23">
        <v>2</v>
      </c>
      <c r="G4770" s="23">
        <v>13</v>
      </c>
    </row>
    <row r="4771" spans="1:7" ht="15" x14ac:dyDescent="0.25">
      <c r="A4771" s="128" t="str">
        <f t="shared" si="74"/>
        <v>Reg2015Lung - C33-C34AllSex2</v>
      </c>
      <c r="B4771" s="23" t="s">
        <v>2</v>
      </c>
      <c r="C4771" s="23">
        <v>2015</v>
      </c>
      <c r="D4771" s="23" t="s">
        <v>47</v>
      </c>
      <c r="E4771" s="23" t="s">
        <v>3</v>
      </c>
      <c r="F4771" s="23">
        <v>2</v>
      </c>
      <c r="G4771" s="23">
        <v>299</v>
      </c>
    </row>
    <row r="4772" spans="1:7" ht="15" x14ac:dyDescent="0.25">
      <c r="A4772" s="128" t="str">
        <f t="shared" si="74"/>
        <v>Reg2015Thymus - C37AllSex2</v>
      </c>
      <c r="B4772" s="23" t="s">
        <v>2</v>
      </c>
      <c r="C4772" s="23">
        <v>2015</v>
      </c>
      <c r="D4772" s="23" t="s">
        <v>41</v>
      </c>
      <c r="E4772" s="23" t="s">
        <v>3</v>
      </c>
      <c r="F4772" s="23">
        <v>2</v>
      </c>
      <c r="G4772" s="23">
        <v>1</v>
      </c>
    </row>
    <row r="4773" spans="1:7" ht="15" x14ac:dyDescent="0.25">
      <c r="A4773" s="128" t="str">
        <f t="shared" si="74"/>
        <v>Reg2015Heart, mediastinum and pleura - C38AllSex2</v>
      </c>
      <c r="B4773" s="23" t="s">
        <v>2</v>
      </c>
      <c r="C4773" s="23">
        <v>2015</v>
      </c>
      <c r="D4773" s="23" t="s">
        <v>260</v>
      </c>
      <c r="E4773" s="23" t="s">
        <v>3</v>
      </c>
      <c r="F4773" s="23">
        <v>2</v>
      </c>
      <c r="G4773" s="23">
        <v>2</v>
      </c>
    </row>
    <row r="4774" spans="1:7" ht="15" x14ac:dyDescent="0.25">
      <c r="A4774" s="128" t="str">
        <f t="shared" si="74"/>
        <v>Reg2015Bone and articular cartilage - C40-C41AllSex2</v>
      </c>
      <c r="B4774" s="23" t="s">
        <v>2</v>
      </c>
      <c r="C4774" s="23">
        <v>2015</v>
      </c>
      <c r="D4774" s="23" t="s">
        <v>262</v>
      </c>
      <c r="E4774" s="23" t="s">
        <v>3</v>
      </c>
      <c r="F4774" s="23">
        <v>2</v>
      </c>
      <c r="G4774" s="23">
        <v>8</v>
      </c>
    </row>
    <row r="4775" spans="1:7" ht="15" x14ac:dyDescent="0.25">
      <c r="A4775" s="128" t="str">
        <f t="shared" si="74"/>
        <v>Reg2015Melanoma - C43AllSex2</v>
      </c>
      <c r="B4775" s="23" t="s">
        <v>2</v>
      </c>
      <c r="C4775" s="23">
        <v>2015</v>
      </c>
      <c r="D4775" s="23" t="s">
        <v>28</v>
      </c>
      <c r="E4775" s="23" t="s">
        <v>3</v>
      </c>
      <c r="F4775" s="23">
        <v>2</v>
      </c>
      <c r="G4775" s="23">
        <v>462</v>
      </c>
    </row>
    <row r="4776" spans="1:7" ht="15" x14ac:dyDescent="0.25">
      <c r="A4776" s="128" t="str">
        <f t="shared" si="74"/>
        <v>Reg2015Non-melanoma - C44AllSex2</v>
      </c>
      <c r="B4776" s="23" t="s">
        <v>2</v>
      </c>
      <c r="C4776" s="23">
        <v>2015</v>
      </c>
      <c r="D4776" s="23" t="s">
        <v>263</v>
      </c>
      <c r="E4776" s="23" t="s">
        <v>3</v>
      </c>
      <c r="F4776" s="23">
        <v>2</v>
      </c>
      <c r="G4776" s="23">
        <v>21</v>
      </c>
    </row>
    <row r="4777" spans="1:7" ht="15" x14ac:dyDescent="0.25">
      <c r="A4777" s="128" t="str">
        <f t="shared" si="74"/>
        <v>Reg2015Mesothelioma - C45AllSex2</v>
      </c>
      <c r="B4777" s="23" t="s">
        <v>2</v>
      </c>
      <c r="C4777" s="23">
        <v>2015</v>
      </c>
      <c r="D4777" s="23" t="s">
        <v>30</v>
      </c>
      <c r="E4777" s="23" t="s">
        <v>3</v>
      </c>
      <c r="F4777" s="23">
        <v>2</v>
      </c>
      <c r="G4777" s="23">
        <v>11</v>
      </c>
    </row>
    <row r="4778" spans="1:7" ht="15" x14ac:dyDescent="0.25">
      <c r="A4778" s="128" t="str">
        <f t="shared" si="74"/>
        <v>Reg2015Peripheral nerves and autonomic nervous system - C47AllSex2</v>
      </c>
      <c r="B4778" s="23" t="s">
        <v>2</v>
      </c>
      <c r="C4778" s="23">
        <v>2015</v>
      </c>
      <c r="D4778" s="23" t="s">
        <v>266</v>
      </c>
      <c r="E4778" s="23" t="s">
        <v>3</v>
      </c>
      <c r="F4778" s="23">
        <v>2</v>
      </c>
      <c r="G4778" s="23">
        <v>1</v>
      </c>
    </row>
    <row r="4779" spans="1:7" ht="15" x14ac:dyDescent="0.25">
      <c r="A4779" s="128" t="str">
        <f t="shared" si="74"/>
        <v>Reg2015Peritoneum - C48AllSex2</v>
      </c>
      <c r="B4779" s="23" t="s">
        <v>2</v>
      </c>
      <c r="C4779" s="23">
        <v>2015</v>
      </c>
      <c r="D4779" s="23" t="s">
        <v>267</v>
      </c>
      <c r="E4779" s="23" t="s">
        <v>3</v>
      </c>
      <c r="F4779" s="23">
        <v>2</v>
      </c>
      <c r="G4779" s="23">
        <v>9</v>
      </c>
    </row>
    <row r="4780" spans="1:7" ht="15" x14ac:dyDescent="0.25">
      <c r="A4780" s="128" t="str">
        <f t="shared" si="74"/>
        <v>Reg2015Connective tissue - C49AllSex2</v>
      </c>
      <c r="B4780" s="23" t="s">
        <v>2</v>
      </c>
      <c r="C4780" s="23">
        <v>2015</v>
      </c>
      <c r="D4780" s="23" t="s">
        <v>268</v>
      </c>
      <c r="E4780" s="23" t="s">
        <v>3</v>
      </c>
      <c r="F4780" s="23">
        <v>2</v>
      </c>
      <c r="G4780" s="23">
        <v>19</v>
      </c>
    </row>
    <row r="4781" spans="1:7" ht="15" x14ac:dyDescent="0.25">
      <c r="A4781" s="128" t="str">
        <f t="shared" si="74"/>
        <v>Reg2015Breast - C50AllSex2</v>
      </c>
      <c r="B4781" s="23" t="s">
        <v>2</v>
      </c>
      <c r="C4781" s="23">
        <v>2015</v>
      </c>
      <c r="D4781" s="23" t="s">
        <v>21</v>
      </c>
      <c r="E4781" s="23" t="s">
        <v>3</v>
      </c>
      <c r="F4781" s="23">
        <v>2</v>
      </c>
      <c r="G4781" s="23">
        <v>590</v>
      </c>
    </row>
    <row r="4782" spans="1:7" ht="15" x14ac:dyDescent="0.25">
      <c r="A4782" s="128" t="str">
        <f t="shared" si="74"/>
        <v>Reg2015Vulva - C51AllSex2</v>
      </c>
      <c r="B4782" s="23" t="s">
        <v>2</v>
      </c>
      <c r="C4782" s="23">
        <v>2015</v>
      </c>
      <c r="D4782" s="23" t="s">
        <v>46</v>
      </c>
      <c r="E4782" s="23" t="s">
        <v>3</v>
      </c>
      <c r="F4782" s="23">
        <v>2</v>
      </c>
      <c r="G4782" s="23">
        <v>9</v>
      </c>
    </row>
    <row r="4783" spans="1:7" ht="15" x14ac:dyDescent="0.25">
      <c r="A4783" s="128" t="str">
        <f t="shared" si="74"/>
        <v>Reg2015Vagina - C52AllSex2</v>
      </c>
      <c r="B4783" s="23" t="s">
        <v>2</v>
      </c>
      <c r="C4783" s="23">
        <v>2015</v>
      </c>
      <c r="D4783" s="23" t="s">
        <v>45</v>
      </c>
      <c r="E4783" s="23" t="s">
        <v>3</v>
      </c>
      <c r="F4783" s="23">
        <v>2</v>
      </c>
      <c r="G4783" s="23">
        <v>1</v>
      </c>
    </row>
    <row r="4784" spans="1:7" ht="15" x14ac:dyDescent="0.25">
      <c r="A4784" s="128" t="str">
        <f t="shared" si="74"/>
        <v>Reg2015Cervix - C53AllSex2</v>
      </c>
      <c r="B4784" s="23" t="s">
        <v>2</v>
      </c>
      <c r="C4784" s="23">
        <v>2015</v>
      </c>
      <c r="D4784" s="23" t="s">
        <v>22</v>
      </c>
      <c r="E4784" s="23" t="s">
        <v>3</v>
      </c>
      <c r="F4784" s="23">
        <v>2</v>
      </c>
      <c r="G4784" s="23">
        <v>18</v>
      </c>
    </row>
    <row r="4785" spans="1:7" ht="15" x14ac:dyDescent="0.25">
      <c r="A4785" s="128" t="str">
        <f t="shared" si="74"/>
        <v>Reg2015Uterus - C54-C55AllSex2</v>
      </c>
      <c r="B4785" s="23" t="s">
        <v>2</v>
      </c>
      <c r="C4785" s="23">
        <v>2015</v>
      </c>
      <c r="D4785" s="23" t="s">
        <v>44</v>
      </c>
      <c r="E4785" s="23" t="s">
        <v>3</v>
      </c>
      <c r="F4785" s="23">
        <v>2</v>
      </c>
      <c r="G4785" s="23">
        <v>67</v>
      </c>
    </row>
    <row r="4786" spans="1:7" ht="15" x14ac:dyDescent="0.25">
      <c r="A4786" s="128" t="str">
        <f t="shared" si="74"/>
        <v>Reg2015Ovary - C56AllSex2</v>
      </c>
      <c r="B4786" s="23" t="s">
        <v>2</v>
      </c>
      <c r="C4786" s="23">
        <v>2015</v>
      </c>
      <c r="D4786" s="23" t="s">
        <v>35</v>
      </c>
      <c r="E4786" s="23" t="s">
        <v>3</v>
      </c>
      <c r="F4786" s="23">
        <v>2</v>
      </c>
      <c r="G4786" s="23">
        <v>45</v>
      </c>
    </row>
    <row r="4787" spans="1:7" ht="15" x14ac:dyDescent="0.25">
      <c r="A4787" s="128" t="str">
        <f t="shared" si="74"/>
        <v>Reg2015Other female genital organs - C57AllSex2</v>
      </c>
      <c r="B4787" s="23" t="s">
        <v>2</v>
      </c>
      <c r="C4787" s="23">
        <v>2015</v>
      </c>
      <c r="D4787" s="23" t="s">
        <v>270</v>
      </c>
      <c r="E4787" s="23" t="s">
        <v>3</v>
      </c>
      <c r="F4787" s="23">
        <v>2</v>
      </c>
      <c r="G4787" s="23">
        <v>21</v>
      </c>
    </row>
    <row r="4788" spans="1:7" ht="15" x14ac:dyDescent="0.25">
      <c r="A4788" s="128" t="str">
        <f t="shared" si="74"/>
        <v>Reg2015Penis - C60AllSex2</v>
      </c>
      <c r="B4788" s="23" t="s">
        <v>2</v>
      </c>
      <c r="C4788" s="23">
        <v>2015</v>
      </c>
      <c r="D4788" s="23" t="s">
        <v>37</v>
      </c>
      <c r="E4788" s="23" t="s">
        <v>3</v>
      </c>
      <c r="F4788" s="23">
        <v>2</v>
      </c>
      <c r="G4788" s="23">
        <v>6</v>
      </c>
    </row>
    <row r="4789" spans="1:7" ht="15" x14ac:dyDescent="0.25">
      <c r="A4789" s="128" t="str">
        <f t="shared" si="74"/>
        <v>Reg2015Prostate - C61AllSex2</v>
      </c>
      <c r="B4789" s="23" t="s">
        <v>2</v>
      </c>
      <c r="C4789" s="23">
        <v>2015</v>
      </c>
      <c r="D4789" s="23" t="s">
        <v>38</v>
      </c>
      <c r="E4789" s="23" t="s">
        <v>3</v>
      </c>
      <c r="F4789" s="23">
        <v>2</v>
      </c>
      <c r="G4789" s="23">
        <v>590</v>
      </c>
    </row>
    <row r="4790" spans="1:7" ht="15" x14ac:dyDescent="0.25">
      <c r="A4790" s="128" t="str">
        <f t="shared" si="74"/>
        <v>Reg2015Testis - C62AllSex2</v>
      </c>
      <c r="B4790" s="23" t="s">
        <v>2</v>
      </c>
      <c r="C4790" s="23">
        <v>2015</v>
      </c>
      <c r="D4790" s="23" t="s">
        <v>40</v>
      </c>
      <c r="E4790" s="23" t="s">
        <v>3</v>
      </c>
      <c r="F4790" s="23">
        <v>2</v>
      </c>
      <c r="G4790" s="23">
        <v>37</v>
      </c>
    </row>
    <row r="4791" spans="1:7" ht="15" x14ac:dyDescent="0.25">
      <c r="A4791" s="128" t="str">
        <f t="shared" si="74"/>
        <v>Reg2015Other male genital organs - C63AllSex2</v>
      </c>
      <c r="B4791" s="23" t="s">
        <v>2</v>
      </c>
      <c r="C4791" s="23">
        <v>2015</v>
      </c>
      <c r="D4791" s="23" t="s">
        <v>272</v>
      </c>
      <c r="E4791" s="23" t="s">
        <v>3</v>
      </c>
      <c r="F4791" s="23">
        <v>2</v>
      </c>
      <c r="G4791" s="23">
        <v>1</v>
      </c>
    </row>
    <row r="4792" spans="1:7" ht="15" x14ac:dyDescent="0.25">
      <c r="A4792" s="128" t="str">
        <f t="shared" si="74"/>
        <v>Reg2015Kidney - C64AllSex2</v>
      </c>
      <c r="B4792" s="23" t="s">
        <v>2</v>
      </c>
      <c r="C4792" s="23">
        <v>2015</v>
      </c>
      <c r="D4792" s="23" t="s">
        <v>274</v>
      </c>
      <c r="E4792" s="23" t="s">
        <v>3</v>
      </c>
      <c r="F4792" s="23">
        <v>2</v>
      </c>
      <c r="G4792" s="23">
        <v>95</v>
      </c>
    </row>
    <row r="4793" spans="1:7" ht="15" x14ac:dyDescent="0.25">
      <c r="A4793" s="128" t="str">
        <f t="shared" si="74"/>
        <v>Reg2015Renal pelvis - C65AllSex2</v>
      </c>
      <c r="B4793" s="23" t="s">
        <v>2</v>
      </c>
      <c r="C4793" s="23">
        <v>2015</v>
      </c>
      <c r="D4793" s="23" t="s">
        <v>275</v>
      </c>
      <c r="E4793" s="23" t="s">
        <v>3</v>
      </c>
      <c r="F4793" s="23">
        <v>2</v>
      </c>
      <c r="G4793" s="23">
        <v>4</v>
      </c>
    </row>
    <row r="4794" spans="1:7" ht="15" x14ac:dyDescent="0.25">
      <c r="A4794" s="128" t="str">
        <f t="shared" si="74"/>
        <v>Reg2015Ureter - C66AllSex2</v>
      </c>
      <c r="B4794" s="23" t="s">
        <v>2</v>
      </c>
      <c r="C4794" s="23">
        <v>2015</v>
      </c>
      <c r="D4794" s="23" t="s">
        <v>43</v>
      </c>
      <c r="E4794" s="23" t="s">
        <v>3</v>
      </c>
      <c r="F4794" s="23">
        <v>2</v>
      </c>
      <c r="G4794" s="23">
        <v>7</v>
      </c>
    </row>
    <row r="4795" spans="1:7" ht="15" x14ac:dyDescent="0.25">
      <c r="A4795" s="128" t="str">
        <f t="shared" si="74"/>
        <v>Reg2015Bladder - C67AllSex2</v>
      </c>
      <c r="B4795" s="23" t="s">
        <v>2</v>
      </c>
      <c r="C4795" s="23">
        <v>2015</v>
      </c>
      <c r="D4795" s="23" t="s">
        <v>19</v>
      </c>
      <c r="E4795" s="23" t="s">
        <v>3</v>
      </c>
      <c r="F4795" s="23">
        <v>2</v>
      </c>
      <c r="G4795" s="23">
        <v>66</v>
      </c>
    </row>
    <row r="4796" spans="1:7" ht="15" x14ac:dyDescent="0.25">
      <c r="A4796" s="128" t="str">
        <f t="shared" si="74"/>
        <v>Reg2015Other urinary organs - C68AllSex2</v>
      </c>
      <c r="B4796" s="23" t="s">
        <v>2</v>
      </c>
      <c r="C4796" s="23">
        <v>2015</v>
      </c>
      <c r="D4796" s="23" t="s">
        <v>276</v>
      </c>
      <c r="E4796" s="23" t="s">
        <v>3</v>
      </c>
      <c r="F4796" s="23">
        <v>2</v>
      </c>
      <c r="G4796" s="23">
        <v>5</v>
      </c>
    </row>
    <row r="4797" spans="1:7" ht="15" x14ac:dyDescent="0.25">
      <c r="A4797" s="128" t="str">
        <f t="shared" si="74"/>
        <v>Reg2015Eye - C69AllSex2</v>
      </c>
      <c r="B4797" s="23" t="s">
        <v>2</v>
      </c>
      <c r="C4797" s="23">
        <v>2015</v>
      </c>
      <c r="D4797" s="23" t="s">
        <v>278</v>
      </c>
      <c r="E4797" s="23" t="s">
        <v>3</v>
      </c>
      <c r="F4797" s="23">
        <v>2</v>
      </c>
      <c r="G4797" s="23">
        <v>10</v>
      </c>
    </row>
    <row r="4798" spans="1:7" ht="15" x14ac:dyDescent="0.25">
      <c r="A4798" s="128" t="str">
        <f t="shared" si="74"/>
        <v>Reg2015Meninges - C70AllSex2</v>
      </c>
      <c r="B4798" s="23" t="s">
        <v>2</v>
      </c>
      <c r="C4798" s="23">
        <v>2015</v>
      </c>
      <c r="D4798" s="23" t="s">
        <v>29</v>
      </c>
      <c r="E4798" s="23" t="s">
        <v>3</v>
      </c>
      <c r="F4798" s="23">
        <v>2</v>
      </c>
      <c r="G4798" s="23">
        <v>1</v>
      </c>
    </row>
    <row r="4799" spans="1:7" ht="15" x14ac:dyDescent="0.25">
      <c r="A4799" s="128" t="str">
        <f t="shared" si="74"/>
        <v>Reg2015Brain - C71AllSex2</v>
      </c>
      <c r="B4799" s="23" t="s">
        <v>2</v>
      </c>
      <c r="C4799" s="23">
        <v>2015</v>
      </c>
      <c r="D4799" s="23" t="s">
        <v>20</v>
      </c>
      <c r="E4799" s="23" t="s">
        <v>3</v>
      </c>
      <c r="F4799" s="23">
        <v>2</v>
      </c>
      <c r="G4799" s="23">
        <v>63</v>
      </c>
    </row>
    <row r="4800" spans="1:7" ht="15" x14ac:dyDescent="0.25">
      <c r="A4800" s="128" t="str">
        <f t="shared" si="74"/>
        <v>Reg2015Other central nervous system - C72AllSex2</v>
      </c>
      <c r="B4800" s="23" t="s">
        <v>2</v>
      </c>
      <c r="C4800" s="23">
        <v>2015</v>
      </c>
      <c r="D4800" s="23" t="s">
        <v>279</v>
      </c>
      <c r="E4800" s="23" t="s">
        <v>3</v>
      </c>
      <c r="F4800" s="23">
        <v>2</v>
      </c>
      <c r="G4800" s="23">
        <v>3</v>
      </c>
    </row>
    <row r="4801" spans="1:7" ht="15" x14ac:dyDescent="0.25">
      <c r="A4801" s="128" t="str">
        <f t="shared" si="74"/>
        <v>Reg2015Thyroid - C73AllSex2</v>
      </c>
      <c r="B4801" s="23" t="s">
        <v>2</v>
      </c>
      <c r="C4801" s="23">
        <v>2015</v>
      </c>
      <c r="D4801" s="23" t="s">
        <v>281</v>
      </c>
      <c r="E4801" s="23" t="s">
        <v>3</v>
      </c>
      <c r="F4801" s="23">
        <v>2</v>
      </c>
      <c r="G4801" s="23">
        <v>62</v>
      </c>
    </row>
    <row r="4802" spans="1:7" ht="15" x14ac:dyDescent="0.25">
      <c r="A4802" s="128" t="str">
        <f t="shared" si="74"/>
        <v>Reg2015Adrenal gland - C74AllSex2</v>
      </c>
      <c r="B4802" s="23" t="s">
        <v>2</v>
      </c>
      <c r="C4802" s="23">
        <v>2015</v>
      </c>
      <c r="D4802" s="23" t="s">
        <v>282</v>
      </c>
      <c r="E4802" s="23" t="s">
        <v>3</v>
      </c>
      <c r="F4802" s="23">
        <v>2</v>
      </c>
      <c r="G4802" s="23">
        <v>3</v>
      </c>
    </row>
    <row r="4803" spans="1:7" ht="15" x14ac:dyDescent="0.25">
      <c r="A4803" s="128" t="str">
        <f t="shared" ref="A4803:A4866" si="75">B4803&amp;C4803&amp;D4803&amp;E4803&amp;F4803</f>
        <v>Reg2015Unknown primary - C77-C79AllSex2</v>
      </c>
      <c r="B4803" s="23" t="s">
        <v>2</v>
      </c>
      <c r="C4803" s="23">
        <v>2015</v>
      </c>
      <c r="D4803" s="23" t="s">
        <v>286</v>
      </c>
      <c r="E4803" s="23" t="s">
        <v>3</v>
      </c>
      <c r="F4803" s="23">
        <v>2</v>
      </c>
      <c r="G4803" s="23">
        <v>45</v>
      </c>
    </row>
    <row r="4804" spans="1:7" ht="15" x14ac:dyDescent="0.25">
      <c r="A4804" s="128" t="str">
        <f t="shared" si="75"/>
        <v>Reg2015Unspecified site - C80AllSex2</v>
      </c>
      <c r="B4804" s="23" t="s">
        <v>2</v>
      </c>
      <c r="C4804" s="23">
        <v>2015</v>
      </c>
      <c r="D4804" s="23" t="s">
        <v>287</v>
      </c>
      <c r="E4804" s="23" t="s">
        <v>3</v>
      </c>
      <c r="F4804" s="23">
        <v>2</v>
      </c>
      <c r="G4804" s="23">
        <v>14</v>
      </c>
    </row>
    <row r="4805" spans="1:7" ht="15" x14ac:dyDescent="0.25">
      <c r="A4805" s="128" t="str">
        <f t="shared" si="75"/>
        <v>Reg2015Hodgkin lymphoma - C81AllSex2</v>
      </c>
      <c r="B4805" s="23" t="s">
        <v>2</v>
      </c>
      <c r="C4805" s="23">
        <v>2015</v>
      </c>
      <c r="D4805" s="23" t="s">
        <v>289</v>
      </c>
      <c r="E4805" s="23" t="s">
        <v>3</v>
      </c>
      <c r="F4805" s="23">
        <v>2</v>
      </c>
      <c r="G4805" s="23">
        <v>24</v>
      </c>
    </row>
    <row r="4806" spans="1:7" ht="15" x14ac:dyDescent="0.25">
      <c r="A4806" s="128" t="str">
        <f t="shared" si="75"/>
        <v>Reg2015Non-Hodgkin lymphoma - C82-C86, C96AllSex2</v>
      </c>
      <c r="B4806" s="23" t="s">
        <v>2</v>
      </c>
      <c r="C4806" s="23">
        <v>2015</v>
      </c>
      <c r="D4806" s="23" t="s">
        <v>365</v>
      </c>
      <c r="E4806" s="23" t="s">
        <v>3</v>
      </c>
      <c r="F4806" s="23">
        <v>2</v>
      </c>
      <c r="G4806" s="23">
        <v>157</v>
      </c>
    </row>
    <row r="4807" spans="1:7" ht="15" x14ac:dyDescent="0.25">
      <c r="A4807" s="128" t="str">
        <f t="shared" si="75"/>
        <v>Reg2015Immunoproliferative cancers - C88AllSex2</v>
      </c>
      <c r="B4807" s="23" t="s">
        <v>2</v>
      </c>
      <c r="C4807" s="23">
        <v>2015</v>
      </c>
      <c r="D4807" s="23" t="s">
        <v>291</v>
      </c>
      <c r="E4807" s="23" t="s">
        <v>3</v>
      </c>
      <c r="F4807" s="23">
        <v>2</v>
      </c>
      <c r="G4807" s="23">
        <v>6</v>
      </c>
    </row>
    <row r="4808" spans="1:7" ht="15" x14ac:dyDescent="0.25">
      <c r="A4808" s="128" t="str">
        <f t="shared" si="75"/>
        <v>Reg2015Myeloma - C90AllSex2</v>
      </c>
      <c r="B4808" s="23" t="s">
        <v>2</v>
      </c>
      <c r="C4808" s="23">
        <v>2015</v>
      </c>
      <c r="D4808" s="23" t="s">
        <v>292</v>
      </c>
      <c r="E4808" s="23" t="s">
        <v>3</v>
      </c>
      <c r="F4808" s="23">
        <v>2</v>
      </c>
      <c r="G4808" s="23">
        <v>67</v>
      </c>
    </row>
    <row r="4809" spans="1:7" ht="15" x14ac:dyDescent="0.25">
      <c r="A4809" s="128" t="str">
        <f t="shared" si="75"/>
        <v>Reg2015Leukaemia - C91-C95AllSex2</v>
      </c>
      <c r="B4809" s="23" t="s">
        <v>2</v>
      </c>
      <c r="C4809" s="23">
        <v>2015</v>
      </c>
      <c r="D4809" s="23" t="s">
        <v>26</v>
      </c>
      <c r="E4809" s="23" t="s">
        <v>3</v>
      </c>
      <c r="F4809" s="23">
        <v>2</v>
      </c>
      <c r="G4809" s="23">
        <v>125</v>
      </c>
    </row>
    <row r="4810" spans="1:7" ht="15" x14ac:dyDescent="0.25">
      <c r="A4810" s="128" t="str">
        <f t="shared" si="75"/>
        <v>Reg2015Polycythemia vera - D45AllSex2</v>
      </c>
      <c r="B4810" s="23" t="s">
        <v>2</v>
      </c>
      <c r="C4810" s="23">
        <v>2015</v>
      </c>
      <c r="D4810" s="23" t="s">
        <v>294</v>
      </c>
      <c r="E4810" s="23" t="s">
        <v>3</v>
      </c>
      <c r="F4810" s="23">
        <v>2</v>
      </c>
      <c r="G4810" s="23">
        <v>9</v>
      </c>
    </row>
    <row r="4811" spans="1:7" ht="15" x14ac:dyDescent="0.25">
      <c r="A4811" s="128" t="str">
        <f t="shared" si="75"/>
        <v>Reg2015Myelodyplastic syndromes - D46AllSex2</v>
      </c>
      <c r="B4811" s="23" t="s">
        <v>2</v>
      </c>
      <c r="C4811" s="23">
        <v>2015</v>
      </c>
      <c r="D4811" s="23" t="s">
        <v>295</v>
      </c>
      <c r="E4811" s="23" t="s">
        <v>3</v>
      </c>
      <c r="F4811" s="23">
        <v>2</v>
      </c>
      <c r="G4811" s="23">
        <v>42</v>
      </c>
    </row>
    <row r="4812" spans="1:7" ht="15" x14ac:dyDescent="0.25">
      <c r="A4812" s="128" t="str">
        <f t="shared" si="75"/>
        <v>Reg2015Uncertain behaviour of lymphoid, haematopoietic and related tissue - D47AllSex2</v>
      </c>
      <c r="B4812" s="23" t="s">
        <v>2</v>
      </c>
      <c r="C4812" s="23">
        <v>2015</v>
      </c>
      <c r="D4812" s="23" t="s">
        <v>296</v>
      </c>
      <c r="E4812" s="23" t="s">
        <v>3</v>
      </c>
      <c r="F4812" s="23">
        <v>2</v>
      </c>
      <c r="G4812" s="23">
        <v>14</v>
      </c>
    </row>
    <row r="4813" spans="1:7" ht="15" x14ac:dyDescent="0.25">
      <c r="A4813" s="128" t="str">
        <f t="shared" si="75"/>
        <v>Reg2015Lip - C00AllSex3</v>
      </c>
      <c r="B4813" s="23" t="s">
        <v>2</v>
      </c>
      <c r="C4813" s="23">
        <v>2015</v>
      </c>
      <c r="D4813" s="23" t="s">
        <v>27</v>
      </c>
      <c r="E4813" s="23" t="s">
        <v>3</v>
      </c>
      <c r="F4813" s="23">
        <v>3</v>
      </c>
      <c r="G4813" s="23">
        <v>13</v>
      </c>
    </row>
    <row r="4814" spans="1:7" ht="15" x14ac:dyDescent="0.25">
      <c r="A4814" s="128" t="str">
        <f t="shared" si="75"/>
        <v>Reg2015Tongue - C01-C02AllSex3</v>
      </c>
      <c r="B4814" s="23" t="s">
        <v>2</v>
      </c>
      <c r="C4814" s="23">
        <v>2015</v>
      </c>
      <c r="D4814" s="23" t="s">
        <v>42</v>
      </c>
      <c r="E4814" s="23" t="s">
        <v>3</v>
      </c>
      <c r="F4814" s="23">
        <v>3</v>
      </c>
      <c r="G4814" s="23">
        <v>22</v>
      </c>
    </row>
    <row r="4815" spans="1:7" ht="15" x14ac:dyDescent="0.25">
      <c r="A4815" s="128" t="str">
        <f t="shared" si="75"/>
        <v>Reg2015Mouth - C03-C06AllSex3</v>
      </c>
      <c r="B4815" s="23" t="s">
        <v>2</v>
      </c>
      <c r="C4815" s="23">
        <v>2015</v>
      </c>
      <c r="D4815" s="23" t="s">
        <v>31</v>
      </c>
      <c r="E4815" s="23" t="s">
        <v>3</v>
      </c>
      <c r="F4815" s="23">
        <v>3</v>
      </c>
      <c r="G4815" s="23">
        <v>18</v>
      </c>
    </row>
    <row r="4816" spans="1:7" ht="15" x14ac:dyDescent="0.25">
      <c r="A4816" s="128" t="str">
        <f t="shared" si="75"/>
        <v>Reg2015Salivary glands - C07-C08AllSex3</v>
      </c>
      <c r="B4816" s="23" t="s">
        <v>2</v>
      </c>
      <c r="C4816" s="23">
        <v>2015</v>
      </c>
      <c r="D4816" s="23" t="s">
        <v>247</v>
      </c>
      <c r="E4816" s="23" t="s">
        <v>3</v>
      </c>
      <c r="F4816" s="23">
        <v>3</v>
      </c>
      <c r="G4816" s="23">
        <v>10</v>
      </c>
    </row>
    <row r="4817" spans="1:7" ht="15" x14ac:dyDescent="0.25">
      <c r="A4817" s="128" t="str">
        <f t="shared" si="75"/>
        <v>Reg2015Tonsils - C09AllSex3</v>
      </c>
      <c r="B4817" s="23" t="s">
        <v>2</v>
      </c>
      <c r="C4817" s="23">
        <v>2015</v>
      </c>
      <c r="D4817" s="23" t="s">
        <v>248</v>
      </c>
      <c r="E4817" s="23" t="s">
        <v>3</v>
      </c>
      <c r="F4817" s="23">
        <v>3</v>
      </c>
      <c r="G4817" s="23">
        <v>11</v>
      </c>
    </row>
    <row r="4818" spans="1:7" ht="15" x14ac:dyDescent="0.25">
      <c r="A4818" s="128" t="str">
        <f t="shared" si="75"/>
        <v>Reg2015Oropharynx - C10AllSex3</v>
      </c>
      <c r="B4818" s="23" t="s">
        <v>2</v>
      </c>
      <c r="C4818" s="23">
        <v>2015</v>
      </c>
      <c r="D4818" s="23" t="s">
        <v>34</v>
      </c>
      <c r="E4818" s="23" t="s">
        <v>3</v>
      </c>
      <c r="F4818" s="23">
        <v>3</v>
      </c>
      <c r="G4818" s="23">
        <v>7</v>
      </c>
    </row>
    <row r="4819" spans="1:7" ht="15" x14ac:dyDescent="0.25">
      <c r="A4819" s="128" t="str">
        <f t="shared" si="75"/>
        <v>Reg2015Nasopharynx - C11AllSex3</v>
      </c>
      <c r="B4819" s="23" t="s">
        <v>2</v>
      </c>
      <c r="C4819" s="23">
        <v>2015</v>
      </c>
      <c r="D4819" s="23" t="s">
        <v>32</v>
      </c>
      <c r="E4819" s="23" t="s">
        <v>3</v>
      </c>
      <c r="F4819" s="23">
        <v>3</v>
      </c>
      <c r="G4819" s="23">
        <v>3</v>
      </c>
    </row>
    <row r="4820" spans="1:7" ht="15" x14ac:dyDescent="0.25">
      <c r="A4820" s="128" t="str">
        <f t="shared" si="75"/>
        <v>Reg2015Pyriform sinus - C12AllSex3</v>
      </c>
      <c r="B4820" s="23" t="s">
        <v>2</v>
      </c>
      <c r="C4820" s="23">
        <v>2015</v>
      </c>
      <c r="D4820" s="23" t="s">
        <v>249</v>
      </c>
      <c r="E4820" s="23" t="s">
        <v>3</v>
      </c>
      <c r="F4820" s="23">
        <v>3</v>
      </c>
      <c r="G4820" s="23">
        <v>2</v>
      </c>
    </row>
    <row r="4821" spans="1:7" ht="15" x14ac:dyDescent="0.25">
      <c r="A4821" s="128" t="str">
        <f t="shared" si="75"/>
        <v>Reg2015Hypopharynx - C13AllSex3</v>
      </c>
      <c r="B4821" s="23" t="s">
        <v>2</v>
      </c>
      <c r="C4821" s="23">
        <v>2015</v>
      </c>
      <c r="D4821" s="23" t="s">
        <v>24</v>
      </c>
      <c r="E4821" s="23" t="s">
        <v>3</v>
      </c>
      <c r="F4821" s="23">
        <v>3</v>
      </c>
      <c r="G4821" s="23">
        <v>2</v>
      </c>
    </row>
    <row r="4822" spans="1:7" ht="15" x14ac:dyDescent="0.25">
      <c r="A4822" s="128" t="str">
        <f t="shared" si="75"/>
        <v>Reg2015Oesophagus - C15AllSex3</v>
      </c>
      <c r="B4822" s="23" t="s">
        <v>2</v>
      </c>
      <c r="C4822" s="23">
        <v>2015</v>
      </c>
      <c r="D4822" s="23" t="s">
        <v>33</v>
      </c>
      <c r="E4822" s="23" t="s">
        <v>3</v>
      </c>
      <c r="F4822" s="23">
        <v>3</v>
      </c>
      <c r="G4822" s="23">
        <v>69</v>
      </c>
    </row>
    <row r="4823" spans="1:7" ht="15" x14ac:dyDescent="0.25">
      <c r="A4823" s="128" t="str">
        <f t="shared" si="75"/>
        <v>Reg2015Stomach - C16AllSex3</v>
      </c>
      <c r="B4823" s="23" t="s">
        <v>2</v>
      </c>
      <c r="C4823" s="23">
        <v>2015</v>
      </c>
      <c r="D4823" s="23" t="s">
        <v>39</v>
      </c>
      <c r="E4823" s="23" t="s">
        <v>3</v>
      </c>
      <c r="F4823" s="23">
        <v>3</v>
      </c>
      <c r="G4823" s="23">
        <v>69</v>
      </c>
    </row>
    <row r="4824" spans="1:7" ht="15" x14ac:dyDescent="0.25">
      <c r="A4824" s="128" t="str">
        <f t="shared" si="75"/>
        <v>Reg2015Small intestine - C17AllSex3</v>
      </c>
      <c r="B4824" s="23" t="s">
        <v>2</v>
      </c>
      <c r="C4824" s="23">
        <v>2015</v>
      </c>
      <c r="D4824" s="23" t="s">
        <v>252</v>
      </c>
      <c r="E4824" s="23" t="s">
        <v>3</v>
      </c>
      <c r="F4824" s="23">
        <v>3</v>
      </c>
      <c r="G4824" s="23">
        <v>19</v>
      </c>
    </row>
    <row r="4825" spans="1:7" ht="15" x14ac:dyDescent="0.25">
      <c r="A4825" s="128" t="str">
        <f t="shared" si="75"/>
        <v>Reg2015Colon, rectum and rectosigmoid junction - C18-C20AllSex3</v>
      </c>
      <c r="B4825" s="23" t="s">
        <v>2</v>
      </c>
      <c r="C4825" s="23">
        <v>2015</v>
      </c>
      <c r="D4825" s="23" t="s">
        <v>1567</v>
      </c>
      <c r="E4825" s="23" t="s">
        <v>3</v>
      </c>
      <c r="F4825" s="23">
        <v>3</v>
      </c>
      <c r="G4825" s="23">
        <v>682</v>
      </c>
    </row>
    <row r="4826" spans="1:7" ht="15" x14ac:dyDescent="0.25">
      <c r="A4826" s="128" t="str">
        <f t="shared" si="75"/>
        <v>Reg2015Anus - C21AllSex3</v>
      </c>
      <c r="B4826" s="23" t="s">
        <v>2</v>
      </c>
      <c r="C4826" s="23">
        <v>2015</v>
      </c>
      <c r="D4826" s="23" t="s">
        <v>18</v>
      </c>
      <c r="E4826" s="23" t="s">
        <v>3</v>
      </c>
      <c r="F4826" s="23">
        <v>3</v>
      </c>
      <c r="G4826" s="23">
        <v>6</v>
      </c>
    </row>
    <row r="4827" spans="1:7" ht="15" x14ac:dyDescent="0.25">
      <c r="A4827" s="128" t="str">
        <f t="shared" si="75"/>
        <v>Reg2015Liver - C22AllSex3</v>
      </c>
      <c r="B4827" s="23" t="s">
        <v>2</v>
      </c>
      <c r="C4827" s="23">
        <v>2015</v>
      </c>
      <c r="D4827" s="23" t="s">
        <v>254</v>
      </c>
      <c r="E4827" s="23" t="s">
        <v>3</v>
      </c>
      <c r="F4827" s="23">
        <v>3</v>
      </c>
      <c r="G4827" s="23">
        <v>79</v>
      </c>
    </row>
    <row r="4828" spans="1:7" ht="15" x14ac:dyDescent="0.25">
      <c r="A4828" s="128" t="str">
        <f t="shared" si="75"/>
        <v>Reg2015Gallbladder - C23AllSex3</v>
      </c>
      <c r="B4828" s="23" t="s">
        <v>2</v>
      </c>
      <c r="C4828" s="23">
        <v>2015</v>
      </c>
      <c r="D4828" s="23" t="s">
        <v>23</v>
      </c>
      <c r="E4828" s="23" t="s">
        <v>3</v>
      </c>
      <c r="F4828" s="23">
        <v>3</v>
      </c>
      <c r="G4828" s="23">
        <v>10</v>
      </c>
    </row>
    <row r="4829" spans="1:7" ht="15" x14ac:dyDescent="0.25">
      <c r="A4829" s="128" t="str">
        <f t="shared" si="75"/>
        <v>Reg2015Other biliary tract - C24AllSex3</v>
      </c>
      <c r="B4829" s="23" t="s">
        <v>2</v>
      </c>
      <c r="C4829" s="23">
        <v>2015</v>
      </c>
      <c r="D4829" s="23" t="s">
        <v>255</v>
      </c>
      <c r="E4829" s="23" t="s">
        <v>3</v>
      </c>
      <c r="F4829" s="23">
        <v>3</v>
      </c>
      <c r="G4829" s="23">
        <v>16</v>
      </c>
    </row>
    <row r="4830" spans="1:7" ht="15" x14ac:dyDescent="0.25">
      <c r="A4830" s="128" t="str">
        <f t="shared" si="75"/>
        <v>Reg2015Pancreas - C25AllSex3</v>
      </c>
      <c r="B4830" s="23" t="s">
        <v>2</v>
      </c>
      <c r="C4830" s="23">
        <v>2015</v>
      </c>
      <c r="D4830" s="23" t="s">
        <v>36</v>
      </c>
      <c r="E4830" s="23" t="s">
        <v>3</v>
      </c>
      <c r="F4830" s="23">
        <v>3</v>
      </c>
      <c r="G4830" s="23">
        <v>109</v>
      </c>
    </row>
    <row r="4831" spans="1:7" ht="15" x14ac:dyDescent="0.25">
      <c r="A4831" s="128" t="str">
        <f t="shared" si="75"/>
        <v>Reg2015Other digestive organs - C26AllSex3</v>
      </c>
      <c r="B4831" s="23" t="s">
        <v>2</v>
      </c>
      <c r="C4831" s="23">
        <v>2015</v>
      </c>
      <c r="D4831" s="23" t="s">
        <v>256</v>
      </c>
      <c r="E4831" s="23" t="s">
        <v>3</v>
      </c>
      <c r="F4831" s="23">
        <v>3</v>
      </c>
      <c r="G4831" s="23">
        <v>25</v>
      </c>
    </row>
    <row r="4832" spans="1:7" ht="15" x14ac:dyDescent="0.25">
      <c r="A4832" s="128" t="str">
        <f t="shared" si="75"/>
        <v>Reg2015Nasal cavity and middle ear - C30AllSex3</v>
      </c>
      <c r="B4832" s="23" t="s">
        <v>2</v>
      </c>
      <c r="C4832" s="23">
        <v>2015</v>
      </c>
      <c r="D4832" s="23" t="s">
        <v>258</v>
      </c>
      <c r="E4832" s="23" t="s">
        <v>3</v>
      </c>
      <c r="F4832" s="23">
        <v>3</v>
      </c>
      <c r="G4832" s="23">
        <v>5</v>
      </c>
    </row>
    <row r="4833" spans="1:7" ht="15" x14ac:dyDescent="0.25">
      <c r="A4833" s="128" t="str">
        <f t="shared" si="75"/>
        <v>Reg2015Accessory sinuses - C31AllSex3</v>
      </c>
      <c r="B4833" s="23" t="s">
        <v>2</v>
      </c>
      <c r="C4833" s="23">
        <v>2015</v>
      </c>
      <c r="D4833" s="23" t="s">
        <v>259</v>
      </c>
      <c r="E4833" s="23" t="s">
        <v>3</v>
      </c>
      <c r="F4833" s="23">
        <v>3</v>
      </c>
      <c r="G4833" s="23">
        <v>1</v>
      </c>
    </row>
    <row r="4834" spans="1:7" ht="15" x14ac:dyDescent="0.25">
      <c r="A4834" s="128" t="str">
        <f t="shared" si="75"/>
        <v>Reg2015Larynx - C32AllSex3</v>
      </c>
      <c r="B4834" s="23" t="s">
        <v>2</v>
      </c>
      <c r="C4834" s="23">
        <v>2015</v>
      </c>
      <c r="D4834" s="23" t="s">
        <v>25</v>
      </c>
      <c r="E4834" s="23" t="s">
        <v>3</v>
      </c>
      <c r="F4834" s="23">
        <v>3</v>
      </c>
      <c r="G4834" s="23">
        <v>8</v>
      </c>
    </row>
    <row r="4835" spans="1:7" ht="15" x14ac:dyDescent="0.25">
      <c r="A4835" s="128" t="str">
        <f t="shared" si="75"/>
        <v>Reg2015Lung - C33-C34AllSex3</v>
      </c>
      <c r="B4835" s="23" t="s">
        <v>2</v>
      </c>
      <c r="C4835" s="23">
        <v>2015</v>
      </c>
      <c r="D4835" s="23" t="s">
        <v>47</v>
      </c>
      <c r="E4835" s="23" t="s">
        <v>3</v>
      </c>
      <c r="F4835" s="23">
        <v>3</v>
      </c>
      <c r="G4835" s="23">
        <v>416</v>
      </c>
    </row>
    <row r="4836" spans="1:7" ht="15" x14ac:dyDescent="0.25">
      <c r="A4836" s="128" t="str">
        <f t="shared" si="75"/>
        <v>Reg2015Thymus - C37AllSex3</v>
      </c>
      <c r="B4836" s="23" t="s">
        <v>2</v>
      </c>
      <c r="C4836" s="23">
        <v>2015</v>
      </c>
      <c r="D4836" s="23" t="s">
        <v>41</v>
      </c>
      <c r="E4836" s="23" t="s">
        <v>3</v>
      </c>
      <c r="F4836" s="23">
        <v>3</v>
      </c>
      <c r="G4836" s="23">
        <v>6</v>
      </c>
    </row>
    <row r="4837" spans="1:7" ht="15" x14ac:dyDescent="0.25">
      <c r="A4837" s="128" t="str">
        <f t="shared" si="75"/>
        <v>Reg2015Heart, mediastinum and pleura - C38AllSex3</v>
      </c>
      <c r="B4837" s="23" t="s">
        <v>2</v>
      </c>
      <c r="C4837" s="23">
        <v>2015</v>
      </c>
      <c r="D4837" s="23" t="s">
        <v>260</v>
      </c>
      <c r="E4837" s="23" t="s">
        <v>3</v>
      </c>
      <c r="F4837" s="23">
        <v>3</v>
      </c>
      <c r="G4837" s="23">
        <v>2</v>
      </c>
    </row>
    <row r="4838" spans="1:7" ht="15" x14ac:dyDescent="0.25">
      <c r="A4838" s="128" t="str">
        <f t="shared" si="75"/>
        <v>Reg2015Bone and articular cartilage - C40-C41AllSex3</v>
      </c>
      <c r="B4838" s="23" t="s">
        <v>2</v>
      </c>
      <c r="C4838" s="23">
        <v>2015</v>
      </c>
      <c r="D4838" s="23" t="s">
        <v>262</v>
      </c>
      <c r="E4838" s="23" t="s">
        <v>3</v>
      </c>
      <c r="F4838" s="23">
        <v>3</v>
      </c>
      <c r="G4838" s="23">
        <v>5</v>
      </c>
    </row>
    <row r="4839" spans="1:7" ht="15" x14ac:dyDescent="0.25">
      <c r="A4839" s="128" t="str">
        <f t="shared" si="75"/>
        <v>Reg2015Melanoma - C43AllSex3</v>
      </c>
      <c r="B4839" s="23" t="s">
        <v>2</v>
      </c>
      <c r="C4839" s="23">
        <v>2015</v>
      </c>
      <c r="D4839" s="23" t="s">
        <v>28</v>
      </c>
      <c r="E4839" s="23" t="s">
        <v>3</v>
      </c>
      <c r="F4839" s="23">
        <v>3</v>
      </c>
      <c r="G4839" s="23">
        <v>539</v>
      </c>
    </row>
    <row r="4840" spans="1:7" ht="15" x14ac:dyDescent="0.25">
      <c r="A4840" s="128" t="str">
        <f t="shared" si="75"/>
        <v>Reg2015Non-melanoma - C44AllSex3</v>
      </c>
      <c r="B4840" s="23" t="s">
        <v>2</v>
      </c>
      <c r="C4840" s="23">
        <v>2015</v>
      </c>
      <c r="D4840" s="23" t="s">
        <v>263</v>
      </c>
      <c r="E4840" s="23" t="s">
        <v>3</v>
      </c>
      <c r="F4840" s="23">
        <v>3</v>
      </c>
      <c r="G4840" s="23">
        <v>29</v>
      </c>
    </row>
    <row r="4841" spans="1:7" ht="15" x14ac:dyDescent="0.25">
      <c r="A4841" s="128" t="str">
        <f t="shared" si="75"/>
        <v>Reg2015Mesothelioma - C45AllSex3</v>
      </c>
      <c r="B4841" s="23" t="s">
        <v>2</v>
      </c>
      <c r="C4841" s="23">
        <v>2015</v>
      </c>
      <c r="D4841" s="23" t="s">
        <v>30</v>
      </c>
      <c r="E4841" s="23" t="s">
        <v>3</v>
      </c>
      <c r="F4841" s="23">
        <v>3</v>
      </c>
      <c r="G4841" s="23">
        <v>23</v>
      </c>
    </row>
    <row r="4842" spans="1:7" ht="15" x14ac:dyDescent="0.25">
      <c r="A4842" s="128" t="str">
        <f t="shared" si="75"/>
        <v>Reg2015Kaposi sarcoma - C46AllSex3</v>
      </c>
      <c r="B4842" s="23" t="s">
        <v>2</v>
      </c>
      <c r="C4842" s="23">
        <v>2015</v>
      </c>
      <c r="D4842" s="23" t="s">
        <v>265</v>
      </c>
      <c r="E4842" s="23" t="s">
        <v>3</v>
      </c>
      <c r="F4842" s="23">
        <v>3</v>
      </c>
      <c r="G4842" s="23">
        <v>1</v>
      </c>
    </row>
    <row r="4843" spans="1:7" ht="15" x14ac:dyDescent="0.25">
      <c r="A4843" s="128" t="str">
        <f t="shared" si="75"/>
        <v>Reg2015Peripheral nerves and autonomic nervous system - C47AllSex3</v>
      </c>
      <c r="B4843" s="23" t="s">
        <v>2</v>
      </c>
      <c r="C4843" s="23">
        <v>2015</v>
      </c>
      <c r="D4843" s="23" t="s">
        <v>266</v>
      </c>
      <c r="E4843" s="23" t="s">
        <v>3</v>
      </c>
      <c r="F4843" s="23">
        <v>3</v>
      </c>
      <c r="G4843" s="23">
        <v>1</v>
      </c>
    </row>
    <row r="4844" spans="1:7" ht="15" x14ac:dyDescent="0.25">
      <c r="A4844" s="128" t="str">
        <f t="shared" si="75"/>
        <v>Reg2015Peritoneum - C48AllSex3</v>
      </c>
      <c r="B4844" s="23" t="s">
        <v>2</v>
      </c>
      <c r="C4844" s="23">
        <v>2015</v>
      </c>
      <c r="D4844" s="23" t="s">
        <v>267</v>
      </c>
      <c r="E4844" s="23" t="s">
        <v>3</v>
      </c>
      <c r="F4844" s="23">
        <v>3</v>
      </c>
      <c r="G4844" s="23">
        <v>15</v>
      </c>
    </row>
    <row r="4845" spans="1:7" ht="15" x14ac:dyDescent="0.25">
      <c r="A4845" s="128" t="str">
        <f t="shared" si="75"/>
        <v>Reg2015Connective tissue - C49AllSex3</v>
      </c>
      <c r="B4845" s="23" t="s">
        <v>2</v>
      </c>
      <c r="C4845" s="23">
        <v>2015</v>
      </c>
      <c r="D4845" s="23" t="s">
        <v>268</v>
      </c>
      <c r="E4845" s="23" t="s">
        <v>3</v>
      </c>
      <c r="F4845" s="23">
        <v>3</v>
      </c>
      <c r="G4845" s="23">
        <v>22</v>
      </c>
    </row>
    <row r="4846" spans="1:7" ht="15" x14ac:dyDescent="0.25">
      <c r="A4846" s="128" t="str">
        <f t="shared" si="75"/>
        <v>Reg2015Breast - C50AllSex3</v>
      </c>
      <c r="B4846" s="23" t="s">
        <v>2</v>
      </c>
      <c r="C4846" s="23">
        <v>2015</v>
      </c>
      <c r="D4846" s="23" t="s">
        <v>21</v>
      </c>
      <c r="E4846" s="23" t="s">
        <v>3</v>
      </c>
      <c r="F4846" s="23">
        <v>3</v>
      </c>
      <c r="G4846" s="23">
        <v>677</v>
      </c>
    </row>
    <row r="4847" spans="1:7" ht="15" x14ac:dyDescent="0.25">
      <c r="A4847" s="128" t="str">
        <f t="shared" si="75"/>
        <v>Reg2015Vulva - C51AllSex3</v>
      </c>
      <c r="B4847" s="23" t="s">
        <v>2</v>
      </c>
      <c r="C4847" s="23">
        <v>2015</v>
      </c>
      <c r="D4847" s="23" t="s">
        <v>46</v>
      </c>
      <c r="E4847" s="23" t="s">
        <v>3</v>
      </c>
      <c r="F4847" s="23">
        <v>3</v>
      </c>
      <c r="G4847" s="23">
        <v>14</v>
      </c>
    </row>
    <row r="4848" spans="1:7" ht="15" x14ac:dyDescent="0.25">
      <c r="A4848" s="128" t="str">
        <f t="shared" si="75"/>
        <v>Reg2015Vagina - C52AllSex3</v>
      </c>
      <c r="B4848" s="23" t="s">
        <v>2</v>
      </c>
      <c r="C4848" s="23">
        <v>2015</v>
      </c>
      <c r="D4848" s="23" t="s">
        <v>45</v>
      </c>
      <c r="E4848" s="23" t="s">
        <v>3</v>
      </c>
      <c r="F4848" s="23">
        <v>3</v>
      </c>
      <c r="G4848" s="23">
        <v>1</v>
      </c>
    </row>
    <row r="4849" spans="1:7" ht="15" x14ac:dyDescent="0.25">
      <c r="A4849" s="128" t="str">
        <f t="shared" si="75"/>
        <v>Reg2015Cervix - C53AllSex3</v>
      </c>
      <c r="B4849" s="23" t="s">
        <v>2</v>
      </c>
      <c r="C4849" s="23">
        <v>2015</v>
      </c>
      <c r="D4849" s="23" t="s">
        <v>22</v>
      </c>
      <c r="E4849" s="23" t="s">
        <v>3</v>
      </c>
      <c r="F4849" s="23">
        <v>3</v>
      </c>
      <c r="G4849" s="23">
        <v>30</v>
      </c>
    </row>
    <row r="4850" spans="1:7" ht="15" x14ac:dyDescent="0.25">
      <c r="A4850" s="128" t="str">
        <f t="shared" si="75"/>
        <v>Reg2015Uterus - C54-C55AllSex3</v>
      </c>
      <c r="B4850" s="23" t="s">
        <v>2</v>
      </c>
      <c r="C4850" s="23">
        <v>2015</v>
      </c>
      <c r="D4850" s="23" t="s">
        <v>44</v>
      </c>
      <c r="E4850" s="23" t="s">
        <v>3</v>
      </c>
      <c r="F4850" s="23">
        <v>3</v>
      </c>
      <c r="G4850" s="23">
        <v>85</v>
      </c>
    </row>
    <row r="4851" spans="1:7" ht="15" x14ac:dyDescent="0.25">
      <c r="A4851" s="128" t="str">
        <f t="shared" si="75"/>
        <v>Reg2015Ovary - C56AllSex3</v>
      </c>
      <c r="B4851" s="23" t="s">
        <v>2</v>
      </c>
      <c r="C4851" s="23">
        <v>2015</v>
      </c>
      <c r="D4851" s="23" t="s">
        <v>35</v>
      </c>
      <c r="E4851" s="23" t="s">
        <v>3</v>
      </c>
      <c r="F4851" s="23">
        <v>3</v>
      </c>
      <c r="G4851" s="23">
        <v>57</v>
      </c>
    </row>
    <row r="4852" spans="1:7" ht="15" x14ac:dyDescent="0.25">
      <c r="A4852" s="128" t="str">
        <f t="shared" si="75"/>
        <v>Reg2015Other female genital organs - C57AllSex3</v>
      </c>
      <c r="B4852" s="23" t="s">
        <v>2</v>
      </c>
      <c r="C4852" s="23">
        <v>2015</v>
      </c>
      <c r="D4852" s="23" t="s">
        <v>270</v>
      </c>
      <c r="E4852" s="23" t="s">
        <v>3</v>
      </c>
      <c r="F4852" s="23">
        <v>3</v>
      </c>
      <c r="G4852" s="23">
        <v>17</v>
      </c>
    </row>
    <row r="4853" spans="1:7" ht="15" x14ac:dyDescent="0.25">
      <c r="A4853" s="128" t="str">
        <f t="shared" si="75"/>
        <v>Reg2015Penis - C60AllSex3</v>
      </c>
      <c r="B4853" s="23" t="s">
        <v>2</v>
      </c>
      <c r="C4853" s="23">
        <v>2015</v>
      </c>
      <c r="D4853" s="23" t="s">
        <v>37</v>
      </c>
      <c r="E4853" s="23" t="s">
        <v>3</v>
      </c>
      <c r="F4853" s="23">
        <v>3</v>
      </c>
      <c r="G4853" s="23">
        <v>1</v>
      </c>
    </row>
    <row r="4854" spans="1:7" ht="15" x14ac:dyDescent="0.25">
      <c r="A4854" s="128" t="str">
        <f t="shared" si="75"/>
        <v>Reg2015Prostate - C61AllSex3</v>
      </c>
      <c r="B4854" s="23" t="s">
        <v>2</v>
      </c>
      <c r="C4854" s="23">
        <v>2015</v>
      </c>
      <c r="D4854" s="23" t="s">
        <v>38</v>
      </c>
      <c r="E4854" s="23" t="s">
        <v>3</v>
      </c>
      <c r="F4854" s="23">
        <v>3</v>
      </c>
      <c r="G4854" s="23">
        <v>618</v>
      </c>
    </row>
    <row r="4855" spans="1:7" ht="15" x14ac:dyDescent="0.25">
      <c r="A4855" s="128" t="str">
        <f t="shared" si="75"/>
        <v>Reg2015Testis - C62AllSex3</v>
      </c>
      <c r="B4855" s="23" t="s">
        <v>2</v>
      </c>
      <c r="C4855" s="23">
        <v>2015</v>
      </c>
      <c r="D4855" s="23" t="s">
        <v>40</v>
      </c>
      <c r="E4855" s="23" t="s">
        <v>3</v>
      </c>
      <c r="F4855" s="23">
        <v>3</v>
      </c>
      <c r="G4855" s="23">
        <v>33</v>
      </c>
    </row>
    <row r="4856" spans="1:7" ht="15" x14ac:dyDescent="0.25">
      <c r="A4856" s="128" t="str">
        <f t="shared" si="75"/>
        <v>Reg2015Other male genital organs - C63AllSex3</v>
      </c>
      <c r="B4856" s="23" t="s">
        <v>2</v>
      </c>
      <c r="C4856" s="23">
        <v>2015</v>
      </c>
      <c r="D4856" s="23" t="s">
        <v>272</v>
      </c>
      <c r="E4856" s="23" t="s">
        <v>3</v>
      </c>
      <c r="F4856" s="23">
        <v>3</v>
      </c>
      <c r="G4856" s="23">
        <v>2</v>
      </c>
    </row>
    <row r="4857" spans="1:7" ht="15" x14ac:dyDescent="0.25">
      <c r="A4857" s="128" t="str">
        <f t="shared" si="75"/>
        <v>Reg2015Kidney - C64AllSex3</v>
      </c>
      <c r="B4857" s="23" t="s">
        <v>2</v>
      </c>
      <c r="C4857" s="23">
        <v>2015</v>
      </c>
      <c r="D4857" s="23" t="s">
        <v>274</v>
      </c>
      <c r="E4857" s="23" t="s">
        <v>3</v>
      </c>
      <c r="F4857" s="23">
        <v>3</v>
      </c>
      <c r="G4857" s="23">
        <v>112</v>
      </c>
    </row>
    <row r="4858" spans="1:7" ht="15" x14ac:dyDescent="0.25">
      <c r="A4858" s="128" t="str">
        <f t="shared" si="75"/>
        <v>Reg2015Renal pelvis - C65AllSex3</v>
      </c>
      <c r="B4858" s="23" t="s">
        <v>2</v>
      </c>
      <c r="C4858" s="23">
        <v>2015</v>
      </c>
      <c r="D4858" s="23" t="s">
        <v>275</v>
      </c>
      <c r="E4858" s="23" t="s">
        <v>3</v>
      </c>
      <c r="F4858" s="23">
        <v>3</v>
      </c>
      <c r="G4858" s="23">
        <v>8</v>
      </c>
    </row>
    <row r="4859" spans="1:7" ht="15" x14ac:dyDescent="0.25">
      <c r="A4859" s="128" t="str">
        <f t="shared" si="75"/>
        <v>Reg2015Ureter - C66AllSex3</v>
      </c>
      <c r="B4859" s="23" t="s">
        <v>2</v>
      </c>
      <c r="C4859" s="23">
        <v>2015</v>
      </c>
      <c r="D4859" s="23" t="s">
        <v>43</v>
      </c>
      <c r="E4859" s="23" t="s">
        <v>3</v>
      </c>
      <c r="F4859" s="23">
        <v>3</v>
      </c>
      <c r="G4859" s="23">
        <v>10</v>
      </c>
    </row>
    <row r="4860" spans="1:7" ht="15" x14ac:dyDescent="0.25">
      <c r="A4860" s="128" t="str">
        <f t="shared" si="75"/>
        <v>Reg2015Bladder - C67AllSex3</v>
      </c>
      <c r="B4860" s="23" t="s">
        <v>2</v>
      </c>
      <c r="C4860" s="23">
        <v>2015</v>
      </c>
      <c r="D4860" s="23" t="s">
        <v>19</v>
      </c>
      <c r="E4860" s="23" t="s">
        <v>3</v>
      </c>
      <c r="F4860" s="23">
        <v>3</v>
      </c>
      <c r="G4860" s="23">
        <v>100</v>
      </c>
    </row>
    <row r="4861" spans="1:7" ht="15" x14ac:dyDescent="0.25">
      <c r="A4861" s="128" t="str">
        <f t="shared" si="75"/>
        <v>Reg2015Other urinary organs - C68AllSex3</v>
      </c>
      <c r="B4861" s="23" t="s">
        <v>2</v>
      </c>
      <c r="C4861" s="23">
        <v>2015</v>
      </c>
      <c r="D4861" s="23" t="s">
        <v>276</v>
      </c>
      <c r="E4861" s="23" t="s">
        <v>3</v>
      </c>
      <c r="F4861" s="23">
        <v>3</v>
      </c>
      <c r="G4861" s="23">
        <v>8</v>
      </c>
    </row>
    <row r="4862" spans="1:7" ht="15" x14ac:dyDescent="0.25">
      <c r="A4862" s="128" t="str">
        <f t="shared" si="75"/>
        <v>Reg2015Eye - C69AllSex3</v>
      </c>
      <c r="B4862" s="23" t="s">
        <v>2</v>
      </c>
      <c r="C4862" s="23">
        <v>2015</v>
      </c>
      <c r="D4862" s="23" t="s">
        <v>278</v>
      </c>
      <c r="E4862" s="23" t="s">
        <v>3</v>
      </c>
      <c r="F4862" s="23">
        <v>3</v>
      </c>
      <c r="G4862" s="23">
        <v>10</v>
      </c>
    </row>
    <row r="4863" spans="1:7" ht="15" x14ac:dyDescent="0.25">
      <c r="A4863" s="128" t="str">
        <f t="shared" si="75"/>
        <v>Reg2015Meninges - C70AllSex3</v>
      </c>
      <c r="B4863" s="23" t="s">
        <v>2</v>
      </c>
      <c r="C4863" s="23">
        <v>2015</v>
      </c>
      <c r="D4863" s="23" t="s">
        <v>29</v>
      </c>
      <c r="E4863" s="23" t="s">
        <v>3</v>
      </c>
      <c r="F4863" s="23">
        <v>3</v>
      </c>
      <c r="G4863" s="23">
        <v>1</v>
      </c>
    </row>
    <row r="4864" spans="1:7" ht="15" x14ac:dyDescent="0.25">
      <c r="A4864" s="128" t="str">
        <f t="shared" si="75"/>
        <v>Reg2015Brain - C71AllSex3</v>
      </c>
      <c r="B4864" s="23" t="s">
        <v>2</v>
      </c>
      <c r="C4864" s="23">
        <v>2015</v>
      </c>
      <c r="D4864" s="23" t="s">
        <v>20</v>
      </c>
      <c r="E4864" s="23" t="s">
        <v>3</v>
      </c>
      <c r="F4864" s="23">
        <v>3</v>
      </c>
      <c r="G4864" s="23">
        <v>63</v>
      </c>
    </row>
    <row r="4865" spans="1:7" ht="15" x14ac:dyDescent="0.25">
      <c r="A4865" s="128" t="str">
        <f t="shared" si="75"/>
        <v>Reg2015Other central nervous system - C72AllSex3</v>
      </c>
      <c r="B4865" s="23" t="s">
        <v>2</v>
      </c>
      <c r="C4865" s="23">
        <v>2015</v>
      </c>
      <c r="D4865" s="23" t="s">
        <v>279</v>
      </c>
      <c r="E4865" s="23" t="s">
        <v>3</v>
      </c>
      <c r="F4865" s="23">
        <v>3</v>
      </c>
      <c r="G4865" s="23">
        <v>2</v>
      </c>
    </row>
    <row r="4866" spans="1:7" ht="15" x14ac:dyDescent="0.25">
      <c r="A4866" s="128" t="str">
        <f t="shared" si="75"/>
        <v>Reg2015Thyroid - C73AllSex3</v>
      </c>
      <c r="B4866" s="23" t="s">
        <v>2</v>
      </c>
      <c r="C4866" s="23">
        <v>2015</v>
      </c>
      <c r="D4866" s="23" t="s">
        <v>281</v>
      </c>
      <c r="E4866" s="23" t="s">
        <v>3</v>
      </c>
      <c r="F4866" s="23">
        <v>3</v>
      </c>
      <c r="G4866" s="23">
        <v>70</v>
      </c>
    </row>
    <row r="4867" spans="1:7" ht="15" x14ac:dyDescent="0.25">
      <c r="A4867" s="128" t="str">
        <f t="shared" ref="A4867:A4930" si="76">B4867&amp;C4867&amp;D4867&amp;E4867&amp;F4867</f>
        <v>Reg2015Adrenal gland - C74AllSex3</v>
      </c>
      <c r="B4867" s="23" t="s">
        <v>2</v>
      </c>
      <c r="C4867" s="23">
        <v>2015</v>
      </c>
      <c r="D4867" s="23" t="s">
        <v>282</v>
      </c>
      <c r="E4867" s="23" t="s">
        <v>3</v>
      </c>
      <c r="F4867" s="23">
        <v>3</v>
      </c>
      <c r="G4867" s="23">
        <v>3</v>
      </c>
    </row>
    <row r="4868" spans="1:7" ht="15" x14ac:dyDescent="0.25">
      <c r="A4868" s="128" t="str">
        <f t="shared" si="76"/>
        <v>Reg2015Other endocrine glands - C75AllSex3</v>
      </c>
      <c r="B4868" s="23" t="s">
        <v>2</v>
      </c>
      <c r="C4868" s="23">
        <v>2015</v>
      </c>
      <c r="D4868" s="23" t="s">
        <v>283</v>
      </c>
      <c r="E4868" s="23" t="s">
        <v>3</v>
      </c>
      <c r="F4868" s="23">
        <v>3</v>
      </c>
      <c r="G4868" s="23">
        <v>3</v>
      </c>
    </row>
    <row r="4869" spans="1:7" ht="15" x14ac:dyDescent="0.25">
      <c r="A4869" s="128" t="str">
        <f t="shared" si="76"/>
        <v>Reg2015Other and ill-defined sites - C76AllSex3</v>
      </c>
      <c r="B4869" s="23" t="s">
        <v>2</v>
      </c>
      <c r="C4869" s="23">
        <v>2015</v>
      </c>
      <c r="D4869" s="23" t="s">
        <v>285</v>
      </c>
      <c r="E4869" s="23" t="s">
        <v>3</v>
      </c>
      <c r="F4869" s="23">
        <v>3</v>
      </c>
      <c r="G4869" s="23">
        <v>1</v>
      </c>
    </row>
    <row r="4870" spans="1:7" ht="15" x14ac:dyDescent="0.25">
      <c r="A4870" s="128" t="str">
        <f t="shared" si="76"/>
        <v>Reg2015Unknown primary - C77-C79AllSex3</v>
      </c>
      <c r="B4870" s="23" t="s">
        <v>2</v>
      </c>
      <c r="C4870" s="23">
        <v>2015</v>
      </c>
      <c r="D4870" s="23" t="s">
        <v>286</v>
      </c>
      <c r="E4870" s="23" t="s">
        <v>3</v>
      </c>
      <c r="F4870" s="23">
        <v>3</v>
      </c>
      <c r="G4870" s="23">
        <v>69</v>
      </c>
    </row>
    <row r="4871" spans="1:7" ht="15" x14ac:dyDescent="0.25">
      <c r="A4871" s="128" t="str">
        <f t="shared" si="76"/>
        <v>Reg2015Unspecified site - C80AllSex3</v>
      </c>
      <c r="B4871" s="23" t="s">
        <v>2</v>
      </c>
      <c r="C4871" s="23">
        <v>2015</v>
      </c>
      <c r="D4871" s="23" t="s">
        <v>287</v>
      </c>
      <c r="E4871" s="23" t="s">
        <v>3</v>
      </c>
      <c r="F4871" s="23">
        <v>3</v>
      </c>
      <c r="G4871" s="23">
        <v>11</v>
      </c>
    </row>
    <row r="4872" spans="1:7" ht="15" x14ac:dyDescent="0.25">
      <c r="A4872" s="128" t="str">
        <f t="shared" si="76"/>
        <v>Reg2015Hodgkin lymphoma - C81AllSex3</v>
      </c>
      <c r="B4872" s="23" t="s">
        <v>2</v>
      </c>
      <c r="C4872" s="23">
        <v>2015</v>
      </c>
      <c r="D4872" s="23" t="s">
        <v>289</v>
      </c>
      <c r="E4872" s="23" t="s">
        <v>3</v>
      </c>
      <c r="F4872" s="23">
        <v>3</v>
      </c>
      <c r="G4872" s="23">
        <v>18</v>
      </c>
    </row>
    <row r="4873" spans="1:7" ht="15" x14ac:dyDescent="0.25">
      <c r="A4873" s="128" t="str">
        <f t="shared" si="76"/>
        <v>Reg2015Non-Hodgkin lymphoma - C82-C86, C96AllSex3</v>
      </c>
      <c r="B4873" s="23" t="s">
        <v>2</v>
      </c>
      <c r="C4873" s="23">
        <v>2015</v>
      </c>
      <c r="D4873" s="23" t="s">
        <v>365</v>
      </c>
      <c r="E4873" s="23" t="s">
        <v>3</v>
      </c>
      <c r="F4873" s="23">
        <v>3</v>
      </c>
      <c r="G4873" s="23">
        <v>171</v>
      </c>
    </row>
    <row r="4874" spans="1:7" ht="15" x14ac:dyDescent="0.25">
      <c r="A4874" s="128" t="str">
        <f t="shared" si="76"/>
        <v>Reg2015Immunoproliferative cancers - C88AllSex3</v>
      </c>
      <c r="B4874" s="23" t="s">
        <v>2</v>
      </c>
      <c r="C4874" s="23">
        <v>2015</v>
      </c>
      <c r="D4874" s="23" t="s">
        <v>291</v>
      </c>
      <c r="E4874" s="23" t="s">
        <v>3</v>
      </c>
      <c r="F4874" s="23">
        <v>3</v>
      </c>
      <c r="G4874" s="23">
        <v>16</v>
      </c>
    </row>
    <row r="4875" spans="1:7" ht="15" x14ac:dyDescent="0.25">
      <c r="A4875" s="128" t="str">
        <f t="shared" si="76"/>
        <v>Reg2015Myeloma - C90AllSex3</v>
      </c>
      <c r="B4875" s="23" t="s">
        <v>2</v>
      </c>
      <c r="C4875" s="23">
        <v>2015</v>
      </c>
      <c r="D4875" s="23" t="s">
        <v>292</v>
      </c>
      <c r="E4875" s="23" t="s">
        <v>3</v>
      </c>
      <c r="F4875" s="23">
        <v>3</v>
      </c>
      <c r="G4875" s="23">
        <v>68</v>
      </c>
    </row>
    <row r="4876" spans="1:7" ht="15" x14ac:dyDescent="0.25">
      <c r="A4876" s="128" t="str">
        <f t="shared" si="76"/>
        <v>Reg2015Leukaemia - C91-C95AllSex3</v>
      </c>
      <c r="B4876" s="23" t="s">
        <v>2</v>
      </c>
      <c r="C4876" s="23">
        <v>2015</v>
      </c>
      <c r="D4876" s="23" t="s">
        <v>26</v>
      </c>
      <c r="E4876" s="23" t="s">
        <v>3</v>
      </c>
      <c r="F4876" s="23">
        <v>3</v>
      </c>
      <c r="G4876" s="23">
        <v>129</v>
      </c>
    </row>
    <row r="4877" spans="1:7" ht="15" x14ac:dyDescent="0.25">
      <c r="A4877" s="128" t="str">
        <f t="shared" si="76"/>
        <v>Reg2015Polycythemia vera - D45AllSex3</v>
      </c>
      <c r="B4877" s="23" t="s">
        <v>2</v>
      </c>
      <c r="C4877" s="23">
        <v>2015</v>
      </c>
      <c r="D4877" s="23" t="s">
        <v>294</v>
      </c>
      <c r="E4877" s="23" t="s">
        <v>3</v>
      </c>
      <c r="F4877" s="23">
        <v>3</v>
      </c>
      <c r="G4877" s="23">
        <v>3</v>
      </c>
    </row>
    <row r="4878" spans="1:7" ht="15" x14ac:dyDescent="0.25">
      <c r="A4878" s="128" t="str">
        <f t="shared" si="76"/>
        <v>Reg2015Myelodyplastic syndromes - D46AllSex3</v>
      </c>
      <c r="B4878" s="23" t="s">
        <v>2</v>
      </c>
      <c r="C4878" s="23">
        <v>2015</v>
      </c>
      <c r="D4878" s="23" t="s">
        <v>295</v>
      </c>
      <c r="E4878" s="23" t="s">
        <v>3</v>
      </c>
      <c r="F4878" s="23">
        <v>3</v>
      </c>
      <c r="G4878" s="23">
        <v>27</v>
      </c>
    </row>
    <row r="4879" spans="1:7" ht="15" x14ac:dyDescent="0.25">
      <c r="A4879" s="128" t="str">
        <f t="shared" si="76"/>
        <v>Reg2015Uncertain behaviour of lymphoid, haematopoietic and related tissue - D47AllSex3</v>
      </c>
      <c r="B4879" s="23" t="s">
        <v>2</v>
      </c>
      <c r="C4879" s="23">
        <v>2015</v>
      </c>
      <c r="D4879" s="23" t="s">
        <v>296</v>
      </c>
      <c r="E4879" s="23" t="s">
        <v>3</v>
      </c>
      <c r="F4879" s="23">
        <v>3</v>
      </c>
      <c r="G4879" s="23">
        <v>12</v>
      </c>
    </row>
    <row r="4880" spans="1:7" ht="15" x14ac:dyDescent="0.25">
      <c r="A4880" s="128" t="str">
        <f t="shared" si="76"/>
        <v>Reg2015Lip - C00AllSex4</v>
      </c>
      <c r="B4880" s="23" t="s">
        <v>2</v>
      </c>
      <c r="C4880" s="23">
        <v>2015</v>
      </c>
      <c r="D4880" s="23" t="s">
        <v>27</v>
      </c>
      <c r="E4880" s="23" t="s">
        <v>3</v>
      </c>
      <c r="F4880" s="23">
        <v>4</v>
      </c>
      <c r="G4880" s="23">
        <v>19</v>
      </c>
    </row>
    <row r="4881" spans="1:7" ht="15" x14ac:dyDescent="0.25">
      <c r="A4881" s="128" t="str">
        <f t="shared" si="76"/>
        <v>Reg2015Tongue - C01-C02AllSex4</v>
      </c>
      <c r="B4881" s="23" t="s">
        <v>2</v>
      </c>
      <c r="C4881" s="23">
        <v>2015</v>
      </c>
      <c r="D4881" s="23" t="s">
        <v>42</v>
      </c>
      <c r="E4881" s="23" t="s">
        <v>3</v>
      </c>
      <c r="F4881" s="23">
        <v>4</v>
      </c>
      <c r="G4881" s="23">
        <v>33</v>
      </c>
    </row>
    <row r="4882" spans="1:7" ht="15" x14ac:dyDescent="0.25">
      <c r="A4882" s="128" t="str">
        <f t="shared" si="76"/>
        <v>Reg2015Mouth - C03-C06AllSex4</v>
      </c>
      <c r="B4882" s="23" t="s">
        <v>2</v>
      </c>
      <c r="C4882" s="23">
        <v>2015</v>
      </c>
      <c r="D4882" s="23" t="s">
        <v>31</v>
      </c>
      <c r="E4882" s="23" t="s">
        <v>3</v>
      </c>
      <c r="F4882" s="23">
        <v>4</v>
      </c>
      <c r="G4882" s="23">
        <v>21</v>
      </c>
    </row>
    <row r="4883" spans="1:7" ht="15" x14ac:dyDescent="0.25">
      <c r="A4883" s="128" t="str">
        <f t="shared" si="76"/>
        <v>Reg2015Salivary glands - C07-C08AllSex4</v>
      </c>
      <c r="B4883" s="23" t="s">
        <v>2</v>
      </c>
      <c r="C4883" s="23">
        <v>2015</v>
      </c>
      <c r="D4883" s="23" t="s">
        <v>247</v>
      </c>
      <c r="E4883" s="23" t="s">
        <v>3</v>
      </c>
      <c r="F4883" s="23">
        <v>4</v>
      </c>
      <c r="G4883" s="23">
        <v>11</v>
      </c>
    </row>
    <row r="4884" spans="1:7" ht="15" x14ac:dyDescent="0.25">
      <c r="A4884" s="128" t="str">
        <f t="shared" si="76"/>
        <v>Reg2015Tonsils - C09AllSex4</v>
      </c>
      <c r="B4884" s="23" t="s">
        <v>2</v>
      </c>
      <c r="C4884" s="23">
        <v>2015</v>
      </c>
      <c r="D4884" s="23" t="s">
        <v>248</v>
      </c>
      <c r="E4884" s="23" t="s">
        <v>3</v>
      </c>
      <c r="F4884" s="23">
        <v>4</v>
      </c>
      <c r="G4884" s="23">
        <v>16</v>
      </c>
    </row>
    <row r="4885" spans="1:7" ht="15" x14ac:dyDescent="0.25">
      <c r="A4885" s="128" t="str">
        <f t="shared" si="76"/>
        <v>Reg2015Oropharynx - C10AllSex4</v>
      </c>
      <c r="B4885" s="23" t="s">
        <v>2</v>
      </c>
      <c r="C4885" s="23">
        <v>2015</v>
      </c>
      <c r="D4885" s="23" t="s">
        <v>34</v>
      </c>
      <c r="E4885" s="23" t="s">
        <v>3</v>
      </c>
      <c r="F4885" s="23">
        <v>4</v>
      </c>
      <c r="G4885" s="23">
        <v>6</v>
      </c>
    </row>
    <row r="4886" spans="1:7" ht="15" x14ac:dyDescent="0.25">
      <c r="A4886" s="128" t="str">
        <f t="shared" si="76"/>
        <v>Reg2015Nasopharynx - C11AllSex4</v>
      </c>
      <c r="B4886" s="23" t="s">
        <v>2</v>
      </c>
      <c r="C4886" s="23">
        <v>2015</v>
      </c>
      <c r="D4886" s="23" t="s">
        <v>32</v>
      </c>
      <c r="E4886" s="23" t="s">
        <v>3</v>
      </c>
      <c r="F4886" s="23">
        <v>4</v>
      </c>
      <c r="G4886" s="23">
        <v>8</v>
      </c>
    </row>
    <row r="4887" spans="1:7" ht="15" x14ac:dyDescent="0.25">
      <c r="A4887" s="128" t="str">
        <f t="shared" si="76"/>
        <v>Reg2015Pyriform sinus - C12AllSex4</v>
      </c>
      <c r="B4887" s="23" t="s">
        <v>2</v>
      </c>
      <c r="C4887" s="23">
        <v>2015</v>
      </c>
      <c r="D4887" s="23" t="s">
        <v>249</v>
      </c>
      <c r="E4887" s="23" t="s">
        <v>3</v>
      </c>
      <c r="F4887" s="23">
        <v>4</v>
      </c>
      <c r="G4887" s="23">
        <v>4</v>
      </c>
    </row>
    <row r="4888" spans="1:7" ht="15" x14ac:dyDescent="0.25">
      <c r="A4888" s="128" t="str">
        <f t="shared" si="76"/>
        <v>Reg2015Hypopharynx - C13AllSex4</v>
      </c>
      <c r="B4888" s="23" t="s">
        <v>2</v>
      </c>
      <c r="C4888" s="23">
        <v>2015</v>
      </c>
      <c r="D4888" s="23" t="s">
        <v>24</v>
      </c>
      <c r="E4888" s="23" t="s">
        <v>3</v>
      </c>
      <c r="F4888" s="23">
        <v>4</v>
      </c>
      <c r="G4888" s="23">
        <v>4</v>
      </c>
    </row>
    <row r="4889" spans="1:7" ht="15" x14ac:dyDescent="0.25">
      <c r="A4889" s="128" t="str">
        <f t="shared" si="76"/>
        <v>Reg2015Other lip, oral cavity and pharynx - C14AllSex4</v>
      </c>
      <c r="B4889" s="23" t="s">
        <v>2</v>
      </c>
      <c r="C4889" s="23">
        <v>2015</v>
      </c>
      <c r="D4889" s="23" t="s">
        <v>250</v>
      </c>
      <c r="E4889" s="23" t="s">
        <v>3</v>
      </c>
      <c r="F4889" s="23">
        <v>4</v>
      </c>
      <c r="G4889" s="23">
        <v>2</v>
      </c>
    </row>
    <row r="4890" spans="1:7" ht="15" x14ac:dyDescent="0.25">
      <c r="A4890" s="128" t="str">
        <f t="shared" si="76"/>
        <v>Reg2015Oesophagus - C15AllSex4</v>
      </c>
      <c r="B4890" s="23" t="s">
        <v>2</v>
      </c>
      <c r="C4890" s="23">
        <v>2015</v>
      </c>
      <c r="D4890" s="23" t="s">
        <v>33</v>
      </c>
      <c r="E4890" s="23" t="s">
        <v>3</v>
      </c>
      <c r="F4890" s="23">
        <v>4</v>
      </c>
      <c r="G4890" s="23">
        <v>71</v>
      </c>
    </row>
    <row r="4891" spans="1:7" ht="15" x14ac:dyDescent="0.25">
      <c r="A4891" s="128" t="str">
        <f t="shared" si="76"/>
        <v>Reg2015Stomach - C16AllSex4</v>
      </c>
      <c r="B4891" s="23" t="s">
        <v>2</v>
      </c>
      <c r="C4891" s="23">
        <v>2015</v>
      </c>
      <c r="D4891" s="23" t="s">
        <v>39</v>
      </c>
      <c r="E4891" s="23" t="s">
        <v>3</v>
      </c>
      <c r="F4891" s="23">
        <v>4</v>
      </c>
      <c r="G4891" s="23">
        <v>95</v>
      </c>
    </row>
    <row r="4892" spans="1:7" ht="15" x14ac:dyDescent="0.25">
      <c r="A4892" s="128" t="str">
        <f t="shared" si="76"/>
        <v>Reg2015Small intestine - C17AllSex4</v>
      </c>
      <c r="B4892" s="23" t="s">
        <v>2</v>
      </c>
      <c r="C4892" s="23">
        <v>2015</v>
      </c>
      <c r="D4892" s="23" t="s">
        <v>252</v>
      </c>
      <c r="E4892" s="23" t="s">
        <v>3</v>
      </c>
      <c r="F4892" s="23">
        <v>4</v>
      </c>
      <c r="G4892" s="23">
        <v>24</v>
      </c>
    </row>
    <row r="4893" spans="1:7" ht="15" x14ac:dyDescent="0.25">
      <c r="A4893" s="128" t="str">
        <f t="shared" si="76"/>
        <v>Reg2015Colon, rectum and rectosigmoid junction - C18-C20AllSex4</v>
      </c>
      <c r="B4893" s="23" t="s">
        <v>2</v>
      </c>
      <c r="C4893" s="23">
        <v>2015</v>
      </c>
      <c r="D4893" s="23" t="s">
        <v>1567</v>
      </c>
      <c r="E4893" s="23" t="s">
        <v>3</v>
      </c>
      <c r="F4893" s="23">
        <v>4</v>
      </c>
      <c r="G4893" s="23">
        <v>667</v>
      </c>
    </row>
    <row r="4894" spans="1:7" ht="15" x14ac:dyDescent="0.25">
      <c r="A4894" s="128" t="str">
        <f t="shared" si="76"/>
        <v>Reg2015Anus - C21AllSex4</v>
      </c>
      <c r="B4894" s="23" t="s">
        <v>2</v>
      </c>
      <c r="C4894" s="23">
        <v>2015</v>
      </c>
      <c r="D4894" s="23" t="s">
        <v>18</v>
      </c>
      <c r="E4894" s="23" t="s">
        <v>3</v>
      </c>
      <c r="F4894" s="23">
        <v>4</v>
      </c>
      <c r="G4894" s="23">
        <v>18</v>
      </c>
    </row>
    <row r="4895" spans="1:7" ht="15" x14ac:dyDescent="0.25">
      <c r="A4895" s="128" t="str">
        <f t="shared" si="76"/>
        <v>Reg2015Liver - C22AllSex4</v>
      </c>
      <c r="B4895" s="23" t="s">
        <v>2</v>
      </c>
      <c r="C4895" s="23">
        <v>2015</v>
      </c>
      <c r="D4895" s="23" t="s">
        <v>254</v>
      </c>
      <c r="E4895" s="23" t="s">
        <v>3</v>
      </c>
      <c r="F4895" s="23">
        <v>4</v>
      </c>
      <c r="G4895" s="23">
        <v>80</v>
      </c>
    </row>
    <row r="4896" spans="1:7" ht="15" x14ac:dyDescent="0.25">
      <c r="A4896" s="128" t="str">
        <f t="shared" si="76"/>
        <v>Reg2015Gallbladder - C23AllSex4</v>
      </c>
      <c r="B4896" s="23" t="s">
        <v>2</v>
      </c>
      <c r="C4896" s="23">
        <v>2015</v>
      </c>
      <c r="D4896" s="23" t="s">
        <v>23</v>
      </c>
      <c r="E4896" s="23" t="s">
        <v>3</v>
      </c>
      <c r="F4896" s="23">
        <v>4</v>
      </c>
      <c r="G4896" s="23">
        <v>20</v>
      </c>
    </row>
    <row r="4897" spans="1:7" ht="15" x14ac:dyDescent="0.25">
      <c r="A4897" s="128" t="str">
        <f t="shared" si="76"/>
        <v>Reg2015Other biliary tract - C24AllSex4</v>
      </c>
      <c r="B4897" s="23" t="s">
        <v>2</v>
      </c>
      <c r="C4897" s="23">
        <v>2015</v>
      </c>
      <c r="D4897" s="23" t="s">
        <v>255</v>
      </c>
      <c r="E4897" s="23" t="s">
        <v>3</v>
      </c>
      <c r="F4897" s="23">
        <v>4</v>
      </c>
      <c r="G4897" s="23">
        <v>19</v>
      </c>
    </row>
    <row r="4898" spans="1:7" ht="15" x14ac:dyDescent="0.25">
      <c r="A4898" s="128" t="str">
        <f t="shared" si="76"/>
        <v>Reg2015Pancreas - C25AllSex4</v>
      </c>
      <c r="B4898" s="23" t="s">
        <v>2</v>
      </c>
      <c r="C4898" s="23">
        <v>2015</v>
      </c>
      <c r="D4898" s="23" t="s">
        <v>36</v>
      </c>
      <c r="E4898" s="23" t="s">
        <v>3</v>
      </c>
      <c r="F4898" s="23">
        <v>4</v>
      </c>
      <c r="G4898" s="23">
        <v>149</v>
      </c>
    </row>
    <row r="4899" spans="1:7" ht="15" x14ac:dyDescent="0.25">
      <c r="A4899" s="128" t="str">
        <f t="shared" si="76"/>
        <v>Reg2015Other digestive organs - C26AllSex4</v>
      </c>
      <c r="B4899" s="23" t="s">
        <v>2</v>
      </c>
      <c r="C4899" s="23">
        <v>2015</v>
      </c>
      <c r="D4899" s="23" t="s">
        <v>256</v>
      </c>
      <c r="E4899" s="23" t="s">
        <v>3</v>
      </c>
      <c r="F4899" s="23">
        <v>4</v>
      </c>
      <c r="G4899" s="23">
        <v>35</v>
      </c>
    </row>
    <row r="4900" spans="1:7" ht="15" x14ac:dyDescent="0.25">
      <c r="A4900" s="128" t="str">
        <f t="shared" si="76"/>
        <v>Reg2015Nasal cavity and middle ear - C30AllSex4</v>
      </c>
      <c r="B4900" s="23" t="s">
        <v>2</v>
      </c>
      <c r="C4900" s="23">
        <v>2015</v>
      </c>
      <c r="D4900" s="23" t="s">
        <v>258</v>
      </c>
      <c r="E4900" s="23" t="s">
        <v>3</v>
      </c>
      <c r="F4900" s="23">
        <v>4</v>
      </c>
      <c r="G4900" s="23">
        <v>6</v>
      </c>
    </row>
    <row r="4901" spans="1:7" ht="15" x14ac:dyDescent="0.25">
      <c r="A4901" s="128" t="str">
        <f t="shared" si="76"/>
        <v>Reg2015Accessory sinuses - C31AllSex4</v>
      </c>
      <c r="B4901" s="23" t="s">
        <v>2</v>
      </c>
      <c r="C4901" s="23">
        <v>2015</v>
      </c>
      <c r="D4901" s="23" t="s">
        <v>259</v>
      </c>
      <c r="E4901" s="23" t="s">
        <v>3</v>
      </c>
      <c r="F4901" s="23">
        <v>4</v>
      </c>
      <c r="G4901" s="23">
        <v>3</v>
      </c>
    </row>
    <row r="4902" spans="1:7" ht="15" x14ac:dyDescent="0.25">
      <c r="A4902" s="128" t="str">
        <f t="shared" si="76"/>
        <v>Reg2015Larynx - C32AllSex4</v>
      </c>
      <c r="B4902" s="23" t="s">
        <v>2</v>
      </c>
      <c r="C4902" s="23">
        <v>2015</v>
      </c>
      <c r="D4902" s="23" t="s">
        <v>25</v>
      </c>
      <c r="E4902" s="23" t="s">
        <v>3</v>
      </c>
      <c r="F4902" s="23">
        <v>4</v>
      </c>
      <c r="G4902" s="23">
        <v>22</v>
      </c>
    </row>
    <row r="4903" spans="1:7" ht="15" x14ac:dyDescent="0.25">
      <c r="A4903" s="128" t="str">
        <f t="shared" si="76"/>
        <v>Reg2015Lung - C33-C34AllSex4</v>
      </c>
      <c r="B4903" s="23" t="s">
        <v>2</v>
      </c>
      <c r="C4903" s="23">
        <v>2015</v>
      </c>
      <c r="D4903" s="23" t="s">
        <v>47</v>
      </c>
      <c r="E4903" s="23" t="s">
        <v>3</v>
      </c>
      <c r="F4903" s="23">
        <v>4</v>
      </c>
      <c r="G4903" s="23">
        <v>527</v>
      </c>
    </row>
    <row r="4904" spans="1:7" ht="15" x14ac:dyDescent="0.25">
      <c r="A4904" s="128" t="str">
        <f t="shared" si="76"/>
        <v>Reg2015Thymus - C37AllSex4</v>
      </c>
      <c r="B4904" s="23" t="s">
        <v>2</v>
      </c>
      <c r="C4904" s="23">
        <v>2015</v>
      </c>
      <c r="D4904" s="23" t="s">
        <v>41</v>
      </c>
      <c r="E4904" s="23" t="s">
        <v>3</v>
      </c>
      <c r="F4904" s="23">
        <v>4</v>
      </c>
      <c r="G4904" s="23">
        <v>5</v>
      </c>
    </row>
    <row r="4905" spans="1:7" ht="15" x14ac:dyDescent="0.25">
      <c r="A4905" s="128" t="str">
        <f t="shared" si="76"/>
        <v>Reg2015Heart, mediastinum and pleura - C38AllSex4</v>
      </c>
      <c r="B4905" s="23" t="s">
        <v>2</v>
      </c>
      <c r="C4905" s="23">
        <v>2015</v>
      </c>
      <c r="D4905" s="23" t="s">
        <v>260</v>
      </c>
      <c r="E4905" s="23" t="s">
        <v>3</v>
      </c>
      <c r="F4905" s="23">
        <v>4</v>
      </c>
      <c r="G4905" s="23">
        <v>2</v>
      </c>
    </row>
    <row r="4906" spans="1:7" ht="15" x14ac:dyDescent="0.25">
      <c r="A4906" s="128" t="str">
        <f t="shared" si="76"/>
        <v>Reg2015Bone and articular cartilage - C40-C41AllSex4</v>
      </c>
      <c r="B4906" s="23" t="s">
        <v>2</v>
      </c>
      <c r="C4906" s="23">
        <v>2015</v>
      </c>
      <c r="D4906" s="23" t="s">
        <v>262</v>
      </c>
      <c r="E4906" s="23" t="s">
        <v>3</v>
      </c>
      <c r="F4906" s="23">
        <v>4</v>
      </c>
      <c r="G4906" s="23">
        <v>7</v>
      </c>
    </row>
    <row r="4907" spans="1:7" ht="15" x14ac:dyDescent="0.25">
      <c r="A4907" s="128" t="str">
        <f t="shared" si="76"/>
        <v>Reg2015Melanoma - C43AllSex4</v>
      </c>
      <c r="B4907" s="23" t="s">
        <v>2</v>
      </c>
      <c r="C4907" s="23">
        <v>2015</v>
      </c>
      <c r="D4907" s="23" t="s">
        <v>28</v>
      </c>
      <c r="E4907" s="23" t="s">
        <v>3</v>
      </c>
      <c r="F4907" s="23">
        <v>4</v>
      </c>
      <c r="G4907" s="23">
        <v>506</v>
      </c>
    </row>
    <row r="4908" spans="1:7" ht="15" x14ac:dyDescent="0.25">
      <c r="A4908" s="128" t="str">
        <f t="shared" si="76"/>
        <v>Reg2015Non-melanoma - C44AllSex4</v>
      </c>
      <c r="B4908" s="23" t="s">
        <v>2</v>
      </c>
      <c r="C4908" s="23">
        <v>2015</v>
      </c>
      <c r="D4908" s="23" t="s">
        <v>263</v>
      </c>
      <c r="E4908" s="23" t="s">
        <v>3</v>
      </c>
      <c r="F4908" s="23">
        <v>4</v>
      </c>
      <c r="G4908" s="23">
        <v>24</v>
      </c>
    </row>
    <row r="4909" spans="1:7" ht="15" x14ac:dyDescent="0.25">
      <c r="A4909" s="128" t="str">
        <f t="shared" si="76"/>
        <v>Reg2015Mesothelioma - C45AllSex4</v>
      </c>
      <c r="B4909" s="23" t="s">
        <v>2</v>
      </c>
      <c r="C4909" s="23">
        <v>2015</v>
      </c>
      <c r="D4909" s="23" t="s">
        <v>30</v>
      </c>
      <c r="E4909" s="23" t="s">
        <v>3</v>
      </c>
      <c r="F4909" s="23">
        <v>4</v>
      </c>
      <c r="G4909" s="23">
        <v>18</v>
      </c>
    </row>
    <row r="4910" spans="1:7" ht="15" x14ac:dyDescent="0.25">
      <c r="A4910" s="128" t="str">
        <f t="shared" si="76"/>
        <v>Reg2015Peripheral nerves and autonomic nervous system - C47AllSex4</v>
      </c>
      <c r="B4910" s="23" t="s">
        <v>2</v>
      </c>
      <c r="C4910" s="23">
        <v>2015</v>
      </c>
      <c r="D4910" s="23" t="s">
        <v>266</v>
      </c>
      <c r="E4910" s="23" t="s">
        <v>3</v>
      </c>
      <c r="F4910" s="23">
        <v>4</v>
      </c>
      <c r="G4910" s="23">
        <v>3</v>
      </c>
    </row>
    <row r="4911" spans="1:7" ht="15" x14ac:dyDescent="0.25">
      <c r="A4911" s="128" t="str">
        <f t="shared" si="76"/>
        <v>Reg2015Peritoneum - C48AllSex4</v>
      </c>
      <c r="B4911" s="23" t="s">
        <v>2</v>
      </c>
      <c r="C4911" s="23">
        <v>2015</v>
      </c>
      <c r="D4911" s="23" t="s">
        <v>267</v>
      </c>
      <c r="E4911" s="23" t="s">
        <v>3</v>
      </c>
      <c r="F4911" s="23">
        <v>4</v>
      </c>
      <c r="G4911" s="23">
        <v>11</v>
      </c>
    </row>
    <row r="4912" spans="1:7" ht="15" x14ac:dyDescent="0.25">
      <c r="A4912" s="128" t="str">
        <f t="shared" si="76"/>
        <v>Reg2015Connective tissue - C49AllSex4</v>
      </c>
      <c r="B4912" s="23" t="s">
        <v>2</v>
      </c>
      <c r="C4912" s="23">
        <v>2015</v>
      </c>
      <c r="D4912" s="23" t="s">
        <v>268</v>
      </c>
      <c r="E4912" s="23" t="s">
        <v>3</v>
      </c>
      <c r="F4912" s="23">
        <v>4</v>
      </c>
      <c r="G4912" s="23">
        <v>29</v>
      </c>
    </row>
    <row r="4913" spans="1:7" ht="15" x14ac:dyDescent="0.25">
      <c r="A4913" s="128" t="str">
        <f t="shared" si="76"/>
        <v>Reg2015Breast - C50AllSex4</v>
      </c>
      <c r="B4913" s="23" t="s">
        <v>2</v>
      </c>
      <c r="C4913" s="23">
        <v>2015</v>
      </c>
      <c r="D4913" s="23" t="s">
        <v>21</v>
      </c>
      <c r="E4913" s="23" t="s">
        <v>3</v>
      </c>
      <c r="F4913" s="23">
        <v>4</v>
      </c>
      <c r="G4913" s="23">
        <v>671</v>
      </c>
    </row>
    <row r="4914" spans="1:7" ht="15" x14ac:dyDescent="0.25">
      <c r="A4914" s="128" t="str">
        <f t="shared" si="76"/>
        <v>Reg2015Vulva - C51AllSex4</v>
      </c>
      <c r="B4914" s="23" t="s">
        <v>2</v>
      </c>
      <c r="C4914" s="23">
        <v>2015</v>
      </c>
      <c r="D4914" s="23" t="s">
        <v>46</v>
      </c>
      <c r="E4914" s="23" t="s">
        <v>3</v>
      </c>
      <c r="F4914" s="23">
        <v>4</v>
      </c>
      <c r="G4914" s="23">
        <v>12</v>
      </c>
    </row>
    <row r="4915" spans="1:7" ht="15" x14ac:dyDescent="0.25">
      <c r="A4915" s="128" t="str">
        <f t="shared" si="76"/>
        <v>Reg2015Vagina - C52AllSex4</v>
      </c>
      <c r="B4915" s="23" t="s">
        <v>2</v>
      </c>
      <c r="C4915" s="23">
        <v>2015</v>
      </c>
      <c r="D4915" s="23" t="s">
        <v>45</v>
      </c>
      <c r="E4915" s="23" t="s">
        <v>3</v>
      </c>
      <c r="F4915" s="23">
        <v>4</v>
      </c>
      <c r="G4915" s="23">
        <v>3</v>
      </c>
    </row>
    <row r="4916" spans="1:7" ht="15" x14ac:dyDescent="0.25">
      <c r="A4916" s="128" t="str">
        <f t="shared" si="76"/>
        <v>Reg2015Cervix - C53AllSex4</v>
      </c>
      <c r="B4916" s="23" t="s">
        <v>2</v>
      </c>
      <c r="C4916" s="23">
        <v>2015</v>
      </c>
      <c r="D4916" s="23" t="s">
        <v>22</v>
      </c>
      <c r="E4916" s="23" t="s">
        <v>3</v>
      </c>
      <c r="F4916" s="23">
        <v>4</v>
      </c>
      <c r="G4916" s="23">
        <v>35</v>
      </c>
    </row>
    <row r="4917" spans="1:7" ht="15" x14ac:dyDescent="0.25">
      <c r="A4917" s="128" t="str">
        <f t="shared" si="76"/>
        <v>Reg2015Uterus - C54-C55AllSex4</v>
      </c>
      <c r="B4917" s="23" t="s">
        <v>2</v>
      </c>
      <c r="C4917" s="23">
        <v>2015</v>
      </c>
      <c r="D4917" s="23" t="s">
        <v>44</v>
      </c>
      <c r="E4917" s="23" t="s">
        <v>3</v>
      </c>
      <c r="F4917" s="23">
        <v>4</v>
      </c>
      <c r="G4917" s="23">
        <v>134</v>
      </c>
    </row>
    <row r="4918" spans="1:7" ht="15" x14ac:dyDescent="0.25">
      <c r="A4918" s="128" t="str">
        <f t="shared" si="76"/>
        <v>Reg2015Ovary - C56AllSex4</v>
      </c>
      <c r="B4918" s="23" t="s">
        <v>2</v>
      </c>
      <c r="C4918" s="23">
        <v>2015</v>
      </c>
      <c r="D4918" s="23" t="s">
        <v>35</v>
      </c>
      <c r="E4918" s="23" t="s">
        <v>3</v>
      </c>
      <c r="F4918" s="23">
        <v>4</v>
      </c>
      <c r="G4918" s="23">
        <v>62</v>
      </c>
    </row>
    <row r="4919" spans="1:7" ht="15" x14ac:dyDescent="0.25">
      <c r="A4919" s="128" t="str">
        <f t="shared" si="76"/>
        <v>Reg2015Other female genital organs - C57AllSex4</v>
      </c>
      <c r="B4919" s="23" t="s">
        <v>2</v>
      </c>
      <c r="C4919" s="23">
        <v>2015</v>
      </c>
      <c r="D4919" s="23" t="s">
        <v>270</v>
      </c>
      <c r="E4919" s="23" t="s">
        <v>3</v>
      </c>
      <c r="F4919" s="23">
        <v>4</v>
      </c>
      <c r="G4919" s="23">
        <v>17</v>
      </c>
    </row>
    <row r="4920" spans="1:7" ht="15" x14ac:dyDescent="0.25">
      <c r="A4920" s="128" t="str">
        <f t="shared" si="76"/>
        <v>Reg2015Penis - C60AllSex4</v>
      </c>
      <c r="B4920" s="23" t="s">
        <v>2</v>
      </c>
      <c r="C4920" s="23">
        <v>2015</v>
      </c>
      <c r="D4920" s="23" t="s">
        <v>37</v>
      </c>
      <c r="E4920" s="23" t="s">
        <v>3</v>
      </c>
      <c r="F4920" s="23">
        <v>4</v>
      </c>
      <c r="G4920" s="23">
        <v>5</v>
      </c>
    </row>
    <row r="4921" spans="1:7" ht="15" x14ac:dyDescent="0.25">
      <c r="A4921" s="128" t="str">
        <f t="shared" si="76"/>
        <v>Reg2015Prostate - C61AllSex4</v>
      </c>
      <c r="B4921" s="23" t="s">
        <v>2</v>
      </c>
      <c r="C4921" s="23">
        <v>2015</v>
      </c>
      <c r="D4921" s="23" t="s">
        <v>38</v>
      </c>
      <c r="E4921" s="23" t="s">
        <v>3</v>
      </c>
      <c r="F4921" s="23">
        <v>4</v>
      </c>
      <c r="G4921" s="23">
        <v>655</v>
      </c>
    </row>
    <row r="4922" spans="1:7" ht="15" x14ac:dyDescent="0.25">
      <c r="A4922" s="128" t="str">
        <f t="shared" si="76"/>
        <v>Reg2015Testis - C62AllSex4</v>
      </c>
      <c r="B4922" s="23" t="s">
        <v>2</v>
      </c>
      <c r="C4922" s="23">
        <v>2015</v>
      </c>
      <c r="D4922" s="23" t="s">
        <v>40</v>
      </c>
      <c r="E4922" s="23" t="s">
        <v>3</v>
      </c>
      <c r="F4922" s="23">
        <v>4</v>
      </c>
      <c r="G4922" s="23">
        <v>35</v>
      </c>
    </row>
    <row r="4923" spans="1:7" ht="15" x14ac:dyDescent="0.25">
      <c r="A4923" s="128" t="str">
        <f t="shared" si="76"/>
        <v>Reg2015Other male genital organs - C63AllSex4</v>
      </c>
      <c r="B4923" s="23" t="s">
        <v>2</v>
      </c>
      <c r="C4923" s="23">
        <v>2015</v>
      </c>
      <c r="D4923" s="23" t="s">
        <v>272</v>
      </c>
      <c r="E4923" s="23" t="s">
        <v>3</v>
      </c>
      <c r="F4923" s="23">
        <v>4</v>
      </c>
      <c r="G4923" s="23">
        <v>1</v>
      </c>
    </row>
    <row r="4924" spans="1:7" ht="15" x14ac:dyDescent="0.25">
      <c r="A4924" s="128" t="str">
        <f t="shared" si="76"/>
        <v>Reg2015Kidney - C64AllSex4</v>
      </c>
      <c r="B4924" s="23" t="s">
        <v>2</v>
      </c>
      <c r="C4924" s="23">
        <v>2015</v>
      </c>
      <c r="D4924" s="23" t="s">
        <v>274</v>
      </c>
      <c r="E4924" s="23" t="s">
        <v>3</v>
      </c>
      <c r="F4924" s="23">
        <v>4</v>
      </c>
      <c r="G4924" s="23">
        <v>123</v>
      </c>
    </row>
    <row r="4925" spans="1:7" ht="15" x14ac:dyDescent="0.25">
      <c r="A4925" s="128" t="str">
        <f t="shared" si="76"/>
        <v>Reg2015Renal pelvis - C65AllSex4</v>
      </c>
      <c r="B4925" s="23" t="s">
        <v>2</v>
      </c>
      <c r="C4925" s="23">
        <v>2015</v>
      </c>
      <c r="D4925" s="23" t="s">
        <v>275</v>
      </c>
      <c r="E4925" s="23" t="s">
        <v>3</v>
      </c>
      <c r="F4925" s="23">
        <v>4</v>
      </c>
      <c r="G4925" s="23">
        <v>14</v>
      </c>
    </row>
    <row r="4926" spans="1:7" ht="15" x14ac:dyDescent="0.25">
      <c r="A4926" s="128" t="str">
        <f t="shared" si="76"/>
        <v>Reg2015Ureter - C66AllSex4</v>
      </c>
      <c r="B4926" s="23" t="s">
        <v>2</v>
      </c>
      <c r="C4926" s="23">
        <v>2015</v>
      </c>
      <c r="D4926" s="23" t="s">
        <v>43</v>
      </c>
      <c r="E4926" s="23" t="s">
        <v>3</v>
      </c>
      <c r="F4926" s="23">
        <v>4</v>
      </c>
      <c r="G4926" s="23">
        <v>6</v>
      </c>
    </row>
    <row r="4927" spans="1:7" ht="15" x14ac:dyDescent="0.25">
      <c r="A4927" s="128" t="str">
        <f t="shared" si="76"/>
        <v>Reg2015Bladder - C67AllSex4</v>
      </c>
      <c r="B4927" s="23" t="s">
        <v>2</v>
      </c>
      <c r="C4927" s="23">
        <v>2015</v>
      </c>
      <c r="D4927" s="23" t="s">
        <v>19</v>
      </c>
      <c r="E4927" s="23" t="s">
        <v>3</v>
      </c>
      <c r="F4927" s="23">
        <v>4</v>
      </c>
      <c r="G4927" s="23">
        <v>103</v>
      </c>
    </row>
    <row r="4928" spans="1:7" ht="15" x14ac:dyDescent="0.25">
      <c r="A4928" s="128" t="str">
        <f t="shared" si="76"/>
        <v>Reg2015Other urinary organs - C68AllSex4</v>
      </c>
      <c r="B4928" s="23" t="s">
        <v>2</v>
      </c>
      <c r="C4928" s="23">
        <v>2015</v>
      </c>
      <c r="D4928" s="23" t="s">
        <v>276</v>
      </c>
      <c r="E4928" s="23" t="s">
        <v>3</v>
      </c>
      <c r="F4928" s="23">
        <v>4</v>
      </c>
      <c r="G4928" s="23">
        <v>4</v>
      </c>
    </row>
    <row r="4929" spans="1:7" ht="15" x14ac:dyDescent="0.25">
      <c r="A4929" s="128" t="str">
        <f t="shared" si="76"/>
        <v>Reg2015Eye - C69AllSex4</v>
      </c>
      <c r="B4929" s="23" t="s">
        <v>2</v>
      </c>
      <c r="C4929" s="23">
        <v>2015</v>
      </c>
      <c r="D4929" s="23" t="s">
        <v>278</v>
      </c>
      <c r="E4929" s="23" t="s">
        <v>3</v>
      </c>
      <c r="F4929" s="23">
        <v>4</v>
      </c>
      <c r="G4929" s="23">
        <v>11</v>
      </c>
    </row>
    <row r="4930" spans="1:7" ht="15" x14ac:dyDescent="0.25">
      <c r="A4930" s="128" t="str">
        <f t="shared" si="76"/>
        <v>Reg2015Meninges - C70AllSex4</v>
      </c>
      <c r="B4930" s="23" t="s">
        <v>2</v>
      </c>
      <c r="C4930" s="23">
        <v>2015</v>
      </c>
      <c r="D4930" s="23" t="s">
        <v>29</v>
      </c>
      <c r="E4930" s="23" t="s">
        <v>3</v>
      </c>
      <c r="F4930" s="23">
        <v>4</v>
      </c>
      <c r="G4930" s="23">
        <v>1</v>
      </c>
    </row>
    <row r="4931" spans="1:7" ht="15" x14ac:dyDescent="0.25">
      <c r="A4931" s="128" t="str">
        <f t="shared" ref="A4931:A4994" si="77">B4931&amp;C4931&amp;D4931&amp;E4931&amp;F4931</f>
        <v>Reg2015Brain - C71AllSex4</v>
      </c>
      <c r="B4931" s="23" t="s">
        <v>2</v>
      </c>
      <c r="C4931" s="23">
        <v>2015</v>
      </c>
      <c r="D4931" s="23" t="s">
        <v>20</v>
      </c>
      <c r="E4931" s="23" t="s">
        <v>3</v>
      </c>
      <c r="F4931" s="23">
        <v>4</v>
      </c>
      <c r="G4931" s="23">
        <v>66</v>
      </c>
    </row>
    <row r="4932" spans="1:7" ht="15" x14ac:dyDescent="0.25">
      <c r="A4932" s="128" t="str">
        <f t="shared" si="77"/>
        <v>Reg2015Other central nervous system - C72AllSex4</v>
      </c>
      <c r="B4932" s="23" t="s">
        <v>2</v>
      </c>
      <c r="C4932" s="23">
        <v>2015</v>
      </c>
      <c r="D4932" s="23" t="s">
        <v>279</v>
      </c>
      <c r="E4932" s="23" t="s">
        <v>3</v>
      </c>
      <c r="F4932" s="23">
        <v>4</v>
      </c>
      <c r="G4932" s="23">
        <v>5</v>
      </c>
    </row>
    <row r="4933" spans="1:7" ht="15" x14ac:dyDescent="0.25">
      <c r="A4933" s="128" t="str">
        <f t="shared" si="77"/>
        <v>Reg2015Thyroid - C73AllSex4</v>
      </c>
      <c r="B4933" s="23" t="s">
        <v>2</v>
      </c>
      <c r="C4933" s="23">
        <v>2015</v>
      </c>
      <c r="D4933" s="23" t="s">
        <v>281</v>
      </c>
      <c r="E4933" s="23" t="s">
        <v>3</v>
      </c>
      <c r="F4933" s="23">
        <v>4</v>
      </c>
      <c r="G4933" s="23">
        <v>50</v>
      </c>
    </row>
    <row r="4934" spans="1:7" ht="15" x14ac:dyDescent="0.25">
      <c r="A4934" s="128" t="str">
        <f t="shared" si="77"/>
        <v>Reg2015Adrenal gland - C74AllSex4</v>
      </c>
      <c r="B4934" s="23" t="s">
        <v>2</v>
      </c>
      <c r="C4934" s="23">
        <v>2015</v>
      </c>
      <c r="D4934" s="23" t="s">
        <v>282</v>
      </c>
      <c r="E4934" s="23" t="s">
        <v>3</v>
      </c>
      <c r="F4934" s="23">
        <v>4</v>
      </c>
      <c r="G4934" s="23">
        <v>4</v>
      </c>
    </row>
    <row r="4935" spans="1:7" ht="15" x14ac:dyDescent="0.25">
      <c r="A4935" s="128" t="str">
        <f t="shared" si="77"/>
        <v>Reg2015Other endocrine glands - C75AllSex4</v>
      </c>
      <c r="B4935" s="23" t="s">
        <v>2</v>
      </c>
      <c r="C4935" s="23">
        <v>2015</v>
      </c>
      <c r="D4935" s="23" t="s">
        <v>283</v>
      </c>
      <c r="E4935" s="23" t="s">
        <v>3</v>
      </c>
      <c r="F4935" s="23">
        <v>4</v>
      </c>
      <c r="G4935" s="23">
        <v>1</v>
      </c>
    </row>
    <row r="4936" spans="1:7" ht="15" x14ac:dyDescent="0.25">
      <c r="A4936" s="128" t="str">
        <f t="shared" si="77"/>
        <v>Reg2015Unknown primary - C77-C79AllSex4</v>
      </c>
      <c r="B4936" s="23" t="s">
        <v>2</v>
      </c>
      <c r="C4936" s="23">
        <v>2015</v>
      </c>
      <c r="D4936" s="23" t="s">
        <v>286</v>
      </c>
      <c r="E4936" s="23" t="s">
        <v>3</v>
      </c>
      <c r="F4936" s="23">
        <v>4</v>
      </c>
      <c r="G4936" s="23">
        <v>106</v>
      </c>
    </row>
    <row r="4937" spans="1:7" ht="15" x14ac:dyDescent="0.25">
      <c r="A4937" s="128" t="str">
        <f t="shared" si="77"/>
        <v>Reg2015Unspecified site - C80AllSex4</v>
      </c>
      <c r="B4937" s="23" t="s">
        <v>2</v>
      </c>
      <c r="C4937" s="23">
        <v>2015</v>
      </c>
      <c r="D4937" s="23" t="s">
        <v>287</v>
      </c>
      <c r="E4937" s="23" t="s">
        <v>3</v>
      </c>
      <c r="F4937" s="23">
        <v>4</v>
      </c>
      <c r="G4937" s="23">
        <v>15</v>
      </c>
    </row>
    <row r="4938" spans="1:7" ht="15" x14ac:dyDescent="0.25">
      <c r="A4938" s="128" t="str">
        <f t="shared" si="77"/>
        <v>Reg2015Hodgkin lymphoma - C81AllSex4</v>
      </c>
      <c r="B4938" s="23" t="s">
        <v>2</v>
      </c>
      <c r="C4938" s="23">
        <v>2015</v>
      </c>
      <c r="D4938" s="23" t="s">
        <v>289</v>
      </c>
      <c r="E4938" s="23" t="s">
        <v>3</v>
      </c>
      <c r="F4938" s="23">
        <v>4</v>
      </c>
      <c r="G4938" s="23">
        <v>17</v>
      </c>
    </row>
    <row r="4939" spans="1:7" ht="15" x14ac:dyDescent="0.25">
      <c r="A4939" s="128" t="str">
        <f t="shared" si="77"/>
        <v>Reg2015Non-Hodgkin lymphoma - C82-C86, C96AllSex4</v>
      </c>
      <c r="B4939" s="23" t="s">
        <v>2</v>
      </c>
      <c r="C4939" s="23">
        <v>2015</v>
      </c>
      <c r="D4939" s="23" t="s">
        <v>365</v>
      </c>
      <c r="E4939" s="23" t="s">
        <v>3</v>
      </c>
      <c r="F4939" s="23">
        <v>4</v>
      </c>
      <c r="G4939" s="23">
        <v>175</v>
      </c>
    </row>
    <row r="4940" spans="1:7" ht="15" x14ac:dyDescent="0.25">
      <c r="A4940" s="128" t="str">
        <f t="shared" si="77"/>
        <v>Reg2015Immunoproliferative cancers - C88AllSex4</v>
      </c>
      <c r="B4940" s="23" t="s">
        <v>2</v>
      </c>
      <c r="C4940" s="23">
        <v>2015</v>
      </c>
      <c r="D4940" s="23" t="s">
        <v>291</v>
      </c>
      <c r="E4940" s="23" t="s">
        <v>3</v>
      </c>
      <c r="F4940" s="23">
        <v>4</v>
      </c>
      <c r="G4940" s="23">
        <v>9</v>
      </c>
    </row>
    <row r="4941" spans="1:7" ht="15" x14ac:dyDescent="0.25">
      <c r="A4941" s="128" t="str">
        <f t="shared" si="77"/>
        <v>Reg2015Myeloma - C90AllSex4</v>
      </c>
      <c r="B4941" s="23" t="s">
        <v>2</v>
      </c>
      <c r="C4941" s="23">
        <v>2015</v>
      </c>
      <c r="D4941" s="23" t="s">
        <v>292</v>
      </c>
      <c r="E4941" s="23" t="s">
        <v>3</v>
      </c>
      <c r="F4941" s="23">
        <v>4</v>
      </c>
      <c r="G4941" s="23">
        <v>97</v>
      </c>
    </row>
    <row r="4942" spans="1:7" ht="15" x14ac:dyDescent="0.25">
      <c r="A4942" s="128" t="str">
        <f t="shared" si="77"/>
        <v>Reg2015Leukaemia - C91-C95AllSex4</v>
      </c>
      <c r="B4942" s="23" t="s">
        <v>2</v>
      </c>
      <c r="C4942" s="23">
        <v>2015</v>
      </c>
      <c r="D4942" s="23" t="s">
        <v>26</v>
      </c>
      <c r="E4942" s="23" t="s">
        <v>3</v>
      </c>
      <c r="F4942" s="23">
        <v>4</v>
      </c>
      <c r="G4942" s="23">
        <v>156</v>
      </c>
    </row>
    <row r="4943" spans="1:7" ht="15" x14ac:dyDescent="0.25">
      <c r="A4943" s="128" t="str">
        <f t="shared" si="77"/>
        <v>Reg2015Polycythemia vera - D45AllSex4</v>
      </c>
      <c r="B4943" s="23" t="s">
        <v>2</v>
      </c>
      <c r="C4943" s="23">
        <v>2015</v>
      </c>
      <c r="D4943" s="23" t="s">
        <v>294</v>
      </c>
      <c r="E4943" s="23" t="s">
        <v>3</v>
      </c>
      <c r="F4943" s="23">
        <v>4</v>
      </c>
      <c r="G4943" s="23">
        <v>10</v>
      </c>
    </row>
    <row r="4944" spans="1:7" ht="15" x14ac:dyDescent="0.25">
      <c r="A4944" s="128" t="str">
        <f t="shared" si="77"/>
        <v>Reg2015Myelodyplastic syndromes - D46AllSex4</v>
      </c>
      <c r="B4944" s="23" t="s">
        <v>2</v>
      </c>
      <c r="C4944" s="23">
        <v>2015</v>
      </c>
      <c r="D4944" s="23" t="s">
        <v>295</v>
      </c>
      <c r="E4944" s="23" t="s">
        <v>3</v>
      </c>
      <c r="F4944" s="23">
        <v>4</v>
      </c>
      <c r="G4944" s="23">
        <v>41</v>
      </c>
    </row>
    <row r="4945" spans="1:7" ht="15" x14ac:dyDescent="0.25">
      <c r="A4945" s="128" t="str">
        <f t="shared" si="77"/>
        <v>Reg2015Uncertain behaviour of lymphoid, haematopoietic and related tissue - D47AllSex4</v>
      </c>
      <c r="B4945" s="23" t="s">
        <v>2</v>
      </c>
      <c r="C4945" s="23">
        <v>2015</v>
      </c>
      <c r="D4945" s="23" t="s">
        <v>296</v>
      </c>
      <c r="E4945" s="23" t="s">
        <v>3</v>
      </c>
      <c r="F4945" s="23">
        <v>4</v>
      </c>
      <c r="G4945" s="23">
        <v>27</v>
      </c>
    </row>
    <row r="4946" spans="1:7" ht="15" x14ac:dyDescent="0.25">
      <c r="A4946" s="128" t="str">
        <f t="shared" si="77"/>
        <v>Reg2015Lip - C00AllSex5</v>
      </c>
      <c r="B4946" s="23" t="s">
        <v>2</v>
      </c>
      <c r="C4946" s="23">
        <v>2015</v>
      </c>
      <c r="D4946" s="23" t="s">
        <v>27</v>
      </c>
      <c r="E4946" s="23" t="s">
        <v>3</v>
      </c>
      <c r="F4946" s="23">
        <v>5</v>
      </c>
      <c r="G4946" s="23">
        <v>16</v>
      </c>
    </row>
    <row r="4947" spans="1:7" ht="15" x14ac:dyDescent="0.25">
      <c r="A4947" s="128" t="str">
        <f t="shared" si="77"/>
        <v>Reg2015Tongue - C01-C02AllSex5</v>
      </c>
      <c r="B4947" s="23" t="s">
        <v>2</v>
      </c>
      <c r="C4947" s="23">
        <v>2015</v>
      </c>
      <c r="D4947" s="23" t="s">
        <v>42</v>
      </c>
      <c r="E4947" s="23" t="s">
        <v>3</v>
      </c>
      <c r="F4947" s="23">
        <v>5</v>
      </c>
      <c r="G4947" s="23">
        <v>35</v>
      </c>
    </row>
    <row r="4948" spans="1:7" ht="15" x14ac:dyDescent="0.25">
      <c r="A4948" s="128" t="str">
        <f t="shared" si="77"/>
        <v>Reg2015Mouth - C03-C06AllSex5</v>
      </c>
      <c r="B4948" s="23" t="s">
        <v>2</v>
      </c>
      <c r="C4948" s="23">
        <v>2015</v>
      </c>
      <c r="D4948" s="23" t="s">
        <v>31</v>
      </c>
      <c r="E4948" s="23" t="s">
        <v>3</v>
      </c>
      <c r="F4948" s="23">
        <v>5</v>
      </c>
      <c r="G4948" s="23">
        <v>18</v>
      </c>
    </row>
    <row r="4949" spans="1:7" ht="15" x14ac:dyDescent="0.25">
      <c r="A4949" s="128" t="str">
        <f t="shared" si="77"/>
        <v>Reg2015Salivary glands - C07-C08AllSex5</v>
      </c>
      <c r="B4949" s="23" t="s">
        <v>2</v>
      </c>
      <c r="C4949" s="23">
        <v>2015</v>
      </c>
      <c r="D4949" s="23" t="s">
        <v>247</v>
      </c>
      <c r="E4949" s="23" t="s">
        <v>3</v>
      </c>
      <c r="F4949" s="23">
        <v>5</v>
      </c>
      <c r="G4949" s="23">
        <v>6</v>
      </c>
    </row>
    <row r="4950" spans="1:7" ht="15" x14ac:dyDescent="0.25">
      <c r="A4950" s="128" t="str">
        <f t="shared" si="77"/>
        <v>Reg2015Tonsils - C09AllSex5</v>
      </c>
      <c r="B4950" s="23" t="s">
        <v>2</v>
      </c>
      <c r="C4950" s="23">
        <v>2015</v>
      </c>
      <c r="D4950" s="23" t="s">
        <v>248</v>
      </c>
      <c r="E4950" s="23" t="s">
        <v>3</v>
      </c>
      <c r="F4950" s="23">
        <v>5</v>
      </c>
      <c r="G4950" s="23">
        <v>15</v>
      </c>
    </row>
    <row r="4951" spans="1:7" ht="15" x14ac:dyDescent="0.25">
      <c r="A4951" s="128" t="str">
        <f t="shared" si="77"/>
        <v>Reg2015Oropharynx - C10AllSex5</v>
      </c>
      <c r="B4951" s="23" t="s">
        <v>2</v>
      </c>
      <c r="C4951" s="23">
        <v>2015</v>
      </c>
      <c r="D4951" s="23" t="s">
        <v>34</v>
      </c>
      <c r="E4951" s="23" t="s">
        <v>3</v>
      </c>
      <c r="F4951" s="23">
        <v>5</v>
      </c>
      <c r="G4951" s="23">
        <v>4</v>
      </c>
    </row>
    <row r="4952" spans="1:7" ht="15" x14ac:dyDescent="0.25">
      <c r="A4952" s="128" t="str">
        <f t="shared" si="77"/>
        <v>Reg2015Nasopharynx - C11AllSex5</v>
      </c>
      <c r="B4952" s="23" t="s">
        <v>2</v>
      </c>
      <c r="C4952" s="23">
        <v>2015</v>
      </c>
      <c r="D4952" s="23" t="s">
        <v>32</v>
      </c>
      <c r="E4952" s="23" t="s">
        <v>3</v>
      </c>
      <c r="F4952" s="23">
        <v>5</v>
      </c>
      <c r="G4952" s="23">
        <v>15</v>
      </c>
    </row>
    <row r="4953" spans="1:7" ht="15" x14ac:dyDescent="0.25">
      <c r="A4953" s="128" t="str">
        <f t="shared" si="77"/>
        <v>Reg2015Pyriform sinus - C12AllSex5</v>
      </c>
      <c r="B4953" s="23" t="s">
        <v>2</v>
      </c>
      <c r="C4953" s="23">
        <v>2015</v>
      </c>
      <c r="D4953" s="23" t="s">
        <v>249</v>
      </c>
      <c r="E4953" s="23" t="s">
        <v>3</v>
      </c>
      <c r="F4953" s="23">
        <v>5</v>
      </c>
      <c r="G4953" s="23">
        <v>1</v>
      </c>
    </row>
    <row r="4954" spans="1:7" ht="15" x14ac:dyDescent="0.25">
      <c r="A4954" s="128" t="str">
        <f t="shared" si="77"/>
        <v>Reg2015Hypopharynx - C13AllSex5</v>
      </c>
      <c r="B4954" s="23" t="s">
        <v>2</v>
      </c>
      <c r="C4954" s="23">
        <v>2015</v>
      </c>
      <c r="D4954" s="23" t="s">
        <v>24</v>
      </c>
      <c r="E4954" s="23" t="s">
        <v>3</v>
      </c>
      <c r="F4954" s="23">
        <v>5</v>
      </c>
      <c r="G4954" s="23">
        <v>3</v>
      </c>
    </row>
    <row r="4955" spans="1:7" ht="15" x14ac:dyDescent="0.25">
      <c r="A4955" s="128" t="str">
        <f t="shared" si="77"/>
        <v>Reg2015Other lip, oral cavity and pharynx - C14AllSex5</v>
      </c>
      <c r="B4955" s="23" t="s">
        <v>2</v>
      </c>
      <c r="C4955" s="23">
        <v>2015</v>
      </c>
      <c r="D4955" s="23" t="s">
        <v>250</v>
      </c>
      <c r="E4955" s="23" t="s">
        <v>3</v>
      </c>
      <c r="F4955" s="23">
        <v>5</v>
      </c>
      <c r="G4955" s="23">
        <v>4</v>
      </c>
    </row>
    <row r="4956" spans="1:7" ht="15" x14ac:dyDescent="0.25">
      <c r="A4956" s="128" t="str">
        <f t="shared" si="77"/>
        <v>Reg2015Oesophagus - C15AllSex5</v>
      </c>
      <c r="B4956" s="23" t="s">
        <v>2</v>
      </c>
      <c r="C4956" s="23">
        <v>2015</v>
      </c>
      <c r="D4956" s="23" t="s">
        <v>33</v>
      </c>
      <c r="E4956" s="23" t="s">
        <v>3</v>
      </c>
      <c r="F4956" s="23">
        <v>5</v>
      </c>
      <c r="G4956" s="23">
        <v>68</v>
      </c>
    </row>
    <row r="4957" spans="1:7" ht="15" x14ac:dyDescent="0.25">
      <c r="A4957" s="128" t="str">
        <f t="shared" si="77"/>
        <v>Reg2015Stomach - C16AllSex5</v>
      </c>
      <c r="B4957" s="23" t="s">
        <v>2</v>
      </c>
      <c r="C4957" s="23">
        <v>2015</v>
      </c>
      <c r="D4957" s="23" t="s">
        <v>39</v>
      </c>
      <c r="E4957" s="23" t="s">
        <v>3</v>
      </c>
      <c r="F4957" s="23">
        <v>5</v>
      </c>
      <c r="G4957" s="23">
        <v>109</v>
      </c>
    </row>
    <row r="4958" spans="1:7" ht="15" x14ac:dyDescent="0.25">
      <c r="A4958" s="128" t="str">
        <f t="shared" si="77"/>
        <v>Reg2015Small intestine - C17AllSex5</v>
      </c>
      <c r="B4958" s="23" t="s">
        <v>2</v>
      </c>
      <c r="C4958" s="23">
        <v>2015</v>
      </c>
      <c r="D4958" s="23" t="s">
        <v>252</v>
      </c>
      <c r="E4958" s="23" t="s">
        <v>3</v>
      </c>
      <c r="F4958" s="23">
        <v>5</v>
      </c>
      <c r="G4958" s="23">
        <v>24</v>
      </c>
    </row>
    <row r="4959" spans="1:7" ht="15" x14ac:dyDescent="0.25">
      <c r="A4959" s="128" t="str">
        <f t="shared" si="77"/>
        <v>Reg2015Colon, rectum and rectosigmoid junction - C18-C20AllSex5</v>
      </c>
      <c r="B4959" s="23" t="s">
        <v>2</v>
      </c>
      <c r="C4959" s="23">
        <v>2015</v>
      </c>
      <c r="D4959" s="23" t="s">
        <v>1567</v>
      </c>
      <c r="E4959" s="23" t="s">
        <v>3</v>
      </c>
      <c r="F4959" s="23">
        <v>5</v>
      </c>
      <c r="G4959" s="23">
        <v>561</v>
      </c>
    </row>
    <row r="4960" spans="1:7" ht="15" x14ac:dyDescent="0.25">
      <c r="A4960" s="128" t="str">
        <f t="shared" si="77"/>
        <v>Reg2015Anus - C21AllSex5</v>
      </c>
      <c r="B4960" s="23" t="s">
        <v>2</v>
      </c>
      <c r="C4960" s="23">
        <v>2015</v>
      </c>
      <c r="D4960" s="23" t="s">
        <v>18</v>
      </c>
      <c r="E4960" s="23" t="s">
        <v>3</v>
      </c>
      <c r="F4960" s="23">
        <v>5</v>
      </c>
      <c r="G4960" s="23">
        <v>14</v>
      </c>
    </row>
    <row r="4961" spans="1:7" ht="15" x14ac:dyDescent="0.25">
      <c r="A4961" s="128" t="str">
        <f t="shared" si="77"/>
        <v>Reg2015Liver - C22AllSex5</v>
      </c>
      <c r="B4961" s="23" t="s">
        <v>2</v>
      </c>
      <c r="C4961" s="23">
        <v>2015</v>
      </c>
      <c r="D4961" s="23" t="s">
        <v>254</v>
      </c>
      <c r="E4961" s="23" t="s">
        <v>3</v>
      </c>
      <c r="F4961" s="23">
        <v>5</v>
      </c>
      <c r="G4961" s="23">
        <v>104</v>
      </c>
    </row>
    <row r="4962" spans="1:7" ht="15" x14ac:dyDescent="0.25">
      <c r="A4962" s="128" t="str">
        <f t="shared" si="77"/>
        <v>Reg2015Gallbladder - C23AllSex5</v>
      </c>
      <c r="B4962" s="23" t="s">
        <v>2</v>
      </c>
      <c r="C4962" s="23">
        <v>2015</v>
      </c>
      <c r="D4962" s="23" t="s">
        <v>23</v>
      </c>
      <c r="E4962" s="23" t="s">
        <v>3</v>
      </c>
      <c r="F4962" s="23">
        <v>5</v>
      </c>
      <c r="G4962" s="23">
        <v>19</v>
      </c>
    </row>
    <row r="4963" spans="1:7" ht="15" x14ac:dyDescent="0.25">
      <c r="A4963" s="128" t="str">
        <f t="shared" si="77"/>
        <v>Reg2015Other biliary tract - C24AllSex5</v>
      </c>
      <c r="B4963" s="23" t="s">
        <v>2</v>
      </c>
      <c r="C4963" s="23">
        <v>2015</v>
      </c>
      <c r="D4963" s="23" t="s">
        <v>255</v>
      </c>
      <c r="E4963" s="23" t="s">
        <v>3</v>
      </c>
      <c r="F4963" s="23">
        <v>5</v>
      </c>
      <c r="G4963" s="23">
        <v>22</v>
      </c>
    </row>
    <row r="4964" spans="1:7" ht="15" x14ac:dyDescent="0.25">
      <c r="A4964" s="128" t="str">
        <f t="shared" si="77"/>
        <v>Reg2015Pancreas - C25AllSex5</v>
      </c>
      <c r="B4964" s="23" t="s">
        <v>2</v>
      </c>
      <c r="C4964" s="23">
        <v>2015</v>
      </c>
      <c r="D4964" s="23" t="s">
        <v>36</v>
      </c>
      <c r="E4964" s="23" t="s">
        <v>3</v>
      </c>
      <c r="F4964" s="23">
        <v>5</v>
      </c>
      <c r="G4964" s="23">
        <v>146</v>
      </c>
    </row>
    <row r="4965" spans="1:7" ht="15" x14ac:dyDescent="0.25">
      <c r="A4965" s="128" t="str">
        <f t="shared" si="77"/>
        <v>Reg2015Other digestive organs - C26AllSex5</v>
      </c>
      <c r="B4965" s="23" t="s">
        <v>2</v>
      </c>
      <c r="C4965" s="23">
        <v>2015</v>
      </c>
      <c r="D4965" s="23" t="s">
        <v>256</v>
      </c>
      <c r="E4965" s="23" t="s">
        <v>3</v>
      </c>
      <c r="F4965" s="23">
        <v>5</v>
      </c>
      <c r="G4965" s="23">
        <v>27</v>
      </c>
    </row>
    <row r="4966" spans="1:7" ht="15" x14ac:dyDescent="0.25">
      <c r="A4966" s="128" t="str">
        <f t="shared" si="77"/>
        <v>Reg2015Nasal cavity and middle ear - C30AllSex5</v>
      </c>
      <c r="B4966" s="23" t="s">
        <v>2</v>
      </c>
      <c r="C4966" s="23">
        <v>2015</v>
      </c>
      <c r="D4966" s="23" t="s">
        <v>258</v>
      </c>
      <c r="E4966" s="23" t="s">
        <v>3</v>
      </c>
      <c r="F4966" s="23">
        <v>5</v>
      </c>
      <c r="G4966" s="23">
        <v>4</v>
      </c>
    </row>
    <row r="4967" spans="1:7" ht="15" x14ac:dyDescent="0.25">
      <c r="A4967" s="128" t="str">
        <f t="shared" si="77"/>
        <v>Reg2015Accessory sinuses - C31AllSex5</v>
      </c>
      <c r="B4967" s="23" t="s">
        <v>2</v>
      </c>
      <c r="C4967" s="23">
        <v>2015</v>
      </c>
      <c r="D4967" s="23" t="s">
        <v>259</v>
      </c>
      <c r="E4967" s="23" t="s">
        <v>3</v>
      </c>
      <c r="F4967" s="23">
        <v>5</v>
      </c>
      <c r="G4967" s="23">
        <v>2</v>
      </c>
    </row>
    <row r="4968" spans="1:7" ht="15" x14ac:dyDescent="0.25">
      <c r="A4968" s="128" t="str">
        <f t="shared" si="77"/>
        <v>Reg2015Larynx - C32AllSex5</v>
      </c>
      <c r="B4968" s="23" t="s">
        <v>2</v>
      </c>
      <c r="C4968" s="23">
        <v>2015</v>
      </c>
      <c r="D4968" s="23" t="s">
        <v>25</v>
      </c>
      <c r="E4968" s="23" t="s">
        <v>3</v>
      </c>
      <c r="F4968" s="23">
        <v>5</v>
      </c>
      <c r="G4968" s="23">
        <v>30</v>
      </c>
    </row>
    <row r="4969" spans="1:7" ht="15" x14ac:dyDescent="0.25">
      <c r="A4969" s="128" t="str">
        <f t="shared" si="77"/>
        <v>Reg2015Lung - C33-C34AllSex5</v>
      </c>
      <c r="B4969" s="23" t="s">
        <v>2</v>
      </c>
      <c r="C4969" s="23">
        <v>2015</v>
      </c>
      <c r="D4969" s="23" t="s">
        <v>47</v>
      </c>
      <c r="E4969" s="23" t="s">
        <v>3</v>
      </c>
      <c r="F4969" s="23">
        <v>5</v>
      </c>
      <c r="G4969" s="23">
        <v>642</v>
      </c>
    </row>
    <row r="4970" spans="1:7" ht="15" x14ac:dyDescent="0.25">
      <c r="A4970" s="128" t="str">
        <f t="shared" si="77"/>
        <v>Reg2015Thymus - C37AllSex5</v>
      </c>
      <c r="B4970" s="23" t="s">
        <v>2</v>
      </c>
      <c r="C4970" s="23">
        <v>2015</v>
      </c>
      <c r="D4970" s="23" t="s">
        <v>41</v>
      </c>
      <c r="E4970" s="23" t="s">
        <v>3</v>
      </c>
      <c r="F4970" s="23">
        <v>5</v>
      </c>
      <c r="G4970" s="23">
        <v>7</v>
      </c>
    </row>
    <row r="4971" spans="1:7" ht="15" x14ac:dyDescent="0.25">
      <c r="A4971" s="128" t="str">
        <f t="shared" si="77"/>
        <v>Reg2015Heart, mediastinum and pleura - C38AllSex5</v>
      </c>
      <c r="B4971" s="23" t="s">
        <v>2</v>
      </c>
      <c r="C4971" s="23">
        <v>2015</v>
      </c>
      <c r="D4971" s="23" t="s">
        <v>260</v>
      </c>
      <c r="E4971" s="23" t="s">
        <v>3</v>
      </c>
      <c r="F4971" s="23">
        <v>5</v>
      </c>
      <c r="G4971" s="23">
        <v>2</v>
      </c>
    </row>
    <row r="4972" spans="1:7" ht="15" x14ac:dyDescent="0.25">
      <c r="A4972" s="128" t="str">
        <f t="shared" si="77"/>
        <v>Reg2015Bone and articular cartilage - C40-C41AllSex5</v>
      </c>
      <c r="B4972" s="23" t="s">
        <v>2</v>
      </c>
      <c r="C4972" s="23">
        <v>2015</v>
      </c>
      <c r="D4972" s="23" t="s">
        <v>262</v>
      </c>
      <c r="E4972" s="23" t="s">
        <v>3</v>
      </c>
      <c r="F4972" s="23">
        <v>5</v>
      </c>
      <c r="G4972" s="23">
        <v>10</v>
      </c>
    </row>
    <row r="4973" spans="1:7" ht="15" x14ac:dyDescent="0.25">
      <c r="A4973" s="128" t="str">
        <f t="shared" si="77"/>
        <v>Reg2015Melanoma - C43AllSex5</v>
      </c>
      <c r="B4973" s="23" t="s">
        <v>2</v>
      </c>
      <c r="C4973" s="23">
        <v>2015</v>
      </c>
      <c r="D4973" s="23" t="s">
        <v>28</v>
      </c>
      <c r="E4973" s="23" t="s">
        <v>3</v>
      </c>
      <c r="F4973" s="23">
        <v>5</v>
      </c>
      <c r="G4973" s="23">
        <v>309</v>
      </c>
    </row>
    <row r="4974" spans="1:7" ht="15" x14ac:dyDescent="0.25">
      <c r="A4974" s="128" t="str">
        <f t="shared" si="77"/>
        <v>Reg2015Non-melanoma - C44AllSex5</v>
      </c>
      <c r="B4974" s="23" t="s">
        <v>2</v>
      </c>
      <c r="C4974" s="23">
        <v>2015</v>
      </c>
      <c r="D4974" s="23" t="s">
        <v>263</v>
      </c>
      <c r="E4974" s="23" t="s">
        <v>3</v>
      </c>
      <c r="F4974" s="23">
        <v>5</v>
      </c>
      <c r="G4974" s="23">
        <v>19</v>
      </c>
    </row>
    <row r="4975" spans="1:7" ht="15" x14ac:dyDescent="0.25">
      <c r="A4975" s="128" t="str">
        <f t="shared" si="77"/>
        <v>Reg2015Mesothelioma - C45AllSex5</v>
      </c>
      <c r="B4975" s="23" t="s">
        <v>2</v>
      </c>
      <c r="C4975" s="23">
        <v>2015</v>
      </c>
      <c r="D4975" s="23" t="s">
        <v>30</v>
      </c>
      <c r="E4975" s="23" t="s">
        <v>3</v>
      </c>
      <c r="F4975" s="23">
        <v>5</v>
      </c>
      <c r="G4975" s="23">
        <v>15</v>
      </c>
    </row>
    <row r="4976" spans="1:7" ht="15" x14ac:dyDescent="0.25">
      <c r="A4976" s="128" t="str">
        <f t="shared" si="77"/>
        <v>Reg2015Kaposi sarcoma - C46AllSex5</v>
      </c>
      <c r="B4976" s="23" t="s">
        <v>2</v>
      </c>
      <c r="C4976" s="23">
        <v>2015</v>
      </c>
      <c r="D4976" s="23" t="s">
        <v>265</v>
      </c>
      <c r="E4976" s="23" t="s">
        <v>3</v>
      </c>
      <c r="F4976" s="23">
        <v>5</v>
      </c>
      <c r="G4976" s="23">
        <v>1</v>
      </c>
    </row>
    <row r="4977" spans="1:7" ht="15" x14ac:dyDescent="0.25">
      <c r="A4977" s="128" t="str">
        <f t="shared" si="77"/>
        <v>Reg2015Peripheral nerves and autonomic nervous system - C47AllSex5</v>
      </c>
      <c r="B4977" s="23" t="s">
        <v>2</v>
      </c>
      <c r="C4977" s="23">
        <v>2015</v>
      </c>
      <c r="D4977" s="23" t="s">
        <v>266</v>
      </c>
      <c r="E4977" s="23" t="s">
        <v>3</v>
      </c>
      <c r="F4977" s="23">
        <v>5</v>
      </c>
      <c r="G4977" s="23">
        <v>1</v>
      </c>
    </row>
    <row r="4978" spans="1:7" ht="15" x14ac:dyDescent="0.25">
      <c r="A4978" s="128" t="str">
        <f t="shared" si="77"/>
        <v>Reg2015Peritoneum - C48AllSex5</v>
      </c>
      <c r="B4978" s="23" t="s">
        <v>2</v>
      </c>
      <c r="C4978" s="23">
        <v>2015</v>
      </c>
      <c r="D4978" s="23" t="s">
        <v>267</v>
      </c>
      <c r="E4978" s="23" t="s">
        <v>3</v>
      </c>
      <c r="F4978" s="23">
        <v>5</v>
      </c>
      <c r="G4978" s="23">
        <v>11</v>
      </c>
    </row>
    <row r="4979" spans="1:7" ht="15" x14ac:dyDescent="0.25">
      <c r="A4979" s="128" t="str">
        <f t="shared" si="77"/>
        <v>Reg2015Connective tissue - C49AllSex5</v>
      </c>
      <c r="B4979" s="23" t="s">
        <v>2</v>
      </c>
      <c r="C4979" s="23">
        <v>2015</v>
      </c>
      <c r="D4979" s="23" t="s">
        <v>268</v>
      </c>
      <c r="E4979" s="23" t="s">
        <v>3</v>
      </c>
      <c r="F4979" s="23">
        <v>5</v>
      </c>
      <c r="G4979" s="23">
        <v>26</v>
      </c>
    </row>
    <row r="4980" spans="1:7" ht="15" x14ac:dyDescent="0.25">
      <c r="A4980" s="128" t="str">
        <f t="shared" si="77"/>
        <v>Reg2015Breast - C50AllSex5</v>
      </c>
      <c r="B4980" s="23" t="s">
        <v>2</v>
      </c>
      <c r="C4980" s="23">
        <v>2015</v>
      </c>
      <c r="D4980" s="23" t="s">
        <v>21</v>
      </c>
      <c r="E4980" s="23" t="s">
        <v>3</v>
      </c>
      <c r="F4980" s="23">
        <v>5</v>
      </c>
      <c r="G4980" s="23">
        <v>680</v>
      </c>
    </row>
    <row r="4981" spans="1:7" ht="15" x14ac:dyDescent="0.25">
      <c r="A4981" s="128" t="str">
        <f t="shared" si="77"/>
        <v>Reg2015Vulva - C51AllSex5</v>
      </c>
      <c r="B4981" s="23" t="s">
        <v>2</v>
      </c>
      <c r="C4981" s="23">
        <v>2015</v>
      </c>
      <c r="D4981" s="23" t="s">
        <v>46</v>
      </c>
      <c r="E4981" s="23" t="s">
        <v>3</v>
      </c>
      <c r="F4981" s="23">
        <v>5</v>
      </c>
      <c r="G4981" s="23">
        <v>10</v>
      </c>
    </row>
    <row r="4982" spans="1:7" ht="15" x14ac:dyDescent="0.25">
      <c r="A4982" s="128" t="str">
        <f t="shared" si="77"/>
        <v>Reg2015Vagina - C52AllSex5</v>
      </c>
      <c r="B4982" s="23" t="s">
        <v>2</v>
      </c>
      <c r="C4982" s="23">
        <v>2015</v>
      </c>
      <c r="D4982" s="23" t="s">
        <v>45</v>
      </c>
      <c r="E4982" s="23" t="s">
        <v>3</v>
      </c>
      <c r="F4982" s="23">
        <v>5</v>
      </c>
      <c r="G4982" s="23">
        <v>2</v>
      </c>
    </row>
    <row r="4983" spans="1:7" ht="15" x14ac:dyDescent="0.25">
      <c r="A4983" s="128" t="str">
        <f t="shared" si="77"/>
        <v>Reg2015Cervix - C53AllSex5</v>
      </c>
      <c r="B4983" s="23" t="s">
        <v>2</v>
      </c>
      <c r="C4983" s="23">
        <v>2015</v>
      </c>
      <c r="D4983" s="23" t="s">
        <v>22</v>
      </c>
      <c r="E4983" s="23" t="s">
        <v>3</v>
      </c>
      <c r="F4983" s="23">
        <v>5</v>
      </c>
      <c r="G4983" s="23">
        <v>42</v>
      </c>
    </row>
    <row r="4984" spans="1:7" ht="15" x14ac:dyDescent="0.25">
      <c r="A4984" s="128" t="str">
        <f t="shared" si="77"/>
        <v>Reg2015Uterus - C54-C55AllSex5</v>
      </c>
      <c r="B4984" s="23" t="s">
        <v>2</v>
      </c>
      <c r="C4984" s="23">
        <v>2015</v>
      </c>
      <c r="D4984" s="23" t="s">
        <v>44</v>
      </c>
      <c r="E4984" s="23" t="s">
        <v>3</v>
      </c>
      <c r="F4984" s="23">
        <v>5</v>
      </c>
      <c r="G4984" s="23">
        <v>169</v>
      </c>
    </row>
    <row r="4985" spans="1:7" ht="15" x14ac:dyDescent="0.25">
      <c r="A4985" s="128" t="str">
        <f t="shared" si="77"/>
        <v>Reg2015Ovary - C56AllSex5</v>
      </c>
      <c r="B4985" s="23" t="s">
        <v>2</v>
      </c>
      <c r="C4985" s="23">
        <v>2015</v>
      </c>
      <c r="D4985" s="23" t="s">
        <v>35</v>
      </c>
      <c r="E4985" s="23" t="s">
        <v>3</v>
      </c>
      <c r="F4985" s="23">
        <v>5</v>
      </c>
      <c r="G4985" s="23">
        <v>59</v>
      </c>
    </row>
    <row r="4986" spans="1:7" ht="15" x14ac:dyDescent="0.25">
      <c r="A4986" s="128" t="str">
        <f t="shared" si="77"/>
        <v>Reg2015Other female genital organs - C57AllSex5</v>
      </c>
      <c r="B4986" s="23" t="s">
        <v>2</v>
      </c>
      <c r="C4986" s="23">
        <v>2015</v>
      </c>
      <c r="D4986" s="23" t="s">
        <v>270</v>
      </c>
      <c r="E4986" s="23" t="s">
        <v>3</v>
      </c>
      <c r="F4986" s="23">
        <v>5</v>
      </c>
      <c r="G4986" s="23">
        <v>15</v>
      </c>
    </row>
    <row r="4987" spans="1:7" ht="15" x14ac:dyDescent="0.25">
      <c r="A4987" s="128" t="str">
        <f t="shared" si="77"/>
        <v>Reg2015Placenta - C58AllSex5</v>
      </c>
      <c r="B4987" s="23" t="s">
        <v>2</v>
      </c>
      <c r="C4987" s="23">
        <v>2015</v>
      </c>
      <c r="D4987" s="23" t="s">
        <v>48</v>
      </c>
      <c r="E4987" s="23" t="s">
        <v>3</v>
      </c>
      <c r="F4987" s="23">
        <v>5</v>
      </c>
      <c r="G4987" s="23">
        <v>1</v>
      </c>
    </row>
    <row r="4988" spans="1:7" ht="15" x14ac:dyDescent="0.25">
      <c r="A4988" s="128" t="str">
        <f t="shared" si="77"/>
        <v>Reg2015Penis - C60AllSex5</v>
      </c>
      <c r="B4988" s="23" t="s">
        <v>2</v>
      </c>
      <c r="C4988" s="23">
        <v>2015</v>
      </c>
      <c r="D4988" s="23" t="s">
        <v>37</v>
      </c>
      <c r="E4988" s="23" t="s">
        <v>3</v>
      </c>
      <c r="F4988" s="23">
        <v>5</v>
      </c>
      <c r="G4988" s="23">
        <v>5</v>
      </c>
    </row>
    <row r="4989" spans="1:7" ht="15" x14ac:dyDescent="0.25">
      <c r="A4989" s="128" t="str">
        <f t="shared" si="77"/>
        <v>Reg2015Prostate - C61AllSex5</v>
      </c>
      <c r="B4989" s="23" t="s">
        <v>2</v>
      </c>
      <c r="C4989" s="23">
        <v>2015</v>
      </c>
      <c r="D4989" s="23" t="s">
        <v>38</v>
      </c>
      <c r="E4989" s="23" t="s">
        <v>3</v>
      </c>
      <c r="F4989" s="23">
        <v>5</v>
      </c>
      <c r="G4989" s="23">
        <v>507</v>
      </c>
    </row>
    <row r="4990" spans="1:7" ht="15" x14ac:dyDescent="0.25">
      <c r="A4990" s="128" t="str">
        <f t="shared" si="77"/>
        <v>Reg2015Testis - C62AllSex5</v>
      </c>
      <c r="B4990" s="23" t="s">
        <v>2</v>
      </c>
      <c r="C4990" s="23">
        <v>2015</v>
      </c>
      <c r="D4990" s="23" t="s">
        <v>40</v>
      </c>
      <c r="E4990" s="23" t="s">
        <v>3</v>
      </c>
      <c r="F4990" s="23">
        <v>5</v>
      </c>
      <c r="G4990" s="23">
        <v>40</v>
      </c>
    </row>
    <row r="4991" spans="1:7" ht="15" x14ac:dyDescent="0.25">
      <c r="A4991" s="128" t="str">
        <f t="shared" si="77"/>
        <v>Reg2015Other male genital organs - C63AllSex5</v>
      </c>
      <c r="B4991" s="23" t="s">
        <v>2</v>
      </c>
      <c r="C4991" s="23">
        <v>2015</v>
      </c>
      <c r="D4991" s="23" t="s">
        <v>272</v>
      </c>
      <c r="E4991" s="23" t="s">
        <v>3</v>
      </c>
      <c r="F4991" s="23">
        <v>5</v>
      </c>
      <c r="G4991" s="23">
        <v>1</v>
      </c>
    </row>
    <row r="4992" spans="1:7" ht="15" x14ac:dyDescent="0.25">
      <c r="A4992" s="128" t="str">
        <f t="shared" si="77"/>
        <v>Reg2015Kidney - C64AllSex5</v>
      </c>
      <c r="B4992" s="23" t="s">
        <v>2</v>
      </c>
      <c r="C4992" s="23">
        <v>2015</v>
      </c>
      <c r="D4992" s="23" t="s">
        <v>274</v>
      </c>
      <c r="E4992" s="23" t="s">
        <v>3</v>
      </c>
      <c r="F4992" s="23">
        <v>5</v>
      </c>
      <c r="G4992" s="23">
        <v>128</v>
      </c>
    </row>
    <row r="4993" spans="1:7" ht="15" x14ac:dyDescent="0.25">
      <c r="A4993" s="128" t="str">
        <f t="shared" si="77"/>
        <v>Reg2015Renal pelvis - C65AllSex5</v>
      </c>
      <c r="B4993" s="23" t="s">
        <v>2</v>
      </c>
      <c r="C4993" s="23">
        <v>2015</v>
      </c>
      <c r="D4993" s="23" t="s">
        <v>275</v>
      </c>
      <c r="E4993" s="23" t="s">
        <v>3</v>
      </c>
      <c r="F4993" s="23">
        <v>5</v>
      </c>
      <c r="G4993" s="23">
        <v>4</v>
      </c>
    </row>
    <row r="4994" spans="1:7" ht="15" x14ac:dyDescent="0.25">
      <c r="A4994" s="128" t="str">
        <f t="shared" si="77"/>
        <v>Reg2015Ureter - C66AllSex5</v>
      </c>
      <c r="B4994" s="23" t="s">
        <v>2</v>
      </c>
      <c r="C4994" s="23">
        <v>2015</v>
      </c>
      <c r="D4994" s="23" t="s">
        <v>43</v>
      </c>
      <c r="E4994" s="23" t="s">
        <v>3</v>
      </c>
      <c r="F4994" s="23">
        <v>5</v>
      </c>
      <c r="G4994" s="23">
        <v>3</v>
      </c>
    </row>
    <row r="4995" spans="1:7" ht="15" x14ac:dyDescent="0.25">
      <c r="A4995" s="128" t="str">
        <f t="shared" ref="A4995:A5058" si="78">B4995&amp;C4995&amp;D4995&amp;E4995&amp;F4995</f>
        <v>Reg2015Bladder - C67AllSex5</v>
      </c>
      <c r="B4995" s="23" t="s">
        <v>2</v>
      </c>
      <c r="C4995" s="23">
        <v>2015</v>
      </c>
      <c r="D4995" s="23" t="s">
        <v>19</v>
      </c>
      <c r="E4995" s="23" t="s">
        <v>3</v>
      </c>
      <c r="F4995" s="23">
        <v>5</v>
      </c>
      <c r="G4995" s="23">
        <v>77</v>
      </c>
    </row>
    <row r="4996" spans="1:7" ht="15" x14ac:dyDescent="0.25">
      <c r="A4996" s="128" t="str">
        <f t="shared" si="78"/>
        <v>Reg2015Other urinary organs - C68AllSex5</v>
      </c>
      <c r="B4996" s="23" t="s">
        <v>2</v>
      </c>
      <c r="C4996" s="23">
        <v>2015</v>
      </c>
      <c r="D4996" s="23" t="s">
        <v>276</v>
      </c>
      <c r="E4996" s="23" t="s">
        <v>3</v>
      </c>
      <c r="F4996" s="23">
        <v>5</v>
      </c>
      <c r="G4996" s="23">
        <v>5</v>
      </c>
    </row>
    <row r="4997" spans="1:7" ht="15" x14ac:dyDescent="0.25">
      <c r="A4997" s="128" t="str">
        <f t="shared" si="78"/>
        <v>Reg2015Eye - C69AllSex5</v>
      </c>
      <c r="B4997" s="23" t="s">
        <v>2</v>
      </c>
      <c r="C4997" s="23">
        <v>2015</v>
      </c>
      <c r="D4997" s="23" t="s">
        <v>278</v>
      </c>
      <c r="E4997" s="23" t="s">
        <v>3</v>
      </c>
      <c r="F4997" s="23">
        <v>5</v>
      </c>
      <c r="G4997" s="23">
        <v>7</v>
      </c>
    </row>
    <row r="4998" spans="1:7" ht="15" x14ac:dyDescent="0.25">
      <c r="A4998" s="128" t="str">
        <f t="shared" si="78"/>
        <v>Reg2015Brain - C71AllSex5</v>
      </c>
      <c r="B4998" s="23" t="s">
        <v>2</v>
      </c>
      <c r="C4998" s="23">
        <v>2015</v>
      </c>
      <c r="D4998" s="23" t="s">
        <v>20</v>
      </c>
      <c r="E4998" s="23" t="s">
        <v>3</v>
      </c>
      <c r="F4998" s="23">
        <v>5</v>
      </c>
      <c r="G4998" s="23">
        <v>56</v>
      </c>
    </row>
    <row r="4999" spans="1:7" ht="15" x14ac:dyDescent="0.25">
      <c r="A4999" s="128" t="str">
        <f t="shared" si="78"/>
        <v>Reg2015Other central nervous system - C72AllSex5</v>
      </c>
      <c r="B4999" s="23" t="s">
        <v>2</v>
      </c>
      <c r="C4999" s="23">
        <v>2015</v>
      </c>
      <c r="D4999" s="23" t="s">
        <v>279</v>
      </c>
      <c r="E4999" s="23" t="s">
        <v>3</v>
      </c>
      <c r="F4999" s="23">
        <v>5</v>
      </c>
      <c r="G4999" s="23">
        <v>1</v>
      </c>
    </row>
    <row r="5000" spans="1:7" ht="15" x14ac:dyDescent="0.25">
      <c r="A5000" s="128" t="str">
        <f t="shared" si="78"/>
        <v>Reg2015Thyroid - C73AllSex5</v>
      </c>
      <c r="B5000" s="23" t="s">
        <v>2</v>
      </c>
      <c r="C5000" s="23">
        <v>2015</v>
      </c>
      <c r="D5000" s="23" t="s">
        <v>281</v>
      </c>
      <c r="E5000" s="23" t="s">
        <v>3</v>
      </c>
      <c r="F5000" s="23">
        <v>5</v>
      </c>
      <c r="G5000" s="23">
        <v>81</v>
      </c>
    </row>
    <row r="5001" spans="1:7" ht="15" x14ac:dyDescent="0.25">
      <c r="A5001" s="128" t="str">
        <f t="shared" si="78"/>
        <v>Reg2015Adrenal gland - C74AllSex5</v>
      </c>
      <c r="B5001" s="23" t="s">
        <v>2</v>
      </c>
      <c r="C5001" s="23">
        <v>2015</v>
      </c>
      <c r="D5001" s="23" t="s">
        <v>282</v>
      </c>
      <c r="E5001" s="23" t="s">
        <v>3</v>
      </c>
      <c r="F5001" s="23">
        <v>5</v>
      </c>
      <c r="G5001" s="23">
        <v>7</v>
      </c>
    </row>
    <row r="5002" spans="1:7" ht="15" x14ac:dyDescent="0.25">
      <c r="A5002" s="128" t="str">
        <f t="shared" si="78"/>
        <v>Reg2015Other endocrine glands - C75AllSex5</v>
      </c>
      <c r="B5002" s="23" t="s">
        <v>2</v>
      </c>
      <c r="C5002" s="23">
        <v>2015</v>
      </c>
      <c r="D5002" s="23" t="s">
        <v>283</v>
      </c>
      <c r="E5002" s="23" t="s">
        <v>3</v>
      </c>
      <c r="F5002" s="23">
        <v>5</v>
      </c>
      <c r="G5002" s="23">
        <v>1</v>
      </c>
    </row>
    <row r="5003" spans="1:7" ht="15" x14ac:dyDescent="0.25">
      <c r="A5003" s="128" t="str">
        <f t="shared" si="78"/>
        <v>Reg2015Other and ill-defined sites - C76AllSex5</v>
      </c>
      <c r="B5003" s="23" t="s">
        <v>2</v>
      </c>
      <c r="C5003" s="23">
        <v>2015</v>
      </c>
      <c r="D5003" s="23" t="s">
        <v>285</v>
      </c>
      <c r="E5003" s="23" t="s">
        <v>3</v>
      </c>
      <c r="F5003" s="23">
        <v>5</v>
      </c>
      <c r="G5003" s="23">
        <v>2</v>
      </c>
    </row>
    <row r="5004" spans="1:7" ht="15" x14ac:dyDescent="0.25">
      <c r="A5004" s="128" t="str">
        <f t="shared" si="78"/>
        <v>Reg2015Unknown primary - C77-C79AllSex5</v>
      </c>
      <c r="B5004" s="23" t="s">
        <v>2</v>
      </c>
      <c r="C5004" s="23">
        <v>2015</v>
      </c>
      <c r="D5004" s="23" t="s">
        <v>286</v>
      </c>
      <c r="E5004" s="23" t="s">
        <v>3</v>
      </c>
      <c r="F5004" s="23">
        <v>5</v>
      </c>
      <c r="G5004" s="23">
        <v>119</v>
      </c>
    </row>
    <row r="5005" spans="1:7" ht="15" x14ac:dyDescent="0.25">
      <c r="A5005" s="128" t="str">
        <f t="shared" si="78"/>
        <v>Reg2015Unspecified site - C80AllSex5</v>
      </c>
      <c r="B5005" s="23" t="s">
        <v>2</v>
      </c>
      <c r="C5005" s="23">
        <v>2015</v>
      </c>
      <c r="D5005" s="23" t="s">
        <v>287</v>
      </c>
      <c r="E5005" s="23" t="s">
        <v>3</v>
      </c>
      <c r="F5005" s="23">
        <v>5</v>
      </c>
      <c r="G5005" s="23">
        <v>15</v>
      </c>
    </row>
    <row r="5006" spans="1:7" ht="15" x14ac:dyDescent="0.25">
      <c r="A5006" s="128" t="str">
        <f t="shared" si="78"/>
        <v>Reg2015Hodgkin lymphoma - C81AllSex5</v>
      </c>
      <c r="B5006" s="23" t="s">
        <v>2</v>
      </c>
      <c r="C5006" s="23">
        <v>2015</v>
      </c>
      <c r="D5006" s="23" t="s">
        <v>289</v>
      </c>
      <c r="E5006" s="23" t="s">
        <v>3</v>
      </c>
      <c r="F5006" s="23">
        <v>5</v>
      </c>
      <c r="G5006" s="23">
        <v>27</v>
      </c>
    </row>
    <row r="5007" spans="1:7" ht="15" x14ac:dyDescent="0.25">
      <c r="A5007" s="128" t="str">
        <f t="shared" si="78"/>
        <v>Reg2015Non-Hodgkin lymphoma - C82-C86, C96AllSex5</v>
      </c>
      <c r="B5007" s="23" t="s">
        <v>2</v>
      </c>
      <c r="C5007" s="23">
        <v>2015</v>
      </c>
      <c r="D5007" s="23" t="s">
        <v>365</v>
      </c>
      <c r="E5007" s="23" t="s">
        <v>3</v>
      </c>
      <c r="F5007" s="23">
        <v>5</v>
      </c>
      <c r="G5007" s="23">
        <v>153</v>
      </c>
    </row>
    <row r="5008" spans="1:7" ht="15" x14ac:dyDescent="0.25">
      <c r="A5008" s="128" t="str">
        <f t="shared" si="78"/>
        <v>Reg2015Immunoproliferative cancers - C88AllSex5</v>
      </c>
      <c r="B5008" s="23" t="s">
        <v>2</v>
      </c>
      <c r="C5008" s="23">
        <v>2015</v>
      </c>
      <c r="D5008" s="23" t="s">
        <v>291</v>
      </c>
      <c r="E5008" s="23" t="s">
        <v>3</v>
      </c>
      <c r="F5008" s="23">
        <v>5</v>
      </c>
      <c r="G5008" s="23">
        <v>5</v>
      </c>
    </row>
    <row r="5009" spans="1:7" ht="15" x14ac:dyDescent="0.25">
      <c r="A5009" s="128" t="str">
        <f t="shared" si="78"/>
        <v>Reg2015Myeloma - C90AllSex5</v>
      </c>
      <c r="B5009" s="23" t="s">
        <v>2</v>
      </c>
      <c r="C5009" s="23">
        <v>2015</v>
      </c>
      <c r="D5009" s="23" t="s">
        <v>292</v>
      </c>
      <c r="E5009" s="23" t="s">
        <v>3</v>
      </c>
      <c r="F5009" s="23">
        <v>5</v>
      </c>
      <c r="G5009" s="23">
        <v>76</v>
      </c>
    </row>
    <row r="5010" spans="1:7" ht="15" x14ac:dyDescent="0.25">
      <c r="A5010" s="128" t="str">
        <f t="shared" si="78"/>
        <v>Reg2015Leukaemia - C91-C95AllSex5</v>
      </c>
      <c r="B5010" s="23" t="s">
        <v>2</v>
      </c>
      <c r="C5010" s="23">
        <v>2015</v>
      </c>
      <c r="D5010" s="23" t="s">
        <v>26</v>
      </c>
      <c r="E5010" s="23" t="s">
        <v>3</v>
      </c>
      <c r="F5010" s="23">
        <v>5</v>
      </c>
      <c r="G5010" s="23">
        <v>137</v>
      </c>
    </row>
    <row r="5011" spans="1:7" ht="15" x14ac:dyDescent="0.25">
      <c r="A5011" s="128" t="str">
        <f t="shared" si="78"/>
        <v>Reg2015Polycythemia vera - D45AllSex5</v>
      </c>
      <c r="B5011" s="23" t="s">
        <v>2</v>
      </c>
      <c r="C5011" s="23">
        <v>2015</v>
      </c>
      <c r="D5011" s="23" t="s">
        <v>294</v>
      </c>
      <c r="E5011" s="23" t="s">
        <v>3</v>
      </c>
      <c r="F5011" s="23">
        <v>5</v>
      </c>
      <c r="G5011" s="23">
        <v>7</v>
      </c>
    </row>
    <row r="5012" spans="1:7" ht="15" x14ac:dyDescent="0.25">
      <c r="A5012" s="128" t="str">
        <f t="shared" si="78"/>
        <v>Reg2015Myelodyplastic syndromes - D46AllSex5</v>
      </c>
      <c r="B5012" s="23" t="s">
        <v>2</v>
      </c>
      <c r="C5012" s="23">
        <v>2015</v>
      </c>
      <c r="D5012" s="23" t="s">
        <v>295</v>
      </c>
      <c r="E5012" s="23" t="s">
        <v>3</v>
      </c>
      <c r="F5012" s="23">
        <v>5</v>
      </c>
      <c r="G5012" s="23">
        <v>39</v>
      </c>
    </row>
    <row r="5013" spans="1:7" ht="15" x14ac:dyDescent="0.25">
      <c r="A5013" s="128" t="str">
        <f t="shared" si="78"/>
        <v>Reg2015Uncertain behaviour of lymphoid, haematopoietic and related tissue - D47AllSex5</v>
      </c>
      <c r="B5013" s="23" t="s">
        <v>2</v>
      </c>
      <c r="C5013" s="23">
        <v>2015</v>
      </c>
      <c r="D5013" s="23" t="s">
        <v>296</v>
      </c>
      <c r="E5013" s="23" t="s">
        <v>3</v>
      </c>
      <c r="F5013" s="23">
        <v>5</v>
      </c>
      <c r="G5013" s="23">
        <v>20</v>
      </c>
    </row>
    <row r="5014" spans="1:7" ht="15" x14ac:dyDescent="0.25">
      <c r="A5014" s="128" t="str">
        <f t="shared" si="78"/>
        <v>Reg2015Tongue - C01-C02AllSexUnknownDep</v>
      </c>
      <c r="B5014" s="23" t="s">
        <v>2</v>
      </c>
      <c r="C5014" s="23">
        <v>2015</v>
      </c>
      <c r="D5014" s="23" t="s">
        <v>42</v>
      </c>
      <c r="E5014" s="23" t="s">
        <v>3</v>
      </c>
      <c r="F5014" s="23" t="s">
        <v>362</v>
      </c>
      <c r="G5014" s="23">
        <v>5</v>
      </c>
    </row>
    <row r="5015" spans="1:7" ht="15" x14ac:dyDescent="0.25">
      <c r="A5015" s="128" t="str">
        <f t="shared" si="78"/>
        <v>Reg2015Tonsils - C09AllSexUnknownDep</v>
      </c>
      <c r="B5015" s="23" t="s">
        <v>2</v>
      </c>
      <c r="C5015" s="23">
        <v>2015</v>
      </c>
      <c r="D5015" s="23" t="s">
        <v>248</v>
      </c>
      <c r="E5015" s="23" t="s">
        <v>3</v>
      </c>
      <c r="F5015" s="23" t="s">
        <v>362</v>
      </c>
      <c r="G5015" s="23">
        <v>6</v>
      </c>
    </row>
    <row r="5016" spans="1:7" ht="15" x14ac:dyDescent="0.25">
      <c r="A5016" s="128" t="str">
        <f t="shared" si="78"/>
        <v>Reg2015Oropharynx - C10AllSexUnknownDep</v>
      </c>
      <c r="B5016" s="23" t="s">
        <v>2</v>
      </c>
      <c r="C5016" s="23">
        <v>2015</v>
      </c>
      <c r="D5016" s="23" t="s">
        <v>34</v>
      </c>
      <c r="E5016" s="23" t="s">
        <v>3</v>
      </c>
      <c r="F5016" s="23" t="s">
        <v>362</v>
      </c>
      <c r="G5016" s="23">
        <v>1</v>
      </c>
    </row>
    <row r="5017" spans="1:7" ht="15" x14ac:dyDescent="0.25">
      <c r="A5017" s="128" t="str">
        <f t="shared" si="78"/>
        <v>Reg2015Nasopharynx - C11AllSexUnknownDep</v>
      </c>
      <c r="B5017" s="23" t="s">
        <v>2</v>
      </c>
      <c r="C5017" s="23">
        <v>2015</v>
      </c>
      <c r="D5017" s="23" t="s">
        <v>32</v>
      </c>
      <c r="E5017" s="23" t="s">
        <v>3</v>
      </c>
      <c r="F5017" s="23" t="s">
        <v>362</v>
      </c>
      <c r="G5017" s="23">
        <v>3</v>
      </c>
    </row>
    <row r="5018" spans="1:7" ht="15" x14ac:dyDescent="0.25">
      <c r="A5018" s="128" t="str">
        <f t="shared" si="78"/>
        <v>Reg2015Oesophagus - C15AllSexUnknownDep</v>
      </c>
      <c r="B5018" s="23" t="s">
        <v>2</v>
      </c>
      <c r="C5018" s="23">
        <v>2015</v>
      </c>
      <c r="D5018" s="23" t="s">
        <v>33</v>
      </c>
      <c r="E5018" s="23" t="s">
        <v>3</v>
      </c>
      <c r="F5018" s="23" t="s">
        <v>362</v>
      </c>
      <c r="G5018" s="23">
        <v>8</v>
      </c>
    </row>
    <row r="5019" spans="1:7" ht="15" x14ac:dyDescent="0.25">
      <c r="A5019" s="128" t="str">
        <f t="shared" si="78"/>
        <v>Reg2015Stomach - C16AllSexUnknownDep</v>
      </c>
      <c r="B5019" s="23" t="s">
        <v>2</v>
      </c>
      <c r="C5019" s="23">
        <v>2015</v>
      </c>
      <c r="D5019" s="23" t="s">
        <v>39</v>
      </c>
      <c r="E5019" s="23" t="s">
        <v>3</v>
      </c>
      <c r="F5019" s="23" t="s">
        <v>362</v>
      </c>
      <c r="G5019" s="23">
        <v>8</v>
      </c>
    </row>
    <row r="5020" spans="1:7" ht="15" x14ac:dyDescent="0.25">
      <c r="A5020" s="128" t="str">
        <f t="shared" si="78"/>
        <v>Reg2015Small intestine - C17AllSexUnknownDep</v>
      </c>
      <c r="B5020" s="23" t="s">
        <v>2</v>
      </c>
      <c r="C5020" s="23">
        <v>2015</v>
      </c>
      <c r="D5020" s="23" t="s">
        <v>252</v>
      </c>
      <c r="E5020" s="23" t="s">
        <v>3</v>
      </c>
      <c r="F5020" s="23" t="s">
        <v>362</v>
      </c>
      <c r="G5020" s="23">
        <v>2</v>
      </c>
    </row>
    <row r="5021" spans="1:7" ht="15" x14ac:dyDescent="0.25">
      <c r="A5021" s="128" t="str">
        <f t="shared" si="78"/>
        <v>Reg2015Colon, rectum and rectosigmoid junction - C18-C20AllSexUnknownDep</v>
      </c>
      <c r="B5021" s="23" t="s">
        <v>2</v>
      </c>
      <c r="C5021" s="23">
        <v>2015</v>
      </c>
      <c r="D5021" s="23" t="s">
        <v>1567</v>
      </c>
      <c r="E5021" s="23" t="s">
        <v>3</v>
      </c>
      <c r="F5021" s="23" t="s">
        <v>362</v>
      </c>
      <c r="G5021" s="23">
        <v>56</v>
      </c>
    </row>
    <row r="5022" spans="1:7" ht="15" x14ac:dyDescent="0.25">
      <c r="A5022" s="128" t="str">
        <f t="shared" si="78"/>
        <v>Reg2015Anus - C21AllSexUnknownDep</v>
      </c>
      <c r="B5022" s="23" t="s">
        <v>2</v>
      </c>
      <c r="C5022" s="23">
        <v>2015</v>
      </c>
      <c r="D5022" s="23" t="s">
        <v>18</v>
      </c>
      <c r="E5022" s="23" t="s">
        <v>3</v>
      </c>
      <c r="F5022" s="23" t="s">
        <v>362</v>
      </c>
      <c r="G5022" s="23">
        <v>3</v>
      </c>
    </row>
    <row r="5023" spans="1:7" ht="15" x14ac:dyDescent="0.25">
      <c r="A5023" s="128" t="str">
        <f t="shared" si="78"/>
        <v>Reg2015Liver - C22AllSexUnknownDep</v>
      </c>
      <c r="B5023" s="23" t="s">
        <v>2</v>
      </c>
      <c r="C5023" s="23">
        <v>2015</v>
      </c>
      <c r="D5023" s="23" t="s">
        <v>254</v>
      </c>
      <c r="E5023" s="23" t="s">
        <v>3</v>
      </c>
      <c r="F5023" s="23" t="s">
        <v>362</v>
      </c>
      <c r="G5023" s="23">
        <v>4</v>
      </c>
    </row>
    <row r="5024" spans="1:7" ht="15" x14ac:dyDescent="0.25">
      <c r="A5024" s="128" t="str">
        <f t="shared" si="78"/>
        <v>Reg2015Gallbladder - C23AllSexUnknownDep</v>
      </c>
      <c r="B5024" s="23" t="s">
        <v>2</v>
      </c>
      <c r="C5024" s="23">
        <v>2015</v>
      </c>
      <c r="D5024" s="23" t="s">
        <v>23</v>
      </c>
      <c r="E5024" s="23" t="s">
        <v>3</v>
      </c>
      <c r="F5024" s="23" t="s">
        <v>362</v>
      </c>
      <c r="G5024" s="23">
        <v>1</v>
      </c>
    </row>
    <row r="5025" spans="1:7" ht="15" x14ac:dyDescent="0.25">
      <c r="A5025" s="128" t="str">
        <f t="shared" si="78"/>
        <v>Reg2015Other biliary tract - C24AllSexUnknownDep</v>
      </c>
      <c r="B5025" s="23" t="s">
        <v>2</v>
      </c>
      <c r="C5025" s="23">
        <v>2015</v>
      </c>
      <c r="D5025" s="23" t="s">
        <v>255</v>
      </c>
      <c r="E5025" s="23" t="s">
        <v>3</v>
      </c>
      <c r="F5025" s="23" t="s">
        <v>362</v>
      </c>
      <c r="G5025" s="23">
        <v>3</v>
      </c>
    </row>
    <row r="5026" spans="1:7" ht="15" x14ac:dyDescent="0.25">
      <c r="A5026" s="128" t="str">
        <f t="shared" si="78"/>
        <v>Reg2015Pancreas - C25AllSexUnknownDep</v>
      </c>
      <c r="B5026" s="23" t="s">
        <v>2</v>
      </c>
      <c r="C5026" s="23">
        <v>2015</v>
      </c>
      <c r="D5026" s="23" t="s">
        <v>36</v>
      </c>
      <c r="E5026" s="23" t="s">
        <v>3</v>
      </c>
      <c r="F5026" s="23" t="s">
        <v>362</v>
      </c>
      <c r="G5026" s="23">
        <v>11</v>
      </c>
    </row>
    <row r="5027" spans="1:7" ht="15" x14ac:dyDescent="0.25">
      <c r="A5027" s="128" t="str">
        <f t="shared" si="78"/>
        <v>Reg2015Other digestive organs - C26AllSexUnknownDep</v>
      </c>
      <c r="B5027" s="23" t="s">
        <v>2</v>
      </c>
      <c r="C5027" s="23">
        <v>2015</v>
      </c>
      <c r="D5027" s="23" t="s">
        <v>256</v>
      </c>
      <c r="E5027" s="23" t="s">
        <v>3</v>
      </c>
      <c r="F5027" s="23" t="s">
        <v>362</v>
      </c>
      <c r="G5027" s="23">
        <v>2</v>
      </c>
    </row>
    <row r="5028" spans="1:7" ht="15" x14ac:dyDescent="0.25">
      <c r="A5028" s="128" t="str">
        <f t="shared" si="78"/>
        <v>Reg2015Larynx - C32AllSexUnknownDep</v>
      </c>
      <c r="B5028" s="23" t="s">
        <v>2</v>
      </c>
      <c r="C5028" s="23">
        <v>2015</v>
      </c>
      <c r="D5028" s="23" t="s">
        <v>25</v>
      </c>
      <c r="E5028" s="23" t="s">
        <v>3</v>
      </c>
      <c r="F5028" s="23" t="s">
        <v>362</v>
      </c>
      <c r="G5028" s="23">
        <v>1</v>
      </c>
    </row>
    <row r="5029" spans="1:7" ht="15" x14ac:dyDescent="0.25">
      <c r="A5029" s="128" t="str">
        <f t="shared" si="78"/>
        <v>Reg2015Lung - C33-C34AllSexUnknownDep</v>
      </c>
      <c r="B5029" s="23" t="s">
        <v>2</v>
      </c>
      <c r="C5029" s="23">
        <v>2015</v>
      </c>
      <c r="D5029" s="23" t="s">
        <v>47</v>
      </c>
      <c r="E5029" s="23" t="s">
        <v>3</v>
      </c>
      <c r="F5029" s="23" t="s">
        <v>362</v>
      </c>
      <c r="G5029" s="23">
        <v>38</v>
      </c>
    </row>
    <row r="5030" spans="1:7" ht="15" x14ac:dyDescent="0.25">
      <c r="A5030" s="128" t="str">
        <f t="shared" si="78"/>
        <v>Reg2015Heart, mediastinum and pleura - C38AllSexUnknownDep</v>
      </c>
      <c r="B5030" s="23" t="s">
        <v>2</v>
      </c>
      <c r="C5030" s="23">
        <v>2015</v>
      </c>
      <c r="D5030" s="23" t="s">
        <v>260</v>
      </c>
      <c r="E5030" s="23" t="s">
        <v>3</v>
      </c>
      <c r="F5030" s="23" t="s">
        <v>362</v>
      </c>
      <c r="G5030" s="23">
        <v>2</v>
      </c>
    </row>
    <row r="5031" spans="1:7" ht="15" x14ac:dyDescent="0.25">
      <c r="A5031" s="128" t="str">
        <f t="shared" si="78"/>
        <v>Reg2015Melanoma - C43AllSexUnknownDep</v>
      </c>
      <c r="B5031" s="23" t="s">
        <v>2</v>
      </c>
      <c r="C5031" s="23">
        <v>2015</v>
      </c>
      <c r="D5031" s="23" t="s">
        <v>28</v>
      </c>
      <c r="E5031" s="23" t="s">
        <v>3</v>
      </c>
      <c r="F5031" s="23" t="s">
        <v>362</v>
      </c>
      <c r="G5031" s="23">
        <v>60</v>
      </c>
    </row>
    <row r="5032" spans="1:7" ht="15" x14ac:dyDescent="0.25">
      <c r="A5032" s="128" t="str">
        <f t="shared" si="78"/>
        <v>Reg2015Non-melanoma - C44AllSexUnknownDep</v>
      </c>
      <c r="B5032" s="23" t="s">
        <v>2</v>
      </c>
      <c r="C5032" s="23">
        <v>2015</v>
      </c>
      <c r="D5032" s="23" t="s">
        <v>263</v>
      </c>
      <c r="E5032" s="23" t="s">
        <v>3</v>
      </c>
      <c r="F5032" s="23" t="s">
        <v>362</v>
      </c>
      <c r="G5032" s="23">
        <v>3</v>
      </c>
    </row>
    <row r="5033" spans="1:7" ht="15" x14ac:dyDescent="0.25">
      <c r="A5033" s="128" t="str">
        <f t="shared" si="78"/>
        <v>Reg2015Mesothelioma - C45AllSexUnknownDep</v>
      </c>
      <c r="B5033" s="23" t="s">
        <v>2</v>
      </c>
      <c r="C5033" s="23">
        <v>2015</v>
      </c>
      <c r="D5033" s="23" t="s">
        <v>30</v>
      </c>
      <c r="E5033" s="23" t="s">
        <v>3</v>
      </c>
      <c r="F5033" s="23" t="s">
        <v>362</v>
      </c>
      <c r="G5033" s="23">
        <v>5</v>
      </c>
    </row>
    <row r="5034" spans="1:7" ht="15" x14ac:dyDescent="0.25">
      <c r="A5034" s="128" t="str">
        <f t="shared" si="78"/>
        <v>Reg2015Peritoneum - C48AllSexUnknownDep</v>
      </c>
      <c r="B5034" s="23" t="s">
        <v>2</v>
      </c>
      <c r="C5034" s="23">
        <v>2015</v>
      </c>
      <c r="D5034" s="23" t="s">
        <v>267</v>
      </c>
      <c r="E5034" s="23" t="s">
        <v>3</v>
      </c>
      <c r="F5034" s="23" t="s">
        <v>362</v>
      </c>
      <c r="G5034" s="23">
        <v>2</v>
      </c>
    </row>
    <row r="5035" spans="1:7" ht="15" x14ac:dyDescent="0.25">
      <c r="A5035" s="128" t="str">
        <f t="shared" si="78"/>
        <v>Reg2015Connective tissue - C49AllSexUnknownDep</v>
      </c>
      <c r="B5035" s="23" t="s">
        <v>2</v>
      </c>
      <c r="C5035" s="23">
        <v>2015</v>
      </c>
      <c r="D5035" s="23" t="s">
        <v>268</v>
      </c>
      <c r="E5035" s="23" t="s">
        <v>3</v>
      </c>
      <c r="F5035" s="23" t="s">
        <v>362</v>
      </c>
      <c r="G5035" s="23">
        <v>2</v>
      </c>
    </row>
    <row r="5036" spans="1:7" ht="15" x14ac:dyDescent="0.25">
      <c r="A5036" s="128" t="str">
        <f t="shared" si="78"/>
        <v>Reg2015Breast - C50AllSexUnknownDep</v>
      </c>
      <c r="B5036" s="23" t="s">
        <v>2</v>
      </c>
      <c r="C5036" s="23">
        <v>2015</v>
      </c>
      <c r="D5036" s="23" t="s">
        <v>21</v>
      </c>
      <c r="E5036" s="23" t="s">
        <v>3</v>
      </c>
      <c r="F5036" s="23" t="s">
        <v>362</v>
      </c>
      <c r="G5036" s="23">
        <v>72</v>
      </c>
    </row>
    <row r="5037" spans="1:7" ht="15" x14ac:dyDescent="0.25">
      <c r="A5037" s="128" t="str">
        <f t="shared" si="78"/>
        <v>Reg2015Cervix - C53AllSexUnknownDep</v>
      </c>
      <c r="B5037" s="23" t="s">
        <v>2</v>
      </c>
      <c r="C5037" s="23">
        <v>2015</v>
      </c>
      <c r="D5037" s="23" t="s">
        <v>22</v>
      </c>
      <c r="E5037" s="23" t="s">
        <v>3</v>
      </c>
      <c r="F5037" s="23" t="s">
        <v>362</v>
      </c>
      <c r="G5037" s="23">
        <v>3</v>
      </c>
    </row>
    <row r="5038" spans="1:7" ht="15" x14ac:dyDescent="0.25">
      <c r="A5038" s="128" t="str">
        <f t="shared" si="78"/>
        <v>Reg2015Uterus - C54-C55AllSexUnknownDep</v>
      </c>
      <c r="B5038" s="23" t="s">
        <v>2</v>
      </c>
      <c r="C5038" s="23">
        <v>2015</v>
      </c>
      <c r="D5038" s="23" t="s">
        <v>44</v>
      </c>
      <c r="E5038" s="23" t="s">
        <v>3</v>
      </c>
      <c r="F5038" s="23" t="s">
        <v>362</v>
      </c>
      <c r="G5038" s="23">
        <v>8</v>
      </c>
    </row>
    <row r="5039" spans="1:7" ht="15" x14ac:dyDescent="0.25">
      <c r="A5039" s="128" t="str">
        <f t="shared" si="78"/>
        <v>Reg2015Ovary - C56AllSexUnknownDep</v>
      </c>
      <c r="B5039" s="23" t="s">
        <v>2</v>
      </c>
      <c r="C5039" s="23">
        <v>2015</v>
      </c>
      <c r="D5039" s="23" t="s">
        <v>35</v>
      </c>
      <c r="E5039" s="23" t="s">
        <v>3</v>
      </c>
      <c r="F5039" s="23" t="s">
        <v>362</v>
      </c>
      <c r="G5039" s="23">
        <v>7</v>
      </c>
    </row>
    <row r="5040" spans="1:7" ht="15" x14ac:dyDescent="0.25">
      <c r="A5040" s="128" t="str">
        <f t="shared" si="78"/>
        <v>Reg2015Other female genital organs - C57AllSexUnknownDep</v>
      </c>
      <c r="B5040" s="23" t="s">
        <v>2</v>
      </c>
      <c r="C5040" s="23">
        <v>2015</v>
      </c>
      <c r="D5040" s="23" t="s">
        <v>270</v>
      </c>
      <c r="E5040" s="23" t="s">
        <v>3</v>
      </c>
      <c r="F5040" s="23" t="s">
        <v>362</v>
      </c>
      <c r="G5040" s="23">
        <v>1</v>
      </c>
    </row>
    <row r="5041" spans="1:7" ht="15" x14ac:dyDescent="0.25">
      <c r="A5041" s="128" t="str">
        <f t="shared" si="78"/>
        <v>Reg2015Prostate - C61AllSexUnknownDep</v>
      </c>
      <c r="B5041" s="23" t="s">
        <v>2</v>
      </c>
      <c r="C5041" s="23">
        <v>2015</v>
      </c>
      <c r="D5041" s="23" t="s">
        <v>38</v>
      </c>
      <c r="E5041" s="23" t="s">
        <v>3</v>
      </c>
      <c r="F5041" s="23" t="s">
        <v>362</v>
      </c>
      <c r="G5041" s="23">
        <v>78</v>
      </c>
    </row>
    <row r="5042" spans="1:7" ht="15" x14ac:dyDescent="0.25">
      <c r="A5042" s="128" t="str">
        <f t="shared" si="78"/>
        <v>Reg2015Testis - C62AllSexUnknownDep</v>
      </c>
      <c r="B5042" s="23" t="s">
        <v>2</v>
      </c>
      <c r="C5042" s="23">
        <v>2015</v>
      </c>
      <c r="D5042" s="23" t="s">
        <v>40</v>
      </c>
      <c r="E5042" s="23" t="s">
        <v>3</v>
      </c>
      <c r="F5042" s="23" t="s">
        <v>362</v>
      </c>
      <c r="G5042" s="23">
        <v>2</v>
      </c>
    </row>
    <row r="5043" spans="1:7" ht="15" x14ac:dyDescent="0.25">
      <c r="A5043" s="128" t="str">
        <f t="shared" si="78"/>
        <v>Reg2015Kidney - C64AllSexUnknownDep</v>
      </c>
      <c r="B5043" s="23" t="s">
        <v>2</v>
      </c>
      <c r="C5043" s="23">
        <v>2015</v>
      </c>
      <c r="D5043" s="23" t="s">
        <v>274</v>
      </c>
      <c r="E5043" s="23" t="s">
        <v>3</v>
      </c>
      <c r="F5043" s="23" t="s">
        <v>362</v>
      </c>
      <c r="G5043" s="23">
        <v>15</v>
      </c>
    </row>
    <row r="5044" spans="1:7" ht="15" x14ac:dyDescent="0.25">
      <c r="A5044" s="128" t="str">
        <f t="shared" si="78"/>
        <v>Reg2015Renal pelvis - C65AllSexUnknownDep</v>
      </c>
      <c r="B5044" s="23" t="s">
        <v>2</v>
      </c>
      <c r="C5044" s="23">
        <v>2015</v>
      </c>
      <c r="D5044" s="23" t="s">
        <v>275</v>
      </c>
      <c r="E5044" s="23" t="s">
        <v>3</v>
      </c>
      <c r="F5044" s="23" t="s">
        <v>362</v>
      </c>
      <c r="G5044" s="23">
        <v>2</v>
      </c>
    </row>
    <row r="5045" spans="1:7" ht="15" x14ac:dyDescent="0.25">
      <c r="A5045" s="128" t="str">
        <f t="shared" si="78"/>
        <v>Reg2015Ureter - C66AllSexUnknownDep</v>
      </c>
      <c r="B5045" s="23" t="s">
        <v>2</v>
      </c>
      <c r="C5045" s="23">
        <v>2015</v>
      </c>
      <c r="D5045" s="23" t="s">
        <v>43</v>
      </c>
      <c r="E5045" s="23" t="s">
        <v>3</v>
      </c>
      <c r="F5045" s="23" t="s">
        <v>362</v>
      </c>
      <c r="G5045" s="23">
        <v>1</v>
      </c>
    </row>
    <row r="5046" spans="1:7" ht="15" x14ac:dyDescent="0.25">
      <c r="A5046" s="128" t="str">
        <f t="shared" si="78"/>
        <v>Reg2015Bladder - C67AllSexUnknownDep</v>
      </c>
      <c r="B5046" s="23" t="s">
        <v>2</v>
      </c>
      <c r="C5046" s="23">
        <v>2015</v>
      </c>
      <c r="D5046" s="23" t="s">
        <v>19</v>
      </c>
      <c r="E5046" s="23" t="s">
        <v>3</v>
      </c>
      <c r="F5046" s="23" t="s">
        <v>362</v>
      </c>
      <c r="G5046" s="23">
        <v>5</v>
      </c>
    </row>
    <row r="5047" spans="1:7" ht="15" x14ac:dyDescent="0.25">
      <c r="A5047" s="128" t="str">
        <f t="shared" si="78"/>
        <v>Reg2015Eye - C69AllSexUnknownDep</v>
      </c>
      <c r="B5047" s="23" t="s">
        <v>2</v>
      </c>
      <c r="C5047" s="23">
        <v>2015</v>
      </c>
      <c r="D5047" s="23" t="s">
        <v>278</v>
      </c>
      <c r="E5047" s="23" t="s">
        <v>3</v>
      </c>
      <c r="F5047" s="23" t="s">
        <v>362</v>
      </c>
      <c r="G5047" s="23">
        <v>1</v>
      </c>
    </row>
    <row r="5048" spans="1:7" ht="15" x14ac:dyDescent="0.25">
      <c r="A5048" s="128" t="str">
        <f t="shared" si="78"/>
        <v>Reg2015Brain - C71AllSexUnknownDep</v>
      </c>
      <c r="B5048" s="23" t="s">
        <v>2</v>
      </c>
      <c r="C5048" s="23">
        <v>2015</v>
      </c>
      <c r="D5048" s="23" t="s">
        <v>20</v>
      </c>
      <c r="E5048" s="23" t="s">
        <v>3</v>
      </c>
      <c r="F5048" s="23" t="s">
        <v>362</v>
      </c>
      <c r="G5048" s="23">
        <v>5</v>
      </c>
    </row>
    <row r="5049" spans="1:7" ht="15" x14ac:dyDescent="0.25">
      <c r="A5049" s="128" t="str">
        <f t="shared" si="78"/>
        <v>Reg2015Thyroid - C73AllSexUnknownDep</v>
      </c>
      <c r="B5049" s="23" t="s">
        <v>2</v>
      </c>
      <c r="C5049" s="23">
        <v>2015</v>
      </c>
      <c r="D5049" s="23" t="s">
        <v>281</v>
      </c>
      <c r="E5049" s="23" t="s">
        <v>3</v>
      </c>
      <c r="F5049" s="23" t="s">
        <v>362</v>
      </c>
      <c r="G5049" s="23">
        <v>7</v>
      </c>
    </row>
    <row r="5050" spans="1:7" ht="15" x14ac:dyDescent="0.25">
      <c r="A5050" s="128" t="str">
        <f t="shared" si="78"/>
        <v>Reg2015Unknown primary - C77-C79AllSexUnknownDep</v>
      </c>
      <c r="B5050" s="23" t="s">
        <v>2</v>
      </c>
      <c r="C5050" s="23">
        <v>2015</v>
      </c>
      <c r="D5050" s="23" t="s">
        <v>286</v>
      </c>
      <c r="E5050" s="23" t="s">
        <v>3</v>
      </c>
      <c r="F5050" s="23" t="s">
        <v>362</v>
      </c>
      <c r="G5050" s="23">
        <v>3</v>
      </c>
    </row>
    <row r="5051" spans="1:7" ht="15" x14ac:dyDescent="0.25">
      <c r="A5051" s="128" t="str">
        <f t="shared" si="78"/>
        <v>Reg2015Unspecified site - C80AllSexUnknownDep</v>
      </c>
      <c r="B5051" s="23" t="s">
        <v>2</v>
      </c>
      <c r="C5051" s="23">
        <v>2015</v>
      </c>
      <c r="D5051" s="23" t="s">
        <v>287</v>
      </c>
      <c r="E5051" s="23" t="s">
        <v>3</v>
      </c>
      <c r="F5051" s="23" t="s">
        <v>362</v>
      </c>
      <c r="G5051" s="23">
        <v>1</v>
      </c>
    </row>
    <row r="5052" spans="1:7" ht="15" x14ac:dyDescent="0.25">
      <c r="A5052" s="128" t="str">
        <f t="shared" si="78"/>
        <v>Reg2015Hodgkin lymphoma - C81AllSexUnknownDep</v>
      </c>
      <c r="B5052" s="23" t="s">
        <v>2</v>
      </c>
      <c r="C5052" s="23">
        <v>2015</v>
      </c>
      <c r="D5052" s="23" t="s">
        <v>289</v>
      </c>
      <c r="E5052" s="23" t="s">
        <v>3</v>
      </c>
      <c r="F5052" s="23" t="s">
        <v>362</v>
      </c>
      <c r="G5052" s="23">
        <v>2</v>
      </c>
    </row>
    <row r="5053" spans="1:7" ht="15" x14ac:dyDescent="0.25">
      <c r="A5053" s="128" t="str">
        <f t="shared" si="78"/>
        <v>Reg2015Non-Hodgkin lymphoma - C82-C86, C96AllSexUnknownDep</v>
      </c>
      <c r="B5053" s="23" t="s">
        <v>2</v>
      </c>
      <c r="C5053" s="23">
        <v>2015</v>
      </c>
      <c r="D5053" s="23" t="s">
        <v>365</v>
      </c>
      <c r="E5053" s="23" t="s">
        <v>3</v>
      </c>
      <c r="F5053" s="23" t="s">
        <v>362</v>
      </c>
      <c r="G5053" s="23">
        <v>23</v>
      </c>
    </row>
    <row r="5054" spans="1:7" ht="15" x14ac:dyDescent="0.25">
      <c r="A5054" s="128" t="str">
        <f t="shared" si="78"/>
        <v>Reg2015Myeloma - C90AllSexUnknownDep</v>
      </c>
      <c r="B5054" s="23" t="s">
        <v>2</v>
      </c>
      <c r="C5054" s="23">
        <v>2015</v>
      </c>
      <c r="D5054" s="23" t="s">
        <v>292</v>
      </c>
      <c r="E5054" s="23" t="s">
        <v>3</v>
      </c>
      <c r="F5054" s="23" t="s">
        <v>362</v>
      </c>
      <c r="G5054" s="23">
        <v>9</v>
      </c>
    </row>
    <row r="5055" spans="1:7" ht="15" x14ac:dyDescent="0.25">
      <c r="A5055" s="128" t="str">
        <f t="shared" si="78"/>
        <v>Reg2015Leukaemia - C91-C95AllSexUnknownDep</v>
      </c>
      <c r="B5055" s="23" t="s">
        <v>2</v>
      </c>
      <c r="C5055" s="23">
        <v>2015</v>
      </c>
      <c r="D5055" s="23" t="s">
        <v>26</v>
      </c>
      <c r="E5055" s="23" t="s">
        <v>3</v>
      </c>
      <c r="F5055" s="23" t="s">
        <v>362</v>
      </c>
      <c r="G5055" s="23">
        <v>14</v>
      </c>
    </row>
    <row r="5056" spans="1:7" ht="15" x14ac:dyDescent="0.25">
      <c r="A5056" s="128" t="str">
        <f t="shared" si="78"/>
        <v>Reg2015Polycythemia vera - D45AllSexUnknownDep</v>
      </c>
      <c r="B5056" s="23" t="s">
        <v>2</v>
      </c>
      <c r="C5056" s="23">
        <v>2015</v>
      </c>
      <c r="D5056" s="23" t="s">
        <v>294</v>
      </c>
      <c r="E5056" s="23" t="s">
        <v>3</v>
      </c>
      <c r="F5056" s="23" t="s">
        <v>362</v>
      </c>
      <c r="G5056" s="23">
        <v>1</v>
      </c>
    </row>
    <row r="5057" spans="1:7" ht="15" x14ac:dyDescent="0.25">
      <c r="A5057" s="128" t="str">
        <f t="shared" si="78"/>
        <v>Reg2015Myelodyplastic syndromes - D46AllSexUnknownDep</v>
      </c>
      <c r="B5057" s="23" t="s">
        <v>2</v>
      </c>
      <c r="C5057" s="23">
        <v>2015</v>
      </c>
      <c r="D5057" s="23" t="s">
        <v>295</v>
      </c>
      <c r="E5057" s="23" t="s">
        <v>3</v>
      </c>
      <c r="F5057" s="23" t="s">
        <v>362</v>
      </c>
      <c r="G5057" s="23">
        <v>7</v>
      </c>
    </row>
    <row r="5058" spans="1:7" ht="15" x14ac:dyDescent="0.25">
      <c r="A5058" s="128" t="str">
        <f t="shared" si="78"/>
        <v>Reg2015Uncertain behaviour of lymphoid, haematopoietic and related tissue - D47AllSexUnknownDep</v>
      </c>
      <c r="B5058" s="23" t="s">
        <v>2</v>
      </c>
      <c r="C5058" s="23">
        <v>2015</v>
      </c>
      <c r="D5058" s="23" t="s">
        <v>296</v>
      </c>
      <c r="E5058" s="23" t="s">
        <v>3</v>
      </c>
      <c r="F5058" s="23" t="s">
        <v>362</v>
      </c>
      <c r="G5058" s="23">
        <v>1</v>
      </c>
    </row>
    <row r="5059" spans="1:7" ht="15" x14ac:dyDescent="0.25">
      <c r="A5059" s="128" t="str">
        <f t="shared" ref="A5059:A5122" si="79">B5059&amp;C5059&amp;D5059&amp;E5059&amp;F5059</f>
        <v>Reg2015All Cancers - C00-C96, D45-D47AllSex1</v>
      </c>
      <c r="B5059" s="23" t="s">
        <v>2</v>
      </c>
      <c r="C5059" s="23">
        <v>2015</v>
      </c>
      <c r="D5059" s="23" t="s">
        <v>17</v>
      </c>
      <c r="E5059" s="23" t="s">
        <v>3</v>
      </c>
      <c r="F5059" s="23">
        <v>1</v>
      </c>
      <c r="G5059" s="23">
        <v>4016</v>
      </c>
    </row>
    <row r="5060" spans="1:7" ht="15" x14ac:dyDescent="0.25">
      <c r="A5060" s="128" t="str">
        <f t="shared" si="79"/>
        <v>Reg2015All Cancers - C00-C96, D45-D47AllSex2</v>
      </c>
      <c r="B5060" s="23" t="s">
        <v>2</v>
      </c>
      <c r="C5060" s="23">
        <v>2015</v>
      </c>
      <c r="D5060" s="23" t="s">
        <v>17</v>
      </c>
      <c r="E5060" s="23" t="s">
        <v>3</v>
      </c>
      <c r="F5060" s="23">
        <v>2</v>
      </c>
      <c r="G5060" s="23">
        <v>4017</v>
      </c>
    </row>
    <row r="5061" spans="1:7" ht="15" x14ac:dyDescent="0.25">
      <c r="A5061" s="128" t="str">
        <f t="shared" si="79"/>
        <v>Reg2015All Cancers - C00-C96, D45-D47AllSex3</v>
      </c>
      <c r="B5061" s="23" t="s">
        <v>2</v>
      </c>
      <c r="C5061" s="23">
        <v>2015</v>
      </c>
      <c r="D5061" s="23" t="s">
        <v>17</v>
      </c>
      <c r="E5061" s="23" t="s">
        <v>3</v>
      </c>
      <c r="F5061" s="23">
        <v>3</v>
      </c>
      <c r="G5061" s="23">
        <v>4695</v>
      </c>
    </row>
    <row r="5062" spans="1:7" ht="15" x14ac:dyDescent="0.25">
      <c r="A5062" s="128" t="str">
        <f t="shared" si="79"/>
        <v>Reg2015All Cancers - C00-C96, D45-D47AllSex4</v>
      </c>
      <c r="B5062" s="23" t="s">
        <v>2</v>
      </c>
      <c r="C5062" s="23">
        <v>2015</v>
      </c>
      <c r="D5062" s="23" t="s">
        <v>17</v>
      </c>
      <c r="E5062" s="23" t="s">
        <v>3</v>
      </c>
      <c r="F5062" s="23">
        <v>4</v>
      </c>
      <c r="G5062" s="23">
        <v>5136</v>
      </c>
    </row>
    <row r="5063" spans="1:7" ht="15" x14ac:dyDescent="0.25">
      <c r="A5063" s="128" t="str">
        <f t="shared" si="79"/>
        <v>Reg2015All Cancers - C00-C96, D45-D47AllSex5</v>
      </c>
      <c r="B5063" s="23" t="s">
        <v>2</v>
      </c>
      <c r="C5063" s="23">
        <v>2015</v>
      </c>
      <c r="D5063" s="23" t="s">
        <v>17</v>
      </c>
      <c r="E5063" s="23" t="s">
        <v>3</v>
      </c>
      <c r="F5063" s="23">
        <v>5</v>
      </c>
      <c r="G5063" s="23">
        <v>4791</v>
      </c>
    </row>
    <row r="5064" spans="1:7" ht="15" x14ac:dyDescent="0.25">
      <c r="A5064" s="128" t="str">
        <f t="shared" si="79"/>
        <v>Reg2015All Cancers - C00-C96, D45-D47AllSexUnknownDep</v>
      </c>
      <c r="B5064" s="23" t="s">
        <v>2</v>
      </c>
      <c r="C5064" s="23">
        <v>2015</v>
      </c>
      <c r="D5064" s="23" t="s">
        <v>17</v>
      </c>
      <c r="E5064" s="23" t="s">
        <v>3</v>
      </c>
      <c r="F5064" s="23" t="s">
        <v>362</v>
      </c>
      <c r="G5064" s="23">
        <v>494</v>
      </c>
    </row>
    <row r="5065" spans="1:7" ht="15" x14ac:dyDescent="0.25">
      <c r="A5065" s="128" t="str">
        <f t="shared" si="79"/>
        <v>Reg2015All Cancers - C00-C96, D45-D47Female1</v>
      </c>
      <c r="B5065" s="23" t="s">
        <v>2</v>
      </c>
      <c r="C5065" s="23">
        <v>2015</v>
      </c>
      <c r="D5065" s="23" t="s">
        <v>17</v>
      </c>
      <c r="E5065" s="23" t="s">
        <v>4</v>
      </c>
      <c r="F5065" s="23">
        <v>1</v>
      </c>
      <c r="G5065" s="23">
        <v>1880</v>
      </c>
    </row>
    <row r="5066" spans="1:7" ht="15" x14ac:dyDescent="0.25">
      <c r="A5066" s="128" t="str">
        <f t="shared" si="79"/>
        <v>Reg2015All Cancers - C00-C96, D45-D47Female2</v>
      </c>
      <c r="B5066" s="23" t="s">
        <v>2</v>
      </c>
      <c r="C5066" s="23">
        <v>2015</v>
      </c>
      <c r="D5066" s="23" t="s">
        <v>17</v>
      </c>
      <c r="E5066" s="23" t="s">
        <v>4</v>
      </c>
      <c r="F5066" s="23">
        <v>2</v>
      </c>
      <c r="G5066" s="23">
        <v>1890</v>
      </c>
    </row>
    <row r="5067" spans="1:7" ht="15" x14ac:dyDescent="0.25">
      <c r="A5067" s="128" t="str">
        <f t="shared" si="79"/>
        <v>Reg2015All Cancers - C00-C96, D45-D47Female3</v>
      </c>
      <c r="B5067" s="23" t="s">
        <v>2</v>
      </c>
      <c r="C5067" s="23">
        <v>2015</v>
      </c>
      <c r="D5067" s="23" t="s">
        <v>17</v>
      </c>
      <c r="E5067" s="23" t="s">
        <v>4</v>
      </c>
      <c r="F5067" s="23">
        <v>3</v>
      </c>
      <c r="G5067" s="23">
        <v>2289</v>
      </c>
    </row>
    <row r="5068" spans="1:7" ht="15" x14ac:dyDescent="0.25">
      <c r="A5068" s="128" t="str">
        <f t="shared" si="79"/>
        <v>Reg2015All Cancers - C00-C96, D45-D47Female4</v>
      </c>
      <c r="B5068" s="23" t="s">
        <v>2</v>
      </c>
      <c r="C5068" s="23">
        <v>2015</v>
      </c>
      <c r="D5068" s="23" t="s">
        <v>17</v>
      </c>
      <c r="E5068" s="23" t="s">
        <v>4</v>
      </c>
      <c r="F5068" s="23">
        <v>4</v>
      </c>
      <c r="G5068" s="23">
        <v>2465</v>
      </c>
    </row>
    <row r="5069" spans="1:7" ht="15" x14ac:dyDescent="0.25">
      <c r="A5069" s="128" t="str">
        <f t="shared" si="79"/>
        <v>Reg2015All Cancers - C00-C96, D45-D47Female5</v>
      </c>
      <c r="B5069" s="23" t="s">
        <v>2</v>
      </c>
      <c r="C5069" s="23">
        <v>2015</v>
      </c>
      <c r="D5069" s="23" t="s">
        <v>17</v>
      </c>
      <c r="E5069" s="23" t="s">
        <v>4</v>
      </c>
      <c r="F5069" s="23">
        <v>5</v>
      </c>
      <c r="G5069" s="23">
        <v>2452</v>
      </c>
    </row>
    <row r="5070" spans="1:7" ht="15" x14ac:dyDescent="0.25">
      <c r="A5070" s="128" t="str">
        <f t="shared" si="79"/>
        <v>Reg2015All Cancers - C00-C96, D45-D47FemaleUnknownDep</v>
      </c>
      <c r="B5070" s="23" t="s">
        <v>2</v>
      </c>
      <c r="C5070" s="23">
        <v>2015</v>
      </c>
      <c r="D5070" s="23" t="s">
        <v>17</v>
      </c>
      <c r="E5070" s="23" t="s">
        <v>4</v>
      </c>
      <c r="F5070" s="23" t="s">
        <v>362</v>
      </c>
      <c r="G5070" s="23">
        <v>228</v>
      </c>
    </row>
    <row r="5071" spans="1:7" ht="15" x14ac:dyDescent="0.25">
      <c r="A5071" s="128" t="str">
        <f t="shared" si="79"/>
        <v>Reg2015All Cancers - C00-C96, D45-D47Male1</v>
      </c>
      <c r="B5071" s="23" t="s">
        <v>2</v>
      </c>
      <c r="C5071" s="23">
        <v>2015</v>
      </c>
      <c r="D5071" s="23" t="s">
        <v>17</v>
      </c>
      <c r="E5071" s="23" t="s">
        <v>5</v>
      </c>
      <c r="F5071" s="23">
        <v>1</v>
      </c>
      <c r="G5071" s="23">
        <v>2136</v>
      </c>
    </row>
    <row r="5072" spans="1:7" ht="15" x14ac:dyDescent="0.25">
      <c r="A5072" s="128" t="str">
        <f t="shared" si="79"/>
        <v>Reg2015All Cancers - C00-C96, D45-D47Male2</v>
      </c>
      <c r="B5072" s="23" t="s">
        <v>2</v>
      </c>
      <c r="C5072" s="23">
        <v>2015</v>
      </c>
      <c r="D5072" s="23" t="s">
        <v>17</v>
      </c>
      <c r="E5072" s="23" t="s">
        <v>5</v>
      </c>
      <c r="F5072" s="23">
        <v>2</v>
      </c>
      <c r="G5072" s="23">
        <v>2127</v>
      </c>
    </row>
    <row r="5073" spans="1:7" ht="15" x14ac:dyDescent="0.25">
      <c r="A5073" s="128" t="str">
        <f t="shared" si="79"/>
        <v>Reg2015All Cancers - C00-C96, D45-D47Male3</v>
      </c>
      <c r="B5073" s="23" t="s">
        <v>2</v>
      </c>
      <c r="C5073" s="23">
        <v>2015</v>
      </c>
      <c r="D5073" s="23" t="s">
        <v>17</v>
      </c>
      <c r="E5073" s="23" t="s">
        <v>5</v>
      </c>
      <c r="F5073" s="23">
        <v>3</v>
      </c>
      <c r="G5073" s="23">
        <v>2406</v>
      </c>
    </row>
    <row r="5074" spans="1:7" ht="15" x14ac:dyDescent="0.25">
      <c r="A5074" s="128" t="str">
        <f t="shared" si="79"/>
        <v>Reg2015All Cancers - C00-C96, D45-D47Male4</v>
      </c>
      <c r="B5074" s="23" t="s">
        <v>2</v>
      </c>
      <c r="C5074" s="23">
        <v>2015</v>
      </c>
      <c r="D5074" s="23" t="s">
        <v>17</v>
      </c>
      <c r="E5074" s="23" t="s">
        <v>5</v>
      </c>
      <c r="F5074" s="23">
        <v>4</v>
      </c>
      <c r="G5074" s="23">
        <v>2671</v>
      </c>
    </row>
    <row r="5075" spans="1:7" ht="15" x14ac:dyDescent="0.25">
      <c r="A5075" s="128" t="str">
        <f t="shared" si="79"/>
        <v>Reg2015All Cancers - C00-C96, D45-D47Male5</v>
      </c>
      <c r="B5075" s="23" t="s">
        <v>2</v>
      </c>
      <c r="C5075" s="23">
        <v>2015</v>
      </c>
      <c r="D5075" s="23" t="s">
        <v>17</v>
      </c>
      <c r="E5075" s="23" t="s">
        <v>5</v>
      </c>
      <c r="F5075" s="23">
        <v>5</v>
      </c>
      <c r="G5075" s="23">
        <v>2339</v>
      </c>
    </row>
    <row r="5076" spans="1:7" ht="15" x14ac:dyDescent="0.25">
      <c r="A5076" s="128" t="str">
        <f t="shared" si="79"/>
        <v>Reg2015All Cancers - C00-C96, D45-D47MaleUnknownDep</v>
      </c>
      <c r="B5076" s="23" t="s">
        <v>2</v>
      </c>
      <c r="C5076" s="23">
        <v>2015</v>
      </c>
      <c r="D5076" s="23" t="s">
        <v>17</v>
      </c>
      <c r="E5076" s="23" t="s">
        <v>5</v>
      </c>
      <c r="F5076" s="23" t="s">
        <v>362</v>
      </c>
      <c r="G5076" s="23">
        <v>266</v>
      </c>
    </row>
    <row r="5077" spans="1:7" ht="15" x14ac:dyDescent="0.25">
      <c r="A5077" s="128" t="str">
        <f t="shared" si="79"/>
        <v>Reg2015Lip - C00FemaleNorthern Network</v>
      </c>
      <c r="B5077" s="23" t="s">
        <v>2</v>
      </c>
      <c r="C5077" s="23">
        <v>2015</v>
      </c>
      <c r="D5077" s="23" t="s">
        <v>27</v>
      </c>
      <c r="E5077" s="23" t="s">
        <v>4</v>
      </c>
      <c r="F5077" s="23" t="s">
        <v>244</v>
      </c>
      <c r="G5077" s="23">
        <v>2</v>
      </c>
    </row>
    <row r="5078" spans="1:7" ht="15" x14ac:dyDescent="0.25">
      <c r="A5078" s="128" t="str">
        <f t="shared" si="79"/>
        <v>Reg2015Tongue - C01-C02FemaleNorthern Network</v>
      </c>
      <c r="B5078" s="23" t="s">
        <v>2</v>
      </c>
      <c r="C5078" s="23">
        <v>2015</v>
      </c>
      <c r="D5078" s="23" t="s">
        <v>42</v>
      </c>
      <c r="E5078" s="23" t="s">
        <v>4</v>
      </c>
      <c r="F5078" s="23" t="s">
        <v>244</v>
      </c>
      <c r="G5078" s="23">
        <v>9</v>
      </c>
    </row>
    <row r="5079" spans="1:7" ht="15" x14ac:dyDescent="0.25">
      <c r="A5079" s="128" t="str">
        <f t="shared" si="79"/>
        <v>Reg2015Mouth - C03-C06FemaleNorthern Network</v>
      </c>
      <c r="B5079" s="23" t="s">
        <v>2</v>
      </c>
      <c r="C5079" s="23">
        <v>2015</v>
      </c>
      <c r="D5079" s="23" t="s">
        <v>31</v>
      </c>
      <c r="E5079" s="23" t="s">
        <v>4</v>
      </c>
      <c r="F5079" s="23" t="s">
        <v>244</v>
      </c>
      <c r="G5079" s="23">
        <v>7</v>
      </c>
    </row>
    <row r="5080" spans="1:7" ht="15" x14ac:dyDescent="0.25">
      <c r="A5080" s="128" t="str">
        <f t="shared" si="79"/>
        <v>Reg2015Salivary glands - C07-C08FemaleNorthern Network</v>
      </c>
      <c r="B5080" s="23" t="s">
        <v>2</v>
      </c>
      <c r="C5080" s="23">
        <v>2015</v>
      </c>
      <c r="D5080" s="23" t="s">
        <v>247</v>
      </c>
      <c r="E5080" s="23" t="s">
        <v>4</v>
      </c>
      <c r="F5080" s="23" t="s">
        <v>244</v>
      </c>
      <c r="G5080" s="23">
        <v>8</v>
      </c>
    </row>
    <row r="5081" spans="1:7" ht="15" x14ac:dyDescent="0.25">
      <c r="A5081" s="128" t="str">
        <f t="shared" si="79"/>
        <v>Reg2015Tonsils - C09FemaleNorthern Network</v>
      </c>
      <c r="B5081" s="23" t="s">
        <v>2</v>
      </c>
      <c r="C5081" s="23">
        <v>2015</v>
      </c>
      <c r="D5081" s="23" t="s">
        <v>248</v>
      </c>
      <c r="E5081" s="23" t="s">
        <v>4</v>
      </c>
      <c r="F5081" s="23" t="s">
        <v>244</v>
      </c>
      <c r="G5081" s="23">
        <v>4</v>
      </c>
    </row>
    <row r="5082" spans="1:7" ht="15" x14ac:dyDescent="0.25">
      <c r="A5082" s="128" t="str">
        <f t="shared" si="79"/>
        <v>Reg2015Oropharynx - C10FemaleNorthern Network</v>
      </c>
      <c r="B5082" s="23" t="s">
        <v>2</v>
      </c>
      <c r="C5082" s="23">
        <v>2015</v>
      </c>
      <c r="D5082" s="23" t="s">
        <v>34</v>
      </c>
      <c r="E5082" s="23" t="s">
        <v>4</v>
      </c>
      <c r="F5082" s="23" t="s">
        <v>244</v>
      </c>
      <c r="G5082" s="23">
        <v>2</v>
      </c>
    </row>
    <row r="5083" spans="1:7" ht="15" x14ac:dyDescent="0.25">
      <c r="A5083" s="128" t="str">
        <f t="shared" si="79"/>
        <v>Reg2015Nasopharynx - C11FemaleNorthern Network</v>
      </c>
      <c r="B5083" s="23" t="s">
        <v>2</v>
      </c>
      <c r="C5083" s="23">
        <v>2015</v>
      </c>
      <c r="D5083" s="23" t="s">
        <v>32</v>
      </c>
      <c r="E5083" s="23" t="s">
        <v>4</v>
      </c>
      <c r="F5083" s="23" t="s">
        <v>244</v>
      </c>
      <c r="G5083" s="23">
        <v>5</v>
      </c>
    </row>
    <row r="5084" spans="1:7" ht="15" x14ac:dyDescent="0.25">
      <c r="A5084" s="128" t="str">
        <f t="shared" si="79"/>
        <v>Reg2015Pyriform sinus - C12FemaleNorthern Network</v>
      </c>
      <c r="B5084" s="23" t="s">
        <v>2</v>
      </c>
      <c r="C5084" s="23">
        <v>2015</v>
      </c>
      <c r="D5084" s="23" t="s">
        <v>249</v>
      </c>
      <c r="E5084" s="23" t="s">
        <v>4</v>
      </c>
      <c r="F5084" s="23" t="s">
        <v>244</v>
      </c>
      <c r="G5084" s="23">
        <v>1</v>
      </c>
    </row>
    <row r="5085" spans="1:7" ht="15" x14ac:dyDescent="0.25">
      <c r="A5085" s="128" t="str">
        <f t="shared" si="79"/>
        <v>Reg2015Oesophagus - C15FemaleNorthern Network</v>
      </c>
      <c r="B5085" s="23" t="s">
        <v>2</v>
      </c>
      <c r="C5085" s="23">
        <v>2015</v>
      </c>
      <c r="D5085" s="23" t="s">
        <v>33</v>
      </c>
      <c r="E5085" s="23" t="s">
        <v>4</v>
      </c>
      <c r="F5085" s="23" t="s">
        <v>244</v>
      </c>
      <c r="G5085" s="23">
        <v>29</v>
      </c>
    </row>
    <row r="5086" spans="1:7" ht="15" x14ac:dyDescent="0.25">
      <c r="A5086" s="128" t="str">
        <f t="shared" si="79"/>
        <v>Reg2015Stomach - C16FemaleNorthern Network</v>
      </c>
      <c r="B5086" s="23" t="s">
        <v>2</v>
      </c>
      <c r="C5086" s="23">
        <v>2015</v>
      </c>
      <c r="D5086" s="23" t="s">
        <v>39</v>
      </c>
      <c r="E5086" s="23" t="s">
        <v>4</v>
      </c>
      <c r="F5086" s="23" t="s">
        <v>244</v>
      </c>
      <c r="G5086" s="23">
        <v>74</v>
      </c>
    </row>
    <row r="5087" spans="1:7" ht="15" x14ac:dyDescent="0.25">
      <c r="A5087" s="128" t="str">
        <f t="shared" si="79"/>
        <v>Reg2015Small intestine - C17FemaleNorthern Network</v>
      </c>
      <c r="B5087" s="23" t="s">
        <v>2</v>
      </c>
      <c r="C5087" s="23">
        <v>2015</v>
      </c>
      <c r="D5087" s="23" t="s">
        <v>252</v>
      </c>
      <c r="E5087" s="23" t="s">
        <v>4</v>
      </c>
      <c r="F5087" s="23" t="s">
        <v>244</v>
      </c>
      <c r="G5087" s="23">
        <v>17</v>
      </c>
    </row>
    <row r="5088" spans="1:7" ht="15" x14ac:dyDescent="0.25">
      <c r="A5088" s="128" t="str">
        <f t="shared" si="79"/>
        <v>Reg2015Colon, rectum and rectosigmoid junction - C18-C20FemaleNorthern Network</v>
      </c>
      <c r="B5088" s="23" t="s">
        <v>2</v>
      </c>
      <c r="C5088" s="23">
        <v>2015</v>
      </c>
      <c r="D5088" s="23" t="s">
        <v>1567</v>
      </c>
      <c r="E5088" s="23" t="s">
        <v>4</v>
      </c>
      <c r="F5088" s="23" t="s">
        <v>244</v>
      </c>
      <c r="G5088" s="23">
        <v>470</v>
      </c>
    </row>
    <row r="5089" spans="1:7" ht="15" x14ac:dyDescent="0.25">
      <c r="A5089" s="128" t="str">
        <f t="shared" si="79"/>
        <v>Reg2015Anus - C21FemaleNorthern Network</v>
      </c>
      <c r="B5089" s="23" t="s">
        <v>2</v>
      </c>
      <c r="C5089" s="23">
        <v>2015</v>
      </c>
      <c r="D5089" s="23" t="s">
        <v>18</v>
      </c>
      <c r="E5089" s="23" t="s">
        <v>4</v>
      </c>
      <c r="F5089" s="23" t="s">
        <v>244</v>
      </c>
      <c r="G5089" s="23">
        <v>14</v>
      </c>
    </row>
    <row r="5090" spans="1:7" ht="15" x14ac:dyDescent="0.25">
      <c r="A5090" s="128" t="str">
        <f t="shared" si="79"/>
        <v>Reg2015Liver - C22FemaleNorthern Network</v>
      </c>
      <c r="B5090" s="23" t="s">
        <v>2</v>
      </c>
      <c r="C5090" s="23">
        <v>2015</v>
      </c>
      <c r="D5090" s="23" t="s">
        <v>254</v>
      </c>
      <c r="E5090" s="23" t="s">
        <v>4</v>
      </c>
      <c r="F5090" s="23" t="s">
        <v>244</v>
      </c>
      <c r="G5090" s="23">
        <v>42</v>
      </c>
    </row>
    <row r="5091" spans="1:7" ht="15" x14ac:dyDescent="0.25">
      <c r="A5091" s="128" t="str">
        <f t="shared" si="79"/>
        <v>Reg2015Gallbladder - C23FemaleNorthern Network</v>
      </c>
      <c r="B5091" s="23" t="s">
        <v>2</v>
      </c>
      <c r="C5091" s="23">
        <v>2015</v>
      </c>
      <c r="D5091" s="23" t="s">
        <v>23</v>
      </c>
      <c r="E5091" s="23" t="s">
        <v>4</v>
      </c>
      <c r="F5091" s="23" t="s">
        <v>244</v>
      </c>
      <c r="G5091" s="23">
        <v>18</v>
      </c>
    </row>
    <row r="5092" spans="1:7" ht="15" x14ac:dyDescent="0.25">
      <c r="A5092" s="128" t="str">
        <f t="shared" si="79"/>
        <v>Reg2015Other biliary tract - C24FemaleNorthern Network</v>
      </c>
      <c r="B5092" s="23" t="s">
        <v>2</v>
      </c>
      <c r="C5092" s="23">
        <v>2015</v>
      </c>
      <c r="D5092" s="23" t="s">
        <v>255</v>
      </c>
      <c r="E5092" s="23" t="s">
        <v>4</v>
      </c>
      <c r="F5092" s="23" t="s">
        <v>244</v>
      </c>
      <c r="G5092" s="23">
        <v>13</v>
      </c>
    </row>
    <row r="5093" spans="1:7" ht="15" x14ac:dyDescent="0.25">
      <c r="A5093" s="128" t="str">
        <f t="shared" si="79"/>
        <v>Reg2015Pancreas - C25FemaleNorthern Network</v>
      </c>
      <c r="B5093" s="23" t="s">
        <v>2</v>
      </c>
      <c r="C5093" s="23">
        <v>2015</v>
      </c>
      <c r="D5093" s="23" t="s">
        <v>36</v>
      </c>
      <c r="E5093" s="23" t="s">
        <v>4</v>
      </c>
      <c r="F5093" s="23" t="s">
        <v>244</v>
      </c>
      <c r="G5093" s="23">
        <v>91</v>
      </c>
    </row>
    <row r="5094" spans="1:7" ht="15" x14ac:dyDescent="0.25">
      <c r="A5094" s="128" t="str">
        <f t="shared" si="79"/>
        <v>Reg2015Other digestive organs - C26FemaleNorthern Network</v>
      </c>
      <c r="B5094" s="23" t="s">
        <v>2</v>
      </c>
      <c r="C5094" s="23">
        <v>2015</v>
      </c>
      <c r="D5094" s="23" t="s">
        <v>256</v>
      </c>
      <c r="E5094" s="23" t="s">
        <v>4</v>
      </c>
      <c r="F5094" s="23" t="s">
        <v>244</v>
      </c>
      <c r="G5094" s="23">
        <v>18</v>
      </c>
    </row>
    <row r="5095" spans="1:7" ht="15" x14ac:dyDescent="0.25">
      <c r="A5095" s="128" t="str">
        <f t="shared" si="79"/>
        <v>Reg2015Nasal cavity and middle ear - C30FemaleNorthern Network</v>
      </c>
      <c r="B5095" s="23" t="s">
        <v>2</v>
      </c>
      <c r="C5095" s="23">
        <v>2015</v>
      </c>
      <c r="D5095" s="23" t="s">
        <v>258</v>
      </c>
      <c r="E5095" s="23" t="s">
        <v>4</v>
      </c>
      <c r="F5095" s="23" t="s">
        <v>244</v>
      </c>
      <c r="G5095" s="23">
        <v>3</v>
      </c>
    </row>
    <row r="5096" spans="1:7" ht="15" x14ac:dyDescent="0.25">
      <c r="A5096" s="128" t="str">
        <f t="shared" si="79"/>
        <v>Reg2015Accessory sinuses - C31FemaleNorthern Network</v>
      </c>
      <c r="B5096" s="23" t="s">
        <v>2</v>
      </c>
      <c r="C5096" s="23">
        <v>2015</v>
      </c>
      <c r="D5096" s="23" t="s">
        <v>259</v>
      </c>
      <c r="E5096" s="23" t="s">
        <v>4</v>
      </c>
      <c r="F5096" s="23" t="s">
        <v>244</v>
      </c>
      <c r="G5096" s="23">
        <v>2</v>
      </c>
    </row>
    <row r="5097" spans="1:7" ht="15" x14ac:dyDescent="0.25">
      <c r="A5097" s="128" t="str">
        <f t="shared" si="79"/>
        <v>Reg2015Larynx - C32FemaleNorthern Network</v>
      </c>
      <c r="B5097" s="23" t="s">
        <v>2</v>
      </c>
      <c r="C5097" s="23">
        <v>2015</v>
      </c>
      <c r="D5097" s="23" t="s">
        <v>25</v>
      </c>
      <c r="E5097" s="23" t="s">
        <v>4</v>
      </c>
      <c r="F5097" s="23" t="s">
        <v>244</v>
      </c>
      <c r="G5097" s="23">
        <v>4</v>
      </c>
    </row>
    <row r="5098" spans="1:7" ht="15" x14ac:dyDescent="0.25">
      <c r="A5098" s="128" t="str">
        <f t="shared" si="79"/>
        <v>Reg2015Lung - C33-C34FemaleNorthern Network</v>
      </c>
      <c r="B5098" s="23" t="s">
        <v>2</v>
      </c>
      <c r="C5098" s="23">
        <v>2015</v>
      </c>
      <c r="D5098" s="23" t="s">
        <v>47</v>
      </c>
      <c r="E5098" s="23" t="s">
        <v>4</v>
      </c>
      <c r="F5098" s="23" t="s">
        <v>244</v>
      </c>
      <c r="G5098" s="23">
        <v>382</v>
      </c>
    </row>
    <row r="5099" spans="1:7" ht="15" x14ac:dyDescent="0.25">
      <c r="A5099" s="128" t="str">
        <f t="shared" si="79"/>
        <v>Reg2015Thymus - C37FemaleNorthern Network</v>
      </c>
      <c r="B5099" s="23" t="s">
        <v>2</v>
      </c>
      <c r="C5099" s="23">
        <v>2015</v>
      </c>
      <c r="D5099" s="23" t="s">
        <v>41</v>
      </c>
      <c r="E5099" s="23" t="s">
        <v>4</v>
      </c>
      <c r="F5099" s="23" t="s">
        <v>244</v>
      </c>
      <c r="G5099" s="23">
        <v>4</v>
      </c>
    </row>
    <row r="5100" spans="1:7" ht="15" x14ac:dyDescent="0.25">
      <c r="A5100" s="128" t="str">
        <f t="shared" si="79"/>
        <v>Reg2015Heart, mediastinum and pleura - C38FemaleNorthern Network</v>
      </c>
      <c r="B5100" s="23" t="s">
        <v>2</v>
      </c>
      <c r="C5100" s="23">
        <v>2015</v>
      </c>
      <c r="D5100" s="23" t="s">
        <v>260</v>
      </c>
      <c r="E5100" s="23" t="s">
        <v>4</v>
      </c>
      <c r="F5100" s="23" t="s">
        <v>244</v>
      </c>
      <c r="G5100" s="23">
        <v>2</v>
      </c>
    </row>
    <row r="5101" spans="1:7" ht="15" x14ac:dyDescent="0.25">
      <c r="A5101" s="128" t="str">
        <f t="shared" si="79"/>
        <v>Reg2015Bone and articular cartilage - C40-C41FemaleNorthern Network</v>
      </c>
      <c r="B5101" s="23" t="s">
        <v>2</v>
      </c>
      <c r="C5101" s="23">
        <v>2015</v>
      </c>
      <c r="D5101" s="23" t="s">
        <v>262</v>
      </c>
      <c r="E5101" s="23" t="s">
        <v>4</v>
      </c>
      <c r="F5101" s="23" t="s">
        <v>244</v>
      </c>
      <c r="G5101" s="23">
        <v>4</v>
      </c>
    </row>
    <row r="5102" spans="1:7" ht="15" x14ac:dyDescent="0.25">
      <c r="A5102" s="128" t="str">
        <f t="shared" si="79"/>
        <v>Reg2015Melanoma - C43FemaleNorthern Network</v>
      </c>
      <c r="B5102" s="23" t="s">
        <v>2</v>
      </c>
      <c r="C5102" s="23">
        <v>2015</v>
      </c>
      <c r="D5102" s="23" t="s">
        <v>28</v>
      </c>
      <c r="E5102" s="23" t="s">
        <v>4</v>
      </c>
      <c r="F5102" s="23" t="s">
        <v>244</v>
      </c>
      <c r="G5102" s="23">
        <v>335</v>
      </c>
    </row>
    <row r="5103" spans="1:7" ht="15" x14ac:dyDescent="0.25">
      <c r="A5103" s="128" t="str">
        <f t="shared" si="79"/>
        <v>Reg2015Non-melanoma - C44FemaleNorthern Network</v>
      </c>
      <c r="B5103" s="23" t="s">
        <v>2</v>
      </c>
      <c r="C5103" s="23">
        <v>2015</v>
      </c>
      <c r="D5103" s="23" t="s">
        <v>263</v>
      </c>
      <c r="E5103" s="23" t="s">
        <v>4</v>
      </c>
      <c r="F5103" s="23" t="s">
        <v>244</v>
      </c>
      <c r="G5103" s="23">
        <v>14</v>
      </c>
    </row>
    <row r="5104" spans="1:7" ht="15" x14ac:dyDescent="0.25">
      <c r="A5104" s="128" t="str">
        <f t="shared" si="79"/>
        <v>Reg2015Mesothelioma - C45FemaleNorthern Network</v>
      </c>
      <c r="B5104" s="23" t="s">
        <v>2</v>
      </c>
      <c r="C5104" s="23">
        <v>2015</v>
      </c>
      <c r="D5104" s="23" t="s">
        <v>30</v>
      </c>
      <c r="E5104" s="23" t="s">
        <v>4</v>
      </c>
      <c r="F5104" s="23" t="s">
        <v>244</v>
      </c>
      <c r="G5104" s="23">
        <v>6</v>
      </c>
    </row>
    <row r="5105" spans="1:7" ht="15" x14ac:dyDescent="0.25">
      <c r="A5105" s="128" t="str">
        <f t="shared" si="79"/>
        <v>Reg2015Kaposi sarcoma - C46FemaleNorthern Network</v>
      </c>
      <c r="B5105" s="23" t="s">
        <v>2</v>
      </c>
      <c r="C5105" s="23">
        <v>2015</v>
      </c>
      <c r="D5105" s="23" t="s">
        <v>265</v>
      </c>
      <c r="E5105" s="23" t="s">
        <v>4</v>
      </c>
      <c r="F5105" s="23" t="s">
        <v>244</v>
      </c>
      <c r="G5105" s="23">
        <v>1</v>
      </c>
    </row>
    <row r="5106" spans="1:7" ht="15" x14ac:dyDescent="0.25">
      <c r="A5106" s="128" t="str">
        <f t="shared" si="79"/>
        <v>Reg2015Peritoneum - C48FemaleNorthern Network</v>
      </c>
      <c r="B5106" s="23" t="s">
        <v>2</v>
      </c>
      <c r="C5106" s="23">
        <v>2015</v>
      </c>
      <c r="D5106" s="23" t="s">
        <v>267</v>
      </c>
      <c r="E5106" s="23" t="s">
        <v>4</v>
      </c>
      <c r="F5106" s="23" t="s">
        <v>244</v>
      </c>
      <c r="G5106" s="23">
        <v>13</v>
      </c>
    </row>
    <row r="5107" spans="1:7" ht="15" x14ac:dyDescent="0.25">
      <c r="A5107" s="128" t="str">
        <f t="shared" si="79"/>
        <v>Reg2015Connective tissue - C49FemaleNorthern Network</v>
      </c>
      <c r="B5107" s="23" t="s">
        <v>2</v>
      </c>
      <c r="C5107" s="23">
        <v>2015</v>
      </c>
      <c r="D5107" s="23" t="s">
        <v>268</v>
      </c>
      <c r="E5107" s="23" t="s">
        <v>4</v>
      </c>
      <c r="F5107" s="23" t="s">
        <v>244</v>
      </c>
      <c r="G5107" s="23">
        <v>19</v>
      </c>
    </row>
    <row r="5108" spans="1:7" ht="15" x14ac:dyDescent="0.25">
      <c r="A5108" s="128" t="str">
        <f t="shared" si="79"/>
        <v>Reg2015Breast - C50FemaleNorthern Network</v>
      </c>
      <c r="B5108" s="23" t="s">
        <v>2</v>
      </c>
      <c r="C5108" s="23">
        <v>2015</v>
      </c>
      <c r="D5108" s="23" t="s">
        <v>21</v>
      </c>
      <c r="E5108" s="23" t="s">
        <v>4</v>
      </c>
      <c r="F5108" s="23" t="s">
        <v>244</v>
      </c>
      <c r="G5108" s="23">
        <v>1121</v>
      </c>
    </row>
    <row r="5109" spans="1:7" ht="15" x14ac:dyDescent="0.25">
      <c r="A5109" s="128" t="str">
        <f t="shared" si="79"/>
        <v>Reg2015Vulva - C51FemaleNorthern Network</v>
      </c>
      <c r="B5109" s="23" t="s">
        <v>2</v>
      </c>
      <c r="C5109" s="23">
        <v>2015</v>
      </c>
      <c r="D5109" s="23" t="s">
        <v>46</v>
      </c>
      <c r="E5109" s="23" t="s">
        <v>4</v>
      </c>
      <c r="F5109" s="23" t="s">
        <v>244</v>
      </c>
      <c r="G5109" s="23">
        <v>6</v>
      </c>
    </row>
    <row r="5110" spans="1:7" ht="15" x14ac:dyDescent="0.25">
      <c r="A5110" s="128" t="str">
        <f t="shared" si="79"/>
        <v>Reg2015Vagina - C52FemaleNorthern Network</v>
      </c>
      <c r="B5110" s="23" t="s">
        <v>2</v>
      </c>
      <c r="C5110" s="23">
        <v>2015</v>
      </c>
      <c r="D5110" s="23" t="s">
        <v>45</v>
      </c>
      <c r="E5110" s="23" t="s">
        <v>4</v>
      </c>
      <c r="F5110" s="23" t="s">
        <v>244</v>
      </c>
      <c r="G5110" s="23">
        <v>3</v>
      </c>
    </row>
    <row r="5111" spans="1:7" ht="15" x14ac:dyDescent="0.25">
      <c r="A5111" s="128" t="str">
        <f t="shared" si="79"/>
        <v>Reg2015Cervix - C53FemaleNorthern Network</v>
      </c>
      <c r="B5111" s="23" t="s">
        <v>2</v>
      </c>
      <c r="C5111" s="23">
        <v>2015</v>
      </c>
      <c r="D5111" s="23" t="s">
        <v>22</v>
      </c>
      <c r="E5111" s="23" t="s">
        <v>4</v>
      </c>
      <c r="F5111" s="23" t="s">
        <v>244</v>
      </c>
      <c r="G5111" s="23">
        <v>38</v>
      </c>
    </row>
    <row r="5112" spans="1:7" ht="15" x14ac:dyDescent="0.25">
      <c r="A5112" s="128" t="str">
        <f t="shared" si="79"/>
        <v>Reg2015Uterus - C54-C55FemaleNorthern Network</v>
      </c>
      <c r="B5112" s="23" t="s">
        <v>2</v>
      </c>
      <c r="C5112" s="23">
        <v>2015</v>
      </c>
      <c r="D5112" s="23" t="s">
        <v>44</v>
      </c>
      <c r="E5112" s="23" t="s">
        <v>4</v>
      </c>
      <c r="F5112" s="23" t="s">
        <v>244</v>
      </c>
      <c r="G5112" s="23">
        <v>212</v>
      </c>
    </row>
    <row r="5113" spans="1:7" ht="15" x14ac:dyDescent="0.25">
      <c r="A5113" s="128" t="str">
        <f t="shared" si="79"/>
        <v>Reg2015Ovary - C56FemaleNorthern Network</v>
      </c>
      <c r="B5113" s="23" t="s">
        <v>2</v>
      </c>
      <c r="C5113" s="23">
        <v>2015</v>
      </c>
      <c r="D5113" s="23" t="s">
        <v>35</v>
      </c>
      <c r="E5113" s="23" t="s">
        <v>4</v>
      </c>
      <c r="F5113" s="23" t="s">
        <v>244</v>
      </c>
      <c r="G5113" s="23">
        <v>82</v>
      </c>
    </row>
    <row r="5114" spans="1:7" ht="15" x14ac:dyDescent="0.25">
      <c r="A5114" s="128" t="str">
        <f t="shared" si="79"/>
        <v>Reg2015Other female genital organs - C57FemaleNorthern Network</v>
      </c>
      <c r="B5114" s="23" t="s">
        <v>2</v>
      </c>
      <c r="C5114" s="23">
        <v>2015</v>
      </c>
      <c r="D5114" s="23" t="s">
        <v>270</v>
      </c>
      <c r="E5114" s="23" t="s">
        <v>4</v>
      </c>
      <c r="F5114" s="23" t="s">
        <v>244</v>
      </c>
      <c r="G5114" s="23">
        <v>45</v>
      </c>
    </row>
    <row r="5115" spans="1:7" ht="15" x14ac:dyDescent="0.25">
      <c r="A5115" s="128" t="str">
        <f t="shared" si="79"/>
        <v>Reg2015Placenta - C58FemaleNorthern Network</v>
      </c>
      <c r="B5115" s="23" t="s">
        <v>2</v>
      </c>
      <c r="C5115" s="23">
        <v>2015</v>
      </c>
      <c r="D5115" s="23" t="s">
        <v>48</v>
      </c>
      <c r="E5115" s="23" t="s">
        <v>4</v>
      </c>
      <c r="F5115" s="23" t="s">
        <v>244</v>
      </c>
      <c r="G5115" s="23">
        <v>1</v>
      </c>
    </row>
    <row r="5116" spans="1:7" ht="15" x14ac:dyDescent="0.25">
      <c r="A5116" s="128" t="str">
        <f t="shared" si="79"/>
        <v>Reg2015Kidney - C64FemaleNorthern Network</v>
      </c>
      <c r="B5116" s="23" t="s">
        <v>2</v>
      </c>
      <c r="C5116" s="23">
        <v>2015</v>
      </c>
      <c r="D5116" s="23" t="s">
        <v>274</v>
      </c>
      <c r="E5116" s="23" t="s">
        <v>4</v>
      </c>
      <c r="F5116" s="23" t="s">
        <v>244</v>
      </c>
      <c r="G5116" s="23">
        <v>47</v>
      </c>
    </row>
    <row r="5117" spans="1:7" ht="15" x14ac:dyDescent="0.25">
      <c r="A5117" s="128" t="str">
        <f t="shared" si="79"/>
        <v>Reg2015Renal pelvis - C65FemaleNorthern Network</v>
      </c>
      <c r="B5117" s="23" t="s">
        <v>2</v>
      </c>
      <c r="C5117" s="23">
        <v>2015</v>
      </c>
      <c r="D5117" s="23" t="s">
        <v>275</v>
      </c>
      <c r="E5117" s="23" t="s">
        <v>4</v>
      </c>
      <c r="F5117" s="23" t="s">
        <v>244</v>
      </c>
      <c r="G5117" s="23">
        <v>4</v>
      </c>
    </row>
    <row r="5118" spans="1:7" ht="15" x14ac:dyDescent="0.25">
      <c r="A5118" s="128" t="str">
        <f t="shared" si="79"/>
        <v>Reg2015Ureter - C66FemaleNorthern Network</v>
      </c>
      <c r="B5118" s="23" t="s">
        <v>2</v>
      </c>
      <c r="C5118" s="23">
        <v>2015</v>
      </c>
      <c r="D5118" s="23" t="s">
        <v>43</v>
      </c>
      <c r="E5118" s="23" t="s">
        <v>4</v>
      </c>
      <c r="F5118" s="23" t="s">
        <v>244</v>
      </c>
      <c r="G5118" s="23">
        <v>4</v>
      </c>
    </row>
    <row r="5119" spans="1:7" ht="15" x14ac:dyDescent="0.25">
      <c r="A5119" s="128" t="str">
        <f t="shared" si="79"/>
        <v>Reg2015Bladder - C67FemaleNorthern Network</v>
      </c>
      <c r="B5119" s="23" t="s">
        <v>2</v>
      </c>
      <c r="C5119" s="23">
        <v>2015</v>
      </c>
      <c r="D5119" s="23" t="s">
        <v>19</v>
      </c>
      <c r="E5119" s="23" t="s">
        <v>4</v>
      </c>
      <c r="F5119" s="23" t="s">
        <v>244</v>
      </c>
      <c r="G5119" s="23">
        <v>31</v>
      </c>
    </row>
    <row r="5120" spans="1:7" ht="15" x14ac:dyDescent="0.25">
      <c r="A5120" s="128" t="str">
        <f t="shared" si="79"/>
        <v>Reg2015Other urinary organs - C68FemaleNorthern Network</v>
      </c>
      <c r="B5120" s="23" t="s">
        <v>2</v>
      </c>
      <c r="C5120" s="23">
        <v>2015</v>
      </c>
      <c r="D5120" s="23" t="s">
        <v>276</v>
      </c>
      <c r="E5120" s="23" t="s">
        <v>4</v>
      </c>
      <c r="F5120" s="23" t="s">
        <v>244</v>
      </c>
      <c r="G5120" s="23">
        <v>2</v>
      </c>
    </row>
    <row r="5121" spans="1:7" ht="15" x14ac:dyDescent="0.25">
      <c r="A5121" s="128" t="str">
        <f t="shared" si="79"/>
        <v>Reg2015Eye - C69FemaleNorthern Network</v>
      </c>
      <c r="B5121" s="23" t="s">
        <v>2</v>
      </c>
      <c r="C5121" s="23">
        <v>2015</v>
      </c>
      <c r="D5121" s="23" t="s">
        <v>278</v>
      </c>
      <c r="E5121" s="23" t="s">
        <v>4</v>
      </c>
      <c r="F5121" s="23" t="s">
        <v>244</v>
      </c>
      <c r="G5121" s="23">
        <v>4</v>
      </c>
    </row>
    <row r="5122" spans="1:7" ht="15" x14ac:dyDescent="0.25">
      <c r="A5122" s="128" t="str">
        <f t="shared" si="79"/>
        <v>Reg2015Meninges - C70FemaleNorthern Network</v>
      </c>
      <c r="B5122" s="23" t="s">
        <v>2</v>
      </c>
      <c r="C5122" s="23">
        <v>2015</v>
      </c>
      <c r="D5122" s="23" t="s">
        <v>29</v>
      </c>
      <c r="E5122" s="23" t="s">
        <v>4</v>
      </c>
      <c r="F5122" s="23" t="s">
        <v>244</v>
      </c>
      <c r="G5122" s="23">
        <v>1</v>
      </c>
    </row>
    <row r="5123" spans="1:7" ht="15" x14ac:dyDescent="0.25">
      <c r="A5123" s="128" t="str">
        <f t="shared" ref="A5123:A5186" si="80">B5123&amp;C5123&amp;D5123&amp;E5123&amp;F5123</f>
        <v>Reg2015Brain - C71FemaleNorthern Network</v>
      </c>
      <c r="B5123" s="23" t="s">
        <v>2</v>
      </c>
      <c r="C5123" s="23">
        <v>2015</v>
      </c>
      <c r="D5123" s="23" t="s">
        <v>20</v>
      </c>
      <c r="E5123" s="23" t="s">
        <v>4</v>
      </c>
      <c r="F5123" s="23" t="s">
        <v>244</v>
      </c>
      <c r="G5123" s="23">
        <v>39</v>
      </c>
    </row>
    <row r="5124" spans="1:7" ht="15" x14ac:dyDescent="0.25">
      <c r="A5124" s="128" t="str">
        <f t="shared" si="80"/>
        <v>Reg2015Thyroid - C73FemaleNorthern Network</v>
      </c>
      <c r="B5124" s="23" t="s">
        <v>2</v>
      </c>
      <c r="C5124" s="23">
        <v>2015</v>
      </c>
      <c r="D5124" s="23" t="s">
        <v>281</v>
      </c>
      <c r="E5124" s="23" t="s">
        <v>4</v>
      </c>
      <c r="F5124" s="23" t="s">
        <v>244</v>
      </c>
      <c r="G5124" s="23">
        <v>104</v>
      </c>
    </row>
    <row r="5125" spans="1:7" ht="15" x14ac:dyDescent="0.25">
      <c r="A5125" s="128" t="str">
        <f t="shared" si="80"/>
        <v>Reg2015Adrenal gland - C74FemaleNorthern Network</v>
      </c>
      <c r="B5125" s="23" t="s">
        <v>2</v>
      </c>
      <c r="C5125" s="23">
        <v>2015</v>
      </c>
      <c r="D5125" s="23" t="s">
        <v>282</v>
      </c>
      <c r="E5125" s="23" t="s">
        <v>4</v>
      </c>
      <c r="F5125" s="23" t="s">
        <v>244</v>
      </c>
      <c r="G5125" s="23">
        <v>7</v>
      </c>
    </row>
    <row r="5126" spans="1:7" ht="15" x14ac:dyDescent="0.25">
      <c r="A5126" s="128" t="str">
        <f t="shared" si="80"/>
        <v>Reg2015Other endocrine glands - C75FemaleNorthern Network</v>
      </c>
      <c r="B5126" s="23" t="s">
        <v>2</v>
      </c>
      <c r="C5126" s="23">
        <v>2015</v>
      </c>
      <c r="D5126" s="23" t="s">
        <v>283</v>
      </c>
      <c r="E5126" s="23" t="s">
        <v>4</v>
      </c>
      <c r="F5126" s="23" t="s">
        <v>244</v>
      </c>
      <c r="G5126" s="23">
        <v>1</v>
      </c>
    </row>
    <row r="5127" spans="1:7" ht="15" x14ac:dyDescent="0.25">
      <c r="A5127" s="128" t="str">
        <f t="shared" si="80"/>
        <v>Reg2015Other and ill-defined sites - C76FemaleNorthern Network</v>
      </c>
      <c r="B5127" s="23" t="s">
        <v>2</v>
      </c>
      <c r="C5127" s="23">
        <v>2015</v>
      </c>
      <c r="D5127" s="23" t="s">
        <v>285</v>
      </c>
      <c r="E5127" s="23" t="s">
        <v>4</v>
      </c>
      <c r="F5127" s="23" t="s">
        <v>244</v>
      </c>
      <c r="G5127" s="23">
        <v>2</v>
      </c>
    </row>
    <row r="5128" spans="1:7" ht="15" x14ac:dyDescent="0.25">
      <c r="A5128" s="128" t="str">
        <f t="shared" si="80"/>
        <v>Reg2015Unknown primary - C77-C79FemaleNorthern Network</v>
      </c>
      <c r="B5128" s="23" t="s">
        <v>2</v>
      </c>
      <c r="C5128" s="23">
        <v>2015</v>
      </c>
      <c r="D5128" s="23" t="s">
        <v>286</v>
      </c>
      <c r="E5128" s="23" t="s">
        <v>4</v>
      </c>
      <c r="F5128" s="23" t="s">
        <v>244</v>
      </c>
      <c r="G5128" s="23">
        <v>57</v>
      </c>
    </row>
    <row r="5129" spans="1:7" ht="15" x14ac:dyDescent="0.25">
      <c r="A5129" s="128" t="str">
        <f t="shared" si="80"/>
        <v>Reg2015Unspecified site - C80FemaleNorthern Network</v>
      </c>
      <c r="B5129" s="23" t="s">
        <v>2</v>
      </c>
      <c r="C5129" s="23">
        <v>2015</v>
      </c>
      <c r="D5129" s="23" t="s">
        <v>287</v>
      </c>
      <c r="E5129" s="23" t="s">
        <v>4</v>
      </c>
      <c r="F5129" s="23" t="s">
        <v>244</v>
      </c>
      <c r="G5129" s="23">
        <v>16</v>
      </c>
    </row>
    <row r="5130" spans="1:7" ht="15" x14ac:dyDescent="0.25">
      <c r="A5130" s="128" t="str">
        <f t="shared" si="80"/>
        <v>Reg2015Hodgkin lymphoma - C81FemaleNorthern Network</v>
      </c>
      <c r="B5130" s="23" t="s">
        <v>2</v>
      </c>
      <c r="C5130" s="23">
        <v>2015</v>
      </c>
      <c r="D5130" s="23" t="s">
        <v>289</v>
      </c>
      <c r="E5130" s="23" t="s">
        <v>4</v>
      </c>
      <c r="F5130" s="23" t="s">
        <v>244</v>
      </c>
      <c r="G5130" s="23">
        <v>18</v>
      </c>
    </row>
    <row r="5131" spans="1:7" ht="15" x14ac:dyDescent="0.25">
      <c r="A5131" s="128" t="str">
        <f t="shared" si="80"/>
        <v>Reg2015Non-Hodgkin lymphoma - C82-C86, C96FemaleNorthern Network</v>
      </c>
      <c r="B5131" s="23" t="s">
        <v>2</v>
      </c>
      <c r="C5131" s="23">
        <v>2015</v>
      </c>
      <c r="D5131" s="23" t="s">
        <v>365</v>
      </c>
      <c r="E5131" s="23" t="s">
        <v>4</v>
      </c>
      <c r="F5131" s="23" t="s">
        <v>244</v>
      </c>
      <c r="G5131" s="23">
        <v>126</v>
      </c>
    </row>
    <row r="5132" spans="1:7" ht="15" x14ac:dyDescent="0.25">
      <c r="A5132" s="128" t="str">
        <f t="shared" si="80"/>
        <v>Reg2015Immunoproliferative cancers - C88FemaleNorthern Network</v>
      </c>
      <c r="B5132" s="23" t="s">
        <v>2</v>
      </c>
      <c r="C5132" s="23">
        <v>2015</v>
      </c>
      <c r="D5132" s="23" t="s">
        <v>291</v>
      </c>
      <c r="E5132" s="23" t="s">
        <v>4</v>
      </c>
      <c r="F5132" s="23" t="s">
        <v>244</v>
      </c>
      <c r="G5132" s="23">
        <v>6</v>
      </c>
    </row>
    <row r="5133" spans="1:7" ht="15" x14ac:dyDescent="0.25">
      <c r="A5133" s="128" t="str">
        <f t="shared" si="80"/>
        <v>Reg2015Myeloma - C90FemaleNorthern Network</v>
      </c>
      <c r="B5133" s="23" t="s">
        <v>2</v>
      </c>
      <c r="C5133" s="23">
        <v>2015</v>
      </c>
      <c r="D5133" s="23" t="s">
        <v>292</v>
      </c>
      <c r="E5133" s="23" t="s">
        <v>4</v>
      </c>
      <c r="F5133" s="23" t="s">
        <v>244</v>
      </c>
      <c r="G5133" s="23">
        <v>66</v>
      </c>
    </row>
    <row r="5134" spans="1:7" ht="15" x14ac:dyDescent="0.25">
      <c r="A5134" s="128" t="str">
        <f t="shared" si="80"/>
        <v>Reg2015Leukaemia - C91-C95FemaleNorthern Network</v>
      </c>
      <c r="B5134" s="23" t="s">
        <v>2</v>
      </c>
      <c r="C5134" s="23">
        <v>2015</v>
      </c>
      <c r="D5134" s="23" t="s">
        <v>26</v>
      </c>
      <c r="E5134" s="23" t="s">
        <v>4</v>
      </c>
      <c r="F5134" s="23" t="s">
        <v>244</v>
      </c>
      <c r="G5134" s="23">
        <v>92</v>
      </c>
    </row>
    <row r="5135" spans="1:7" ht="15" x14ac:dyDescent="0.25">
      <c r="A5135" s="128" t="str">
        <f t="shared" si="80"/>
        <v>Reg2015Polycythemia vera - D45FemaleNorthern Network</v>
      </c>
      <c r="B5135" s="23" t="s">
        <v>2</v>
      </c>
      <c r="C5135" s="23">
        <v>2015</v>
      </c>
      <c r="D5135" s="23" t="s">
        <v>294</v>
      </c>
      <c r="E5135" s="23" t="s">
        <v>4</v>
      </c>
      <c r="F5135" s="23" t="s">
        <v>244</v>
      </c>
      <c r="G5135" s="23">
        <v>5</v>
      </c>
    </row>
    <row r="5136" spans="1:7" ht="15" x14ac:dyDescent="0.25">
      <c r="A5136" s="128" t="str">
        <f t="shared" si="80"/>
        <v>Reg2015Myelodyplastic syndromes - D46FemaleNorthern Network</v>
      </c>
      <c r="B5136" s="23" t="s">
        <v>2</v>
      </c>
      <c r="C5136" s="23">
        <v>2015</v>
      </c>
      <c r="D5136" s="23" t="s">
        <v>295</v>
      </c>
      <c r="E5136" s="23" t="s">
        <v>4</v>
      </c>
      <c r="F5136" s="23" t="s">
        <v>244</v>
      </c>
      <c r="G5136" s="23">
        <v>19</v>
      </c>
    </row>
    <row r="5137" spans="1:7" ht="15" x14ac:dyDescent="0.25">
      <c r="A5137" s="128" t="str">
        <f t="shared" si="80"/>
        <v>Reg2015Uncertain behaviour of lymphoid, haematopoietic and related tissue - D47FemaleNorthern Network</v>
      </c>
      <c r="B5137" s="23" t="s">
        <v>2</v>
      </c>
      <c r="C5137" s="23">
        <v>2015</v>
      </c>
      <c r="D5137" s="23" t="s">
        <v>296</v>
      </c>
      <c r="E5137" s="23" t="s">
        <v>4</v>
      </c>
      <c r="F5137" s="23" t="s">
        <v>244</v>
      </c>
      <c r="G5137" s="23">
        <v>18</v>
      </c>
    </row>
    <row r="5138" spans="1:7" ht="15" x14ac:dyDescent="0.25">
      <c r="A5138" s="128" t="str">
        <f t="shared" si="80"/>
        <v>Reg2015Lip - C00MaleNorthern Network</v>
      </c>
      <c r="B5138" s="23" t="s">
        <v>2</v>
      </c>
      <c r="C5138" s="23">
        <v>2015</v>
      </c>
      <c r="D5138" s="23" t="s">
        <v>27</v>
      </c>
      <c r="E5138" s="23" t="s">
        <v>5</v>
      </c>
      <c r="F5138" s="23" t="s">
        <v>244</v>
      </c>
      <c r="G5138" s="23">
        <v>12</v>
      </c>
    </row>
    <row r="5139" spans="1:7" ht="15" x14ac:dyDescent="0.25">
      <c r="A5139" s="128" t="str">
        <f t="shared" si="80"/>
        <v>Reg2015Tongue - C01-C02MaleNorthern Network</v>
      </c>
      <c r="B5139" s="23" t="s">
        <v>2</v>
      </c>
      <c r="C5139" s="23">
        <v>2015</v>
      </c>
      <c r="D5139" s="23" t="s">
        <v>42</v>
      </c>
      <c r="E5139" s="23" t="s">
        <v>5</v>
      </c>
      <c r="F5139" s="23" t="s">
        <v>244</v>
      </c>
      <c r="G5139" s="23">
        <v>38</v>
      </c>
    </row>
    <row r="5140" spans="1:7" ht="15" x14ac:dyDescent="0.25">
      <c r="A5140" s="128" t="str">
        <f t="shared" si="80"/>
        <v>Reg2015Mouth - C03-C06MaleNorthern Network</v>
      </c>
      <c r="B5140" s="23" t="s">
        <v>2</v>
      </c>
      <c r="C5140" s="23">
        <v>2015</v>
      </c>
      <c r="D5140" s="23" t="s">
        <v>31</v>
      </c>
      <c r="E5140" s="23" t="s">
        <v>5</v>
      </c>
      <c r="F5140" s="23" t="s">
        <v>244</v>
      </c>
      <c r="G5140" s="23">
        <v>14</v>
      </c>
    </row>
    <row r="5141" spans="1:7" ht="15" x14ac:dyDescent="0.25">
      <c r="A5141" s="128" t="str">
        <f t="shared" si="80"/>
        <v>Reg2015Salivary glands - C07-C08MaleNorthern Network</v>
      </c>
      <c r="B5141" s="23" t="s">
        <v>2</v>
      </c>
      <c r="C5141" s="23">
        <v>2015</v>
      </c>
      <c r="D5141" s="23" t="s">
        <v>247</v>
      </c>
      <c r="E5141" s="23" t="s">
        <v>5</v>
      </c>
      <c r="F5141" s="23" t="s">
        <v>244</v>
      </c>
      <c r="G5141" s="23">
        <v>6</v>
      </c>
    </row>
    <row r="5142" spans="1:7" ht="15" x14ac:dyDescent="0.25">
      <c r="A5142" s="128" t="str">
        <f t="shared" si="80"/>
        <v>Reg2015Tonsils - C09MaleNorthern Network</v>
      </c>
      <c r="B5142" s="23" t="s">
        <v>2</v>
      </c>
      <c r="C5142" s="23">
        <v>2015</v>
      </c>
      <c r="D5142" s="23" t="s">
        <v>248</v>
      </c>
      <c r="E5142" s="23" t="s">
        <v>5</v>
      </c>
      <c r="F5142" s="23" t="s">
        <v>244</v>
      </c>
      <c r="G5142" s="23">
        <v>33</v>
      </c>
    </row>
    <row r="5143" spans="1:7" ht="15" x14ac:dyDescent="0.25">
      <c r="A5143" s="128" t="str">
        <f t="shared" si="80"/>
        <v>Reg2015Oropharynx - C10MaleNorthern Network</v>
      </c>
      <c r="B5143" s="23" t="s">
        <v>2</v>
      </c>
      <c r="C5143" s="23">
        <v>2015</v>
      </c>
      <c r="D5143" s="23" t="s">
        <v>34</v>
      </c>
      <c r="E5143" s="23" t="s">
        <v>5</v>
      </c>
      <c r="F5143" s="23" t="s">
        <v>244</v>
      </c>
      <c r="G5143" s="23">
        <v>9</v>
      </c>
    </row>
    <row r="5144" spans="1:7" ht="15" x14ac:dyDescent="0.25">
      <c r="A5144" s="128" t="str">
        <f t="shared" si="80"/>
        <v>Reg2015Nasopharynx - C11MaleNorthern Network</v>
      </c>
      <c r="B5144" s="23" t="s">
        <v>2</v>
      </c>
      <c r="C5144" s="23">
        <v>2015</v>
      </c>
      <c r="D5144" s="23" t="s">
        <v>32</v>
      </c>
      <c r="E5144" s="23" t="s">
        <v>5</v>
      </c>
      <c r="F5144" s="23" t="s">
        <v>244</v>
      </c>
      <c r="G5144" s="23">
        <v>17</v>
      </c>
    </row>
    <row r="5145" spans="1:7" ht="15" x14ac:dyDescent="0.25">
      <c r="A5145" s="128" t="str">
        <f t="shared" si="80"/>
        <v>Reg2015Pyriform sinus - C12MaleNorthern Network</v>
      </c>
      <c r="B5145" s="23" t="s">
        <v>2</v>
      </c>
      <c r="C5145" s="23">
        <v>2015</v>
      </c>
      <c r="D5145" s="23" t="s">
        <v>249</v>
      </c>
      <c r="E5145" s="23" t="s">
        <v>5</v>
      </c>
      <c r="F5145" s="23" t="s">
        <v>244</v>
      </c>
      <c r="G5145" s="23">
        <v>6</v>
      </c>
    </row>
    <row r="5146" spans="1:7" ht="15" x14ac:dyDescent="0.25">
      <c r="A5146" s="128" t="str">
        <f t="shared" si="80"/>
        <v>Reg2015Hypopharynx - C13MaleNorthern Network</v>
      </c>
      <c r="B5146" s="23" t="s">
        <v>2</v>
      </c>
      <c r="C5146" s="23">
        <v>2015</v>
      </c>
      <c r="D5146" s="23" t="s">
        <v>24</v>
      </c>
      <c r="E5146" s="23" t="s">
        <v>5</v>
      </c>
      <c r="F5146" s="23" t="s">
        <v>244</v>
      </c>
      <c r="G5146" s="23">
        <v>6</v>
      </c>
    </row>
    <row r="5147" spans="1:7" ht="15" x14ac:dyDescent="0.25">
      <c r="A5147" s="128" t="str">
        <f t="shared" si="80"/>
        <v>Reg2015Other lip, oral cavity and pharynx - C14MaleNorthern Network</v>
      </c>
      <c r="B5147" s="23" t="s">
        <v>2</v>
      </c>
      <c r="C5147" s="23">
        <v>2015</v>
      </c>
      <c r="D5147" s="23" t="s">
        <v>250</v>
      </c>
      <c r="E5147" s="23" t="s">
        <v>5</v>
      </c>
      <c r="F5147" s="23" t="s">
        <v>244</v>
      </c>
      <c r="G5147" s="23">
        <v>2</v>
      </c>
    </row>
    <row r="5148" spans="1:7" ht="15" x14ac:dyDescent="0.25">
      <c r="A5148" s="128" t="str">
        <f t="shared" si="80"/>
        <v>Reg2015Oesophagus - C15MaleNorthern Network</v>
      </c>
      <c r="B5148" s="23" t="s">
        <v>2</v>
      </c>
      <c r="C5148" s="23">
        <v>2015</v>
      </c>
      <c r="D5148" s="23" t="s">
        <v>33</v>
      </c>
      <c r="E5148" s="23" t="s">
        <v>5</v>
      </c>
      <c r="F5148" s="23" t="s">
        <v>244</v>
      </c>
      <c r="G5148" s="23">
        <v>62</v>
      </c>
    </row>
    <row r="5149" spans="1:7" ht="15" x14ac:dyDescent="0.25">
      <c r="A5149" s="128" t="str">
        <f t="shared" si="80"/>
        <v>Reg2015Stomach - C16MaleNorthern Network</v>
      </c>
      <c r="B5149" s="23" t="s">
        <v>2</v>
      </c>
      <c r="C5149" s="23">
        <v>2015</v>
      </c>
      <c r="D5149" s="23" t="s">
        <v>39</v>
      </c>
      <c r="E5149" s="23" t="s">
        <v>5</v>
      </c>
      <c r="F5149" s="23" t="s">
        <v>244</v>
      </c>
      <c r="G5149" s="23">
        <v>78</v>
      </c>
    </row>
    <row r="5150" spans="1:7" ht="15" x14ac:dyDescent="0.25">
      <c r="A5150" s="128" t="str">
        <f t="shared" si="80"/>
        <v>Reg2015Small intestine - C17MaleNorthern Network</v>
      </c>
      <c r="B5150" s="23" t="s">
        <v>2</v>
      </c>
      <c r="C5150" s="23">
        <v>2015</v>
      </c>
      <c r="D5150" s="23" t="s">
        <v>252</v>
      </c>
      <c r="E5150" s="23" t="s">
        <v>5</v>
      </c>
      <c r="F5150" s="23" t="s">
        <v>244</v>
      </c>
      <c r="G5150" s="23">
        <v>25</v>
      </c>
    </row>
    <row r="5151" spans="1:7" ht="15" x14ac:dyDescent="0.25">
      <c r="A5151" s="128" t="str">
        <f t="shared" si="80"/>
        <v>Reg2015Colon, rectum and rectosigmoid junction - C18-C20MaleNorthern Network</v>
      </c>
      <c r="B5151" s="23" t="s">
        <v>2</v>
      </c>
      <c r="C5151" s="23">
        <v>2015</v>
      </c>
      <c r="D5151" s="23" t="s">
        <v>1567</v>
      </c>
      <c r="E5151" s="23" t="s">
        <v>5</v>
      </c>
      <c r="F5151" s="23" t="s">
        <v>244</v>
      </c>
      <c r="G5151" s="23">
        <v>498</v>
      </c>
    </row>
    <row r="5152" spans="1:7" ht="15" x14ac:dyDescent="0.25">
      <c r="A5152" s="128" t="str">
        <f t="shared" si="80"/>
        <v>Reg2015Anus - C21MaleNorthern Network</v>
      </c>
      <c r="B5152" s="23" t="s">
        <v>2</v>
      </c>
      <c r="C5152" s="23">
        <v>2015</v>
      </c>
      <c r="D5152" s="23" t="s">
        <v>18</v>
      </c>
      <c r="E5152" s="23" t="s">
        <v>5</v>
      </c>
      <c r="F5152" s="23" t="s">
        <v>244</v>
      </c>
      <c r="G5152" s="23">
        <v>10</v>
      </c>
    </row>
    <row r="5153" spans="1:7" ht="15" x14ac:dyDescent="0.25">
      <c r="A5153" s="128" t="str">
        <f t="shared" si="80"/>
        <v>Reg2015Liver - C22MaleNorthern Network</v>
      </c>
      <c r="B5153" s="23" t="s">
        <v>2</v>
      </c>
      <c r="C5153" s="23">
        <v>2015</v>
      </c>
      <c r="D5153" s="23" t="s">
        <v>254</v>
      </c>
      <c r="E5153" s="23" t="s">
        <v>5</v>
      </c>
      <c r="F5153" s="23" t="s">
        <v>244</v>
      </c>
      <c r="G5153" s="23">
        <v>95</v>
      </c>
    </row>
    <row r="5154" spans="1:7" ht="15" x14ac:dyDescent="0.25">
      <c r="A5154" s="128" t="str">
        <f t="shared" si="80"/>
        <v>Reg2015Gallbladder - C23MaleNorthern Network</v>
      </c>
      <c r="B5154" s="23" t="s">
        <v>2</v>
      </c>
      <c r="C5154" s="23">
        <v>2015</v>
      </c>
      <c r="D5154" s="23" t="s">
        <v>23</v>
      </c>
      <c r="E5154" s="23" t="s">
        <v>5</v>
      </c>
      <c r="F5154" s="23" t="s">
        <v>244</v>
      </c>
      <c r="G5154" s="23">
        <v>9</v>
      </c>
    </row>
    <row r="5155" spans="1:7" ht="15" x14ac:dyDescent="0.25">
      <c r="A5155" s="128" t="str">
        <f t="shared" si="80"/>
        <v>Reg2015Other biliary tract - C24MaleNorthern Network</v>
      </c>
      <c r="B5155" s="23" t="s">
        <v>2</v>
      </c>
      <c r="C5155" s="23">
        <v>2015</v>
      </c>
      <c r="D5155" s="23" t="s">
        <v>255</v>
      </c>
      <c r="E5155" s="23" t="s">
        <v>5</v>
      </c>
      <c r="F5155" s="23" t="s">
        <v>244</v>
      </c>
      <c r="G5155" s="23">
        <v>17</v>
      </c>
    </row>
    <row r="5156" spans="1:7" ht="15" x14ac:dyDescent="0.25">
      <c r="A5156" s="128" t="str">
        <f t="shared" si="80"/>
        <v>Reg2015Pancreas - C25MaleNorthern Network</v>
      </c>
      <c r="B5156" s="23" t="s">
        <v>2</v>
      </c>
      <c r="C5156" s="23">
        <v>2015</v>
      </c>
      <c r="D5156" s="23" t="s">
        <v>36</v>
      </c>
      <c r="E5156" s="23" t="s">
        <v>5</v>
      </c>
      <c r="F5156" s="23" t="s">
        <v>244</v>
      </c>
      <c r="G5156" s="23">
        <v>95</v>
      </c>
    </row>
    <row r="5157" spans="1:7" ht="15" x14ac:dyDescent="0.25">
      <c r="A5157" s="128" t="str">
        <f t="shared" si="80"/>
        <v>Reg2015Other digestive organs - C26MaleNorthern Network</v>
      </c>
      <c r="B5157" s="23" t="s">
        <v>2</v>
      </c>
      <c r="C5157" s="23">
        <v>2015</v>
      </c>
      <c r="D5157" s="23" t="s">
        <v>256</v>
      </c>
      <c r="E5157" s="23" t="s">
        <v>5</v>
      </c>
      <c r="F5157" s="23" t="s">
        <v>244</v>
      </c>
      <c r="G5157" s="23">
        <v>19</v>
      </c>
    </row>
    <row r="5158" spans="1:7" ht="15" x14ac:dyDescent="0.25">
      <c r="A5158" s="128" t="str">
        <f t="shared" si="80"/>
        <v>Reg2015Nasal cavity and middle ear - C30MaleNorthern Network</v>
      </c>
      <c r="B5158" s="23" t="s">
        <v>2</v>
      </c>
      <c r="C5158" s="23">
        <v>2015</v>
      </c>
      <c r="D5158" s="23" t="s">
        <v>258</v>
      </c>
      <c r="E5158" s="23" t="s">
        <v>5</v>
      </c>
      <c r="F5158" s="23" t="s">
        <v>244</v>
      </c>
      <c r="G5158" s="23">
        <v>4</v>
      </c>
    </row>
    <row r="5159" spans="1:7" ht="15" x14ac:dyDescent="0.25">
      <c r="A5159" s="128" t="str">
        <f t="shared" si="80"/>
        <v>Reg2015Accessory sinuses - C31MaleNorthern Network</v>
      </c>
      <c r="B5159" s="23" t="s">
        <v>2</v>
      </c>
      <c r="C5159" s="23">
        <v>2015</v>
      </c>
      <c r="D5159" s="23" t="s">
        <v>259</v>
      </c>
      <c r="E5159" s="23" t="s">
        <v>5</v>
      </c>
      <c r="F5159" s="23" t="s">
        <v>244</v>
      </c>
      <c r="G5159" s="23">
        <v>1</v>
      </c>
    </row>
    <row r="5160" spans="1:7" ht="15" x14ac:dyDescent="0.25">
      <c r="A5160" s="128" t="str">
        <f t="shared" si="80"/>
        <v>Reg2015Larynx - C32MaleNorthern Network</v>
      </c>
      <c r="B5160" s="23" t="s">
        <v>2</v>
      </c>
      <c r="C5160" s="23">
        <v>2015</v>
      </c>
      <c r="D5160" s="23" t="s">
        <v>25</v>
      </c>
      <c r="E5160" s="23" t="s">
        <v>5</v>
      </c>
      <c r="F5160" s="23" t="s">
        <v>244</v>
      </c>
      <c r="G5160" s="23">
        <v>21</v>
      </c>
    </row>
    <row r="5161" spans="1:7" ht="15" x14ac:dyDescent="0.25">
      <c r="A5161" s="128" t="str">
        <f t="shared" si="80"/>
        <v>Reg2015Lung - C33-C34MaleNorthern Network</v>
      </c>
      <c r="B5161" s="23" t="s">
        <v>2</v>
      </c>
      <c r="C5161" s="23">
        <v>2015</v>
      </c>
      <c r="D5161" s="23" t="s">
        <v>47</v>
      </c>
      <c r="E5161" s="23" t="s">
        <v>5</v>
      </c>
      <c r="F5161" s="23" t="s">
        <v>244</v>
      </c>
      <c r="G5161" s="23">
        <v>360</v>
      </c>
    </row>
    <row r="5162" spans="1:7" ht="15" x14ac:dyDescent="0.25">
      <c r="A5162" s="128" t="str">
        <f t="shared" si="80"/>
        <v>Reg2015Thymus - C37MaleNorthern Network</v>
      </c>
      <c r="B5162" s="23" t="s">
        <v>2</v>
      </c>
      <c r="C5162" s="23">
        <v>2015</v>
      </c>
      <c r="D5162" s="23" t="s">
        <v>41</v>
      </c>
      <c r="E5162" s="23" t="s">
        <v>5</v>
      </c>
      <c r="F5162" s="23" t="s">
        <v>244</v>
      </c>
      <c r="G5162" s="23">
        <v>5</v>
      </c>
    </row>
    <row r="5163" spans="1:7" ht="15" x14ac:dyDescent="0.25">
      <c r="A5163" s="128" t="str">
        <f t="shared" si="80"/>
        <v>Reg2015Heart, mediastinum and pleura - C38MaleNorthern Network</v>
      </c>
      <c r="B5163" s="23" t="s">
        <v>2</v>
      </c>
      <c r="C5163" s="23">
        <v>2015</v>
      </c>
      <c r="D5163" s="23" t="s">
        <v>260</v>
      </c>
      <c r="E5163" s="23" t="s">
        <v>5</v>
      </c>
      <c r="F5163" s="23" t="s">
        <v>244</v>
      </c>
      <c r="G5163" s="23">
        <v>2</v>
      </c>
    </row>
    <row r="5164" spans="1:7" ht="15" x14ac:dyDescent="0.25">
      <c r="A5164" s="128" t="str">
        <f t="shared" si="80"/>
        <v>Reg2015Bone and articular cartilage - C40-C41MaleNorthern Network</v>
      </c>
      <c r="B5164" s="23" t="s">
        <v>2</v>
      </c>
      <c r="C5164" s="23">
        <v>2015</v>
      </c>
      <c r="D5164" s="23" t="s">
        <v>262</v>
      </c>
      <c r="E5164" s="23" t="s">
        <v>5</v>
      </c>
      <c r="F5164" s="23" t="s">
        <v>244</v>
      </c>
      <c r="G5164" s="23">
        <v>3</v>
      </c>
    </row>
    <row r="5165" spans="1:7" ht="15" x14ac:dyDescent="0.25">
      <c r="A5165" s="128" t="str">
        <f t="shared" si="80"/>
        <v>Reg2015Melanoma - C43MaleNorthern Network</v>
      </c>
      <c r="B5165" s="23" t="s">
        <v>2</v>
      </c>
      <c r="C5165" s="23">
        <v>2015</v>
      </c>
      <c r="D5165" s="23" t="s">
        <v>28</v>
      </c>
      <c r="E5165" s="23" t="s">
        <v>5</v>
      </c>
      <c r="F5165" s="23" t="s">
        <v>244</v>
      </c>
      <c r="G5165" s="23">
        <v>474</v>
      </c>
    </row>
    <row r="5166" spans="1:7" ht="15" x14ac:dyDescent="0.25">
      <c r="A5166" s="128" t="str">
        <f t="shared" si="80"/>
        <v>Reg2015Non-melanoma - C44MaleNorthern Network</v>
      </c>
      <c r="B5166" s="23" t="s">
        <v>2</v>
      </c>
      <c r="C5166" s="23">
        <v>2015</v>
      </c>
      <c r="D5166" s="23" t="s">
        <v>263</v>
      </c>
      <c r="E5166" s="23" t="s">
        <v>5</v>
      </c>
      <c r="F5166" s="23" t="s">
        <v>244</v>
      </c>
      <c r="G5166" s="23">
        <v>27</v>
      </c>
    </row>
    <row r="5167" spans="1:7" ht="15" x14ac:dyDescent="0.25">
      <c r="A5167" s="128" t="str">
        <f t="shared" si="80"/>
        <v>Reg2015Mesothelioma - C45MaleNorthern Network</v>
      </c>
      <c r="B5167" s="23" t="s">
        <v>2</v>
      </c>
      <c r="C5167" s="23">
        <v>2015</v>
      </c>
      <c r="D5167" s="23" t="s">
        <v>30</v>
      </c>
      <c r="E5167" s="23" t="s">
        <v>5</v>
      </c>
      <c r="F5167" s="23" t="s">
        <v>244</v>
      </c>
      <c r="G5167" s="23">
        <v>35</v>
      </c>
    </row>
    <row r="5168" spans="1:7" ht="15" x14ac:dyDescent="0.25">
      <c r="A5168" s="128" t="str">
        <f t="shared" si="80"/>
        <v>Reg2015Peripheral nerves and autonomic nervous system - C47MaleNorthern Network</v>
      </c>
      <c r="B5168" s="23" t="s">
        <v>2</v>
      </c>
      <c r="C5168" s="23">
        <v>2015</v>
      </c>
      <c r="D5168" s="23" t="s">
        <v>266</v>
      </c>
      <c r="E5168" s="23" t="s">
        <v>5</v>
      </c>
      <c r="F5168" s="23" t="s">
        <v>244</v>
      </c>
      <c r="G5168" s="23">
        <v>1</v>
      </c>
    </row>
    <row r="5169" spans="1:7" ht="15" x14ac:dyDescent="0.25">
      <c r="A5169" s="128" t="str">
        <f t="shared" si="80"/>
        <v>Reg2015Peritoneum - C48MaleNorthern Network</v>
      </c>
      <c r="B5169" s="23" t="s">
        <v>2</v>
      </c>
      <c r="C5169" s="23">
        <v>2015</v>
      </c>
      <c r="D5169" s="23" t="s">
        <v>267</v>
      </c>
      <c r="E5169" s="23" t="s">
        <v>5</v>
      </c>
      <c r="F5169" s="23" t="s">
        <v>244</v>
      </c>
      <c r="G5169" s="23">
        <v>6</v>
      </c>
    </row>
    <row r="5170" spans="1:7" ht="15" x14ac:dyDescent="0.25">
      <c r="A5170" s="128" t="str">
        <f t="shared" si="80"/>
        <v>Reg2015Connective tissue - C49MaleNorthern Network</v>
      </c>
      <c r="B5170" s="23" t="s">
        <v>2</v>
      </c>
      <c r="C5170" s="23">
        <v>2015</v>
      </c>
      <c r="D5170" s="23" t="s">
        <v>268</v>
      </c>
      <c r="E5170" s="23" t="s">
        <v>5</v>
      </c>
      <c r="F5170" s="23" t="s">
        <v>244</v>
      </c>
      <c r="G5170" s="23">
        <v>19</v>
      </c>
    </row>
    <row r="5171" spans="1:7" ht="15" x14ac:dyDescent="0.25">
      <c r="A5171" s="128" t="str">
        <f t="shared" si="80"/>
        <v>Reg2015Breast - C50MaleNorthern Network</v>
      </c>
      <c r="B5171" s="23" t="s">
        <v>2</v>
      </c>
      <c r="C5171" s="23">
        <v>2015</v>
      </c>
      <c r="D5171" s="23" t="s">
        <v>21</v>
      </c>
      <c r="E5171" s="23" t="s">
        <v>5</v>
      </c>
      <c r="F5171" s="23" t="s">
        <v>244</v>
      </c>
      <c r="G5171" s="23">
        <v>8</v>
      </c>
    </row>
    <row r="5172" spans="1:7" ht="15" x14ac:dyDescent="0.25">
      <c r="A5172" s="128" t="str">
        <f t="shared" si="80"/>
        <v>Reg2015Penis - C60MaleNorthern Network</v>
      </c>
      <c r="B5172" s="23" t="s">
        <v>2</v>
      </c>
      <c r="C5172" s="23">
        <v>2015</v>
      </c>
      <c r="D5172" s="23" t="s">
        <v>37</v>
      </c>
      <c r="E5172" s="23" t="s">
        <v>5</v>
      </c>
      <c r="F5172" s="23" t="s">
        <v>244</v>
      </c>
      <c r="G5172" s="23">
        <v>5</v>
      </c>
    </row>
    <row r="5173" spans="1:7" ht="15" x14ac:dyDescent="0.25">
      <c r="A5173" s="128" t="str">
        <f t="shared" si="80"/>
        <v>Reg2015Prostate - C61MaleNorthern Network</v>
      </c>
      <c r="B5173" s="23" t="s">
        <v>2</v>
      </c>
      <c r="C5173" s="23">
        <v>2015</v>
      </c>
      <c r="D5173" s="23" t="s">
        <v>38</v>
      </c>
      <c r="E5173" s="23" t="s">
        <v>5</v>
      </c>
      <c r="F5173" s="23" t="s">
        <v>244</v>
      </c>
      <c r="G5173" s="23">
        <v>933</v>
      </c>
    </row>
    <row r="5174" spans="1:7" ht="15" x14ac:dyDescent="0.25">
      <c r="A5174" s="128" t="str">
        <f t="shared" si="80"/>
        <v>Reg2015Testis - C62MaleNorthern Network</v>
      </c>
      <c r="B5174" s="23" t="s">
        <v>2</v>
      </c>
      <c r="C5174" s="23">
        <v>2015</v>
      </c>
      <c r="D5174" s="23" t="s">
        <v>40</v>
      </c>
      <c r="E5174" s="23" t="s">
        <v>5</v>
      </c>
      <c r="F5174" s="23" t="s">
        <v>244</v>
      </c>
      <c r="G5174" s="23">
        <v>57</v>
      </c>
    </row>
    <row r="5175" spans="1:7" ht="15" x14ac:dyDescent="0.25">
      <c r="A5175" s="128" t="str">
        <f t="shared" si="80"/>
        <v>Reg2015Other male genital organs - C63MaleNorthern Network</v>
      </c>
      <c r="B5175" s="23" t="s">
        <v>2</v>
      </c>
      <c r="C5175" s="23">
        <v>2015</v>
      </c>
      <c r="D5175" s="23" t="s">
        <v>272</v>
      </c>
      <c r="E5175" s="23" t="s">
        <v>5</v>
      </c>
      <c r="F5175" s="23" t="s">
        <v>244</v>
      </c>
      <c r="G5175" s="23">
        <v>3</v>
      </c>
    </row>
    <row r="5176" spans="1:7" ht="15" x14ac:dyDescent="0.25">
      <c r="A5176" s="128" t="str">
        <f t="shared" si="80"/>
        <v>Reg2015Kidney - C64MaleNorthern Network</v>
      </c>
      <c r="B5176" s="23" t="s">
        <v>2</v>
      </c>
      <c r="C5176" s="23">
        <v>2015</v>
      </c>
      <c r="D5176" s="23" t="s">
        <v>274</v>
      </c>
      <c r="E5176" s="23" t="s">
        <v>5</v>
      </c>
      <c r="F5176" s="23" t="s">
        <v>244</v>
      </c>
      <c r="G5176" s="23">
        <v>134</v>
      </c>
    </row>
    <row r="5177" spans="1:7" ht="15" x14ac:dyDescent="0.25">
      <c r="A5177" s="128" t="str">
        <f t="shared" si="80"/>
        <v>Reg2015Renal pelvis - C65MaleNorthern Network</v>
      </c>
      <c r="B5177" s="23" t="s">
        <v>2</v>
      </c>
      <c r="C5177" s="23">
        <v>2015</v>
      </c>
      <c r="D5177" s="23" t="s">
        <v>275</v>
      </c>
      <c r="E5177" s="23" t="s">
        <v>5</v>
      </c>
      <c r="F5177" s="23" t="s">
        <v>244</v>
      </c>
      <c r="G5177" s="23">
        <v>3</v>
      </c>
    </row>
    <row r="5178" spans="1:7" ht="15" x14ac:dyDescent="0.25">
      <c r="A5178" s="128" t="str">
        <f t="shared" si="80"/>
        <v>Reg2015Ureter - C66MaleNorthern Network</v>
      </c>
      <c r="B5178" s="23" t="s">
        <v>2</v>
      </c>
      <c r="C5178" s="23">
        <v>2015</v>
      </c>
      <c r="D5178" s="23" t="s">
        <v>43</v>
      </c>
      <c r="E5178" s="23" t="s">
        <v>5</v>
      </c>
      <c r="F5178" s="23" t="s">
        <v>244</v>
      </c>
      <c r="G5178" s="23">
        <v>7</v>
      </c>
    </row>
    <row r="5179" spans="1:7" ht="15" x14ac:dyDescent="0.25">
      <c r="A5179" s="128" t="str">
        <f t="shared" si="80"/>
        <v>Reg2015Bladder - C67MaleNorthern Network</v>
      </c>
      <c r="B5179" s="23" t="s">
        <v>2</v>
      </c>
      <c r="C5179" s="23">
        <v>2015</v>
      </c>
      <c r="D5179" s="23" t="s">
        <v>19</v>
      </c>
      <c r="E5179" s="23" t="s">
        <v>5</v>
      </c>
      <c r="F5179" s="23" t="s">
        <v>244</v>
      </c>
      <c r="G5179" s="23">
        <v>108</v>
      </c>
    </row>
    <row r="5180" spans="1:7" ht="15" x14ac:dyDescent="0.25">
      <c r="A5180" s="128" t="str">
        <f t="shared" si="80"/>
        <v>Reg2015Other urinary organs - C68MaleNorthern Network</v>
      </c>
      <c r="B5180" s="23" t="s">
        <v>2</v>
      </c>
      <c r="C5180" s="23">
        <v>2015</v>
      </c>
      <c r="D5180" s="23" t="s">
        <v>276</v>
      </c>
      <c r="E5180" s="23" t="s">
        <v>5</v>
      </c>
      <c r="F5180" s="23" t="s">
        <v>244</v>
      </c>
      <c r="G5180" s="23">
        <v>5</v>
      </c>
    </row>
    <row r="5181" spans="1:7" ht="15" x14ac:dyDescent="0.25">
      <c r="A5181" s="128" t="str">
        <f t="shared" si="80"/>
        <v>Reg2015Eye - C69MaleNorthern Network</v>
      </c>
      <c r="B5181" s="23" t="s">
        <v>2</v>
      </c>
      <c r="C5181" s="23">
        <v>2015</v>
      </c>
      <c r="D5181" s="23" t="s">
        <v>278</v>
      </c>
      <c r="E5181" s="23" t="s">
        <v>5</v>
      </c>
      <c r="F5181" s="23" t="s">
        <v>244</v>
      </c>
      <c r="G5181" s="23">
        <v>4</v>
      </c>
    </row>
    <row r="5182" spans="1:7" ht="15" x14ac:dyDescent="0.25">
      <c r="A5182" s="128" t="str">
        <f t="shared" si="80"/>
        <v>Reg2015Brain - C71MaleNorthern Network</v>
      </c>
      <c r="B5182" s="23" t="s">
        <v>2</v>
      </c>
      <c r="C5182" s="23">
        <v>2015</v>
      </c>
      <c r="D5182" s="23" t="s">
        <v>20</v>
      </c>
      <c r="E5182" s="23" t="s">
        <v>5</v>
      </c>
      <c r="F5182" s="23" t="s">
        <v>244</v>
      </c>
      <c r="G5182" s="23">
        <v>60</v>
      </c>
    </row>
    <row r="5183" spans="1:7" ht="15" x14ac:dyDescent="0.25">
      <c r="A5183" s="128" t="str">
        <f t="shared" si="80"/>
        <v>Reg2015Other central nervous system - C72MaleNorthern Network</v>
      </c>
      <c r="B5183" s="23" t="s">
        <v>2</v>
      </c>
      <c r="C5183" s="23">
        <v>2015</v>
      </c>
      <c r="D5183" s="23" t="s">
        <v>279</v>
      </c>
      <c r="E5183" s="23" t="s">
        <v>5</v>
      </c>
      <c r="F5183" s="23" t="s">
        <v>244</v>
      </c>
      <c r="G5183" s="23">
        <v>2</v>
      </c>
    </row>
    <row r="5184" spans="1:7" ht="15" x14ac:dyDescent="0.25">
      <c r="A5184" s="128" t="str">
        <f t="shared" si="80"/>
        <v>Reg2015Thyroid - C73MaleNorthern Network</v>
      </c>
      <c r="B5184" s="23" t="s">
        <v>2</v>
      </c>
      <c r="C5184" s="23">
        <v>2015</v>
      </c>
      <c r="D5184" s="23" t="s">
        <v>281</v>
      </c>
      <c r="E5184" s="23" t="s">
        <v>5</v>
      </c>
      <c r="F5184" s="23" t="s">
        <v>244</v>
      </c>
      <c r="G5184" s="23">
        <v>41</v>
      </c>
    </row>
    <row r="5185" spans="1:7" ht="15" x14ac:dyDescent="0.25">
      <c r="A5185" s="128" t="str">
        <f t="shared" si="80"/>
        <v>Reg2015Adrenal gland - C74MaleNorthern Network</v>
      </c>
      <c r="B5185" s="23" t="s">
        <v>2</v>
      </c>
      <c r="C5185" s="23">
        <v>2015</v>
      </c>
      <c r="D5185" s="23" t="s">
        <v>282</v>
      </c>
      <c r="E5185" s="23" t="s">
        <v>5</v>
      </c>
      <c r="F5185" s="23" t="s">
        <v>244</v>
      </c>
      <c r="G5185" s="23">
        <v>3</v>
      </c>
    </row>
    <row r="5186" spans="1:7" ht="15" x14ac:dyDescent="0.25">
      <c r="A5186" s="128" t="str">
        <f t="shared" si="80"/>
        <v>Reg2015Other endocrine glands - C75MaleNorthern Network</v>
      </c>
      <c r="B5186" s="23" t="s">
        <v>2</v>
      </c>
      <c r="C5186" s="23">
        <v>2015</v>
      </c>
      <c r="D5186" s="23" t="s">
        <v>283</v>
      </c>
      <c r="E5186" s="23" t="s">
        <v>5</v>
      </c>
      <c r="F5186" s="23" t="s">
        <v>244</v>
      </c>
      <c r="G5186" s="23">
        <v>2</v>
      </c>
    </row>
    <row r="5187" spans="1:7" ht="15" x14ac:dyDescent="0.25">
      <c r="A5187" s="128" t="str">
        <f t="shared" ref="A5187:A5250" si="81">B5187&amp;C5187&amp;D5187&amp;E5187&amp;F5187</f>
        <v>Reg2015Unknown primary - C77-C79MaleNorthern Network</v>
      </c>
      <c r="B5187" s="23" t="s">
        <v>2</v>
      </c>
      <c r="C5187" s="23">
        <v>2015</v>
      </c>
      <c r="D5187" s="23" t="s">
        <v>286</v>
      </c>
      <c r="E5187" s="23" t="s">
        <v>5</v>
      </c>
      <c r="F5187" s="23" t="s">
        <v>244</v>
      </c>
      <c r="G5187" s="23">
        <v>49</v>
      </c>
    </row>
    <row r="5188" spans="1:7" ht="15" x14ac:dyDescent="0.25">
      <c r="A5188" s="128" t="str">
        <f t="shared" si="81"/>
        <v>Reg2015Unspecified site - C80MaleNorthern Network</v>
      </c>
      <c r="B5188" s="23" t="s">
        <v>2</v>
      </c>
      <c r="C5188" s="23">
        <v>2015</v>
      </c>
      <c r="D5188" s="23" t="s">
        <v>287</v>
      </c>
      <c r="E5188" s="23" t="s">
        <v>5</v>
      </c>
      <c r="F5188" s="23" t="s">
        <v>244</v>
      </c>
      <c r="G5188" s="23">
        <v>6</v>
      </c>
    </row>
    <row r="5189" spans="1:7" ht="15" x14ac:dyDescent="0.25">
      <c r="A5189" s="128" t="str">
        <f t="shared" si="81"/>
        <v>Reg2015Hodgkin lymphoma - C81MaleNorthern Network</v>
      </c>
      <c r="B5189" s="23" t="s">
        <v>2</v>
      </c>
      <c r="C5189" s="23">
        <v>2015</v>
      </c>
      <c r="D5189" s="23" t="s">
        <v>289</v>
      </c>
      <c r="E5189" s="23" t="s">
        <v>5</v>
      </c>
      <c r="F5189" s="23" t="s">
        <v>244</v>
      </c>
      <c r="G5189" s="23">
        <v>26</v>
      </c>
    </row>
    <row r="5190" spans="1:7" ht="15" x14ac:dyDescent="0.25">
      <c r="A5190" s="128" t="str">
        <f t="shared" si="81"/>
        <v>Reg2015Non-Hodgkin lymphoma - C82-C86, C96MaleNorthern Network</v>
      </c>
      <c r="B5190" s="23" t="s">
        <v>2</v>
      </c>
      <c r="C5190" s="23">
        <v>2015</v>
      </c>
      <c r="D5190" s="23" t="s">
        <v>365</v>
      </c>
      <c r="E5190" s="23" t="s">
        <v>5</v>
      </c>
      <c r="F5190" s="23" t="s">
        <v>244</v>
      </c>
      <c r="G5190" s="23">
        <v>162</v>
      </c>
    </row>
    <row r="5191" spans="1:7" ht="15" x14ac:dyDescent="0.25">
      <c r="A5191" s="128" t="str">
        <f t="shared" si="81"/>
        <v>Reg2015Immunoproliferative cancers - C88MaleNorthern Network</v>
      </c>
      <c r="B5191" s="23" t="s">
        <v>2</v>
      </c>
      <c r="C5191" s="23">
        <v>2015</v>
      </c>
      <c r="D5191" s="23" t="s">
        <v>291</v>
      </c>
      <c r="E5191" s="23" t="s">
        <v>5</v>
      </c>
      <c r="F5191" s="23" t="s">
        <v>244</v>
      </c>
      <c r="G5191" s="23">
        <v>6</v>
      </c>
    </row>
    <row r="5192" spans="1:7" ht="15" x14ac:dyDescent="0.25">
      <c r="A5192" s="128" t="str">
        <f t="shared" si="81"/>
        <v>Reg2015Myeloma - C90MaleNorthern Network</v>
      </c>
      <c r="B5192" s="23" t="s">
        <v>2</v>
      </c>
      <c r="C5192" s="23">
        <v>2015</v>
      </c>
      <c r="D5192" s="23" t="s">
        <v>292</v>
      </c>
      <c r="E5192" s="23" t="s">
        <v>5</v>
      </c>
      <c r="F5192" s="23" t="s">
        <v>244</v>
      </c>
      <c r="G5192" s="23">
        <v>87</v>
      </c>
    </row>
    <row r="5193" spans="1:7" ht="15" x14ac:dyDescent="0.25">
      <c r="A5193" s="128" t="str">
        <f t="shared" si="81"/>
        <v>Reg2015Leukaemia - C91-C95MaleNorthern Network</v>
      </c>
      <c r="B5193" s="23" t="s">
        <v>2</v>
      </c>
      <c r="C5193" s="23">
        <v>2015</v>
      </c>
      <c r="D5193" s="23" t="s">
        <v>26</v>
      </c>
      <c r="E5193" s="23" t="s">
        <v>5</v>
      </c>
      <c r="F5193" s="23" t="s">
        <v>244</v>
      </c>
      <c r="G5193" s="23">
        <v>161</v>
      </c>
    </row>
    <row r="5194" spans="1:7" ht="15" x14ac:dyDescent="0.25">
      <c r="A5194" s="128" t="str">
        <f t="shared" si="81"/>
        <v>Reg2015Polycythemia vera - D45MaleNorthern Network</v>
      </c>
      <c r="B5194" s="23" t="s">
        <v>2</v>
      </c>
      <c r="C5194" s="23">
        <v>2015</v>
      </c>
      <c r="D5194" s="23" t="s">
        <v>294</v>
      </c>
      <c r="E5194" s="23" t="s">
        <v>5</v>
      </c>
      <c r="F5194" s="23" t="s">
        <v>244</v>
      </c>
      <c r="G5194" s="23">
        <v>10</v>
      </c>
    </row>
    <row r="5195" spans="1:7" ht="15" x14ac:dyDescent="0.25">
      <c r="A5195" s="128" t="str">
        <f t="shared" si="81"/>
        <v>Reg2015Myelodyplastic syndromes - D46MaleNorthern Network</v>
      </c>
      <c r="B5195" s="23" t="s">
        <v>2</v>
      </c>
      <c r="C5195" s="23">
        <v>2015</v>
      </c>
      <c r="D5195" s="23" t="s">
        <v>295</v>
      </c>
      <c r="E5195" s="23" t="s">
        <v>5</v>
      </c>
      <c r="F5195" s="23" t="s">
        <v>244</v>
      </c>
      <c r="G5195" s="23">
        <v>27</v>
      </c>
    </row>
    <row r="5196" spans="1:7" ht="15" x14ac:dyDescent="0.25">
      <c r="A5196" s="128" t="str">
        <f t="shared" si="81"/>
        <v>Reg2015Uncertain behaviour of lymphoid, haematopoietic and related tissue - D47MaleNorthern Network</v>
      </c>
      <c r="B5196" s="23" t="s">
        <v>2</v>
      </c>
      <c r="C5196" s="23">
        <v>2015</v>
      </c>
      <c r="D5196" s="23" t="s">
        <v>296</v>
      </c>
      <c r="E5196" s="23" t="s">
        <v>5</v>
      </c>
      <c r="F5196" s="23" t="s">
        <v>244</v>
      </c>
      <c r="G5196" s="23">
        <v>19</v>
      </c>
    </row>
    <row r="5197" spans="1:7" ht="15" x14ac:dyDescent="0.25">
      <c r="A5197" s="128" t="str">
        <f t="shared" si="81"/>
        <v>Reg2015Lip - C00FemaleMidland Network</v>
      </c>
      <c r="B5197" s="23" t="s">
        <v>2</v>
      </c>
      <c r="C5197" s="23">
        <v>2015</v>
      </c>
      <c r="D5197" s="23" t="s">
        <v>27</v>
      </c>
      <c r="E5197" s="23" t="s">
        <v>4</v>
      </c>
      <c r="F5197" s="23" t="s">
        <v>243</v>
      </c>
      <c r="G5197" s="23">
        <v>4</v>
      </c>
    </row>
    <row r="5198" spans="1:7" ht="15" x14ac:dyDescent="0.25">
      <c r="A5198" s="128" t="str">
        <f t="shared" si="81"/>
        <v>Reg2015Tongue - C01-C02FemaleMidland Network</v>
      </c>
      <c r="B5198" s="23" t="s">
        <v>2</v>
      </c>
      <c r="C5198" s="23">
        <v>2015</v>
      </c>
      <c r="D5198" s="23" t="s">
        <v>42</v>
      </c>
      <c r="E5198" s="23" t="s">
        <v>4</v>
      </c>
      <c r="F5198" s="23" t="s">
        <v>243</v>
      </c>
      <c r="G5198" s="23">
        <v>11</v>
      </c>
    </row>
    <row r="5199" spans="1:7" ht="15" x14ac:dyDescent="0.25">
      <c r="A5199" s="128" t="str">
        <f t="shared" si="81"/>
        <v>Reg2015Mouth - C03-C06FemaleMidland Network</v>
      </c>
      <c r="B5199" s="23" t="s">
        <v>2</v>
      </c>
      <c r="C5199" s="23">
        <v>2015</v>
      </c>
      <c r="D5199" s="23" t="s">
        <v>31</v>
      </c>
      <c r="E5199" s="23" t="s">
        <v>4</v>
      </c>
      <c r="F5199" s="23" t="s">
        <v>243</v>
      </c>
      <c r="G5199" s="23">
        <v>6</v>
      </c>
    </row>
    <row r="5200" spans="1:7" ht="15" x14ac:dyDescent="0.25">
      <c r="A5200" s="128" t="str">
        <f t="shared" si="81"/>
        <v>Reg2015Salivary glands - C07-C08FemaleMidland Network</v>
      </c>
      <c r="B5200" s="23" t="s">
        <v>2</v>
      </c>
      <c r="C5200" s="23">
        <v>2015</v>
      </c>
      <c r="D5200" s="23" t="s">
        <v>247</v>
      </c>
      <c r="E5200" s="23" t="s">
        <v>4</v>
      </c>
      <c r="F5200" s="23" t="s">
        <v>243</v>
      </c>
      <c r="G5200" s="23">
        <v>3</v>
      </c>
    </row>
    <row r="5201" spans="1:7" ht="15" x14ac:dyDescent="0.25">
      <c r="A5201" s="128" t="str">
        <f t="shared" si="81"/>
        <v>Reg2015Tonsils - C09FemaleMidland Network</v>
      </c>
      <c r="B5201" s="23" t="s">
        <v>2</v>
      </c>
      <c r="C5201" s="23">
        <v>2015</v>
      </c>
      <c r="D5201" s="23" t="s">
        <v>248</v>
      </c>
      <c r="E5201" s="23" t="s">
        <v>4</v>
      </c>
      <c r="F5201" s="23" t="s">
        <v>243</v>
      </c>
      <c r="G5201" s="23">
        <v>1</v>
      </c>
    </row>
    <row r="5202" spans="1:7" ht="15" x14ac:dyDescent="0.25">
      <c r="A5202" s="128" t="str">
        <f t="shared" si="81"/>
        <v>Reg2015Oropharynx - C10FemaleMidland Network</v>
      </c>
      <c r="B5202" s="23" t="s">
        <v>2</v>
      </c>
      <c r="C5202" s="23">
        <v>2015</v>
      </c>
      <c r="D5202" s="23" t="s">
        <v>34</v>
      </c>
      <c r="E5202" s="23" t="s">
        <v>4</v>
      </c>
      <c r="F5202" s="23" t="s">
        <v>243</v>
      </c>
      <c r="G5202" s="23">
        <v>1</v>
      </c>
    </row>
    <row r="5203" spans="1:7" ht="15" x14ac:dyDescent="0.25">
      <c r="A5203" s="128" t="str">
        <f t="shared" si="81"/>
        <v>Reg2015Nasopharynx - C11FemaleMidland Network</v>
      </c>
      <c r="B5203" s="23" t="s">
        <v>2</v>
      </c>
      <c r="C5203" s="23">
        <v>2015</v>
      </c>
      <c r="D5203" s="23" t="s">
        <v>32</v>
      </c>
      <c r="E5203" s="23" t="s">
        <v>4</v>
      </c>
      <c r="F5203" s="23" t="s">
        <v>243</v>
      </c>
      <c r="G5203" s="23">
        <v>1</v>
      </c>
    </row>
    <row r="5204" spans="1:7" ht="15" x14ac:dyDescent="0.25">
      <c r="A5204" s="128" t="str">
        <f t="shared" si="81"/>
        <v>Reg2015Oesophagus - C15FemaleMidland Network</v>
      </c>
      <c r="B5204" s="23" t="s">
        <v>2</v>
      </c>
      <c r="C5204" s="23">
        <v>2015</v>
      </c>
      <c r="D5204" s="23" t="s">
        <v>33</v>
      </c>
      <c r="E5204" s="23" t="s">
        <v>4</v>
      </c>
      <c r="F5204" s="23" t="s">
        <v>243</v>
      </c>
      <c r="G5204" s="23">
        <v>16</v>
      </c>
    </row>
    <row r="5205" spans="1:7" ht="15" x14ac:dyDescent="0.25">
      <c r="A5205" s="128" t="str">
        <f t="shared" si="81"/>
        <v>Reg2015Stomach - C16FemaleMidland Network</v>
      </c>
      <c r="B5205" s="23" t="s">
        <v>2</v>
      </c>
      <c r="C5205" s="23">
        <v>2015</v>
      </c>
      <c r="D5205" s="23" t="s">
        <v>39</v>
      </c>
      <c r="E5205" s="23" t="s">
        <v>4</v>
      </c>
      <c r="F5205" s="23" t="s">
        <v>243</v>
      </c>
      <c r="G5205" s="23">
        <v>26</v>
      </c>
    </row>
    <row r="5206" spans="1:7" ht="15" x14ac:dyDescent="0.25">
      <c r="A5206" s="128" t="str">
        <f t="shared" si="81"/>
        <v>Reg2015Small intestine - C17FemaleMidland Network</v>
      </c>
      <c r="B5206" s="23" t="s">
        <v>2</v>
      </c>
      <c r="C5206" s="23">
        <v>2015</v>
      </c>
      <c r="D5206" s="23" t="s">
        <v>252</v>
      </c>
      <c r="E5206" s="23" t="s">
        <v>4</v>
      </c>
      <c r="F5206" s="23" t="s">
        <v>243</v>
      </c>
      <c r="G5206" s="23">
        <v>6</v>
      </c>
    </row>
    <row r="5207" spans="1:7" ht="15" x14ac:dyDescent="0.25">
      <c r="A5207" s="128" t="str">
        <f t="shared" si="81"/>
        <v>Reg2015Colon, rectum and rectosigmoid junction - C18-C20FemaleMidland Network</v>
      </c>
      <c r="B5207" s="23" t="s">
        <v>2</v>
      </c>
      <c r="C5207" s="23">
        <v>2015</v>
      </c>
      <c r="D5207" s="23" t="s">
        <v>1567</v>
      </c>
      <c r="E5207" s="23" t="s">
        <v>4</v>
      </c>
      <c r="F5207" s="23" t="s">
        <v>243</v>
      </c>
      <c r="G5207" s="23">
        <v>251</v>
      </c>
    </row>
    <row r="5208" spans="1:7" ht="15" x14ac:dyDescent="0.25">
      <c r="A5208" s="128" t="str">
        <f t="shared" si="81"/>
        <v>Reg2015Anus - C21FemaleMidland Network</v>
      </c>
      <c r="B5208" s="23" t="s">
        <v>2</v>
      </c>
      <c r="C5208" s="23">
        <v>2015</v>
      </c>
      <c r="D5208" s="23" t="s">
        <v>18</v>
      </c>
      <c r="E5208" s="23" t="s">
        <v>4</v>
      </c>
      <c r="F5208" s="23" t="s">
        <v>243</v>
      </c>
      <c r="G5208" s="23">
        <v>8</v>
      </c>
    </row>
    <row r="5209" spans="1:7" ht="15" x14ac:dyDescent="0.25">
      <c r="A5209" s="128" t="str">
        <f t="shared" si="81"/>
        <v>Reg2015Liver - C22FemaleMidland Network</v>
      </c>
      <c r="B5209" s="23" t="s">
        <v>2</v>
      </c>
      <c r="C5209" s="23">
        <v>2015</v>
      </c>
      <c r="D5209" s="23" t="s">
        <v>254</v>
      </c>
      <c r="E5209" s="23" t="s">
        <v>4</v>
      </c>
      <c r="F5209" s="23" t="s">
        <v>243</v>
      </c>
      <c r="G5209" s="23">
        <v>23</v>
      </c>
    </row>
    <row r="5210" spans="1:7" ht="15" x14ac:dyDescent="0.25">
      <c r="A5210" s="128" t="str">
        <f t="shared" si="81"/>
        <v>Reg2015Gallbladder - C23FemaleMidland Network</v>
      </c>
      <c r="B5210" s="23" t="s">
        <v>2</v>
      </c>
      <c r="C5210" s="23">
        <v>2015</v>
      </c>
      <c r="D5210" s="23" t="s">
        <v>23</v>
      </c>
      <c r="E5210" s="23" t="s">
        <v>4</v>
      </c>
      <c r="F5210" s="23" t="s">
        <v>243</v>
      </c>
      <c r="G5210" s="23">
        <v>12</v>
      </c>
    </row>
    <row r="5211" spans="1:7" ht="15" x14ac:dyDescent="0.25">
      <c r="A5211" s="128" t="str">
        <f t="shared" si="81"/>
        <v>Reg2015Other biliary tract - C24FemaleMidland Network</v>
      </c>
      <c r="B5211" s="23" t="s">
        <v>2</v>
      </c>
      <c r="C5211" s="23">
        <v>2015</v>
      </c>
      <c r="D5211" s="23" t="s">
        <v>255</v>
      </c>
      <c r="E5211" s="23" t="s">
        <v>4</v>
      </c>
      <c r="F5211" s="23" t="s">
        <v>243</v>
      </c>
      <c r="G5211" s="23">
        <v>4</v>
      </c>
    </row>
    <row r="5212" spans="1:7" ht="15" x14ac:dyDescent="0.25">
      <c r="A5212" s="128" t="str">
        <f t="shared" si="81"/>
        <v>Reg2015Pancreas - C25FemaleMidland Network</v>
      </c>
      <c r="B5212" s="23" t="s">
        <v>2</v>
      </c>
      <c r="C5212" s="23">
        <v>2015</v>
      </c>
      <c r="D5212" s="23" t="s">
        <v>36</v>
      </c>
      <c r="E5212" s="23" t="s">
        <v>4</v>
      </c>
      <c r="F5212" s="23" t="s">
        <v>243</v>
      </c>
      <c r="G5212" s="23">
        <v>56</v>
      </c>
    </row>
    <row r="5213" spans="1:7" ht="15" x14ac:dyDescent="0.25">
      <c r="A5213" s="128" t="str">
        <f t="shared" si="81"/>
        <v>Reg2015Other digestive organs - C26FemaleMidland Network</v>
      </c>
      <c r="B5213" s="23" t="s">
        <v>2</v>
      </c>
      <c r="C5213" s="23">
        <v>2015</v>
      </c>
      <c r="D5213" s="23" t="s">
        <v>256</v>
      </c>
      <c r="E5213" s="23" t="s">
        <v>4</v>
      </c>
      <c r="F5213" s="23" t="s">
        <v>243</v>
      </c>
      <c r="G5213" s="23">
        <v>17</v>
      </c>
    </row>
    <row r="5214" spans="1:7" ht="15" x14ac:dyDescent="0.25">
      <c r="A5214" s="128" t="str">
        <f t="shared" si="81"/>
        <v>Reg2015Nasal cavity and middle ear - C30FemaleMidland Network</v>
      </c>
      <c r="B5214" s="23" t="s">
        <v>2</v>
      </c>
      <c r="C5214" s="23">
        <v>2015</v>
      </c>
      <c r="D5214" s="23" t="s">
        <v>258</v>
      </c>
      <c r="E5214" s="23" t="s">
        <v>4</v>
      </c>
      <c r="F5214" s="23" t="s">
        <v>243</v>
      </c>
      <c r="G5214" s="23">
        <v>1</v>
      </c>
    </row>
    <row r="5215" spans="1:7" ht="15" x14ac:dyDescent="0.25">
      <c r="A5215" s="128" t="str">
        <f t="shared" si="81"/>
        <v>Reg2015Larynx - C32FemaleMidland Network</v>
      </c>
      <c r="B5215" s="23" t="s">
        <v>2</v>
      </c>
      <c r="C5215" s="23">
        <v>2015</v>
      </c>
      <c r="D5215" s="23" t="s">
        <v>25</v>
      </c>
      <c r="E5215" s="23" t="s">
        <v>4</v>
      </c>
      <c r="F5215" s="23" t="s">
        <v>243</v>
      </c>
      <c r="G5215" s="23">
        <v>3</v>
      </c>
    </row>
    <row r="5216" spans="1:7" ht="15" x14ac:dyDescent="0.25">
      <c r="A5216" s="128" t="str">
        <f t="shared" si="81"/>
        <v>Reg2015Lung - C33-C34FemaleMidland Network</v>
      </c>
      <c r="B5216" s="23" t="s">
        <v>2</v>
      </c>
      <c r="C5216" s="23">
        <v>2015</v>
      </c>
      <c r="D5216" s="23" t="s">
        <v>47</v>
      </c>
      <c r="E5216" s="23" t="s">
        <v>4</v>
      </c>
      <c r="F5216" s="23" t="s">
        <v>243</v>
      </c>
      <c r="G5216" s="23">
        <v>213</v>
      </c>
    </row>
    <row r="5217" spans="1:7" ht="15" x14ac:dyDescent="0.25">
      <c r="A5217" s="128" t="str">
        <f t="shared" si="81"/>
        <v>Reg2015Thymus - C37FemaleMidland Network</v>
      </c>
      <c r="B5217" s="23" t="s">
        <v>2</v>
      </c>
      <c r="C5217" s="23">
        <v>2015</v>
      </c>
      <c r="D5217" s="23" t="s">
        <v>41</v>
      </c>
      <c r="E5217" s="23" t="s">
        <v>4</v>
      </c>
      <c r="F5217" s="23" t="s">
        <v>243</v>
      </c>
      <c r="G5217" s="23">
        <v>2</v>
      </c>
    </row>
    <row r="5218" spans="1:7" ht="15" x14ac:dyDescent="0.25">
      <c r="A5218" s="128" t="str">
        <f t="shared" si="81"/>
        <v>Reg2015Heart, mediastinum and pleura - C38FemaleMidland Network</v>
      </c>
      <c r="B5218" s="23" t="s">
        <v>2</v>
      </c>
      <c r="C5218" s="23">
        <v>2015</v>
      </c>
      <c r="D5218" s="23" t="s">
        <v>260</v>
      </c>
      <c r="E5218" s="23" t="s">
        <v>4</v>
      </c>
      <c r="F5218" s="23" t="s">
        <v>243</v>
      </c>
      <c r="G5218" s="23">
        <v>1</v>
      </c>
    </row>
    <row r="5219" spans="1:7" ht="15" x14ac:dyDescent="0.25">
      <c r="A5219" s="128" t="str">
        <f t="shared" si="81"/>
        <v>Reg2015Bone and articular cartilage - C40-C41FemaleMidland Network</v>
      </c>
      <c r="B5219" s="23" t="s">
        <v>2</v>
      </c>
      <c r="C5219" s="23">
        <v>2015</v>
      </c>
      <c r="D5219" s="23" t="s">
        <v>262</v>
      </c>
      <c r="E5219" s="23" t="s">
        <v>4</v>
      </c>
      <c r="F5219" s="23" t="s">
        <v>243</v>
      </c>
      <c r="G5219" s="23">
        <v>1</v>
      </c>
    </row>
    <row r="5220" spans="1:7" ht="15" x14ac:dyDescent="0.25">
      <c r="A5220" s="128" t="str">
        <f t="shared" si="81"/>
        <v>Reg2015Melanoma - C43FemaleMidland Network</v>
      </c>
      <c r="B5220" s="23" t="s">
        <v>2</v>
      </c>
      <c r="C5220" s="23">
        <v>2015</v>
      </c>
      <c r="D5220" s="23" t="s">
        <v>28</v>
      </c>
      <c r="E5220" s="23" t="s">
        <v>4</v>
      </c>
      <c r="F5220" s="23" t="s">
        <v>243</v>
      </c>
      <c r="G5220" s="23">
        <v>198</v>
      </c>
    </row>
    <row r="5221" spans="1:7" ht="15" x14ac:dyDescent="0.25">
      <c r="A5221" s="128" t="str">
        <f t="shared" si="81"/>
        <v>Reg2015Non-melanoma - C44FemaleMidland Network</v>
      </c>
      <c r="B5221" s="23" t="s">
        <v>2</v>
      </c>
      <c r="C5221" s="23">
        <v>2015</v>
      </c>
      <c r="D5221" s="23" t="s">
        <v>263</v>
      </c>
      <c r="E5221" s="23" t="s">
        <v>4</v>
      </c>
      <c r="F5221" s="23" t="s">
        <v>243</v>
      </c>
      <c r="G5221" s="23">
        <v>9</v>
      </c>
    </row>
    <row r="5222" spans="1:7" ht="15" x14ac:dyDescent="0.25">
      <c r="A5222" s="128" t="str">
        <f t="shared" si="81"/>
        <v>Reg2015Mesothelioma - C45FemaleMidland Network</v>
      </c>
      <c r="B5222" s="23" t="s">
        <v>2</v>
      </c>
      <c r="C5222" s="23">
        <v>2015</v>
      </c>
      <c r="D5222" s="23" t="s">
        <v>30</v>
      </c>
      <c r="E5222" s="23" t="s">
        <v>4</v>
      </c>
      <c r="F5222" s="23" t="s">
        <v>243</v>
      </c>
      <c r="G5222" s="23">
        <v>1</v>
      </c>
    </row>
    <row r="5223" spans="1:7" ht="15" x14ac:dyDescent="0.25">
      <c r="A5223" s="128" t="str">
        <f t="shared" si="81"/>
        <v>Reg2015Peripheral nerves and autonomic nervous system - C47FemaleMidland Network</v>
      </c>
      <c r="B5223" s="23" t="s">
        <v>2</v>
      </c>
      <c r="C5223" s="23">
        <v>2015</v>
      </c>
      <c r="D5223" s="23" t="s">
        <v>266</v>
      </c>
      <c r="E5223" s="23" t="s">
        <v>4</v>
      </c>
      <c r="F5223" s="23" t="s">
        <v>243</v>
      </c>
      <c r="G5223" s="23">
        <v>1</v>
      </c>
    </row>
    <row r="5224" spans="1:7" ht="15" x14ac:dyDescent="0.25">
      <c r="A5224" s="128" t="str">
        <f t="shared" si="81"/>
        <v>Reg2015Peritoneum - C48FemaleMidland Network</v>
      </c>
      <c r="B5224" s="23" t="s">
        <v>2</v>
      </c>
      <c r="C5224" s="23">
        <v>2015</v>
      </c>
      <c r="D5224" s="23" t="s">
        <v>267</v>
      </c>
      <c r="E5224" s="23" t="s">
        <v>4</v>
      </c>
      <c r="F5224" s="23" t="s">
        <v>243</v>
      </c>
      <c r="G5224" s="23">
        <v>9</v>
      </c>
    </row>
    <row r="5225" spans="1:7" ht="15" x14ac:dyDescent="0.25">
      <c r="A5225" s="128" t="str">
        <f t="shared" si="81"/>
        <v>Reg2015Connective tissue - C49FemaleMidland Network</v>
      </c>
      <c r="B5225" s="23" t="s">
        <v>2</v>
      </c>
      <c r="C5225" s="23">
        <v>2015</v>
      </c>
      <c r="D5225" s="23" t="s">
        <v>268</v>
      </c>
      <c r="E5225" s="23" t="s">
        <v>4</v>
      </c>
      <c r="F5225" s="23" t="s">
        <v>243</v>
      </c>
      <c r="G5225" s="23">
        <v>16</v>
      </c>
    </row>
    <row r="5226" spans="1:7" ht="15" x14ac:dyDescent="0.25">
      <c r="A5226" s="128" t="str">
        <f t="shared" si="81"/>
        <v>Reg2015Breast - C50FemaleMidland Network</v>
      </c>
      <c r="B5226" s="23" t="s">
        <v>2</v>
      </c>
      <c r="C5226" s="23">
        <v>2015</v>
      </c>
      <c r="D5226" s="23" t="s">
        <v>21</v>
      </c>
      <c r="E5226" s="23" t="s">
        <v>4</v>
      </c>
      <c r="F5226" s="23" t="s">
        <v>243</v>
      </c>
      <c r="G5226" s="23">
        <v>590</v>
      </c>
    </row>
    <row r="5227" spans="1:7" ht="15" x14ac:dyDescent="0.25">
      <c r="A5227" s="128" t="str">
        <f t="shared" si="81"/>
        <v>Reg2015Vulva - C51FemaleMidland Network</v>
      </c>
      <c r="B5227" s="23" t="s">
        <v>2</v>
      </c>
      <c r="C5227" s="23">
        <v>2015</v>
      </c>
      <c r="D5227" s="23" t="s">
        <v>46</v>
      </c>
      <c r="E5227" s="23" t="s">
        <v>4</v>
      </c>
      <c r="F5227" s="23" t="s">
        <v>243</v>
      </c>
      <c r="G5227" s="23">
        <v>18</v>
      </c>
    </row>
    <row r="5228" spans="1:7" ht="15" x14ac:dyDescent="0.25">
      <c r="A5228" s="128" t="str">
        <f t="shared" si="81"/>
        <v>Reg2015Vagina - C52FemaleMidland Network</v>
      </c>
      <c r="B5228" s="23" t="s">
        <v>2</v>
      </c>
      <c r="C5228" s="23">
        <v>2015</v>
      </c>
      <c r="D5228" s="23" t="s">
        <v>45</v>
      </c>
      <c r="E5228" s="23" t="s">
        <v>4</v>
      </c>
      <c r="F5228" s="23" t="s">
        <v>243</v>
      </c>
      <c r="G5228" s="23">
        <v>1</v>
      </c>
    </row>
    <row r="5229" spans="1:7" ht="15" x14ac:dyDescent="0.25">
      <c r="A5229" s="128" t="str">
        <f t="shared" si="81"/>
        <v>Reg2015Cervix - C53FemaleMidland Network</v>
      </c>
      <c r="B5229" s="23" t="s">
        <v>2</v>
      </c>
      <c r="C5229" s="23">
        <v>2015</v>
      </c>
      <c r="D5229" s="23" t="s">
        <v>22</v>
      </c>
      <c r="E5229" s="23" t="s">
        <v>4</v>
      </c>
      <c r="F5229" s="23" t="s">
        <v>243</v>
      </c>
      <c r="G5229" s="23">
        <v>38</v>
      </c>
    </row>
    <row r="5230" spans="1:7" ht="15" x14ac:dyDescent="0.25">
      <c r="A5230" s="128" t="str">
        <f t="shared" si="81"/>
        <v>Reg2015Uterus - C54-C55FemaleMidland Network</v>
      </c>
      <c r="B5230" s="23" t="s">
        <v>2</v>
      </c>
      <c r="C5230" s="23">
        <v>2015</v>
      </c>
      <c r="D5230" s="23" t="s">
        <v>44</v>
      </c>
      <c r="E5230" s="23" t="s">
        <v>4</v>
      </c>
      <c r="F5230" s="23" t="s">
        <v>243</v>
      </c>
      <c r="G5230" s="23">
        <v>102</v>
      </c>
    </row>
    <row r="5231" spans="1:7" ht="15" x14ac:dyDescent="0.25">
      <c r="A5231" s="128" t="str">
        <f t="shared" si="81"/>
        <v>Reg2015Ovary - C56FemaleMidland Network</v>
      </c>
      <c r="B5231" s="23" t="s">
        <v>2</v>
      </c>
      <c r="C5231" s="23">
        <v>2015</v>
      </c>
      <c r="D5231" s="23" t="s">
        <v>35</v>
      </c>
      <c r="E5231" s="23" t="s">
        <v>4</v>
      </c>
      <c r="F5231" s="23" t="s">
        <v>243</v>
      </c>
      <c r="G5231" s="23">
        <v>45</v>
      </c>
    </row>
    <row r="5232" spans="1:7" ht="15" x14ac:dyDescent="0.25">
      <c r="A5232" s="128" t="str">
        <f t="shared" si="81"/>
        <v>Reg2015Other female genital organs - C57FemaleMidland Network</v>
      </c>
      <c r="B5232" s="23" t="s">
        <v>2</v>
      </c>
      <c r="C5232" s="23">
        <v>2015</v>
      </c>
      <c r="D5232" s="23" t="s">
        <v>270</v>
      </c>
      <c r="E5232" s="23" t="s">
        <v>4</v>
      </c>
      <c r="F5232" s="23" t="s">
        <v>243</v>
      </c>
      <c r="G5232" s="23">
        <v>21</v>
      </c>
    </row>
    <row r="5233" spans="1:7" ht="15" x14ac:dyDescent="0.25">
      <c r="A5233" s="128" t="str">
        <f t="shared" si="81"/>
        <v>Reg2015Kidney - C64FemaleMidland Network</v>
      </c>
      <c r="B5233" s="23" t="s">
        <v>2</v>
      </c>
      <c r="C5233" s="23">
        <v>2015</v>
      </c>
      <c r="D5233" s="23" t="s">
        <v>274</v>
      </c>
      <c r="E5233" s="23" t="s">
        <v>4</v>
      </c>
      <c r="F5233" s="23" t="s">
        <v>243</v>
      </c>
      <c r="G5233" s="23">
        <v>39</v>
      </c>
    </row>
    <row r="5234" spans="1:7" ht="15" x14ac:dyDescent="0.25">
      <c r="A5234" s="128" t="str">
        <f t="shared" si="81"/>
        <v>Reg2015Renal pelvis - C65FemaleMidland Network</v>
      </c>
      <c r="B5234" s="23" t="s">
        <v>2</v>
      </c>
      <c r="C5234" s="23">
        <v>2015</v>
      </c>
      <c r="D5234" s="23" t="s">
        <v>275</v>
      </c>
      <c r="E5234" s="23" t="s">
        <v>4</v>
      </c>
      <c r="F5234" s="23" t="s">
        <v>243</v>
      </c>
      <c r="G5234" s="23">
        <v>2</v>
      </c>
    </row>
    <row r="5235" spans="1:7" ht="15" x14ac:dyDescent="0.25">
      <c r="A5235" s="128" t="str">
        <f t="shared" si="81"/>
        <v>Reg2015Bladder - C67FemaleMidland Network</v>
      </c>
      <c r="B5235" s="23" t="s">
        <v>2</v>
      </c>
      <c r="C5235" s="23">
        <v>2015</v>
      </c>
      <c r="D5235" s="23" t="s">
        <v>19</v>
      </c>
      <c r="E5235" s="23" t="s">
        <v>4</v>
      </c>
      <c r="F5235" s="23" t="s">
        <v>243</v>
      </c>
      <c r="G5235" s="23">
        <v>31</v>
      </c>
    </row>
    <row r="5236" spans="1:7" ht="15" x14ac:dyDescent="0.25">
      <c r="A5236" s="128" t="str">
        <f t="shared" si="81"/>
        <v>Reg2015Eye - C69FemaleMidland Network</v>
      </c>
      <c r="B5236" s="23" t="s">
        <v>2</v>
      </c>
      <c r="C5236" s="23">
        <v>2015</v>
      </c>
      <c r="D5236" s="23" t="s">
        <v>278</v>
      </c>
      <c r="E5236" s="23" t="s">
        <v>4</v>
      </c>
      <c r="F5236" s="23" t="s">
        <v>243</v>
      </c>
      <c r="G5236" s="23">
        <v>10</v>
      </c>
    </row>
    <row r="5237" spans="1:7" ht="15" x14ac:dyDescent="0.25">
      <c r="A5237" s="128" t="str">
        <f t="shared" si="81"/>
        <v>Reg2015Meninges - C70FemaleMidland Network</v>
      </c>
      <c r="B5237" s="23" t="s">
        <v>2</v>
      </c>
      <c r="C5237" s="23">
        <v>2015</v>
      </c>
      <c r="D5237" s="23" t="s">
        <v>29</v>
      </c>
      <c r="E5237" s="23" t="s">
        <v>4</v>
      </c>
      <c r="F5237" s="23" t="s">
        <v>243</v>
      </c>
      <c r="G5237" s="23">
        <v>1</v>
      </c>
    </row>
    <row r="5238" spans="1:7" ht="15" x14ac:dyDescent="0.25">
      <c r="A5238" s="128" t="str">
        <f t="shared" si="81"/>
        <v>Reg2015Brain - C71FemaleMidland Network</v>
      </c>
      <c r="B5238" s="23" t="s">
        <v>2</v>
      </c>
      <c r="C5238" s="23">
        <v>2015</v>
      </c>
      <c r="D5238" s="23" t="s">
        <v>20</v>
      </c>
      <c r="E5238" s="23" t="s">
        <v>4</v>
      </c>
      <c r="F5238" s="23" t="s">
        <v>243</v>
      </c>
      <c r="G5238" s="23">
        <v>29</v>
      </c>
    </row>
    <row r="5239" spans="1:7" ht="15" x14ac:dyDescent="0.25">
      <c r="A5239" s="128" t="str">
        <f t="shared" si="81"/>
        <v>Reg2015Other central nervous system - C72FemaleMidland Network</v>
      </c>
      <c r="B5239" s="23" t="s">
        <v>2</v>
      </c>
      <c r="C5239" s="23">
        <v>2015</v>
      </c>
      <c r="D5239" s="23" t="s">
        <v>279</v>
      </c>
      <c r="E5239" s="23" t="s">
        <v>4</v>
      </c>
      <c r="F5239" s="23" t="s">
        <v>243</v>
      </c>
      <c r="G5239" s="23">
        <v>2</v>
      </c>
    </row>
    <row r="5240" spans="1:7" ht="15" x14ac:dyDescent="0.25">
      <c r="A5240" s="128" t="str">
        <f t="shared" si="81"/>
        <v>Reg2015Thyroid - C73FemaleMidland Network</v>
      </c>
      <c r="B5240" s="23" t="s">
        <v>2</v>
      </c>
      <c r="C5240" s="23">
        <v>2015</v>
      </c>
      <c r="D5240" s="23" t="s">
        <v>281</v>
      </c>
      <c r="E5240" s="23" t="s">
        <v>4</v>
      </c>
      <c r="F5240" s="23" t="s">
        <v>243</v>
      </c>
      <c r="G5240" s="23">
        <v>33</v>
      </c>
    </row>
    <row r="5241" spans="1:7" ht="15" x14ac:dyDescent="0.25">
      <c r="A5241" s="128" t="str">
        <f t="shared" si="81"/>
        <v>Reg2015Adrenal gland - C74FemaleMidland Network</v>
      </c>
      <c r="B5241" s="23" t="s">
        <v>2</v>
      </c>
      <c r="C5241" s="23">
        <v>2015</v>
      </c>
      <c r="D5241" s="23" t="s">
        <v>282</v>
      </c>
      <c r="E5241" s="23" t="s">
        <v>4</v>
      </c>
      <c r="F5241" s="23" t="s">
        <v>243</v>
      </c>
      <c r="G5241" s="23">
        <v>1</v>
      </c>
    </row>
    <row r="5242" spans="1:7" ht="15" x14ac:dyDescent="0.25">
      <c r="A5242" s="128" t="str">
        <f t="shared" si="81"/>
        <v>Reg2015Other and ill-defined sites - C76FemaleMidland Network</v>
      </c>
      <c r="B5242" s="23" t="s">
        <v>2</v>
      </c>
      <c r="C5242" s="23">
        <v>2015</v>
      </c>
      <c r="D5242" s="23" t="s">
        <v>285</v>
      </c>
      <c r="E5242" s="23" t="s">
        <v>4</v>
      </c>
      <c r="F5242" s="23" t="s">
        <v>243</v>
      </c>
      <c r="G5242" s="23">
        <v>2</v>
      </c>
    </row>
    <row r="5243" spans="1:7" ht="15" x14ac:dyDescent="0.25">
      <c r="A5243" s="128" t="str">
        <f t="shared" si="81"/>
        <v>Reg2015Unknown primary - C77-C79FemaleMidland Network</v>
      </c>
      <c r="B5243" s="23" t="s">
        <v>2</v>
      </c>
      <c r="C5243" s="23">
        <v>2015</v>
      </c>
      <c r="D5243" s="23" t="s">
        <v>286</v>
      </c>
      <c r="E5243" s="23" t="s">
        <v>4</v>
      </c>
      <c r="F5243" s="23" t="s">
        <v>243</v>
      </c>
      <c r="G5243" s="23">
        <v>41</v>
      </c>
    </row>
    <row r="5244" spans="1:7" ht="15" x14ac:dyDescent="0.25">
      <c r="A5244" s="128" t="str">
        <f t="shared" si="81"/>
        <v>Reg2015Unspecified site - C80FemaleMidland Network</v>
      </c>
      <c r="B5244" s="23" t="s">
        <v>2</v>
      </c>
      <c r="C5244" s="23">
        <v>2015</v>
      </c>
      <c r="D5244" s="23" t="s">
        <v>287</v>
      </c>
      <c r="E5244" s="23" t="s">
        <v>4</v>
      </c>
      <c r="F5244" s="23" t="s">
        <v>243</v>
      </c>
      <c r="G5244" s="23">
        <v>6</v>
      </c>
    </row>
    <row r="5245" spans="1:7" ht="15" x14ac:dyDescent="0.25">
      <c r="A5245" s="128" t="str">
        <f t="shared" si="81"/>
        <v>Reg2015Hodgkin lymphoma - C81FemaleMidland Network</v>
      </c>
      <c r="B5245" s="23" t="s">
        <v>2</v>
      </c>
      <c r="C5245" s="23">
        <v>2015</v>
      </c>
      <c r="D5245" s="23" t="s">
        <v>289</v>
      </c>
      <c r="E5245" s="23" t="s">
        <v>4</v>
      </c>
      <c r="F5245" s="23" t="s">
        <v>243</v>
      </c>
      <c r="G5245" s="23">
        <v>7</v>
      </c>
    </row>
    <row r="5246" spans="1:7" ht="15" x14ac:dyDescent="0.25">
      <c r="A5246" s="128" t="str">
        <f t="shared" si="81"/>
        <v>Reg2015Non-Hodgkin lymphoma - C82-C86, C96FemaleMidland Network</v>
      </c>
      <c r="B5246" s="23" t="s">
        <v>2</v>
      </c>
      <c r="C5246" s="23">
        <v>2015</v>
      </c>
      <c r="D5246" s="23" t="s">
        <v>365</v>
      </c>
      <c r="E5246" s="23" t="s">
        <v>4</v>
      </c>
      <c r="F5246" s="23" t="s">
        <v>243</v>
      </c>
      <c r="G5246" s="23">
        <v>73</v>
      </c>
    </row>
    <row r="5247" spans="1:7" ht="15" x14ac:dyDescent="0.25">
      <c r="A5247" s="128" t="str">
        <f t="shared" si="81"/>
        <v>Reg2015Immunoproliferative cancers - C88FemaleMidland Network</v>
      </c>
      <c r="B5247" s="23" t="s">
        <v>2</v>
      </c>
      <c r="C5247" s="23">
        <v>2015</v>
      </c>
      <c r="D5247" s="23" t="s">
        <v>291</v>
      </c>
      <c r="E5247" s="23" t="s">
        <v>4</v>
      </c>
      <c r="F5247" s="23" t="s">
        <v>243</v>
      </c>
      <c r="G5247" s="23">
        <v>4</v>
      </c>
    </row>
    <row r="5248" spans="1:7" ht="15" x14ac:dyDescent="0.25">
      <c r="A5248" s="128" t="str">
        <f t="shared" si="81"/>
        <v>Reg2015Myeloma - C90FemaleMidland Network</v>
      </c>
      <c r="B5248" s="23" t="s">
        <v>2</v>
      </c>
      <c r="C5248" s="23">
        <v>2015</v>
      </c>
      <c r="D5248" s="23" t="s">
        <v>292</v>
      </c>
      <c r="E5248" s="23" t="s">
        <v>4</v>
      </c>
      <c r="F5248" s="23" t="s">
        <v>243</v>
      </c>
      <c r="G5248" s="23">
        <v>19</v>
      </c>
    </row>
    <row r="5249" spans="1:7" ht="15" x14ac:dyDescent="0.25">
      <c r="A5249" s="128" t="str">
        <f t="shared" si="81"/>
        <v>Reg2015Leukaemia - C91-C95FemaleMidland Network</v>
      </c>
      <c r="B5249" s="23" t="s">
        <v>2</v>
      </c>
      <c r="C5249" s="23">
        <v>2015</v>
      </c>
      <c r="D5249" s="23" t="s">
        <v>26</v>
      </c>
      <c r="E5249" s="23" t="s">
        <v>4</v>
      </c>
      <c r="F5249" s="23" t="s">
        <v>243</v>
      </c>
      <c r="G5249" s="23">
        <v>50</v>
      </c>
    </row>
    <row r="5250" spans="1:7" ht="15" x14ac:dyDescent="0.25">
      <c r="A5250" s="128" t="str">
        <f t="shared" si="81"/>
        <v>Reg2015Polycythemia vera - D45FemaleMidland Network</v>
      </c>
      <c r="B5250" s="23" t="s">
        <v>2</v>
      </c>
      <c r="C5250" s="23">
        <v>2015</v>
      </c>
      <c r="D5250" s="23" t="s">
        <v>294</v>
      </c>
      <c r="E5250" s="23" t="s">
        <v>4</v>
      </c>
      <c r="F5250" s="23" t="s">
        <v>243</v>
      </c>
      <c r="G5250" s="23">
        <v>2</v>
      </c>
    </row>
    <row r="5251" spans="1:7" ht="15" x14ac:dyDescent="0.25">
      <c r="A5251" s="128" t="str">
        <f t="shared" ref="A5251:A5314" si="82">B5251&amp;C5251&amp;D5251&amp;E5251&amp;F5251</f>
        <v>Reg2015Myelodyplastic syndromes - D46FemaleMidland Network</v>
      </c>
      <c r="B5251" s="23" t="s">
        <v>2</v>
      </c>
      <c r="C5251" s="23">
        <v>2015</v>
      </c>
      <c r="D5251" s="23" t="s">
        <v>295</v>
      </c>
      <c r="E5251" s="23" t="s">
        <v>4</v>
      </c>
      <c r="F5251" s="23" t="s">
        <v>243</v>
      </c>
      <c r="G5251" s="23">
        <v>5</v>
      </c>
    </row>
    <row r="5252" spans="1:7" ht="15" x14ac:dyDescent="0.25">
      <c r="A5252" s="128" t="str">
        <f t="shared" si="82"/>
        <v>Reg2015Uncertain behaviour of lymphoid, haematopoietic and related tissue - D47FemaleMidland Network</v>
      </c>
      <c r="B5252" s="23" t="s">
        <v>2</v>
      </c>
      <c r="C5252" s="23">
        <v>2015</v>
      </c>
      <c r="D5252" s="23" t="s">
        <v>296</v>
      </c>
      <c r="E5252" s="23" t="s">
        <v>4</v>
      </c>
      <c r="F5252" s="23" t="s">
        <v>243</v>
      </c>
      <c r="G5252" s="23">
        <v>6</v>
      </c>
    </row>
    <row r="5253" spans="1:7" ht="15" x14ac:dyDescent="0.25">
      <c r="A5253" s="128" t="str">
        <f t="shared" si="82"/>
        <v>Reg2015Lip - C00MaleMidland Network</v>
      </c>
      <c r="B5253" s="23" t="s">
        <v>2</v>
      </c>
      <c r="C5253" s="23">
        <v>2015</v>
      </c>
      <c r="D5253" s="23" t="s">
        <v>27</v>
      </c>
      <c r="E5253" s="23" t="s">
        <v>5</v>
      </c>
      <c r="F5253" s="23" t="s">
        <v>243</v>
      </c>
      <c r="G5253" s="23">
        <v>4</v>
      </c>
    </row>
    <row r="5254" spans="1:7" ht="15" x14ac:dyDescent="0.25">
      <c r="A5254" s="128" t="str">
        <f t="shared" si="82"/>
        <v>Reg2015Tongue - C01-C02MaleMidland Network</v>
      </c>
      <c r="B5254" s="23" t="s">
        <v>2</v>
      </c>
      <c r="C5254" s="23">
        <v>2015</v>
      </c>
      <c r="D5254" s="23" t="s">
        <v>42</v>
      </c>
      <c r="E5254" s="23" t="s">
        <v>5</v>
      </c>
      <c r="F5254" s="23" t="s">
        <v>243</v>
      </c>
      <c r="G5254" s="23">
        <v>18</v>
      </c>
    </row>
    <row r="5255" spans="1:7" ht="15" x14ac:dyDescent="0.25">
      <c r="A5255" s="128" t="str">
        <f t="shared" si="82"/>
        <v>Reg2015Mouth - C03-C06MaleMidland Network</v>
      </c>
      <c r="B5255" s="23" t="s">
        <v>2</v>
      </c>
      <c r="C5255" s="23">
        <v>2015</v>
      </c>
      <c r="D5255" s="23" t="s">
        <v>31</v>
      </c>
      <c r="E5255" s="23" t="s">
        <v>5</v>
      </c>
      <c r="F5255" s="23" t="s">
        <v>243</v>
      </c>
      <c r="G5255" s="23">
        <v>9</v>
      </c>
    </row>
    <row r="5256" spans="1:7" ht="15" x14ac:dyDescent="0.25">
      <c r="A5256" s="128" t="str">
        <f t="shared" si="82"/>
        <v>Reg2015Salivary glands - C07-C08MaleMidland Network</v>
      </c>
      <c r="B5256" s="23" t="s">
        <v>2</v>
      </c>
      <c r="C5256" s="23">
        <v>2015</v>
      </c>
      <c r="D5256" s="23" t="s">
        <v>247</v>
      </c>
      <c r="E5256" s="23" t="s">
        <v>5</v>
      </c>
      <c r="F5256" s="23" t="s">
        <v>243</v>
      </c>
      <c r="G5256" s="23">
        <v>3</v>
      </c>
    </row>
    <row r="5257" spans="1:7" ht="15" x14ac:dyDescent="0.25">
      <c r="A5257" s="128" t="str">
        <f t="shared" si="82"/>
        <v>Reg2015Tonsils - C09MaleMidland Network</v>
      </c>
      <c r="B5257" s="23" t="s">
        <v>2</v>
      </c>
      <c r="C5257" s="23">
        <v>2015</v>
      </c>
      <c r="D5257" s="23" t="s">
        <v>248</v>
      </c>
      <c r="E5257" s="23" t="s">
        <v>5</v>
      </c>
      <c r="F5257" s="23" t="s">
        <v>243</v>
      </c>
      <c r="G5257" s="23">
        <v>13</v>
      </c>
    </row>
    <row r="5258" spans="1:7" ht="15" x14ac:dyDescent="0.25">
      <c r="A5258" s="128" t="str">
        <f t="shared" si="82"/>
        <v>Reg2015Oropharynx - C10MaleMidland Network</v>
      </c>
      <c r="B5258" s="23" t="s">
        <v>2</v>
      </c>
      <c r="C5258" s="23">
        <v>2015</v>
      </c>
      <c r="D5258" s="23" t="s">
        <v>34</v>
      </c>
      <c r="E5258" s="23" t="s">
        <v>5</v>
      </c>
      <c r="F5258" s="23" t="s">
        <v>243</v>
      </c>
      <c r="G5258" s="23">
        <v>2</v>
      </c>
    </row>
    <row r="5259" spans="1:7" ht="15" x14ac:dyDescent="0.25">
      <c r="A5259" s="128" t="str">
        <f t="shared" si="82"/>
        <v>Reg2015Nasopharynx - C11MaleMidland Network</v>
      </c>
      <c r="B5259" s="23" t="s">
        <v>2</v>
      </c>
      <c r="C5259" s="23">
        <v>2015</v>
      </c>
      <c r="D5259" s="23" t="s">
        <v>32</v>
      </c>
      <c r="E5259" s="23" t="s">
        <v>5</v>
      </c>
      <c r="F5259" s="23" t="s">
        <v>243</v>
      </c>
      <c r="G5259" s="23">
        <v>4</v>
      </c>
    </row>
    <row r="5260" spans="1:7" ht="15" x14ac:dyDescent="0.25">
      <c r="A5260" s="128" t="str">
        <f t="shared" si="82"/>
        <v>Reg2015Pyriform sinus - C12MaleMidland Network</v>
      </c>
      <c r="B5260" s="23" t="s">
        <v>2</v>
      </c>
      <c r="C5260" s="23">
        <v>2015</v>
      </c>
      <c r="D5260" s="23" t="s">
        <v>249</v>
      </c>
      <c r="E5260" s="23" t="s">
        <v>5</v>
      </c>
      <c r="F5260" s="23" t="s">
        <v>243</v>
      </c>
      <c r="G5260" s="23">
        <v>2</v>
      </c>
    </row>
    <row r="5261" spans="1:7" ht="15" x14ac:dyDescent="0.25">
      <c r="A5261" s="128" t="str">
        <f t="shared" si="82"/>
        <v>Reg2015Hypopharynx - C13MaleMidland Network</v>
      </c>
      <c r="B5261" s="23" t="s">
        <v>2</v>
      </c>
      <c r="C5261" s="23">
        <v>2015</v>
      </c>
      <c r="D5261" s="23" t="s">
        <v>24</v>
      </c>
      <c r="E5261" s="23" t="s">
        <v>5</v>
      </c>
      <c r="F5261" s="23" t="s">
        <v>243</v>
      </c>
      <c r="G5261" s="23">
        <v>1</v>
      </c>
    </row>
    <row r="5262" spans="1:7" ht="15" x14ac:dyDescent="0.25">
      <c r="A5262" s="128" t="str">
        <f t="shared" si="82"/>
        <v>Reg2015Other lip, oral cavity and pharynx - C14MaleMidland Network</v>
      </c>
      <c r="B5262" s="23" t="s">
        <v>2</v>
      </c>
      <c r="C5262" s="23">
        <v>2015</v>
      </c>
      <c r="D5262" s="23" t="s">
        <v>250</v>
      </c>
      <c r="E5262" s="23" t="s">
        <v>5</v>
      </c>
      <c r="F5262" s="23" t="s">
        <v>243</v>
      </c>
      <c r="G5262" s="23">
        <v>2</v>
      </c>
    </row>
    <row r="5263" spans="1:7" ht="15" x14ac:dyDescent="0.25">
      <c r="A5263" s="128" t="str">
        <f t="shared" si="82"/>
        <v>Reg2015Oesophagus - C15MaleMidland Network</v>
      </c>
      <c r="B5263" s="23" t="s">
        <v>2</v>
      </c>
      <c r="C5263" s="23">
        <v>2015</v>
      </c>
      <c r="D5263" s="23" t="s">
        <v>33</v>
      </c>
      <c r="E5263" s="23" t="s">
        <v>5</v>
      </c>
      <c r="F5263" s="23" t="s">
        <v>243</v>
      </c>
      <c r="G5263" s="23">
        <v>44</v>
      </c>
    </row>
    <row r="5264" spans="1:7" ht="15" x14ac:dyDescent="0.25">
      <c r="A5264" s="128" t="str">
        <f t="shared" si="82"/>
        <v>Reg2015Stomach - C16MaleMidland Network</v>
      </c>
      <c r="B5264" s="23" t="s">
        <v>2</v>
      </c>
      <c r="C5264" s="23">
        <v>2015</v>
      </c>
      <c r="D5264" s="23" t="s">
        <v>39</v>
      </c>
      <c r="E5264" s="23" t="s">
        <v>5</v>
      </c>
      <c r="F5264" s="23" t="s">
        <v>243</v>
      </c>
      <c r="G5264" s="23">
        <v>45</v>
      </c>
    </row>
    <row r="5265" spans="1:7" ht="15" x14ac:dyDescent="0.25">
      <c r="A5265" s="128" t="str">
        <f t="shared" si="82"/>
        <v>Reg2015Small intestine - C17MaleMidland Network</v>
      </c>
      <c r="B5265" s="23" t="s">
        <v>2</v>
      </c>
      <c r="C5265" s="23">
        <v>2015</v>
      </c>
      <c r="D5265" s="23" t="s">
        <v>252</v>
      </c>
      <c r="E5265" s="23" t="s">
        <v>5</v>
      </c>
      <c r="F5265" s="23" t="s">
        <v>243</v>
      </c>
      <c r="G5265" s="23">
        <v>11</v>
      </c>
    </row>
    <row r="5266" spans="1:7" ht="15" x14ac:dyDescent="0.25">
      <c r="A5266" s="128" t="str">
        <f t="shared" si="82"/>
        <v>Reg2015Colon, rectum and rectosigmoid junction - C18-C20MaleMidland Network</v>
      </c>
      <c r="B5266" s="23" t="s">
        <v>2</v>
      </c>
      <c r="C5266" s="23">
        <v>2015</v>
      </c>
      <c r="D5266" s="23" t="s">
        <v>1567</v>
      </c>
      <c r="E5266" s="23" t="s">
        <v>5</v>
      </c>
      <c r="F5266" s="23" t="s">
        <v>243</v>
      </c>
      <c r="G5266" s="23">
        <v>265</v>
      </c>
    </row>
    <row r="5267" spans="1:7" ht="15" x14ac:dyDescent="0.25">
      <c r="A5267" s="128" t="str">
        <f t="shared" si="82"/>
        <v>Reg2015Anus - C21MaleMidland Network</v>
      </c>
      <c r="B5267" s="23" t="s">
        <v>2</v>
      </c>
      <c r="C5267" s="23">
        <v>2015</v>
      </c>
      <c r="D5267" s="23" t="s">
        <v>18</v>
      </c>
      <c r="E5267" s="23" t="s">
        <v>5</v>
      </c>
      <c r="F5267" s="23" t="s">
        <v>243</v>
      </c>
      <c r="G5267" s="23">
        <v>4</v>
      </c>
    </row>
    <row r="5268" spans="1:7" ht="15" x14ac:dyDescent="0.25">
      <c r="A5268" s="128" t="str">
        <f t="shared" si="82"/>
        <v>Reg2015Liver - C22MaleMidland Network</v>
      </c>
      <c r="B5268" s="23" t="s">
        <v>2</v>
      </c>
      <c r="C5268" s="23">
        <v>2015</v>
      </c>
      <c r="D5268" s="23" t="s">
        <v>254</v>
      </c>
      <c r="E5268" s="23" t="s">
        <v>5</v>
      </c>
      <c r="F5268" s="23" t="s">
        <v>243</v>
      </c>
      <c r="G5268" s="23">
        <v>36</v>
      </c>
    </row>
    <row r="5269" spans="1:7" ht="15" x14ac:dyDescent="0.25">
      <c r="A5269" s="128" t="str">
        <f t="shared" si="82"/>
        <v>Reg2015Gallbladder - C23MaleMidland Network</v>
      </c>
      <c r="B5269" s="23" t="s">
        <v>2</v>
      </c>
      <c r="C5269" s="23">
        <v>2015</v>
      </c>
      <c r="D5269" s="23" t="s">
        <v>23</v>
      </c>
      <c r="E5269" s="23" t="s">
        <v>5</v>
      </c>
      <c r="F5269" s="23" t="s">
        <v>243</v>
      </c>
      <c r="G5269" s="23">
        <v>3</v>
      </c>
    </row>
    <row r="5270" spans="1:7" ht="15" x14ac:dyDescent="0.25">
      <c r="A5270" s="128" t="str">
        <f t="shared" si="82"/>
        <v>Reg2015Other biliary tract - C24MaleMidland Network</v>
      </c>
      <c r="B5270" s="23" t="s">
        <v>2</v>
      </c>
      <c r="C5270" s="23">
        <v>2015</v>
      </c>
      <c r="D5270" s="23" t="s">
        <v>255</v>
      </c>
      <c r="E5270" s="23" t="s">
        <v>5</v>
      </c>
      <c r="F5270" s="23" t="s">
        <v>243</v>
      </c>
      <c r="G5270" s="23">
        <v>10</v>
      </c>
    </row>
    <row r="5271" spans="1:7" ht="15" x14ac:dyDescent="0.25">
      <c r="A5271" s="128" t="str">
        <f t="shared" si="82"/>
        <v>Reg2015Pancreas - C25MaleMidland Network</v>
      </c>
      <c r="B5271" s="23" t="s">
        <v>2</v>
      </c>
      <c r="C5271" s="23">
        <v>2015</v>
      </c>
      <c r="D5271" s="23" t="s">
        <v>36</v>
      </c>
      <c r="E5271" s="23" t="s">
        <v>5</v>
      </c>
      <c r="F5271" s="23" t="s">
        <v>243</v>
      </c>
      <c r="G5271" s="23">
        <v>57</v>
      </c>
    </row>
    <row r="5272" spans="1:7" ht="15" x14ac:dyDescent="0.25">
      <c r="A5272" s="128" t="str">
        <f t="shared" si="82"/>
        <v>Reg2015Other digestive organs - C26MaleMidland Network</v>
      </c>
      <c r="B5272" s="23" t="s">
        <v>2</v>
      </c>
      <c r="C5272" s="23">
        <v>2015</v>
      </c>
      <c r="D5272" s="23" t="s">
        <v>256</v>
      </c>
      <c r="E5272" s="23" t="s">
        <v>5</v>
      </c>
      <c r="F5272" s="23" t="s">
        <v>243</v>
      </c>
      <c r="G5272" s="23">
        <v>6</v>
      </c>
    </row>
    <row r="5273" spans="1:7" ht="15" x14ac:dyDescent="0.25">
      <c r="A5273" s="128" t="str">
        <f t="shared" si="82"/>
        <v>Reg2015Nasal cavity and middle ear - C30MaleMidland Network</v>
      </c>
      <c r="B5273" s="23" t="s">
        <v>2</v>
      </c>
      <c r="C5273" s="23">
        <v>2015</v>
      </c>
      <c r="D5273" s="23" t="s">
        <v>258</v>
      </c>
      <c r="E5273" s="23" t="s">
        <v>5</v>
      </c>
      <c r="F5273" s="23" t="s">
        <v>243</v>
      </c>
      <c r="G5273" s="23">
        <v>5</v>
      </c>
    </row>
    <row r="5274" spans="1:7" ht="15" x14ac:dyDescent="0.25">
      <c r="A5274" s="128" t="str">
        <f t="shared" si="82"/>
        <v>Reg2015Accessory sinuses - C31MaleMidland Network</v>
      </c>
      <c r="B5274" s="23" t="s">
        <v>2</v>
      </c>
      <c r="C5274" s="23">
        <v>2015</v>
      </c>
      <c r="D5274" s="23" t="s">
        <v>259</v>
      </c>
      <c r="E5274" s="23" t="s">
        <v>5</v>
      </c>
      <c r="F5274" s="23" t="s">
        <v>243</v>
      </c>
      <c r="G5274" s="23">
        <v>1</v>
      </c>
    </row>
    <row r="5275" spans="1:7" ht="15" x14ac:dyDescent="0.25">
      <c r="A5275" s="128" t="str">
        <f t="shared" si="82"/>
        <v>Reg2015Larynx - C32MaleMidland Network</v>
      </c>
      <c r="B5275" s="23" t="s">
        <v>2</v>
      </c>
      <c r="C5275" s="23">
        <v>2015</v>
      </c>
      <c r="D5275" s="23" t="s">
        <v>25</v>
      </c>
      <c r="E5275" s="23" t="s">
        <v>5</v>
      </c>
      <c r="F5275" s="23" t="s">
        <v>243</v>
      </c>
      <c r="G5275" s="23">
        <v>13</v>
      </c>
    </row>
    <row r="5276" spans="1:7" ht="15" x14ac:dyDescent="0.25">
      <c r="A5276" s="128" t="str">
        <f t="shared" si="82"/>
        <v>Reg2015Lung - C33-C34MaleMidland Network</v>
      </c>
      <c r="B5276" s="23" t="s">
        <v>2</v>
      </c>
      <c r="C5276" s="23">
        <v>2015</v>
      </c>
      <c r="D5276" s="23" t="s">
        <v>47</v>
      </c>
      <c r="E5276" s="23" t="s">
        <v>5</v>
      </c>
      <c r="F5276" s="23" t="s">
        <v>243</v>
      </c>
      <c r="G5276" s="23">
        <v>248</v>
      </c>
    </row>
    <row r="5277" spans="1:7" ht="15" x14ac:dyDescent="0.25">
      <c r="A5277" s="128" t="str">
        <f t="shared" si="82"/>
        <v>Reg2015Thymus - C37MaleMidland Network</v>
      </c>
      <c r="B5277" s="23" t="s">
        <v>2</v>
      </c>
      <c r="C5277" s="23">
        <v>2015</v>
      </c>
      <c r="D5277" s="23" t="s">
        <v>41</v>
      </c>
      <c r="E5277" s="23" t="s">
        <v>5</v>
      </c>
      <c r="F5277" s="23" t="s">
        <v>243</v>
      </c>
      <c r="G5277" s="23">
        <v>3</v>
      </c>
    </row>
    <row r="5278" spans="1:7" ht="15" x14ac:dyDescent="0.25">
      <c r="A5278" s="128" t="str">
        <f t="shared" si="82"/>
        <v>Reg2015Heart, mediastinum and pleura - C38MaleMidland Network</v>
      </c>
      <c r="B5278" s="23" t="s">
        <v>2</v>
      </c>
      <c r="C5278" s="23">
        <v>2015</v>
      </c>
      <c r="D5278" s="23" t="s">
        <v>260</v>
      </c>
      <c r="E5278" s="23" t="s">
        <v>5</v>
      </c>
      <c r="F5278" s="23" t="s">
        <v>243</v>
      </c>
      <c r="G5278" s="23">
        <v>2</v>
      </c>
    </row>
    <row r="5279" spans="1:7" ht="15" x14ac:dyDescent="0.25">
      <c r="A5279" s="128" t="str">
        <f t="shared" si="82"/>
        <v>Reg2015Bone and articular cartilage - C40-C41MaleMidland Network</v>
      </c>
      <c r="B5279" s="23" t="s">
        <v>2</v>
      </c>
      <c r="C5279" s="23">
        <v>2015</v>
      </c>
      <c r="D5279" s="23" t="s">
        <v>262</v>
      </c>
      <c r="E5279" s="23" t="s">
        <v>5</v>
      </c>
      <c r="F5279" s="23" t="s">
        <v>243</v>
      </c>
      <c r="G5279" s="23">
        <v>6</v>
      </c>
    </row>
    <row r="5280" spans="1:7" ht="15" x14ac:dyDescent="0.25">
      <c r="A5280" s="128" t="str">
        <f t="shared" si="82"/>
        <v>Reg2015Melanoma - C43MaleMidland Network</v>
      </c>
      <c r="B5280" s="23" t="s">
        <v>2</v>
      </c>
      <c r="C5280" s="23">
        <v>2015</v>
      </c>
      <c r="D5280" s="23" t="s">
        <v>28</v>
      </c>
      <c r="E5280" s="23" t="s">
        <v>5</v>
      </c>
      <c r="F5280" s="23" t="s">
        <v>243</v>
      </c>
      <c r="G5280" s="23">
        <v>273</v>
      </c>
    </row>
    <row r="5281" spans="1:7" ht="15" x14ac:dyDescent="0.25">
      <c r="A5281" s="128" t="str">
        <f t="shared" si="82"/>
        <v>Reg2015Non-melanoma - C44MaleMidland Network</v>
      </c>
      <c r="B5281" s="23" t="s">
        <v>2</v>
      </c>
      <c r="C5281" s="23">
        <v>2015</v>
      </c>
      <c r="D5281" s="23" t="s">
        <v>263</v>
      </c>
      <c r="E5281" s="23" t="s">
        <v>5</v>
      </c>
      <c r="F5281" s="23" t="s">
        <v>243</v>
      </c>
      <c r="G5281" s="23">
        <v>15</v>
      </c>
    </row>
    <row r="5282" spans="1:7" ht="15" x14ac:dyDescent="0.25">
      <c r="A5282" s="128" t="str">
        <f t="shared" si="82"/>
        <v>Reg2015Mesothelioma - C45MaleMidland Network</v>
      </c>
      <c r="B5282" s="23" t="s">
        <v>2</v>
      </c>
      <c r="C5282" s="23">
        <v>2015</v>
      </c>
      <c r="D5282" s="23" t="s">
        <v>30</v>
      </c>
      <c r="E5282" s="23" t="s">
        <v>5</v>
      </c>
      <c r="F5282" s="23" t="s">
        <v>243</v>
      </c>
      <c r="G5282" s="23">
        <v>20</v>
      </c>
    </row>
    <row r="5283" spans="1:7" ht="15" x14ac:dyDescent="0.25">
      <c r="A5283" s="128" t="str">
        <f t="shared" si="82"/>
        <v>Reg2015Kaposi sarcoma - C46MaleMidland Network</v>
      </c>
      <c r="B5283" s="23" t="s">
        <v>2</v>
      </c>
      <c r="C5283" s="23">
        <v>2015</v>
      </c>
      <c r="D5283" s="23" t="s">
        <v>265</v>
      </c>
      <c r="E5283" s="23" t="s">
        <v>5</v>
      </c>
      <c r="F5283" s="23" t="s">
        <v>243</v>
      </c>
      <c r="G5283" s="23">
        <v>1</v>
      </c>
    </row>
    <row r="5284" spans="1:7" ht="15" x14ac:dyDescent="0.25">
      <c r="A5284" s="128" t="str">
        <f t="shared" si="82"/>
        <v>Reg2015Peripheral nerves and autonomic nervous system - C47MaleMidland Network</v>
      </c>
      <c r="B5284" s="23" t="s">
        <v>2</v>
      </c>
      <c r="C5284" s="23">
        <v>2015</v>
      </c>
      <c r="D5284" s="23" t="s">
        <v>266</v>
      </c>
      <c r="E5284" s="23" t="s">
        <v>5</v>
      </c>
      <c r="F5284" s="23" t="s">
        <v>243</v>
      </c>
      <c r="G5284" s="23">
        <v>1</v>
      </c>
    </row>
    <row r="5285" spans="1:7" ht="15" x14ac:dyDescent="0.25">
      <c r="A5285" s="128" t="str">
        <f t="shared" si="82"/>
        <v>Reg2015Peritoneum - C48MaleMidland Network</v>
      </c>
      <c r="B5285" s="23" t="s">
        <v>2</v>
      </c>
      <c r="C5285" s="23">
        <v>2015</v>
      </c>
      <c r="D5285" s="23" t="s">
        <v>267</v>
      </c>
      <c r="E5285" s="23" t="s">
        <v>5</v>
      </c>
      <c r="F5285" s="23" t="s">
        <v>243</v>
      </c>
      <c r="G5285" s="23">
        <v>8</v>
      </c>
    </row>
    <row r="5286" spans="1:7" ht="15" x14ac:dyDescent="0.25">
      <c r="A5286" s="128" t="str">
        <f t="shared" si="82"/>
        <v>Reg2015Connective tissue - C49MaleMidland Network</v>
      </c>
      <c r="B5286" s="23" t="s">
        <v>2</v>
      </c>
      <c r="C5286" s="23">
        <v>2015</v>
      </c>
      <c r="D5286" s="23" t="s">
        <v>268</v>
      </c>
      <c r="E5286" s="23" t="s">
        <v>5</v>
      </c>
      <c r="F5286" s="23" t="s">
        <v>243</v>
      </c>
      <c r="G5286" s="23">
        <v>12</v>
      </c>
    </row>
    <row r="5287" spans="1:7" ht="15" x14ac:dyDescent="0.25">
      <c r="A5287" s="128" t="str">
        <f t="shared" si="82"/>
        <v>Reg2015Breast - C50MaleMidland Network</v>
      </c>
      <c r="B5287" s="23" t="s">
        <v>2</v>
      </c>
      <c r="C5287" s="23">
        <v>2015</v>
      </c>
      <c r="D5287" s="23" t="s">
        <v>21</v>
      </c>
      <c r="E5287" s="23" t="s">
        <v>5</v>
      </c>
      <c r="F5287" s="23" t="s">
        <v>243</v>
      </c>
      <c r="G5287" s="23">
        <v>4</v>
      </c>
    </row>
    <row r="5288" spans="1:7" ht="15" x14ac:dyDescent="0.25">
      <c r="A5288" s="128" t="str">
        <f t="shared" si="82"/>
        <v>Reg2015Penis - C60MaleMidland Network</v>
      </c>
      <c r="B5288" s="23" t="s">
        <v>2</v>
      </c>
      <c r="C5288" s="23">
        <v>2015</v>
      </c>
      <c r="D5288" s="23" t="s">
        <v>37</v>
      </c>
      <c r="E5288" s="23" t="s">
        <v>5</v>
      </c>
      <c r="F5288" s="23" t="s">
        <v>243</v>
      </c>
      <c r="G5288" s="23">
        <v>2</v>
      </c>
    </row>
    <row r="5289" spans="1:7" ht="15" x14ac:dyDescent="0.25">
      <c r="A5289" s="128" t="str">
        <f t="shared" si="82"/>
        <v>Reg2015Prostate - C61MaleMidland Network</v>
      </c>
      <c r="B5289" s="23" t="s">
        <v>2</v>
      </c>
      <c r="C5289" s="23">
        <v>2015</v>
      </c>
      <c r="D5289" s="23" t="s">
        <v>38</v>
      </c>
      <c r="E5289" s="23" t="s">
        <v>5</v>
      </c>
      <c r="F5289" s="23" t="s">
        <v>243</v>
      </c>
      <c r="G5289" s="23">
        <v>527</v>
      </c>
    </row>
    <row r="5290" spans="1:7" ht="15" x14ac:dyDescent="0.25">
      <c r="A5290" s="128" t="str">
        <f t="shared" si="82"/>
        <v>Reg2015Testis - C62MaleMidland Network</v>
      </c>
      <c r="B5290" s="23" t="s">
        <v>2</v>
      </c>
      <c r="C5290" s="23">
        <v>2015</v>
      </c>
      <c r="D5290" s="23" t="s">
        <v>40</v>
      </c>
      <c r="E5290" s="23" t="s">
        <v>5</v>
      </c>
      <c r="F5290" s="23" t="s">
        <v>243</v>
      </c>
      <c r="G5290" s="23">
        <v>32</v>
      </c>
    </row>
    <row r="5291" spans="1:7" ht="15" x14ac:dyDescent="0.25">
      <c r="A5291" s="128" t="str">
        <f t="shared" si="82"/>
        <v>Reg2015Other male genital organs - C63MaleMidland Network</v>
      </c>
      <c r="B5291" s="23" t="s">
        <v>2</v>
      </c>
      <c r="C5291" s="23">
        <v>2015</v>
      </c>
      <c r="D5291" s="23" t="s">
        <v>272</v>
      </c>
      <c r="E5291" s="23" t="s">
        <v>5</v>
      </c>
      <c r="F5291" s="23" t="s">
        <v>243</v>
      </c>
      <c r="G5291" s="23">
        <v>1</v>
      </c>
    </row>
    <row r="5292" spans="1:7" ht="15" x14ac:dyDescent="0.25">
      <c r="A5292" s="128" t="str">
        <f t="shared" si="82"/>
        <v>Reg2015Kidney - C64MaleMidland Network</v>
      </c>
      <c r="B5292" s="23" t="s">
        <v>2</v>
      </c>
      <c r="C5292" s="23">
        <v>2015</v>
      </c>
      <c r="D5292" s="23" t="s">
        <v>274</v>
      </c>
      <c r="E5292" s="23" t="s">
        <v>5</v>
      </c>
      <c r="F5292" s="23" t="s">
        <v>243</v>
      </c>
      <c r="G5292" s="23">
        <v>57</v>
      </c>
    </row>
    <row r="5293" spans="1:7" ht="15" x14ac:dyDescent="0.25">
      <c r="A5293" s="128" t="str">
        <f t="shared" si="82"/>
        <v>Reg2015Renal pelvis - C65MaleMidland Network</v>
      </c>
      <c r="B5293" s="23" t="s">
        <v>2</v>
      </c>
      <c r="C5293" s="23">
        <v>2015</v>
      </c>
      <c r="D5293" s="23" t="s">
        <v>275</v>
      </c>
      <c r="E5293" s="23" t="s">
        <v>5</v>
      </c>
      <c r="F5293" s="23" t="s">
        <v>243</v>
      </c>
      <c r="G5293" s="23">
        <v>5</v>
      </c>
    </row>
    <row r="5294" spans="1:7" ht="15" x14ac:dyDescent="0.25">
      <c r="A5294" s="128" t="str">
        <f t="shared" si="82"/>
        <v>Reg2015Ureter - C66MaleMidland Network</v>
      </c>
      <c r="B5294" s="23" t="s">
        <v>2</v>
      </c>
      <c r="C5294" s="23">
        <v>2015</v>
      </c>
      <c r="D5294" s="23" t="s">
        <v>43</v>
      </c>
      <c r="E5294" s="23" t="s">
        <v>5</v>
      </c>
      <c r="F5294" s="23" t="s">
        <v>243</v>
      </c>
      <c r="G5294" s="23">
        <v>3</v>
      </c>
    </row>
    <row r="5295" spans="1:7" ht="15" x14ac:dyDescent="0.25">
      <c r="A5295" s="128" t="str">
        <f t="shared" si="82"/>
        <v>Reg2015Bladder - C67MaleMidland Network</v>
      </c>
      <c r="B5295" s="23" t="s">
        <v>2</v>
      </c>
      <c r="C5295" s="23">
        <v>2015</v>
      </c>
      <c r="D5295" s="23" t="s">
        <v>19</v>
      </c>
      <c r="E5295" s="23" t="s">
        <v>5</v>
      </c>
      <c r="F5295" s="23" t="s">
        <v>243</v>
      </c>
      <c r="G5295" s="23">
        <v>58</v>
      </c>
    </row>
    <row r="5296" spans="1:7" ht="15" x14ac:dyDescent="0.25">
      <c r="A5296" s="128" t="str">
        <f t="shared" si="82"/>
        <v>Reg2015Other urinary organs - C68MaleMidland Network</v>
      </c>
      <c r="B5296" s="23" t="s">
        <v>2</v>
      </c>
      <c r="C5296" s="23">
        <v>2015</v>
      </c>
      <c r="D5296" s="23" t="s">
        <v>276</v>
      </c>
      <c r="E5296" s="23" t="s">
        <v>5</v>
      </c>
      <c r="F5296" s="23" t="s">
        <v>243</v>
      </c>
      <c r="G5296" s="23">
        <v>6</v>
      </c>
    </row>
    <row r="5297" spans="1:7" ht="15" x14ac:dyDescent="0.25">
      <c r="A5297" s="128" t="str">
        <f t="shared" si="82"/>
        <v>Reg2015Eye - C69MaleMidland Network</v>
      </c>
      <c r="B5297" s="23" t="s">
        <v>2</v>
      </c>
      <c r="C5297" s="23">
        <v>2015</v>
      </c>
      <c r="D5297" s="23" t="s">
        <v>278</v>
      </c>
      <c r="E5297" s="23" t="s">
        <v>5</v>
      </c>
      <c r="F5297" s="23" t="s">
        <v>243</v>
      </c>
      <c r="G5297" s="23">
        <v>5</v>
      </c>
    </row>
    <row r="5298" spans="1:7" ht="15" x14ac:dyDescent="0.25">
      <c r="A5298" s="128" t="str">
        <f t="shared" si="82"/>
        <v>Reg2015Brain - C71MaleMidland Network</v>
      </c>
      <c r="B5298" s="23" t="s">
        <v>2</v>
      </c>
      <c r="C5298" s="23">
        <v>2015</v>
      </c>
      <c r="D5298" s="23" t="s">
        <v>20</v>
      </c>
      <c r="E5298" s="23" t="s">
        <v>5</v>
      </c>
      <c r="F5298" s="23" t="s">
        <v>243</v>
      </c>
      <c r="G5298" s="23">
        <v>27</v>
      </c>
    </row>
    <row r="5299" spans="1:7" ht="15" x14ac:dyDescent="0.25">
      <c r="A5299" s="128" t="str">
        <f t="shared" si="82"/>
        <v>Reg2015Other central nervous system - C72MaleMidland Network</v>
      </c>
      <c r="B5299" s="23" t="s">
        <v>2</v>
      </c>
      <c r="C5299" s="23">
        <v>2015</v>
      </c>
      <c r="D5299" s="23" t="s">
        <v>279</v>
      </c>
      <c r="E5299" s="23" t="s">
        <v>5</v>
      </c>
      <c r="F5299" s="23" t="s">
        <v>243</v>
      </c>
      <c r="G5299" s="23">
        <v>1</v>
      </c>
    </row>
    <row r="5300" spans="1:7" ht="15" x14ac:dyDescent="0.25">
      <c r="A5300" s="128" t="str">
        <f t="shared" si="82"/>
        <v>Reg2015Thyroid - C73MaleMidland Network</v>
      </c>
      <c r="B5300" s="23" t="s">
        <v>2</v>
      </c>
      <c r="C5300" s="23">
        <v>2015</v>
      </c>
      <c r="D5300" s="23" t="s">
        <v>281</v>
      </c>
      <c r="E5300" s="23" t="s">
        <v>5</v>
      </c>
      <c r="F5300" s="23" t="s">
        <v>243</v>
      </c>
      <c r="G5300" s="23">
        <v>14</v>
      </c>
    </row>
    <row r="5301" spans="1:7" ht="15" x14ac:dyDescent="0.25">
      <c r="A5301" s="128" t="str">
        <f t="shared" si="82"/>
        <v>Reg2015Adrenal gland - C74MaleMidland Network</v>
      </c>
      <c r="B5301" s="23" t="s">
        <v>2</v>
      </c>
      <c r="C5301" s="23">
        <v>2015</v>
      </c>
      <c r="D5301" s="23" t="s">
        <v>282</v>
      </c>
      <c r="E5301" s="23" t="s">
        <v>5</v>
      </c>
      <c r="F5301" s="23" t="s">
        <v>243</v>
      </c>
      <c r="G5301" s="23">
        <v>2</v>
      </c>
    </row>
    <row r="5302" spans="1:7" ht="15" x14ac:dyDescent="0.25">
      <c r="A5302" s="128" t="str">
        <f t="shared" si="82"/>
        <v>Reg2015Other endocrine glands - C75MaleMidland Network</v>
      </c>
      <c r="B5302" s="23" t="s">
        <v>2</v>
      </c>
      <c r="C5302" s="23">
        <v>2015</v>
      </c>
      <c r="D5302" s="23" t="s">
        <v>283</v>
      </c>
      <c r="E5302" s="23" t="s">
        <v>5</v>
      </c>
      <c r="F5302" s="23" t="s">
        <v>243</v>
      </c>
      <c r="G5302" s="23">
        <v>1</v>
      </c>
    </row>
    <row r="5303" spans="1:7" ht="15" x14ac:dyDescent="0.25">
      <c r="A5303" s="128" t="str">
        <f t="shared" si="82"/>
        <v>Reg2015Unknown primary - C77-C79MaleMidland Network</v>
      </c>
      <c r="B5303" s="23" t="s">
        <v>2</v>
      </c>
      <c r="C5303" s="23">
        <v>2015</v>
      </c>
      <c r="D5303" s="23" t="s">
        <v>286</v>
      </c>
      <c r="E5303" s="23" t="s">
        <v>5</v>
      </c>
      <c r="F5303" s="23" t="s">
        <v>243</v>
      </c>
      <c r="G5303" s="23">
        <v>46</v>
      </c>
    </row>
    <row r="5304" spans="1:7" ht="15" x14ac:dyDescent="0.25">
      <c r="A5304" s="128" t="str">
        <f t="shared" si="82"/>
        <v>Reg2015Unspecified site - C80MaleMidland Network</v>
      </c>
      <c r="B5304" s="23" t="s">
        <v>2</v>
      </c>
      <c r="C5304" s="23">
        <v>2015</v>
      </c>
      <c r="D5304" s="23" t="s">
        <v>287</v>
      </c>
      <c r="E5304" s="23" t="s">
        <v>5</v>
      </c>
      <c r="F5304" s="23" t="s">
        <v>243</v>
      </c>
      <c r="G5304" s="23">
        <v>4</v>
      </c>
    </row>
    <row r="5305" spans="1:7" ht="15" x14ac:dyDescent="0.25">
      <c r="A5305" s="128" t="str">
        <f t="shared" si="82"/>
        <v>Reg2015Hodgkin lymphoma - C81MaleMidland Network</v>
      </c>
      <c r="B5305" s="23" t="s">
        <v>2</v>
      </c>
      <c r="C5305" s="23">
        <v>2015</v>
      </c>
      <c r="D5305" s="23" t="s">
        <v>289</v>
      </c>
      <c r="E5305" s="23" t="s">
        <v>5</v>
      </c>
      <c r="F5305" s="23" t="s">
        <v>243</v>
      </c>
      <c r="G5305" s="23">
        <v>9</v>
      </c>
    </row>
    <row r="5306" spans="1:7" ht="15" x14ac:dyDescent="0.25">
      <c r="A5306" s="128" t="str">
        <f t="shared" si="82"/>
        <v>Reg2015Non-Hodgkin lymphoma - C82-C86, C96MaleMidland Network</v>
      </c>
      <c r="B5306" s="23" t="s">
        <v>2</v>
      </c>
      <c r="C5306" s="23">
        <v>2015</v>
      </c>
      <c r="D5306" s="23" t="s">
        <v>365</v>
      </c>
      <c r="E5306" s="23" t="s">
        <v>5</v>
      </c>
      <c r="F5306" s="23" t="s">
        <v>243</v>
      </c>
      <c r="G5306" s="23">
        <v>66</v>
      </c>
    </row>
    <row r="5307" spans="1:7" ht="15" x14ac:dyDescent="0.25">
      <c r="A5307" s="128" t="str">
        <f t="shared" si="82"/>
        <v>Reg2015Immunoproliferative cancers - C88MaleMidland Network</v>
      </c>
      <c r="B5307" s="23" t="s">
        <v>2</v>
      </c>
      <c r="C5307" s="23">
        <v>2015</v>
      </c>
      <c r="D5307" s="23" t="s">
        <v>291</v>
      </c>
      <c r="E5307" s="23" t="s">
        <v>5</v>
      </c>
      <c r="F5307" s="23" t="s">
        <v>243</v>
      </c>
      <c r="G5307" s="23">
        <v>8</v>
      </c>
    </row>
    <row r="5308" spans="1:7" ht="15" x14ac:dyDescent="0.25">
      <c r="A5308" s="128" t="str">
        <f t="shared" si="82"/>
        <v>Reg2015Myeloma - C90MaleMidland Network</v>
      </c>
      <c r="B5308" s="23" t="s">
        <v>2</v>
      </c>
      <c r="C5308" s="23">
        <v>2015</v>
      </c>
      <c r="D5308" s="23" t="s">
        <v>292</v>
      </c>
      <c r="E5308" s="23" t="s">
        <v>5</v>
      </c>
      <c r="F5308" s="23" t="s">
        <v>243</v>
      </c>
      <c r="G5308" s="23">
        <v>40</v>
      </c>
    </row>
    <row r="5309" spans="1:7" ht="15" x14ac:dyDescent="0.25">
      <c r="A5309" s="128" t="str">
        <f t="shared" si="82"/>
        <v>Reg2015Leukaemia - C91-C95MaleMidland Network</v>
      </c>
      <c r="B5309" s="23" t="s">
        <v>2</v>
      </c>
      <c r="C5309" s="23">
        <v>2015</v>
      </c>
      <c r="D5309" s="23" t="s">
        <v>26</v>
      </c>
      <c r="E5309" s="23" t="s">
        <v>5</v>
      </c>
      <c r="F5309" s="23" t="s">
        <v>243</v>
      </c>
      <c r="G5309" s="23">
        <v>58</v>
      </c>
    </row>
    <row r="5310" spans="1:7" ht="15" x14ac:dyDescent="0.25">
      <c r="A5310" s="128" t="str">
        <f t="shared" si="82"/>
        <v>Reg2015Polycythemia vera - D45MaleMidland Network</v>
      </c>
      <c r="B5310" s="23" t="s">
        <v>2</v>
      </c>
      <c r="C5310" s="23">
        <v>2015</v>
      </c>
      <c r="D5310" s="23" t="s">
        <v>294</v>
      </c>
      <c r="E5310" s="23" t="s">
        <v>5</v>
      </c>
      <c r="F5310" s="23" t="s">
        <v>243</v>
      </c>
      <c r="G5310" s="23">
        <v>2</v>
      </c>
    </row>
    <row r="5311" spans="1:7" ht="15" x14ac:dyDescent="0.25">
      <c r="A5311" s="128" t="str">
        <f t="shared" si="82"/>
        <v>Reg2015Myelodyplastic syndromes - D46MaleMidland Network</v>
      </c>
      <c r="B5311" s="23" t="s">
        <v>2</v>
      </c>
      <c r="C5311" s="23">
        <v>2015</v>
      </c>
      <c r="D5311" s="23" t="s">
        <v>295</v>
      </c>
      <c r="E5311" s="23" t="s">
        <v>5</v>
      </c>
      <c r="F5311" s="23" t="s">
        <v>243</v>
      </c>
      <c r="G5311" s="23">
        <v>25</v>
      </c>
    </row>
    <row r="5312" spans="1:7" ht="15" x14ac:dyDescent="0.25">
      <c r="A5312" s="128" t="str">
        <f t="shared" si="82"/>
        <v>Reg2015Uncertain behaviour of lymphoid, haematopoietic and related tissue - D47MaleMidland Network</v>
      </c>
      <c r="B5312" s="23" t="s">
        <v>2</v>
      </c>
      <c r="C5312" s="23">
        <v>2015</v>
      </c>
      <c r="D5312" s="23" t="s">
        <v>296</v>
      </c>
      <c r="E5312" s="23" t="s">
        <v>5</v>
      </c>
      <c r="F5312" s="23" t="s">
        <v>243</v>
      </c>
      <c r="G5312" s="23">
        <v>8</v>
      </c>
    </row>
    <row r="5313" spans="1:7" ht="15" x14ac:dyDescent="0.25">
      <c r="A5313" s="128" t="str">
        <f t="shared" si="82"/>
        <v>Reg2015Lip - C00FemaleCentral Network</v>
      </c>
      <c r="B5313" s="23" t="s">
        <v>2</v>
      </c>
      <c r="C5313" s="23">
        <v>2015</v>
      </c>
      <c r="D5313" s="23" t="s">
        <v>27</v>
      </c>
      <c r="E5313" s="23" t="s">
        <v>4</v>
      </c>
      <c r="F5313" s="23" t="s">
        <v>242</v>
      </c>
      <c r="G5313" s="23">
        <v>4</v>
      </c>
    </row>
    <row r="5314" spans="1:7" ht="15" x14ac:dyDescent="0.25">
      <c r="A5314" s="128" t="str">
        <f t="shared" si="82"/>
        <v>Reg2015Tongue - C01-C02FemaleCentral Network</v>
      </c>
      <c r="B5314" s="23" t="s">
        <v>2</v>
      </c>
      <c r="C5314" s="23">
        <v>2015</v>
      </c>
      <c r="D5314" s="23" t="s">
        <v>42</v>
      </c>
      <c r="E5314" s="23" t="s">
        <v>4</v>
      </c>
      <c r="F5314" s="23" t="s">
        <v>242</v>
      </c>
      <c r="G5314" s="23">
        <v>16</v>
      </c>
    </row>
    <row r="5315" spans="1:7" ht="15" x14ac:dyDescent="0.25">
      <c r="A5315" s="128" t="str">
        <f t="shared" ref="A5315:A5378" si="83">B5315&amp;C5315&amp;D5315&amp;E5315&amp;F5315</f>
        <v>Reg2015Mouth - C03-C06FemaleCentral Network</v>
      </c>
      <c r="B5315" s="23" t="s">
        <v>2</v>
      </c>
      <c r="C5315" s="23">
        <v>2015</v>
      </c>
      <c r="D5315" s="23" t="s">
        <v>31</v>
      </c>
      <c r="E5315" s="23" t="s">
        <v>4</v>
      </c>
      <c r="F5315" s="23" t="s">
        <v>242</v>
      </c>
      <c r="G5315" s="23">
        <v>12</v>
      </c>
    </row>
    <row r="5316" spans="1:7" ht="15" x14ac:dyDescent="0.25">
      <c r="A5316" s="128" t="str">
        <f t="shared" si="83"/>
        <v>Reg2015Salivary glands - C07-C08FemaleCentral Network</v>
      </c>
      <c r="B5316" s="23" t="s">
        <v>2</v>
      </c>
      <c r="C5316" s="23">
        <v>2015</v>
      </c>
      <c r="D5316" s="23" t="s">
        <v>247</v>
      </c>
      <c r="E5316" s="23" t="s">
        <v>4</v>
      </c>
      <c r="F5316" s="23" t="s">
        <v>242</v>
      </c>
      <c r="G5316" s="23">
        <v>4</v>
      </c>
    </row>
    <row r="5317" spans="1:7" ht="15" x14ac:dyDescent="0.25">
      <c r="A5317" s="128" t="str">
        <f t="shared" si="83"/>
        <v>Reg2015Tonsils - C09FemaleCentral Network</v>
      </c>
      <c r="B5317" s="23" t="s">
        <v>2</v>
      </c>
      <c r="C5317" s="23">
        <v>2015</v>
      </c>
      <c r="D5317" s="23" t="s">
        <v>248</v>
      </c>
      <c r="E5317" s="23" t="s">
        <v>4</v>
      </c>
      <c r="F5317" s="23" t="s">
        <v>242</v>
      </c>
      <c r="G5317" s="23">
        <v>2</v>
      </c>
    </row>
    <row r="5318" spans="1:7" ht="15" x14ac:dyDescent="0.25">
      <c r="A5318" s="128" t="str">
        <f t="shared" si="83"/>
        <v>Reg2015Nasopharynx - C11FemaleCentral Network</v>
      </c>
      <c r="B5318" s="23" t="s">
        <v>2</v>
      </c>
      <c r="C5318" s="23">
        <v>2015</v>
      </c>
      <c r="D5318" s="23" t="s">
        <v>32</v>
      </c>
      <c r="E5318" s="23" t="s">
        <v>4</v>
      </c>
      <c r="F5318" s="23" t="s">
        <v>242</v>
      </c>
      <c r="G5318" s="23">
        <v>3</v>
      </c>
    </row>
    <row r="5319" spans="1:7" ht="15" x14ac:dyDescent="0.25">
      <c r="A5319" s="128" t="str">
        <f t="shared" si="83"/>
        <v>Reg2015Hypopharynx - C13FemaleCentral Network</v>
      </c>
      <c r="B5319" s="23" t="s">
        <v>2</v>
      </c>
      <c r="C5319" s="23">
        <v>2015</v>
      </c>
      <c r="D5319" s="23" t="s">
        <v>24</v>
      </c>
      <c r="E5319" s="23" t="s">
        <v>4</v>
      </c>
      <c r="F5319" s="23" t="s">
        <v>242</v>
      </c>
      <c r="G5319" s="23">
        <v>1</v>
      </c>
    </row>
    <row r="5320" spans="1:7" ht="15" x14ac:dyDescent="0.25">
      <c r="A5320" s="128" t="str">
        <f t="shared" si="83"/>
        <v>Reg2015Oesophagus - C15FemaleCentral Network</v>
      </c>
      <c r="B5320" s="23" t="s">
        <v>2</v>
      </c>
      <c r="C5320" s="23">
        <v>2015</v>
      </c>
      <c r="D5320" s="23" t="s">
        <v>33</v>
      </c>
      <c r="E5320" s="23" t="s">
        <v>4</v>
      </c>
      <c r="F5320" s="23" t="s">
        <v>242</v>
      </c>
      <c r="G5320" s="23">
        <v>21</v>
      </c>
    </row>
    <row r="5321" spans="1:7" ht="15" x14ac:dyDescent="0.25">
      <c r="A5321" s="128" t="str">
        <f t="shared" si="83"/>
        <v>Reg2015Stomach - C16FemaleCentral Network</v>
      </c>
      <c r="B5321" s="23" t="s">
        <v>2</v>
      </c>
      <c r="C5321" s="23">
        <v>2015</v>
      </c>
      <c r="D5321" s="23" t="s">
        <v>39</v>
      </c>
      <c r="E5321" s="23" t="s">
        <v>4</v>
      </c>
      <c r="F5321" s="23" t="s">
        <v>242</v>
      </c>
      <c r="G5321" s="23">
        <v>27</v>
      </c>
    </row>
    <row r="5322" spans="1:7" ht="15" x14ac:dyDescent="0.25">
      <c r="A5322" s="128" t="str">
        <f t="shared" si="83"/>
        <v>Reg2015Small intestine - C17FemaleCentral Network</v>
      </c>
      <c r="B5322" s="23" t="s">
        <v>2</v>
      </c>
      <c r="C5322" s="23">
        <v>2015</v>
      </c>
      <c r="D5322" s="23" t="s">
        <v>252</v>
      </c>
      <c r="E5322" s="23" t="s">
        <v>4</v>
      </c>
      <c r="F5322" s="23" t="s">
        <v>242</v>
      </c>
      <c r="G5322" s="23">
        <v>12</v>
      </c>
    </row>
    <row r="5323" spans="1:7" ht="15" x14ac:dyDescent="0.25">
      <c r="A5323" s="128" t="str">
        <f t="shared" si="83"/>
        <v>Reg2015Colon, rectum and rectosigmoid junction - C18-C20FemaleCentral Network</v>
      </c>
      <c r="B5323" s="23" t="s">
        <v>2</v>
      </c>
      <c r="C5323" s="23">
        <v>2015</v>
      </c>
      <c r="D5323" s="23" t="s">
        <v>1567</v>
      </c>
      <c r="E5323" s="23" t="s">
        <v>4</v>
      </c>
      <c r="F5323" s="23" t="s">
        <v>242</v>
      </c>
      <c r="G5323" s="23">
        <v>342</v>
      </c>
    </row>
    <row r="5324" spans="1:7" ht="15" x14ac:dyDescent="0.25">
      <c r="A5324" s="128" t="str">
        <f t="shared" si="83"/>
        <v>Reg2015Anus - C21FemaleCentral Network</v>
      </c>
      <c r="B5324" s="23" t="s">
        <v>2</v>
      </c>
      <c r="C5324" s="23">
        <v>2015</v>
      </c>
      <c r="D5324" s="23" t="s">
        <v>18</v>
      </c>
      <c r="E5324" s="23" t="s">
        <v>4</v>
      </c>
      <c r="F5324" s="23" t="s">
        <v>242</v>
      </c>
      <c r="G5324" s="23">
        <v>8</v>
      </c>
    </row>
    <row r="5325" spans="1:7" ht="15" x14ac:dyDescent="0.25">
      <c r="A5325" s="128" t="str">
        <f t="shared" si="83"/>
        <v>Reg2015Liver - C22FemaleCentral Network</v>
      </c>
      <c r="B5325" s="23" t="s">
        <v>2</v>
      </c>
      <c r="C5325" s="23">
        <v>2015</v>
      </c>
      <c r="D5325" s="23" t="s">
        <v>254</v>
      </c>
      <c r="E5325" s="23" t="s">
        <v>4</v>
      </c>
      <c r="F5325" s="23" t="s">
        <v>242</v>
      </c>
      <c r="G5325" s="23">
        <v>23</v>
      </c>
    </row>
    <row r="5326" spans="1:7" ht="15" x14ac:dyDescent="0.25">
      <c r="A5326" s="128" t="str">
        <f t="shared" si="83"/>
        <v>Reg2015Gallbladder - C23FemaleCentral Network</v>
      </c>
      <c r="B5326" s="23" t="s">
        <v>2</v>
      </c>
      <c r="C5326" s="23">
        <v>2015</v>
      </c>
      <c r="D5326" s="23" t="s">
        <v>23</v>
      </c>
      <c r="E5326" s="23" t="s">
        <v>4</v>
      </c>
      <c r="F5326" s="23" t="s">
        <v>242</v>
      </c>
      <c r="G5326" s="23">
        <v>10</v>
      </c>
    </row>
    <row r="5327" spans="1:7" ht="15" x14ac:dyDescent="0.25">
      <c r="A5327" s="128" t="str">
        <f t="shared" si="83"/>
        <v>Reg2015Other biliary tract - C24FemaleCentral Network</v>
      </c>
      <c r="B5327" s="23" t="s">
        <v>2</v>
      </c>
      <c r="C5327" s="23">
        <v>2015</v>
      </c>
      <c r="D5327" s="23" t="s">
        <v>255</v>
      </c>
      <c r="E5327" s="23" t="s">
        <v>4</v>
      </c>
      <c r="F5327" s="23" t="s">
        <v>242</v>
      </c>
      <c r="G5327" s="23">
        <v>12</v>
      </c>
    </row>
    <row r="5328" spans="1:7" ht="15" x14ac:dyDescent="0.25">
      <c r="A5328" s="128" t="str">
        <f t="shared" si="83"/>
        <v>Reg2015Pancreas - C25FemaleCentral Network</v>
      </c>
      <c r="B5328" s="23" t="s">
        <v>2</v>
      </c>
      <c r="C5328" s="23">
        <v>2015</v>
      </c>
      <c r="D5328" s="23" t="s">
        <v>36</v>
      </c>
      <c r="E5328" s="23" t="s">
        <v>4</v>
      </c>
      <c r="F5328" s="23" t="s">
        <v>242</v>
      </c>
      <c r="G5328" s="23">
        <v>69</v>
      </c>
    </row>
    <row r="5329" spans="1:7" ht="15" x14ac:dyDescent="0.25">
      <c r="A5329" s="128" t="str">
        <f t="shared" si="83"/>
        <v>Reg2015Other digestive organs - C26FemaleCentral Network</v>
      </c>
      <c r="B5329" s="23" t="s">
        <v>2</v>
      </c>
      <c r="C5329" s="23">
        <v>2015</v>
      </c>
      <c r="D5329" s="23" t="s">
        <v>256</v>
      </c>
      <c r="E5329" s="23" t="s">
        <v>4</v>
      </c>
      <c r="F5329" s="23" t="s">
        <v>242</v>
      </c>
      <c r="G5329" s="23">
        <v>19</v>
      </c>
    </row>
    <row r="5330" spans="1:7" ht="15" x14ac:dyDescent="0.25">
      <c r="A5330" s="128" t="str">
        <f t="shared" si="83"/>
        <v>Reg2015Nasal cavity and middle ear - C30FemaleCentral Network</v>
      </c>
      <c r="B5330" s="23" t="s">
        <v>2</v>
      </c>
      <c r="C5330" s="23">
        <v>2015</v>
      </c>
      <c r="D5330" s="23" t="s">
        <v>258</v>
      </c>
      <c r="E5330" s="23" t="s">
        <v>4</v>
      </c>
      <c r="F5330" s="23" t="s">
        <v>242</v>
      </c>
      <c r="G5330" s="23">
        <v>5</v>
      </c>
    </row>
    <row r="5331" spans="1:7" ht="15" x14ac:dyDescent="0.25">
      <c r="A5331" s="128" t="str">
        <f t="shared" si="83"/>
        <v>Reg2015Accessory sinuses - C31FemaleCentral Network</v>
      </c>
      <c r="B5331" s="23" t="s">
        <v>2</v>
      </c>
      <c r="C5331" s="23">
        <v>2015</v>
      </c>
      <c r="D5331" s="23" t="s">
        <v>259</v>
      </c>
      <c r="E5331" s="23" t="s">
        <v>4</v>
      </c>
      <c r="F5331" s="23" t="s">
        <v>242</v>
      </c>
      <c r="G5331" s="23">
        <v>1</v>
      </c>
    </row>
    <row r="5332" spans="1:7" ht="15" x14ac:dyDescent="0.25">
      <c r="A5332" s="128" t="str">
        <f t="shared" si="83"/>
        <v>Reg2015Larynx - C32FemaleCentral Network</v>
      </c>
      <c r="B5332" s="23" t="s">
        <v>2</v>
      </c>
      <c r="C5332" s="23">
        <v>2015</v>
      </c>
      <c r="D5332" s="23" t="s">
        <v>25</v>
      </c>
      <c r="E5332" s="23" t="s">
        <v>4</v>
      </c>
      <c r="F5332" s="23" t="s">
        <v>242</v>
      </c>
      <c r="G5332" s="23">
        <v>1</v>
      </c>
    </row>
    <row r="5333" spans="1:7" ht="15" x14ac:dyDescent="0.25">
      <c r="A5333" s="128" t="str">
        <f t="shared" si="83"/>
        <v>Reg2015Lung - C33-C34FemaleCentral Network</v>
      </c>
      <c r="B5333" s="23" t="s">
        <v>2</v>
      </c>
      <c r="C5333" s="23">
        <v>2015</v>
      </c>
      <c r="D5333" s="23" t="s">
        <v>47</v>
      </c>
      <c r="E5333" s="23" t="s">
        <v>4</v>
      </c>
      <c r="F5333" s="23" t="s">
        <v>242</v>
      </c>
      <c r="G5333" s="23">
        <v>232</v>
      </c>
    </row>
    <row r="5334" spans="1:7" ht="15" x14ac:dyDescent="0.25">
      <c r="A5334" s="128" t="str">
        <f t="shared" si="83"/>
        <v>Reg2015Thymus - C37FemaleCentral Network</v>
      </c>
      <c r="B5334" s="23" t="s">
        <v>2</v>
      </c>
      <c r="C5334" s="23">
        <v>2015</v>
      </c>
      <c r="D5334" s="23" t="s">
        <v>41</v>
      </c>
      <c r="E5334" s="23" t="s">
        <v>4</v>
      </c>
      <c r="F5334" s="23" t="s">
        <v>242</v>
      </c>
      <c r="G5334" s="23">
        <v>2</v>
      </c>
    </row>
    <row r="5335" spans="1:7" ht="15" x14ac:dyDescent="0.25">
      <c r="A5335" s="128" t="str">
        <f t="shared" si="83"/>
        <v>Reg2015Heart, mediastinum and pleura - C38FemaleCentral Network</v>
      </c>
      <c r="B5335" s="23" t="s">
        <v>2</v>
      </c>
      <c r="C5335" s="23">
        <v>2015</v>
      </c>
      <c r="D5335" s="23" t="s">
        <v>260</v>
      </c>
      <c r="E5335" s="23" t="s">
        <v>4</v>
      </c>
      <c r="F5335" s="23" t="s">
        <v>242</v>
      </c>
      <c r="G5335" s="23">
        <v>1</v>
      </c>
    </row>
    <row r="5336" spans="1:7" ht="15" x14ac:dyDescent="0.25">
      <c r="A5336" s="128" t="str">
        <f t="shared" si="83"/>
        <v>Reg2015Bone and articular cartilage - C40-C41FemaleCentral Network</v>
      </c>
      <c r="B5336" s="23" t="s">
        <v>2</v>
      </c>
      <c r="C5336" s="23">
        <v>2015</v>
      </c>
      <c r="D5336" s="23" t="s">
        <v>262</v>
      </c>
      <c r="E5336" s="23" t="s">
        <v>4</v>
      </c>
      <c r="F5336" s="23" t="s">
        <v>242</v>
      </c>
      <c r="G5336" s="23">
        <v>2</v>
      </c>
    </row>
    <row r="5337" spans="1:7" ht="15" x14ac:dyDescent="0.25">
      <c r="A5337" s="128" t="str">
        <f t="shared" si="83"/>
        <v>Reg2015Melanoma - C43FemaleCentral Network</v>
      </c>
      <c r="B5337" s="23" t="s">
        <v>2</v>
      </c>
      <c r="C5337" s="23">
        <v>2015</v>
      </c>
      <c r="D5337" s="23" t="s">
        <v>28</v>
      </c>
      <c r="E5337" s="23" t="s">
        <v>4</v>
      </c>
      <c r="F5337" s="23" t="s">
        <v>242</v>
      </c>
      <c r="G5337" s="23">
        <v>252</v>
      </c>
    </row>
    <row r="5338" spans="1:7" ht="15" x14ac:dyDescent="0.25">
      <c r="A5338" s="128" t="str">
        <f t="shared" si="83"/>
        <v>Reg2015Non-melanoma - C44FemaleCentral Network</v>
      </c>
      <c r="B5338" s="23" t="s">
        <v>2</v>
      </c>
      <c r="C5338" s="23">
        <v>2015</v>
      </c>
      <c r="D5338" s="23" t="s">
        <v>263</v>
      </c>
      <c r="E5338" s="23" t="s">
        <v>4</v>
      </c>
      <c r="F5338" s="23" t="s">
        <v>242</v>
      </c>
      <c r="G5338" s="23">
        <v>12</v>
      </c>
    </row>
    <row r="5339" spans="1:7" ht="15" x14ac:dyDescent="0.25">
      <c r="A5339" s="128" t="str">
        <f t="shared" si="83"/>
        <v>Reg2015Mesothelioma - C45FemaleCentral Network</v>
      </c>
      <c r="B5339" s="23" t="s">
        <v>2</v>
      </c>
      <c r="C5339" s="23">
        <v>2015</v>
      </c>
      <c r="D5339" s="23" t="s">
        <v>30</v>
      </c>
      <c r="E5339" s="23" t="s">
        <v>4</v>
      </c>
      <c r="F5339" s="23" t="s">
        <v>242</v>
      </c>
      <c r="G5339" s="23">
        <v>1</v>
      </c>
    </row>
    <row r="5340" spans="1:7" ht="15" x14ac:dyDescent="0.25">
      <c r="A5340" s="128" t="str">
        <f t="shared" si="83"/>
        <v>Reg2015Peritoneum - C48FemaleCentral Network</v>
      </c>
      <c r="B5340" s="23" t="s">
        <v>2</v>
      </c>
      <c r="C5340" s="23">
        <v>2015</v>
      </c>
      <c r="D5340" s="23" t="s">
        <v>267</v>
      </c>
      <c r="E5340" s="23" t="s">
        <v>4</v>
      </c>
      <c r="F5340" s="23" t="s">
        <v>242</v>
      </c>
      <c r="G5340" s="23">
        <v>7</v>
      </c>
    </row>
    <row r="5341" spans="1:7" ht="15" x14ac:dyDescent="0.25">
      <c r="A5341" s="128" t="str">
        <f t="shared" si="83"/>
        <v>Reg2015Connective tissue - C49FemaleCentral Network</v>
      </c>
      <c r="B5341" s="23" t="s">
        <v>2</v>
      </c>
      <c r="C5341" s="23">
        <v>2015</v>
      </c>
      <c r="D5341" s="23" t="s">
        <v>268</v>
      </c>
      <c r="E5341" s="23" t="s">
        <v>4</v>
      </c>
      <c r="F5341" s="23" t="s">
        <v>242</v>
      </c>
      <c r="G5341" s="23">
        <v>12</v>
      </c>
    </row>
    <row r="5342" spans="1:7" ht="15" x14ac:dyDescent="0.25">
      <c r="A5342" s="128" t="str">
        <f t="shared" si="83"/>
        <v>Reg2015Breast - C50FemaleCentral Network</v>
      </c>
      <c r="B5342" s="23" t="s">
        <v>2</v>
      </c>
      <c r="C5342" s="23">
        <v>2015</v>
      </c>
      <c r="D5342" s="23" t="s">
        <v>21</v>
      </c>
      <c r="E5342" s="23" t="s">
        <v>4</v>
      </c>
      <c r="F5342" s="23" t="s">
        <v>242</v>
      </c>
      <c r="G5342" s="23">
        <v>767</v>
      </c>
    </row>
    <row r="5343" spans="1:7" ht="15" x14ac:dyDescent="0.25">
      <c r="A5343" s="128" t="str">
        <f t="shared" si="83"/>
        <v>Reg2015Vulva - C51FemaleCentral Network</v>
      </c>
      <c r="B5343" s="23" t="s">
        <v>2</v>
      </c>
      <c r="C5343" s="23">
        <v>2015</v>
      </c>
      <c r="D5343" s="23" t="s">
        <v>46</v>
      </c>
      <c r="E5343" s="23" t="s">
        <v>4</v>
      </c>
      <c r="F5343" s="23" t="s">
        <v>242</v>
      </c>
      <c r="G5343" s="23">
        <v>12</v>
      </c>
    </row>
    <row r="5344" spans="1:7" ht="15" x14ac:dyDescent="0.25">
      <c r="A5344" s="128" t="str">
        <f t="shared" si="83"/>
        <v>Reg2015Vagina - C52FemaleCentral Network</v>
      </c>
      <c r="B5344" s="23" t="s">
        <v>2</v>
      </c>
      <c r="C5344" s="23">
        <v>2015</v>
      </c>
      <c r="D5344" s="23" t="s">
        <v>45</v>
      </c>
      <c r="E5344" s="23" t="s">
        <v>4</v>
      </c>
      <c r="F5344" s="23" t="s">
        <v>242</v>
      </c>
      <c r="G5344" s="23">
        <v>3</v>
      </c>
    </row>
    <row r="5345" spans="1:7" ht="15" x14ac:dyDescent="0.25">
      <c r="A5345" s="128" t="str">
        <f t="shared" si="83"/>
        <v>Reg2015Cervix - C53FemaleCentral Network</v>
      </c>
      <c r="B5345" s="23" t="s">
        <v>2</v>
      </c>
      <c r="C5345" s="23">
        <v>2015</v>
      </c>
      <c r="D5345" s="23" t="s">
        <v>22</v>
      </c>
      <c r="E5345" s="23" t="s">
        <v>4</v>
      </c>
      <c r="F5345" s="23" t="s">
        <v>242</v>
      </c>
      <c r="G5345" s="23">
        <v>29</v>
      </c>
    </row>
    <row r="5346" spans="1:7" ht="15" x14ac:dyDescent="0.25">
      <c r="A5346" s="128" t="str">
        <f t="shared" si="83"/>
        <v>Reg2015Uterus - C54-C55FemaleCentral Network</v>
      </c>
      <c r="B5346" s="23" t="s">
        <v>2</v>
      </c>
      <c r="C5346" s="23">
        <v>2015</v>
      </c>
      <c r="D5346" s="23" t="s">
        <v>44</v>
      </c>
      <c r="E5346" s="23" t="s">
        <v>4</v>
      </c>
      <c r="F5346" s="23" t="s">
        <v>242</v>
      </c>
      <c r="G5346" s="23">
        <v>115</v>
      </c>
    </row>
    <row r="5347" spans="1:7" ht="15" x14ac:dyDescent="0.25">
      <c r="A5347" s="128" t="str">
        <f t="shared" si="83"/>
        <v>Reg2015Ovary - C56FemaleCentral Network</v>
      </c>
      <c r="B5347" s="23" t="s">
        <v>2</v>
      </c>
      <c r="C5347" s="23">
        <v>2015</v>
      </c>
      <c r="D5347" s="23" t="s">
        <v>35</v>
      </c>
      <c r="E5347" s="23" t="s">
        <v>4</v>
      </c>
      <c r="F5347" s="23" t="s">
        <v>242</v>
      </c>
      <c r="G5347" s="23">
        <v>76</v>
      </c>
    </row>
    <row r="5348" spans="1:7" ht="15" x14ac:dyDescent="0.25">
      <c r="A5348" s="128" t="str">
        <f t="shared" si="83"/>
        <v>Reg2015Other female genital organs - C57FemaleCentral Network</v>
      </c>
      <c r="B5348" s="23" t="s">
        <v>2</v>
      </c>
      <c r="C5348" s="23">
        <v>2015</v>
      </c>
      <c r="D5348" s="23" t="s">
        <v>270</v>
      </c>
      <c r="E5348" s="23" t="s">
        <v>4</v>
      </c>
      <c r="F5348" s="23" t="s">
        <v>242</v>
      </c>
      <c r="G5348" s="23">
        <v>8</v>
      </c>
    </row>
    <row r="5349" spans="1:7" ht="15" x14ac:dyDescent="0.25">
      <c r="A5349" s="128" t="str">
        <f t="shared" si="83"/>
        <v>Reg2015Kidney - C64FemaleCentral Network</v>
      </c>
      <c r="B5349" s="23" t="s">
        <v>2</v>
      </c>
      <c r="C5349" s="23">
        <v>2015</v>
      </c>
      <c r="D5349" s="23" t="s">
        <v>274</v>
      </c>
      <c r="E5349" s="23" t="s">
        <v>4</v>
      </c>
      <c r="F5349" s="23" t="s">
        <v>242</v>
      </c>
      <c r="G5349" s="23">
        <v>55</v>
      </c>
    </row>
    <row r="5350" spans="1:7" ht="15" x14ac:dyDescent="0.25">
      <c r="A5350" s="128" t="str">
        <f t="shared" si="83"/>
        <v>Reg2015Renal pelvis - C65FemaleCentral Network</v>
      </c>
      <c r="B5350" s="23" t="s">
        <v>2</v>
      </c>
      <c r="C5350" s="23">
        <v>2015</v>
      </c>
      <c r="D5350" s="23" t="s">
        <v>275</v>
      </c>
      <c r="E5350" s="23" t="s">
        <v>4</v>
      </c>
      <c r="F5350" s="23" t="s">
        <v>242</v>
      </c>
      <c r="G5350" s="23">
        <v>3</v>
      </c>
    </row>
    <row r="5351" spans="1:7" ht="15" x14ac:dyDescent="0.25">
      <c r="A5351" s="128" t="str">
        <f t="shared" si="83"/>
        <v>Reg2015Ureter - C66FemaleCentral Network</v>
      </c>
      <c r="B5351" s="23" t="s">
        <v>2</v>
      </c>
      <c r="C5351" s="23">
        <v>2015</v>
      </c>
      <c r="D5351" s="23" t="s">
        <v>43</v>
      </c>
      <c r="E5351" s="23" t="s">
        <v>4</v>
      </c>
      <c r="F5351" s="23" t="s">
        <v>242</v>
      </c>
      <c r="G5351" s="23">
        <v>1</v>
      </c>
    </row>
    <row r="5352" spans="1:7" ht="15" x14ac:dyDescent="0.25">
      <c r="A5352" s="128" t="str">
        <f t="shared" si="83"/>
        <v>Reg2015Bladder - C67FemaleCentral Network</v>
      </c>
      <c r="B5352" s="23" t="s">
        <v>2</v>
      </c>
      <c r="C5352" s="23">
        <v>2015</v>
      </c>
      <c r="D5352" s="23" t="s">
        <v>19</v>
      </c>
      <c r="E5352" s="23" t="s">
        <v>4</v>
      </c>
      <c r="F5352" s="23" t="s">
        <v>242</v>
      </c>
      <c r="G5352" s="23">
        <v>27</v>
      </c>
    </row>
    <row r="5353" spans="1:7" ht="15" x14ac:dyDescent="0.25">
      <c r="A5353" s="128" t="str">
        <f t="shared" si="83"/>
        <v>Reg2015Eye - C69FemaleCentral Network</v>
      </c>
      <c r="B5353" s="23" t="s">
        <v>2</v>
      </c>
      <c r="C5353" s="23">
        <v>2015</v>
      </c>
      <c r="D5353" s="23" t="s">
        <v>278</v>
      </c>
      <c r="E5353" s="23" t="s">
        <v>4</v>
      </c>
      <c r="F5353" s="23" t="s">
        <v>242</v>
      </c>
      <c r="G5353" s="23">
        <v>6</v>
      </c>
    </row>
    <row r="5354" spans="1:7" ht="15" x14ac:dyDescent="0.25">
      <c r="A5354" s="128" t="str">
        <f t="shared" si="83"/>
        <v>Reg2015Meninges - C70FemaleCentral Network</v>
      </c>
      <c r="B5354" s="23" t="s">
        <v>2</v>
      </c>
      <c r="C5354" s="23">
        <v>2015</v>
      </c>
      <c r="D5354" s="23" t="s">
        <v>29</v>
      </c>
      <c r="E5354" s="23" t="s">
        <v>4</v>
      </c>
      <c r="F5354" s="23" t="s">
        <v>242</v>
      </c>
      <c r="G5354" s="23">
        <v>1</v>
      </c>
    </row>
    <row r="5355" spans="1:7" ht="15" x14ac:dyDescent="0.25">
      <c r="A5355" s="128" t="str">
        <f t="shared" si="83"/>
        <v>Reg2015Brain - C71FemaleCentral Network</v>
      </c>
      <c r="B5355" s="23" t="s">
        <v>2</v>
      </c>
      <c r="C5355" s="23">
        <v>2015</v>
      </c>
      <c r="D5355" s="23" t="s">
        <v>20</v>
      </c>
      <c r="E5355" s="23" t="s">
        <v>4</v>
      </c>
      <c r="F5355" s="23" t="s">
        <v>242</v>
      </c>
      <c r="G5355" s="23">
        <v>42</v>
      </c>
    </row>
    <row r="5356" spans="1:7" ht="15" x14ac:dyDescent="0.25">
      <c r="A5356" s="128" t="str">
        <f t="shared" si="83"/>
        <v>Reg2015Other central nervous system - C72FemaleCentral Network</v>
      </c>
      <c r="B5356" s="23" t="s">
        <v>2</v>
      </c>
      <c r="C5356" s="23">
        <v>2015</v>
      </c>
      <c r="D5356" s="23" t="s">
        <v>279</v>
      </c>
      <c r="E5356" s="23" t="s">
        <v>4</v>
      </c>
      <c r="F5356" s="23" t="s">
        <v>242</v>
      </c>
      <c r="G5356" s="23">
        <v>2</v>
      </c>
    </row>
    <row r="5357" spans="1:7" ht="15" x14ac:dyDescent="0.25">
      <c r="A5357" s="128" t="str">
        <f t="shared" si="83"/>
        <v>Reg2015Thyroid - C73FemaleCentral Network</v>
      </c>
      <c r="B5357" s="23" t="s">
        <v>2</v>
      </c>
      <c r="C5357" s="23">
        <v>2015</v>
      </c>
      <c r="D5357" s="23" t="s">
        <v>281</v>
      </c>
      <c r="E5357" s="23" t="s">
        <v>4</v>
      </c>
      <c r="F5357" s="23" t="s">
        <v>242</v>
      </c>
      <c r="G5357" s="23">
        <v>54</v>
      </c>
    </row>
    <row r="5358" spans="1:7" ht="15" x14ac:dyDescent="0.25">
      <c r="A5358" s="128" t="str">
        <f t="shared" si="83"/>
        <v>Reg2015Adrenal gland - C74FemaleCentral Network</v>
      </c>
      <c r="B5358" s="23" t="s">
        <v>2</v>
      </c>
      <c r="C5358" s="23">
        <v>2015</v>
      </c>
      <c r="D5358" s="23" t="s">
        <v>282</v>
      </c>
      <c r="E5358" s="23" t="s">
        <v>4</v>
      </c>
      <c r="F5358" s="23" t="s">
        <v>242</v>
      </c>
      <c r="G5358" s="23">
        <v>1</v>
      </c>
    </row>
    <row r="5359" spans="1:7" ht="15" x14ac:dyDescent="0.25">
      <c r="A5359" s="128" t="str">
        <f t="shared" si="83"/>
        <v>Reg2015Unknown primary - C77-C79FemaleCentral Network</v>
      </c>
      <c r="B5359" s="23" t="s">
        <v>2</v>
      </c>
      <c r="C5359" s="23">
        <v>2015</v>
      </c>
      <c r="D5359" s="23" t="s">
        <v>286</v>
      </c>
      <c r="E5359" s="23" t="s">
        <v>4</v>
      </c>
      <c r="F5359" s="23" t="s">
        <v>242</v>
      </c>
      <c r="G5359" s="23">
        <v>45</v>
      </c>
    </row>
    <row r="5360" spans="1:7" ht="15" x14ac:dyDescent="0.25">
      <c r="A5360" s="128" t="str">
        <f t="shared" si="83"/>
        <v>Reg2015Unspecified site - C80FemaleCentral Network</v>
      </c>
      <c r="B5360" s="23" t="s">
        <v>2</v>
      </c>
      <c r="C5360" s="23">
        <v>2015</v>
      </c>
      <c r="D5360" s="23" t="s">
        <v>287</v>
      </c>
      <c r="E5360" s="23" t="s">
        <v>4</v>
      </c>
      <c r="F5360" s="23" t="s">
        <v>242</v>
      </c>
      <c r="G5360" s="23">
        <v>9</v>
      </c>
    </row>
    <row r="5361" spans="1:7" ht="15" x14ac:dyDescent="0.25">
      <c r="A5361" s="128" t="str">
        <f t="shared" si="83"/>
        <v>Reg2015Hodgkin lymphoma - C81FemaleCentral Network</v>
      </c>
      <c r="B5361" s="23" t="s">
        <v>2</v>
      </c>
      <c r="C5361" s="23">
        <v>2015</v>
      </c>
      <c r="D5361" s="23" t="s">
        <v>289</v>
      </c>
      <c r="E5361" s="23" t="s">
        <v>4</v>
      </c>
      <c r="F5361" s="23" t="s">
        <v>242</v>
      </c>
      <c r="G5361" s="23">
        <v>9</v>
      </c>
    </row>
    <row r="5362" spans="1:7" ht="15" x14ac:dyDescent="0.25">
      <c r="A5362" s="128" t="str">
        <f t="shared" si="83"/>
        <v>Reg2015Non-Hodgkin lymphoma - C82-C86, C96FemaleCentral Network</v>
      </c>
      <c r="B5362" s="23" t="s">
        <v>2</v>
      </c>
      <c r="C5362" s="23">
        <v>2015</v>
      </c>
      <c r="D5362" s="23" t="s">
        <v>365</v>
      </c>
      <c r="E5362" s="23" t="s">
        <v>4</v>
      </c>
      <c r="F5362" s="23" t="s">
        <v>242</v>
      </c>
      <c r="G5362" s="23">
        <v>91</v>
      </c>
    </row>
    <row r="5363" spans="1:7" ht="15" x14ac:dyDescent="0.25">
      <c r="A5363" s="128" t="str">
        <f t="shared" si="83"/>
        <v>Reg2015Immunoproliferative cancers - C88FemaleCentral Network</v>
      </c>
      <c r="B5363" s="23" t="s">
        <v>2</v>
      </c>
      <c r="C5363" s="23">
        <v>2015</v>
      </c>
      <c r="D5363" s="23" t="s">
        <v>291</v>
      </c>
      <c r="E5363" s="23" t="s">
        <v>4</v>
      </c>
      <c r="F5363" s="23" t="s">
        <v>242</v>
      </c>
      <c r="G5363" s="23">
        <v>5</v>
      </c>
    </row>
    <row r="5364" spans="1:7" ht="15" x14ac:dyDescent="0.25">
      <c r="A5364" s="128" t="str">
        <f t="shared" si="83"/>
        <v>Reg2015Myeloma - C90FemaleCentral Network</v>
      </c>
      <c r="B5364" s="23" t="s">
        <v>2</v>
      </c>
      <c r="C5364" s="23">
        <v>2015</v>
      </c>
      <c r="D5364" s="23" t="s">
        <v>292</v>
      </c>
      <c r="E5364" s="23" t="s">
        <v>4</v>
      </c>
      <c r="F5364" s="23" t="s">
        <v>242</v>
      </c>
      <c r="G5364" s="23">
        <v>30</v>
      </c>
    </row>
    <row r="5365" spans="1:7" ht="15" x14ac:dyDescent="0.25">
      <c r="A5365" s="128" t="str">
        <f t="shared" si="83"/>
        <v>Reg2015Leukaemia - C91-C95FemaleCentral Network</v>
      </c>
      <c r="B5365" s="23" t="s">
        <v>2</v>
      </c>
      <c r="C5365" s="23">
        <v>2015</v>
      </c>
      <c r="D5365" s="23" t="s">
        <v>26</v>
      </c>
      <c r="E5365" s="23" t="s">
        <v>4</v>
      </c>
      <c r="F5365" s="23" t="s">
        <v>242</v>
      </c>
      <c r="G5365" s="23">
        <v>64</v>
      </c>
    </row>
    <row r="5366" spans="1:7" ht="15" x14ac:dyDescent="0.25">
      <c r="A5366" s="128" t="str">
        <f t="shared" si="83"/>
        <v>Reg2015Polycythemia vera - D45FemaleCentral Network</v>
      </c>
      <c r="B5366" s="23" t="s">
        <v>2</v>
      </c>
      <c r="C5366" s="23">
        <v>2015</v>
      </c>
      <c r="D5366" s="23" t="s">
        <v>294</v>
      </c>
      <c r="E5366" s="23" t="s">
        <v>4</v>
      </c>
      <c r="F5366" s="23" t="s">
        <v>242</v>
      </c>
      <c r="G5366" s="23">
        <v>4</v>
      </c>
    </row>
    <row r="5367" spans="1:7" ht="15" x14ac:dyDescent="0.25">
      <c r="A5367" s="128" t="str">
        <f t="shared" si="83"/>
        <v>Reg2015Myelodyplastic syndromes - D46FemaleCentral Network</v>
      </c>
      <c r="B5367" s="23" t="s">
        <v>2</v>
      </c>
      <c r="C5367" s="23">
        <v>2015</v>
      </c>
      <c r="D5367" s="23" t="s">
        <v>295</v>
      </c>
      <c r="E5367" s="23" t="s">
        <v>4</v>
      </c>
      <c r="F5367" s="23" t="s">
        <v>242</v>
      </c>
      <c r="G5367" s="23">
        <v>18</v>
      </c>
    </row>
    <row r="5368" spans="1:7" ht="15" x14ac:dyDescent="0.25">
      <c r="A5368" s="128" t="str">
        <f t="shared" si="83"/>
        <v>Reg2015Uncertain behaviour of lymphoid, haematopoietic and related tissue - D47FemaleCentral Network</v>
      </c>
      <c r="B5368" s="23" t="s">
        <v>2</v>
      </c>
      <c r="C5368" s="23">
        <v>2015</v>
      </c>
      <c r="D5368" s="23" t="s">
        <v>296</v>
      </c>
      <c r="E5368" s="23" t="s">
        <v>4</v>
      </c>
      <c r="F5368" s="23" t="s">
        <v>242</v>
      </c>
      <c r="G5368" s="23">
        <v>7</v>
      </c>
    </row>
    <row r="5369" spans="1:7" ht="15" x14ac:dyDescent="0.25">
      <c r="A5369" s="128" t="str">
        <f t="shared" si="83"/>
        <v>Reg2015Lip - C00MaleCentral Network</v>
      </c>
      <c r="B5369" s="23" t="s">
        <v>2</v>
      </c>
      <c r="C5369" s="23">
        <v>2015</v>
      </c>
      <c r="D5369" s="23" t="s">
        <v>27</v>
      </c>
      <c r="E5369" s="23" t="s">
        <v>5</v>
      </c>
      <c r="F5369" s="23" t="s">
        <v>242</v>
      </c>
      <c r="G5369" s="23">
        <v>24</v>
      </c>
    </row>
    <row r="5370" spans="1:7" ht="15" x14ac:dyDescent="0.25">
      <c r="A5370" s="128" t="str">
        <f t="shared" si="83"/>
        <v>Reg2015Tongue - C01-C02MaleCentral Network</v>
      </c>
      <c r="B5370" s="23" t="s">
        <v>2</v>
      </c>
      <c r="C5370" s="23">
        <v>2015</v>
      </c>
      <c r="D5370" s="23" t="s">
        <v>42</v>
      </c>
      <c r="E5370" s="23" t="s">
        <v>5</v>
      </c>
      <c r="F5370" s="23" t="s">
        <v>242</v>
      </c>
      <c r="G5370" s="23">
        <v>19</v>
      </c>
    </row>
    <row r="5371" spans="1:7" ht="15" x14ac:dyDescent="0.25">
      <c r="A5371" s="128" t="str">
        <f t="shared" si="83"/>
        <v>Reg2015Mouth - C03-C06MaleCentral Network</v>
      </c>
      <c r="B5371" s="23" t="s">
        <v>2</v>
      </c>
      <c r="C5371" s="23">
        <v>2015</v>
      </c>
      <c r="D5371" s="23" t="s">
        <v>31</v>
      </c>
      <c r="E5371" s="23" t="s">
        <v>5</v>
      </c>
      <c r="F5371" s="23" t="s">
        <v>242</v>
      </c>
      <c r="G5371" s="23">
        <v>8</v>
      </c>
    </row>
    <row r="5372" spans="1:7" ht="15" x14ac:dyDescent="0.25">
      <c r="A5372" s="128" t="str">
        <f t="shared" si="83"/>
        <v>Reg2015Salivary glands - C07-C08MaleCentral Network</v>
      </c>
      <c r="B5372" s="23" t="s">
        <v>2</v>
      </c>
      <c r="C5372" s="23">
        <v>2015</v>
      </c>
      <c r="D5372" s="23" t="s">
        <v>247</v>
      </c>
      <c r="E5372" s="23" t="s">
        <v>5</v>
      </c>
      <c r="F5372" s="23" t="s">
        <v>242</v>
      </c>
      <c r="G5372" s="23">
        <v>8</v>
      </c>
    </row>
    <row r="5373" spans="1:7" ht="15" x14ac:dyDescent="0.25">
      <c r="A5373" s="128" t="str">
        <f t="shared" si="83"/>
        <v>Reg2015Tonsils - C09MaleCentral Network</v>
      </c>
      <c r="B5373" s="23" t="s">
        <v>2</v>
      </c>
      <c r="C5373" s="23">
        <v>2015</v>
      </c>
      <c r="D5373" s="23" t="s">
        <v>248</v>
      </c>
      <c r="E5373" s="23" t="s">
        <v>5</v>
      </c>
      <c r="F5373" s="23" t="s">
        <v>242</v>
      </c>
      <c r="G5373" s="23">
        <v>10</v>
      </c>
    </row>
    <row r="5374" spans="1:7" ht="15" x14ac:dyDescent="0.25">
      <c r="A5374" s="128" t="str">
        <f t="shared" si="83"/>
        <v>Reg2015Oropharynx - C10MaleCentral Network</v>
      </c>
      <c r="B5374" s="23" t="s">
        <v>2</v>
      </c>
      <c r="C5374" s="23">
        <v>2015</v>
      </c>
      <c r="D5374" s="23" t="s">
        <v>34</v>
      </c>
      <c r="E5374" s="23" t="s">
        <v>5</v>
      </c>
      <c r="F5374" s="23" t="s">
        <v>242</v>
      </c>
      <c r="G5374" s="23">
        <v>5</v>
      </c>
    </row>
    <row r="5375" spans="1:7" ht="15" x14ac:dyDescent="0.25">
      <c r="A5375" s="128" t="str">
        <f t="shared" si="83"/>
        <v>Reg2015Nasopharynx - C11MaleCentral Network</v>
      </c>
      <c r="B5375" s="23" t="s">
        <v>2</v>
      </c>
      <c r="C5375" s="23">
        <v>2015</v>
      </c>
      <c r="D5375" s="23" t="s">
        <v>32</v>
      </c>
      <c r="E5375" s="23" t="s">
        <v>5</v>
      </c>
      <c r="F5375" s="23" t="s">
        <v>242</v>
      </c>
      <c r="G5375" s="23">
        <v>2</v>
      </c>
    </row>
    <row r="5376" spans="1:7" ht="15" x14ac:dyDescent="0.25">
      <c r="A5376" s="128" t="str">
        <f t="shared" si="83"/>
        <v>Reg2015Pyriform sinus - C12MaleCentral Network</v>
      </c>
      <c r="B5376" s="23" t="s">
        <v>2</v>
      </c>
      <c r="C5376" s="23">
        <v>2015</v>
      </c>
      <c r="D5376" s="23" t="s">
        <v>249</v>
      </c>
      <c r="E5376" s="23" t="s">
        <v>5</v>
      </c>
      <c r="F5376" s="23" t="s">
        <v>242</v>
      </c>
      <c r="G5376" s="23">
        <v>2</v>
      </c>
    </row>
    <row r="5377" spans="1:7" ht="15" x14ac:dyDescent="0.25">
      <c r="A5377" s="128" t="str">
        <f t="shared" si="83"/>
        <v>Reg2015Hypopharynx - C13MaleCentral Network</v>
      </c>
      <c r="B5377" s="23" t="s">
        <v>2</v>
      </c>
      <c r="C5377" s="23">
        <v>2015</v>
      </c>
      <c r="D5377" s="23" t="s">
        <v>24</v>
      </c>
      <c r="E5377" s="23" t="s">
        <v>5</v>
      </c>
      <c r="F5377" s="23" t="s">
        <v>242</v>
      </c>
      <c r="G5377" s="23">
        <v>2</v>
      </c>
    </row>
    <row r="5378" spans="1:7" ht="15" x14ac:dyDescent="0.25">
      <c r="A5378" s="128" t="str">
        <f t="shared" si="83"/>
        <v>Reg2015Other lip, oral cavity and pharynx - C14MaleCentral Network</v>
      </c>
      <c r="B5378" s="23" t="s">
        <v>2</v>
      </c>
      <c r="C5378" s="23">
        <v>2015</v>
      </c>
      <c r="D5378" s="23" t="s">
        <v>250</v>
      </c>
      <c r="E5378" s="23" t="s">
        <v>5</v>
      </c>
      <c r="F5378" s="23" t="s">
        <v>242</v>
      </c>
      <c r="G5378" s="23">
        <v>2</v>
      </c>
    </row>
    <row r="5379" spans="1:7" ht="15" x14ac:dyDescent="0.25">
      <c r="A5379" s="128" t="str">
        <f t="shared" ref="A5379:A5442" si="84">B5379&amp;C5379&amp;D5379&amp;E5379&amp;F5379</f>
        <v>Reg2015Oesophagus - C15MaleCentral Network</v>
      </c>
      <c r="B5379" s="23" t="s">
        <v>2</v>
      </c>
      <c r="C5379" s="23">
        <v>2015</v>
      </c>
      <c r="D5379" s="23" t="s">
        <v>33</v>
      </c>
      <c r="E5379" s="23" t="s">
        <v>5</v>
      </c>
      <c r="F5379" s="23" t="s">
        <v>242</v>
      </c>
      <c r="G5379" s="23">
        <v>45</v>
      </c>
    </row>
    <row r="5380" spans="1:7" ht="15" x14ac:dyDescent="0.25">
      <c r="A5380" s="128" t="str">
        <f t="shared" si="84"/>
        <v>Reg2015Stomach - C16MaleCentral Network</v>
      </c>
      <c r="B5380" s="23" t="s">
        <v>2</v>
      </c>
      <c r="C5380" s="23">
        <v>2015</v>
      </c>
      <c r="D5380" s="23" t="s">
        <v>39</v>
      </c>
      <c r="E5380" s="23" t="s">
        <v>5</v>
      </c>
      <c r="F5380" s="23" t="s">
        <v>242</v>
      </c>
      <c r="G5380" s="23">
        <v>57</v>
      </c>
    </row>
    <row r="5381" spans="1:7" ht="15" x14ac:dyDescent="0.25">
      <c r="A5381" s="128" t="str">
        <f t="shared" si="84"/>
        <v>Reg2015Small intestine - C17MaleCentral Network</v>
      </c>
      <c r="B5381" s="23" t="s">
        <v>2</v>
      </c>
      <c r="C5381" s="23">
        <v>2015</v>
      </c>
      <c r="D5381" s="23" t="s">
        <v>252</v>
      </c>
      <c r="E5381" s="23" t="s">
        <v>5</v>
      </c>
      <c r="F5381" s="23" t="s">
        <v>242</v>
      </c>
      <c r="G5381" s="23">
        <v>8</v>
      </c>
    </row>
    <row r="5382" spans="1:7" ht="15" x14ac:dyDescent="0.25">
      <c r="A5382" s="128" t="str">
        <f t="shared" si="84"/>
        <v>Reg2015Colon, rectum and rectosigmoid junction - C18-C20MaleCentral Network</v>
      </c>
      <c r="B5382" s="23" t="s">
        <v>2</v>
      </c>
      <c r="C5382" s="23">
        <v>2015</v>
      </c>
      <c r="D5382" s="23" t="s">
        <v>1567</v>
      </c>
      <c r="E5382" s="23" t="s">
        <v>5</v>
      </c>
      <c r="F5382" s="23" t="s">
        <v>242</v>
      </c>
      <c r="G5382" s="23">
        <v>368</v>
      </c>
    </row>
    <row r="5383" spans="1:7" ht="15" x14ac:dyDescent="0.25">
      <c r="A5383" s="128" t="str">
        <f t="shared" si="84"/>
        <v>Reg2015Anus - C21MaleCentral Network</v>
      </c>
      <c r="B5383" s="23" t="s">
        <v>2</v>
      </c>
      <c r="C5383" s="23">
        <v>2015</v>
      </c>
      <c r="D5383" s="23" t="s">
        <v>18</v>
      </c>
      <c r="E5383" s="23" t="s">
        <v>5</v>
      </c>
      <c r="F5383" s="23" t="s">
        <v>242</v>
      </c>
      <c r="G5383" s="23">
        <v>3</v>
      </c>
    </row>
    <row r="5384" spans="1:7" ht="15" x14ac:dyDescent="0.25">
      <c r="A5384" s="128" t="str">
        <f t="shared" si="84"/>
        <v>Reg2015Liver - C22MaleCentral Network</v>
      </c>
      <c r="B5384" s="23" t="s">
        <v>2</v>
      </c>
      <c r="C5384" s="23">
        <v>2015</v>
      </c>
      <c r="D5384" s="23" t="s">
        <v>254</v>
      </c>
      <c r="E5384" s="23" t="s">
        <v>5</v>
      </c>
      <c r="F5384" s="23" t="s">
        <v>242</v>
      </c>
      <c r="G5384" s="23">
        <v>64</v>
      </c>
    </row>
    <row r="5385" spans="1:7" ht="15" x14ac:dyDescent="0.25">
      <c r="A5385" s="128" t="str">
        <f t="shared" si="84"/>
        <v>Reg2015Gallbladder - C23MaleCentral Network</v>
      </c>
      <c r="B5385" s="23" t="s">
        <v>2</v>
      </c>
      <c r="C5385" s="23">
        <v>2015</v>
      </c>
      <c r="D5385" s="23" t="s">
        <v>23</v>
      </c>
      <c r="E5385" s="23" t="s">
        <v>5</v>
      </c>
      <c r="F5385" s="23" t="s">
        <v>242</v>
      </c>
      <c r="G5385" s="23">
        <v>3</v>
      </c>
    </row>
    <row r="5386" spans="1:7" ht="15" x14ac:dyDescent="0.25">
      <c r="A5386" s="128" t="str">
        <f t="shared" si="84"/>
        <v>Reg2015Other biliary tract - C24MaleCentral Network</v>
      </c>
      <c r="B5386" s="23" t="s">
        <v>2</v>
      </c>
      <c r="C5386" s="23">
        <v>2015</v>
      </c>
      <c r="D5386" s="23" t="s">
        <v>255</v>
      </c>
      <c r="E5386" s="23" t="s">
        <v>5</v>
      </c>
      <c r="F5386" s="23" t="s">
        <v>242</v>
      </c>
      <c r="G5386" s="23">
        <v>8</v>
      </c>
    </row>
    <row r="5387" spans="1:7" ht="15" x14ac:dyDescent="0.25">
      <c r="A5387" s="128" t="str">
        <f t="shared" si="84"/>
        <v>Reg2015Pancreas - C25MaleCentral Network</v>
      </c>
      <c r="B5387" s="23" t="s">
        <v>2</v>
      </c>
      <c r="C5387" s="23">
        <v>2015</v>
      </c>
      <c r="D5387" s="23" t="s">
        <v>36</v>
      </c>
      <c r="E5387" s="23" t="s">
        <v>5</v>
      </c>
      <c r="F5387" s="23" t="s">
        <v>242</v>
      </c>
      <c r="G5387" s="23">
        <v>69</v>
      </c>
    </row>
    <row r="5388" spans="1:7" ht="15" x14ac:dyDescent="0.25">
      <c r="A5388" s="128" t="str">
        <f t="shared" si="84"/>
        <v>Reg2015Other digestive organs - C26MaleCentral Network</v>
      </c>
      <c r="B5388" s="23" t="s">
        <v>2</v>
      </c>
      <c r="C5388" s="23">
        <v>2015</v>
      </c>
      <c r="D5388" s="23" t="s">
        <v>256</v>
      </c>
      <c r="E5388" s="23" t="s">
        <v>5</v>
      </c>
      <c r="F5388" s="23" t="s">
        <v>242</v>
      </c>
      <c r="G5388" s="23">
        <v>16</v>
      </c>
    </row>
    <row r="5389" spans="1:7" ht="15" x14ac:dyDescent="0.25">
      <c r="A5389" s="128" t="str">
        <f t="shared" si="84"/>
        <v>Reg2015Larynx - C32MaleCentral Network</v>
      </c>
      <c r="B5389" s="23" t="s">
        <v>2</v>
      </c>
      <c r="C5389" s="23">
        <v>2015</v>
      </c>
      <c r="D5389" s="23" t="s">
        <v>25</v>
      </c>
      <c r="E5389" s="23" t="s">
        <v>5</v>
      </c>
      <c r="F5389" s="23" t="s">
        <v>242</v>
      </c>
      <c r="G5389" s="23">
        <v>15</v>
      </c>
    </row>
    <row r="5390" spans="1:7" ht="15" x14ac:dyDescent="0.25">
      <c r="A5390" s="128" t="str">
        <f t="shared" si="84"/>
        <v>Reg2015Lung - C33-C34MaleCentral Network</v>
      </c>
      <c r="B5390" s="23" t="s">
        <v>2</v>
      </c>
      <c r="C5390" s="23">
        <v>2015</v>
      </c>
      <c r="D5390" s="23" t="s">
        <v>47</v>
      </c>
      <c r="E5390" s="23" t="s">
        <v>5</v>
      </c>
      <c r="F5390" s="23" t="s">
        <v>242</v>
      </c>
      <c r="G5390" s="23">
        <v>238</v>
      </c>
    </row>
    <row r="5391" spans="1:7" ht="15" x14ac:dyDescent="0.25">
      <c r="A5391" s="128" t="str">
        <f t="shared" si="84"/>
        <v>Reg2015Thymus - C37MaleCentral Network</v>
      </c>
      <c r="B5391" s="23" t="s">
        <v>2</v>
      </c>
      <c r="C5391" s="23">
        <v>2015</v>
      </c>
      <c r="D5391" s="23" t="s">
        <v>41</v>
      </c>
      <c r="E5391" s="23" t="s">
        <v>5</v>
      </c>
      <c r="F5391" s="23" t="s">
        <v>242</v>
      </c>
      <c r="G5391" s="23">
        <v>1</v>
      </c>
    </row>
    <row r="5392" spans="1:7" ht="15" x14ac:dyDescent="0.25">
      <c r="A5392" s="128" t="str">
        <f t="shared" si="84"/>
        <v>Reg2015Heart, mediastinum and pleura - C38MaleCentral Network</v>
      </c>
      <c r="B5392" s="23" t="s">
        <v>2</v>
      </c>
      <c r="C5392" s="23">
        <v>2015</v>
      </c>
      <c r="D5392" s="23" t="s">
        <v>260</v>
      </c>
      <c r="E5392" s="23" t="s">
        <v>5</v>
      </c>
      <c r="F5392" s="23" t="s">
        <v>242</v>
      </c>
      <c r="G5392" s="23">
        <v>2</v>
      </c>
    </row>
    <row r="5393" spans="1:7" ht="15" x14ac:dyDescent="0.25">
      <c r="A5393" s="128" t="str">
        <f t="shared" si="84"/>
        <v>Reg2015Bone and articular cartilage - C40-C41MaleCentral Network</v>
      </c>
      <c r="B5393" s="23" t="s">
        <v>2</v>
      </c>
      <c r="C5393" s="23">
        <v>2015</v>
      </c>
      <c r="D5393" s="23" t="s">
        <v>262</v>
      </c>
      <c r="E5393" s="23" t="s">
        <v>5</v>
      </c>
      <c r="F5393" s="23" t="s">
        <v>242</v>
      </c>
      <c r="G5393" s="23">
        <v>3</v>
      </c>
    </row>
    <row r="5394" spans="1:7" ht="15" x14ac:dyDescent="0.25">
      <c r="A5394" s="128" t="str">
        <f t="shared" si="84"/>
        <v>Reg2015Melanoma - C43MaleCentral Network</v>
      </c>
      <c r="B5394" s="23" t="s">
        <v>2</v>
      </c>
      <c r="C5394" s="23">
        <v>2015</v>
      </c>
      <c r="D5394" s="23" t="s">
        <v>28</v>
      </c>
      <c r="E5394" s="23" t="s">
        <v>5</v>
      </c>
      <c r="F5394" s="23" t="s">
        <v>242</v>
      </c>
      <c r="G5394" s="23">
        <v>269</v>
      </c>
    </row>
    <row r="5395" spans="1:7" ht="15" x14ac:dyDescent="0.25">
      <c r="A5395" s="128" t="str">
        <f t="shared" si="84"/>
        <v>Reg2015Non-melanoma - C44MaleCentral Network</v>
      </c>
      <c r="B5395" s="23" t="s">
        <v>2</v>
      </c>
      <c r="C5395" s="23">
        <v>2015</v>
      </c>
      <c r="D5395" s="23" t="s">
        <v>263</v>
      </c>
      <c r="E5395" s="23" t="s">
        <v>5</v>
      </c>
      <c r="F5395" s="23" t="s">
        <v>242</v>
      </c>
      <c r="G5395" s="23">
        <v>17</v>
      </c>
    </row>
    <row r="5396" spans="1:7" ht="15" x14ac:dyDescent="0.25">
      <c r="A5396" s="128" t="str">
        <f t="shared" si="84"/>
        <v>Reg2015Mesothelioma - C45MaleCentral Network</v>
      </c>
      <c r="B5396" s="23" t="s">
        <v>2</v>
      </c>
      <c r="C5396" s="23">
        <v>2015</v>
      </c>
      <c r="D5396" s="23" t="s">
        <v>30</v>
      </c>
      <c r="E5396" s="23" t="s">
        <v>5</v>
      </c>
      <c r="F5396" s="23" t="s">
        <v>242</v>
      </c>
      <c r="G5396" s="23">
        <v>15</v>
      </c>
    </row>
    <row r="5397" spans="1:7" ht="15" x14ac:dyDescent="0.25">
      <c r="A5397" s="128" t="str">
        <f t="shared" si="84"/>
        <v>Reg2015Peritoneum - C48MaleCentral Network</v>
      </c>
      <c r="B5397" s="23" t="s">
        <v>2</v>
      </c>
      <c r="C5397" s="23">
        <v>2015</v>
      </c>
      <c r="D5397" s="23" t="s">
        <v>267</v>
      </c>
      <c r="E5397" s="23" t="s">
        <v>5</v>
      </c>
      <c r="F5397" s="23" t="s">
        <v>242</v>
      </c>
      <c r="G5397" s="23">
        <v>2</v>
      </c>
    </row>
    <row r="5398" spans="1:7" ht="15" x14ac:dyDescent="0.25">
      <c r="A5398" s="128" t="str">
        <f t="shared" si="84"/>
        <v>Reg2015Connective tissue - C49MaleCentral Network</v>
      </c>
      <c r="B5398" s="23" t="s">
        <v>2</v>
      </c>
      <c r="C5398" s="23">
        <v>2015</v>
      </c>
      <c r="D5398" s="23" t="s">
        <v>268</v>
      </c>
      <c r="E5398" s="23" t="s">
        <v>5</v>
      </c>
      <c r="F5398" s="23" t="s">
        <v>242</v>
      </c>
      <c r="G5398" s="23">
        <v>18</v>
      </c>
    </row>
    <row r="5399" spans="1:7" ht="15" x14ac:dyDescent="0.25">
      <c r="A5399" s="128" t="str">
        <f t="shared" si="84"/>
        <v>Reg2015Breast - C50MaleCentral Network</v>
      </c>
      <c r="B5399" s="23" t="s">
        <v>2</v>
      </c>
      <c r="C5399" s="23">
        <v>2015</v>
      </c>
      <c r="D5399" s="23" t="s">
        <v>21</v>
      </c>
      <c r="E5399" s="23" t="s">
        <v>5</v>
      </c>
      <c r="F5399" s="23" t="s">
        <v>242</v>
      </c>
      <c r="G5399" s="23">
        <v>5</v>
      </c>
    </row>
    <row r="5400" spans="1:7" ht="15" x14ac:dyDescent="0.25">
      <c r="A5400" s="128" t="str">
        <f t="shared" si="84"/>
        <v>Reg2015Penis - C60MaleCentral Network</v>
      </c>
      <c r="B5400" s="23" t="s">
        <v>2</v>
      </c>
      <c r="C5400" s="23">
        <v>2015</v>
      </c>
      <c r="D5400" s="23" t="s">
        <v>37</v>
      </c>
      <c r="E5400" s="23" t="s">
        <v>5</v>
      </c>
      <c r="F5400" s="23" t="s">
        <v>242</v>
      </c>
      <c r="G5400" s="23">
        <v>7</v>
      </c>
    </row>
    <row r="5401" spans="1:7" ht="15" x14ac:dyDescent="0.25">
      <c r="A5401" s="128" t="str">
        <f t="shared" si="84"/>
        <v>Reg2015Prostate - C61MaleCentral Network</v>
      </c>
      <c r="B5401" s="23" t="s">
        <v>2</v>
      </c>
      <c r="C5401" s="23">
        <v>2015</v>
      </c>
      <c r="D5401" s="23" t="s">
        <v>38</v>
      </c>
      <c r="E5401" s="23" t="s">
        <v>5</v>
      </c>
      <c r="F5401" s="23" t="s">
        <v>242</v>
      </c>
      <c r="G5401" s="23">
        <v>734</v>
      </c>
    </row>
    <row r="5402" spans="1:7" ht="15" x14ac:dyDescent="0.25">
      <c r="A5402" s="128" t="str">
        <f t="shared" si="84"/>
        <v>Reg2015Testis - C62MaleCentral Network</v>
      </c>
      <c r="B5402" s="23" t="s">
        <v>2</v>
      </c>
      <c r="C5402" s="23">
        <v>2015</v>
      </c>
      <c r="D5402" s="23" t="s">
        <v>40</v>
      </c>
      <c r="E5402" s="23" t="s">
        <v>5</v>
      </c>
      <c r="F5402" s="23" t="s">
        <v>242</v>
      </c>
      <c r="G5402" s="23">
        <v>30</v>
      </c>
    </row>
    <row r="5403" spans="1:7" ht="15" x14ac:dyDescent="0.25">
      <c r="A5403" s="128" t="str">
        <f t="shared" si="84"/>
        <v>Reg2015Other male genital organs - C63MaleCentral Network</v>
      </c>
      <c r="B5403" s="23" t="s">
        <v>2</v>
      </c>
      <c r="C5403" s="23">
        <v>2015</v>
      </c>
      <c r="D5403" s="23" t="s">
        <v>272</v>
      </c>
      <c r="E5403" s="23" t="s">
        <v>5</v>
      </c>
      <c r="F5403" s="23" t="s">
        <v>242</v>
      </c>
      <c r="G5403" s="23">
        <v>2</v>
      </c>
    </row>
    <row r="5404" spans="1:7" ht="15" x14ac:dyDescent="0.25">
      <c r="A5404" s="128" t="str">
        <f t="shared" si="84"/>
        <v>Reg2015Kidney - C64MaleCentral Network</v>
      </c>
      <c r="B5404" s="23" t="s">
        <v>2</v>
      </c>
      <c r="C5404" s="23">
        <v>2015</v>
      </c>
      <c r="D5404" s="23" t="s">
        <v>274</v>
      </c>
      <c r="E5404" s="23" t="s">
        <v>5</v>
      </c>
      <c r="F5404" s="23" t="s">
        <v>242</v>
      </c>
      <c r="G5404" s="23">
        <v>84</v>
      </c>
    </row>
    <row r="5405" spans="1:7" ht="15" x14ac:dyDescent="0.25">
      <c r="A5405" s="128" t="str">
        <f t="shared" si="84"/>
        <v>Reg2015Renal pelvis - C65MaleCentral Network</v>
      </c>
      <c r="B5405" s="23" t="s">
        <v>2</v>
      </c>
      <c r="C5405" s="23">
        <v>2015</v>
      </c>
      <c r="D5405" s="23" t="s">
        <v>275</v>
      </c>
      <c r="E5405" s="23" t="s">
        <v>5</v>
      </c>
      <c r="F5405" s="23" t="s">
        <v>242</v>
      </c>
      <c r="G5405" s="23">
        <v>6</v>
      </c>
    </row>
    <row r="5406" spans="1:7" ht="15" x14ac:dyDescent="0.25">
      <c r="A5406" s="128" t="str">
        <f t="shared" si="84"/>
        <v>Reg2015Ureter - C66MaleCentral Network</v>
      </c>
      <c r="B5406" s="23" t="s">
        <v>2</v>
      </c>
      <c r="C5406" s="23">
        <v>2015</v>
      </c>
      <c r="D5406" s="23" t="s">
        <v>43</v>
      </c>
      <c r="E5406" s="23" t="s">
        <v>5</v>
      </c>
      <c r="F5406" s="23" t="s">
        <v>242</v>
      </c>
      <c r="G5406" s="23">
        <v>9</v>
      </c>
    </row>
    <row r="5407" spans="1:7" ht="15" x14ac:dyDescent="0.25">
      <c r="A5407" s="128" t="str">
        <f t="shared" si="84"/>
        <v>Reg2015Bladder - C67MaleCentral Network</v>
      </c>
      <c r="B5407" s="23" t="s">
        <v>2</v>
      </c>
      <c r="C5407" s="23">
        <v>2015</v>
      </c>
      <c r="D5407" s="23" t="s">
        <v>19</v>
      </c>
      <c r="E5407" s="23" t="s">
        <v>5</v>
      </c>
      <c r="F5407" s="23" t="s">
        <v>242</v>
      </c>
      <c r="G5407" s="23">
        <v>69</v>
      </c>
    </row>
    <row r="5408" spans="1:7" ht="15" x14ac:dyDescent="0.25">
      <c r="A5408" s="128" t="str">
        <f t="shared" si="84"/>
        <v>Reg2015Other urinary organs - C68MaleCentral Network</v>
      </c>
      <c r="B5408" s="23" t="s">
        <v>2</v>
      </c>
      <c r="C5408" s="23">
        <v>2015</v>
      </c>
      <c r="D5408" s="23" t="s">
        <v>276</v>
      </c>
      <c r="E5408" s="23" t="s">
        <v>5</v>
      </c>
      <c r="F5408" s="23" t="s">
        <v>242</v>
      </c>
      <c r="G5408" s="23">
        <v>4</v>
      </c>
    </row>
    <row r="5409" spans="1:7" ht="15" x14ac:dyDescent="0.25">
      <c r="A5409" s="128" t="str">
        <f t="shared" si="84"/>
        <v>Reg2015Eye - C69MaleCentral Network</v>
      </c>
      <c r="B5409" s="23" t="s">
        <v>2</v>
      </c>
      <c r="C5409" s="23">
        <v>2015</v>
      </c>
      <c r="D5409" s="23" t="s">
        <v>278</v>
      </c>
      <c r="E5409" s="23" t="s">
        <v>5</v>
      </c>
      <c r="F5409" s="23" t="s">
        <v>242</v>
      </c>
      <c r="G5409" s="23">
        <v>4</v>
      </c>
    </row>
    <row r="5410" spans="1:7" ht="15" x14ac:dyDescent="0.25">
      <c r="A5410" s="128" t="str">
        <f t="shared" si="84"/>
        <v>Reg2015Meninges - C70MaleCentral Network</v>
      </c>
      <c r="B5410" s="23" t="s">
        <v>2</v>
      </c>
      <c r="C5410" s="23">
        <v>2015</v>
      </c>
      <c r="D5410" s="23" t="s">
        <v>29</v>
      </c>
      <c r="E5410" s="23" t="s">
        <v>5</v>
      </c>
      <c r="F5410" s="23" t="s">
        <v>242</v>
      </c>
      <c r="G5410" s="23">
        <v>1</v>
      </c>
    </row>
    <row r="5411" spans="1:7" ht="15" x14ac:dyDescent="0.25">
      <c r="A5411" s="128" t="str">
        <f t="shared" si="84"/>
        <v>Reg2015Brain - C71MaleCentral Network</v>
      </c>
      <c r="B5411" s="23" t="s">
        <v>2</v>
      </c>
      <c r="C5411" s="23">
        <v>2015</v>
      </c>
      <c r="D5411" s="23" t="s">
        <v>20</v>
      </c>
      <c r="E5411" s="23" t="s">
        <v>5</v>
      </c>
      <c r="F5411" s="23" t="s">
        <v>242</v>
      </c>
      <c r="G5411" s="23">
        <v>35</v>
      </c>
    </row>
    <row r="5412" spans="1:7" ht="15" x14ac:dyDescent="0.25">
      <c r="A5412" s="128" t="str">
        <f t="shared" si="84"/>
        <v>Reg2015Other central nervous system - C72MaleCentral Network</v>
      </c>
      <c r="B5412" s="23" t="s">
        <v>2</v>
      </c>
      <c r="C5412" s="23">
        <v>2015</v>
      </c>
      <c r="D5412" s="23" t="s">
        <v>279</v>
      </c>
      <c r="E5412" s="23" t="s">
        <v>5</v>
      </c>
      <c r="F5412" s="23" t="s">
        <v>242</v>
      </c>
      <c r="G5412" s="23">
        <v>1</v>
      </c>
    </row>
    <row r="5413" spans="1:7" ht="15" x14ac:dyDescent="0.25">
      <c r="A5413" s="128" t="str">
        <f t="shared" si="84"/>
        <v>Reg2015Thyroid - C73MaleCentral Network</v>
      </c>
      <c r="B5413" s="23" t="s">
        <v>2</v>
      </c>
      <c r="C5413" s="23">
        <v>2015</v>
      </c>
      <c r="D5413" s="23" t="s">
        <v>281</v>
      </c>
      <c r="E5413" s="23" t="s">
        <v>5</v>
      </c>
      <c r="F5413" s="23" t="s">
        <v>242</v>
      </c>
      <c r="G5413" s="23">
        <v>22</v>
      </c>
    </row>
    <row r="5414" spans="1:7" ht="15" x14ac:dyDescent="0.25">
      <c r="A5414" s="128" t="str">
        <f t="shared" si="84"/>
        <v>Reg2015Adrenal gland - C74MaleCentral Network</v>
      </c>
      <c r="B5414" s="23" t="s">
        <v>2</v>
      </c>
      <c r="C5414" s="23">
        <v>2015</v>
      </c>
      <c r="D5414" s="23" t="s">
        <v>282</v>
      </c>
      <c r="E5414" s="23" t="s">
        <v>5</v>
      </c>
      <c r="F5414" s="23" t="s">
        <v>242</v>
      </c>
      <c r="G5414" s="23">
        <v>2</v>
      </c>
    </row>
    <row r="5415" spans="1:7" ht="15" x14ac:dyDescent="0.25">
      <c r="A5415" s="128" t="str">
        <f t="shared" si="84"/>
        <v>Reg2015Other and ill-defined sites - C76MaleCentral Network</v>
      </c>
      <c r="B5415" s="23" t="s">
        <v>2</v>
      </c>
      <c r="C5415" s="23">
        <v>2015</v>
      </c>
      <c r="D5415" s="23" t="s">
        <v>285</v>
      </c>
      <c r="E5415" s="23" t="s">
        <v>5</v>
      </c>
      <c r="F5415" s="23" t="s">
        <v>242</v>
      </c>
      <c r="G5415" s="23">
        <v>2</v>
      </c>
    </row>
    <row r="5416" spans="1:7" ht="15" x14ac:dyDescent="0.25">
      <c r="A5416" s="128" t="str">
        <f t="shared" si="84"/>
        <v>Reg2015Unknown primary - C77-C79MaleCentral Network</v>
      </c>
      <c r="B5416" s="23" t="s">
        <v>2</v>
      </c>
      <c r="C5416" s="23">
        <v>2015</v>
      </c>
      <c r="D5416" s="23" t="s">
        <v>286</v>
      </c>
      <c r="E5416" s="23" t="s">
        <v>5</v>
      </c>
      <c r="F5416" s="23" t="s">
        <v>242</v>
      </c>
      <c r="G5416" s="23">
        <v>54</v>
      </c>
    </row>
    <row r="5417" spans="1:7" ht="15" x14ac:dyDescent="0.25">
      <c r="A5417" s="128" t="str">
        <f t="shared" si="84"/>
        <v>Reg2015Unspecified site - C80MaleCentral Network</v>
      </c>
      <c r="B5417" s="23" t="s">
        <v>2</v>
      </c>
      <c r="C5417" s="23">
        <v>2015</v>
      </c>
      <c r="D5417" s="23" t="s">
        <v>287</v>
      </c>
      <c r="E5417" s="23" t="s">
        <v>5</v>
      </c>
      <c r="F5417" s="23" t="s">
        <v>242</v>
      </c>
      <c r="G5417" s="23">
        <v>7</v>
      </c>
    </row>
    <row r="5418" spans="1:7" ht="15" x14ac:dyDescent="0.25">
      <c r="A5418" s="128" t="str">
        <f t="shared" si="84"/>
        <v>Reg2015Hodgkin lymphoma - C81MaleCentral Network</v>
      </c>
      <c r="B5418" s="23" t="s">
        <v>2</v>
      </c>
      <c r="C5418" s="23">
        <v>2015</v>
      </c>
      <c r="D5418" s="23" t="s">
        <v>289</v>
      </c>
      <c r="E5418" s="23" t="s">
        <v>5</v>
      </c>
      <c r="F5418" s="23" t="s">
        <v>242</v>
      </c>
      <c r="G5418" s="23">
        <v>12</v>
      </c>
    </row>
    <row r="5419" spans="1:7" ht="15" x14ac:dyDescent="0.25">
      <c r="A5419" s="128" t="str">
        <f t="shared" si="84"/>
        <v>Reg2015Non-Hodgkin lymphoma - C82-C86, C96MaleCentral Network</v>
      </c>
      <c r="B5419" s="23" t="s">
        <v>2</v>
      </c>
      <c r="C5419" s="23">
        <v>2015</v>
      </c>
      <c r="D5419" s="23" t="s">
        <v>365</v>
      </c>
      <c r="E5419" s="23" t="s">
        <v>5</v>
      </c>
      <c r="F5419" s="23" t="s">
        <v>242</v>
      </c>
      <c r="G5419" s="23">
        <v>116</v>
      </c>
    </row>
    <row r="5420" spans="1:7" ht="15" x14ac:dyDescent="0.25">
      <c r="A5420" s="128" t="str">
        <f t="shared" si="84"/>
        <v>Reg2015Immunoproliferative cancers - C88MaleCentral Network</v>
      </c>
      <c r="B5420" s="23" t="s">
        <v>2</v>
      </c>
      <c r="C5420" s="23">
        <v>2015</v>
      </c>
      <c r="D5420" s="23" t="s">
        <v>291</v>
      </c>
      <c r="E5420" s="23" t="s">
        <v>5</v>
      </c>
      <c r="F5420" s="23" t="s">
        <v>242</v>
      </c>
      <c r="G5420" s="23">
        <v>3</v>
      </c>
    </row>
    <row r="5421" spans="1:7" ht="15" x14ac:dyDescent="0.25">
      <c r="A5421" s="128" t="str">
        <f t="shared" si="84"/>
        <v>Reg2015Myeloma - C90MaleCentral Network</v>
      </c>
      <c r="B5421" s="23" t="s">
        <v>2</v>
      </c>
      <c r="C5421" s="23">
        <v>2015</v>
      </c>
      <c r="D5421" s="23" t="s">
        <v>292</v>
      </c>
      <c r="E5421" s="23" t="s">
        <v>5</v>
      </c>
      <c r="F5421" s="23" t="s">
        <v>242</v>
      </c>
      <c r="G5421" s="23">
        <v>42</v>
      </c>
    </row>
    <row r="5422" spans="1:7" ht="15" x14ac:dyDescent="0.25">
      <c r="A5422" s="128" t="str">
        <f t="shared" si="84"/>
        <v>Reg2015Leukaemia - C91-C95MaleCentral Network</v>
      </c>
      <c r="B5422" s="23" t="s">
        <v>2</v>
      </c>
      <c r="C5422" s="23">
        <v>2015</v>
      </c>
      <c r="D5422" s="23" t="s">
        <v>26</v>
      </c>
      <c r="E5422" s="23" t="s">
        <v>5</v>
      </c>
      <c r="F5422" s="23" t="s">
        <v>242</v>
      </c>
      <c r="G5422" s="23">
        <v>103</v>
      </c>
    </row>
    <row r="5423" spans="1:7" ht="15" x14ac:dyDescent="0.25">
      <c r="A5423" s="128" t="str">
        <f t="shared" si="84"/>
        <v>Reg2015Polycythemia vera - D45MaleCentral Network</v>
      </c>
      <c r="B5423" s="23" t="s">
        <v>2</v>
      </c>
      <c r="C5423" s="23">
        <v>2015</v>
      </c>
      <c r="D5423" s="23" t="s">
        <v>294</v>
      </c>
      <c r="E5423" s="23" t="s">
        <v>5</v>
      </c>
      <c r="F5423" s="23" t="s">
        <v>242</v>
      </c>
      <c r="G5423" s="23">
        <v>2</v>
      </c>
    </row>
    <row r="5424" spans="1:7" ht="15" x14ac:dyDescent="0.25">
      <c r="A5424" s="128" t="str">
        <f t="shared" si="84"/>
        <v>Reg2015Myelodyplastic syndromes - D46MaleCentral Network</v>
      </c>
      <c r="B5424" s="23" t="s">
        <v>2</v>
      </c>
      <c r="C5424" s="23">
        <v>2015</v>
      </c>
      <c r="D5424" s="23" t="s">
        <v>295</v>
      </c>
      <c r="E5424" s="23" t="s">
        <v>5</v>
      </c>
      <c r="F5424" s="23" t="s">
        <v>242</v>
      </c>
      <c r="G5424" s="23">
        <v>37</v>
      </c>
    </row>
    <row r="5425" spans="1:7" ht="15" x14ac:dyDescent="0.25">
      <c r="A5425" s="128" t="str">
        <f t="shared" si="84"/>
        <v>Reg2015Uncertain behaviour of lymphoid, haematopoietic and related tissue - D47MaleCentral Network</v>
      </c>
      <c r="B5425" s="23" t="s">
        <v>2</v>
      </c>
      <c r="C5425" s="23">
        <v>2015</v>
      </c>
      <c r="D5425" s="23" t="s">
        <v>296</v>
      </c>
      <c r="E5425" s="23" t="s">
        <v>5</v>
      </c>
      <c r="F5425" s="23" t="s">
        <v>242</v>
      </c>
      <c r="G5425" s="23">
        <v>6</v>
      </c>
    </row>
    <row r="5426" spans="1:7" ht="15" x14ac:dyDescent="0.25">
      <c r="A5426" s="128" t="str">
        <f t="shared" si="84"/>
        <v>Reg2015Lip - C00FemaleSouthern Network</v>
      </c>
      <c r="B5426" s="23" t="s">
        <v>2</v>
      </c>
      <c r="C5426" s="23">
        <v>2015</v>
      </c>
      <c r="D5426" s="23" t="s">
        <v>27</v>
      </c>
      <c r="E5426" s="23" t="s">
        <v>4</v>
      </c>
      <c r="F5426" s="23" t="s">
        <v>245</v>
      </c>
      <c r="G5426" s="23">
        <v>4</v>
      </c>
    </row>
    <row r="5427" spans="1:7" ht="15" x14ac:dyDescent="0.25">
      <c r="A5427" s="128" t="str">
        <f t="shared" si="84"/>
        <v>Reg2015Tongue - C01-C02FemaleSouthern Network</v>
      </c>
      <c r="B5427" s="23" t="s">
        <v>2</v>
      </c>
      <c r="C5427" s="23">
        <v>2015</v>
      </c>
      <c r="D5427" s="23" t="s">
        <v>42</v>
      </c>
      <c r="E5427" s="23" t="s">
        <v>4</v>
      </c>
      <c r="F5427" s="23" t="s">
        <v>245</v>
      </c>
      <c r="G5427" s="23">
        <v>9</v>
      </c>
    </row>
    <row r="5428" spans="1:7" ht="15" x14ac:dyDescent="0.25">
      <c r="A5428" s="128" t="str">
        <f t="shared" si="84"/>
        <v>Reg2015Mouth - C03-C06FemaleSouthern Network</v>
      </c>
      <c r="B5428" s="23" t="s">
        <v>2</v>
      </c>
      <c r="C5428" s="23">
        <v>2015</v>
      </c>
      <c r="D5428" s="23" t="s">
        <v>31</v>
      </c>
      <c r="E5428" s="23" t="s">
        <v>4</v>
      </c>
      <c r="F5428" s="23" t="s">
        <v>245</v>
      </c>
      <c r="G5428" s="23">
        <v>14</v>
      </c>
    </row>
    <row r="5429" spans="1:7" ht="15" x14ac:dyDescent="0.25">
      <c r="A5429" s="128" t="str">
        <f t="shared" si="84"/>
        <v>Reg2015Salivary glands - C07-C08FemaleSouthern Network</v>
      </c>
      <c r="B5429" s="23" t="s">
        <v>2</v>
      </c>
      <c r="C5429" s="23">
        <v>2015</v>
      </c>
      <c r="D5429" s="23" t="s">
        <v>247</v>
      </c>
      <c r="E5429" s="23" t="s">
        <v>4</v>
      </c>
      <c r="F5429" s="23" t="s">
        <v>245</v>
      </c>
      <c r="G5429" s="23">
        <v>2</v>
      </c>
    </row>
    <row r="5430" spans="1:7" ht="15" x14ac:dyDescent="0.25">
      <c r="A5430" s="128" t="str">
        <f t="shared" si="84"/>
        <v>Reg2015Tonsils - C09FemaleSouthern Network</v>
      </c>
      <c r="B5430" s="23" t="s">
        <v>2</v>
      </c>
      <c r="C5430" s="23">
        <v>2015</v>
      </c>
      <c r="D5430" s="23" t="s">
        <v>248</v>
      </c>
      <c r="E5430" s="23" t="s">
        <v>4</v>
      </c>
      <c r="F5430" s="23" t="s">
        <v>245</v>
      </c>
      <c r="G5430" s="23">
        <v>5</v>
      </c>
    </row>
    <row r="5431" spans="1:7" ht="15" x14ac:dyDescent="0.25">
      <c r="A5431" s="128" t="str">
        <f t="shared" si="84"/>
        <v>Reg2015Oropharynx - C10FemaleSouthern Network</v>
      </c>
      <c r="B5431" s="23" t="s">
        <v>2</v>
      </c>
      <c r="C5431" s="23">
        <v>2015</v>
      </c>
      <c r="D5431" s="23" t="s">
        <v>34</v>
      </c>
      <c r="E5431" s="23" t="s">
        <v>4</v>
      </c>
      <c r="F5431" s="23" t="s">
        <v>245</v>
      </c>
      <c r="G5431" s="23">
        <v>1</v>
      </c>
    </row>
    <row r="5432" spans="1:7" ht="15" x14ac:dyDescent="0.25">
      <c r="A5432" s="128" t="str">
        <f t="shared" si="84"/>
        <v>Reg2015Nasopharynx - C11FemaleSouthern Network</v>
      </c>
      <c r="B5432" s="23" t="s">
        <v>2</v>
      </c>
      <c r="C5432" s="23">
        <v>2015</v>
      </c>
      <c r="D5432" s="23" t="s">
        <v>32</v>
      </c>
      <c r="E5432" s="23" t="s">
        <v>4</v>
      </c>
      <c r="F5432" s="23" t="s">
        <v>245</v>
      </c>
      <c r="G5432" s="23">
        <v>3</v>
      </c>
    </row>
    <row r="5433" spans="1:7" ht="15" x14ac:dyDescent="0.25">
      <c r="A5433" s="128" t="str">
        <f t="shared" si="84"/>
        <v>Reg2015Other lip, oral cavity and pharynx - C14FemaleSouthern Network</v>
      </c>
      <c r="B5433" s="23" t="s">
        <v>2</v>
      </c>
      <c r="C5433" s="23">
        <v>2015</v>
      </c>
      <c r="D5433" s="23" t="s">
        <v>250</v>
      </c>
      <c r="E5433" s="23" t="s">
        <v>4</v>
      </c>
      <c r="F5433" s="23" t="s">
        <v>245</v>
      </c>
      <c r="G5433" s="23">
        <v>1</v>
      </c>
    </row>
    <row r="5434" spans="1:7" ht="15" x14ac:dyDescent="0.25">
      <c r="A5434" s="128" t="str">
        <f t="shared" si="84"/>
        <v>Reg2015Oesophagus - C15FemaleSouthern Network</v>
      </c>
      <c r="B5434" s="23" t="s">
        <v>2</v>
      </c>
      <c r="C5434" s="23">
        <v>2015</v>
      </c>
      <c r="D5434" s="23" t="s">
        <v>33</v>
      </c>
      <c r="E5434" s="23" t="s">
        <v>4</v>
      </c>
      <c r="F5434" s="23" t="s">
        <v>245</v>
      </c>
      <c r="G5434" s="23">
        <v>28</v>
      </c>
    </row>
    <row r="5435" spans="1:7" ht="15" x14ac:dyDescent="0.25">
      <c r="A5435" s="128" t="str">
        <f t="shared" si="84"/>
        <v>Reg2015Stomach - C16FemaleSouthern Network</v>
      </c>
      <c r="B5435" s="23" t="s">
        <v>2</v>
      </c>
      <c r="C5435" s="23">
        <v>2015</v>
      </c>
      <c r="D5435" s="23" t="s">
        <v>39</v>
      </c>
      <c r="E5435" s="23" t="s">
        <v>4</v>
      </c>
      <c r="F5435" s="23" t="s">
        <v>245</v>
      </c>
      <c r="G5435" s="23">
        <v>20</v>
      </c>
    </row>
    <row r="5436" spans="1:7" ht="15" x14ac:dyDescent="0.25">
      <c r="A5436" s="128" t="str">
        <f t="shared" si="84"/>
        <v>Reg2015Small intestine - C17FemaleSouthern Network</v>
      </c>
      <c r="B5436" s="23" t="s">
        <v>2</v>
      </c>
      <c r="C5436" s="23">
        <v>2015</v>
      </c>
      <c r="D5436" s="23" t="s">
        <v>252</v>
      </c>
      <c r="E5436" s="23" t="s">
        <v>4</v>
      </c>
      <c r="F5436" s="23" t="s">
        <v>245</v>
      </c>
      <c r="G5436" s="23">
        <v>15</v>
      </c>
    </row>
    <row r="5437" spans="1:7" ht="15" x14ac:dyDescent="0.25">
      <c r="A5437" s="128" t="str">
        <f t="shared" si="84"/>
        <v>Reg2015Colon, rectum and rectosigmoid junction - C18-C20FemaleSouthern Network</v>
      </c>
      <c r="B5437" s="23" t="s">
        <v>2</v>
      </c>
      <c r="C5437" s="23">
        <v>2015</v>
      </c>
      <c r="D5437" s="23" t="s">
        <v>1567</v>
      </c>
      <c r="E5437" s="23" t="s">
        <v>4</v>
      </c>
      <c r="F5437" s="23" t="s">
        <v>245</v>
      </c>
      <c r="G5437" s="23">
        <v>408</v>
      </c>
    </row>
    <row r="5438" spans="1:7" ht="15" x14ac:dyDescent="0.25">
      <c r="A5438" s="128" t="str">
        <f t="shared" si="84"/>
        <v>Reg2015Anus - C21FemaleSouthern Network</v>
      </c>
      <c r="B5438" s="23" t="s">
        <v>2</v>
      </c>
      <c r="C5438" s="23">
        <v>2015</v>
      </c>
      <c r="D5438" s="23" t="s">
        <v>18</v>
      </c>
      <c r="E5438" s="23" t="s">
        <v>4</v>
      </c>
      <c r="F5438" s="23" t="s">
        <v>245</v>
      </c>
      <c r="G5438" s="23">
        <v>8</v>
      </c>
    </row>
    <row r="5439" spans="1:7" ht="15" x14ac:dyDescent="0.25">
      <c r="A5439" s="128" t="str">
        <f t="shared" si="84"/>
        <v>Reg2015Liver - C22FemaleSouthern Network</v>
      </c>
      <c r="B5439" s="23" t="s">
        <v>2</v>
      </c>
      <c r="C5439" s="23">
        <v>2015</v>
      </c>
      <c r="D5439" s="23" t="s">
        <v>254</v>
      </c>
      <c r="E5439" s="23" t="s">
        <v>4</v>
      </c>
      <c r="F5439" s="23" t="s">
        <v>245</v>
      </c>
      <c r="G5439" s="23">
        <v>22</v>
      </c>
    </row>
    <row r="5440" spans="1:7" ht="15" x14ac:dyDescent="0.25">
      <c r="A5440" s="128" t="str">
        <f t="shared" si="84"/>
        <v>Reg2015Gallbladder - C23FemaleSouthern Network</v>
      </c>
      <c r="B5440" s="23" t="s">
        <v>2</v>
      </c>
      <c r="C5440" s="23">
        <v>2015</v>
      </c>
      <c r="D5440" s="23" t="s">
        <v>23</v>
      </c>
      <c r="E5440" s="23" t="s">
        <v>4</v>
      </c>
      <c r="F5440" s="23" t="s">
        <v>245</v>
      </c>
      <c r="G5440" s="23">
        <v>5</v>
      </c>
    </row>
    <row r="5441" spans="1:7" ht="15" x14ac:dyDescent="0.25">
      <c r="A5441" s="128" t="str">
        <f t="shared" si="84"/>
        <v>Reg2015Other biliary tract - C24FemaleSouthern Network</v>
      </c>
      <c r="B5441" s="23" t="s">
        <v>2</v>
      </c>
      <c r="C5441" s="23">
        <v>2015</v>
      </c>
      <c r="D5441" s="23" t="s">
        <v>255</v>
      </c>
      <c r="E5441" s="23" t="s">
        <v>4</v>
      </c>
      <c r="F5441" s="23" t="s">
        <v>245</v>
      </c>
      <c r="G5441" s="23">
        <v>6</v>
      </c>
    </row>
    <row r="5442" spans="1:7" ht="15" x14ac:dyDescent="0.25">
      <c r="A5442" s="128" t="str">
        <f t="shared" si="84"/>
        <v>Reg2015Pancreas - C25FemaleSouthern Network</v>
      </c>
      <c r="B5442" s="23" t="s">
        <v>2</v>
      </c>
      <c r="C5442" s="23">
        <v>2015</v>
      </c>
      <c r="D5442" s="23" t="s">
        <v>36</v>
      </c>
      <c r="E5442" s="23" t="s">
        <v>4</v>
      </c>
      <c r="F5442" s="23" t="s">
        <v>245</v>
      </c>
      <c r="G5442" s="23">
        <v>70</v>
      </c>
    </row>
    <row r="5443" spans="1:7" ht="15" x14ac:dyDescent="0.25">
      <c r="A5443" s="128" t="str">
        <f t="shared" ref="A5443:A5506" si="85">B5443&amp;C5443&amp;D5443&amp;E5443&amp;F5443</f>
        <v>Reg2015Other digestive organs - C26FemaleSouthern Network</v>
      </c>
      <c r="B5443" s="23" t="s">
        <v>2</v>
      </c>
      <c r="C5443" s="23">
        <v>2015</v>
      </c>
      <c r="D5443" s="23" t="s">
        <v>256</v>
      </c>
      <c r="E5443" s="23" t="s">
        <v>4</v>
      </c>
      <c r="F5443" s="23" t="s">
        <v>245</v>
      </c>
      <c r="G5443" s="23">
        <v>22</v>
      </c>
    </row>
    <row r="5444" spans="1:7" ht="15" x14ac:dyDescent="0.25">
      <c r="A5444" s="128" t="str">
        <f t="shared" si="85"/>
        <v>Reg2015Nasal cavity and middle ear - C30FemaleSouthern Network</v>
      </c>
      <c r="B5444" s="23" t="s">
        <v>2</v>
      </c>
      <c r="C5444" s="23">
        <v>2015</v>
      </c>
      <c r="D5444" s="23" t="s">
        <v>258</v>
      </c>
      <c r="E5444" s="23" t="s">
        <v>4</v>
      </c>
      <c r="F5444" s="23" t="s">
        <v>245</v>
      </c>
      <c r="G5444" s="23">
        <v>1</v>
      </c>
    </row>
    <row r="5445" spans="1:7" ht="15" x14ac:dyDescent="0.25">
      <c r="A5445" s="128" t="str">
        <f t="shared" si="85"/>
        <v>Reg2015Accessory sinuses - C31FemaleSouthern Network</v>
      </c>
      <c r="B5445" s="23" t="s">
        <v>2</v>
      </c>
      <c r="C5445" s="23">
        <v>2015</v>
      </c>
      <c r="D5445" s="23" t="s">
        <v>259</v>
      </c>
      <c r="E5445" s="23" t="s">
        <v>4</v>
      </c>
      <c r="F5445" s="23" t="s">
        <v>245</v>
      </c>
      <c r="G5445" s="23">
        <v>1</v>
      </c>
    </row>
    <row r="5446" spans="1:7" ht="15" x14ac:dyDescent="0.25">
      <c r="A5446" s="128" t="str">
        <f t="shared" si="85"/>
        <v>Reg2015Larynx - C32FemaleSouthern Network</v>
      </c>
      <c r="B5446" s="23" t="s">
        <v>2</v>
      </c>
      <c r="C5446" s="23">
        <v>2015</v>
      </c>
      <c r="D5446" s="23" t="s">
        <v>25</v>
      </c>
      <c r="E5446" s="23" t="s">
        <v>4</v>
      </c>
      <c r="F5446" s="23" t="s">
        <v>245</v>
      </c>
      <c r="G5446" s="23">
        <v>2</v>
      </c>
    </row>
    <row r="5447" spans="1:7" ht="15" x14ac:dyDescent="0.25">
      <c r="A5447" s="128" t="str">
        <f t="shared" si="85"/>
        <v>Reg2015Lung - C33-C34FemaleSouthern Network</v>
      </c>
      <c r="B5447" s="23" t="s">
        <v>2</v>
      </c>
      <c r="C5447" s="23">
        <v>2015</v>
      </c>
      <c r="D5447" s="23" t="s">
        <v>47</v>
      </c>
      <c r="E5447" s="23" t="s">
        <v>4</v>
      </c>
      <c r="F5447" s="23" t="s">
        <v>245</v>
      </c>
      <c r="G5447" s="23">
        <v>246</v>
      </c>
    </row>
    <row r="5448" spans="1:7" ht="15" x14ac:dyDescent="0.25">
      <c r="A5448" s="128" t="str">
        <f t="shared" si="85"/>
        <v>Reg2015Thymus - C37FemaleSouthern Network</v>
      </c>
      <c r="B5448" s="23" t="s">
        <v>2</v>
      </c>
      <c r="C5448" s="23">
        <v>2015</v>
      </c>
      <c r="D5448" s="23" t="s">
        <v>41</v>
      </c>
      <c r="E5448" s="23" t="s">
        <v>4</v>
      </c>
      <c r="F5448" s="23" t="s">
        <v>245</v>
      </c>
      <c r="G5448" s="23">
        <v>3</v>
      </c>
    </row>
    <row r="5449" spans="1:7" ht="15" x14ac:dyDescent="0.25">
      <c r="A5449" s="128" t="str">
        <f t="shared" si="85"/>
        <v>Reg2015Bone and articular cartilage - C40-C41FemaleSouthern Network</v>
      </c>
      <c r="B5449" s="23" t="s">
        <v>2</v>
      </c>
      <c r="C5449" s="23">
        <v>2015</v>
      </c>
      <c r="D5449" s="23" t="s">
        <v>262</v>
      </c>
      <c r="E5449" s="23" t="s">
        <v>4</v>
      </c>
      <c r="F5449" s="23" t="s">
        <v>245</v>
      </c>
      <c r="G5449" s="23">
        <v>4</v>
      </c>
    </row>
    <row r="5450" spans="1:7" ht="15" x14ac:dyDescent="0.25">
      <c r="A5450" s="128" t="str">
        <f t="shared" si="85"/>
        <v>Reg2015Melanoma - C43FemaleSouthern Network</v>
      </c>
      <c r="B5450" s="23" t="s">
        <v>2</v>
      </c>
      <c r="C5450" s="23">
        <v>2015</v>
      </c>
      <c r="D5450" s="23" t="s">
        <v>28</v>
      </c>
      <c r="E5450" s="23" t="s">
        <v>4</v>
      </c>
      <c r="F5450" s="23" t="s">
        <v>245</v>
      </c>
      <c r="G5450" s="23">
        <v>281</v>
      </c>
    </row>
    <row r="5451" spans="1:7" ht="15" x14ac:dyDescent="0.25">
      <c r="A5451" s="128" t="str">
        <f t="shared" si="85"/>
        <v>Reg2015Non-melanoma - C44FemaleSouthern Network</v>
      </c>
      <c r="B5451" s="23" t="s">
        <v>2</v>
      </c>
      <c r="C5451" s="23">
        <v>2015</v>
      </c>
      <c r="D5451" s="23" t="s">
        <v>263</v>
      </c>
      <c r="E5451" s="23" t="s">
        <v>4</v>
      </c>
      <c r="F5451" s="23" t="s">
        <v>245</v>
      </c>
      <c r="G5451" s="23">
        <v>11</v>
      </c>
    </row>
    <row r="5452" spans="1:7" ht="15" x14ac:dyDescent="0.25">
      <c r="A5452" s="128" t="str">
        <f t="shared" si="85"/>
        <v>Reg2015Mesothelioma - C45FemaleSouthern Network</v>
      </c>
      <c r="B5452" s="23" t="s">
        <v>2</v>
      </c>
      <c r="C5452" s="23">
        <v>2015</v>
      </c>
      <c r="D5452" s="23" t="s">
        <v>30</v>
      </c>
      <c r="E5452" s="23" t="s">
        <v>4</v>
      </c>
      <c r="F5452" s="23" t="s">
        <v>245</v>
      </c>
      <c r="G5452" s="23">
        <v>2</v>
      </c>
    </row>
    <row r="5453" spans="1:7" ht="15" x14ac:dyDescent="0.25">
      <c r="A5453" s="128" t="str">
        <f t="shared" si="85"/>
        <v>Reg2015Peripheral nerves and autonomic nervous system - C47FemaleSouthern Network</v>
      </c>
      <c r="B5453" s="23" t="s">
        <v>2</v>
      </c>
      <c r="C5453" s="23">
        <v>2015</v>
      </c>
      <c r="D5453" s="23" t="s">
        <v>266</v>
      </c>
      <c r="E5453" s="23" t="s">
        <v>4</v>
      </c>
      <c r="F5453" s="23" t="s">
        <v>245</v>
      </c>
      <c r="G5453" s="23">
        <v>2</v>
      </c>
    </row>
    <row r="5454" spans="1:7" ht="15" x14ac:dyDescent="0.25">
      <c r="A5454" s="128" t="str">
        <f t="shared" si="85"/>
        <v>Reg2015Peritoneum - C48FemaleSouthern Network</v>
      </c>
      <c r="B5454" s="23" t="s">
        <v>2</v>
      </c>
      <c r="C5454" s="23">
        <v>2015</v>
      </c>
      <c r="D5454" s="23" t="s">
        <v>267</v>
      </c>
      <c r="E5454" s="23" t="s">
        <v>4</v>
      </c>
      <c r="F5454" s="23" t="s">
        <v>245</v>
      </c>
      <c r="G5454" s="23">
        <v>7</v>
      </c>
    </row>
    <row r="5455" spans="1:7" ht="15" x14ac:dyDescent="0.25">
      <c r="A5455" s="128" t="str">
        <f t="shared" si="85"/>
        <v>Reg2015Connective tissue - C49FemaleSouthern Network</v>
      </c>
      <c r="B5455" s="23" t="s">
        <v>2</v>
      </c>
      <c r="C5455" s="23">
        <v>2015</v>
      </c>
      <c r="D5455" s="23" t="s">
        <v>268</v>
      </c>
      <c r="E5455" s="23" t="s">
        <v>4</v>
      </c>
      <c r="F5455" s="23" t="s">
        <v>245</v>
      </c>
      <c r="G5455" s="23">
        <v>10</v>
      </c>
    </row>
    <row r="5456" spans="1:7" ht="15" x14ac:dyDescent="0.25">
      <c r="A5456" s="128" t="str">
        <f t="shared" si="85"/>
        <v>Reg2015Breast - C50FemaleSouthern Network</v>
      </c>
      <c r="B5456" s="23" t="s">
        <v>2</v>
      </c>
      <c r="C5456" s="23">
        <v>2015</v>
      </c>
      <c r="D5456" s="23" t="s">
        <v>21</v>
      </c>
      <c r="E5456" s="23" t="s">
        <v>4</v>
      </c>
      <c r="F5456" s="23" t="s">
        <v>245</v>
      </c>
      <c r="G5456" s="23">
        <v>812</v>
      </c>
    </row>
    <row r="5457" spans="1:7" ht="15" x14ac:dyDescent="0.25">
      <c r="A5457" s="128" t="str">
        <f t="shared" si="85"/>
        <v>Reg2015Vulva - C51FemaleSouthern Network</v>
      </c>
      <c r="B5457" s="23" t="s">
        <v>2</v>
      </c>
      <c r="C5457" s="23">
        <v>2015</v>
      </c>
      <c r="D5457" s="23" t="s">
        <v>46</v>
      </c>
      <c r="E5457" s="23" t="s">
        <v>4</v>
      </c>
      <c r="F5457" s="23" t="s">
        <v>245</v>
      </c>
      <c r="G5457" s="23">
        <v>15</v>
      </c>
    </row>
    <row r="5458" spans="1:7" ht="15" x14ac:dyDescent="0.25">
      <c r="A5458" s="128" t="str">
        <f t="shared" si="85"/>
        <v>Reg2015Vagina - C52FemaleSouthern Network</v>
      </c>
      <c r="B5458" s="23" t="s">
        <v>2</v>
      </c>
      <c r="C5458" s="23">
        <v>2015</v>
      </c>
      <c r="D5458" s="23" t="s">
        <v>45</v>
      </c>
      <c r="E5458" s="23" t="s">
        <v>4</v>
      </c>
      <c r="F5458" s="23" t="s">
        <v>245</v>
      </c>
      <c r="G5458" s="23">
        <v>3</v>
      </c>
    </row>
    <row r="5459" spans="1:7" ht="15" x14ac:dyDescent="0.25">
      <c r="A5459" s="128" t="str">
        <f t="shared" si="85"/>
        <v>Reg2015Cervix - C53FemaleSouthern Network</v>
      </c>
      <c r="B5459" s="23" t="s">
        <v>2</v>
      </c>
      <c r="C5459" s="23">
        <v>2015</v>
      </c>
      <c r="D5459" s="23" t="s">
        <v>22</v>
      </c>
      <c r="E5459" s="23" t="s">
        <v>4</v>
      </c>
      <c r="F5459" s="23" t="s">
        <v>245</v>
      </c>
      <c r="G5459" s="23">
        <v>37</v>
      </c>
    </row>
    <row r="5460" spans="1:7" ht="15" x14ac:dyDescent="0.25">
      <c r="A5460" s="128" t="str">
        <f t="shared" si="85"/>
        <v>Reg2015Uterus - C54-C55FemaleSouthern Network</v>
      </c>
      <c r="B5460" s="23" t="s">
        <v>2</v>
      </c>
      <c r="C5460" s="23">
        <v>2015</v>
      </c>
      <c r="D5460" s="23" t="s">
        <v>44</v>
      </c>
      <c r="E5460" s="23" t="s">
        <v>4</v>
      </c>
      <c r="F5460" s="23" t="s">
        <v>245</v>
      </c>
      <c r="G5460" s="23">
        <v>117</v>
      </c>
    </row>
    <row r="5461" spans="1:7" ht="15" x14ac:dyDescent="0.25">
      <c r="A5461" s="128" t="str">
        <f t="shared" si="85"/>
        <v>Reg2015Ovary - C56FemaleSouthern Network</v>
      </c>
      <c r="B5461" s="23" t="s">
        <v>2</v>
      </c>
      <c r="C5461" s="23">
        <v>2015</v>
      </c>
      <c r="D5461" s="23" t="s">
        <v>35</v>
      </c>
      <c r="E5461" s="23" t="s">
        <v>4</v>
      </c>
      <c r="F5461" s="23" t="s">
        <v>245</v>
      </c>
      <c r="G5461" s="23">
        <v>73</v>
      </c>
    </row>
    <row r="5462" spans="1:7" ht="15" x14ac:dyDescent="0.25">
      <c r="A5462" s="128" t="str">
        <f t="shared" si="85"/>
        <v>Reg2015Other female genital organs - C57FemaleSouthern Network</v>
      </c>
      <c r="B5462" s="23" t="s">
        <v>2</v>
      </c>
      <c r="C5462" s="23">
        <v>2015</v>
      </c>
      <c r="D5462" s="23" t="s">
        <v>270</v>
      </c>
      <c r="E5462" s="23" t="s">
        <v>4</v>
      </c>
      <c r="F5462" s="23" t="s">
        <v>245</v>
      </c>
      <c r="G5462" s="23">
        <v>15</v>
      </c>
    </row>
    <row r="5463" spans="1:7" ht="15" x14ac:dyDescent="0.25">
      <c r="A5463" s="128" t="str">
        <f t="shared" si="85"/>
        <v>Reg2015Kidney - C64FemaleSouthern Network</v>
      </c>
      <c r="B5463" s="23" t="s">
        <v>2</v>
      </c>
      <c r="C5463" s="23">
        <v>2015</v>
      </c>
      <c r="D5463" s="23" t="s">
        <v>274</v>
      </c>
      <c r="E5463" s="23" t="s">
        <v>4</v>
      </c>
      <c r="F5463" s="23" t="s">
        <v>245</v>
      </c>
      <c r="G5463" s="23">
        <v>40</v>
      </c>
    </row>
    <row r="5464" spans="1:7" ht="15" x14ac:dyDescent="0.25">
      <c r="A5464" s="128" t="str">
        <f t="shared" si="85"/>
        <v>Reg2015Renal pelvis - C65FemaleSouthern Network</v>
      </c>
      <c r="B5464" s="23" t="s">
        <v>2</v>
      </c>
      <c r="C5464" s="23">
        <v>2015</v>
      </c>
      <c r="D5464" s="23" t="s">
        <v>275</v>
      </c>
      <c r="E5464" s="23" t="s">
        <v>4</v>
      </c>
      <c r="F5464" s="23" t="s">
        <v>245</v>
      </c>
      <c r="G5464" s="23">
        <v>5</v>
      </c>
    </row>
    <row r="5465" spans="1:7" ht="15" x14ac:dyDescent="0.25">
      <c r="A5465" s="128" t="str">
        <f t="shared" si="85"/>
        <v>Reg2015Ureter - C66FemaleSouthern Network</v>
      </c>
      <c r="B5465" s="23" t="s">
        <v>2</v>
      </c>
      <c r="C5465" s="23">
        <v>2015</v>
      </c>
      <c r="D5465" s="23" t="s">
        <v>43</v>
      </c>
      <c r="E5465" s="23" t="s">
        <v>4</v>
      </c>
      <c r="F5465" s="23" t="s">
        <v>245</v>
      </c>
      <c r="G5465" s="23">
        <v>2</v>
      </c>
    </row>
    <row r="5466" spans="1:7" ht="15" x14ac:dyDescent="0.25">
      <c r="A5466" s="128" t="str">
        <f t="shared" si="85"/>
        <v>Reg2015Bladder - C67FemaleSouthern Network</v>
      </c>
      <c r="B5466" s="23" t="s">
        <v>2</v>
      </c>
      <c r="C5466" s="23">
        <v>2015</v>
      </c>
      <c r="D5466" s="23" t="s">
        <v>19</v>
      </c>
      <c r="E5466" s="23" t="s">
        <v>4</v>
      </c>
      <c r="F5466" s="23" t="s">
        <v>245</v>
      </c>
      <c r="G5466" s="23">
        <v>24</v>
      </c>
    </row>
    <row r="5467" spans="1:7" ht="15" x14ac:dyDescent="0.25">
      <c r="A5467" s="128" t="str">
        <f t="shared" si="85"/>
        <v>Reg2015Other urinary organs - C68FemaleSouthern Network</v>
      </c>
      <c r="B5467" s="23" t="s">
        <v>2</v>
      </c>
      <c r="C5467" s="23">
        <v>2015</v>
      </c>
      <c r="D5467" s="23" t="s">
        <v>276</v>
      </c>
      <c r="E5467" s="23" t="s">
        <v>4</v>
      </c>
      <c r="F5467" s="23" t="s">
        <v>245</v>
      </c>
      <c r="G5467" s="23">
        <v>3</v>
      </c>
    </row>
    <row r="5468" spans="1:7" ht="15" x14ac:dyDescent="0.25">
      <c r="A5468" s="128" t="str">
        <f t="shared" si="85"/>
        <v>Reg2015Eye - C69FemaleSouthern Network</v>
      </c>
      <c r="B5468" s="23" t="s">
        <v>2</v>
      </c>
      <c r="C5468" s="23">
        <v>2015</v>
      </c>
      <c r="D5468" s="23" t="s">
        <v>278</v>
      </c>
      <c r="E5468" s="23" t="s">
        <v>4</v>
      </c>
      <c r="F5468" s="23" t="s">
        <v>245</v>
      </c>
      <c r="G5468" s="23">
        <v>6</v>
      </c>
    </row>
    <row r="5469" spans="1:7" ht="15" x14ac:dyDescent="0.25">
      <c r="A5469" s="128" t="str">
        <f t="shared" si="85"/>
        <v>Reg2015Brain - C71FemaleSouthern Network</v>
      </c>
      <c r="B5469" s="23" t="s">
        <v>2</v>
      </c>
      <c r="C5469" s="23">
        <v>2015</v>
      </c>
      <c r="D5469" s="23" t="s">
        <v>20</v>
      </c>
      <c r="E5469" s="23" t="s">
        <v>4</v>
      </c>
      <c r="F5469" s="23" t="s">
        <v>245</v>
      </c>
      <c r="G5469" s="23">
        <v>33</v>
      </c>
    </row>
    <row r="5470" spans="1:7" ht="15" x14ac:dyDescent="0.25">
      <c r="A5470" s="128" t="str">
        <f t="shared" si="85"/>
        <v>Reg2015Other central nervous system - C72FemaleSouthern Network</v>
      </c>
      <c r="B5470" s="23" t="s">
        <v>2</v>
      </c>
      <c r="C5470" s="23">
        <v>2015</v>
      </c>
      <c r="D5470" s="23" t="s">
        <v>279</v>
      </c>
      <c r="E5470" s="23" t="s">
        <v>4</v>
      </c>
      <c r="F5470" s="23" t="s">
        <v>245</v>
      </c>
      <c r="G5470" s="23">
        <v>3</v>
      </c>
    </row>
    <row r="5471" spans="1:7" ht="15" x14ac:dyDescent="0.25">
      <c r="A5471" s="128" t="str">
        <f t="shared" si="85"/>
        <v>Reg2015Thyroid - C73FemaleSouthern Network</v>
      </c>
      <c r="B5471" s="23" t="s">
        <v>2</v>
      </c>
      <c r="C5471" s="23">
        <v>2015</v>
      </c>
      <c r="D5471" s="23" t="s">
        <v>281</v>
      </c>
      <c r="E5471" s="23" t="s">
        <v>4</v>
      </c>
      <c r="F5471" s="23" t="s">
        <v>245</v>
      </c>
      <c r="G5471" s="23">
        <v>23</v>
      </c>
    </row>
    <row r="5472" spans="1:7" ht="15" x14ac:dyDescent="0.25">
      <c r="A5472" s="128" t="str">
        <f t="shared" si="85"/>
        <v>Reg2015Adrenal gland - C74FemaleSouthern Network</v>
      </c>
      <c r="B5472" s="23" t="s">
        <v>2</v>
      </c>
      <c r="C5472" s="23">
        <v>2015</v>
      </c>
      <c r="D5472" s="23" t="s">
        <v>282</v>
      </c>
      <c r="E5472" s="23" t="s">
        <v>4</v>
      </c>
      <c r="F5472" s="23" t="s">
        <v>245</v>
      </c>
      <c r="G5472" s="23">
        <v>1</v>
      </c>
    </row>
    <row r="5473" spans="1:7" ht="15" x14ac:dyDescent="0.25">
      <c r="A5473" s="128" t="str">
        <f t="shared" si="85"/>
        <v>Reg2015Other endocrine glands - C75FemaleSouthern Network</v>
      </c>
      <c r="B5473" s="23" t="s">
        <v>2</v>
      </c>
      <c r="C5473" s="23">
        <v>2015</v>
      </c>
      <c r="D5473" s="23" t="s">
        <v>283</v>
      </c>
      <c r="E5473" s="23" t="s">
        <v>4</v>
      </c>
      <c r="F5473" s="23" t="s">
        <v>245</v>
      </c>
      <c r="G5473" s="23">
        <v>1</v>
      </c>
    </row>
    <row r="5474" spans="1:7" ht="15" x14ac:dyDescent="0.25">
      <c r="A5474" s="128" t="str">
        <f t="shared" si="85"/>
        <v>Reg2015Unknown primary - C77-C79FemaleSouthern Network</v>
      </c>
      <c r="B5474" s="23" t="s">
        <v>2</v>
      </c>
      <c r="C5474" s="23">
        <v>2015</v>
      </c>
      <c r="D5474" s="23" t="s">
        <v>286</v>
      </c>
      <c r="E5474" s="23" t="s">
        <v>4</v>
      </c>
      <c r="F5474" s="23" t="s">
        <v>245</v>
      </c>
      <c r="G5474" s="23">
        <v>43</v>
      </c>
    </row>
    <row r="5475" spans="1:7" ht="15" x14ac:dyDescent="0.25">
      <c r="A5475" s="128" t="str">
        <f t="shared" si="85"/>
        <v>Reg2015Unspecified site - C80FemaleSouthern Network</v>
      </c>
      <c r="B5475" s="23" t="s">
        <v>2</v>
      </c>
      <c r="C5475" s="23">
        <v>2015</v>
      </c>
      <c r="D5475" s="23" t="s">
        <v>287</v>
      </c>
      <c r="E5475" s="23" t="s">
        <v>4</v>
      </c>
      <c r="F5475" s="23" t="s">
        <v>245</v>
      </c>
      <c r="G5475" s="23">
        <v>7</v>
      </c>
    </row>
    <row r="5476" spans="1:7" ht="15" x14ac:dyDescent="0.25">
      <c r="A5476" s="128" t="str">
        <f t="shared" si="85"/>
        <v>Reg2015Hodgkin lymphoma - C81FemaleSouthern Network</v>
      </c>
      <c r="B5476" s="23" t="s">
        <v>2</v>
      </c>
      <c r="C5476" s="23">
        <v>2015</v>
      </c>
      <c r="D5476" s="23" t="s">
        <v>289</v>
      </c>
      <c r="E5476" s="23" t="s">
        <v>4</v>
      </c>
      <c r="F5476" s="23" t="s">
        <v>245</v>
      </c>
      <c r="G5476" s="23">
        <v>11</v>
      </c>
    </row>
    <row r="5477" spans="1:7" ht="15" x14ac:dyDescent="0.25">
      <c r="A5477" s="128" t="str">
        <f t="shared" si="85"/>
        <v>Reg2015Non-Hodgkin lymphoma - C82-C86, C96FemaleSouthern Network</v>
      </c>
      <c r="B5477" s="23" t="s">
        <v>2</v>
      </c>
      <c r="C5477" s="23">
        <v>2015</v>
      </c>
      <c r="D5477" s="23" t="s">
        <v>365</v>
      </c>
      <c r="E5477" s="23" t="s">
        <v>4</v>
      </c>
      <c r="F5477" s="23" t="s">
        <v>245</v>
      </c>
      <c r="G5477" s="23">
        <v>87</v>
      </c>
    </row>
    <row r="5478" spans="1:7" ht="15" x14ac:dyDescent="0.25">
      <c r="A5478" s="128" t="str">
        <f t="shared" si="85"/>
        <v>Reg2015Immunoproliferative cancers - C88FemaleSouthern Network</v>
      </c>
      <c r="B5478" s="23" t="s">
        <v>2</v>
      </c>
      <c r="C5478" s="23">
        <v>2015</v>
      </c>
      <c r="D5478" s="23" t="s">
        <v>291</v>
      </c>
      <c r="E5478" s="23" t="s">
        <v>4</v>
      </c>
      <c r="F5478" s="23" t="s">
        <v>245</v>
      </c>
      <c r="G5478" s="23">
        <v>7</v>
      </c>
    </row>
    <row r="5479" spans="1:7" ht="15" x14ac:dyDescent="0.25">
      <c r="A5479" s="128" t="str">
        <f t="shared" si="85"/>
        <v>Reg2015Myeloma - C90FemaleSouthern Network</v>
      </c>
      <c r="B5479" s="23" t="s">
        <v>2</v>
      </c>
      <c r="C5479" s="23">
        <v>2015</v>
      </c>
      <c r="D5479" s="23" t="s">
        <v>292</v>
      </c>
      <c r="E5479" s="23" t="s">
        <v>4</v>
      </c>
      <c r="F5479" s="23" t="s">
        <v>245</v>
      </c>
      <c r="G5479" s="23">
        <v>37</v>
      </c>
    </row>
    <row r="5480" spans="1:7" ht="15" x14ac:dyDescent="0.25">
      <c r="A5480" s="128" t="str">
        <f t="shared" si="85"/>
        <v>Reg2015Leukaemia - C91-C95FemaleSouthern Network</v>
      </c>
      <c r="B5480" s="23" t="s">
        <v>2</v>
      </c>
      <c r="C5480" s="23">
        <v>2015</v>
      </c>
      <c r="D5480" s="23" t="s">
        <v>26</v>
      </c>
      <c r="E5480" s="23" t="s">
        <v>4</v>
      </c>
      <c r="F5480" s="23" t="s">
        <v>245</v>
      </c>
      <c r="G5480" s="23">
        <v>68</v>
      </c>
    </row>
    <row r="5481" spans="1:7" ht="15" x14ac:dyDescent="0.25">
      <c r="A5481" s="128" t="str">
        <f t="shared" si="85"/>
        <v>Reg2015Polycythemia vera - D45FemaleSouthern Network</v>
      </c>
      <c r="B5481" s="23" t="s">
        <v>2</v>
      </c>
      <c r="C5481" s="23">
        <v>2015</v>
      </c>
      <c r="D5481" s="23" t="s">
        <v>294</v>
      </c>
      <c r="E5481" s="23" t="s">
        <v>4</v>
      </c>
      <c r="F5481" s="23" t="s">
        <v>245</v>
      </c>
      <c r="G5481" s="23">
        <v>2</v>
      </c>
    </row>
    <row r="5482" spans="1:7" ht="15" x14ac:dyDescent="0.25">
      <c r="A5482" s="128" t="str">
        <f t="shared" si="85"/>
        <v>Reg2015Myelodyplastic syndromes - D46FemaleSouthern Network</v>
      </c>
      <c r="B5482" s="23" t="s">
        <v>2</v>
      </c>
      <c r="C5482" s="23">
        <v>2015</v>
      </c>
      <c r="D5482" s="23" t="s">
        <v>295</v>
      </c>
      <c r="E5482" s="23" t="s">
        <v>4</v>
      </c>
      <c r="F5482" s="23" t="s">
        <v>245</v>
      </c>
      <c r="G5482" s="23">
        <v>22</v>
      </c>
    </row>
    <row r="5483" spans="1:7" ht="15" x14ac:dyDescent="0.25">
      <c r="A5483" s="128" t="str">
        <f t="shared" si="85"/>
        <v>Reg2015Uncertain behaviour of lymphoid, haematopoietic and related tissue - D47FemaleSouthern Network</v>
      </c>
      <c r="B5483" s="23" t="s">
        <v>2</v>
      </c>
      <c r="C5483" s="23">
        <v>2015</v>
      </c>
      <c r="D5483" s="23" t="s">
        <v>296</v>
      </c>
      <c r="E5483" s="23" t="s">
        <v>4</v>
      </c>
      <c r="F5483" s="23" t="s">
        <v>245</v>
      </c>
      <c r="G5483" s="23">
        <v>8</v>
      </c>
    </row>
    <row r="5484" spans="1:7" ht="15" x14ac:dyDescent="0.25">
      <c r="A5484" s="128" t="str">
        <f t="shared" si="85"/>
        <v>Reg2015Lip - C00MaleSouthern Network</v>
      </c>
      <c r="B5484" s="23" t="s">
        <v>2</v>
      </c>
      <c r="C5484" s="23">
        <v>2015</v>
      </c>
      <c r="D5484" s="23" t="s">
        <v>27</v>
      </c>
      <c r="E5484" s="23" t="s">
        <v>5</v>
      </c>
      <c r="F5484" s="23" t="s">
        <v>245</v>
      </c>
      <c r="G5484" s="23">
        <v>12</v>
      </c>
    </row>
    <row r="5485" spans="1:7" ht="15" x14ac:dyDescent="0.25">
      <c r="A5485" s="128" t="str">
        <f t="shared" si="85"/>
        <v>Reg2015Tongue - C01-C02MaleSouthern Network</v>
      </c>
      <c r="B5485" s="23" t="s">
        <v>2</v>
      </c>
      <c r="C5485" s="23">
        <v>2015</v>
      </c>
      <c r="D5485" s="23" t="s">
        <v>42</v>
      </c>
      <c r="E5485" s="23" t="s">
        <v>5</v>
      </c>
      <c r="F5485" s="23" t="s">
        <v>245</v>
      </c>
      <c r="G5485" s="23">
        <v>22</v>
      </c>
    </row>
    <row r="5486" spans="1:7" ht="15" x14ac:dyDescent="0.25">
      <c r="A5486" s="128" t="str">
        <f t="shared" si="85"/>
        <v>Reg2015Mouth - C03-C06MaleSouthern Network</v>
      </c>
      <c r="B5486" s="23" t="s">
        <v>2</v>
      </c>
      <c r="C5486" s="23">
        <v>2015</v>
      </c>
      <c r="D5486" s="23" t="s">
        <v>31</v>
      </c>
      <c r="E5486" s="23" t="s">
        <v>5</v>
      </c>
      <c r="F5486" s="23" t="s">
        <v>245</v>
      </c>
      <c r="G5486" s="23">
        <v>13</v>
      </c>
    </row>
    <row r="5487" spans="1:7" ht="15" x14ac:dyDescent="0.25">
      <c r="A5487" s="128" t="str">
        <f t="shared" si="85"/>
        <v>Reg2015Salivary glands - C07-C08MaleSouthern Network</v>
      </c>
      <c r="B5487" s="23" t="s">
        <v>2</v>
      </c>
      <c r="C5487" s="23">
        <v>2015</v>
      </c>
      <c r="D5487" s="23" t="s">
        <v>247</v>
      </c>
      <c r="E5487" s="23" t="s">
        <v>5</v>
      </c>
      <c r="F5487" s="23" t="s">
        <v>245</v>
      </c>
      <c r="G5487" s="23">
        <v>5</v>
      </c>
    </row>
    <row r="5488" spans="1:7" ht="15" x14ac:dyDescent="0.25">
      <c r="A5488" s="128" t="str">
        <f t="shared" si="85"/>
        <v>Reg2015Tonsils - C09MaleSouthern Network</v>
      </c>
      <c r="B5488" s="23" t="s">
        <v>2</v>
      </c>
      <c r="C5488" s="23">
        <v>2015</v>
      </c>
      <c r="D5488" s="23" t="s">
        <v>248</v>
      </c>
      <c r="E5488" s="23" t="s">
        <v>5</v>
      </c>
      <c r="F5488" s="23" t="s">
        <v>245</v>
      </c>
      <c r="G5488" s="23">
        <v>14</v>
      </c>
    </row>
    <row r="5489" spans="1:7" ht="15" x14ac:dyDescent="0.25">
      <c r="A5489" s="128" t="str">
        <f t="shared" si="85"/>
        <v>Reg2015Oropharynx - C10MaleSouthern Network</v>
      </c>
      <c r="B5489" s="23" t="s">
        <v>2</v>
      </c>
      <c r="C5489" s="23">
        <v>2015</v>
      </c>
      <c r="D5489" s="23" t="s">
        <v>34</v>
      </c>
      <c r="E5489" s="23" t="s">
        <v>5</v>
      </c>
      <c r="F5489" s="23" t="s">
        <v>245</v>
      </c>
      <c r="G5489" s="23">
        <v>4</v>
      </c>
    </row>
    <row r="5490" spans="1:7" ht="15" x14ac:dyDescent="0.25">
      <c r="A5490" s="128" t="str">
        <f t="shared" si="85"/>
        <v>Reg2015Nasopharynx - C11MaleSouthern Network</v>
      </c>
      <c r="B5490" s="23" t="s">
        <v>2</v>
      </c>
      <c r="C5490" s="23">
        <v>2015</v>
      </c>
      <c r="D5490" s="23" t="s">
        <v>32</v>
      </c>
      <c r="E5490" s="23" t="s">
        <v>5</v>
      </c>
      <c r="F5490" s="23" t="s">
        <v>245</v>
      </c>
      <c r="G5490" s="23">
        <v>1</v>
      </c>
    </row>
    <row r="5491" spans="1:7" ht="15" x14ac:dyDescent="0.25">
      <c r="A5491" s="128" t="str">
        <f t="shared" si="85"/>
        <v>Reg2015Pyriform sinus - C12MaleSouthern Network</v>
      </c>
      <c r="B5491" s="23" t="s">
        <v>2</v>
      </c>
      <c r="C5491" s="23">
        <v>2015</v>
      </c>
      <c r="D5491" s="23" t="s">
        <v>249</v>
      </c>
      <c r="E5491" s="23" t="s">
        <v>5</v>
      </c>
      <c r="F5491" s="23" t="s">
        <v>245</v>
      </c>
      <c r="G5491" s="23">
        <v>2</v>
      </c>
    </row>
    <row r="5492" spans="1:7" ht="15" x14ac:dyDescent="0.25">
      <c r="A5492" s="128" t="str">
        <f t="shared" si="85"/>
        <v>Reg2015Hypopharynx - C13MaleSouthern Network</v>
      </c>
      <c r="B5492" s="23" t="s">
        <v>2</v>
      </c>
      <c r="C5492" s="23">
        <v>2015</v>
      </c>
      <c r="D5492" s="23" t="s">
        <v>24</v>
      </c>
      <c r="E5492" s="23" t="s">
        <v>5</v>
      </c>
      <c r="F5492" s="23" t="s">
        <v>245</v>
      </c>
      <c r="G5492" s="23">
        <v>3</v>
      </c>
    </row>
    <row r="5493" spans="1:7" ht="15" x14ac:dyDescent="0.25">
      <c r="A5493" s="128" t="str">
        <f t="shared" si="85"/>
        <v>Reg2015Other lip, oral cavity and pharynx - C14MaleSouthern Network</v>
      </c>
      <c r="B5493" s="23" t="s">
        <v>2</v>
      </c>
      <c r="C5493" s="23">
        <v>2015</v>
      </c>
      <c r="D5493" s="23" t="s">
        <v>250</v>
      </c>
      <c r="E5493" s="23" t="s">
        <v>5</v>
      </c>
      <c r="F5493" s="23" t="s">
        <v>245</v>
      </c>
      <c r="G5493" s="23">
        <v>1</v>
      </c>
    </row>
    <row r="5494" spans="1:7" ht="15" x14ac:dyDescent="0.25">
      <c r="A5494" s="128" t="str">
        <f t="shared" si="85"/>
        <v>Reg2015Oesophagus - C15MaleSouthern Network</v>
      </c>
      <c r="B5494" s="23" t="s">
        <v>2</v>
      </c>
      <c r="C5494" s="23">
        <v>2015</v>
      </c>
      <c r="D5494" s="23" t="s">
        <v>33</v>
      </c>
      <c r="E5494" s="23" t="s">
        <v>5</v>
      </c>
      <c r="F5494" s="23" t="s">
        <v>245</v>
      </c>
      <c r="G5494" s="23">
        <v>63</v>
      </c>
    </row>
    <row r="5495" spans="1:7" ht="15" x14ac:dyDescent="0.25">
      <c r="A5495" s="128" t="str">
        <f t="shared" si="85"/>
        <v>Reg2015Stomach - C16MaleSouthern Network</v>
      </c>
      <c r="B5495" s="23" t="s">
        <v>2</v>
      </c>
      <c r="C5495" s="23">
        <v>2015</v>
      </c>
      <c r="D5495" s="23" t="s">
        <v>39</v>
      </c>
      <c r="E5495" s="23" t="s">
        <v>5</v>
      </c>
      <c r="F5495" s="23" t="s">
        <v>245</v>
      </c>
      <c r="G5495" s="23">
        <v>55</v>
      </c>
    </row>
    <row r="5496" spans="1:7" ht="15" x14ac:dyDescent="0.25">
      <c r="A5496" s="128" t="str">
        <f t="shared" si="85"/>
        <v>Reg2015Small intestine - C17MaleSouthern Network</v>
      </c>
      <c r="B5496" s="23" t="s">
        <v>2</v>
      </c>
      <c r="C5496" s="23">
        <v>2015</v>
      </c>
      <c r="D5496" s="23" t="s">
        <v>252</v>
      </c>
      <c r="E5496" s="23" t="s">
        <v>5</v>
      </c>
      <c r="F5496" s="23" t="s">
        <v>245</v>
      </c>
      <c r="G5496" s="23">
        <v>19</v>
      </c>
    </row>
    <row r="5497" spans="1:7" ht="15" x14ac:dyDescent="0.25">
      <c r="A5497" s="128" t="str">
        <f t="shared" si="85"/>
        <v>Reg2015Colon, rectum and rectosigmoid junction - C18-C20MaleSouthern Network</v>
      </c>
      <c r="B5497" s="23" t="s">
        <v>2</v>
      </c>
      <c r="C5497" s="23">
        <v>2015</v>
      </c>
      <c r="D5497" s="23" t="s">
        <v>1567</v>
      </c>
      <c r="E5497" s="23" t="s">
        <v>5</v>
      </c>
      <c r="F5497" s="23" t="s">
        <v>245</v>
      </c>
      <c r="G5497" s="23">
        <v>472</v>
      </c>
    </row>
    <row r="5498" spans="1:7" ht="15" x14ac:dyDescent="0.25">
      <c r="A5498" s="128" t="str">
        <f t="shared" si="85"/>
        <v>Reg2015Anus - C21MaleSouthern Network</v>
      </c>
      <c r="B5498" s="23" t="s">
        <v>2</v>
      </c>
      <c r="C5498" s="23">
        <v>2015</v>
      </c>
      <c r="D5498" s="23" t="s">
        <v>18</v>
      </c>
      <c r="E5498" s="23" t="s">
        <v>5</v>
      </c>
      <c r="F5498" s="23" t="s">
        <v>245</v>
      </c>
      <c r="G5498" s="23">
        <v>6</v>
      </c>
    </row>
    <row r="5499" spans="1:7" ht="15" x14ac:dyDescent="0.25">
      <c r="A5499" s="128" t="str">
        <f t="shared" si="85"/>
        <v>Reg2015Liver - C22MaleSouthern Network</v>
      </c>
      <c r="B5499" s="23" t="s">
        <v>2</v>
      </c>
      <c r="C5499" s="23">
        <v>2015</v>
      </c>
      <c r="D5499" s="23" t="s">
        <v>254</v>
      </c>
      <c r="E5499" s="23" t="s">
        <v>5</v>
      </c>
      <c r="F5499" s="23" t="s">
        <v>245</v>
      </c>
      <c r="G5499" s="23">
        <v>50</v>
      </c>
    </row>
    <row r="5500" spans="1:7" ht="15" x14ac:dyDescent="0.25">
      <c r="A5500" s="128" t="str">
        <f t="shared" si="85"/>
        <v>Reg2015Gallbladder - C23MaleSouthern Network</v>
      </c>
      <c r="B5500" s="23" t="s">
        <v>2</v>
      </c>
      <c r="C5500" s="23">
        <v>2015</v>
      </c>
      <c r="D5500" s="23" t="s">
        <v>23</v>
      </c>
      <c r="E5500" s="23" t="s">
        <v>5</v>
      </c>
      <c r="F5500" s="23" t="s">
        <v>245</v>
      </c>
      <c r="G5500" s="23">
        <v>6</v>
      </c>
    </row>
    <row r="5501" spans="1:7" ht="15" x14ac:dyDescent="0.25">
      <c r="A5501" s="128" t="str">
        <f t="shared" si="85"/>
        <v>Reg2015Other biliary tract - C24MaleSouthern Network</v>
      </c>
      <c r="B5501" s="23" t="s">
        <v>2</v>
      </c>
      <c r="C5501" s="23">
        <v>2015</v>
      </c>
      <c r="D5501" s="23" t="s">
        <v>255</v>
      </c>
      <c r="E5501" s="23" t="s">
        <v>5</v>
      </c>
      <c r="F5501" s="23" t="s">
        <v>245</v>
      </c>
      <c r="G5501" s="23">
        <v>12</v>
      </c>
    </row>
    <row r="5502" spans="1:7" ht="15" x14ac:dyDescent="0.25">
      <c r="A5502" s="128" t="str">
        <f t="shared" si="85"/>
        <v>Reg2015Pancreas - C25MaleSouthern Network</v>
      </c>
      <c r="B5502" s="23" t="s">
        <v>2</v>
      </c>
      <c r="C5502" s="23">
        <v>2015</v>
      </c>
      <c r="D5502" s="23" t="s">
        <v>36</v>
      </c>
      <c r="E5502" s="23" t="s">
        <v>5</v>
      </c>
      <c r="F5502" s="23" t="s">
        <v>245</v>
      </c>
      <c r="G5502" s="23">
        <v>72</v>
      </c>
    </row>
    <row r="5503" spans="1:7" ht="15" x14ac:dyDescent="0.25">
      <c r="A5503" s="128" t="str">
        <f t="shared" si="85"/>
        <v>Reg2015Other digestive organs - C26MaleSouthern Network</v>
      </c>
      <c r="B5503" s="23" t="s">
        <v>2</v>
      </c>
      <c r="C5503" s="23">
        <v>2015</v>
      </c>
      <c r="D5503" s="23" t="s">
        <v>256</v>
      </c>
      <c r="E5503" s="23" t="s">
        <v>5</v>
      </c>
      <c r="F5503" s="23" t="s">
        <v>245</v>
      </c>
      <c r="G5503" s="23">
        <v>11</v>
      </c>
    </row>
    <row r="5504" spans="1:7" ht="15" x14ac:dyDescent="0.25">
      <c r="A5504" s="128" t="str">
        <f t="shared" si="85"/>
        <v>Reg2015Nasal cavity and middle ear - C30MaleSouthern Network</v>
      </c>
      <c r="B5504" s="23" t="s">
        <v>2</v>
      </c>
      <c r="C5504" s="23">
        <v>2015</v>
      </c>
      <c r="D5504" s="23" t="s">
        <v>258</v>
      </c>
      <c r="E5504" s="23" t="s">
        <v>5</v>
      </c>
      <c r="F5504" s="23" t="s">
        <v>245</v>
      </c>
      <c r="G5504" s="23">
        <v>3</v>
      </c>
    </row>
    <row r="5505" spans="1:7" ht="15" x14ac:dyDescent="0.25">
      <c r="A5505" s="128" t="str">
        <f t="shared" si="85"/>
        <v>Reg2015Larynx - C32MaleSouthern Network</v>
      </c>
      <c r="B5505" s="23" t="s">
        <v>2</v>
      </c>
      <c r="C5505" s="23">
        <v>2015</v>
      </c>
      <c r="D5505" s="23" t="s">
        <v>25</v>
      </c>
      <c r="E5505" s="23" t="s">
        <v>5</v>
      </c>
      <c r="F5505" s="23" t="s">
        <v>245</v>
      </c>
      <c r="G5505" s="23">
        <v>19</v>
      </c>
    </row>
    <row r="5506" spans="1:7" ht="15" x14ac:dyDescent="0.25">
      <c r="A5506" s="128" t="str">
        <f t="shared" si="85"/>
        <v>Reg2015Lung - C33-C34MaleSouthern Network</v>
      </c>
      <c r="B5506" s="23" t="s">
        <v>2</v>
      </c>
      <c r="C5506" s="23">
        <v>2015</v>
      </c>
      <c r="D5506" s="23" t="s">
        <v>47</v>
      </c>
      <c r="E5506" s="23" t="s">
        <v>5</v>
      </c>
      <c r="F5506" s="23" t="s">
        <v>245</v>
      </c>
      <c r="G5506" s="23">
        <v>249</v>
      </c>
    </row>
    <row r="5507" spans="1:7" ht="15" x14ac:dyDescent="0.25">
      <c r="A5507" s="128" t="str">
        <f t="shared" ref="A5507:A5570" si="86">B5507&amp;C5507&amp;D5507&amp;E5507&amp;F5507</f>
        <v>Reg2015Thymus - C37MaleSouthern Network</v>
      </c>
      <c r="B5507" s="23" t="s">
        <v>2</v>
      </c>
      <c r="C5507" s="23">
        <v>2015</v>
      </c>
      <c r="D5507" s="23" t="s">
        <v>41</v>
      </c>
      <c r="E5507" s="23" t="s">
        <v>5</v>
      </c>
      <c r="F5507" s="23" t="s">
        <v>245</v>
      </c>
      <c r="G5507" s="23">
        <v>2</v>
      </c>
    </row>
    <row r="5508" spans="1:7" ht="15" x14ac:dyDescent="0.25">
      <c r="A5508" s="128" t="str">
        <f t="shared" si="86"/>
        <v>Reg2015Heart, mediastinum and pleura - C38MaleSouthern Network</v>
      </c>
      <c r="B5508" s="23" t="s">
        <v>2</v>
      </c>
      <c r="C5508" s="23">
        <v>2015</v>
      </c>
      <c r="D5508" s="23" t="s">
        <v>260</v>
      </c>
      <c r="E5508" s="23" t="s">
        <v>5</v>
      </c>
      <c r="F5508" s="23" t="s">
        <v>245</v>
      </c>
      <c r="G5508" s="23">
        <v>2</v>
      </c>
    </row>
    <row r="5509" spans="1:7" ht="15" x14ac:dyDescent="0.25">
      <c r="A5509" s="128" t="str">
        <f t="shared" si="86"/>
        <v>Reg2015Bone and articular cartilage - C40-C41MaleSouthern Network</v>
      </c>
      <c r="B5509" s="23" t="s">
        <v>2</v>
      </c>
      <c r="C5509" s="23">
        <v>2015</v>
      </c>
      <c r="D5509" s="23" t="s">
        <v>262</v>
      </c>
      <c r="E5509" s="23" t="s">
        <v>5</v>
      </c>
      <c r="F5509" s="23" t="s">
        <v>245</v>
      </c>
      <c r="G5509" s="23">
        <v>7</v>
      </c>
    </row>
    <row r="5510" spans="1:7" ht="15" x14ac:dyDescent="0.25">
      <c r="A5510" s="128" t="str">
        <f t="shared" si="86"/>
        <v>Reg2015Melanoma - C43MaleSouthern Network</v>
      </c>
      <c r="B5510" s="23" t="s">
        <v>2</v>
      </c>
      <c r="C5510" s="23">
        <v>2015</v>
      </c>
      <c r="D5510" s="23" t="s">
        <v>28</v>
      </c>
      <c r="E5510" s="23" t="s">
        <v>5</v>
      </c>
      <c r="F5510" s="23" t="s">
        <v>245</v>
      </c>
      <c r="G5510" s="23">
        <v>341</v>
      </c>
    </row>
    <row r="5511" spans="1:7" ht="15" x14ac:dyDescent="0.25">
      <c r="A5511" s="128" t="str">
        <f t="shared" si="86"/>
        <v>Reg2015Non-melanoma - C44MaleSouthern Network</v>
      </c>
      <c r="B5511" s="23" t="s">
        <v>2</v>
      </c>
      <c r="C5511" s="23">
        <v>2015</v>
      </c>
      <c r="D5511" s="23" t="s">
        <v>263</v>
      </c>
      <c r="E5511" s="23" t="s">
        <v>5</v>
      </c>
      <c r="F5511" s="23" t="s">
        <v>245</v>
      </c>
      <c r="G5511" s="23">
        <v>16</v>
      </c>
    </row>
    <row r="5512" spans="1:7" ht="15" x14ac:dyDescent="0.25">
      <c r="A5512" s="128" t="str">
        <f t="shared" si="86"/>
        <v>Reg2015Mesothelioma - C45MaleSouthern Network</v>
      </c>
      <c r="B5512" s="23" t="s">
        <v>2</v>
      </c>
      <c r="C5512" s="23">
        <v>2015</v>
      </c>
      <c r="D5512" s="23" t="s">
        <v>30</v>
      </c>
      <c r="E5512" s="23" t="s">
        <v>5</v>
      </c>
      <c r="F5512" s="23" t="s">
        <v>245</v>
      </c>
      <c r="G5512" s="23">
        <v>17</v>
      </c>
    </row>
    <row r="5513" spans="1:7" ht="15" x14ac:dyDescent="0.25">
      <c r="A5513" s="128" t="str">
        <f t="shared" si="86"/>
        <v>Reg2015Peripheral nerves and autonomic nervous system - C47MaleSouthern Network</v>
      </c>
      <c r="B5513" s="23" t="s">
        <v>2</v>
      </c>
      <c r="C5513" s="23">
        <v>2015</v>
      </c>
      <c r="D5513" s="23" t="s">
        <v>266</v>
      </c>
      <c r="E5513" s="23" t="s">
        <v>5</v>
      </c>
      <c r="F5513" s="23" t="s">
        <v>245</v>
      </c>
      <c r="G5513" s="23">
        <v>2</v>
      </c>
    </row>
    <row r="5514" spans="1:7" ht="15" x14ac:dyDescent="0.25">
      <c r="A5514" s="128" t="str">
        <f t="shared" si="86"/>
        <v>Reg2015Peritoneum - C48MaleSouthern Network</v>
      </c>
      <c r="B5514" s="23" t="s">
        <v>2</v>
      </c>
      <c r="C5514" s="23">
        <v>2015</v>
      </c>
      <c r="D5514" s="23" t="s">
        <v>267</v>
      </c>
      <c r="E5514" s="23" t="s">
        <v>5</v>
      </c>
      <c r="F5514" s="23" t="s">
        <v>245</v>
      </c>
      <c r="G5514" s="23">
        <v>1</v>
      </c>
    </row>
    <row r="5515" spans="1:7" ht="15" x14ac:dyDescent="0.25">
      <c r="A5515" s="128" t="str">
        <f t="shared" si="86"/>
        <v>Reg2015Connective tissue - C49MaleSouthern Network</v>
      </c>
      <c r="B5515" s="23" t="s">
        <v>2</v>
      </c>
      <c r="C5515" s="23">
        <v>2015</v>
      </c>
      <c r="D5515" s="23" t="s">
        <v>268</v>
      </c>
      <c r="E5515" s="23" t="s">
        <v>5</v>
      </c>
      <c r="F5515" s="23" t="s">
        <v>245</v>
      </c>
      <c r="G5515" s="23">
        <v>14</v>
      </c>
    </row>
    <row r="5516" spans="1:7" ht="15" x14ac:dyDescent="0.25">
      <c r="A5516" s="128" t="str">
        <f t="shared" si="86"/>
        <v>Reg2015Breast - C50MaleSouthern Network</v>
      </c>
      <c r="B5516" s="23" t="s">
        <v>2</v>
      </c>
      <c r="C5516" s="23">
        <v>2015</v>
      </c>
      <c r="D5516" s="23" t="s">
        <v>21</v>
      </c>
      <c r="E5516" s="23" t="s">
        <v>5</v>
      </c>
      <c r="F5516" s="23" t="s">
        <v>245</v>
      </c>
      <c r="G5516" s="23">
        <v>6</v>
      </c>
    </row>
    <row r="5517" spans="1:7" ht="15" x14ac:dyDescent="0.25">
      <c r="A5517" s="128" t="str">
        <f t="shared" si="86"/>
        <v>Reg2015Penis - C60MaleSouthern Network</v>
      </c>
      <c r="B5517" s="23" t="s">
        <v>2</v>
      </c>
      <c r="C5517" s="23">
        <v>2015</v>
      </c>
      <c r="D5517" s="23" t="s">
        <v>37</v>
      </c>
      <c r="E5517" s="23" t="s">
        <v>5</v>
      </c>
      <c r="F5517" s="23" t="s">
        <v>245</v>
      </c>
      <c r="G5517" s="23">
        <v>4</v>
      </c>
    </row>
    <row r="5518" spans="1:7" ht="15" x14ac:dyDescent="0.25">
      <c r="A5518" s="128" t="str">
        <f t="shared" si="86"/>
        <v>Reg2015Prostate - C61MaleSouthern Network</v>
      </c>
      <c r="B5518" s="23" t="s">
        <v>2</v>
      </c>
      <c r="C5518" s="23">
        <v>2015</v>
      </c>
      <c r="D5518" s="23" t="s">
        <v>38</v>
      </c>
      <c r="E5518" s="23" t="s">
        <v>5</v>
      </c>
      <c r="F5518" s="23" t="s">
        <v>245</v>
      </c>
      <c r="G5518" s="23">
        <v>870</v>
      </c>
    </row>
    <row r="5519" spans="1:7" ht="15" x14ac:dyDescent="0.25">
      <c r="A5519" s="128" t="str">
        <f t="shared" si="86"/>
        <v>Reg2015Testis - C62MaleSouthern Network</v>
      </c>
      <c r="B5519" s="23" t="s">
        <v>2</v>
      </c>
      <c r="C5519" s="23">
        <v>2015</v>
      </c>
      <c r="D5519" s="23" t="s">
        <v>40</v>
      </c>
      <c r="E5519" s="23" t="s">
        <v>5</v>
      </c>
      <c r="F5519" s="23" t="s">
        <v>245</v>
      </c>
      <c r="G5519" s="23">
        <v>54</v>
      </c>
    </row>
    <row r="5520" spans="1:7" ht="15" x14ac:dyDescent="0.25">
      <c r="A5520" s="128" t="str">
        <f t="shared" si="86"/>
        <v>Reg2015Other male genital organs - C63MaleSouthern Network</v>
      </c>
      <c r="B5520" s="23" t="s">
        <v>2</v>
      </c>
      <c r="C5520" s="23">
        <v>2015</v>
      </c>
      <c r="D5520" s="23" t="s">
        <v>272</v>
      </c>
      <c r="E5520" s="23" t="s">
        <v>5</v>
      </c>
      <c r="F5520" s="23" t="s">
        <v>245</v>
      </c>
      <c r="G5520" s="23">
        <v>1</v>
      </c>
    </row>
    <row r="5521" spans="1:7" ht="15" x14ac:dyDescent="0.25">
      <c r="A5521" s="128" t="str">
        <f t="shared" si="86"/>
        <v>Reg2015Kidney - C64MaleSouthern Network</v>
      </c>
      <c r="B5521" s="23" t="s">
        <v>2</v>
      </c>
      <c r="C5521" s="23">
        <v>2015</v>
      </c>
      <c r="D5521" s="23" t="s">
        <v>274</v>
      </c>
      <c r="E5521" s="23" t="s">
        <v>5</v>
      </c>
      <c r="F5521" s="23" t="s">
        <v>245</v>
      </c>
      <c r="G5521" s="23">
        <v>95</v>
      </c>
    </row>
    <row r="5522" spans="1:7" ht="15" x14ac:dyDescent="0.25">
      <c r="A5522" s="128" t="str">
        <f t="shared" si="86"/>
        <v>Reg2015Renal pelvis - C65MaleSouthern Network</v>
      </c>
      <c r="B5522" s="23" t="s">
        <v>2</v>
      </c>
      <c r="C5522" s="23">
        <v>2015</v>
      </c>
      <c r="D5522" s="23" t="s">
        <v>275</v>
      </c>
      <c r="E5522" s="23" t="s">
        <v>5</v>
      </c>
      <c r="F5522" s="23" t="s">
        <v>245</v>
      </c>
      <c r="G5522" s="23">
        <v>8</v>
      </c>
    </row>
    <row r="5523" spans="1:7" ht="15" x14ac:dyDescent="0.25">
      <c r="A5523" s="128" t="str">
        <f t="shared" si="86"/>
        <v>Reg2015Ureter - C66MaleSouthern Network</v>
      </c>
      <c r="B5523" s="23" t="s">
        <v>2</v>
      </c>
      <c r="C5523" s="23">
        <v>2015</v>
      </c>
      <c r="D5523" s="23" t="s">
        <v>43</v>
      </c>
      <c r="E5523" s="23" t="s">
        <v>5</v>
      </c>
      <c r="F5523" s="23" t="s">
        <v>245</v>
      </c>
      <c r="G5523" s="23">
        <v>5</v>
      </c>
    </row>
    <row r="5524" spans="1:7" ht="15" x14ac:dyDescent="0.25">
      <c r="A5524" s="128" t="str">
        <f t="shared" si="86"/>
        <v>Reg2015Bladder - C67MaleSouthern Network</v>
      </c>
      <c r="B5524" s="23" t="s">
        <v>2</v>
      </c>
      <c r="C5524" s="23">
        <v>2015</v>
      </c>
      <c r="D5524" s="23" t="s">
        <v>19</v>
      </c>
      <c r="E5524" s="23" t="s">
        <v>5</v>
      </c>
      <c r="F5524" s="23" t="s">
        <v>245</v>
      </c>
      <c r="G5524" s="23">
        <v>72</v>
      </c>
    </row>
    <row r="5525" spans="1:7" ht="15" x14ac:dyDescent="0.25">
      <c r="A5525" s="128" t="str">
        <f t="shared" si="86"/>
        <v>Reg2015Other urinary organs - C68MaleSouthern Network</v>
      </c>
      <c r="B5525" s="23" t="s">
        <v>2</v>
      </c>
      <c r="C5525" s="23">
        <v>2015</v>
      </c>
      <c r="D5525" s="23" t="s">
        <v>276</v>
      </c>
      <c r="E5525" s="23" t="s">
        <v>5</v>
      </c>
      <c r="F5525" s="23" t="s">
        <v>245</v>
      </c>
      <c r="G5525" s="23">
        <v>4</v>
      </c>
    </row>
    <row r="5526" spans="1:7" ht="15" x14ac:dyDescent="0.25">
      <c r="A5526" s="128" t="str">
        <f t="shared" si="86"/>
        <v>Reg2015Eye - C69MaleSouthern Network</v>
      </c>
      <c r="B5526" s="23" t="s">
        <v>2</v>
      </c>
      <c r="C5526" s="23">
        <v>2015</v>
      </c>
      <c r="D5526" s="23" t="s">
        <v>278</v>
      </c>
      <c r="E5526" s="23" t="s">
        <v>5</v>
      </c>
      <c r="F5526" s="23" t="s">
        <v>245</v>
      </c>
      <c r="G5526" s="23">
        <v>12</v>
      </c>
    </row>
    <row r="5527" spans="1:7" ht="15" x14ac:dyDescent="0.25">
      <c r="A5527" s="128" t="str">
        <f t="shared" si="86"/>
        <v>Reg2015Brain - C71MaleSouthern Network</v>
      </c>
      <c r="B5527" s="23" t="s">
        <v>2</v>
      </c>
      <c r="C5527" s="23">
        <v>2015</v>
      </c>
      <c r="D5527" s="23" t="s">
        <v>20</v>
      </c>
      <c r="E5527" s="23" t="s">
        <v>5</v>
      </c>
      <c r="F5527" s="23" t="s">
        <v>245</v>
      </c>
      <c r="G5527" s="23">
        <v>49</v>
      </c>
    </row>
    <row r="5528" spans="1:7" ht="15" x14ac:dyDescent="0.25">
      <c r="A5528" s="128" t="str">
        <f t="shared" si="86"/>
        <v>Reg2015Other central nervous system - C72MaleSouthern Network</v>
      </c>
      <c r="B5528" s="23" t="s">
        <v>2</v>
      </c>
      <c r="C5528" s="23">
        <v>2015</v>
      </c>
      <c r="D5528" s="23" t="s">
        <v>279</v>
      </c>
      <c r="E5528" s="23" t="s">
        <v>5</v>
      </c>
      <c r="F5528" s="23" t="s">
        <v>245</v>
      </c>
      <c r="G5528" s="23">
        <v>1</v>
      </c>
    </row>
    <row r="5529" spans="1:7" ht="15" x14ac:dyDescent="0.25">
      <c r="A5529" s="128" t="str">
        <f t="shared" si="86"/>
        <v>Reg2015Thyroid - C73MaleSouthern Network</v>
      </c>
      <c r="B5529" s="23" t="s">
        <v>2</v>
      </c>
      <c r="C5529" s="23">
        <v>2015</v>
      </c>
      <c r="D5529" s="23" t="s">
        <v>281</v>
      </c>
      <c r="E5529" s="23" t="s">
        <v>5</v>
      </c>
      <c r="F5529" s="23" t="s">
        <v>245</v>
      </c>
      <c r="G5529" s="23">
        <v>22</v>
      </c>
    </row>
    <row r="5530" spans="1:7" ht="15" x14ac:dyDescent="0.25">
      <c r="A5530" s="128" t="str">
        <f t="shared" si="86"/>
        <v>Reg2015Unknown primary - C77-C79MaleSouthern Network</v>
      </c>
      <c r="B5530" s="23" t="s">
        <v>2</v>
      </c>
      <c r="C5530" s="23">
        <v>2015</v>
      </c>
      <c r="D5530" s="23" t="s">
        <v>286</v>
      </c>
      <c r="E5530" s="23" t="s">
        <v>5</v>
      </c>
      <c r="F5530" s="23" t="s">
        <v>245</v>
      </c>
      <c r="G5530" s="23">
        <v>46</v>
      </c>
    </row>
    <row r="5531" spans="1:7" ht="15" x14ac:dyDescent="0.25">
      <c r="A5531" s="128" t="str">
        <f t="shared" si="86"/>
        <v>Reg2015Unspecified site - C80MaleSouthern Network</v>
      </c>
      <c r="B5531" s="23" t="s">
        <v>2</v>
      </c>
      <c r="C5531" s="23">
        <v>2015</v>
      </c>
      <c r="D5531" s="23" t="s">
        <v>287</v>
      </c>
      <c r="E5531" s="23" t="s">
        <v>5</v>
      </c>
      <c r="F5531" s="23" t="s">
        <v>245</v>
      </c>
      <c r="G5531" s="23">
        <v>8</v>
      </c>
    </row>
    <row r="5532" spans="1:7" ht="15" x14ac:dyDescent="0.25">
      <c r="A5532" s="128" t="str">
        <f t="shared" si="86"/>
        <v>Reg2015Hodgkin lymphoma - C81MaleSouthern Network</v>
      </c>
      <c r="B5532" s="23" t="s">
        <v>2</v>
      </c>
      <c r="C5532" s="23">
        <v>2015</v>
      </c>
      <c r="D5532" s="23" t="s">
        <v>289</v>
      </c>
      <c r="E5532" s="23" t="s">
        <v>5</v>
      </c>
      <c r="F5532" s="23" t="s">
        <v>245</v>
      </c>
      <c r="G5532" s="23">
        <v>9</v>
      </c>
    </row>
    <row r="5533" spans="1:7" ht="15" x14ac:dyDescent="0.25">
      <c r="A5533" s="128" t="str">
        <f t="shared" si="86"/>
        <v>Reg2015Non-Hodgkin lymphoma - C82-C86, C96MaleSouthern Network</v>
      </c>
      <c r="B5533" s="23" t="s">
        <v>2</v>
      </c>
      <c r="C5533" s="23">
        <v>2015</v>
      </c>
      <c r="D5533" s="23" t="s">
        <v>365</v>
      </c>
      <c r="E5533" s="23" t="s">
        <v>5</v>
      </c>
      <c r="F5533" s="23" t="s">
        <v>245</v>
      </c>
      <c r="G5533" s="23">
        <v>121</v>
      </c>
    </row>
    <row r="5534" spans="1:7" ht="15" x14ac:dyDescent="0.25">
      <c r="A5534" s="128" t="str">
        <f t="shared" si="86"/>
        <v>Reg2015Immunoproliferative cancers - C88MaleSouthern Network</v>
      </c>
      <c r="B5534" s="23" t="s">
        <v>2</v>
      </c>
      <c r="C5534" s="23">
        <v>2015</v>
      </c>
      <c r="D5534" s="23" t="s">
        <v>291</v>
      </c>
      <c r="E5534" s="23" t="s">
        <v>5</v>
      </c>
      <c r="F5534" s="23" t="s">
        <v>245</v>
      </c>
      <c r="G5534" s="23">
        <v>7</v>
      </c>
    </row>
    <row r="5535" spans="1:7" ht="15" x14ac:dyDescent="0.25">
      <c r="A5535" s="128" t="str">
        <f t="shared" si="86"/>
        <v>Reg2015Myeloma - C90MaleSouthern Network</v>
      </c>
      <c r="B5535" s="23" t="s">
        <v>2</v>
      </c>
      <c r="C5535" s="23">
        <v>2015</v>
      </c>
      <c r="D5535" s="23" t="s">
        <v>292</v>
      </c>
      <c r="E5535" s="23" t="s">
        <v>5</v>
      </c>
      <c r="F5535" s="23" t="s">
        <v>245</v>
      </c>
      <c r="G5535" s="23">
        <v>62</v>
      </c>
    </row>
    <row r="5536" spans="1:7" ht="15" x14ac:dyDescent="0.25">
      <c r="A5536" s="128" t="str">
        <f t="shared" si="86"/>
        <v>Reg2015Leukaemia - C91-C95MaleSouthern Network</v>
      </c>
      <c r="B5536" s="23" t="s">
        <v>2</v>
      </c>
      <c r="C5536" s="23">
        <v>2015</v>
      </c>
      <c r="D5536" s="23" t="s">
        <v>26</v>
      </c>
      <c r="E5536" s="23" t="s">
        <v>5</v>
      </c>
      <c r="F5536" s="23" t="s">
        <v>245</v>
      </c>
      <c r="G5536" s="23">
        <v>104</v>
      </c>
    </row>
    <row r="5537" spans="1:7" ht="15" x14ac:dyDescent="0.25">
      <c r="A5537" s="128" t="str">
        <f t="shared" si="86"/>
        <v>Reg2015Polycythemia vera - D45MaleSouthern Network</v>
      </c>
      <c r="B5537" s="23" t="s">
        <v>2</v>
      </c>
      <c r="C5537" s="23">
        <v>2015</v>
      </c>
      <c r="D5537" s="23" t="s">
        <v>294</v>
      </c>
      <c r="E5537" s="23" t="s">
        <v>5</v>
      </c>
      <c r="F5537" s="23" t="s">
        <v>245</v>
      </c>
      <c r="G5537" s="23">
        <v>4</v>
      </c>
    </row>
    <row r="5538" spans="1:7" ht="15" x14ac:dyDescent="0.25">
      <c r="A5538" s="128" t="str">
        <f t="shared" si="86"/>
        <v>Reg2015Myelodyplastic syndromes - D46MaleSouthern Network</v>
      </c>
      <c r="B5538" s="23" t="s">
        <v>2</v>
      </c>
      <c r="C5538" s="23">
        <v>2015</v>
      </c>
      <c r="D5538" s="23" t="s">
        <v>295</v>
      </c>
      <c r="E5538" s="23" t="s">
        <v>5</v>
      </c>
      <c r="F5538" s="23" t="s">
        <v>245</v>
      </c>
      <c r="G5538" s="23">
        <v>26</v>
      </c>
    </row>
    <row r="5539" spans="1:7" ht="15" x14ac:dyDescent="0.25">
      <c r="A5539" s="128" t="str">
        <f t="shared" si="86"/>
        <v>Reg2015Uncertain behaviour of lymphoid, haematopoietic and related tissue - D47MaleSouthern Network</v>
      </c>
      <c r="B5539" s="23" t="s">
        <v>2</v>
      </c>
      <c r="C5539" s="23">
        <v>2015</v>
      </c>
      <c r="D5539" s="23" t="s">
        <v>296</v>
      </c>
      <c r="E5539" s="23" t="s">
        <v>5</v>
      </c>
      <c r="F5539" s="23" t="s">
        <v>245</v>
      </c>
      <c r="G5539" s="23">
        <v>15</v>
      </c>
    </row>
    <row r="5540" spans="1:7" ht="15" x14ac:dyDescent="0.25">
      <c r="A5540" s="128" t="str">
        <f t="shared" si="86"/>
        <v>Reg2015Oesophagus - C15FemaleUnknownRegion</v>
      </c>
      <c r="B5540" s="23" t="s">
        <v>2</v>
      </c>
      <c r="C5540" s="23">
        <v>2015</v>
      </c>
      <c r="D5540" s="23" t="s">
        <v>33</v>
      </c>
      <c r="E5540" s="23" t="s">
        <v>4</v>
      </c>
      <c r="F5540" s="23" t="s">
        <v>363</v>
      </c>
      <c r="G5540" s="23">
        <v>1</v>
      </c>
    </row>
    <row r="5541" spans="1:7" ht="15" x14ac:dyDescent="0.25">
      <c r="A5541" s="128" t="str">
        <f t="shared" si="86"/>
        <v>Reg2015Stomach - C16FemaleUnknownRegion</v>
      </c>
      <c r="B5541" s="23" t="s">
        <v>2</v>
      </c>
      <c r="C5541" s="23">
        <v>2015</v>
      </c>
      <c r="D5541" s="23" t="s">
        <v>39</v>
      </c>
      <c r="E5541" s="23" t="s">
        <v>4</v>
      </c>
      <c r="F5541" s="23" t="s">
        <v>363</v>
      </c>
      <c r="G5541" s="23">
        <v>1</v>
      </c>
    </row>
    <row r="5542" spans="1:7" ht="15" x14ac:dyDescent="0.25">
      <c r="A5542" s="128" t="str">
        <f t="shared" si="86"/>
        <v>Reg2015Colon, rectum and rectosigmoid junction - C18-C20FemaleUnknownRegion</v>
      </c>
      <c r="B5542" s="23" t="s">
        <v>2</v>
      </c>
      <c r="C5542" s="23">
        <v>2015</v>
      </c>
      <c r="D5542" s="23" t="s">
        <v>1567</v>
      </c>
      <c r="E5542" s="23" t="s">
        <v>4</v>
      </c>
      <c r="F5542" s="23" t="s">
        <v>363</v>
      </c>
      <c r="G5542" s="23">
        <v>3</v>
      </c>
    </row>
    <row r="5543" spans="1:7" ht="15" x14ac:dyDescent="0.25">
      <c r="A5543" s="128" t="str">
        <f t="shared" si="86"/>
        <v>Reg2015Gallbladder - C23FemaleUnknownRegion</v>
      </c>
      <c r="B5543" s="23" t="s">
        <v>2</v>
      </c>
      <c r="C5543" s="23">
        <v>2015</v>
      </c>
      <c r="D5543" s="23" t="s">
        <v>23</v>
      </c>
      <c r="E5543" s="23" t="s">
        <v>4</v>
      </c>
      <c r="F5543" s="23" t="s">
        <v>363</v>
      </c>
      <c r="G5543" s="23">
        <v>1</v>
      </c>
    </row>
    <row r="5544" spans="1:7" ht="15" x14ac:dyDescent="0.25">
      <c r="A5544" s="128" t="str">
        <f t="shared" si="86"/>
        <v>Reg2015Pancreas - C25FemaleUnknownRegion</v>
      </c>
      <c r="B5544" s="23" t="s">
        <v>2</v>
      </c>
      <c r="C5544" s="23">
        <v>2015</v>
      </c>
      <c r="D5544" s="23" t="s">
        <v>36</v>
      </c>
      <c r="E5544" s="23" t="s">
        <v>4</v>
      </c>
      <c r="F5544" s="23" t="s">
        <v>363</v>
      </c>
      <c r="G5544" s="23">
        <v>1</v>
      </c>
    </row>
    <row r="5545" spans="1:7" ht="15" x14ac:dyDescent="0.25">
      <c r="A5545" s="128" t="str">
        <f t="shared" si="86"/>
        <v>Reg2015Other digestive organs - C26FemaleUnknownRegion</v>
      </c>
      <c r="B5545" s="23" t="s">
        <v>2</v>
      </c>
      <c r="C5545" s="23">
        <v>2015</v>
      </c>
      <c r="D5545" s="23" t="s">
        <v>256</v>
      </c>
      <c r="E5545" s="23" t="s">
        <v>4</v>
      </c>
      <c r="F5545" s="23" t="s">
        <v>363</v>
      </c>
      <c r="G5545" s="23">
        <v>1</v>
      </c>
    </row>
    <row r="5546" spans="1:7" ht="15" x14ac:dyDescent="0.25">
      <c r="A5546" s="128" t="str">
        <f t="shared" si="86"/>
        <v>Reg2015Lung - C33-C34FemaleUnknownRegion</v>
      </c>
      <c r="B5546" s="23" t="s">
        <v>2</v>
      </c>
      <c r="C5546" s="23">
        <v>2015</v>
      </c>
      <c r="D5546" s="23" t="s">
        <v>47</v>
      </c>
      <c r="E5546" s="23" t="s">
        <v>4</v>
      </c>
      <c r="F5546" s="23" t="s">
        <v>363</v>
      </c>
      <c r="G5546" s="23">
        <v>5</v>
      </c>
    </row>
    <row r="5547" spans="1:7" ht="15" x14ac:dyDescent="0.25">
      <c r="A5547" s="128" t="str">
        <f t="shared" si="86"/>
        <v>Reg2015Breast - C50FemaleUnknownRegion</v>
      </c>
      <c r="B5547" s="23" t="s">
        <v>2</v>
      </c>
      <c r="C5547" s="23">
        <v>2015</v>
      </c>
      <c r="D5547" s="23" t="s">
        <v>21</v>
      </c>
      <c r="E5547" s="23" t="s">
        <v>4</v>
      </c>
      <c r="F5547" s="23" t="s">
        <v>363</v>
      </c>
      <c r="G5547" s="23">
        <v>2</v>
      </c>
    </row>
    <row r="5548" spans="1:7" ht="15" x14ac:dyDescent="0.25">
      <c r="A5548" s="128" t="str">
        <f t="shared" si="86"/>
        <v>Reg2015Kidney - C64FemaleUnknownRegion</v>
      </c>
      <c r="B5548" s="23" t="s">
        <v>2</v>
      </c>
      <c r="C5548" s="23">
        <v>2015</v>
      </c>
      <c r="D5548" s="23" t="s">
        <v>274</v>
      </c>
      <c r="E5548" s="23" t="s">
        <v>4</v>
      </c>
      <c r="F5548" s="23" t="s">
        <v>363</v>
      </c>
      <c r="G5548" s="23">
        <v>1</v>
      </c>
    </row>
    <row r="5549" spans="1:7" ht="15" x14ac:dyDescent="0.25">
      <c r="A5549" s="128" t="str">
        <f t="shared" si="86"/>
        <v>Reg2015Unknown primary - C77-C79FemaleUnknownRegion</v>
      </c>
      <c r="B5549" s="23" t="s">
        <v>2</v>
      </c>
      <c r="C5549" s="23">
        <v>2015</v>
      </c>
      <c r="D5549" s="23" t="s">
        <v>286</v>
      </c>
      <c r="E5549" s="23" t="s">
        <v>4</v>
      </c>
      <c r="F5549" s="23" t="s">
        <v>363</v>
      </c>
      <c r="G5549" s="23">
        <v>1</v>
      </c>
    </row>
    <row r="5550" spans="1:7" ht="15" x14ac:dyDescent="0.25">
      <c r="A5550" s="128" t="str">
        <f t="shared" si="86"/>
        <v>Reg2015Non-Hodgkin lymphoma - C82-C86, C96FemaleUnknownRegion</v>
      </c>
      <c r="B5550" s="23" t="s">
        <v>2</v>
      </c>
      <c r="C5550" s="23">
        <v>2015</v>
      </c>
      <c r="D5550" s="23" t="s">
        <v>365</v>
      </c>
      <c r="E5550" s="23" t="s">
        <v>4</v>
      </c>
      <c r="F5550" s="23" t="s">
        <v>363</v>
      </c>
      <c r="G5550" s="23">
        <v>2</v>
      </c>
    </row>
    <row r="5551" spans="1:7" ht="15" x14ac:dyDescent="0.25">
      <c r="A5551" s="128" t="str">
        <f t="shared" si="86"/>
        <v>Reg2015Leukaemia - C91-C95FemaleUnknownRegion</v>
      </c>
      <c r="B5551" s="23" t="s">
        <v>2</v>
      </c>
      <c r="C5551" s="23">
        <v>2015</v>
      </c>
      <c r="D5551" s="23" t="s">
        <v>26</v>
      </c>
      <c r="E5551" s="23" t="s">
        <v>4</v>
      </c>
      <c r="F5551" s="23" t="s">
        <v>363</v>
      </c>
      <c r="G5551" s="23">
        <v>1</v>
      </c>
    </row>
    <row r="5552" spans="1:7" ht="15" x14ac:dyDescent="0.25">
      <c r="A5552" s="128" t="str">
        <f t="shared" si="86"/>
        <v>Reg2015Nasopharynx - C11MaleUnknownRegion</v>
      </c>
      <c r="B5552" s="23" t="s">
        <v>2</v>
      </c>
      <c r="C5552" s="23">
        <v>2015</v>
      </c>
      <c r="D5552" s="23" t="s">
        <v>32</v>
      </c>
      <c r="E5552" s="23" t="s">
        <v>5</v>
      </c>
      <c r="F5552" s="23" t="s">
        <v>363</v>
      </c>
      <c r="G5552" s="23">
        <v>1</v>
      </c>
    </row>
    <row r="5553" spans="1:7" ht="15" x14ac:dyDescent="0.25">
      <c r="A5553" s="128" t="str">
        <f t="shared" si="86"/>
        <v>Reg2015Colon, rectum and rectosigmoid junction - C18-C20MaleUnknownRegion</v>
      </c>
      <c r="B5553" s="23" t="s">
        <v>2</v>
      </c>
      <c r="C5553" s="23">
        <v>2015</v>
      </c>
      <c r="D5553" s="23" t="s">
        <v>1567</v>
      </c>
      <c r="E5553" s="23" t="s">
        <v>5</v>
      </c>
      <c r="F5553" s="23" t="s">
        <v>363</v>
      </c>
      <c r="G5553" s="23">
        <v>4</v>
      </c>
    </row>
    <row r="5554" spans="1:7" ht="15" x14ac:dyDescent="0.25">
      <c r="A5554" s="128" t="str">
        <f t="shared" si="86"/>
        <v>Reg2015Liver - C22MaleUnknownRegion</v>
      </c>
      <c r="B5554" s="23" t="s">
        <v>2</v>
      </c>
      <c r="C5554" s="23">
        <v>2015</v>
      </c>
      <c r="D5554" s="23" t="s">
        <v>254</v>
      </c>
      <c r="E5554" s="23" t="s">
        <v>5</v>
      </c>
      <c r="F5554" s="23" t="s">
        <v>363</v>
      </c>
      <c r="G5554" s="23">
        <v>1</v>
      </c>
    </row>
    <row r="5555" spans="1:7" ht="15" x14ac:dyDescent="0.25">
      <c r="A5555" s="128" t="str">
        <f t="shared" si="86"/>
        <v>Reg2015Pancreas - C25MaleUnknownRegion</v>
      </c>
      <c r="B5555" s="23" t="s">
        <v>2</v>
      </c>
      <c r="C5555" s="23">
        <v>2015</v>
      </c>
      <c r="D5555" s="23" t="s">
        <v>36</v>
      </c>
      <c r="E5555" s="23" t="s">
        <v>5</v>
      </c>
      <c r="F5555" s="23" t="s">
        <v>363</v>
      </c>
      <c r="G5555" s="23">
        <v>1</v>
      </c>
    </row>
    <row r="5556" spans="1:7" ht="15" x14ac:dyDescent="0.25">
      <c r="A5556" s="128" t="str">
        <f t="shared" si="86"/>
        <v>Reg2015Larynx - C32MaleUnknownRegion</v>
      </c>
      <c r="B5556" s="23" t="s">
        <v>2</v>
      </c>
      <c r="C5556" s="23">
        <v>2015</v>
      </c>
      <c r="D5556" s="23" t="s">
        <v>25</v>
      </c>
      <c r="E5556" s="23" t="s">
        <v>5</v>
      </c>
      <c r="F5556" s="23" t="s">
        <v>363</v>
      </c>
      <c r="G5556" s="23">
        <v>1</v>
      </c>
    </row>
    <row r="5557" spans="1:7" ht="15" x14ac:dyDescent="0.25">
      <c r="A5557" s="128" t="str">
        <f t="shared" si="86"/>
        <v>Reg2015Lung - C33-C34MaleUnknownRegion</v>
      </c>
      <c r="B5557" s="23" t="s">
        <v>2</v>
      </c>
      <c r="C5557" s="23">
        <v>2015</v>
      </c>
      <c r="D5557" s="23" t="s">
        <v>47</v>
      </c>
      <c r="E5557" s="23" t="s">
        <v>5</v>
      </c>
      <c r="F5557" s="23" t="s">
        <v>363</v>
      </c>
      <c r="G5557" s="23">
        <v>4</v>
      </c>
    </row>
    <row r="5558" spans="1:7" ht="15" x14ac:dyDescent="0.25">
      <c r="A5558" s="128" t="str">
        <f t="shared" si="86"/>
        <v>Reg2015Melanoma - C43MaleUnknownRegion</v>
      </c>
      <c r="B5558" s="23" t="s">
        <v>2</v>
      </c>
      <c r="C5558" s="23">
        <v>2015</v>
      </c>
      <c r="D5558" s="23" t="s">
        <v>28</v>
      </c>
      <c r="E5558" s="23" t="s">
        <v>5</v>
      </c>
      <c r="F5558" s="23" t="s">
        <v>363</v>
      </c>
      <c r="G5558" s="23">
        <v>1</v>
      </c>
    </row>
    <row r="5559" spans="1:7" ht="15" x14ac:dyDescent="0.25">
      <c r="A5559" s="128" t="str">
        <f t="shared" si="86"/>
        <v>Reg2015Prostate - C61MaleUnknownRegion</v>
      </c>
      <c r="B5559" s="23" t="s">
        <v>2</v>
      </c>
      <c r="C5559" s="23">
        <v>2015</v>
      </c>
      <c r="D5559" s="23" t="s">
        <v>38</v>
      </c>
      <c r="E5559" s="23" t="s">
        <v>5</v>
      </c>
      <c r="F5559" s="23" t="s">
        <v>363</v>
      </c>
      <c r="G5559" s="23">
        <v>4</v>
      </c>
    </row>
    <row r="5560" spans="1:7" ht="15" x14ac:dyDescent="0.25">
      <c r="A5560" s="128" t="str">
        <f t="shared" si="86"/>
        <v>Reg2015Kidney - C64MaleUnknownRegion</v>
      </c>
      <c r="B5560" s="23" t="s">
        <v>2</v>
      </c>
      <c r="C5560" s="23">
        <v>2015</v>
      </c>
      <c r="D5560" s="23" t="s">
        <v>274</v>
      </c>
      <c r="E5560" s="23" t="s">
        <v>5</v>
      </c>
      <c r="F5560" s="23" t="s">
        <v>363</v>
      </c>
      <c r="G5560" s="23">
        <v>3</v>
      </c>
    </row>
    <row r="5561" spans="1:7" ht="15" x14ac:dyDescent="0.25">
      <c r="A5561" s="128" t="str">
        <f t="shared" si="86"/>
        <v>Reg2015Brain - C71MaleUnknownRegion</v>
      </c>
      <c r="B5561" s="23" t="s">
        <v>2</v>
      </c>
      <c r="C5561" s="23">
        <v>2015</v>
      </c>
      <c r="D5561" s="23" t="s">
        <v>20</v>
      </c>
      <c r="E5561" s="23" t="s">
        <v>5</v>
      </c>
      <c r="F5561" s="23" t="s">
        <v>363</v>
      </c>
      <c r="G5561" s="23">
        <v>1</v>
      </c>
    </row>
    <row r="5562" spans="1:7" ht="15" x14ac:dyDescent="0.25">
      <c r="A5562" s="128" t="str">
        <f t="shared" si="86"/>
        <v>Reg2015Unknown primary - C77-C79MaleUnknownRegion</v>
      </c>
      <c r="B5562" s="23" t="s">
        <v>2</v>
      </c>
      <c r="C5562" s="23">
        <v>2015</v>
      </c>
      <c r="D5562" s="23" t="s">
        <v>286</v>
      </c>
      <c r="E5562" s="23" t="s">
        <v>5</v>
      </c>
      <c r="F5562" s="23" t="s">
        <v>363</v>
      </c>
      <c r="G5562" s="23">
        <v>1</v>
      </c>
    </row>
    <row r="5563" spans="1:7" ht="15" x14ac:dyDescent="0.25">
      <c r="A5563" s="128" t="str">
        <f t="shared" si="86"/>
        <v>Reg2015Hodgkin lymphoma - C81MaleUnknownRegion</v>
      </c>
      <c r="B5563" s="23" t="s">
        <v>2</v>
      </c>
      <c r="C5563" s="23">
        <v>2015</v>
      </c>
      <c r="D5563" s="23" t="s">
        <v>289</v>
      </c>
      <c r="E5563" s="23" t="s">
        <v>5</v>
      </c>
      <c r="F5563" s="23" t="s">
        <v>363</v>
      </c>
      <c r="G5563" s="23">
        <v>1</v>
      </c>
    </row>
    <row r="5564" spans="1:7" ht="15" x14ac:dyDescent="0.25">
      <c r="A5564" s="128" t="str">
        <f t="shared" si="86"/>
        <v>Reg2015Non-Hodgkin lymphoma - C82-C86, C96MaleUnknownRegion</v>
      </c>
      <c r="B5564" s="23" t="s">
        <v>2</v>
      </c>
      <c r="C5564" s="23">
        <v>2015</v>
      </c>
      <c r="D5564" s="23" t="s">
        <v>365</v>
      </c>
      <c r="E5564" s="23" t="s">
        <v>5</v>
      </c>
      <c r="F5564" s="23" t="s">
        <v>363</v>
      </c>
      <c r="G5564" s="23">
        <v>1</v>
      </c>
    </row>
    <row r="5565" spans="1:7" ht="15" x14ac:dyDescent="0.25">
      <c r="A5565" s="128" t="str">
        <f t="shared" si="86"/>
        <v>Reg2015Myeloma - C90MaleUnknownRegion</v>
      </c>
      <c r="B5565" s="23" t="s">
        <v>2</v>
      </c>
      <c r="C5565" s="23">
        <v>2015</v>
      </c>
      <c r="D5565" s="23" t="s">
        <v>292</v>
      </c>
      <c r="E5565" s="23" t="s">
        <v>5</v>
      </c>
      <c r="F5565" s="23" t="s">
        <v>363</v>
      </c>
      <c r="G5565" s="23">
        <v>1</v>
      </c>
    </row>
    <row r="5566" spans="1:7" ht="15" x14ac:dyDescent="0.25">
      <c r="A5566" s="128" t="str">
        <f t="shared" si="86"/>
        <v>Reg2015Leukaemia - C91-C95MaleUnknownRegion</v>
      </c>
      <c r="B5566" s="23" t="s">
        <v>2</v>
      </c>
      <c r="C5566" s="23">
        <v>2015</v>
      </c>
      <c r="D5566" s="23" t="s">
        <v>26</v>
      </c>
      <c r="E5566" s="23" t="s">
        <v>5</v>
      </c>
      <c r="F5566" s="23" t="s">
        <v>363</v>
      </c>
      <c r="G5566" s="23">
        <v>1</v>
      </c>
    </row>
    <row r="5567" spans="1:7" ht="15" x14ac:dyDescent="0.25">
      <c r="A5567" s="128" t="str">
        <f t="shared" si="86"/>
        <v>Reg2015Myelodyplastic syndromes - D46MaleUnknownRegion</v>
      </c>
      <c r="B5567" s="23" t="s">
        <v>2</v>
      </c>
      <c r="C5567" s="23">
        <v>2015</v>
      </c>
      <c r="D5567" s="23" t="s">
        <v>295</v>
      </c>
      <c r="E5567" s="23" t="s">
        <v>5</v>
      </c>
      <c r="F5567" s="23" t="s">
        <v>363</v>
      </c>
      <c r="G5567" s="23">
        <v>1</v>
      </c>
    </row>
    <row r="5568" spans="1:7" ht="15" x14ac:dyDescent="0.25">
      <c r="A5568" s="128" t="str">
        <f t="shared" si="86"/>
        <v>Reg2015Lip - C00AllSexNorthern Network</v>
      </c>
      <c r="B5568" s="23" t="s">
        <v>2</v>
      </c>
      <c r="C5568" s="23">
        <v>2015</v>
      </c>
      <c r="D5568" s="23" t="s">
        <v>27</v>
      </c>
      <c r="E5568" s="23" t="s">
        <v>3</v>
      </c>
      <c r="F5568" s="23" t="s">
        <v>244</v>
      </c>
      <c r="G5568" s="23">
        <v>14</v>
      </c>
    </row>
    <row r="5569" spans="1:7" ht="15" x14ac:dyDescent="0.25">
      <c r="A5569" s="128" t="str">
        <f t="shared" si="86"/>
        <v>Reg2015Tongue - C01-C02AllSexNorthern Network</v>
      </c>
      <c r="B5569" s="23" t="s">
        <v>2</v>
      </c>
      <c r="C5569" s="23">
        <v>2015</v>
      </c>
      <c r="D5569" s="23" t="s">
        <v>42</v>
      </c>
      <c r="E5569" s="23" t="s">
        <v>3</v>
      </c>
      <c r="F5569" s="23" t="s">
        <v>244</v>
      </c>
      <c r="G5569" s="23">
        <v>47</v>
      </c>
    </row>
    <row r="5570" spans="1:7" ht="15" x14ac:dyDescent="0.25">
      <c r="A5570" s="128" t="str">
        <f t="shared" si="86"/>
        <v>Reg2015Mouth - C03-C06AllSexNorthern Network</v>
      </c>
      <c r="B5570" s="23" t="s">
        <v>2</v>
      </c>
      <c r="C5570" s="23">
        <v>2015</v>
      </c>
      <c r="D5570" s="23" t="s">
        <v>31</v>
      </c>
      <c r="E5570" s="23" t="s">
        <v>3</v>
      </c>
      <c r="F5570" s="23" t="s">
        <v>244</v>
      </c>
      <c r="G5570" s="23">
        <v>21</v>
      </c>
    </row>
    <row r="5571" spans="1:7" ht="15" x14ac:dyDescent="0.25">
      <c r="A5571" s="128" t="str">
        <f t="shared" ref="A5571:A5634" si="87">B5571&amp;C5571&amp;D5571&amp;E5571&amp;F5571</f>
        <v>Reg2015Salivary glands - C07-C08AllSexNorthern Network</v>
      </c>
      <c r="B5571" s="23" t="s">
        <v>2</v>
      </c>
      <c r="C5571" s="23">
        <v>2015</v>
      </c>
      <c r="D5571" s="23" t="s">
        <v>247</v>
      </c>
      <c r="E5571" s="23" t="s">
        <v>3</v>
      </c>
      <c r="F5571" s="23" t="s">
        <v>244</v>
      </c>
      <c r="G5571" s="23">
        <v>14</v>
      </c>
    </row>
    <row r="5572" spans="1:7" ht="15" x14ac:dyDescent="0.25">
      <c r="A5572" s="128" t="str">
        <f t="shared" si="87"/>
        <v>Reg2015Tonsils - C09AllSexNorthern Network</v>
      </c>
      <c r="B5572" s="23" t="s">
        <v>2</v>
      </c>
      <c r="C5572" s="23">
        <v>2015</v>
      </c>
      <c r="D5572" s="23" t="s">
        <v>248</v>
      </c>
      <c r="E5572" s="23" t="s">
        <v>3</v>
      </c>
      <c r="F5572" s="23" t="s">
        <v>244</v>
      </c>
      <c r="G5572" s="23">
        <v>37</v>
      </c>
    </row>
    <row r="5573" spans="1:7" ht="15" x14ac:dyDescent="0.25">
      <c r="A5573" s="128" t="str">
        <f t="shared" si="87"/>
        <v>Reg2015Oropharynx - C10AllSexNorthern Network</v>
      </c>
      <c r="B5573" s="23" t="s">
        <v>2</v>
      </c>
      <c r="C5573" s="23">
        <v>2015</v>
      </c>
      <c r="D5573" s="23" t="s">
        <v>34</v>
      </c>
      <c r="E5573" s="23" t="s">
        <v>3</v>
      </c>
      <c r="F5573" s="23" t="s">
        <v>244</v>
      </c>
      <c r="G5573" s="23">
        <v>11</v>
      </c>
    </row>
    <row r="5574" spans="1:7" ht="15" x14ac:dyDescent="0.25">
      <c r="A5574" s="128" t="str">
        <f t="shared" si="87"/>
        <v>Reg2015Nasopharynx - C11AllSexNorthern Network</v>
      </c>
      <c r="B5574" s="23" t="s">
        <v>2</v>
      </c>
      <c r="C5574" s="23">
        <v>2015</v>
      </c>
      <c r="D5574" s="23" t="s">
        <v>32</v>
      </c>
      <c r="E5574" s="23" t="s">
        <v>3</v>
      </c>
      <c r="F5574" s="23" t="s">
        <v>244</v>
      </c>
      <c r="G5574" s="23">
        <v>22</v>
      </c>
    </row>
    <row r="5575" spans="1:7" ht="15" x14ac:dyDescent="0.25">
      <c r="A5575" s="128" t="str">
        <f t="shared" si="87"/>
        <v>Reg2015Pyriform sinus - C12AllSexNorthern Network</v>
      </c>
      <c r="B5575" s="23" t="s">
        <v>2</v>
      </c>
      <c r="C5575" s="23">
        <v>2015</v>
      </c>
      <c r="D5575" s="23" t="s">
        <v>249</v>
      </c>
      <c r="E5575" s="23" t="s">
        <v>3</v>
      </c>
      <c r="F5575" s="23" t="s">
        <v>244</v>
      </c>
      <c r="G5575" s="23">
        <v>7</v>
      </c>
    </row>
    <row r="5576" spans="1:7" ht="15" x14ac:dyDescent="0.25">
      <c r="A5576" s="128" t="str">
        <f t="shared" si="87"/>
        <v>Reg2015Hypopharynx - C13AllSexNorthern Network</v>
      </c>
      <c r="B5576" s="23" t="s">
        <v>2</v>
      </c>
      <c r="C5576" s="23">
        <v>2015</v>
      </c>
      <c r="D5576" s="23" t="s">
        <v>24</v>
      </c>
      <c r="E5576" s="23" t="s">
        <v>3</v>
      </c>
      <c r="F5576" s="23" t="s">
        <v>244</v>
      </c>
      <c r="G5576" s="23">
        <v>6</v>
      </c>
    </row>
    <row r="5577" spans="1:7" ht="15" x14ac:dyDescent="0.25">
      <c r="A5577" s="128" t="str">
        <f t="shared" si="87"/>
        <v>Reg2015Other lip, oral cavity and pharynx - C14AllSexNorthern Network</v>
      </c>
      <c r="B5577" s="23" t="s">
        <v>2</v>
      </c>
      <c r="C5577" s="23">
        <v>2015</v>
      </c>
      <c r="D5577" s="23" t="s">
        <v>250</v>
      </c>
      <c r="E5577" s="23" t="s">
        <v>3</v>
      </c>
      <c r="F5577" s="23" t="s">
        <v>244</v>
      </c>
      <c r="G5577" s="23">
        <v>2</v>
      </c>
    </row>
    <row r="5578" spans="1:7" ht="15" x14ac:dyDescent="0.25">
      <c r="A5578" s="128" t="str">
        <f t="shared" si="87"/>
        <v>Reg2015Oesophagus - C15AllSexNorthern Network</v>
      </c>
      <c r="B5578" s="23" t="s">
        <v>2</v>
      </c>
      <c r="C5578" s="23">
        <v>2015</v>
      </c>
      <c r="D5578" s="23" t="s">
        <v>33</v>
      </c>
      <c r="E5578" s="23" t="s">
        <v>3</v>
      </c>
      <c r="F5578" s="23" t="s">
        <v>244</v>
      </c>
      <c r="G5578" s="23">
        <v>91</v>
      </c>
    </row>
    <row r="5579" spans="1:7" ht="15" x14ac:dyDescent="0.25">
      <c r="A5579" s="128" t="str">
        <f t="shared" si="87"/>
        <v>Reg2015Stomach - C16AllSexNorthern Network</v>
      </c>
      <c r="B5579" s="23" t="s">
        <v>2</v>
      </c>
      <c r="C5579" s="23">
        <v>2015</v>
      </c>
      <c r="D5579" s="23" t="s">
        <v>39</v>
      </c>
      <c r="E5579" s="23" t="s">
        <v>3</v>
      </c>
      <c r="F5579" s="23" t="s">
        <v>244</v>
      </c>
      <c r="G5579" s="23">
        <v>152</v>
      </c>
    </row>
    <row r="5580" spans="1:7" ht="15" x14ac:dyDescent="0.25">
      <c r="A5580" s="128" t="str">
        <f t="shared" si="87"/>
        <v>Reg2015Small intestine - C17AllSexNorthern Network</v>
      </c>
      <c r="B5580" s="23" t="s">
        <v>2</v>
      </c>
      <c r="C5580" s="23">
        <v>2015</v>
      </c>
      <c r="D5580" s="23" t="s">
        <v>252</v>
      </c>
      <c r="E5580" s="23" t="s">
        <v>3</v>
      </c>
      <c r="F5580" s="23" t="s">
        <v>244</v>
      </c>
      <c r="G5580" s="23">
        <v>42</v>
      </c>
    </row>
    <row r="5581" spans="1:7" ht="15" x14ac:dyDescent="0.25">
      <c r="A5581" s="128" t="str">
        <f t="shared" si="87"/>
        <v>Reg2015Colon, rectum and rectosigmoid junction - C18-C20AllSexNorthern Network</v>
      </c>
      <c r="B5581" s="23" t="s">
        <v>2</v>
      </c>
      <c r="C5581" s="23">
        <v>2015</v>
      </c>
      <c r="D5581" s="23" t="s">
        <v>1567</v>
      </c>
      <c r="E5581" s="23" t="s">
        <v>3</v>
      </c>
      <c r="F5581" s="23" t="s">
        <v>244</v>
      </c>
      <c r="G5581" s="23">
        <v>968</v>
      </c>
    </row>
    <row r="5582" spans="1:7" ht="15" x14ac:dyDescent="0.25">
      <c r="A5582" s="128" t="str">
        <f t="shared" si="87"/>
        <v>Reg2015Anus - C21AllSexNorthern Network</v>
      </c>
      <c r="B5582" s="23" t="s">
        <v>2</v>
      </c>
      <c r="C5582" s="23">
        <v>2015</v>
      </c>
      <c r="D5582" s="23" t="s">
        <v>18</v>
      </c>
      <c r="E5582" s="23" t="s">
        <v>3</v>
      </c>
      <c r="F5582" s="23" t="s">
        <v>244</v>
      </c>
      <c r="G5582" s="23">
        <v>24</v>
      </c>
    </row>
    <row r="5583" spans="1:7" ht="15" x14ac:dyDescent="0.25">
      <c r="A5583" s="128" t="str">
        <f t="shared" si="87"/>
        <v>Reg2015Liver - C22AllSexNorthern Network</v>
      </c>
      <c r="B5583" s="23" t="s">
        <v>2</v>
      </c>
      <c r="C5583" s="23">
        <v>2015</v>
      </c>
      <c r="D5583" s="23" t="s">
        <v>254</v>
      </c>
      <c r="E5583" s="23" t="s">
        <v>3</v>
      </c>
      <c r="F5583" s="23" t="s">
        <v>244</v>
      </c>
      <c r="G5583" s="23">
        <v>137</v>
      </c>
    </row>
    <row r="5584" spans="1:7" ht="15" x14ac:dyDescent="0.25">
      <c r="A5584" s="128" t="str">
        <f t="shared" si="87"/>
        <v>Reg2015Gallbladder - C23AllSexNorthern Network</v>
      </c>
      <c r="B5584" s="23" t="s">
        <v>2</v>
      </c>
      <c r="C5584" s="23">
        <v>2015</v>
      </c>
      <c r="D5584" s="23" t="s">
        <v>23</v>
      </c>
      <c r="E5584" s="23" t="s">
        <v>3</v>
      </c>
      <c r="F5584" s="23" t="s">
        <v>244</v>
      </c>
      <c r="G5584" s="23">
        <v>27</v>
      </c>
    </row>
    <row r="5585" spans="1:7" ht="15" x14ac:dyDescent="0.25">
      <c r="A5585" s="128" t="str">
        <f t="shared" si="87"/>
        <v>Reg2015Other biliary tract - C24AllSexNorthern Network</v>
      </c>
      <c r="B5585" s="23" t="s">
        <v>2</v>
      </c>
      <c r="C5585" s="23">
        <v>2015</v>
      </c>
      <c r="D5585" s="23" t="s">
        <v>255</v>
      </c>
      <c r="E5585" s="23" t="s">
        <v>3</v>
      </c>
      <c r="F5585" s="23" t="s">
        <v>244</v>
      </c>
      <c r="G5585" s="23">
        <v>30</v>
      </c>
    </row>
    <row r="5586" spans="1:7" ht="15" x14ac:dyDescent="0.25">
      <c r="A5586" s="128" t="str">
        <f t="shared" si="87"/>
        <v>Reg2015Pancreas - C25AllSexNorthern Network</v>
      </c>
      <c r="B5586" s="23" t="s">
        <v>2</v>
      </c>
      <c r="C5586" s="23">
        <v>2015</v>
      </c>
      <c r="D5586" s="23" t="s">
        <v>36</v>
      </c>
      <c r="E5586" s="23" t="s">
        <v>3</v>
      </c>
      <c r="F5586" s="23" t="s">
        <v>244</v>
      </c>
      <c r="G5586" s="23">
        <v>186</v>
      </c>
    </row>
    <row r="5587" spans="1:7" ht="15" x14ac:dyDescent="0.25">
      <c r="A5587" s="128" t="str">
        <f t="shared" si="87"/>
        <v>Reg2015Other digestive organs - C26AllSexNorthern Network</v>
      </c>
      <c r="B5587" s="23" t="s">
        <v>2</v>
      </c>
      <c r="C5587" s="23">
        <v>2015</v>
      </c>
      <c r="D5587" s="23" t="s">
        <v>256</v>
      </c>
      <c r="E5587" s="23" t="s">
        <v>3</v>
      </c>
      <c r="F5587" s="23" t="s">
        <v>244</v>
      </c>
      <c r="G5587" s="23">
        <v>37</v>
      </c>
    </row>
    <row r="5588" spans="1:7" ht="15" x14ac:dyDescent="0.25">
      <c r="A5588" s="128" t="str">
        <f t="shared" si="87"/>
        <v>Reg2015Nasal cavity and middle ear - C30AllSexNorthern Network</v>
      </c>
      <c r="B5588" s="23" t="s">
        <v>2</v>
      </c>
      <c r="C5588" s="23">
        <v>2015</v>
      </c>
      <c r="D5588" s="23" t="s">
        <v>258</v>
      </c>
      <c r="E5588" s="23" t="s">
        <v>3</v>
      </c>
      <c r="F5588" s="23" t="s">
        <v>244</v>
      </c>
      <c r="G5588" s="23">
        <v>7</v>
      </c>
    </row>
    <row r="5589" spans="1:7" ht="15" x14ac:dyDescent="0.25">
      <c r="A5589" s="128" t="str">
        <f t="shared" si="87"/>
        <v>Reg2015Accessory sinuses - C31AllSexNorthern Network</v>
      </c>
      <c r="B5589" s="23" t="s">
        <v>2</v>
      </c>
      <c r="C5589" s="23">
        <v>2015</v>
      </c>
      <c r="D5589" s="23" t="s">
        <v>259</v>
      </c>
      <c r="E5589" s="23" t="s">
        <v>3</v>
      </c>
      <c r="F5589" s="23" t="s">
        <v>244</v>
      </c>
      <c r="G5589" s="23">
        <v>3</v>
      </c>
    </row>
    <row r="5590" spans="1:7" ht="15" x14ac:dyDescent="0.25">
      <c r="A5590" s="128" t="str">
        <f t="shared" si="87"/>
        <v>Reg2015Larynx - C32AllSexNorthern Network</v>
      </c>
      <c r="B5590" s="23" t="s">
        <v>2</v>
      </c>
      <c r="C5590" s="23">
        <v>2015</v>
      </c>
      <c r="D5590" s="23" t="s">
        <v>25</v>
      </c>
      <c r="E5590" s="23" t="s">
        <v>3</v>
      </c>
      <c r="F5590" s="23" t="s">
        <v>244</v>
      </c>
      <c r="G5590" s="23">
        <v>25</v>
      </c>
    </row>
    <row r="5591" spans="1:7" ht="15" x14ac:dyDescent="0.25">
      <c r="A5591" s="128" t="str">
        <f t="shared" si="87"/>
        <v>Reg2015Lung - C33-C34AllSexNorthern Network</v>
      </c>
      <c r="B5591" s="23" t="s">
        <v>2</v>
      </c>
      <c r="C5591" s="23">
        <v>2015</v>
      </c>
      <c r="D5591" s="23" t="s">
        <v>47</v>
      </c>
      <c r="E5591" s="23" t="s">
        <v>3</v>
      </c>
      <c r="F5591" s="23" t="s">
        <v>244</v>
      </c>
      <c r="G5591" s="23">
        <v>742</v>
      </c>
    </row>
    <row r="5592" spans="1:7" ht="15" x14ac:dyDescent="0.25">
      <c r="A5592" s="128" t="str">
        <f t="shared" si="87"/>
        <v>Reg2015Thymus - C37AllSexNorthern Network</v>
      </c>
      <c r="B5592" s="23" t="s">
        <v>2</v>
      </c>
      <c r="C5592" s="23">
        <v>2015</v>
      </c>
      <c r="D5592" s="23" t="s">
        <v>41</v>
      </c>
      <c r="E5592" s="23" t="s">
        <v>3</v>
      </c>
      <c r="F5592" s="23" t="s">
        <v>244</v>
      </c>
      <c r="G5592" s="23">
        <v>9</v>
      </c>
    </row>
    <row r="5593" spans="1:7" ht="15" x14ac:dyDescent="0.25">
      <c r="A5593" s="128" t="str">
        <f t="shared" si="87"/>
        <v>Reg2015Heart, mediastinum and pleura - C38AllSexNorthern Network</v>
      </c>
      <c r="B5593" s="23" t="s">
        <v>2</v>
      </c>
      <c r="C5593" s="23">
        <v>2015</v>
      </c>
      <c r="D5593" s="23" t="s">
        <v>260</v>
      </c>
      <c r="E5593" s="23" t="s">
        <v>3</v>
      </c>
      <c r="F5593" s="23" t="s">
        <v>244</v>
      </c>
      <c r="G5593" s="23">
        <v>4</v>
      </c>
    </row>
    <row r="5594" spans="1:7" ht="15" x14ac:dyDescent="0.25">
      <c r="A5594" s="128" t="str">
        <f t="shared" si="87"/>
        <v>Reg2015Bone and articular cartilage - C40-C41AllSexNorthern Network</v>
      </c>
      <c r="B5594" s="23" t="s">
        <v>2</v>
      </c>
      <c r="C5594" s="23">
        <v>2015</v>
      </c>
      <c r="D5594" s="23" t="s">
        <v>262</v>
      </c>
      <c r="E5594" s="23" t="s">
        <v>3</v>
      </c>
      <c r="F5594" s="23" t="s">
        <v>244</v>
      </c>
      <c r="G5594" s="23">
        <v>7</v>
      </c>
    </row>
    <row r="5595" spans="1:7" ht="15" x14ac:dyDescent="0.25">
      <c r="A5595" s="128" t="str">
        <f t="shared" si="87"/>
        <v>Reg2015Melanoma - C43AllSexNorthern Network</v>
      </c>
      <c r="B5595" s="23" t="s">
        <v>2</v>
      </c>
      <c r="C5595" s="23">
        <v>2015</v>
      </c>
      <c r="D5595" s="23" t="s">
        <v>28</v>
      </c>
      <c r="E5595" s="23" t="s">
        <v>3</v>
      </c>
      <c r="F5595" s="23" t="s">
        <v>244</v>
      </c>
      <c r="G5595" s="23">
        <v>809</v>
      </c>
    </row>
    <row r="5596" spans="1:7" ht="15" x14ac:dyDescent="0.25">
      <c r="A5596" s="128" t="str">
        <f t="shared" si="87"/>
        <v>Reg2015Non-melanoma - C44AllSexNorthern Network</v>
      </c>
      <c r="B5596" s="23" t="s">
        <v>2</v>
      </c>
      <c r="C5596" s="23">
        <v>2015</v>
      </c>
      <c r="D5596" s="23" t="s">
        <v>263</v>
      </c>
      <c r="E5596" s="23" t="s">
        <v>3</v>
      </c>
      <c r="F5596" s="23" t="s">
        <v>244</v>
      </c>
      <c r="G5596" s="23">
        <v>41</v>
      </c>
    </row>
    <row r="5597" spans="1:7" ht="15" x14ac:dyDescent="0.25">
      <c r="A5597" s="128" t="str">
        <f t="shared" si="87"/>
        <v>Reg2015Mesothelioma - C45AllSexNorthern Network</v>
      </c>
      <c r="B5597" s="23" t="s">
        <v>2</v>
      </c>
      <c r="C5597" s="23">
        <v>2015</v>
      </c>
      <c r="D5597" s="23" t="s">
        <v>30</v>
      </c>
      <c r="E5597" s="23" t="s">
        <v>3</v>
      </c>
      <c r="F5597" s="23" t="s">
        <v>244</v>
      </c>
      <c r="G5597" s="23">
        <v>41</v>
      </c>
    </row>
    <row r="5598" spans="1:7" ht="15" x14ac:dyDescent="0.25">
      <c r="A5598" s="128" t="str">
        <f t="shared" si="87"/>
        <v>Reg2015Kaposi sarcoma - C46AllSexNorthern Network</v>
      </c>
      <c r="B5598" s="23" t="s">
        <v>2</v>
      </c>
      <c r="C5598" s="23">
        <v>2015</v>
      </c>
      <c r="D5598" s="23" t="s">
        <v>265</v>
      </c>
      <c r="E5598" s="23" t="s">
        <v>3</v>
      </c>
      <c r="F5598" s="23" t="s">
        <v>244</v>
      </c>
      <c r="G5598" s="23">
        <v>1</v>
      </c>
    </row>
    <row r="5599" spans="1:7" ht="15" x14ac:dyDescent="0.25">
      <c r="A5599" s="128" t="str">
        <f t="shared" si="87"/>
        <v>Reg2015Peripheral nerves and autonomic nervous system - C47AllSexNorthern Network</v>
      </c>
      <c r="B5599" s="23" t="s">
        <v>2</v>
      </c>
      <c r="C5599" s="23">
        <v>2015</v>
      </c>
      <c r="D5599" s="23" t="s">
        <v>266</v>
      </c>
      <c r="E5599" s="23" t="s">
        <v>3</v>
      </c>
      <c r="F5599" s="23" t="s">
        <v>244</v>
      </c>
      <c r="G5599" s="23">
        <v>1</v>
      </c>
    </row>
    <row r="5600" spans="1:7" ht="15" x14ac:dyDescent="0.25">
      <c r="A5600" s="128" t="str">
        <f t="shared" si="87"/>
        <v>Reg2015Peritoneum - C48AllSexNorthern Network</v>
      </c>
      <c r="B5600" s="23" t="s">
        <v>2</v>
      </c>
      <c r="C5600" s="23">
        <v>2015</v>
      </c>
      <c r="D5600" s="23" t="s">
        <v>267</v>
      </c>
      <c r="E5600" s="23" t="s">
        <v>3</v>
      </c>
      <c r="F5600" s="23" t="s">
        <v>244</v>
      </c>
      <c r="G5600" s="23">
        <v>19</v>
      </c>
    </row>
    <row r="5601" spans="1:7" ht="15" x14ac:dyDescent="0.25">
      <c r="A5601" s="128" t="str">
        <f t="shared" si="87"/>
        <v>Reg2015Connective tissue - C49AllSexNorthern Network</v>
      </c>
      <c r="B5601" s="23" t="s">
        <v>2</v>
      </c>
      <c r="C5601" s="23">
        <v>2015</v>
      </c>
      <c r="D5601" s="23" t="s">
        <v>268</v>
      </c>
      <c r="E5601" s="23" t="s">
        <v>3</v>
      </c>
      <c r="F5601" s="23" t="s">
        <v>244</v>
      </c>
      <c r="G5601" s="23">
        <v>38</v>
      </c>
    </row>
    <row r="5602" spans="1:7" ht="15" x14ac:dyDescent="0.25">
      <c r="A5602" s="128" t="str">
        <f t="shared" si="87"/>
        <v>Reg2015Breast - C50AllSexNorthern Network</v>
      </c>
      <c r="B5602" s="23" t="s">
        <v>2</v>
      </c>
      <c r="C5602" s="23">
        <v>2015</v>
      </c>
      <c r="D5602" s="23" t="s">
        <v>21</v>
      </c>
      <c r="E5602" s="23" t="s">
        <v>3</v>
      </c>
      <c r="F5602" s="23" t="s">
        <v>244</v>
      </c>
      <c r="G5602" s="23">
        <v>1129</v>
      </c>
    </row>
    <row r="5603" spans="1:7" ht="15" x14ac:dyDescent="0.25">
      <c r="A5603" s="128" t="str">
        <f t="shared" si="87"/>
        <v>Reg2015Vulva - C51AllSexNorthern Network</v>
      </c>
      <c r="B5603" s="23" t="s">
        <v>2</v>
      </c>
      <c r="C5603" s="23">
        <v>2015</v>
      </c>
      <c r="D5603" s="23" t="s">
        <v>46</v>
      </c>
      <c r="E5603" s="23" t="s">
        <v>3</v>
      </c>
      <c r="F5603" s="23" t="s">
        <v>244</v>
      </c>
      <c r="G5603" s="23">
        <v>6</v>
      </c>
    </row>
    <row r="5604" spans="1:7" ht="15" x14ac:dyDescent="0.25">
      <c r="A5604" s="128" t="str">
        <f t="shared" si="87"/>
        <v>Reg2015Vagina - C52AllSexNorthern Network</v>
      </c>
      <c r="B5604" s="23" t="s">
        <v>2</v>
      </c>
      <c r="C5604" s="23">
        <v>2015</v>
      </c>
      <c r="D5604" s="23" t="s">
        <v>45</v>
      </c>
      <c r="E5604" s="23" t="s">
        <v>3</v>
      </c>
      <c r="F5604" s="23" t="s">
        <v>244</v>
      </c>
      <c r="G5604" s="23">
        <v>3</v>
      </c>
    </row>
    <row r="5605" spans="1:7" ht="15" x14ac:dyDescent="0.25">
      <c r="A5605" s="128" t="str">
        <f t="shared" si="87"/>
        <v>Reg2015Cervix - C53AllSexNorthern Network</v>
      </c>
      <c r="B5605" s="23" t="s">
        <v>2</v>
      </c>
      <c r="C5605" s="23">
        <v>2015</v>
      </c>
      <c r="D5605" s="23" t="s">
        <v>22</v>
      </c>
      <c r="E5605" s="23" t="s">
        <v>3</v>
      </c>
      <c r="F5605" s="23" t="s">
        <v>244</v>
      </c>
      <c r="G5605" s="23">
        <v>38</v>
      </c>
    </row>
    <row r="5606" spans="1:7" ht="15" x14ac:dyDescent="0.25">
      <c r="A5606" s="128" t="str">
        <f t="shared" si="87"/>
        <v>Reg2015Uterus - C54-C55AllSexNorthern Network</v>
      </c>
      <c r="B5606" s="23" t="s">
        <v>2</v>
      </c>
      <c r="C5606" s="23">
        <v>2015</v>
      </c>
      <c r="D5606" s="23" t="s">
        <v>44</v>
      </c>
      <c r="E5606" s="23" t="s">
        <v>3</v>
      </c>
      <c r="F5606" s="23" t="s">
        <v>244</v>
      </c>
      <c r="G5606" s="23">
        <v>212</v>
      </c>
    </row>
    <row r="5607" spans="1:7" ht="15" x14ac:dyDescent="0.25">
      <c r="A5607" s="128" t="str">
        <f t="shared" si="87"/>
        <v>Reg2015Ovary - C56AllSexNorthern Network</v>
      </c>
      <c r="B5607" s="23" t="s">
        <v>2</v>
      </c>
      <c r="C5607" s="23">
        <v>2015</v>
      </c>
      <c r="D5607" s="23" t="s">
        <v>35</v>
      </c>
      <c r="E5607" s="23" t="s">
        <v>3</v>
      </c>
      <c r="F5607" s="23" t="s">
        <v>244</v>
      </c>
      <c r="G5607" s="23">
        <v>82</v>
      </c>
    </row>
    <row r="5608" spans="1:7" ht="15" x14ac:dyDescent="0.25">
      <c r="A5608" s="128" t="str">
        <f t="shared" si="87"/>
        <v>Reg2015Other female genital organs - C57AllSexNorthern Network</v>
      </c>
      <c r="B5608" s="23" t="s">
        <v>2</v>
      </c>
      <c r="C5608" s="23">
        <v>2015</v>
      </c>
      <c r="D5608" s="23" t="s">
        <v>270</v>
      </c>
      <c r="E5608" s="23" t="s">
        <v>3</v>
      </c>
      <c r="F5608" s="23" t="s">
        <v>244</v>
      </c>
      <c r="G5608" s="23">
        <v>45</v>
      </c>
    </row>
    <row r="5609" spans="1:7" ht="15" x14ac:dyDescent="0.25">
      <c r="A5609" s="128" t="str">
        <f t="shared" si="87"/>
        <v>Reg2015Placenta - C58AllSexNorthern Network</v>
      </c>
      <c r="B5609" s="23" t="s">
        <v>2</v>
      </c>
      <c r="C5609" s="23">
        <v>2015</v>
      </c>
      <c r="D5609" s="23" t="s">
        <v>48</v>
      </c>
      <c r="E5609" s="23" t="s">
        <v>3</v>
      </c>
      <c r="F5609" s="23" t="s">
        <v>244</v>
      </c>
      <c r="G5609" s="23">
        <v>1</v>
      </c>
    </row>
    <row r="5610" spans="1:7" ht="15" x14ac:dyDescent="0.25">
      <c r="A5610" s="128" t="str">
        <f t="shared" si="87"/>
        <v>Reg2015Penis - C60AllSexNorthern Network</v>
      </c>
      <c r="B5610" s="23" t="s">
        <v>2</v>
      </c>
      <c r="C5610" s="23">
        <v>2015</v>
      </c>
      <c r="D5610" s="23" t="s">
        <v>37</v>
      </c>
      <c r="E5610" s="23" t="s">
        <v>3</v>
      </c>
      <c r="F5610" s="23" t="s">
        <v>244</v>
      </c>
      <c r="G5610" s="23">
        <v>5</v>
      </c>
    </row>
    <row r="5611" spans="1:7" ht="15" x14ac:dyDescent="0.25">
      <c r="A5611" s="128" t="str">
        <f t="shared" si="87"/>
        <v>Reg2015Prostate - C61AllSexNorthern Network</v>
      </c>
      <c r="B5611" s="23" t="s">
        <v>2</v>
      </c>
      <c r="C5611" s="23">
        <v>2015</v>
      </c>
      <c r="D5611" s="23" t="s">
        <v>38</v>
      </c>
      <c r="E5611" s="23" t="s">
        <v>3</v>
      </c>
      <c r="F5611" s="23" t="s">
        <v>244</v>
      </c>
      <c r="G5611" s="23">
        <v>933</v>
      </c>
    </row>
    <row r="5612" spans="1:7" ht="15" x14ac:dyDescent="0.25">
      <c r="A5612" s="128" t="str">
        <f t="shared" si="87"/>
        <v>Reg2015Testis - C62AllSexNorthern Network</v>
      </c>
      <c r="B5612" s="23" t="s">
        <v>2</v>
      </c>
      <c r="C5612" s="23">
        <v>2015</v>
      </c>
      <c r="D5612" s="23" t="s">
        <v>40</v>
      </c>
      <c r="E5612" s="23" t="s">
        <v>3</v>
      </c>
      <c r="F5612" s="23" t="s">
        <v>244</v>
      </c>
      <c r="G5612" s="23">
        <v>57</v>
      </c>
    </row>
    <row r="5613" spans="1:7" ht="15" x14ac:dyDescent="0.25">
      <c r="A5613" s="128" t="str">
        <f t="shared" si="87"/>
        <v>Reg2015Other male genital organs - C63AllSexNorthern Network</v>
      </c>
      <c r="B5613" s="23" t="s">
        <v>2</v>
      </c>
      <c r="C5613" s="23">
        <v>2015</v>
      </c>
      <c r="D5613" s="23" t="s">
        <v>272</v>
      </c>
      <c r="E5613" s="23" t="s">
        <v>3</v>
      </c>
      <c r="F5613" s="23" t="s">
        <v>244</v>
      </c>
      <c r="G5613" s="23">
        <v>3</v>
      </c>
    </row>
    <row r="5614" spans="1:7" ht="15" x14ac:dyDescent="0.25">
      <c r="A5614" s="128" t="str">
        <f t="shared" si="87"/>
        <v>Reg2015Kidney - C64AllSexNorthern Network</v>
      </c>
      <c r="B5614" s="23" t="s">
        <v>2</v>
      </c>
      <c r="C5614" s="23">
        <v>2015</v>
      </c>
      <c r="D5614" s="23" t="s">
        <v>274</v>
      </c>
      <c r="E5614" s="23" t="s">
        <v>3</v>
      </c>
      <c r="F5614" s="23" t="s">
        <v>244</v>
      </c>
      <c r="G5614" s="23">
        <v>181</v>
      </c>
    </row>
    <row r="5615" spans="1:7" ht="15" x14ac:dyDescent="0.25">
      <c r="A5615" s="128" t="str">
        <f t="shared" si="87"/>
        <v>Reg2015Renal pelvis - C65AllSexNorthern Network</v>
      </c>
      <c r="B5615" s="23" t="s">
        <v>2</v>
      </c>
      <c r="C5615" s="23">
        <v>2015</v>
      </c>
      <c r="D5615" s="23" t="s">
        <v>275</v>
      </c>
      <c r="E5615" s="23" t="s">
        <v>3</v>
      </c>
      <c r="F5615" s="23" t="s">
        <v>244</v>
      </c>
      <c r="G5615" s="23">
        <v>7</v>
      </c>
    </row>
    <row r="5616" spans="1:7" ht="15" x14ac:dyDescent="0.25">
      <c r="A5616" s="128" t="str">
        <f t="shared" si="87"/>
        <v>Reg2015Ureter - C66AllSexNorthern Network</v>
      </c>
      <c r="B5616" s="23" t="s">
        <v>2</v>
      </c>
      <c r="C5616" s="23">
        <v>2015</v>
      </c>
      <c r="D5616" s="23" t="s">
        <v>43</v>
      </c>
      <c r="E5616" s="23" t="s">
        <v>3</v>
      </c>
      <c r="F5616" s="23" t="s">
        <v>244</v>
      </c>
      <c r="G5616" s="23">
        <v>11</v>
      </c>
    </row>
    <row r="5617" spans="1:7" ht="15" x14ac:dyDescent="0.25">
      <c r="A5617" s="128" t="str">
        <f t="shared" si="87"/>
        <v>Reg2015Bladder - C67AllSexNorthern Network</v>
      </c>
      <c r="B5617" s="23" t="s">
        <v>2</v>
      </c>
      <c r="C5617" s="23">
        <v>2015</v>
      </c>
      <c r="D5617" s="23" t="s">
        <v>19</v>
      </c>
      <c r="E5617" s="23" t="s">
        <v>3</v>
      </c>
      <c r="F5617" s="23" t="s">
        <v>244</v>
      </c>
      <c r="G5617" s="23">
        <v>139</v>
      </c>
    </row>
    <row r="5618" spans="1:7" ht="15" x14ac:dyDescent="0.25">
      <c r="A5618" s="128" t="str">
        <f t="shared" si="87"/>
        <v>Reg2015Other urinary organs - C68AllSexNorthern Network</v>
      </c>
      <c r="B5618" s="23" t="s">
        <v>2</v>
      </c>
      <c r="C5618" s="23">
        <v>2015</v>
      </c>
      <c r="D5618" s="23" t="s">
        <v>276</v>
      </c>
      <c r="E5618" s="23" t="s">
        <v>3</v>
      </c>
      <c r="F5618" s="23" t="s">
        <v>244</v>
      </c>
      <c r="G5618" s="23">
        <v>7</v>
      </c>
    </row>
    <row r="5619" spans="1:7" ht="15" x14ac:dyDescent="0.25">
      <c r="A5619" s="128" t="str">
        <f t="shared" si="87"/>
        <v>Reg2015Eye - C69AllSexNorthern Network</v>
      </c>
      <c r="B5619" s="23" t="s">
        <v>2</v>
      </c>
      <c r="C5619" s="23">
        <v>2015</v>
      </c>
      <c r="D5619" s="23" t="s">
        <v>278</v>
      </c>
      <c r="E5619" s="23" t="s">
        <v>3</v>
      </c>
      <c r="F5619" s="23" t="s">
        <v>244</v>
      </c>
      <c r="G5619" s="23">
        <v>8</v>
      </c>
    </row>
    <row r="5620" spans="1:7" ht="15" x14ac:dyDescent="0.25">
      <c r="A5620" s="128" t="str">
        <f t="shared" si="87"/>
        <v>Reg2015Meninges - C70AllSexNorthern Network</v>
      </c>
      <c r="B5620" s="23" t="s">
        <v>2</v>
      </c>
      <c r="C5620" s="23">
        <v>2015</v>
      </c>
      <c r="D5620" s="23" t="s">
        <v>29</v>
      </c>
      <c r="E5620" s="23" t="s">
        <v>3</v>
      </c>
      <c r="F5620" s="23" t="s">
        <v>244</v>
      </c>
      <c r="G5620" s="23">
        <v>1</v>
      </c>
    </row>
    <row r="5621" spans="1:7" ht="15" x14ac:dyDescent="0.25">
      <c r="A5621" s="128" t="str">
        <f t="shared" si="87"/>
        <v>Reg2015Brain - C71AllSexNorthern Network</v>
      </c>
      <c r="B5621" s="23" t="s">
        <v>2</v>
      </c>
      <c r="C5621" s="23">
        <v>2015</v>
      </c>
      <c r="D5621" s="23" t="s">
        <v>20</v>
      </c>
      <c r="E5621" s="23" t="s">
        <v>3</v>
      </c>
      <c r="F5621" s="23" t="s">
        <v>244</v>
      </c>
      <c r="G5621" s="23">
        <v>99</v>
      </c>
    </row>
    <row r="5622" spans="1:7" ht="15" x14ac:dyDescent="0.25">
      <c r="A5622" s="128" t="str">
        <f t="shared" si="87"/>
        <v>Reg2015Other central nervous system - C72AllSexNorthern Network</v>
      </c>
      <c r="B5622" s="23" t="s">
        <v>2</v>
      </c>
      <c r="C5622" s="23">
        <v>2015</v>
      </c>
      <c r="D5622" s="23" t="s">
        <v>279</v>
      </c>
      <c r="E5622" s="23" t="s">
        <v>3</v>
      </c>
      <c r="F5622" s="23" t="s">
        <v>244</v>
      </c>
      <c r="G5622" s="23">
        <v>2</v>
      </c>
    </row>
    <row r="5623" spans="1:7" ht="15" x14ac:dyDescent="0.25">
      <c r="A5623" s="128" t="str">
        <f t="shared" si="87"/>
        <v>Reg2015Thyroid - C73AllSexNorthern Network</v>
      </c>
      <c r="B5623" s="23" t="s">
        <v>2</v>
      </c>
      <c r="C5623" s="23">
        <v>2015</v>
      </c>
      <c r="D5623" s="23" t="s">
        <v>281</v>
      </c>
      <c r="E5623" s="23" t="s">
        <v>3</v>
      </c>
      <c r="F5623" s="23" t="s">
        <v>244</v>
      </c>
      <c r="G5623" s="23">
        <v>145</v>
      </c>
    </row>
    <row r="5624" spans="1:7" ht="15" x14ac:dyDescent="0.25">
      <c r="A5624" s="128" t="str">
        <f t="shared" si="87"/>
        <v>Reg2015Adrenal gland - C74AllSexNorthern Network</v>
      </c>
      <c r="B5624" s="23" t="s">
        <v>2</v>
      </c>
      <c r="C5624" s="23">
        <v>2015</v>
      </c>
      <c r="D5624" s="23" t="s">
        <v>282</v>
      </c>
      <c r="E5624" s="23" t="s">
        <v>3</v>
      </c>
      <c r="F5624" s="23" t="s">
        <v>244</v>
      </c>
      <c r="G5624" s="23">
        <v>10</v>
      </c>
    </row>
    <row r="5625" spans="1:7" ht="15" x14ac:dyDescent="0.25">
      <c r="A5625" s="128" t="str">
        <f t="shared" si="87"/>
        <v>Reg2015Other endocrine glands - C75AllSexNorthern Network</v>
      </c>
      <c r="B5625" s="23" t="s">
        <v>2</v>
      </c>
      <c r="C5625" s="23">
        <v>2015</v>
      </c>
      <c r="D5625" s="23" t="s">
        <v>283</v>
      </c>
      <c r="E5625" s="23" t="s">
        <v>3</v>
      </c>
      <c r="F5625" s="23" t="s">
        <v>244</v>
      </c>
      <c r="G5625" s="23">
        <v>3</v>
      </c>
    </row>
    <row r="5626" spans="1:7" ht="15" x14ac:dyDescent="0.25">
      <c r="A5626" s="128" t="str">
        <f t="shared" si="87"/>
        <v>Reg2015Other and ill-defined sites - C76AllSexNorthern Network</v>
      </c>
      <c r="B5626" s="23" t="s">
        <v>2</v>
      </c>
      <c r="C5626" s="23">
        <v>2015</v>
      </c>
      <c r="D5626" s="23" t="s">
        <v>285</v>
      </c>
      <c r="E5626" s="23" t="s">
        <v>3</v>
      </c>
      <c r="F5626" s="23" t="s">
        <v>244</v>
      </c>
      <c r="G5626" s="23">
        <v>2</v>
      </c>
    </row>
    <row r="5627" spans="1:7" ht="15" x14ac:dyDescent="0.25">
      <c r="A5627" s="128" t="str">
        <f t="shared" si="87"/>
        <v>Reg2015Unknown primary - C77-C79AllSexNorthern Network</v>
      </c>
      <c r="B5627" s="23" t="s">
        <v>2</v>
      </c>
      <c r="C5627" s="23">
        <v>2015</v>
      </c>
      <c r="D5627" s="23" t="s">
        <v>286</v>
      </c>
      <c r="E5627" s="23" t="s">
        <v>3</v>
      </c>
      <c r="F5627" s="23" t="s">
        <v>244</v>
      </c>
      <c r="G5627" s="23">
        <v>106</v>
      </c>
    </row>
    <row r="5628" spans="1:7" ht="15" x14ac:dyDescent="0.25">
      <c r="A5628" s="128" t="str">
        <f t="shared" si="87"/>
        <v>Reg2015Unspecified site - C80AllSexNorthern Network</v>
      </c>
      <c r="B5628" s="23" t="s">
        <v>2</v>
      </c>
      <c r="C5628" s="23">
        <v>2015</v>
      </c>
      <c r="D5628" s="23" t="s">
        <v>287</v>
      </c>
      <c r="E5628" s="23" t="s">
        <v>3</v>
      </c>
      <c r="F5628" s="23" t="s">
        <v>244</v>
      </c>
      <c r="G5628" s="23">
        <v>22</v>
      </c>
    </row>
    <row r="5629" spans="1:7" ht="15" x14ac:dyDescent="0.25">
      <c r="A5629" s="128" t="str">
        <f t="shared" si="87"/>
        <v>Reg2015Hodgkin lymphoma - C81AllSexNorthern Network</v>
      </c>
      <c r="B5629" s="23" t="s">
        <v>2</v>
      </c>
      <c r="C5629" s="23">
        <v>2015</v>
      </c>
      <c r="D5629" s="23" t="s">
        <v>289</v>
      </c>
      <c r="E5629" s="23" t="s">
        <v>3</v>
      </c>
      <c r="F5629" s="23" t="s">
        <v>244</v>
      </c>
      <c r="G5629" s="23">
        <v>44</v>
      </c>
    </row>
    <row r="5630" spans="1:7" ht="15" x14ac:dyDescent="0.25">
      <c r="A5630" s="128" t="str">
        <f t="shared" si="87"/>
        <v>Reg2015Non-Hodgkin lymphoma - C82-C86, C96AllSexNorthern Network</v>
      </c>
      <c r="B5630" s="23" t="s">
        <v>2</v>
      </c>
      <c r="C5630" s="23">
        <v>2015</v>
      </c>
      <c r="D5630" s="23" t="s">
        <v>365</v>
      </c>
      <c r="E5630" s="23" t="s">
        <v>3</v>
      </c>
      <c r="F5630" s="23" t="s">
        <v>244</v>
      </c>
      <c r="G5630" s="23">
        <v>288</v>
      </c>
    </row>
    <row r="5631" spans="1:7" ht="15" x14ac:dyDescent="0.25">
      <c r="A5631" s="128" t="str">
        <f t="shared" si="87"/>
        <v>Reg2015Immunoproliferative cancers - C88AllSexNorthern Network</v>
      </c>
      <c r="B5631" s="23" t="s">
        <v>2</v>
      </c>
      <c r="C5631" s="23">
        <v>2015</v>
      </c>
      <c r="D5631" s="23" t="s">
        <v>291</v>
      </c>
      <c r="E5631" s="23" t="s">
        <v>3</v>
      </c>
      <c r="F5631" s="23" t="s">
        <v>244</v>
      </c>
      <c r="G5631" s="23">
        <v>12</v>
      </c>
    </row>
    <row r="5632" spans="1:7" ht="15" x14ac:dyDescent="0.25">
      <c r="A5632" s="128" t="str">
        <f t="shared" si="87"/>
        <v>Reg2015Myeloma - C90AllSexNorthern Network</v>
      </c>
      <c r="B5632" s="23" t="s">
        <v>2</v>
      </c>
      <c r="C5632" s="23">
        <v>2015</v>
      </c>
      <c r="D5632" s="23" t="s">
        <v>292</v>
      </c>
      <c r="E5632" s="23" t="s">
        <v>3</v>
      </c>
      <c r="F5632" s="23" t="s">
        <v>244</v>
      </c>
      <c r="G5632" s="23">
        <v>153</v>
      </c>
    </row>
    <row r="5633" spans="1:7" ht="15" x14ac:dyDescent="0.25">
      <c r="A5633" s="128" t="str">
        <f t="shared" si="87"/>
        <v>Reg2015Leukaemia - C91-C95AllSexNorthern Network</v>
      </c>
      <c r="B5633" s="23" t="s">
        <v>2</v>
      </c>
      <c r="C5633" s="23">
        <v>2015</v>
      </c>
      <c r="D5633" s="23" t="s">
        <v>26</v>
      </c>
      <c r="E5633" s="23" t="s">
        <v>3</v>
      </c>
      <c r="F5633" s="23" t="s">
        <v>244</v>
      </c>
      <c r="G5633" s="23">
        <v>253</v>
      </c>
    </row>
    <row r="5634" spans="1:7" ht="15" x14ac:dyDescent="0.25">
      <c r="A5634" s="128" t="str">
        <f t="shared" si="87"/>
        <v>Reg2015Polycythemia vera - D45AllSexNorthern Network</v>
      </c>
      <c r="B5634" s="23" t="s">
        <v>2</v>
      </c>
      <c r="C5634" s="23">
        <v>2015</v>
      </c>
      <c r="D5634" s="23" t="s">
        <v>294</v>
      </c>
      <c r="E5634" s="23" t="s">
        <v>3</v>
      </c>
      <c r="F5634" s="23" t="s">
        <v>244</v>
      </c>
      <c r="G5634" s="23">
        <v>15</v>
      </c>
    </row>
    <row r="5635" spans="1:7" ht="15" x14ac:dyDescent="0.25">
      <c r="A5635" s="128" t="str">
        <f t="shared" ref="A5635:A5698" si="88">B5635&amp;C5635&amp;D5635&amp;E5635&amp;F5635</f>
        <v>Reg2015Myelodyplastic syndromes - D46AllSexNorthern Network</v>
      </c>
      <c r="B5635" s="23" t="s">
        <v>2</v>
      </c>
      <c r="C5635" s="23">
        <v>2015</v>
      </c>
      <c r="D5635" s="23" t="s">
        <v>295</v>
      </c>
      <c r="E5635" s="23" t="s">
        <v>3</v>
      </c>
      <c r="F5635" s="23" t="s">
        <v>244</v>
      </c>
      <c r="G5635" s="23">
        <v>46</v>
      </c>
    </row>
    <row r="5636" spans="1:7" ht="15" x14ac:dyDescent="0.25">
      <c r="A5636" s="128" t="str">
        <f t="shared" si="88"/>
        <v>Reg2015Uncertain behaviour of lymphoid, haematopoietic and related tissue - D47AllSexNorthern Network</v>
      </c>
      <c r="B5636" s="23" t="s">
        <v>2</v>
      </c>
      <c r="C5636" s="23">
        <v>2015</v>
      </c>
      <c r="D5636" s="23" t="s">
        <v>296</v>
      </c>
      <c r="E5636" s="23" t="s">
        <v>3</v>
      </c>
      <c r="F5636" s="23" t="s">
        <v>244</v>
      </c>
      <c r="G5636" s="23">
        <v>37</v>
      </c>
    </row>
    <row r="5637" spans="1:7" ht="15" x14ac:dyDescent="0.25">
      <c r="A5637" s="128" t="str">
        <f t="shared" si="88"/>
        <v>Reg2015Lip - C00AllSexMidland Network</v>
      </c>
      <c r="B5637" s="23" t="s">
        <v>2</v>
      </c>
      <c r="C5637" s="23">
        <v>2015</v>
      </c>
      <c r="D5637" s="23" t="s">
        <v>27</v>
      </c>
      <c r="E5637" s="23" t="s">
        <v>3</v>
      </c>
      <c r="F5637" s="23" t="s">
        <v>243</v>
      </c>
      <c r="G5637" s="23">
        <v>8</v>
      </c>
    </row>
    <row r="5638" spans="1:7" ht="15" x14ac:dyDescent="0.25">
      <c r="A5638" s="128" t="str">
        <f t="shared" si="88"/>
        <v>Reg2015Tongue - C01-C02AllSexMidland Network</v>
      </c>
      <c r="B5638" s="23" t="s">
        <v>2</v>
      </c>
      <c r="C5638" s="23">
        <v>2015</v>
      </c>
      <c r="D5638" s="23" t="s">
        <v>42</v>
      </c>
      <c r="E5638" s="23" t="s">
        <v>3</v>
      </c>
      <c r="F5638" s="23" t="s">
        <v>243</v>
      </c>
      <c r="G5638" s="23">
        <v>29</v>
      </c>
    </row>
    <row r="5639" spans="1:7" ht="15" x14ac:dyDescent="0.25">
      <c r="A5639" s="128" t="str">
        <f t="shared" si="88"/>
        <v>Reg2015Mouth - C03-C06AllSexMidland Network</v>
      </c>
      <c r="B5639" s="23" t="s">
        <v>2</v>
      </c>
      <c r="C5639" s="23">
        <v>2015</v>
      </c>
      <c r="D5639" s="23" t="s">
        <v>31</v>
      </c>
      <c r="E5639" s="23" t="s">
        <v>3</v>
      </c>
      <c r="F5639" s="23" t="s">
        <v>243</v>
      </c>
      <c r="G5639" s="23">
        <v>15</v>
      </c>
    </row>
    <row r="5640" spans="1:7" ht="15" x14ac:dyDescent="0.25">
      <c r="A5640" s="128" t="str">
        <f t="shared" si="88"/>
        <v>Reg2015Salivary glands - C07-C08AllSexMidland Network</v>
      </c>
      <c r="B5640" s="23" t="s">
        <v>2</v>
      </c>
      <c r="C5640" s="23">
        <v>2015</v>
      </c>
      <c r="D5640" s="23" t="s">
        <v>247</v>
      </c>
      <c r="E5640" s="23" t="s">
        <v>3</v>
      </c>
      <c r="F5640" s="23" t="s">
        <v>243</v>
      </c>
      <c r="G5640" s="23">
        <v>6</v>
      </c>
    </row>
    <row r="5641" spans="1:7" ht="15" x14ac:dyDescent="0.25">
      <c r="A5641" s="128" t="str">
        <f t="shared" si="88"/>
        <v>Reg2015Tonsils - C09AllSexMidland Network</v>
      </c>
      <c r="B5641" s="23" t="s">
        <v>2</v>
      </c>
      <c r="C5641" s="23">
        <v>2015</v>
      </c>
      <c r="D5641" s="23" t="s">
        <v>248</v>
      </c>
      <c r="E5641" s="23" t="s">
        <v>3</v>
      </c>
      <c r="F5641" s="23" t="s">
        <v>243</v>
      </c>
      <c r="G5641" s="23">
        <v>14</v>
      </c>
    </row>
    <row r="5642" spans="1:7" ht="15" x14ac:dyDescent="0.25">
      <c r="A5642" s="128" t="str">
        <f t="shared" si="88"/>
        <v>Reg2015Oropharynx - C10AllSexMidland Network</v>
      </c>
      <c r="B5642" s="23" t="s">
        <v>2</v>
      </c>
      <c r="C5642" s="23">
        <v>2015</v>
      </c>
      <c r="D5642" s="23" t="s">
        <v>34</v>
      </c>
      <c r="E5642" s="23" t="s">
        <v>3</v>
      </c>
      <c r="F5642" s="23" t="s">
        <v>243</v>
      </c>
      <c r="G5642" s="23">
        <v>3</v>
      </c>
    </row>
    <row r="5643" spans="1:7" ht="15" x14ac:dyDescent="0.25">
      <c r="A5643" s="128" t="str">
        <f t="shared" si="88"/>
        <v>Reg2015Nasopharynx - C11AllSexMidland Network</v>
      </c>
      <c r="B5643" s="23" t="s">
        <v>2</v>
      </c>
      <c r="C5643" s="23">
        <v>2015</v>
      </c>
      <c r="D5643" s="23" t="s">
        <v>32</v>
      </c>
      <c r="E5643" s="23" t="s">
        <v>3</v>
      </c>
      <c r="F5643" s="23" t="s">
        <v>243</v>
      </c>
      <c r="G5643" s="23">
        <v>5</v>
      </c>
    </row>
    <row r="5644" spans="1:7" ht="15" x14ac:dyDescent="0.25">
      <c r="A5644" s="128" t="str">
        <f t="shared" si="88"/>
        <v>Reg2015Pyriform sinus - C12AllSexMidland Network</v>
      </c>
      <c r="B5644" s="23" t="s">
        <v>2</v>
      </c>
      <c r="C5644" s="23">
        <v>2015</v>
      </c>
      <c r="D5644" s="23" t="s">
        <v>249</v>
      </c>
      <c r="E5644" s="23" t="s">
        <v>3</v>
      </c>
      <c r="F5644" s="23" t="s">
        <v>243</v>
      </c>
      <c r="G5644" s="23">
        <v>2</v>
      </c>
    </row>
    <row r="5645" spans="1:7" ht="15" x14ac:dyDescent="0.25">
      <c r="A5645" s="128" t="str">
        <f t="shared" si="88"/>
        <v>Reg2015Hypopharynx - C13AllSexMidland Network</v>
      </c>
      <c r="B5645" s="23" t="s">
        <v>2</v>
      </c>
      <c r="C5645" s="23">
        <v>2015</v>
      </c>
      <c r="D5645" s="23" t="s">
        <v>24</v>
      </c>
      <c r="E5645" s="23" t="s">
        <v>3</v>
      </c>
      <c r="F5645" s="23" t="s">
        <v>243</v>
      </c>
      <c r="G5645" s="23">
        <v>1</v>
      </c>
    </row>
    <row r="5646" spans="1:7" ht="15" x14ac:dyDescent="0.25">
      <c r="A5646" s="128" t="str">
        <f t="shared" si="88"/>
        <v>Reg2015Other lip, oral cavity and pharynx - C14AllSexMidland Network</v>
      </c>
      <c r="B5646" s="23" t="s">
        <v>2</v>
      </c>
      <c r="C5646" s="23">
        <v>2015</v>
      </c>
      <c r="D5646" s="23" t="s">
        <v>250</v>
      </c>
      <c r="E5646" s="23" t="s">
        <v>3</v>
      </c>
      <c r="F5646" s="23" t="s">
        <v>243</v>
      </c>
      <c r="G5646" s="23">
        <v>2</v>
      </c>
    </row>
    <row r="5647" spans="1:7" ht="15" x14ac:dyDescent="0.25">
      <c r="A5647" s="128" t="str">
        <f t="shared" si="88"/>
        <v>Reg2015Oesophagus - C15AllSexMidland Network</v>
      </c>
      <c r="B5647" s="23" t="s">
        <v>2</v>
      </c>
      <c r="C5647" s="23">
        <v>2015</v>
      </c>
      <c r="D5647" s="23" t="s">
        <v>33</v>
      </c>
      <c r="E5647" s="23" t="s">
        <v>3</v>
      </c>
      <c r="F5647" s="23" t="s">
        <v>243</v>
      </c>
      <c r="G5647" s="23">
        <v>60</v>
      </c>
    </row>
    <row r="5648" spans="1:7" ht="15" x14ac:dyDescent="0.25">
      <c r="A5648" s="128" t="str">
        <f t="shared" si="88"/>
        <v>Reg2015Stomach - C16AllSexMidland Network</v>
      </c>
      <c r="B5648" s="23" t="s">
        <v>2</v>
      </c>
      <c r="C5648" s="23">
        <v>2015</v>
      </c>
      <c r="D5648" s="23" t="s">
        <v>39</v>
      </c>
      <c r="E5648" s="23" t="s">
        <v>3</v>
      </c>
      <c r="F5648" s="23" t="s">
        <v>243</v>
      </c>
      <c r="G5648" s="23">
        <v>71</v>
      </c>
    </row>
    <row r="5649" spans="1:7" ht="15" x14ac:dyDescent="0.25">
      <c r="A5649" s="128" t="str">
        <f t="shared" si="88"/>
        <v>Reg2015Small intestine - C17AllSexMidland Network</v>
      </c>
      <c r="B5649" s="23" t="s">
        <v>2</v>
      </c>
      <c r="C5649" s="23">
        <v>2015</v>
      </c>
      <c r="D5649" s="23" t="s">
        <v>252</v>
      </c>
      <c r="E5649" s="23" t="s">
        <v>3</v>
      </c>
      <c r="F5649" s="23" t="s">
        <v>243</v>
      </c>
      <c r="G5649" s="23">
        <v>17</v>
      </c>
    </row>
    <row r="5650" spans="1:7" ht="15" x14ac:dyDescent="0.25">
      <c r="A5650" s="128" t="str">
        <f t="shared" si="88"/>
        <v>Reg2015Colon, rectum and rectosigmoid junction - C18-C20AllSexMidland Network</v>
      </c>
      <c r="B5650" s="23" t="s">
        <v>2</v>
      </c>
      <c r="C5650" s="23">
        <v>2015</v>
      </c>
      <c r="D5650" s="23" t="s">
        <v>1567</v>
      </c>
      <c r="E5650" s="23" t="s">
        <v>3</v>
      </c>
      <c r="F5650" s="23" t="s">
        <v>243</v>
      </c>
      <c r="G5650" s="23">
        <v>516</v>
      </c>
    </row>
    <row r="5651" spans="1:7" ht="15" x14ac:dyDescent="0.25">
      <c r="A5651" s="128" t="str">
        <f t="shared" si="88"/>
        <v>Reg2015Anus - C21AllSexMidland Network</v>
      </c>
      <c r="B5651" s="23" t="s">
        <v>2</v>
      </c>
      <c r="C5651" s="23">
        <v>2015</v>
      </c>
      <c r="D5651" s="23" t="s">
        <v>18</v>
      </c>
      <c r="E5651" s="23" t="s">
        <v>3</v>
      </c>
      <c r="F5651" s="23" t="s">
        <v>243</v>
      </c>
      <c r="G5651" s="23">
        <v>12</v>
      </c>
    </row>
    <row r="5652" spans="1:7" ht="15" x14ac:dyDescent="0.25">
      <c r="A5652" s="128" t="str">
        <f t="shared" si="88"/>
        <v>Reg2015Liver - C22AllSexMidland Network</v>
      </c>
      <c r="B5652" s="23" t="s">
        <v>2</v>
      </c>
      <c r="C5652" s="23">
        <v>2015</v>
      </c>
      <c r="D5652" s="23" t="s">
        <v>254</v>
      </c>
      <c r="E5652" s="23" t="s">
        <v>3</v>
      </c>
      <c r="F5652" s="23" t="s">
        <v>243</v>
      </c>
      <c r="G5652" s="23">
        <v>59</v>
      </c>
    </row>
    <row r="5653" spans="1:7" ht="15" x14ac:dyDescent="0.25">
      <c r="A5653" s="128" t="str">
        <f t="shared" si="88"/>
        <v>Reg2015Gallbladder - C23AllSexMidland Network</v>
      </c>
      <c r="B5653" s="23" t="s">
        <v>2</v>
      </c>
      <c r="C5653" s="23">
        <v>2015</v>
      </c>
      <c r="D5653" s="23" t="s">
        <v>23</v>
      </c>
      <c r="E5653" s="23" t="s">
        <v>3</v>
      </c>
      <c r="F5653" s="23" t="s">
        <v>243</v>
      </c>
      <c r="G5653" s="23">
        <v>15</v>
      </c>
    </row>
    <row r="5654" spans="1:7" ht="15" x14ac:dyDescent="0.25">
      <c r="A5654" s="128" t="str">
        <f t="shared" si="88"/>
        <v>Reg2015Other biliary tract - C24AllSexMidland Network</v>
      </c>
      <c r="B5654" s="23" t="s">
        <v>2</v>
      </c>
      <c r="C5654" s="23">
        <v>2015</v>
      </c>
      <c r="D5654" s="23" t="s">
        <v>255</v>
      </c>
      <c r="E5654" s="23" t="s">
        <v>3</v>
      </c>
      <c r="F5654" s="23" t="s">
        <v>243</v>
      </c>
      <c r="G5654" s="23">
        <v>14</v>
      </c>
    </row>
    <row r="5655" spans="1:7" ht="15" x14ac:dyDescent="0.25">
      <c r="A5655" s="128" t="str">
        <f t="shared" si="88"/>
        <v>Reg2015Pancreas - C25AllSexMidland Network</v>
      </c>
      <c r="B5655" s="23" t="s">
        <v>2</v>
      </c>
      <c r="C5655" s="23">
        <v>2015</v>
      </c>
      <c r="D5655" s="23" t="s">
        <v>36</v>
      </c>
      <c r="E5655" s="23" t="s">
        <v>3</v>
      </c>
      <c r="F5655" s="23" t="s">
        <v>243</v>
      </c>
      <c r="G5655" s="23">
        <v>113</v>
      </c>
    </row>
    <row r="5656" spans="1:7" ht="15" x14ac:dyDescent="0.25">
      <c r="A5656" s="128" t="str">
        <f t="shared" si="88"/>
        <v>Reg2015Other digestive organs - C26AllSexMidland Network</v>
      </c>
      <c r="B5656" s="23" t="s">
        <v>2</v>
      </c>
      <c r="C5656" s="23">
        <v>2015</v>
      </c>
      <c r="D5656" s="23" t="s">
        <v>256</v>
      </c>
      <c r="E5656" s="23" t="s">
        <v>3</v>
      </c>
      <c r="F5656" s="23" t="s">
        <v>243</v>
      </c>
      <c r="G5656" s="23">
        <v>23</v>
      </c>
    </row>
    <row r="5657" spans="1:7" ht="15" x14ac:dyDescent="0.25">
      <c r="A5657" s="128" t="str">
        <f t="shared" si="88"/>
        <v>Reg2015Nasal cavity and middle ear - C30AllSexMidland Network</v>
      </c>
      <c r="B5657" s="23" t="s">
        <v>2</v>
      </c>
      <c r="C5657" s="23">
        <v>2015</v>
      </c>
      <c r="D5657" s="23" t="s">
        <v>258</v>
      </c>
      <c r="E5657" s="23" t="s">
        <v>3</v>
      </c>
      <c r="F5657" s="23" t="s">
        <v>243</v>
      </c>
      <c r="G5657" s="23">
        <v>6</v>
      </c>
    </row>
    <row r="5658" spans="1:7" ht="15" x14ac:dyDescent="0.25">
      <c r="A5658" s="128" t="str">
        <f t="shared" si="88"/>
        <v>Reg2015Accessory sinuses - C31AllSexMidland Network</v>
      </c>
      <c r="B5658" s="23" t="s">
        <v>2</v>
      </c>
      <c r="C5658" s="23">
        <v>2015</v>
      </c>
      <c r="D5658" s="23" t="s">
        <v>259</v>
      </c>
      <c r="E5658" s="23" t="s">
        <v>3</v>
      </c>
      <c r="F5658" s="23" t="s">
        <v>243</v>
      </c>
      <c r="G5658" s="23">
        <v>1</v>
      </c>
    </row>
    <row r="5659" spans="1:7" ht="15" x14ac:dyDescent="0.25">
      <c r="A5659" s="128" t="str">
        <f t="shared" si="88"/>
        <v>Reg2015Larynx - C32AllSexMidland Network</v>
      </c>
      <c r="B5659" s="23" t="s">
        <v>2</v>
      </c>
      <c r="C5659" s="23">
        <v>2015</v>
      </c>
      <c r="D5659" s="23" t="s">
        <v>25</v>
      </c>
      <c r="E5659" s="23" t="s">
        <v>3</v>
      </c>
      <c r="F5659" s="23" t="s">
        <v>243</v>
      </c>
      <c r="G5659" s="23">
        <v>16</v>
      </c>
    </row>
    <row r="5660" spans="1:7" ht="15" x14ac:dyDescent="0.25">
      <c r="A5660" s="128" t="str">
        <f t="shared" si="88"/>
        <v>Reg2015Lung - C33-C34AllSexMidland Network</v>
      </c>
      <c r="B5660" s="23" t="s">
        <v>2</v>
      </c>
      <c r="C5660" s="23">
        <v>2015</v>
      </c>
      <c r="D5660" s="23" t="s">
        <v>47</v>
      </c>
      <c r="E5660" s="23" t="s">
        <v>3</v>
      </c>
      <c r="F5660" s="23" t="s">
        <v>243</v>
      </c>
      <c r="G5660" s="23">
        <v>461</v>
      </c>
    </row>
    <row r="5661" spans="1:7" ht="15" x14ac:dyDescent="0.25">
      <c r="A5661" s="128" t="str">
        <f t="shared" si="88"/>
        <v>Reg2015Thymus - C37AllSexMidland Network</v>
      </c>
      <c r="B5661" s="23" t="s">
        <v>2</v>
      </c>
      <c r="C5661" s="23">
        <v>2015</v>
      </c>
      <c r="D5661" s="23" t="s">
        <v>41</v>
      </c>
      <c r="E5661" s="23" t="s">
        <v>3</v>
      </c>
      <c r="F5661" s="23" t="s">
        <v>243</v>
      </c>
      <c r="G5661" s="23">
        <v>5</v>
      </c>
    </row>
    <row r="5662" spans="1:7" ht="15" x14ac:dyDescent="0.25">
      <c r="A5662" s="128" t="str">
        <f t="shared" si="88"/>
        <v>Reg2015Heart, mediastinum and pleura - C38AllSexMidland Network</v>
      </c>
      <c r="B5662" s="23" t="s">
        <v>2</v>
      </c>
      <c r="C5662" s="23">
        <v>2015</v>
      </c>
      <c r="D5662" s="23" t="s">
        <v>260</v>
      </c>
      <c r="E5662" s="23" t="s">
        <v>3</v>
      </c>
      <c r="F5662" s="23" t="s">
        <v>243</v>
      </c>
      <c r="G5662" s="23">
        <v>3</v>
      </c>
    </row>
    <row r="5663" spans="1:7" ht="15" x14ac:dyDescent="0.25">
      <c r="A5663" s="128" t="str">
        <f t="shared" si="88"/>
        <v>Reg2015Bone and articular cartilage - C40-C41AllSexMidland Network</v>
      </c>
      <c r="B5663" s="23" t="s">
        <v>2</v>
      </c>
      <c r="C5663" s="23">
        <v>2015</v>
      </c>
      <c r="D5663" s="23" t="s">
        <v>262</v>
      </c>
      <c r="E5663" s="23" t="s">
        <v>3</v>
      </c>
      <c r="F5663" s="23" t="s">
        <v>243</v>
      </c>
      <c r="G5663" s="23">
        <v>7</v>
      </c>
    </row>
    <row r="5664" spans="1:7" ht="15" x14ac:dyDescent="0.25">
      <c r="A5664" s="128" t="str">
        <f t="shared" si="88"/>
        <v>Reg2015Melanoma - C43AllSexMidland Network</v>
      </c>
      <c r="B5664" s="23" t="s">
        <v>2</v>
      </c>
      <c r="C5664" s="23">
        <v>2015</v>
      </c>
      <c r="D5664" s="23" t="s">
        <v>28</v>
      </c>
      <c r="E5664" s="23" t="s">
        <v>3</v>
      </c>
      <c r="F5664" s="23" t="s">
        <v>243</v>
      </c>
      <c r="G5664" s="23">
        <v>471</v>
      </c>
    </row>
    <row r="5665" spans="1:7" ht="15" x14ac:dyDescent="0.25">
      <c r="A5665" s="128" t="str">
        <f t="shared" si="88"/>
        <v>Reg2015Non-melanoma - C44AllSexMidland Network</v>
      </c>
      <c r="B5665" s="23" t="s">
        <v>2</v>
      </c>
      <c r="C5665" s="23">
        <v>2015</v>
      </c>
      <c r="D5665" s="23" t="s">
        <v>263</v>
      </c>
      <c r="E5665" s="23" t="s">
        <v>3</v>
      </c>
      <c r="F5665" s="23" t="s">
        <v>243</v>
      </c>
      <c r="G5665" s="23">
        <v>24</v>
      </c>
    </row>
    <row r="5666" spans="1:7" ht="15" x14ac:dyDescent="0.25">
      <c r="A5666" s="128" t="str">
        <f t="shared" si="88"/>
        <v>Reg2015Mesothelioma - C45AllSexMidland Network</v>
      </c>
      <c r="B5666" s="23" t="s">
        <v>2</v>
      </c>
      <c r="C5666" s="23">
        <v>2015</v>
      </c>
      <c r="D5666" s="23" t="s">
        <v>30</v>
      </c>
      <c r="E5666" s="23" t="s">
        <v>3</v>
      </c>
      <c r="F5666" s="23" t="s">
        <v>243</v>
      </c>
      <c r="G5666" s="23">
        <v>21</v>
      </c>
    </row>
    <row r="5667" spans="1:7" ht="15" x14ac:dyDescent="0.25">
      <c r="A5667" s="128" t="str">
        <f t="shared" si="88"/>
        <v>Reg2015Kaposi sarcoma - C46AllSexMidland Network</v>
      </c>
      <c r="B5667" s="23" t="s">
        <v>2</v>
      </c>
      <c r="C5667" s="23">
        <v>2015</v>
      </c>
      <c r="D5667" s="23" t="s">
        <v>265</v>
      </c>
      <c r="E5667" s="23" t="s">
        <v>3</v>
      </c>
      <c r="F5667" s="23" t="s">
        <v>243</v>
      </c>
      <c r="G5667" s="23">
        <v>1</v>
      </c>
    </row>
    <row r="5668" spans="1:7" ht="15" x14ac:dyDescent="0.25">
      <c r="A5668" s="128" t="str">
        <f t="shared" si="88"/>
        <v>Reg2015Peripheral nerves and autonomic nervous system - C47AllSexMidland Network</v>
      </c>
      <c r="B5668" s="23" t="s">
        <v>2</v>
      </c>
      <c r="C5668" s="23">
        <v>2015</v>
      </c>
      <c r="D5668" s="23" t="s">
        <v>266</v>
      </c>
      <c r="E5668" s="23" t="s">
        <v>3</v>
      </c>
      <c r="F5668" s="23" t="s">
        <v>243</v>
      </c>
      <c r="G5668" s="23">
        <v>2</v>
      </c>
    </row>
    <row r="5669" spans="1:7" ht="15" x14ac:dyDescent="0.25">
      <c r="A5669" s="128" t="str">
        <f t="shared" si="88"/>
        <v>Reg2015Peritoneum - C48AllSexMidland Network</v>
      </c>
      <c r="B5669" s="23" t="s">
        <v>2</v>
      </c>
      <c r="C5669" s="23">
        <v>2015</v>
      </c>
      <c r="D5669" s="23" t="s">
        <v>267</v>
      </c>
      <c r="E5669" s="23" t="s">
        <v>3</v>
      </c>
      <c r="F5669" s="23" t="s">
        <v>243</v>
      </c>
      <c r="G5669" s="23">
        <v>17</v>
      </c>
    </row>
    <row r="5670" spans="1:7" ht="15" x14ac:dyDescent="0.25">
      <c r="A5670" s="128" t="str">
        <f t="shared" si="88"/>
        <v>Reg2015Connective tissue - C49AllSexMidland Network</v>
      </c>
      <c r="B5670" s="23" t="s">
        <v>2</v>
      </c>
      <c r="C5670" s="23">
        <v>2015</v>
      </c>
      <c r="D5670" s="23" t="s">
        <v>268</v>
      </c>
      <c r="E5670" s="23" t="s">
        <v>3</v>
      </c>
      <c r="F5670" s="23" t="s">
        <v>243</v>
      </c>
      <c r="G5670" s="23">
        <v>28</v>
      </c>
    </row>
    <row r="5671" spans="1:7" ht="15" x14ac:dyDescent="0.25">
      <c r="A5671" s="128" t="str">
        <f t="shared" si="88"/>
        <v>Reg2015Breast - C50AllSexMidland Network</v>
      </c>
      <c r="B5671" s="23" t="s">
        <v>2</v>
      </c>
      <c r="C5671" s="23">
        <v>2015</v>
      </c>
      <c r="D5671" s="23" t="s">
        <v>21</v>
      </c>
      <c r="E5671" s="23" t="s">
        <v>3</v>
      </c>
      <c r="F5671" s="23" t="s">
        <v>243</v>
      </c>
      <c r="G5671" s="23">
        <v>594</v>
      </c>
    </row>
    <row r="5672" spans="1:7" ht="15" x14ac:dyDescent="0.25">
      <c r="A5672" s="128" t="str">
        <f t="shared" si="88"/>
        <v>Reg2015Vulva - C51AllSexMidland Network</v>
      </c>
      <c r="B5672" s="23" t="s">
        <v>2</v>
      </c>
      <c r="C5672" s="23">
        <v>2015</v>
      </c>
      <c r="D5672" s="23" t="s">
        <v>46</v>
      </c>
      <c r="E5672" s="23" t="s">
        <v>3</v>
      </c>
      <c r="F5672" s="23" t="s">
        <v>243</v>
      </c>
      <c r="G5672" s="23">
        <v>18</v>
      </c>
    </row>
    <row r="5673" spans="1:7" ht="15" x14ac:dyDescent="0.25">
      <c r="A5673" s="128" t="str">
        <f t="shared" si="88"/>
        <v>Reg2015Vagina - C52AllSexMidland Network</v>
      </c>
      <c r="B5673" s="23" t="s">
        <v>2</v>
      </c>
      <c r="C5673" s="23">
        <v>2015</v>
      </c>
      <c r="D5673" s="23" t="s">
        <v>45</v>
      </c>
      <c r="E5673" s="23" t="s">
        <v>3</v>
      </c>
      <c r="F5673" s="23" t="s">
        <v>243</v>
      </c>
      <c r="G5673" s="23">
        <v>1</v>
      </c>
    </row>
    <row r="5674" spans="1:7" ht="15" x14ac:dyDescent="0.25">
      <c r="A5674" s="128" t="str">
        <f t="shared" si="88"/>
        <v>Reg2015Cervix - C53AllSexMidland Network</v>
      </c>
      <c r="B5674" s="23" t="s">
        <v>2</v>
      </c>
      <c r="C5674" s="23">
        <v>2015</v>
      </c>
      <c r="D5674" s="23" t="s">
        <v>22</v>
      </c>
      <c r="E5674" s="23" t="s">
        <v>3</v>
      </c>
      <c r="F5674" s="23" t="s">
        <v>243</v>
      </c>
      <c r="G5674" s="23">
        <v>38</v>
      </c>
    </row>
    <row r="5675" spans="1:7" ht="15" x14ac:dyDescent="0.25">
      <c r="A5675" s="128" t="str">
        <f t="shared" si="88"/>
        <v>Reg2015Uterus - C54-C55AllSexMidland Network</v>
      </c>
      <c r="B5675" s="23" t="s">
        <v>2</v>
      </c>
      <c r="C5675" s="23">
        <v>2015</v>
      </c>
      <c r="D5675" s="23" t="s">
        <v>44</v>
      </c>
      <c r="E5675" s="23" t="s">
        <v>3</v>
      </c>
      <c r="F5675" s="23" t="s">
        <v>243</v>
      </c>
      <c r="G5675" s="23">
        <v>102</v>
      </c>
    </row>
    <row r="5676" spans="1:7" ht="15" x14ac:dyDescent="0.25">
      <c r="A5676" s="128" t="str">
        <f t="shared" si="88"/>
        <v>Reg2015Ovary - C56AllSexMidland Network</v>
      </c>
      <c r="B5676" s="23" t="s">
        <v>2</v>
      </c>
      <c r="C5676" s="23">
        <v>2015</v>
      </c>
      <c r="D5676" s="23" t="s">
        <v>35</v>
      </c>
      <c r="E5676" s="23" t="s">
        <v>3</v>
      </c>
      <c r="F5676" s="23" t="s">
        <v>243</v>
      </c>
      <c r="G5676" s="23">
        <v>45</v>
      </c>
    </row>
    <row r="5677" spans="1:7" ht="15" x14ac:dyDescent="0.25">
      <c r="A5677" s="128" t="str">
        <f t="shared" si="88"/>
        <v>Reg2015Other female genital organs - C57AllSexMidland Network</v>
      </c>
      <c r="B5677" s="23" t="s">
        <v>2</v>
      </c>
      <c r="C5677" s="23">
        <v>2015</v>
      </c>
      <c r="D5677" s="23" t="s">
        <v>270</v>
      </c>
      <c r="E5677" s="23" t="s">
        <v>3</v>
      </c>
      <c r="F5677" s="23" t="s">
        <v>243</v>
      </c>
      <c r="G5677" s="23">
        <v>21</v>
      </c>
    </row>
    <row r="5678" spans="1:7" ht="15" x14ac:dyDescent="0.25">
      <c r="A5678" s="128" t="str">
        <f t="shared" si="88"/>
        <v>Reg2015Penis - C60AllSexMidland Network</v>
      </c>
      <c r="B5678" s="23" t="s">
        <v>2</v>
      </c>
      <c r="C5678" s="23">
        <v>2015</v>
      </c>
      <c r="D5678" s="23" t="s">
        <v>37</v>
      </c>
      <c r="E5678" s="23" t="s">
        <v>3</v>
      </c>
      <c r="F5678" s="23" t="s">
        <v>243</v>
      </c>
      <c r="G5678" s="23">
        <v>2</v>
      </c>
    </row>
    <row r="5679" spans="1:7" ht="15" x14ac:dyDescent="0.25">
      <c r="A5679" s="128" t="str">
        <f t="shared" si="88"/>
        <v>Reg2015Prostate - C61AllSexMidland Network</v>
      </c>
      <c r="B5679" s="23" t="s">
        <v>2</v>
      </c>
      <c r="C5679" s="23">
        <v>2015</v>
      </c>
      <c r="D5679" s="23" t="s">
        <v>38</v>
      </c>
      <c r="E5679" s="23" t="s">
        <v>3</v>
      </c>
      <c r="F5679" s="23" t="s">
        <v>243</v>
      </c>
      <c r="G5679" s="23">
        <v>527</v>
      </c>
    </row>
    <row r="5680" spans="1:7" ht="15" x14ac:dyDescent="0.25">
      <c r="A5680" s="128" t="str">
        <f t="shared" si="88"/>
        <v>Reg2015Testis - C62AllSexMidland Network</v>
      </c>
      <c r="B5680" s="23" t="s">
        <v>2</v>
      </c>
      <c r="C5680" s="23">
        <v>2015</v>
      </c>
      <c r="D5680" s="23" t="s">
        <v>40</v>
      </c>
      <c r="E5680" s="23" t="s">
        <v>3</v>
      </c>
      <c r="F5680" s="23" t="s">
        <v>243</v>
      </c>
      <c r="G5680" s="23">
        <v>32</v>
      </c>
    </row>
    <row r="5681" spans="1:7" ht="15" x14ac:dyDescent="0.25">
      <c r="A5681" s="128" t="str">
        <f t="shared" si="88"/>
        <v>Reg2015Other male genital organs - C63AllSexMidland Network</v>
      </c>
      <c r="B5681" s="23" t="s">
        <v>2</v>
      </c>
      <c r="C5681" s="23">
        <v>2015</v>
      </c>
      <c r="D5681" s="23" t="s">
        <v>272</v>
      </c>
      <c r="E5681" s="23" t="s">
        <v>3</v>
      </c>
      <c r="F5681" s="23" t="s">
        <v>243</v>
      </c>
      <c r="G5681" s="23">
        <v>1</v>
      </c>
    </row>
    <row r="5682" spans="1:7" ht="15" x14ac:dyDescent="0.25">
      <c r="A5682" s="128" t="str">
        <f t="shared" si="88"/>
        <v>Reg2015Kidney - C64AllSexMidland Network</v>
      </c>
      <c r="B5682" s="23" t="s">
        <v>2</v>
      </c>
      <c r="C5682" s="23">
        <v>2015</v>
      </c>
      <c r="D5682" s="23" t="s">
        <v>274</v>
      </c>
      <c r="E5682" s="23" t="s">
        <v>3</v>
      </c>
      <c r="F5682" s="23" t="s">
        <v>243</v>
      </c>
      <c r="G5682" s="23">
        <v>96</v>
      </c>
    </row>
    <row r="5683" spans="1:7" ht="15" x14ac:dyDescent="0.25">
      <c r="A5683" s="128" t="str">
        <f t="shared" si="88"/>
        <v>Reg2015Renal pelvis - C65AllSexMidland Network</v>
      </c>
      <c r="B5683" s="23" t="s">
        <v>2</v>
      </c>
      <c r="C5683" s="23">
        <v>2015</v>
      </c>
      <c r="D5683" s="23" t="s">
        <v>275</v>
      </c>
      <c r="E5683" s="23" t="s">
        <v>3</v>
      </c>
      <c r="F5683" s="23" t="s">
        <v>243</v>
      </c>
      <c r="G5683" s="23">
        <v>7</v>
      </c>
    </row>
    <row r="5684" spans="1:7" ht="15" x14ac:dyDescent="0.25">
      <c r="A5684" s="128" t="str">
        <f t="shared" si="88"/>
        <v>Reg2015Ureter - C66AllSexMidland Network</v>
      </c>
      <c r="B5684" s="23" t="s">
        <v>2</v>
      </c>
      <c r="C5684" s="23">
        <v>2015</v>
      </c>
      <c r="D5684" s="23" t="s">
        <v>43</v>
      </c>
      <c r="E5684" s="23" t="s">
        <v>3</v>
      </c>
      <c r="F5684" s="23" t="s">
        <v>243</v>
      </c>
      <c r="G5684" s="23">
        <v>3</v>
      </c>
    </row>
    <row r="5685" spans="1:7" ht="15" x14ac:dyDescent="0.25">
      <c r="A5685" s="128" t="str">
        <f t="shared" si="88"/>
        <v>Reg2015Bladder - C67AllSexMidland Network</v>
      </c>
      <c r="B5685" s="23" t="s">
        <v>2</v>
      </c>
      <c r="C5685" s="23">
        <v>2015</v>
      </c>
      <c r="D5685" s="23" t="s">
        <v>19</v>
      </c>
      <c r="E5685" s="23" t="s">
        <v>3</v>
      </c>
      <c r="F5685" s="23" t="s">
        <v>243</v>
      </c>
      <c r="G5685" s="23">
        <v>89</v>
      </c>
    </row>
    <row r="5686" spans="1:7" ht="15" x14ac:dyDescent="0.25">
      <c r="A5686" s="128" t="str">
        <f t="shared" si="88"/>
        <v>Reg2015Other urinary organs - C68AllSexMidland Network</v>
      </c>
      <c r="B5686" s="23" t="s">
        <v>2</v>
      </c>
      <c r="C5686" s="23">
        <v>2015</v>
      </c>
      <c r="D5686" s="23" t="s">
        <v>276</v>
      </c>
      <c r="E5686" s="23" t="s">
        <v>3</v>
      </c>
      <c r="F5686" s="23" t="s">
        <v>243</v>
      </c>
      <c r="G5686" s="23">
        <v>6</v>
      </c>
    </row>
    <row r="5687" spans="1:7" ht="15" x14ac:dyDescent="0.25">
      <c r="A5687" s="128" t="str">
        <f t="shared" si="88"/>
        <v>Reg2015Eye - C69AllSexMidland Network</v>
      </c>
      <c r="B5687" s="23" t="s">
        <v>2</v>
      </c>
      <c r="C5687" s="23">
        <v>2015</v>
      </c>
      <c r="D5687" s="23" t="s">
        <v>278</v>
      </c>
      <c r="E5687" s="23" t="s">
        <v>3</v>
      </c>
      <c r="F5687" s="23" t="s">
        <v>243</v>
      </c>
      <c r="G5687" s="23">
        <v>15</v>
      </c>
    </row>
    <row r="5688" spans="1:7" ht="15" x14ac:dyDescent="0.25">
      <c r="A5688" s="128" t="str">
        <f t="shared" si="88"/>
        <v>Reg2015Meninges - C70AllSexMidland Network</v>
      </c>
      <c r="B5688" s="23" t="s">
        <v>2</v>
      </c>
      <c r="C5688" s="23">
        <v>2015</v>
      </c>
      <c r="D5688" s="23" t="s">
        <v>29</v>
      </c>
      <c r="E5688" s="23" t="s">
        <v>3</v>
      </c>
      <c r="F5688" s="23" t="s">
        <v>243</v>
      </c>
      <c r="G5688" s="23">
        <v>1</v>
      </c>
    </row>
    <row r="5689" spans="1:7" ht="15" x14ac:dyDescent="0.25">
      <c r="A5689" s="128" t="str">
        <f t="shared" si="88"/>
        <v>Reg2015Brain - C71AllSexMidland Network</v>
      </c>
      <c r="B5689" s="23" t="s">
        <v>2</v>
      </c>
      <c r="C5689" s="23">
        <v>2015</v>
      </c>
      <c r="D5689" s="23" t="s">
        <v>20</v>
      </c>
      <c r="E5689" s="23" t="s">
        <v>3</v>
      </c>
      <c r="F5689" s="23" t="s">
        <v>243</v>
      </c>
      <c r="G5689" s="23">
        <v>56</v>
      </c>
    </row>
    <row r="5690" spans="1:7" ht="15" x14ac:dyDescent="0.25">
      <c r="A5690" s="128" t="str">
        <f t="shared" si="88"/>
        <v>Reg2015Other central nervous system - C72AllSexMidland Network</v>
      </c>
      <c r="B5690" s="23" t="s">
        <v>2</v>
      </c>
      <c r="C5690" s="23">
        <v>2015</v>
      </c>
      <c r="D5690" s="23" t="s">
        <v>279</v>
      </c>
      <c r="E5690" s="23" t="s">
        <v>3</v>
      </c>
      <c r="F5690" s="23" t="s">
        <v>243</v>
      </c>
      <c r="G5690" s="23">
        <v>3</v>
      </c>
    </row>
    <row r="5691" spans="1:7" ht="15" x14ac:dyDescent="0.25">
      <c r="A5691" s="128" t="str">
        <f t="shared" si="88"/>
        <v>Reg2015Thyroid - C73AllSexMidland Network</v>
      </c>
      <c r="B5691" s="23" t="s">
        <v>2</v>
      </c>
      <c r="C5691" s="23">
        <v>2015</v>
      </c>
      <c r="D5691" s="23" t="s">
        <v>281</v>
      </c>
      <c r="E5691" s="23" t="s">
        <v>3</v>
      </c>
      <c r="F5691" s="23" t="s">
        <v>243</v>
      </c>
      <c r="G5691" s="23">
        <v>47</v>
      </c>
    </row>
    <row r="5692" spans="1:7" ht="15" x14ac:dyDescent="0.25">
      <c r="A5692" s="128" t="str">
        <f t="shared" si="88"/>
        <v>Reg2015Adrenal gland - C74AllSexMidland Network</v>
      </c>
      <c r="B5692" s="23" t="s">
        <v>2</v>
      </c>
      <c r="C5692" s="23">
        <v>2015</v>
      </c>
      <c r="D5692" s="23" t="s">
        <v>282</v>
      </c>
      <c r="E5692" s="23" t="s">
        <v>3</v>
      </c>
      <c r="F5692" s="23" t="s">
        <v>243</v>
      </c>
      <c r="G5692" s="23">
        <v>3</v>
      </c>
    </row>
    <row r="5693" spans="1:7" ht="15" x14ac:dyDescent="0.25">
      <c r="A5693" s="128" t="str">
        <f t="shared" si="88"/>
        <v>Reg2015Other endocrine glands - C75AllSexMidland Network</v>
      </c>
      <c r="B5693" s="23" t="s">
        <v>2</v>
      </c>
      <c r="C5693" s="23">
        <v>2015</v>
      </c>
      <c r="D5693" s="23" t="s">
        <v>283</v>
      </c>
      <c r="E5693" s="23" t="s">
        <v>3</v>
      </c>
      <c r="F5693" s="23" t="s">
        <v>243</v>
      </c>
      <c r="G5693" s="23">
        <v>1</v>
      </c>
    </row>
    <row r="5694" spans="1:7" ht="15" x14ac:dyDescent="0.25">
      <c r="A5694" s="128" t="str">
        <f t="shared" si="88"/>
        <v>Reg2015Other and ill-defined sites - C76AllSexMidland Network</v>
      </c>
      <c r="B5694" s="23" t="s">
        <v>2</v>
      </c>
      <c r="C5694" s="23">
        <v>2015</v>
      </c>
      <c r="D5694" s="23" t="s">
        <v>285</v>
      </c>
      <c r="E5694" s="23" t="s">
        <v>3</v>
      </c>
      <c r="F5694" s="23" t="s">
        <v>243</v>
      </c>
      <c r="G5694" s="23">
        <v>2</v>
      </c>
    </row>
    <row r="5695" spans="1:7" ht="15" x14ac:dyDescent="0.25">
      <c r="A5695" s="128" t="str">
        <f t="shared" si="88"/>
        <v>Reg2015Unknown primary - C77-C79AllSexMidland Network</v>
      </c>
      <c r="B5695" s="23" t="s">
        <v>2</v>
      </c>
      <c r="C5695" s="23">
        <v>2015</v>
      </c>
      <c r="D5695" s="23" t="s">
        <v>286</v>
      </c>
      <c r="E5695" s="23" t="s">
        <v>3</v>
      </c>
      <c r="F5695" s="23" t="s">
        <v>243</v>
      </c>
      <c r="G5695" s="23">
        <v>87</v>
      </c>
    </row>
    <row r="5696" spans="1:7" ht="15" x14ac:dyDescent="0.25">
      <c r="A5696" s="128" t="str">
        <f t="shared" si="88"/>
        <v>Reg2015Unspecified site - C80AllSexMidland Network</v>
      </c>
      <c r="B5696" s="23" t="s">
        <v>2</v>
      </c>
      <c r="C5696" s="23">
        <v>2015</v>
      </c>
      <c r="D5696" s="23" t="s">
        <v>287</v>
      </c>
      <c r="E5696" s="23" t="s">
        <v>3</v>
      </c>
      <c r="F5696" s="23" t="s">
        <v>243</v>
      </c>
      <c r="G5696" s="23">
        <v>10</v>
      </c>
    </row>
    <row r="5697" spans="1:7" ht="15" x14ac:dyDescent="0.25">
      <c r="A5697" s="128" t="str">
        <f t="shared" si="88"/>
        <v>Reg2015Hodgkin lymphoma - C81AllSexMidland Network</v>
      </c>
      <c r="B5697" s="23" t="s">
        <v>2</v>
      </c>
      <c r="C5697" s="23">
        <v>2015</v>
      </c>
      <c r="D5697" s="23" t="s">
        <v>289</v>
      </c>
      <c r="E5697" s="23" t="s">
        <v>3</v>
      </c>
      <c r="F5697" s="23" t="s">
        <v>243</v>
      </c>
      <c r="G5697" s="23">
        <v>16</v>
      </c>
    </row>
    <row r="5698" spans="1:7" ht="15" x14ac:dyDescent="0.25">
      <c r="A5698" s="128" t="str">
        <f t="shared" si="88"/>
        <v>Reg2015Non-Hodgkin lymphoma - C82-C86, C96AllSexMidland Network</v>
      </c>
      <c r="B5698" s="23" t="s">
        <v>2</v>
      </c>
      <c r="C5698" s="23">
        <v>2015</v>
      </c>
      <c r="D5698" s="23" t="s">
        <v>365</v>
      </c>
      <c r="E5698" s="23" t="s">
        <v>3</v>
      </c>
      <c r="F5698" s="23" t="s">
        <v>243</v>
      </c>
      <c r="G5698" s="23">
        <v>139</v>
      </c>
    </row>
    <row r="5699" spans="1:7" ht="15" x14ac:dyDescent="0.25">
      <c r="A5699" s="128" t="str">
        <f t="shared" ref="A5699:A5762" si="89">B5699&amp;C5699&amp;D5699&amp;E5699&amp;F5699</f>
        <v>Reg2015Immunoproliferative cancers - C88AllSexMidland Network</v>
      </c>
      <c r="B5699" s="23" t="s">
        <v>2</v>
      </c>
      <c r="C5699" s="23">
        <v>2015</v>
      </c>
      <c r="D5699" s="23" t="s">
        <v>291</v>
      </c>
      <c r="E5699" s="23" t="s">
        <v>3</v>
      </c>
      <c r="F5699" s="23" t="s">
        <v>243</v>
      </c>
      <c r="G5699" s="23">
        <v>12</v>
      </c>
    </row>
    <row r="5700" spans="1:7" ht="15" x14ac:dyDescent="0.25">
      <c r="A5700" s="128" t="str">
        <f t="shared" si="89"/>
        <v>Reg2015Myeloma - C90AllSexMidland Network</v>
      </c>
      <c r="B5700" s="23" t="s">
        <v>2</v>
      </c>
      <c r="C5700" s="23">
        <v>2015</v>
      </c>
      <c r="D5700" s="23" t="s">
        <v>292</v>
      </c>
      <c r="E5700" s="23" t="s">
        <v>3</v>
      </c>
      <c r="F5700" s="23" t="s">
        <v>243</v>
      </c>
      <c r="G5700" s="23">
        <v>59</v>
      </c>
    </row>
    <row r="5701" spans="1:7" ht="15" x14ac:dyDescent="0.25">
      <c r="A5701" s="128" t="str">
        <f t="shared" si="89"/>
        <v>Reg2015Leukaemia - C91-C95AllSexMidland Network</v>
      </c>
      <c r="B5701" s="23" t="s">
        <v>2</v>
      </c>
      <c r="C5701" s="23">
        <v>2015</v>
      </c>
      <c r="D5701" s="23" t="s">
        <v>26</v>
      </c>
      <c r="E5701" s="23" t="s">
        <v>3</v>
      </c>
      <c r="F5701" s="23" t="s">
        <v>243</v>
      </c>
      <c r="G5701" s="23">
        <v>108</v>
      </c>
    </row>
    <row r="5702" spans="1:7" ht="15" x14ac:dyDescent="0.25">
      <c r="A5702" s="128" t="str">
        <f t="shared" si="89"/>
        <v>Reg2015Polycythemia vera - D45AllSexMidland Network</v>
      </c>
      <c r="B5702" s="23" t="s">
        <v>2</v>
      </c>
      <c r="C5702" s="23">
        <v>2015</v>
      </c>
      <c r="D5702" s="23" t="s">
        <v>294</v>
      </c>
      <c r="E5702" s="23" t="s">
        <v>3</v>
      </c>
      <c r="F5702" s="23" t="s">
        <v>243</v>
      </c>
      <c r="G5702" s="23">
        <v>4</v>
      </c>
    </row>
    <row r="5703" spans="1:7" ht="15" x14ac:dyDescent="0.25">
      <c r="A5703" s="128" t="str">
        <f t="shared" si="89"/>
        <v>Reg2015Myelodyplastic syndromes - D46AllSexMidland Network</v>
      </c>
      <c r="B5703" s="23" t="s">
        <v>2</v>
      </c>
      <c r="C5703" s="23">
        <v>2015</v>
      </c>
      <c r="D5703" s="23" t="s">
        <v>295</v>
      </c>
      <c r="E5703" s="23" t="s">
        <v>3</v>
      </c>
      <c r="F5703" s="23" t="s">
        <v>243</v>
      </c>
      <c r="G5703" s="23">
        <v>30</v>
      </c>
    </row>
    <row r="5704" spans="1:7" ht="15" x14ac:dyDescent="0.25">
      <c r="A5704" s="128" t="str">
        <f t="shared" si="89"/>
        <v>Reg2015Uncertain behaviour of lymphoid, haematopoietic and related tissue - D47AllSexMidland Network</v>
      </c>
      <c r="B5704" s="23" t="s">
        <v>2</v>
      </c>
      <c r="C5704" s="23">
        <v>2015</v>
      </c>
      <c r="D5704" s="23" t="s">
        <v>296</v>
      </c>
      <c r="E5704" s="23" t="s">
        <v>3</v>
      </c>
      <c r="F5704" s="23" t="s">
        <v>243</v>
      </c>
      <c r="G5704" s="23">
        <v>14</v>
      </c>
    </row>
    <row r="5705" spans="1:7" ht="15" x14ac:dyDescent="0.25">
      <c r="A5705" s="128" t="str">
        <f t="shared" si="89"/>
        <v>Reg2015Lip - C00AllSexCentral Network</v>
      </c>
      <c r="B5705" s="23" t="s">
        <v>2</v>
      </c>
      <c r="C5705" s="23">
        <v>2015</v>
      </c>
      <c r="D5705" s="23" t="s">
        <v>27</v>
      </c>
      <c r="E5705" s="23" t="s">
        <v>3</v>
      </c>
      <c r="F5705" s="23" t="s">
        <v>242</v>
      </c>
      <c r="G5705" s="23">
        <v>28</v>
      </c>
    </row>
    <row r="5706" spans="1:7" ht="15" x14ac:dyDescent="0.25">
      <c r="A5706" s="128" t="str">
        <f t="shared" si="89"/>
        <v>Reg2015Tongue - C01-C02AllSexCentral Network</v>
      </c>
      <c r="B5706" s="23" t="s">
        <v>2</v>
      </c>
      <c r="C5706" s="23">
        <v>2015</v>
      </c>
      <c r="D5706" s="23" t="s">
        <v>42</v>
      </c>
      <c r="E5706" s="23" t="s">
        <v>3</v>
      </c>
      <c r="F5706" s="23" t="s">
        <v>242</v>
      </c>
      <c r="G5706" s="23">
        <v>35</v>
      </c>
    </row>
    <row r="5707" spans="1:7" ht="15" x14ac:dyDescent="0.25">
      <c r="A5707" s="128" t="str">
        <f t="shared" si="89"/>
        <v>Reg2015Mouth - C03-C06AllSexCentral Network</v>
      </c>
      <c r="B5707" s="23" t="s">
        <v>2</v>
      </c>
      <c r="C5707" s="23">
        <v>2015</v>
      </c>
      <c r="D5707" s="23" t="s">
        <v>31</v>
      </c>
      <c r="E5707" s="23" t="s">
        <v>3</v>
      </c>
      <c r="F5707" s="23" t="s">
        <v>242</v>
      </c>
      <c r="G5707" s="23">
        <v>20</v>
      </c>
    </row>
    <row r="5708" spans="1:7" ht="15" x14ac:dyDescent="0.25">
      <c r="A5708" s="128" t="str">
        <f t="shared" si="89"/>
        <v>Reg2015Salivary glands - C07-C08AllSexCentral Network</v>
      </c>
      <c r="B5708" s="23" t="s">
        <v>2</v>
      </c>
      <c r="C5708" s="23">
        <v>2015</v>
      </c>
      <c r="D5708" s="23" t="s">
        <v>247</v>
      </c>
      <c r="E5708" s="23" t="s">
        <v>3</v>
      </c>
      <c r="F5708" s="23" t="s">
        <v>242</v>
      </c>
      <c r="G5708" s="23">
        <v>12</v>
      </c>
    </row>
    <row r="5709" spans="1:7" ht="15" x14ac:dyDescent="0.25">
      <c r="A5709" s="128" t="str">
        <f t="shared" si="89"/>
        <v>Reg2015Tonsils - C09AllSexCentral Network</v>
      </c>
      <c r="B5709" s="23" t="s">
        <v>2</v>
      </c>
      <c r="C5709" s="23">
        <v>2015</v>
      </c>
      <c r="D5709" s="23" t="s">
        <v>248</v>
      </c>
      <c r="E5709" s="23" t="s">
        <v>3</v>
      </c>
      <c r="F5709" s="23" t="s">
        <v>242</v>
      </c>
      <c r="G5709" s="23">
        <v>12</v>
      </c>
    </row>
    <row r="5710" spans="1:7" ht="15" x14ac:dyDescent="0.25">
      <c r="A5710" s="128" t="str">
        <f t="shared" si="89"/>
        <v>Reg2015Oropharynx - C10AllSexCentral Network</v>
      </c>
      <c r="B5710" s="23" t="s">
        <v>2</v>
      </c>
      <c r="C5710" s="23">
        <v>2015</v>
      </c>
      <c r="D5710" s="23" t="s">
        <v>34</v>
      </c>
      <c r="E5710" s="23" t="s">
        <v>3</v>
      </c>
      <c r="F5710" s="23" t="s">
        <v>242</v>
      </c>
      <c r="G5710" s="23">
        <v>5</v>
      </c>
    </row>
    <row r="5711" spans="1:7" ht="15" x14ac:dyDescent="0.25">
      <c r="A5711" s="128" t="str">
        <f t="shared" si="89"/>
        <v>Reg2015Nasopharynx - C11AllSexCentral Network</v>
      </c>
      <c r="B5711" s="23" t="s">
        <v>2</v>
      </c>
      <c r="C5711" s="23">
        <v>2015</v>
      </c>
      <c r="D5711" s="23" t="s">
        <v>32</v>
      </c>
      <c r="E5711" s="23" t="s">
        <v>3</v>
      </c>
      <c r="F5711" s="23" t="s">
        <v>242</v>
      </c>
      <c r="G5711" s="23">
        <v>5</v>
      </c>
    </row>
    <row r="5712" spans="1:7" ht="15" x14ac:dyDescent="0.25">
      <c r="A5712" s="128" t="str">
        <f t="shared" si="89"/>
        <v>Reg2015Pyriform sinus - C12AllSexCentral Network</v>
      </c>
      <c r="B5712" s="23" t="s">
        <v>2</v>
      </c>
      <c r="C5712" s="23">
        <v>2015</v>
      </c>
      <c r="D5712" s="23" t="s">
        <v>249</v>
      </c>
      <c r="E5712" s="23" t="s">
        <v>3</v>
      </c>
      <c r="F5712" s="23" t="s">
        <v>242</v>
      </c>
      <c r="G5712" s="23">
        <v>2</v>
      </c>
    </row>
    <row r="5713" spans="1:7" ht="15" x14ac:dyDescent="0.25">
      <c r="A5713" s="128" t="str">
        <f t="shared" si="89"/>
        <v>Reg2015Hypopharynx - C13AllSexCentral Network</v>
      </c>
      <c r="B5713" s="23" t="s">
        <v>2</v>
      </c>
      <c r="C5713" s="23">
        <v>2015</v>
      </c>
      <c r="D5713" s="23" t="s">
        <v>24</v>
      </c>
      <c r="E5713" s="23" t="s">
        <v>3</v>
      </c>
      <c r="F5713" s="23" t="s">
        <v>242</v>
      </c>
      <c r="G5713" s="23">
        <v>3</v>
      </c>
    </row>
    <row r="5714" spans="1:7" ht="15" x14ac:dyDescent="0.25">
      <c r="A5714" s="128" t="str">
        <f t="shared" si="89"/>
        <v>Reg2015Other lip, oral cavity and pharynx - C14AllSexCentral Network</v>
      </c>
      <c r="B5714" s="23" t="s">
        <v>2</v>
      </c>
      <c r="C5714" s="23">
        <v>2015</v>
      </c>
      <c r="D5714" s="23" t="s">
        <v>250</v>
      </c>
      <c r="E5714" s="23" t="s">
        <v>3</v>
      </c>
      <c r="F5714" s="23" t="s">
        <v>242</v>
      </c>
      <c r="G5714" s="23">
        <v>2</v>
      </c>
    </row>
    <row r="5715" spans="1:7" ht="15" x14ac:dyDescent="0.25">
      <c r="A5715" s="128" t="str">
        <f t="shared" si="89"/>
        <v>Reg2015Oesophagus - C15AllSexCentral Network</v>
      </c>
      <c r="B5715" s="23" t="s">
        <v>2</v>
      </c>
      <c r="C5715" s="23">
        <v>2015</v>
      </c>
      <c r="D5715" s="23" t="s">
        <v>33</v>
      </c>
      <c r="E5715" s="23" t="s">
        <v>3</v>
      </c>
      <c r="F5715" s="23" t="s">
        <v>242</v>
      </c>
      <c r="G5715" s="23">
        <v>66</v>
      </c>
    </row>
    <row r="5716" spans="1:7" ht="15" x14ac:dyDescent="0.25">
      <c r="A5716" s="128" t="str">
        <f t="shared" si="89"/>
        <v>Reg2015Stomach - C16AllSexCentral Network</v>
      </c>
      <c r="B5716" s="23" t="s">
        <v>2</v>
      </c>
      <c r="C5716" s="23">
        <v>2015</v>
      </c>
      <c r="D5716" s="23" t="s">
        <v>39</v>
      </c>
      <c r="E5716" s="23" t="s">
        <v>3</v>
      </c>
      <c r="F5716" s="23" t="s">
        <v>242</v>
      </c>
      <c r="G5716" s="23">
        <v>84</v>
      </c>
    </row>
    <row r="5717" spans="1:7" ht="15" x14ac:dyDescent="0.25">
      <c r="A5717" s="128" t="str">
        <f t="shared" si="89"/>
        <v>Reg2015Small intestine - C17AllSexCentral Network</v>
      </c>
      <c r="B5717" s="23" t="s">
        <v>2</v>
      </c>
      <c r="C5717" s="23">
        <v>2015</v>
      </c>
      <c r="D5717" s="23" t="s">
        <v>252</v>
      </c>
      <c r="E5717" s="23" t="s">
        <v>3</v>
      </c>
      <c r="F5717" s="23" t="s">
        <v>242</v>
      </c>
      <c r="G5717" s="23">
        <v>20</v>
      </c>
    </row>
    <row r="5718" spans="1:7" ht="15" x14ac:dyDescent="0.25">
      <c r="A5718" s="128" t="str">
        <f t="shared" si="89"/>
        <v>Reg2015Colon, rectum and rectosigmoid junction - C18-C20AllSexCentral Network</v>
      </c>
      <c r="B5718" s="23" t="s">
        <v>2</v>
      </c>
      <c r="C5718" s="23">
        <v>2015</v>
      </c>
      <c r="D5718" s="23" t="s">
        <v>1567</v>
      </c>
      <c r="E5718" s="23" t="s">
        <v>3</v>
      </c>
      <c r="F5718" s="23" t="s">
        <v>242</v>
      </c>
      <c r="G5718" s="23">
        <v>710</v>
      </c>
    </row>
    <row r="5719" spans="1:7" ht="15" x14ac:dyDescent="0.25">
      <c r="A5719" s="128" t="str">
        <f t="shared" si="89"/>
        <v>Reg2015Anus - C21AllSexCentral Network</v>
      </c>
      <c r="B5719" s="23" t="s">
        <v>2</v>
      </c>
      <c r="C5719" s="23">
        <v>2015</v>
      </c>
      <c r="D5719" s="23" t="s">
        <v>18</v>
      </c>
      <c r="E5719" s="23" t="s">
        <v>3</v>
      </c>
      <c r="F5719" s="23" t="s">
        <v>242</v>
      </c>
      <c r="G5719" s="23">
        <v>11</v>
      </c>
    </row>
    <row r="5720" spans="1:7" ht="15" x14ac:dyDescent="0.25">
      <c r="A5720" s="128" t="str">
        <f t="shared" si="89"/>
        <v>Reg2015Liver - C22AllSexCentral Network</v>
      </c>
      <c r="B5720" s="23" t="s">
        <v>2</v>
      </c>
      <c r="C5720" s="23">
        <v>2015</v>
      </c>
      <c r="D5720" s="23" t="s">
        <v>254</v>
      </c>
      <c r="E5720" s="23" t="s">
        <v>3</v>
      </c>
      <c r="F5720" s="23" t="s">
        <v>242</v>
      </c>
      <c r="G5720" s="23">
        <v>87</v>
      </c>
    </row>
    <row r="5721" spans="1:7" ht="15" x14ac:dyDescent="0.25">
      <c r="A5721" s="128" t="str">
        <f t="shared" si="89"/>
        <v>Reg2015Gallbladder - C23AllSexCentral Network</v>
      </c>
      <c r="B5721" s="23" t="s">
        <v>2</v>
      </c>
      <c r="C5721" s="23">
        <v>2015</v>
      </c>
      <c r="D5721" s="23" t="s">
        <v>23</v>
      </c>
      <c r="E5721" s="23" t="s">
        <v>3</v>
      </c>
      <c r="F5721" s="23" t="s">
        <v>242</v>
      </c>
      <c r="G5721" s="23">
        <v>13</v>
      </c>
    </row>
    <row r="5722" spans="1:7" ht="15" x14ac:dyDescent="0.25">
      <c r="A5722" s="128" t="str">
        <f t="shared" si="89"/>
        <v>Reg2015Other biliary tract - C24AllSexCentral Network</v>
      </c>
      <c r="B5722" s="23" t="s">
        <v>2</v>
      </c>
      <c r="C5722" s="23">
        <v>2015</v>
      </c>
      <c r="D5722" s="23" t="s">
        <v>255</v>
      </c>
      <c r="E5722" s="23" t="s">
        <v>3</v>
      </c>
      <c r="F5722" s="23" t="s">
        <v>242</v>
      </c>
      <c r="G5722" s="23">
        <v>20</v>
      </c>
    </row>
    <row r="5723" spans="1:7" ht="15" x14ac:dyDescent="0.25">
      <c r="A5723" s="128" t="str">
        <f t="shared" si="89"/>
        <v>Reg2015Pancreas - C25AllSexCentral Network</v>
      </c>
      <c r="B5723" s="23" t="s">
        <v>2</v>
      </c>
      <c r="C5723" s="23">
        <v>2015</v>
      </c>
      <c r="D5723" s="23" t="s">
        <v>36</v>
      </c>
      <c r="E5723" s="23" t="s">
        <v>3</v>
      </c>
      <c r="F5723" s="23" t="s">
        <v>242</v>
      </c>
      <c r="G5723" s="23">
        <v>138</v>
      </c>
    </row>
    <row r="5724" spans="1:7" ht="15" x14ac:dyDescent="0.25">
      <c r="A5724" s="128" t="str">
        <f t="shared" si="89"/>
        <v>Reg2015Other digestive organs - C26AllSexCentral Network</v>
      </c>
      <c r="B5724" s="23" t="s">
        <v>2</v>
      </c>
      <c r="C5724" s="23">
        <v>2015</v>
      </c>
      <c r="D5724" s="23" t="s">
        <v>256</v>
      </c>
      <c r="E5724" s="23" t="s">
        <v>3</v>
      </c>
      <c r="F5724" s="23" t="s">
        <v>242</v>
      </c>
      <c r="G5724" s="23">
        <v>35</v>
      </c>
    </row>
    <row r="5725" spans="1:7" ht="15" x14ac:dyDescent="0.25">
      <c r="A5725" s="128" t="str">
        <f t="shared" si="89"/>
        <v>Reg2015Nasal cavity and middle ear - C30AllSexCentral Network</v>
      </c>
      <c r="B5725" s="23" t="s">
        <v>2</v>
      </c>
      <c r="C5725" s="23">
        <v>2015</v>
      </c>
      <c r="D5725" s="23" t="s">
        <v>258</v>
      </c>
      <c r="E5725" s="23" t="s">
        <v>3</v>
      </c>
      <c r="F5725" s="23" t="s">
        <v>242</v>
      </c>
      <c r="G5725" s="23">
        <v>5</v>
      </c>
    </row>
    <row r="5726" spans="1:7" ht="15" x14ac:dyDescent="0.25">
      <c r="A5726" s="128" t="str">
        <f t="shared" si="89"/>
        <v>Reg2015Accessory sinuses - C31AllSexCentral Network</v>
      </c>
      <c r="B5726" s="23" t="s">
        <v>2</v>
      </c>
      <c r="C5726" s="23">
        <v>2015</v>
      </c>
      <c r="D5726" s="23" t="s">
        <v>259</v>
      </c>
      <c r="E5726" s="23" t="s">
        <v>3</v>
      </c>
      <c r="F5726" s="23" t="s">
        <v>242</v>
      </c>
      <c r="G5726" s="23">
        <v>1</v>
      </c>
    </row>
    <row r="5727" spans="1:7" ht="15" x14ac:dyDescent="0.25">
      <c r="A5727" s="128" t="str">
        <f t="shared" si="89"/>
        <v>Reg2015Larynx - C32AllSexCentral Network</v>
      </c>
      <c r="B5727" s="23" t="s">
        <v>2</v>
      </c>
      <c r="C5727" s="23">
        <v>2015</v>
      </c>
      <c r="D5727" s="23" t="s">
        <v>25</v>
      </c>
      <c r="E5727" s="23" t="s">
        <v>3</v>
      </c>
      <c r="F5727" s="23" t="s">
        <v>242</v>
      </c>
      <c r="G5727" s="23">
        <v>16</v>
      </c>
    </row>
    <row r="5728" spans="1:7" ht="15" x14ac:dyDescent="0.25">
      <c r="A5728" s="128" t="str">
        <f t="shared" si="89"/>
        <v>Reg2015Lung - C33-C34AllSexCentral Network</v>
      </c>
      <c r="B5728" s="23" t="s">
        <v>2</v>
      </c>
      <c r="C5728" s="23">
        <v>2015</v>
      </c>
      <c r="D5728" s="23" t="s">
        <v>47</v>
      </c>
      <c r="E5728" s="23" t="s">
        <v>3</v>
      </c>
      <c r="F5728" s="23" t="s">
        <v>242</v>
      </c>
      <c r="G5728" s="23">
        <v>470</v>
      </c>
    </row>
    <row r="5729" spans="1:7" ht="15" x14ac:dyDescent="0.25">
      <c r="A5729" s="128" t="str">
        <f t="shared" si="89"/>
        <v>Reg2015Thymus - C37AllSexCentral Network</v>
      </c>
      <c r="B5729" s="23" t="s">
        <v>2</v>
      </c>
      <c r="C5729" s="23">
        <v>2015</v>
      </c>
      <c r="D5729" s="23" t="s">
        <v>41</v>
      </c>
      <c r="E5729" s="23" t="s">
        <v>3</v>
      </c>
      <c r="F5729" s="23" t="s">
        <v>242</v>
      </c>
      <c r="G5729" s="23">
        <v>3</v>
      </c>
    </row>
    <row r="5730" spans="1:7" ht="15" x14ac:dyDescent="0.25">
      <c r="A5730" s="128" t="str">
        <f t="shared" si="89"/>
        <v>Reg2015Heart, mediastinum and pleura - C38AllSexCentral Network</v>
      </c>
      <c r="B5730" s="23" t="s">
        <v>2</v>
      </c>
      <c r="C5730" s="23">
        <v>2015</v>
      </c>
      <c r="D5730" s="23" t="s">
        <v>260</v>
      </c>
      <c r="E5730" s="23" t="s">
        <v>3</v>
      </c>
      <c r="F5730" s="23" t="s">
        <v>242</v>
      </c>
      <c r="G5730" s="23">
        <v>3</v>
      </c>
    </row>
    <row r="5731" spans="1:7" ht="15" x14ac:dyDescent="0.25">
      <c r="A5731" s="128" t="str">
        <f t="shared" si="89"/>
        <v>Reg2015Bone and articular cartilage - C40-C41AllSexCentral Network</v>
      </c>
      <c r="B5731" s="23" t="s">
        <v>2</v>
      </c>
      <c r="C5731" s="23">
        <v>2015</v>
      </c>
      <c r="D5731" s="23" t="s">
        <v>262</v>
      </c>
      <c r="E5731" s="23" t="s">
        <v>3</v>
      </c>
      <c r="F5731" s="23" t="s">
        <v>242</v>
      </c>
      <c r="G5731" s="23">
        <v>5</v>
      </c>
    </row>
    <row r="5732" spans="1:7" ht="15" x14ac:dyDescent="0.25">
      <c r="A5732" s="128" t="str">
        <f t="shared" si="89"/>
        <v>Reg2015Melanoma - C43AllSexCentral Network</v>
      </c>
      <c r="B5732" s="23" t="s">
        <v>2</v>
      </c>
      <c r="C5732" s="23">
        <v>2015</v>
      </c>
      <c r="D5732" s="23" t="s">
        <v>28</v>
      </c>
      <c r="E5732" s="23" t="s">
        <v>3</v>
      </c>
      <c r="F5732" s="23" t="s">
        <v>242</v>
      </c>
      <c r="G5732" s="23">
        <v>521</v>
      </c>
    </row>
    <row r="5733" spans="1:7" ht="15" x14ac:dyDescent="0.25">
      <c r="A5733" s="128" t="str">
        <f t="shared" si="89"/>
        <v>Reg2015Non-melanoma - C44AllSexCentral Network</v>
      </c>
      <c r="B5733" s="23" t="s">
        <v>2</v>
      </c>
      <c r="C5733" s="23">
        <v>2015</v>
      </c>
      <c r="D5733" s="23" t="s">
        <v>263</v>
      </c>
      <c r="E5733" s="23" t="s">
        <v>3</v>
      </c>
      <c r="F5733" s="23" t="s">
        <v>242</v>
      </c>
      <c r="G5733" s="23">
        <v>29</v>
      </c>
    </row>
    <row r="5734" spans="1:7" ht="15" x14ac:dyDescent="0.25">
      <c r="A5734" s="128" t="str">
        <f t="shared" si="89"/>
        <v>Reg2015Mesothelioma - C45AllSexCentral Network</v>
      </c>
      <c r="B5734" s="23" t="s">
        <v>2</v>
      </c>
      <c r="C5734" s="23">
        <v>2015</v>
      </c>
      <c r="D5734" s="23" t="s">
        <v>30</v>
      </c>
      <c r="E5734" s="23" t="s">
        <v>3</v>
      </c>
      <c r="F5734" s="23" t="s">
        <v>242</v>
      </c>
      <c r="G5734" s="23">
        <v>16</v>
      </c>
    </row>
    <row r="5735" spans="1:7" ht="15" x14ac:dyDescent="0.25">
      <c r="A5735" s="128" t="str">
        <f t="shared" si="89"/>
        <v>Reg2015Peritoneum - C48AllSexCentral Network</v>
      </c>
      <c r="B5735" s="23" t="s">
        <v>2</v>
      </c>
      <c r="C5735" s="23">
        <v>2015</v>
      </c>
      <c r="D5735" s="23" t="s">
        <v>267</v>
      </c>
      <c r="E5735" s="23" t="s">
        <v>3</v>
      </c>
      <c r="F5735" s="23" t="s">
        <v>242</v>
      </c>
      <c r="G5735" s="23">
        <v>9</v>
      </c>
    </row>
    <row r="5736" spans="1:7" ht="15" x14ac:dyDescent="0.25">
      <c r="A5736" s="128" t="str">
        <f t="shared" si="89"/>
        <v>Reg2015Connective tissue - C49AllSexCentral Network</v>
      </c>
      <c r="B5736" s="23" t="s">
        <v>2</v>
      </c>
      <c r="C5736" s="23">
        <v>2015</v>
      </c>
      <c r="D5736" s="23" t="s">
        <v>268</v>
      </c>
      <c r="E5736" s="23" t="s">
        <v>3</v>
      </c>
      <c r="F5736" s="23" t="s">
        <v>242</v>
      </c>
      <c r="G5736" s="23">
        <v>30</v>
      </c>
    </row>
    <row r="5737" spans="1:7" ht="15" x14ac:dyDescent="0.25">
      <c r="A5737" s="128" t="str">
        <f t="shared" si="89"/>
        <v>Reg2015Breast - C50AllSexCentral Network</v>
      </c>
      <c r="B5737" s="23" t="s">
        <v>2</v>
      </c>
      <c r="C5737" s="23">
        <v>2015</v>
      </c>
      <c r="D5737" s="23" t="s">
        <v>21</v>
      </c>
      <c r="E5737" s="23" t="s">
        <v>3</v>
      </c>
      <c r="F5737" s="23" t="s">
        <v>242</v>
      </c>
      <c r="G5737" s="23">
        <v>772</v>
      </c>
    </row>
    <row r="5738" spans="1:7" ht="15" x14ac:dyDescent="0.25">
      <c r="A5738" s="128" t="str">
        <f t="shared" si="89"/>
        <v>Reg2015Vulva - C51AllSexCentral Network</v>
      </c>
      <c r="B5738" s="23" t="s">
        <v>2</v>
      </c>
      <c r="C5738" s="23">
        <v>2015</v>
      </c>
      <c r="D5738" s="23" t="s">
        <v>46</v>
      </c>
      <c r="E5738" s="23" t="s">
        <v>3</v>
      </c>
      <c r="F5738" s="23" t="s">
        <v>242</v>
      </c>
      <c r="G5738" s="23">
        <v>12</v>
      </c>
    </row>
    <row r="5739" spans="1:7" ht="15" x14ac:dyDescent="0.25">
      <c r="A5739" s="128" t="str">
        <f t="shared" si="89"/>
        <v>Reg2015Vagina - C52AllSexCentral Network</v>
      </c>
      <c r="B5739" s="23" t="s">
        <v>2</v>
      </c>
      <c r="C5739" s="23">
        <v>2015</v>
      </c>
      <c r="D5739" s="23" t="s">
        <v>45</v>
      </c>
      <c r="E5739" s="23" t="s">
        <v>3</v>
      </c>
      <c r="F5739" s="23" t="s">
        <v>242</v>
      </c>
      <c r="G5739" s="23">
        <v>3</v>
      </c>
    </row>
    <row r="5740" spans="1:7" ht="15" x14ac:dyDescent="0.25">
      <c r="A5740" s="128" t="str">
        <f t="shared" si="89"/>
        <v>Reg2015Cervix - C53AllSexCentral Network</v>
      </c>
      <c r="B5740" s="23" t="s">
        <v>2</v>
      </c>
      <c r="C5740" s="23">
        <v>2015</v>
      </c>
      <c r="D5740" s="23" t="s">
        <v>22</v>
      </c>
      <c r="E5740" s="23" t="s">
        <v>3</v>
      </c>
      <c r="F5740" s="23" t="s">
        <v>242</v>
      </c>
      <c r="G5740" s="23">
        <v>29</v>
      </c>
    </row>
    <row r="5741" spans="1:7" ht="15" x14ac:dyDescent="0.25">
      <c r="A5741" s="128" t="str">
        <f t="shared" si="89"/>
        <v>Reg2015Uterus - C54-C55AllSexCentral Network</v>
      </c>
      <c r="B5741" s="23" t="s">
        <v>2</v>
      </c>
      <c r="C5741" s="23">
        <v>2015</v>
      </c>
      <c r="D5741" s="23" t="s">
        <v>44</v>
      </c>
      <c r="E5741" s="23" t="s">
        <v>3</v>
      </c>
      <c r="F5741" s="23" t="s">
        <v>242</v>
      </c>
      <c r="G5741" s="23">
        <v>115</v>
      </c>
    </row>
    <row r="5742" spans="1:7" ht="15" x14ac:dyDescent="0.25">
      <c r="A5742" s="128" t="str">
        <f t="shared" si="89"/>
        <v>Reg2015Ovary - C56AllSexCentral Network</v>
      </c>
      <c r="B5742" s="23" t="s">
        <v>2</v>
      </c>
      <c r="C5742" s="23">
        <v>2015</v>
      </c>
      <c r="D5742" s="23" t="s">
        <v>35</v>
      </c>
      <c r="E5742" s="23" t="s">
        <v>3</v>
      </c>
      <c r="F5742" s="23" t="s">
        <v>242</v>
      </c>
      <c r="G5742" s="23">
        <v>76</v>
      </c>
    </row>
    <row r="5743" spans="1:7" ht="15" x14ac:dyDescent="0.25">
      <c r="A5743" s="128" t="str">
        <f t="shared" si="89"/>
        <v>Reg2015Other female genital organs - C57AllSexCentral Network</v>
      </c>
      <c r="B5743" s="23" t="s">
        <v>2</v>
      </c>
      <c r="C5743" s="23">
        <v>2015</v>
      </c>
      <c r="D5743" s="23" t="s">
        <v>270</v>
      </c>
      <c r="E5743" s="23" t="s">
        <v>3</v>
      </c>
      <c r="F5743" s="23" t="s">
        <v>242</v>
      </c>
      <c r="G5743" s="23">
        <v>8</v>
      </c>
    </row>
    <row r="5744" spans="1:7" ht="15" x14ac:dyDescent="0.25">
      <c r="A5744" s="128" t="str">
        <f t="shared" si="89"/>
        <v>Reg2015Penis - C60AllSexCentral Network</v>
      </c>
      <c r="B5744" s="23" t="s">
        <v>2</v>
      </c>
      <c r="C5744" s="23">
        <v>2015</v>
      </c>
      <c r="D5744" s="23" t="s">
        <v>37</v>
      </c>
      <c r="E5744" s="23" t="s">
        <v>3</v>
      </c>
      <c r="F5744" s="23" t="s">
        <v>242</v>
      </c>
      <c r="G5744" s="23">
        <v>7</v>
      </c>
    </row>
    <row r="5745" spans="1:7" ht="15" x14ac:dyDescent="0.25">
      <c r="A5745" s="128" t="str">
        <f t="shared" si="89"/>
        <v>Reg2015Prostate - C61AllSexCentral Network</v>
      </c>
      <c r="B5745" s="23" t="s">
        <v>2</v>
      </c>
      <c r="C5745" s="23">
        <v>2015</v>
      </c>
      <c r="D5745" s="23" t="s">
        <v>38</v>
      </c>
      <c r="E5745" s="23" t="s">
        <v>3</v>
      </c>
      <c r="F5745" s="23" t="s">
        <v>242</v>
      </c>
      <c r="G5745" s="23">
        <v>734</v>
      </c>
    </row>
    <row r="5746" spans="1:7" ht="15" x14ac:dyDescent="0.25">
      <c r="A5746" s="128" t="str">
        <f t="shared" si="89"/>
        <v>Reg2015Testis - C62AllSexCentral Network</v>
      </c>
      <c r="B5746" s="23" t="s">
        <v>2</v>
      </c>
      <c r="C5746" s="23">
        <v>2015</v>
      </c>
      <c r="D5746" s="23" t="s">
        <v>40</v>
      </c>
      <c r="E5746" s="23" t="s">
        <v>3</v>
      </c>
      <c r="F5746" s="23" t="s">
        <v>242</v>
      </c>
      <c r="G5746" s="23">
        <v>30</v>
      </c>
    </row>
    <row r="5747" spans="1:7" ht="15" x14ac:dyDescent="0.25">
      <c r="A5747" s="128" t="str">
        <f t="shared" si="89"/>
        <v>Reg2015Other male genital organs - C63AllSexCentral Network</v>
      </c>
      <c r="B5747" s="23" t="s">
        <v>2</v>
      </c>
      <c r="C5747" s="23">
        <v>2015</v>
      </c>
      <c r="D5747" s="23" t="s">
        <v>272</v>
      </c>
      <c r="E5747" s="23" t="s">
        <v>3</v>
      </c>
      <c r="F5747" s="23" t="s">
        <v>242</v>
      </c>
      <c r="G5747" s="23">
        <v>2</v>
      </c>
    </row>
    <row r="5748" spans="1:7" ht="15" x14ac:dyDescent="0.25">
      <c r="A5748" s="128" t="str">
        <f t="shared" si="89"/>
        <v>Reg2015Kidney - C64AllSexCentral Network</v>
      </c>
      <c r="B5748" s="23" t="s">
        <v>2</v>
      </c>
      <c r="C5748" s="23">
        <v>2015</v>
      </c>
      <c r="D5748" s="23" t="s">
        <v>274</v>
      </c>
      <c r="E5748" s="23" t="s">
        <v>3</v>
      </c>
      <c r="F5748" s="23" t="s">
        <v>242</v>
      </c>
      <c r="G5748" s="23">
        <v>139</v>
      </c>
    </row>
    <row r="5749" spans="1:7" ht="15" x14ac:dyDescent="0.25">
      <c r="A5749" s="128" t="str">
        <f t="shared" si="89"/>
        <v>Reg2015Renal pelvis - C65AllSexCentral Network</v>
      </c>
      <c r="B5749" s="23" t="s">
        <v>2</v>
      </c>
      <c r="C5749" s="23">
        <v>2015</v>
      </c>
      <c r="D5749" s="23" t="s">
        <v>275</v>
      </c>
      <c r="E5749" s="23" t="s">
        <v>3</v>
      </c>
      <c r="F5749" s="23" t="s">
        <v>242</v>
      </c>
      <c r="G5749" s="23">
        <v>9</v>
      </c>
    </row>
    <row r="5750" spans="1:7" ht="15" x14ac:dyDescent="0.25">
      <c r="A5750" s="128" t="str">
        <f t="shared" si="89"/>
        <v>Reg2015Ureter - C66AllSexCentral Network</v>
      </c>
      <c r="B5750" s="23" t="s">
        <v>2</v>
      </c>
      <c r="C5750" s="23">
        <v>2015</v>
      </c>
      <c r="D5750" s="23" t="s">
        <v>43</v>
      </c>
      <c r="E5750" s="23" t="s">
        <v>3</v>
      </c>
      <c r="F5750" s="23" t="s">
        <v>242</v>
      </c>
      <c r="G5750" s="23">
        <v>10</v>
      </c>
    </row>
    <row r="5751" spans="1:7" ht="15" x14ac:dyDescent="0.25">
      <c r="A5751" s="128" t="str">
        <f t="shared" si="89"/>
        <v>Reg2015Bladder - C67AllSexCentral Network</v>
      </c>
      <c r="B5751" s="23" t="s">
        <v>2</v>
      </c>
      <c r="C5751" s="23">
        <v>2015</v>
      </c>
      <c r="D5751" s="23" t="s">
        <v>19</v>
      </c>
      <c r="E5751" s="23" t="s">
        <v>3</v>
      </c>
      <c r="F5751" s="23" t="s">
        <v>242</v>
      </c>
      <c r="G5751" s="23">
        <v>96</v>
      </c>
    </row>
    <row r="5752" spans="1:7" ht="15" x14ac:dyDescent="0.25">
      <c r="A5752" s="128" t="str">
        <f t="shared" si="89"/>
        <v>Reg2015Other urinary organs - C68AllSexCentral Network</v>
      </c>
      <c r="B5752" s="23" t="s">
        <v>2</v>
      </c>
      <c r="C5752" s="23">
        <v>2015</v>
      </c>
      <c r="D5752" s="23" t="s">
        <v>276</v>
      </c>
      <c r="E5752" s="23" t="s">
        <v>3</v>
      </c>
      <c r="F5752" s="23" t="s">
        <v>242</v>
      </c>
      <c r="G5752" s="23">
        <v>4</v>
      </c>
    </row>
    <row r="5753" spans="1:7" ht="15" x14ac:dyDescent="0.25">
      <c r="A5753" s="128" t="str">
        <f t="shared" si="89"/>
        <v>Reg2015Eye - C69AllSexCentral Network</v>
      </c>
      <c r="B5753" s="23" t="s">
        <v>2</v>
      </c>
      <c r="C5753" s="23">
        <v>2015</v>
      </c>
      <c r="D5753" s="23" t="s">
        <v>278</v>
      </c>
      <c r="E5753" s="23" t="s">
        <v>3</v>
      </c>
      <c r="F5753" s="23" t="s">
        <v>242</v>
      </c>
      <c r="G5753" s="23">
        <v>10</v>
      </c>
    </row>
    <row r="5754" spans="1:7" ht="15" x14ac:dyDescent="0.25">
      <c r="A5754" s="128" t="str">
        <f t="shared" si="89"/>
        <v>Reg2015Meninges - C70AllSexCentral Network</v>
      </c>
      <c r="B5754" s="23" t="s">
        <v>2</v>
      </c>
      <c r="C5754" s="23">
        <v>2015</v>
      </c>
      <c r="D5754" s="23" t="s">
        <v>29</v>
      </c>
      <c r="E5754" s="23" t="s">
        <v>3</v>
      </c>
      <c r="F5754" s="23" t="s">
        <v>242</v>
      </c>
      <c r="G5754" s="23">
        <v>2</v>
      </c>
    </row>
    <row r="5755" spans="1:7" ht="15" x14ac:dyDescent="0.25">
      <c r="A5755" s="128" t="str">
        <f t="shared" si="89"/>
        <v>Reg2015Brain - C71AllSexCentral Network</v>
      </c>
      <c r="B5755" s="23" t="s">
        <v>2</v>
      </c>
      <c r="C5755" s="23">
        <v>2015</v>
      </c>
      <c r="D5755" s="23" t="s">
        <v>20</v>
      </c>
      <c r="E5755" s="23" t="s">
        <v>3</v>
      </c>
      <c r="F5755" s="23" t="s">
        <v>242</v>
      </c>
      <c r="G5755" s="23">
        <v>77</v>
      </c>
    </row>
    <row r="5756" spans="1:7" ht="15" x14ac:dyDescent="0.25">
      <c r="A5756" s="128" t="str">
        <f t="shared" si="89"/>
        <v>Reg2015Other central nervous system - C72AllSexCentral Network</v>
      </c>
      <c r="B5756" s="23" t="s">
        <v>2</v>
      </c>
      <c r="C5756" s="23">
        <v>2015</v>
      </c>
      <c r="D5756" s="23" t="s">
        <v>279</v>
      </c>
      <c r="E5756" s="23" t="s">
        <v>3</v>
      </c>
      <c r="F5756" s="23" t="s">
        <v>242</v>
      </c>
      <c r="G5756" s="23">
        <v>3</v>
      </c>
    </row>
    <row r="5757" spans="1:7" ht="15" x14ac:dyDescent="0.25">
      <c r="A5757" s="128" t="str">
        <f t="shared" si="89"/>
        <v>Reg2015Thyroid - C73AllSexCentral Network</v>
      </c>
      <c r="B5757" s="23" t="s">
        <v>2</v>
      </c>
      <c r="C5757" s="23">
        <v>2015</v>
      </c>
      <c r="D5757" s="23" t="s">
        <v>281</v>
      </c>
      <c r="E5757" s="23" t="s">
        <v>3</v>
      </c>
      <c r="F5757" s="23" t="s">
        <v>242</v>
      </c>
      <c r="G5757" s="23">
        <v>76</v>
      </c>
    </row>
    <row r="5758" spans="1:7" ht="15" x14ac:dyDescent="0.25">
      <c r="A5758" s="128" t="str">
        <f t="shared" si="89"/>
        <v>Reg2015Adrenal gland - C74AllSexCentral Network</v>
      </c>
      <c r="B5758" s="23" t="s">
        <v>2</v>
      </c>
      <c r="C5758" s="23">
        <v>2015</v>
      </c>
      <c r="D5758" s="23" t="s">
        <v>282</v>
      </c>
      <c r="E5758" s="23" t="s">
        <v>3</v>
      </c>
      <c r="F5758" s="23" t="s">
        <v>242</v>
      </c>
      <c r="G5758" s="23">
        <v>3</v>
      </c>
    </row>
    <row r="5759" spans="1:7" ht="15" x14ac:dyDescent="0.25">
      <c r="A5759" s="128" t="str">
        <f t="shared" si="89"/>
        <v>Reg2015Other and ill-defined sites - C76AllSexCentral Network</v>
      </c>
      <c r="B5759" s="23" t="s">
        <v>2</v>
      </c>
      <c r="C5759" s="23">
        <v>2015</v>
      </c>
      <c r="D5759" s="23" t="s">
        <v>285</v>
      </c>
      <c r="E5759" s="23" t="s">
        <v>3</v>
      </c>
      <c r="F5759" s="23" t="s">
        <v>242</v>
      </c>
      <c r="G5759" s="23">
        <v>2</v>
      </c>
    </row>
    <row r="5760" spans="1:7" ht="15" x14ac:dyDescent="0.25">
      <c r="A5760" s="128" t="str">
        <f t="shared" si="89"/>
        <v>Reg2015Unknown primary - C77-C79AllSexCentral Network</v>
      </c>
      <c r="B5760" s="23" t="s">
        <v>2</v>
      </c>
      <c r="C5760" s="23">
        <v>2015</v>
      </c>
      <c r="D5760" s="23" t="s">
        <v>286</v>
      </c>
      <c r="E5760" s="23" t="s">
        <v>3</v>
      </c>
      <c r="F5760" s="23" t="s">
        <v>242</v>
      </c>
      <c r="G5760" s="23">
        <v>99</v>
      </c>
    </row>
    <row r="5761" spans="1:7" ht="15" x14ac:dyDescent="0.25">
      <c r="A5761" s="128" t="str">
        <f t="shared" si="89"/>
        <v>Reg2015Unspecified site - C80AllSexCentral Network</v>
      </c>
      <c r="B5761" s="23" t="s">
        <v>2</v>
      </c>
      <c r="C5761" s="23">
        <v>2015</v>
      </c>
      <c r="D5761" s="23" t="s">
        <v>287</v>
      </c>
      <c r="E5761" s="23" t="s">
        <v>3</v>
      </c>
      <c r="F5761" s="23" t="s">
        <v>242</v>
      </c>
      <c r="G5761" s="23">
        <v>16</v>
      </c>
    </row>
    <row r="5762" spans="1:7" ht="15" x14ac:dyDescent="0.25">
      <c r="A5762" s="128" t="str">
        <f t="shared" si="89"/>
        <v>Reg2015Hodgkin lymphoma - C81AllSexCentral Network</v>
      </c>
      <c r="B5762" s="23" t="s">
        <v>2</v>
      </c>
      <c r="C5762" s="23">
        <v>2015</v>
      </c>
      <c r="D5762" s="23" t="s">
        <v>289</v>
      </c>
      <c r="E5762" s="23" t="s">
        <v>3</v>
      </c>
      <c r="F5762" s="23" t="s">
        <v>242</v>
      </c>
      <c r="G5762" s="23">
        <v>21</v>
      </c>
    </row>
    <row r="5763" spans="1:7" ht="15" x14ac:dyDescent="0.25">
      <c r="A5763" s="128" t="str">
        <f t="shared" ref="A5763:A5826" si="90">B5763&amp;C5763&amp;D5763&amp;E5763&amp;F5763</f>
        <v>Reg2015Non-Hodgkin lymphoma - C82-C86, C96AllSexCentral Network</v>
      </c>
      <c r="B5763" s="23" t="s">
        <v>2</v>
      </c>
      <c r="C5763" s="23">
        <v>2015</v>
      </c>
      <c r="D5763" s="23" t="s">
        <v>365</v>
      </c>
      <c r="E5763" s="23" t="s">
        <v>3</v>
      </c>
      <c r="F5763" s="23" t="s">
        <v>242</v>
      </c>
      <c r="G5763" s="23">
        <v>207</v>
      </c>
    </row>
    <row r="5764" spans="1:7" ht="15" x14ac:dyDescent="0.25">
      <c r="A5764" s="128" t="str">
        <f t="shared" si="90"/>
        <v>Reg2015Immunoproliferative cancers - C88AllSexCentral Network</v>
      </c>
      <c r="B5764" s="23" t="s">
        <v>2</v>
      </c>
      <c r="C5764" s="23">
        <v>2015</v>
      </c>
      <c r="D5764" s="23" t="s">
        <v>291</v>
      </c>
      <c r="E5764" s="23" t="s">
        <v>3</v>
      </c>
      <c r="F5764" s="23" t="s">
        <v>242</v>
      </c>
      <c r="G5764" s="23">
        <v>8</v>
      </c>
    </row>
    <row r="5765" spans="1:7" ht="15" x14ac:dyDescent="0.25">
      <c r="A5765" s="128" t="str">
        <f t="shared" si="90"/>
        <v>Reg2015Myeloma - C90AllSexCentral Network</v>
      </c>
      <c r="B5765" s="23" t="s">
        <v>2</v>
      </c>
      <c r="C5765" s="23">
        <v>2015</v>
      </c>
      <c r="D5765" s="23" t="s">
        <v>292</v>
      </c>
      <c r="E5765" s="23" t="s">
        <v>3</v>
      </c>
      <c r="F5765" s="23" t="s">
        <v>242</v>
      </c>
      <c r="G5765" s="23">
        <v>72</v>
      </c>
    </row>
    <row r="5766" spans="1:7" ht="15" x14ac:dyDescent="0.25">
      <c r="A5766" s="128" t="str">
        <f t="shared" si="90"/>
        <v>Reg2015Leukaemia - C91-C95AllSexCentral Network</v>
      </c>
      <c r="B5766" s="23" t="s">
        <v>2</v>
      </c>
      <c r="C5766" s="23">
        <v>2015</v>
      </c>
      <c r="D5766" s="23" t="s">
        <v>26</v>
      </c>
      <c r="E5766" s="23" t="s">
        <v>3</v>
      </c>
      <c r="F5766" s="23" t="s">
        <v>242</v>
      </c>
      <c r="G5766" s="23">
        <v>167</v>
      </c>
    </row>
    <row r="5767" spans="1:7" ht="15" x14ac:dyDescent="0.25">
      <c r="A5767" s="128" t="str">
        <f t="shared" si="90"/>
        <v>Reg2015Polycythemia vera - D45AllSexCentral Network</v>
      </c>
      <c r="B5767" s="23" t="s">
        <v>2</v>
      </c>
      <c r="C5767" s="23">
        <v>2015</v>
      </c>
      <c r="D5767" s="23" t="s">
        <v>294</v>
      </c>
      <c r="E5767" s="23" t="s">
        <v>3</v>
      </c>
      <c r="F5767" s="23" t="s">
        <v>242</v>
      </c>
      <c r="G5767" s="23">
        <v>6</v>
      </c>
    </row>
    <row r="5768" spans="1:7" ht="15" x14ac:dyDescent="0.25">
      <c r="A5768" s="128" t="str">
        <f t="shared" si="90"/>
        <v>Reg2015Myelodyplastic syndromes - D46AllSexCentral Network</v>
      </c>
      <c r="B5768" s="23" t="s">
        <v>2</v>
      </c>
      <c r="C5768" s="23">
        <v>2015</v>
      </c>
      <c r="D5768" s="23" t="s">
        <v>295</v>
      </c>
      <c r="E5768" s="23" t="s">
        <v>3</v>
      </c>
      <c r="F5768" s="23" t="s">
        <v>242</v>
      </c>
      <c r="G5768" s="23">
        <v>55</v>
      </c>
    </row>
    <row r="5769" spans="1:7" ht="15" x14ac:dyDescent="0.25">
      <c r="A5769" s="128" t="str">
        <f t="shared" si="90"/>
        <v>Reg2015Uncertain behaviour of lymphoid, haematopoietic and related tissue - D47AllSexCentral Network</v>
      </c>
      <c r="B5769" s="23" t="s">
        <v>2</v>
      </c>
      <c r="C5769" s="23">
        <v>2015</v>
      </c>
      <c r="D5769" s="23" t="s">
        <v>296</v>
      </c>
      <c r="E5769" s="23" t="s">
        <v>3</v>
      </c>
      <c r="F5769" s="23" t="s">
        <v>242</v>
      </c>
      <c r="G5769" s="23">
        <v>13</v>
      </c>
    </row>
    <row r="5770" spans="1:7" ht="15" x14ac:dyDescent="0.25">
      <c r="A5770" s="128" t="str">
        <f t="shared" si="90"/>
        <v>Reg2015Lip - C00AllSexSouthern Network</v>
      </c>
      <c r="B5770" s="23" t="s">
        <v>2</v>
      </c>
      <c r="C5770" s="23">
        <v>2015</v>
      </c>
      <c r="D5770" s="23" t="s">
        <v>27</v>
      </c>
      <c r="E5770" s="23" t="s">
        <v>3</v>
      </c>
      <c r="F5770" s="23" t="s">
        <v>245</v>
      </c>
      <c r="G5770" s="23">
        <v>16</v>
      </c>
    </row>
    <row r="5771" spans="1:7" ht="15" x14ac:dyDescent="0.25">
      <c r="A5771" s="128" t="str">
        <f t="shared" si="90"/>
        <v>Reg2015Tongue - C01-C02AllSexSouthern Network</v>
      </c>
      <c r="B5771" s="23" t="s">
        <v>2</v>
      </c>
      <c r="C5771" s="23">
        <v>2015</v>
      </c>
      <c r="D5771" s="23" t="s">
        <v>42</v>
      </c>
      <c r="E5771" s="23" t="s">
        <v>3</v>
      </c>
      <c r="F5771" s="23" t="s">
        <v>245</v>
      </c>
      <c r="G5771" s="23">
        <v>31</v>
      </c>
    </row>
    <row r="5772" spans="1:7" ht="15" x14ac:dyDescent="0.25">
      <c r="A5772" s="128" t="str">
        <f t="shared" si="90"/>
        <v>Reg2015Mouth - C03-C06AllSexSouthern Network</v>
      </c>
      <c r="B5772" s="23" t="s">
        <v>2</v>
      </c>
      <c r="C5772" s="23">
        <v>2015</v>
      </c>
      <c r="D5772" s="23" t="s">
        <v>31</v>
      </c>
      <c r="E5772" s="23" t="s">
        <v>3</v>
      </c>
      <c r="F5772" s="23" t="s">
        <v>245</v>
      </c>
      <c r="G5772" s="23">
        <v>27</v>
      </c>
    </row>
    <row r="5773" spans="1:7" ht="15" x14ac:dyDescent="0.25">
      <c r="A5773" s="128" t="str">
        <f t="shared" si="90"/>
        <v>Reg2015Salivary glands - C07-C08AllSexSouthern Network</v>
      </c>
      <c r="B5773" s="23" t="s">
        <v>2</v>
      </c>
      <c r="C5773" s="23">
        <v>2015</v>
      </c>
      <c r="D5773" s="23" t="s">
        <v>247</v>
      </c>
      <c r="E5773" s="23" t="s">
        <v>3</v>
      </c>
      <c r="F5773" s="23" t="s">
        <v>245</v>
      </c>
      <c r="G5773" s="23">
        <v>7</v>
      </c>
    </row>
    <row r="5774" spans="1:7" ht="15" x14ac:dyDescent="0.25">
      <c r="A5774" s="128" t="str">
        <f t="shared" si="90"/>
        <v>Reg2015Tonsils - C09AllSexSouthern Network</v>
      </c>
      <c r="B5774" s="23" t="s">
        <v>2</v>
      </c>
      <c r="C5774" s="23">
        <v>2015</v>
      </c>
      <c r="D5774" s="23" t="s">
        <v>248</v>
      </c>
      <c r="E5774" s="23" t="s">
        <v>3</v>
      </c>
      <c r="F5774" s="23" t="s">
        <v>245</v>
      </c>
      <c r="G5774" s="23">
        <v>19</v>
      </c>
    </row>
    <row r="5775" spans="1:7" ht="15" x14ac:dyDescent="0.25">
      <c r="A5775" s="128" t="str">
        <f t="shared" si="90"/>
        <v>Reg2015Oropharynx - C10AllSexSouthern Network</v>
      </c>
      <c r="B5775" s="23" t="s">
        <v>2</v>
      </c>
      <c r="C5775" s="23">
        <v>2015</v>
      </c>
      <c r="D5775" s="23" t="s">
        <v>34</v>
      </c>
      <c r="E5775" s="23" t="s">
        <v>3</v>
      </c>
      <c r="F5775" s="23" t="s">
        <v>245</v>
      </c>
      <c r="G5775" s="23">
        <v>5</v>
      </c>
    </row>
    <row r="5776" spans="1:7" ht="15" x14ac:dyDescent="0.25">
      <c r="A5776" s="128" t="str">
        <f t="shared" si="90"/>
        <v>Reg2015Nasopharynx - C11AllSexSouthern Network</v>
      </c>
      <c r="B5776" s="23" t="s">
        <v>2</v>
      </c>
      <c r="C5776" s="23">
        <v>2015</v>
      </c>
      <c r="D5776" s="23" t="s">
        <v>32</v>
      </c>
      <c r="E5776" s="23" t="s">
        <v>3</v>
      </c>
      <c r="F5776" s="23" t="s">
        <v>245</v>
      </c>
      <c r="G5776" s="23">
        <v>4</v>
      </c>
    </row>
    <row r="5777" spans="1:7" ht="15" x14ac:dyDescent="0.25">
      <c r="A5777" s="128" t="str">
        <f t="shared" si="90"/>
        <v>Reg2015Pyriform sinus - C12AllSexSouthern Network</v>
      </c>
      <c r="B5777" s="23" t="s">
        <v>2</v>
      </c>
      <c r="C5777" s="23">
        <v>2015</v>
      </c>
      <c r="D5777" s="23" t="s">
        <v>249</v>
      </c>
      <c r="E5777" s="23" t="s">
        <v>3</v>
      </c>
      <c r="F5777" s="23" t="s">
        <v>245</v>
      </c>
      <c r="G5777" s="23">
        <v>2</v>
      </c>
    </row>
    <row r="5778" spans="1:7" ht="15" x14ac:dyDescent="0.25">
      <c r="A5778" s="128" t="str">
        <f t="shared" si="90"/>
        <v>Reg2015Hypopharynx - C13AllSexSouthern Network</v>
      </c>
      <c r="B5778" s="23" t="s">
        <v>2</v>
      </c>
      <c r="C5778" s="23">
        <v>2015</v>
      </c>
      <c r="D5778" s="23" t="s">
        <v>24</v>
      </c>
      <c r="E5778" s="23" t="s">
        <v>3</v>
      </c>
      <c r="F5778" s="23" t="s">
        <v>245</v>
      </c>
      <c r="G5778" s="23">
        <v>3</v>
      </c>
    </row>
    <row r="5779" spans="1:7" ht="15" x14ac:dyDescent="0.25">
      <c r="A5779" s="128" t="str">
        <f t="shared" si="90"/>
        <v>Reg2015Other lip, oral cavity and pharynx - C14AllSexSouthern Network</v>
      </c>
      <c r="B5779" s="23" t="s">
        <v>2</v>
      </c>
      <c r="C5779" s="23">
        <v>2015</v>
      </c>
      <c r="D5779" s="23" t="s">
        <v>250</v>
      </c>
      <c r="E5779" s="23" t="s">
        <v>3</v>
      </c>
      <c r="F5779" s="23" t="s">
        <v>245</v>
      </c>
      <c r="G5779" s="23">
        <v>2</v>
      </c>
    </row>
    <row r="5780" spans="1:7" ht="15" x14ac:dyDescent="0.25">
      <c r="A5780" s="128" t="str">
        <f t="shared" si="90"/>
        <v>Reg2015Oesophagus - C15AllSexSouthern Network</v>
      </c>
      <c r="B5780" s="23" t="s">
        <v>2</v>
      </c>
      <c r="C5780" s="23">
        <v>2015</v>
      </c>
      <c r="D5780" s="23" t="s">
        <v>33</v>
      </c>
      <c r="E5780" s="23" t="s">
        <v>3</v>
      </c>
      <c r="F5780" s="23" t="s">
        <v>245</v>
      </c>
      <c r="G5780" s="23">
        <v>91</v>
      </c>
    </row>
    <row r="5781" spans="1:7" ht="15" x14ac:dyDescent="0.25">
      <c r="A5781" s="128" t="str">
        <f t="shared" si="90"/>
        <v>Reg2015Stomach - C16AllSexSouthern Network</v>
      </c>
      <c r="B5781" s="23" t="s">
        <v>2</v>
      </c>
      <c r="C5781" s="23">
        <v>2015</v>
      </c>
      <c r="D5781" s="23" t="s">
        <v>39</v>
      </c>
      <c r="E5781" s="23" t="s">
        <v>3</v>
      </c>
      <c r="F5781" s="23" t="s">
        <v>245</v>
      </c>
      <c r="G5781" s="23">
        <v>75</v>
      </c>
    </row>
    <row r="5782" spans="1:7" ht="15" x14ac:dyDescent="0.25">
      <c r="A5782" s="128" t="str">
        <f t="shared" si="90"/>
        <v>Reg2015Small intestine - C17AllSexSouthern Network</v>
      </c>
      <c r="B5782" s="23" t="s">
        <v>2</v>
      </c>
      <c r="C5782" s="23">
        <v>2015</v>
      </c>
      <c r="D5782" s="23" t="s">
        <v>252</v>
      </c>
      <c r="E5782" s="23" t="s">
        <v>3</v>
      </c>
      <c r="F5782" s="23" t="s">
        <v>245</v>
      </c>
      <c r="G5782" s="23">
        <v>34</v>
      </c>
    </row>
    <row r="5783" spans="1:7" ht="15" x14ac:dyDescent="0.25">
      <c r="A5783" s="128" t="str">
        <f t="shared" si="90"/>
        <v>Reg2015Colon, rectum and rectosigmoid junction - C18-C20AllSexSouthern Network</v>
      </c>
      <c r="B5783" s="23" t="s">
        <v>2</v>
      </c>
      <c r="C5783" s="23">
        <v>2015</v>
      </c>
      <c r="D5783" s="23" t="s">
        <v>1567</v>
      </c>
      <c r="E5783" s="23" t="s">
        <v>3</v>
      </c>
      <c r="F5783" s="23" t="s">
        <v>245</v>
      </c>
      <c r="G5783" s="23">
        <v>880</v>
      </c>
    </row>
    <row r="5784" spans="1:7" ht="15" x14ac:dyDescent="0.25">
      <c r="A5784" s="128" t="str">
        <f t="shared" si="90"/>
        <v>Reg2015Anus - C21AllSexSouthern Network</v>
      </c>
      <c r="B5784" s="23" t="s">
        <v>2</v>
      </c>
      <c r="C5784" s="23">
        <v>2015</v>
      </c>
      <c r="D5784" s="23" t="s">
        <v>18</v>
      </c>
      <c r="E5784" s="23" t="s">
        <v>3</v>
      </c>
      <c r="F5784" s="23" t="s">
        <v>245</v>
      </c>
      <c r="G5784" s="23">
        <v>14</v>
      </c>
    </row>
    <row r="5785" spans="1:7" ht="15" x14ac:dyDescent="0.25">
      <c r="A5785" s="128" t="str">
        <f t="shared" si="90"/>
        <v>Reg2015Liver - C22AllSexSouthern Network</v>
      </c>
      <c r="B5785" s="23" t="s">
        <v>2</v>
      </c>
      <c r="C5785" s="23">
        <v>2015</v>
      </c>
      <c r="D5785" s="23" t="s">
        <v>254</v>
      </c>
      <c r="E5785" s="23" t="s">
        <v>3</v>
      </c>
      <c r="F5785" s="23" t="s">
        <v>245</v>
      </c>
      <c r="G5785" s="23">
        <v>72</v>
      </c>
    </row>
    <row r="5786" spans="1:7" ht="15" x14ac:dyDescent="0.25">
      <c r="A5786" s="128" t="str">
        <f t="shared" si="90"/>
        <v>Reg2015Gallbladder - C23AllSexSouthern Network</v>
      </c>
      <c r="B5786" s="23" t="s">
        <v>2</v>
      </c>
      <c r="C5786" s="23">
        <v>2015</v>
      </c>
      <c r="D5786" s="23" t="s">
        <v>23</v>
      </c>
      <c r="E5786" s="23" t="s">
        <v>3</v>
      </c>
      <c r="F5786" s="23" t="s">
        <v>245</v>
      </c>
      <c r="G5786" s="23">
        <v>11</v>
      </c>
    </row>
    <row r="5787" spans="1:7" ht="15" x14ac:dyDescent="0.25">
      <c r="A5787" s="128" t="str">
        <f t="shared" si="90"/>
        <v>Reg2015Other biliary tract - C24AllSexSouthern Network</v>
      </c>
      <c r="B5787" s="23" t="s">
        <v>2</v>
      </c>
      <c r="C5787" s="23">
        <v>2015</v>
      </c>
      <c r="D5787" s="23" t="s">
        <v>255</v>
      </c>
      <c r="E5787" s="23" t="s">
        <v>3</v>
      </c>
      <c r="F5787" s="23" t="s">
        <v>245</v>
      </c>
      <c r="G5787" s="23">
        <v>18</v>
      </c>
    </row>
    <row r="5788" spans="1:7" ht="15" x14ac:dyDescent="0.25">
      <c r="A5788" s="128" t="str">
        <f t="shared" si="90"/>
        <v>Reg2015Pancreas - C25AllSexSouthern Network</v>
      </c>
      <c r="B5788" s="23" t="s">
        <v>2</v>
      </c>
      <c r="C5788" s="23">
        <v>2015</v>
      </c>
      <c r="D5788" s="23" t="s">
        <v>36</v>
      </c>
      <c r="E5788" s="23" t="s">
        <v>3</v>
      </c>
      <c r="F5788" s="23" t="s">
        <v>245</v>
      </c>
      <c r="G5788" s="23">
        <v>142</v>
      </c>
    </row>
    <row r="5789" spans="1:7" ht="15" x14ac:dyDescent="0.25">
      <c r="A5789" s="128" t="str">
        <f t="shared" si="90"/>
        <v>Reg2015Other digestive organs - C26AllSexSouthern Network</v>
      </c>
      <c r="B5789" s="23" t="s">
        <v>2</v>
      </c>
      <c r="C5789" s="23">
        <v>2015</v>
      </c>
      <c r="D5789" s="23" t="s">
        <v>256</v>
      </c>
      <c r="E5789" s="23" t="s">
        <v>3</v>
      </c>
      <c r="F5789" s="23" t="s">
        <v>245</v>
      </c>
      <c r="G5789" s="23">
        <v>33</v>
      </c>
    </row>
    <row r="5790" spans="1:7" ht="15" x14ac:dyDescent="0.25">
      <c r="A5790" s="128" t="str">
        <f t="shared" si="90"/>
        <v>Reg2015Nasal cavity and middle ear - C30AllSexSouthern Network</v>
      </c>
      <c r="B5790" s="23" t="s">
        <v>2</v>
      </c>
      <c r="C5790" s="23">
        <v>2015</v>
      </c>
      <c r="D5790" s="23" t="s">
        <v>258</v>
      </c>
      <c r="E5790" s="23" t="s">
        <v>3</v>
      </c>
      <c r="F5790" s="23" t="s">
        <v>245</v>
      </c>
      <c r="G5790" s="23">
        <v>4</v>
      </c>
    </row>
    <row r="5791" spans="1:7" ht="15" x14ac:dyDescent="0.25">
      <c r="A5791" s="128" t="str">
        <f t="shared" si="90"/>
        <v>Reg2015Accessory sinuses - C31AllSexSouthern Network</v>
      </c>
      <c r="B5791" s="23" t="s">
        <v>2</v>
      </c>
      <c r="C5791" s="23">
        <v>2015</v>
      </c>
      <c r="D5791" s="23" t="s">
        <v>259</v>
      </c>
      <c r="E5791" s="23" t="s">
        <v>3</v>
      </c>
      <c r="F5791" s="23" t="s">
        <v>245</v>
      </c>
      <c r="G5791" s="23">
        <v>1</v>
      </c>
    </row>
    <row r="5792" spans="1:7" ht="15" x14ac:dyDescent="0.25">
      <c r="A5792" s="128" t="str">
        <f t="shared" si="90"/>
        <v>Reg2015Larynx - C32AllSexSouthern Network</v>
      </c>
      <c r="B5792" s="23" t="s">
        <v>2</v>
      </c>
      <c r="C5792" s="23">
        <v>2015</v>
      </c>
      <c r="D5792" s="23" t="s">
        <v>25</v>
      </c>
      <c r="E5792" s="23" t="s">
        <v>3</v>
      </c>
      <c r="F5792" s="23" t="s">
        <v>245</v>
      </c>
      <c r="G5792" s="23">
        <v>21</v>
      </c>
    </row>
    <row r="5793" spans="1:7" ht="15" x14ac:dyDescent="0.25">
      <c r="A5793" s="128" t="str">
        <f t="shared" si="90"/>
        <v>Reg2015Lung - C33-C34AllSexSouthern Network</v>
      </c>
      <c r="B5793" s="23" t="s">
        <v>2</v>
      </c>
      <c r="C5793" s="23">
        <v>2015</v>
      </c>
      <c r="D5793" s="23" t="s">
        <v>47</v>
      </c>
      <c r="E5793" s="23" t="s">
        <v>3</v>
      </c>
      <c r="F5793" s="23" t="s">
        <v>245</v>
      </c>
      <c r="G5793" s="23">
        <v>495</v>
      </c>
    </row>
    <row r="5794" spans="1:7" ht="15" x14ac:dyDescent="0.25">
      <c r="A5794" s="128" t="str">
        <f t="shared" si="90"/>
        <v>Reg2015Thymus - C37AllSexSouthern Network</v>
      </c>
      <c r="B5794" s="23" t="s">
        <v>2</v>
      </c>
      <c r="C5794" s="23">
        <v>2015</v>
      </c>
      <c r="D5794" s="23" t="s">
        <v>41</v>
      </c>
      <c r="E5794" s="23" t="s">
        <v>3</v>
      </c>
      <c r="F5794" s="23" t="s">
        <v>245</v>
      </c>
      <c r="G5794" s="23">
        <v>5</v>
      </c>
    </row>
    <row r="5795" spans="1:7" ht="15" x14ac:dyDescent="0.25">
      <c r="A5795" s="128" t="str">
        <f t="shared" si="90"/>
        <v>Reg2015Heart, mediastinum and pleura - C38AllSexSouthern Network</v>
      </c>
      <c r="B5795" s="23" t="s">
        <v>2</v>
      </c>
      <c r="C5795" s="23">
        <v>2015</v>
      </c>
      <c r="D5795" s="23" t="s">
        <v>260</v>
      </c>
      <c r="E5795" s="23" t="s">
        <v>3</v>
      </c>
      <c r="F5795" s="23" t="s">
        <v>245</v>
      </c>
      <c r="G5795" s="23">
        <v>2</v>
      </c>
    </row>
    <row r="5796" spans="1:7" ht="15" x14ac:dyDescent="0.25">
      <c r="A5796" s="128" t="str">
        <f t="shared" si="90"/>
        <v>Reg2015Bone and articular cartilage - C40-C41AllSexSouthern Network</v>
      </c>
      <c r="B5796" s="23" t="s">
        <v>2</v>
      </c>
      <c r="C5796" s="23">
        <v>2015</v>
      </c>
      <c r="D5796" s="23" t="s">
        <v>262</v>
      </c>
      <c r="E5796" s="23" t="s">
        <v>3</v>
      </c>
      <c r="F5796" s="23" t="s">
        <v>245</v>
      </c>
      <c r="G5796" s="23">
        <v>11</v>
      </c>
    </row>
    <row r="5797" spans="1:7" ht="15" x14ac:dyDescent="0.25">
      <c r="A5797" s="128" t="str">
        <f t="shared" si="90"/>
        <v>Reg2015Melanoma - C43AllSexSouthern Network</v>
      </c>
      <c r="B5797" s="23" t="s">
        <v>2</v>
      </c>
      <c r="C5797" s="23">
        <v>2015</v>
      </c>
      <c r="D5797" s="23" t="s">
        <v>28</v>
      </c>
      <c r="E5797" s="23" t="s">
        <v>3</v>
      </c>
      <c r="F5797" s="23" t="s">
        <v>245</v>
      </c>
      <c r="G5797" s="23">
        <v>622</v>
      </c>
    </row>
    <row r="5798" spans="1:7" ht="15" x14ac:dyDescent="0.25">
      <c r="A5798" s="128" t="str">
        <f t="shared" si="90"/>
        <v>Reg2015Non-melanoma - C44AllSexSouthern Network</v>
      </c>
      <c r="B5798" s="23" t="s">
        <v>2</v>
      </c>
      <c r="C5798" s="23">
        <v>2015</v>
      </c>
      <c r="D5798" s="23" t="s">
        <v>263</v>
      </c>
      <c r="E5798" s="23" t="s">
        <v>3</v>
      </c>
      <c r="F5798" s="23" t="s">
        <v>245</v>
      </c>
      <c r="G5798" s="23">
        <v>27</v>
      </c>
    </row>
    <row r="5799" spans="1:7" ht="15" x14ac:dyDescent="0.25">
      <c r="A5799" s="128" t="str">
        <f t="shared" si="90"/>
        <v>Reg2015Mesothelioma - C45AllSexSouthern Network</v>
      </c>
      <c r="B5799" s="23" t="s">
        <v>2</v>
      </c>
      <c r="C5799" s="23">
        <v>2015</v>
      </c>
      <c r="D5799" s="23" t="s">
        <v>30</v>
      </c>
      <c r="E5799" s="23" t="s">
        <v>3</v>
      </c>
      <c r="F5799" s="23" t="s">
        <v>245</v>
      </c>
      <c r="G5799" s="23">
        <v>19</v>
      </c>
    </row>
    <row r="5800" spans="1:7" ht="15" x14ac:dyDescent="0.25">
      <c r="A5800" s="128" t="str">
        <f t="shared" si="90"/>
        <v>Reg2015Peripheral nerves and autonomic nervous system - C47AllSexSouthern Network</v>
      </c>
      <c r="B5800" s="23" t="s">
        <v>2</v>
      </c>
      <c r="C5800" s="23">
        <v>2015</v>
      </c>
      <c r="D5800" s="23" t="s">
        <v>266</v>
      </c>
      <c r="E5800" s="23" t="s">
        <v>3</v>
      </c>
      <c r="F5800" s="23" t="s">
        <v>245</v>
      </c>
      <c r="G5800" s="23">
        <v>4</v>
      </c>
    </row>
    <row r="5801" spans="1:7" ht="15" x14ac:dyDescent="0.25">
      <c r="A5801" s="128" t="str">
        <f t="shared" si="90"/>
        <v>Reg2015Peritoneum - C48AllSexSouthern Network</v>
      </c>
      <c r="B5801" s="23" t="s">
        <v>2</v>
      </c>
      <c r="C5801" s="23">
        <v>2015</v>
      </c>
      <c r="D5801" s="23" t="s">
        <v>267</v>
      </c>
      <c r="E5801" s="23" t="s">
        <v>3</v>
      </c>
      <c r="F5801" s="23" t="s">
        <v>245</v>
      </c>
      <c r="G5801" s="23">
        <v>8</v>
      </c>
    </row>
    <row r="5802" spans="1:7" ht="15" x14ac:dyDescent="0.25">
      <c r="A5802" s="128" t="str">
        <f t="shared" si="90"/>
        <v>Reg2015Connective tissue - C49AllSexSouthern Network</v>
      </c>
      <c r="B5802" s="23" t="s">
        <v>2</v>
      </c>
      <c r="C5802" s="23">
        <v>2015</v>
      </c>
      <c r="D5802" s="23" t="s">
        <v>268</v>
      </c>
      <c r="E5802" s="23" t="s">
        <v>3</v>
      </c>
      <c r="F5802" s="23" t="s">
        <v>245</v>
      </c>
      <c r="G5802" s="23">
        <v>24</v>
      </c>
    </row>
    <row r="5803" spans="1:7" ht="15" x14ac:dyDescent="0.25">
      <c r="A5803" s="128" t="str">
        <f t="shared" si="90"/>
        <v>Reg2015Breast - C50AllSexSouthern Network</v>
      </c>
      <c r="B5803" s="23" t="s">
        <v>2</v>
      </c>
      <c r="C5803" s="23">
        <v>2015</v>
      </c>
      <c r="D5803" s="23" t="s">
        <v>21</v>
      </c>
      <c r="E5803" s="23" t="s">
        <v>3</v>
      </c>
      <c r="F5803" s="23" t="s">
        <v>245</v>
      </c>
      <c r="G5803" s="23">
        <v>818</v>
      </c>
    </row>
    <row r="5804" spans="1:7" ht="15" x14ac:dyDescent="0.25">
      <c r="A5804" s="128" t="str">
        <f t="shared" si="90"/>
        <v>Reg2015Vulva - C51AllSexSouthern Network</v>
      </c>
      <c r="B5804" s="23" t="s">
        <v>2</v>
      </c>
      <c r="C5804" s="23">
        <v>2015</v>
      </c>
      <c r="D5804" s="23" t="s">
        <v>46</v>
      </c>
      <c r="E5804" s="23" t="s">
        <v>3</v>
      </c>
      <c r="F5804" s="23" t="s">
        <v>245</v>
      </c>
      <c r="G5804" s="23">
        <v>15</v>
      </c>
    </row>
    <row r="5805" spans="1:7" ht="15" x14ac:dyDescent="0.25">
      <c r="A5805" s="128" t="str">
        <f t="shared" si="90"/>
        <v>Reg2015Vagina - C52AllSexSouthern Network</v>
      </c>
      <c r="B5805" s="23" t="s">
        <v>2</v>
      </c>
      <c r="C5805" s="23">
        <v>2015</v>
      </c>
      <c r="D5805" s="23" t="s">
        <v>45</v>
      </c>
      <c r="E5805" s="23" t="s">
        <v>3</v>
      </c>
      <c r="F5805" s="23" t="s">
        <v>245</v>
      </c>
      <c r="G5805" s="23">
        <v>3</v>
      </c>
    </row>
    <row r="5806" spans="1:7" ht="15" x14ac:dyDescent="0.25">
      <c r="A5806" s="128" t="str">
        <f t="shared" si="90"/>
        <v>Reg2015Cervix - C53AllSexSouthern Network</v>
      </c>
      <c r="B5806" s="23" t="s">
        <v>2</v>
      </c>
      <c r="C5806" s="23">
        <v>2015</v>
      </c>
      <c r="D5806" s="23" t="s">
        <v>22</v>
      </c>
      <c r="E5806" s="23" t="s">
        <v>3</v>
      </c>
      <c r="F5806" s="23" t="s">
        <v>245</v>
      </c>
      <c r="G5806" s="23">
        <v>37</v>
      </c>
    </row>
    <row r="5807" spans="1:7" ht="15" x14ac:dyDescent="0.25">
      <c r="A5807" s="128" t="str">
        <f t="shared" si="90"/>
        <v>Reg2015Uterus - C54-C55AllSexSouthern Network</v>
      </c>
      <c r="B5807" s="23" t="s">
        <v>2</v>
      </c>
      <c r="C5807" s="23">
        <v>2015</v>
      </c>
      <c r="D5807" s="23" t="s">
        <v>44</v>
      </c>
      <c r="E5807" s="23" t="s">
        <v>3</v>
      </c>
      <c r="F5807" s="23" t="s">
        <v>245</v>
      </c>
      <c r="G5807" s="23">
        <v>117</v>
      </c>
    </row>
    <row r="5808" spans="1:7" ht="15" x14ac:dyDescent="0.25">
      <c r="A5808" s="128" t="str">
        <f t="shared" si="90"/>
        <v>Reg2015Ovary - C56AllSexSouthern Network</v>
      </c>
      <c r="B5808" s="23" t="s">
        <v>2</v>
      </c>
      <c r="C5808" s="23">
        <v>2015</v>
      </c>
      <c r="D5808" s="23" t="s">
        <v>35</v>
      </c>
      <c r="E5808" s="23" t="s">
        <v>3</v>
      </c>
      <c r="F5808" s="23" t="s">
        <v>245</v>
      </c>
      <c r="G5808" s="23">
        <v>73</v>
      </c>
    </row>
    <row r="5809" spans="1:7" ht="15" x14ac:dyDescent="0.25">
      <c r="A5809" s="128" t="str">
        <f t="shared" si="90"/>
        <v>Reg2015Other female genital organs - C57AllSexSouthern Network</v>
      </c>
      <c r="B5809" s="23" t="s">
        <v>2</v>
      </c>
      <c r="C5809" s="23">
        <v>2015</v>
      </c>
      <c r="D5809" s="23" t="s">
        <v>270</v>
      </c>
      <c r="E5809" s="23" t="s">
        <v>3</v>
      </c>
      <c r="F5809" s="23" t="s">
        <v>245</v>
      </c>
      <c r="G5809" s="23">
        <v>15</v>
      </c>
    </row>
    <row r="5810" spans="1:7" ht="15" x14ac:dyDescent="0.25">
      <c r="A5810" s="128" t="str">
        <f t="shared" si="90"/>
        <v>Reg2015Penis - C60AllSexSouthern Network</v>
      </c>
      <c r="B5810" s="23" t="s">
        <v>2</v>
      </c>
      <c r="C5810" s="23">
        <v>2015</v>
      </c>
      <c r="D5810" s="23" t="s">
        <v>37</v>
      </c>
      <c r="E5810" s="23" t="s">
        <v>3</v>
      </c>
      <c r="F5810" s="23" t="s">
        <v>245</v>
      </c>
      <c r="G5810" s="23">
        <v>4</v>
      </c>
    </row>
    <row r="5811" spans="1:7" ht="15" x14ac:dyDescent="0.25">
      <c r="A5811" s="128" t="str">
        <f t="shared" si="90"/>
        <v>Reg2015Prostate - C61AllSexSouthern Network</v>
      </c>
      <c r="B5811" s="23" t="s">
        <v>2</v>
      </c>
      <c r="C5811" s="23">
        <v>2015</v>
      </c>
      <c r="D5811" s="23" t="s">
        <v>38</v>
      </c>
      <c r="E5811" s="23" t="s">
        <v>3</v>
      </c>
      <c r="F5811" s="23" t="s">
        <v>245</v>
      </c>
      <c r="G5811" s="23">
        <v>870</v>
      </c>
    </row>
    <row r="5812" spans="1:7" ht="15" x14ac:dyDescent="0.25">
      <c r="A5812" s="128" t="str">
        <f t="shared" si="90"/>
        <v>Reg2015Testis - C62AllSexSouthern Network</v>
      </c>
      <c r="B5812" s="23" t="s">
        <v>2</v>
      </c>
      <c r="C5812" s="23">
        <v>2015</v>
      </c>
      <c r="D5812" s="23" t="s">
        <v>40</v>
      </c>
      <c r="E5812" s="23" t="s">
        <v>3</v>
      </c>
      <c r="F5812" s="23" t="s">
        <v>245</v>
      </c>
      <c r="G5812" s="23">
        <v>54</v>
      </c>
    </row>
    <row r="5813" spans="1:7" ht="15" x14ac:dyDescent="0.25">
      <c r="A5813" s="128" t="str">
        <f t="shared" si="90"/>
        <v>Reg2015Other male genital organs - C63AllSexSouthern Network</v>
      </c>
      <c r="B5813" s="23" t="s">
        <v>2</v>
      </c>
      <c r="C5813" s="23">
        <v>2015</v>
      </c>
      <c r="D5813" s="23" t="s">
        <v>272</v>
      </c>
      <c r="E5813" s="23" t="s">
        <v>3</v>
      </c>
      <c r="F5813" s="23" t="s">
        <v>245</v>
      </c>
      <c r="G5813" s="23">
        <v>1</v>
      </c>
    </row>
    <row r="5814" spans="1:7" ht="15" x14ac:dyDescent="0.25">
      <c r="A5814" s="128" t="str">
        <f t="shared" si="90"/>
        <v>Reg2015Kidney - C64AllSexSouthern Network</v>
      </c>
      <c r="B5814" s="23" t="s">
        <v>2</v>
      </c>
      <c r="C5814" s="23">
        <v>2015</v>
      </c>
      <c r="D5814" s="23" t="s">
        <v>274</v>
      </c>
      <c r="E5814" s="23" t="s">
        <v>3</v>
      </c>
      <c r="F5814" s="23" t="s">
        <v>245</v>
      </c>
      <c r="G5814" s="23">
        <v>135</v>
      </c>
    </row>
    <row r="5815" spans="1:7" ht="15" x14ac:dyDescent="0.25">
      <c r="A5815" s="128" t="str">
        <f t="shared" si="90"/>
        <v>Reg2015Renal pelvis - C65AllSexSouthern Network</v>
      </c>
      <c r="B5815" s="23" t="s">
        <v>2</v>
      </c>
      <c r="C5815" s="23">
        <v>2015</v>
      </c>
      <c r="D5815" s="23" t="s">
        <v>275</v>
      </c>
      <c r="E5815" s="23" t="s">
        <v>3</v>
      </c>
      <c r="F5815" s="23" t="s">
        <v>245</v>
      </c>
      <c r="G5815" s="23">
        <v>13</v>
      </c>
    </row>
    <row r="5816" spans="1:7" ht="15" x14ac:dyDescent="0.25">
      <c r="A5816" s="128" t="str">
        <f t="shared" si="90"/>
        <v>Reg2015Ureter - C66AllSexSouthern Network</v>
      </c>
      <c r="B5816" s="23" t="s">
        <v>2</v>
      </c>
      <c r="C5816" s="23">
        <v>2015</v>
      </c>
      <c r="D5816" s="23" t="s">
        <v>43</v>
      </c>
      <c r="E5816" s="23" t="s">
        <v>3</v>
      </c>
      <c r="F5816" s="23" t="s">
        <v>245</v>
      </c>
      <c r="G5816" s="23">
        <v>7</v>
      </c>
    </row>
    <row r="5817" spans="1:7" ht="15" x14ac:dyDescent="0.25">
      <c r="A5817" s="128" t="str">
        <f t="shared" si="90"/>
        <v>Reg2015Bladder - C67AllSexSouthern Network</v>
      </c>
      <c r="B5817" s="23" t="s">
        <v>2</v>
      </c>
      <c r="C5817" s="23">
        <v>2015</v>
      </c>
      <c r="D5817" s="23" t="s">
        <v>19</v>
      </c>
      <c r="E5817" s="23" t="s">
        <v>3</v>
      </c>
      <c r="F5817" s="23" t="s">
        <v>245</v>
      </c>
      <c r="G5817" s="23">
        <v>96</v>
      </c>
    </row>
    <row r="5818" spans="1:7" ht="15" x14ac:dyDescent="0.25">
      <c r="A5818" s="128" t="str">
        <f t="shared" si="90"/>
        <v>Reg2015Other urinary organs - C68AllSexSouthern Network</v>
      </c>
      <c r="B5818" s="23" t="s">
        <v>2</v>
      </c>
      <c r="C5818" s="23">
        <v>2015</v>
      </c>
      <c r="D5818" s="23" t="s">
        <v>276</v>
      </c>
      <c r="E5818" s="23" t="s">
        <v>3</v>
      </c>
      <c r="F5818" s="23" t="s">
        <v>245</v>
      </c>
      <c r="G5818" s="23">
        <v>7</v>
      </c>
    </row>
    <row r="5819" spans="1:7" ht="15" x14ac:dyDescent="0.25">
      <c r="A5819" s="128" t="str">
        <f t="shared" si="90"/>
        <v>Reg2015Eye - C69AllSexSouthern Network</v>
      </c>
      <c r="B5819" s="23" t="s">
        <v>2</v>
      </c>
      <c r="C5819" s="23">
        <v>2015</v>
      </c>
      <c r="D5819" s="23" t="s">
        <v>278</v>
      </c>
      <c r="E5819" s="23" t="s">
        <v>3</v>
      </c>
      <c r="F5819" s="23" t="s">
        <v>245</v>
      </c>
      <c r="G5819" s="23">
        <v>18</v>
      </c>
    </row>
    <row r="5820" spans="1:7" ht="15" x14ac:dyDescent="0.25">
      <c r="A5820" s="128" t="str">
        <f t="shared" si="90"/>
        <v>Reg2015Brain - C71AllSexSouthern Network</v>
      </c>
      <c r="B5820" s="23" t="s">
        <v>2</v>
      </c>
      <c r="C5820" s="23">
        <v>2015</v>
      </c>
      <c r="D5820" s="23" t="s">
        <v>20</v>
      </c>
      <c r="E5820" s="23" t="s">
        <v>3</v>
      </c>
      <c r="F5820" s="23" t="s">
        <v>245</v>
      </c>
      <c r="G5820" s="23">
        <v>82</v>
      </c>
    </row>
    <row r="5821" spans="1:7" ht="15" x14ac:dyDescent="0.25">
      <c r="A5821" s="128" t="str">
        <f t="shared" si="90"/>
        <v>Reg2015Other central nervous system - C72AllSexSouthern Network</v>
      </c>
      <c r="B5821" s="23" t="s">
        <v>2</v>
      </c>
      <c r="C5821" s="23">
        <v>2015</v>
      </c>
      <c r="D5821" s="23" t="s">
        <v>279</v>
      </c>
      <c r="E5821" s="23" t="s">
        <v>3</v>
      </c>
      <c r="F5821" s="23" t="s">
        <v>245</v>
      </c>
      <c r="G5821" s="23">
        <v>4</v>
      </c>
    </row>
    <row r="5822" spans="1:7" ht="15" x14ac:dyDescent="0.25">
      <c r="A5822" s="128" t="str">
        <f t="shared" si="90"/>
        <v>Reg2015Thyroid - C73AllSexSouthern Network</v>
      </c>
      <c r="B5822" s="23" t="s">
        <v>2</v>
      </c>
      <c r="C5822" s="23">
        <v>2015</v>
      </c>
      <c r="D5822" s="23" t="s">
        <v>281</v>
      </c>
      <c r="E5822" s="23" t="s">
        <v>3</v>
      </c>
      <c r="F5822" s="23" t="s">
        <v>245</v>
      </c>
      <c r="G5822" s="23">
        <v>45</v>
      </c>
    </row>
    <row r="5823" spans="1:7" ht="15" x14ac:dyDescent="0.25">
      <c r="A5823" s="128" t="str">
        <f t="shared" si="90"/>
        <v>Reg2015Adrenal gland - C74AllSexSouthern Network</v>
      </c>
      <c r="B5823" s="23" t="s">
        <v>2</v>
      </c>
      <c r="C5823" s="23">
        <v>2015</v>
      </c>
      <c r="D5823" s="23" t="s">
        <v>282</v>
      </c>
      <c r="E5823" s="23" t="s">
        <v>3</v>
      </c>
      <c r="F5823" s="23" t="s">
        <v>245</v>
      </c>
      <c r="G5823" s="23">
        <v>1</v>
      </c>
    </row>
    <row r="5824" spans="1:7" ht="15" x14ac:dyDescent="0.25">
      <c r="A5824" s="128" t="str">
        <f t="shared" si="90"/>
        <v>Reg2015Other endocrine glands - C75AllSexSouthern Network</v>
      </c>
      <c r="B5824" s="23" t="s">
        <v>2</v>
      </c>
      <c r="C5824" s="23">
        <v>2015</v>
      </c>
      <c r="D5824" s="23" t="s">
        <v>283</v>
      </c>
      <c r="E5824" s="23" t="s">
        <v>3</v>
      </c>
      <c r="F5824" s="23" t="s">
        <v>245</v>
      </c>
      <c r="G5824" s="23">
        <v>1</v>
      </c>
    </row>
    <row r="5825" spans="1:7" ht="15" x14ac:dyDescent="0.25">
      <c r="A5825" s="128" t="str">
        <f t="shared" si="90"/>
        <v>Reg2015Unknown primary - C77-C79AllSexSouthern Network</v>
      </c>
      <c r="B5825" s="23" t="s">
        <v>2</v>
      </c>
      <c r="C5825" s="23">
        <v>2015</v>
      </c>
      <c r="D5825" s="23" t="s">
        <v>286</v>
      </c>
      <c r="E5825" s="23" t="s">
        <v>3</v>
      </c>
      <c r="F5825" s="23" t="s">
        <v>245</v>
      </c>
      <c r="G5825" s="23">
        <v>89</v>
      </c>
    </row>
    <row r="5826" spans="1:7" ht="15" x14ac:dyDescent="0.25">
      <c r="A5826" s="128" t="str">
        <f t="shared" si="90"/>
        <v>Reg2015Unspecified site - C80AllSexSouthern Network</v>
      </c>
      <c r="B5826" s="23" t="s">
        <v>2</v>
      </c>
      <c r="C5826" s="23">
        <v>2015</v>
      </c>
      <c r="D5826" s="23" t="s">
        <v>287</v>
      </c>
      <c r="E5826" s="23" t="s">
        <v>3</v>
      </c>
      <c r="F5826" s="23" t="s">
        <v>245</v>
      </c>
      <c r="G5826" s="23">
        <v>15</v>
      </c>
    </row>
    <row r="5827" spans="1:7" ht="15" x14ac:dyDescent="0.25">
      <c r="A5827" s="128" t="str">
        <f t="shared" ref="A5827:A5890" si="91">B5827&amp;C5827&amp;D5827&amp;E5827&amp;F5827</f>
        <v>Reg2015Hodgkin lymphoma - C81AllSexSouthern Network</v>
      </c>
      <c r="B5827" s="23" t="s">
        <v>2</v>
      </c>
      <c r="C5827" s="23">
        <v>2015</v>
      </c>
      <c r="D5827" s="23" t="s">
        <v>289</v>
      </c>
      <c r="E5827" s="23" t="s">
        <v>3</v>
      </c>
      <c r="F5827" s="23" t="s">
        <v>245</v>
      </c>
      <c r="G5827" s="23">
        <v>20</v>
      </c>
    </row>
    <row r="5828" spans="1:7" ht="15" x14ac:dyDescent="0.25">
      <c r="A5828" s="128" t="str">
        <f t="shared" si="91"/>
        <v>Reg2015Non-Hodgkin lymphoma - C82-C86, C96AllSexSouthern Network</v>
      </c>
      <c r="B5828" s="23" t="s">
        <v>2</v>
      </c>
      <c r="C5828" s="23">
        <v>2015</v>
      </c>
      <c r="D5828" s="23" t="s">
        <v>365</v>
      </c>
      <c r="E5828" s="23" t="s">
        <v>3</v>
      </c>
      <c r="F5828" s="23" t="s">
        <v>245</v>
      </c>
      <c r="G5828" s="23">
        <v>208</v>
      </c>
    </row>
    <row r="5829" spans="1:7" ht="15" x14ac:dyDescent="0.25">
      <c r="A5829" s="128" t="str">
        <f t="shared" si="91"/>
        <v>Reg2015Immunoproliferative cancers - C88AllSexSouthern Network</v>
      </c>
      <c r="B5829" s="23" t="s">
        <v>2</v>
      </c>
      <c r="C5829" s="23">
        <v>2015</v>
      </c>
      <c r="D5829" s="23" t="s">
        <v>291</v>
      </c>
      <c r="E5829" s="23" t="s">
        <v>3</v>
      </c>
      <c r="F5829" s="23" t="s">
        <v>245</v>
      </c>
      <c r="G5829" s="23">
        <v>14</v>
      </c>
    </row>
    <row r="5830" spans="1:7" ht="15" x14ac:dyDescent="0.25">
      <c r="A5830" s="128" t="str">
        <f t="shared" si="91"/>
        <v>Reg2015Myeloma - C90AllSexSouthern Network</v>
      </c>
      <c r="B5830" s="23" t="s">
        <v>2</v>
      </c>
      <c r="C5830" s="23">
        <v>2015</v>
      </c>
      <c r="D5830" s="23" t="s">
        <v>292</v>
      </c>
      <c r="E5830" s="23" t="s">
        <v>3</v>
      </c>
      <c r="F5830" s="23" t="s">
        <v>245</v>
      </c>
      <c r="G5830" s="23">
        <v>99</v>
      </c>
    </row>
    <row r="5831" spans="1:7" ht="15" x14ac:dyDescent="0.25">
      <c r="A5831" s="128" t="str">
        <f t="shared" si="91"/>
        <v>Reg2015Leukaemia - C91-C95AllSexSouthern Network</v>
      </c>
      <c r="B5831" s="23" t="s">
        <v>2</v>
      </c>
      <c r="C5831" s="23">
        <v>2015</v>
      </c>
      <c r="D5831" s="23" t="s">
        <v>26</v>
      </c>
      <c r="E5831" s="23" t="s">
        <v>3</v>
      </c>
      <c r="F5831" s="23" t="s">
        <v>245</v>
      </c>
      <c r="G5831" s="23">
        <v>172</v>
      </c>
    </row>
    <row r="5832" spans="1:7" ht="15" x14ac:dyDescent="0.25">
      <c r="A5832" s="128" t="str">
        <f t="shared" si="91"/>
        <v>Reg2015Polycythemia vera - D45AllSexSouthern Network</v>
      </c>
      <c r="B5832" s="23" t="s">
        <v>2</v>
      </c>
      <c r="C5832" s="23">
        <v>2015</v>
      </c>
      <c r="D5832" s="23" t="s">
        <v>294</v>
      </c>
      <c r="E5832" s="23" t="s">
        <v>3</v>
      </c>
      <c r="F5832" s="23" t="s">
        <v>245</v>
      </c>
      <c r="G5832" s="23">
        <v>6</v>
      </c>
    </row>
    <row r="5833" spans="1:7" ht="15" x14ac:dyDescent="0.25">
      <c r="A5833" s="128" t="str">
        <f t="shared" si="91"/>
        <v>Reg2015Myelodyplastic syndromes - D46AllSexSouthern Network</v>
      </c>
      <c r="B5833" s="23" t="s">
        <v>2</v>
      </c>
      <c r="C5833" s="23">
        <v>2015</v>
      </c>
      <c r="D5833" s="23" t="s">
        <v>295</v>
      </c>
      <c r="E5833" s="23" t="s">
        <v>3</v>
      </c>
      <c r="F5833" s="23" t="s">
        <v>245</v>
      </c>
      <c r="G5833" s="23">
        <v>48</v>
      </c>
    </row>
    <row r="5834" spans="1:7" ht="15" x14ac:dyDescent="0.25">
      <c r="A5834" s="128" t="str">
        <f t="shared" si="91"/>
        <v>Reg2015Uncertain behaviour of lymphoid, haematopoietic and related tissue - D47AllSexSouthern Network</v>
      </c>
      <c r="B5834" s="23" t="s">
        <v>2</v>
      </c>
      <c r="C5834" s="23">
        <v>2015</v>
      </c>
      <c r="D5834" s="23" t="s">
        <v>296</v>
      </c>
      <c r="E5834" s="23" t="s">
        <v>3</v>
      </c>
      <c r="F5834" s="23" t="s">
        <v>245</v>
      </c>
      <c r="G5834" s="23">
        <v>23</v>
      </c>
    </row>
    <row r="5835" spans="1:7" ht="15" x14ac:dyDescent="0.25">
      <c r="A5835" s="128" t="str">
        <f t="shared" si="91"/>
        <v>Reg2015Nasopharynx - C11AllSexUnknownRegion</v>
      </c>
      <c r="B5835" s="23" t="s">
        <v>2</v>
      </c>
      <c r="C5835" s="23">
        <v>2015</v>
      </c>
      <c r="D5835" s="23" t="s">
        <v>32</v>
      </c>
      <c r="E5835" s="23" t="s">
        <v>3</v>
      </c>
      <c r="F5835" s="23" t="s">
        <v>363</v>
      </c>
      <c r="G5835" s="23">
        <v>1</v>
      </c>
    </row>
    <row r="5836" spans="1:7" ht="15" x14ac:dyDescent="0.25">
      <c r="A5836" s="128" t="str">
        <f t="shared" si="91"/>
        <v>Reg2015Oesophagus - C15AllSexUnknownRegion</v>
      </c>
      <c r="B5836" s="23" t="s">
        <v>2</v>
      </c>
      <c r="C5836" s="23">
        <v>2015</v>
      </c>
      <c r="D5836" s="23" t="s">
        <v>33</v>
      </c>
      <c r="E5836" s="23" t="s">
        <v>3</v>
      </c>
      <c r="F5836" s="23" t="s">
        <v>363</v>
      </c>
      <c r="G5836" s="23">
        <v>1</v>
      </c>
    </row>
    <row r="5837" spans="1:7" ht="15" x14ac:dyDescent="0.25">
      <c r="A5837" s="128" t="str">
        <f t="shared" si="91"/>
        <v>Reg2015Stomach - C16AllSexUnknownRegion</v>
      </c>
      <c r="B5837" s="23" t="s">
        <v>2</v>
      </c>
      <c r="C5837" s="23">
        <v>2015</v>
      </c>
      <c r="D5837" s="23" t="s">
        <v>39</v>
      </c>
      <c r="E5837" s="23" t="s">
        <v>3</v>
      </c>
      <c r="F5837" s="23" t="s">
        <v>363</v>
      </c>
      <c r="G5837" s="23">
        <v>1</v>
      </c>
    </row>
    <row r="5838" spans="1:7" ht="15" x14ac:dyDescent="0.25">
      <c r="A5838" s="128" t="str">
        <f t="shared" si="91"/>
        <v>Reg2015Colon, rectum and rectosigmoid junction - C18-C20AllSexUnknownRegion</v>
      </c>
      <c r="B5838" s="23" t="s">
        <v>2</v>
      </c>
      <c r="C5838" s="23">
        <v>2015</v>
      </c>
      <c r="D5838" s="23" t="s">
        <v>1567</v>
      </c>
      <c r="E5838" s="23" t="s">
        <v>3</v>
      </c>
      <c r="F5838" s="23" t="s">
        <v>363</v>
      </c>
      <c r="G5838" s="23">
        <v>7</v>
      </c>
    </row>
    <row r="5839" spans="1:7" ht="15" x14ac:dyDescent="0.25">
      <c r="A5839" s="128" t="str">
        <f t="shared" si="91"/>
        <v>Reg2015Liver - C22AllSexUnknownRegion</v>
      </c>
      <c r="B5839" s="23" t="s">
        <v>2</v>
      </c>
      <c r="C5839" s="23">
        <v>2015</v>
      </c>
      <c r="D5839" s="23" t="s">
        <v>254</v>
      </c>
      <c r="E5839" s="23" t="s">
        <v>3</v>
      </c>
      <c r="F5839" s="23" t="s">
        <v>363</v>
      </c>
      <c r="G5839" s="23">
        <v>1</v>
      </c>
    </row>
    <row r="5840" spans="1:7" ht="15" x14ac:dyDescent="0.25">
      <c r="A5840" s="128" t="str">
        <f t="shared" si="91"/>
        <v>Reg2015Gallbladder - C23AllSexUnknownRegion</v>
      </c>
      <c r="B5840" s="23" t="s">
        <v>2</v>
      </c>
      <c r="C5840" s="23">
        <v>2015</v>
      </c>
      <c r="D5840" s="23" t="s">
        <v>23</v>
      </c>
      <c r="E5840" s="23" t="s">
        <v>3</v>
      </c>
      <c r="F5840" s="23" t="s">
        <v>363</v>
      </c>
      <c r="G5840" s="23">
        <v>1</v>
      </c>
    </row>
    <row r="5841" spans="1:7" ht="15" x14ac:dyDescent="0.25">
      <c r="A5841" s="128" t="str">
        <f t="shared" si="91"/>
        <v>Reg2015Pancreas - C25AllSexUnknownRegion</v>
      </c>
      <c r="B5841" s="23" t="s">
        <v>2</v>
      </c>
      <c r="C5841" s="23">
        <v>2015</v>
      </c>
      <c r="D5841" s="23" t="s">
        <v>36</v>
      </c>
      <c r="E5841" s="23" t="s">
        <v>3</v>
      </c>
      <c r="F5841" s="23" t="s">
        <v>363</v>
      </c>
      <c r="G5841" s="23">
        <v>2</v>
      </c>
    </row>
    <row r="5842" spans="1:7" ht="15" x14ac:dyDescent="0.25">
      <c r="A5842" s="128" t="str">
        <f t="shared" si="91"/>
        <v>Reg2015Other digestive organs - C26AllSexUnknownRegion</v>
      </c>
      <c r="B5842" s="23" t="s">
        <v>2</v>
      </c>
      <c r="C5842" s="23">
        <v>2015</v>
      </c>
      <c r="D5842" s="23" t="s">
        <v>256</v>
      </c>
      <c r="E5842" s="23" t="s">
        <v>3</v>
      </c>
      <c r="F5842" s="23" t="s">
        <v>363</v>
      </c>
      <c r="G5842" s="23">
        <v>1</v>
      </c>
    </row>
    <row r="5843" spans="1:7" ht="15" x14ac:dyDescent="0.25">
      <c r="A5843" s="128" t="str">
        <f t="shared" si="91"/>
        <v>Reg2015Larynx - C32AllSexUnknownRegion</v>
      </c>
      <c r="B5843" s="23" t="s">
        <v>2</v>
      </c>
      <c r="C5843" s="23">
        <v>2015</v>
      </c>
      <c r="D5843" s="23" t="s">
        <v>25</v>
      </c>
      <c r="E5843" s="23" t="s">
        <v>3</v>
      </c>
      <c r="F5843" s="23" t="s">
        <v>363</v>
      </c>
      <c r="G5843" s="23">
        <v>1</v>
      </c>
    </row>
    <row r="5844" spans="1:7" ht="15" x14ac:dyDescent="0.25">
      <c r="A5844" s="128" t="str">
        <f t="shared" si="91"/>
        <v>Reg2015Lung - C33-C34AllSexUnknownRegion</v>
      </c>
      <c r="B5844" s="23" t="s">
        <v>2</v>
      </c>
      <c r="C5844" s="23">
        <v>2015</v>
      </c>
      <c r="D5844" s="23" t="s">
        <v>47</v>
      </c>
      <c r="E5844" s="23" t="s">
        <v>3</v>
      </c>
      <c r="F5844" s="23" t="s">
        <v>363</v>
      </c>
      <c r="G5844" s="23">
        <v>9</v>
      </c>
    </row>
    <row r="5845" spans="1:7" ht="15" x14ac:dyDescent="0.25">
      <c r="A5845" s="128" t="str">
        <f t="shared" si="91"/>
        <v>Reg2015Melanoma - C43AllSexUnknownRegion</v>
      </c>
      <c r="B5845" s="23" t="s">
        <v>2</v>
      </c>
      <c r="C5845" s="23">
        <v>2015</v>
      </c>
      <c r="D5845" s="23" t="s">
        <v>28</v>
      </c>
      <c r="E5845" s="23" t="s">
        <v>3</v>
      </c>
      <c r="F5845" s="23" t="s">
        <v>363</v>
      </c>
      <c r="G5845" s="23">
        <v>1</v>
      </c>
    </row>
    <row r="5846" spans="1:7" ht="15" x14ac:dyDescent="0.25">
      <c r="A5846" s="128" t="str">
        <f t="shared" si="91"/>
        <v>Reg2015Breast - C50AllSexUnknownRegion</v>
      </c>
      <c r="B5846" s="23" t="s">
        <v>2</v>
      </c>
      <c r="C5846" s="23">
        <v>2015</v>
      </c>
      <c r="D5846" s="23" t="s">
        <v>21</v>
      </c>
      <c r="E5846" s="23" t="s">
        <v>3</v>
      </c>
      <c r="F5846" s="23" t="s">
        <v>363</v>
      </c>
      <c r="G5846" s="23">
        <v>2</v>
      </c>
    </row>
    <row r="5847" spans="1:7" ht="15" x14ac:dyDescent="0.25">
      <c r="A5847" s="128" t="str">
        <f t="shared" si="91"/>
        <v>Reg2015Prostate - C61AllSexUnknownRegion</v>
      </c>
      <c r="B5847" s="23" t="s">
        <v>2</v>
      </c>
      <c r="C5847" s="23">
        <v>2015</v>
      </c>
      <c r="D5847" s="23" t="s">
        <v>38</v>
      </c>
      <c r="E5847" s="23" t="s">
        <v>3</v>
      </c>
      <c r="F5847" s="23" t="s">
        <v>363</v>
      </c>
      <c r="G5847" s="23">
        <v>4</v>
      </c>
    </row>
    <row r="5848" spans="1:7" ht="15" x14ac:dyDescent="0.25">
      <c r="A5848" s="128" t="str">
        <f t="shared" si="91"/>
        <v>Reg2015Kidney - C64AllSexUnknownRegion</v>
      </c>
      <c r="B5848" s="23" t="s">
        <v>2</v>
      </c>
      <c r="C5848" s="23">
        <v>2015</v>
      </c>
      <c r="D5848" s="23" t="s">
        <v>274</v>
      </c>
      <c r="E5848" s="23" t="s">
        <v>3</v>
      </c>
      <c r="F5848" s="23" t="s">
        <v>363</v>
      </c>
      <c r="G5848" s="23">
        <v>4</v>
      </c>
    </row>
    <row r="5849" spans="1:7" ht="15" x14ac:dyDescent="0.25">
      <c r="A5849" s="128" t="str">
        <f t="shared" si="91"/>
        <v>Reg2015Brain - C71AllSexUnknownRegion</v>
      </c>
      <c r="B5849" s="23" t="s">
        <v>2</v>
      </c>
      <c r="C5849" s="23">
        <v>2015</v>
      </c>
      <c r="D5849" s="23" t="s">
        <v>20</v>
      </c>
      <c r="E5849" s="23" t="s">
        <v>3</v>
      </c>
      <c r="F5849" s="23" t="s">
        <v>363</v>
      </c>
      <c r="G5849" s="23">
        <v>1</v>
      </c>
    </row>
    <row r="5850" spans="1:7" ht="15" x14ac:dyDescent="0.25">
      <c r="A5850" s="128" t="str">
        <f t="shared" si="91"/>
        <v>Reg2015Unknown primary - C77-C79AllSexUnknownRegion</v>
      </c>
      <c r="B5850" s="23" t="s">
        <v>2</v>
      </c>
      <c r="C5850" s="23">
        <v>2015</v>
      </c>
      <c r="D5850" s="23" t="s">
        <v>286</v>
      </c>
      <c r="E5850" s="23" t="s">
        <v>3</v>
      </c>
      <c r="F5850" s="23" t="s">
        <v>363</v>
      </c>
      <c r="G5850" s="23">
        <v>2</v>
      </c>
    </row>
    <row r="5851" spans="1:7" ht="15" x14ac:dyDescent="0.25">
      <c r="A5851" s="128" t="str">
        <f t="shared" si="91"/>
        <v>Reg2015Hodgkin lymphoma - C81AllSexUnknownRegion</v>
      </c>
      <c r="B5851" s="23" t="s">
        <v>2</v>
      </c>
      <c r="C5851" s="23">
        <v>2015</v>
      </c>
      <c r="D5851" s="23" t="s">
        <v>289</v>
      </c>
      <c r="E5851" s="23" t="s">
        <v>3</v>
      </c>
      <c r="F5851" s="23" t="s">
        <v>363</v>
      </c>
      <c r="G5851" s="23">
        <v>1</v>
      </c>
    </row>
    <row r="5852" spans="1:7" ht="15" x14ac:dyDescent="0.25">
      <c r="A5852" s="128" t="str">
        <f t="shared" si="91"/>
        <v>Reg2015Non-Hodgkin lymphoma - C82-C86, C96AllSexUnknownRegion</v>
      </c>
      <c r="B5852" s="23" t="s">
        <v>2</v>
      </c>
      <c r="C5852" s="23">
        <v>2015</v>
      </c>
      <c r="D5852" s="23" t="s">
        <v>365</v>
      </c>
      <c r="E5852" s="23" t="s">
        <v>3</v>
      </c>
      <c r="F5852" s="23" t="s">
        <v>363</v>
      </c>
      <c r="G5852" s="23">
        <v>3</v>
      </c>
    </row>
    <row r="5853" spans="1:7" ht="15" x14ac:dyDescent="0.25">
      <c r="A5853" s="128" t="str">
        <f t="shared" si="91"/>
        <v>Reg2015Myeloma - C90AllSexUnknownRegion</v>
      </c>
      <c r="B5853" s="23" t="s">
        <v>2</v>
      </c>
      <c r="C5853" s="23">
        <v>2015</v>
      </c>
      <c r="D5853" s="23" t="s">
        <v>292</v>
      </c>
      <c r="E5853" s="23" t="s">
        <v>3</v>
      </c>
      <c r="F5853" s="23" t="s">
        <v>363</v>
      </c>
      <c r="G5853" s="23">
        <v>1</v>
      </c>
    </row>
    <row r="5854" spans="1:7" ht="15" x14ac:dyDescent="0.25">
      <c r="A5854" s="128" t="str">
        <f t="shared" si="91"/>
        <v>Reg2015Leukaemia - C91-C95AllSexUnknownRegion</v>
      </c>
      <c r="B5854" s="23" t="s">
        <v>2</v>
      </c>
      <c r="C5854" s="23">
        <v>2015</v>
      </c>
      <c r="D5854" s="23" t="s">
        <v>26</v>
      </c>
      <c r="E5854" s="23" t="s">
        <v>3</v>
      </c>
      <c r="F5854" s="23" t="s">
        <v>363</v>
      </c>
      <c r="G5854" s="23">
        <v>2</v>
      </c>
    </row>
    <row r="5855" spans="1:7" ht="15" x14ac:dyDescent="0.25">
      <c r="A5855" s="128" t="str">
        <f t="shared" si="91"/>
        <v>Reg2015Myelodyplastic syndromes - D46AllSexUnknownRegion</v>
      </c>
      <c r="B5855" s="23" t="s">
        <v>2</v>
      </c>
      <c r="C5855" s="23">
        <v>2015</v>
      </c>
      <c r="D5855" s="23" t="s">
        <v>295</v>
      </c>
      <c r="E5855" s="23" t="s">
        <v>3</v>
      </c>
      <c r="F5855" s="23" t="s">
        <v>363</v>
      </c>
      <c r="G5855" s="23">
        <v>1</v>
      </c>
    </row>
    <row r="5856" spans="1:7" ht="15" x14ac:dyDescent="0.25">
      <c r="A5856" s="128" t="str">
        <f t="shared" si="91"/>
        <v>Reg2015All Cancers - C00-C96, D45-D47AllSexNorthern Network</v>
      </c>
      <c r="B5856" s="23" t="s">
        <v>2</v>
      </c>
      <c r="C5856" s="23">
        <v>2015</v>
      </c>
      <c r="D5856" s="23" t="s">
        <v>17</v>
      </c>
      <c r="E5856" s="23" t="s">
        <v>3</v>
      </c>
      <c r="F5856" s="23" t="s">
        <v>244</v>
      </c>
      <c r="G5856" s="23">
        <v>7727</v>
      </c>
    </row>
    <row r="5857" spans="1:7" ht="15" x14ac:dyDescent="0.25">
      <c r="A5857" s="128" t="str">
        <f t="shared" si="91"/>
        <v>Reg2015All Cancers - C00-C96, D45-D47AllSexMidland Network</v>
      </c>
      <c r="B5857" s="23" t="s">
        <v>2</v>
      </c>
      <c r="C5857" s="23">
        <v>2015</v>
      </c>
      <c r="D5857" s="23" t="s">
        <v>17</v>
      </c>
      <c r="E5857" s="23" t="s">
        <v>3</v>
      </c>
      <c r="F5857" s="23" t="s">
        <v>243</v>
      </c>
      <c r="G5857" s="23">
        <v>4237</v>
      </c>
    </row>
    <row r="5858" spans="1:7" ht="15" x14ac:dyDescent="0.25">
      <c r="A5858" s="128" t="str">
        <f t="shared" si="91"/>
        <v>Reg2015All Cancers - C00-C96, D45-D47AllSexCentral Network</v>
      </c>
      <c r="B5858" s="23" t="s">
        <v>2</v>
      </c>
      <c r="C5858" s="23">
        <v>2015</v>
      </c>
      <c r="D5858" s="23" t="s">
        <v>17</v>
      </c>
      <c r="E5858" s="23" t="s">
        <v>3</v>
      </c>
      <c r="F5858" s="23" t="s">
        <v>242</v>
      </c>
      <c r="G5858" s="23">
        <v>5299</v>
      </c>
    </row>
    <row r="5859" spans="1:7" ht="15" x14ac:dyDescent="0.25">
      <c r="A5859" s="128" t="str">
        <f t="shared" si="91"/>
        <v>Reg2015All Cancers - C00-C96, D45-D47AllSexSouthern Network</v>
      </c>
      <c r="B5859" s="23" t="s">
        <v>2</v>
      </c>
      <c r="C5859" s="23">
        <v>2015</v>
      </c>
      <c r="D5859" s="23" t="s">
        <v>17</v>
      </c>
      <c r="E5859" s="23" t="s">
        <v>3</v>
      </c>
      <c r="F5859" s="23" t="s">
        <v>245</v>
      </c>
      <c r="G5859" s="23">
        <v>5839</v>
      </c>
    </row>
    <row r="5860" spans="1:7" ht="15" x14ac:dyDescent="0.25">
      <c r="A5860" s="128" t="str">
        <f t="shared" si="91"/>
        <v>Reg2015All Cancers - C00-C96, D45-D47AllSexUnknownRegion</v>
      </c>
      <c r="B5860" s="23" t="s">
        <v>2</v>
      </c>
      <c r="C5860" s="23">
        <v>2015</v>
      </c>
      <c r="D5860" s="23" t="s">
        <v>17</v>
      </c>
      <c r="E5860" s="23" t="s">
        <v>3</v>
      </c>
      <c r="F5860" s="23" t="s">
        <v>363</v>
      </c>
      <c r="G5860" s="23">
        <v>47</v>
      </c>
    </row>
    <row r="5861" spans="1:7" ht="15" x14ac:dyDescent="0.25">
      <c r="A5861" s="128" t="str">
        <f t="shared" si="91"/>
        <v>Reg2015All Cancers - C00-C96, D45-D47FemaleNorthern Network</v>
      </c>
      <c r="B5861" s="23" t="s">
        <v>2</v>
      </c>
      <c r="C5861" s="23">
        <v>2015</v>
      </c>
      <c r="D5861" s="23" t="s">
        <v>17</v>
      </c>
      <c r="E5861" s="23" t="s">
        <v>4</v>
      </c>
      <c r="F5861" s="23" t="s">
        <v>244</v>
      </c>
      <c r="G5861" s="23">
        <v>3790</v>
      </c>
    </row>
    <row r="5862" spans="1:7" ht="15" x14ac:dyDescent="0.25">
      <c r="A5862" s="128" t="str">
        <f t="shared" si="91"/>
        <v>Reg2015All Cancers - C00-C96, D45-D47FemaleMidland Network</v>
      </c>
      <c r="B5862" s="23" t="s">
        <v>2</v>
      </c>
      <c r="C5862" s="23">
        <v>2015</v>
      </c>
      <c r="D5862" s="23" t="s">
        <v>17</v>
      </c>
      <c r="E5862" s="23" t="s">
        <v>4</v>
      </c>
      <c r="F5862" s="23" t="s">
        <v>243</v>
      </c>
      <c r="G5862" s="23">
        <v>2079</v>
      </c>
    </row>
    <row r="5863" spans="1:7" ht="15" x14ac:dyDescent="0.25">
      <c r="A5863" s="128" t="str">
        <f t="shared" si="91"/>
        <v>Reg2015All Cancers - C00-C96, D45-D47FemaleCentral Network</v>
      </c>
      <c r="B5863" s="23" t="s">
        <v>2</v>
      </c>
      <c r="C5863" s="23">
        <v>2015</v>
      </c>
      <c r="D5863" s="23" t="s">
        <v>17</v>
      </c>
      <c r="E5863" s="23" t="s">
        <v>4</v>
      </c>
      <c r="F5863" s="23" t="s">
        <v>242</v>
      </c>
      <c r="G5863" s="23">
        <v>2597</v>
      </c>
    </row>
    <row r="5864" spans="1:7" ht="15" x14ac:dyDescent="0.25">
      <c r="A5864" s="128" t="str">
        <f t="shared" si="91"/>
        <v>Reg2015All Cancers - C00-C96, D45-D47FemaleSouthern Network</v>
      </c>
      <c r="B5864" s="23" t="s">
        <v>2</v>
      </c>
      <c r="C5864" s="23">
        <v>2015</v>
      </c>
      <c r="D5864" s="23" t="s">
        <v>17</v>
      </c>
      <c r="E5864" s="23" t="s">
        <v>4</v>
      </c>
      <c r="F5864" s="23" t="s">
        <v>245</v>
      </c>
      <c r="G5864" s="23">
        <v>2718</v>
      </c>
    </row>
    <row r="5865" spans="1:7" ht="15" x14ac:dyDescent="0.25">
      <c r="A5865" s="128" t="str">
        <f t="shared" si="91"/>
        <v>Reg2015All Cancers - C00-C96, D45-D47FemaleUnknownRegion</v>
      </c>
      <c r="B5865" s="23" t="s">
        <v>2</v>
      </c>
      <c r="C5865" s="23">
        <v>2015</v>
      </c>
      <c r="D5865" s="23" t="s">
        <v>17</v>
      </c>
      <c r="E5865" s="23" t="s">
        <v>4</v>
      </c>
      <c r="F5865" s="23" t="s">
        <v>363</v>
      </c>
      <c r="G5865" s="23">
        <v>20</v>
      </c>
    </row>
    <row r="5866" spans="1:7" ht="15" x14ac:dyDescent="0.25">
      <c r="A5866" s="128" t="str">
        <f t="shared" si="91"/>
        <v>Reg2015All Cancers - C00-C96, D45-D47MaleNorthern Network</v>
      </c>
      <c r="B5866" s="23" t="s">
        <v>2</v>
      </c>
      <c r="C5866" s="23">
        <v>2015</v>
      </c>
      <c r="D5866" s="23" t="s">
        <v>17</v>
      </c>
      <c r="E5866" s="23" t="s">
        <v>5</v>
      </c>
      <c r="F5866" s="23" t="s">
        <v>244</v>
      </c>
      <c r="G5866" s="23">
        <v>3937</v>
      </c>
    </row>
    <row r="5867" spans="1:7" ht="15" x14ac:dyDescent="0.25">
      <c r="A5867" s="128" t="str">
        <f t="shared" si="91"/>
        <v>Reg2015All Cancers - C00-C96, D45-D47MaleMidland Network</v>
      </c>
      <c r="B5867" s="23" t="s">
        <v>2</v>
      </c>
      <c r="C5867" s="23">
        <v>2015</v>
      </c>
      <c r="D5867" s="23" t="s">
        <v>17</v>
      </c>
      <c r="E5867" s="23" t="s">
        <v>5</v>
      </c>
      <c r="F5867" s="23" t="s">
        <v>243</v>
      </c>
      <c r="G5867" s="23">
        <v>2158</v>
      </c>
    </row>
    <row r="5868" spans="1:7" ht="15" x14ac:dyDescent="0.25">
      <c r="A5868" s="128" t="str">
        <f t="shared" si="91"/>
        <v>Reg2015All Cancers - C00-C96, D45-D47MaleCentral Network</v>
      </c>
      <c r="B5868" s="23" t="s">
        <v>2</v>
      </c>
      <c r="C5868" s="23">
        <v>2015</v>
      </c>
      <c r="D5868" s="23" t="s">
        <v>17</v>
      </c>
      <c r="E5868" s="23" t="s">
        <v>5</v>
      </c>
      <c r="F5868" s="23" t="s">
        <v>242</v>
      </c>
      <c r="G5868" s="23">
        <v>2702</v>
      </c>
    </row>
    <row r="5869" spans="1:7" ht="15" x14ac:dyDescent="0.25">
      <c r="A5869" s="128" t="str">
        <f t="shared" si="91"/>
        <v>Reg2015All Cancers - C00-C96, D45-D47MaleSouthern Network</v>
      </c>
      <c r="B5869" s="23" t="s">
        <v>2</v>
      </c>
      <c r="C5869" s="23">
        <v>2015</v>
      </c>
      <c r="D5869" s="23" t="s">
        <v>17</v>
      </c>
      <c r="E5869" s="23" t="s">
        <v>5</v>
      </c>
      <c r="F5869" s="23" t="s">
        <v>245</v>
      </c>
      <c r="G5869" s="23">
        <v>3121</v>
      </c>
    </row>
    <row r="5870" spans="1:7" ht="15" x14ac:dyDescent="0.25">
      <c r="A5870" s="128" t="str">
        <f t="shared" si="91"/>
        <v>Reg2015All Cancers - C00-C96, D45-D47MaleUnknownRegion</v>
      </c>
      <c r="B5870" s="23" t="s">
        <v>2</v>
      </c>
      <c r="C5870" s="23">
        <v>2015</v>
      </c>
      <c r="D5870" s="23" t="s">
        <v>17</v>
      </c>
      <c r="E5870" s="23" t="s">
        <v>5</v>
      </c>
      <c r="F5870" s="23" t="s">
        <v>363</v>
      </c>
      <c r="G5870" s="23">
        <v>27</v>
      </c>
    </row>
    <row r="5871" spans="1:7" x14ac:dyDescent="0.2">
      <c r="A5871" s="128" t="str">
        <f t="shared" si="91"/>
        <v/>
      </c>
    </row>
    <row r="5872" spans="1:7" x14ac:dyDescent="0.2">
      <c r="A5872" s="128" t="str">
        <f t="shared" si="91"/>
        <v/>
      </c>
    </row>
    <row r="5873" spans="1:1" x14ac:dyDescent="0.2">
      <c r="A5873" s="128" t="str">
        <f t="shared" si="91"/>
        <v/>
      </c>
    </row>
    <row r="5874" spans="1:1" x14ac:dyDescent="0.2">
      <c r="A5874" s="128" t="str">
        <f t="shared" si="91"/>
        <v/>
      </c>
    </row>
    <row r="5875" spans="1:1" x14ac:dyDescent="0.2">
      <c r="A5875" s="128" t="str">
        <f t="shared" si="91"/>
        <v/>
      </c>
    </row>
    <row r="5876" spans="1:1" x14ac:dyDescent="0.2">
      <c r="A5876" s="128" t="str">
        <f t="shared" si="91"/>
        <v/>
      </c>
    </row>
    <row r="5877" spans="1:1" x14ac:dyDescent="0.2">
      <c r="A5877" s="128" t="str">
        <f t="shared" si="91"/>
        <v/>
      </c>
    </row>
    <row r="5878" spans="1:1" x14ac:dyDescent="0.2">
      <c r="A5878" s="128" t="str">
        <f t="shared" si="91"/>
        <v/>
      </c>
    </row>
    <row r="5879" spans="1:1" x14ac:dyDescent="0.2">
      <c r="A5879" s="128" t="str">
        <f t="shared" si="91"/>
        <v/>
      </c>
    </row>
    <row r="5880" spans="1:1" x14ac:dyDescent="0.2">
      <c r="A5880" s="128" t="str">
        <f t="shared" si="91"/>
        <v/>
      </c>
    </row>
    <row r="5881" spans="1:1" x14ac:dyDescent="0.2">
      <c r="A5881" s="128" t="str">
        <f t="shared" si="91"/>
        <v/>
      </c>
    </row>
    <row r="5882" spans="1:1" x14ac:dyDescent="0.2">
      <c r="A5882" s="128" t="str">
        <f t="shared" si="91"/>
        <v/>
      </c>
    </row>
    <row r="5883" spans="1:1" x14ac:dyDescent="0.2">
      <c r="A5883" s="128" t="str">
        <f t="shared" si="91"/>
        <v/>
      </c>
    </row>
    <row r="5884" spans="1:1" x14ac:dyDescent="0.2">
      <c r="A5884" s="128" t="str">
        <f t="shared" si="91"/>
        <v/>
      </c>
    </row>
    <row r="5885" spans="1:1" x14ac:dyDescent="0.2">
      <c r="A5885" s="128" t="str">
        <f t="shared" si="91"/>
        <v/>
      </c>
    </row>
    <row r="5886" spans="1:1" x14ac:dyDescent="0.2">
      <c r="A5886" s="128" t="str">
        <f t="shared" si="91"/>
        <v/>
      </c>
    </row>
    <row r="5887" spans="1:1" x14ac:dyDescent="0.2">
      <c r="A5887" s="128" t="str">
        <f t="shared" si="91"/>
        <v/>
      </c>
    </row>
    <row r="5888" spans="1:1" x14ac:dyDescent="0.2">
      <c r="A5888" s="128" t="str">
        <f t="shared" si="91"/>
        <v/>
      </c>
    </row>
    <row r="5889" spans="1:1" x14ac:dyDescent="0.2">
      <c r="A5889" s="128" t="str">
        <f t="shared" si="91"/>
        <v/>
      </c>
    </row>
    <row r="5890" spans="1:1" x14ac:dyDescent="0.2">
      <c r="A5890" s="128" t="str">
        <f t="shared" si="91"/>
        <v/>
      </c>
    </row>
    <row r="5891" spans="1:1" x14ac:dyDescent="0.2">
      <c r="A5891" s="128" t="str">
        <f t="shared" ref="A5891:A5899" si="92">B5891&amp;C5891&amp;D5891&amp;E5891&amp;F5891</f>
        <v/>
      </c>
    </row>
    <row r="5892" spans="1:1" x14ac:dyDescent="0.2">
      <c r="A5892" s="128" t="str">
        <f t="shared" si="92"/>
        <v/>
      </c>
    </row>
    <row r="5893" spans="1:1" x14ac:dyDescent="0.2">
      <c r="A5893" s="128" t="str">
        <f t="shared" si="92"/>
        <v/>
      </c>
    </row>
    <row r="5894" spans="1:1" x14ac:dyDescent="0.2">
      <c r="A5894" s="128" t="str">
        <f t="shared" si="92"/>
        <v/>
      </c>
    </row>
    <row r="5895" spans="1:1" x14ac:dyDescent="0.2">
      <c r="A5895" s="128" t="str">
        <f t="shared" si="92"/>
        <v/>
      </c>
    </row>
    <row r="5896" spans="1:1" x14ac:dyDescent="0.2">
      <c r="A5896" s="128" t="str">
        <f t="shared" si="92"/>
        <v/>
      </c>
    </row>
    <row r="5897" spans="1:1" x14ac:dyDescent="0.2">
      <c r="A5897" s="128" t="str">
        <f t="shared" si="92"/>
        <v/>
      </c>
    </row>
    <row r="5898" spans="1:1" x14ac:dyDescent="0.2">
      <c r="A5898" s="128" t="str">
        <f t="shared" si="92"/>
        <v/>
      </c>
    </row>
    <row r="5899" spans="1:1" x14ac:dyDescent="0.2">
      <c r="A5899" s="128" t="str">
        <f t="shared" si="92"/>
        <v/>
      </c>
    </row>
  </sheetData>
  <autoFilter ref="A1:G589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80"/>
  <sheetViews>
    <sheetView topLeftCell="A233" workbookViewId="0">
      <selection activeCell="D255" sqref="D255"/>
    </sheetView>
  </sheetViews>
  <sheetFormatPr defaultRowHeight="15" x14ac:dyDescent="0.25"/>
  <cols>
    <col min="1" max="1" width="94.28515625" customWidth="1"/>
    <col min="2" max="2" width="7.28515625" bestFit="1" customWidth="1"/>
    <col min="3" max="3" width="7.140625" bestFit="1" customWidth="1"/>
    <col min="4" max="4" width="60.28515625" customWidth="1"/>
    <col min="5" max="5" width="59.5703125" customWidth="1"/>
    <col min="6" max="6" width="21.7109375" customWidth="1"/>
    <col min="7" max="7" width="8.5703125" bestFit="1" customWidth="1"/>
    <col min="8" max="8" width="15.140625" customWidth="1"/>
  </cols>
  <sheetData>
    <row r="1" spans="1:8" s="23" customFormat="1" x14ac:dyDescent="0.25">
      <c r="A1" s="190" t="s">
        <v>1579</v>
      </c>
    </row>
    <row r="2" spans="1:8" x14ac:dyDescent="0.25">
      <c r="A2" s="25"/>
      <c r="B2" s="23">
        <v>1</v>
      </c>
      <c r="C2" s="23"/>
      <c r="D2" s="39" t="s">
        <v>17</v>
      </c>
      <c r="E2" s="121"/>
      <c r="F2" s="121"/>
      <c r="G2" s="23"/>
      <c r="H2" s="11"/>
    </row>
    <row r="3" spans="1:8" x14ac:dyDescent="0.25">
      <c r="A3" s="25"/>
      <c r="B3" s="23">
        <f>B2+1</f>
        <v>2</v>
      </c>
      <c r="C3" s="23"/>
      <c r="D3" s="39" t="s">
        <v>21</v>
      </c>
      <c r="E3" s="26"/>
      <c r="F3" s="121"/>
      <c r="G3" s="23"/>
      <c r="H3" s="11"/>
    </row>
    <row r="4" spans="1:8" x14ac:dyDescent="0.25">
      <c r="A4" s="25"/>
      <c r="B4" s="23">
        <f t="shared" ref="B4:B12" si="0">B3+1</f>
        <v>3</v>
      </c>
      <c r="C4" s="23"/>
      <c r="D4" s="24" t="s">
        <v>1567</v>
      </c>
      <c r="E4" s="26"/>
      <c r="F4" s="26"/>
      <c r="G4" s="23"/>
      <c r="H4" s="11"/>
    </row>
    <row r="5" spans="1:8" x14ac:dyDescent="0.25">
      <c r="A5" s="25"/>
      <c r="B5" s="23">
        <f>B4+1</f>
        <v>4</v>
      </c>
      <c r="C5" s="23"/>
      <c r="D5" s="41" t="s">
        <v>274</v>
      </c>
      <c r="E5" s="26"/>
      <c r="F5" s="26"/>
      <c r="G5" s="23"/>
      <c r="H5" s="11"/>
    </row>
    <row r="6" spans="1:8" x14ac:dyDescent="0.25">
      <c r="A6" s="25"/>
      <c r="B6" s="23">
        <f t="shared" si="0"/>
        <v>5</v>
      </c>
      <c r="C6" s="23"/>
      <c r="D6" s="39" t="s">
        <v>26</v>
      </c>
      <c r="E6" s="26"/>
      <c r="F6" s="26"/>
      <c r="G6" s="23"/>
      <c r="H6" s="11"/>
    </row>
    <row r="7" spans="1:8" x14ac:dyDescent="0.25">
      <c r="A7" s="25"/>
      <c r="B7" s="23">
        <f t="shared" si="0"/>
        <v>6</v>
      </c>
      <c r="C7" s="23"/>
      <c r="D7" s="39" t="s">
        <v>47</v>
      </c>
      <c r="E7" s="26"/>
      <c r="F7" s="26"/>
      <c r="G7" s="23"/>
      <c r="H7" s="11"/>
    </row>
    <row r="8" spans="1:8" x14ac:dyDescent="0.25">
      <c r="A8" s="25"/>
      <c r="B8" s="23">
        <f t="shared" si="0"/>
        <v>7</v>
      </c>
      <c r="C8" s="23"/>
      <c r="D8" s="39" t="s">
        <v>28</v>
      </c>
      <c r="E8" s="26"/>
      <c r="F8" s="26"/>
      <c r="G8" s="23"/>
      <c r="H8" s="11"/>
    </row>
    <row r="9" spans="1:8" x14ac:dyDescent="0.25">
      <c r="A9" s="25"/>
      <c r="B9" s="23">
        <f t="shared" si="0"/>
        <v>8</v>
      </c>
      <c r="C9" s="23"/>
      <c r="D9" s="41" t="s">
        <v>365</v>
      </c>
      <c r="E9" s="26"/>
      <c r="F9" s="26"/>
      <c r="G9" s="23"/>
      <c r="H9" s="11"/>
    </row>
    <row r="10" spans="1:8" x14ac:dyDescent="0.25">
      <c r="A10" s="25"/>
      <c r="B10" s="23">
        <f t="shared" si="0"/>
        <v>9</v>
      </c>
      <c r="C10" s="23"/>
      <c r="D10" s="39" t="s">
        <v>36</v>
      </c>
      <c r="E10" s="26"/>
      <c r="F10" s="26"/>
      <c r="G10" s="23"/>
      <c r="H10" s="11"/>
    </row>
    <row r="11" spans="1:8" x14ac:dyDescent="0.25">
      <c r="A11" s="25"/>
      <c r="B11" s="23">
        <f t="shared" si="0"/>
        <v>10</v>
      </c>
      <c r="C11" s="23"/>
      <c r="D11" s="39" t="s">
        <v>38</v>
      </c>
      <c r="E11" s="26" t="s">
        <v>367</v>
      </c>
      <c r="F11" s="26"/>
      <c r="G11" s="23"/>
      <c r="H11" s="11"/>
    </row>
    <row r="12" spans="1:8" x14ac:dyDescent="0.25">
      <c r="A12" s="25"/>
      <c r="B12" s="23">
        <f t="shared" si="0"/>
        <v>11</v>
      </c>
      <c r="C12" s="23"/>
      <c r="D12" s="39" t="s">
        <v>44</v>
      </c>
      <c r="E12" s="26" t="s">
        <v>368</v>
      </c>
      <c r="F12" s="26"/>
      <c r="G12" s="23"/>
      <c r="H12" s="11"/>
    </row>
    <row r="13" spans="1:8" x14ac:dyDescent="0.25">
      <c r="A13" s="25"/>
      <c r="B13" s="23"/>
      <c r="C13" s="23"/>
      <c r="E13" s="26"/>
      <c r="F13" s="26"/>
      <c r="G13" s="23"/>
      <c r="H13" s="11"/>
    </row>
    <row r="14" spans="1:8" x14ac:dyDescent="0.25">
      <c r="A14" s="25"/>
      <c r="B14" s="23"/>
      <c r="C14" s="23"/>
      <c r="E14" s="26"/>
      <c r="F14" s="26"/>
      <c r="G14" s="23"/>
      <c r="H14" s="11"/>
    </row>
    <row r="15" spans="1:8" x14ac:dyDescent="0.25">
      <c r="A15" s="25"/>
      <c r="B15" s="23"/>
      <c r="C15" s="23"/>
      <c r="D15" s="39"/>
      <c r="E15" s="26"/>
      <c r="F15" s="26"/>
      <c r="G15" s="23"/>
      <c r="H15" s="11"/>
    </row>
    <row r="16" spans="1:8" x14ac:dyDescent="0.25">
      <c r="A16" s="25"/>
      <c r="B16" s="23"/>
      <c r="C16" s="23"/>
      <c r="E16" s="26"/>
      <c r="F16" s="26"/>
      <c r="G16" s="23"/>
      <c r="H16" s="11"/>
    </row>
    <row r="17" spans="1:8" x14ac:dyDescent="0.25">
      <c r="A17" s="25"/>
      <c r="B17" s="23"/>
      <c r="C17" s="23"/>
      <c r="E17" s="26"/>
      <c r="F17" s="26"/>
      <c r="G17" s="23"/>
      <c r="H17" s="11"/>
    </row>
    <row r="18" spans="1:8" x14ac:dyDescent="0.25">
      <c r="A18" s="25"/>
      <c r="B18" s="23"/>
      <c r="C18" s="23"/>
      <c r="D18" s="39"/>
      <c r="E18" s="26"/>
      <c r="F18" s="26"/>
      <c r="G18" s="23"/>
      <c r="H18" s="11"/>
    </row>
    <row r="19" spans="1:8" x14ac:dyDescent="0.25">
      <c r="A19" s="25"/>
      <c r="B19" s="23"/>
      <c r="C19" s="23"/>
      <c r="E19" s="26"/>
      <c r="F19" s="26"/>
      <c r="G19" s="23"/>
      <c r="H19" s="11"/>
    </row>
    <row r="20" spans="1:8" x14ac:dyDescent="0.25">
      <c r="A20" s="25"/>
      <c r="B20" s="23">
        <v>1</v>
      </c>
      <c r="C20" s="23"/>
      <c r="D20" s="39" t="s">
        <v>50</v>
      </c>
      <c r="E20" s="23"/>
      <c r="F20" s="23"/>
      <c r="G20" s="23"/>
      <c r="H20" s="11"/>
    </row>
    <row r="21" spans="1:8" x14ac:dyDescent="0.25">
      <c r="A21" s="25"/>
      <c r="B21" s="23">
        <v>2</v>
      </c>
      <c r="C21" s="23"/>
      <c r="D21" s="39" t="s">
        <v>49</v>
      </c>
      <c r="E21" s="23"/>
      <c r="F21" s="23"/>
      <c r="G21" s="23"/>
      <c r="H21" s="11"/>
    </row>
    <row r="22" spans="1:8" x14ac:dyDescent="0.25">
      <c r="A22" s="25"/>
      <c r="B22" s="23">
        <v>1</v>
      </c>
      <c r="C22" s="23" t="s">
        <v>2</v>
      </c>
      <c r="D22" s="39" t="s">
        <v>13</v>
      </c>
      <c r="E22" s="23"/>
      <c r="F22" s="23"/>
      <c r="G22" s="23"/>
      <c r="H22" s="11"/>
    </row>
    <row r="23" spans="1:8" x14ac:dyDescent="0.25">
      <c r="A23" s="25"/>
      <c r="B23" s="23"/>
      <c r="C23" s="23">
        <v>1</v>
      </c>
      <c r="D23" s="39" t="s">
        <v>17</v>
      </c>
      <c r="E23" s="23" t="str">
        <f>CONCATENATE(C23,". ",D23)</f>
        <v>1. All Cancers - C00-C96, D45-D47</v>
      </c>
      <c r="F23" s="23"/>
      <c r="G23" s="23"/>
      <c r="H23" s="11"/>
    </row>
    <row r="24" spans="1:8" x14ac:dyDescent="0.25">
      <c r="A24" s="25"/>
      <c r="B24" s="23"/>
      <c r="C24" s="23">
        <v>1</v>
      </c>
      <c r="D24" s="39" t="s">
        <v>246</v>
      </c>
      <c r="E24" s="23" t="str">
        <f>CONCATENATE(C24,". ",D24)</f>
        <v>1. Lip, oral cavity and pharynx - C00-C14</v>
      </c>
      <c r="F24" s="23"/>
      <c r="G24" s="23"/>
      <c r="H24" s="11"/>
    </row>
    <row r="25" spans="1:8" x14ac:dyDescent="0.25">
      <c r="A25" s="25"/>
      <c r="B25" s="23"/>
      <c r="C25" s="23">
        <v>2</v>
      </c>
      <c r="D25" s="40" t="s">
        <v>21</v>
      </c>
      <c r="E25" s="23"/>
      <c r="F25" s="23"/>
      <c r="G25" s="23"/>
      <c r="H25" s="11"/>
    </row>
    <row r="26" spans="1:8" x14ac:dyDescent="0.25">
      <c r="A26" s="25"/>
      <c r="B26" s="23"/>
      <c r="C26" s="23">
        <v>3</v>
      </c>
      <c r="D26" s="44" t="s">
        <v>251</v>
      </c>
      <c r="E26" s="23" t="str">
        <f t="shared" ref="E26:E38" si="1">CONCATENATE(C25,". ",D26)</f>
        <v>2. Digestive organs - C15-C26</v>
      </c>
      <c r="F26" s="23"/>
      <c r="G26" s="23"/>
      <c r="H26" s="11"/>
    </row>
    <row r="27" spans="1:8" x14ac:dyDescent="0.25">
      <c r="A27" s="25"/>
      <c r="B27" s="23"/>
      <c r="C27" s="23">
        <v>4</v>
      </c>
      <c r="D27" s="39" t="s">
        <v>257</v>
      </c>
      <c r="E27" s="23" t="str">
        <f t="shared" si="1"/>
        <v>3. Respiratory and intrathoracic organs - C30-C39</v>
      </c>
      <c r="F27" s="23"/>
      <c r="G27" s="23"/>
      <c r="H27" s="11"/>
    </row>
    <row r="28" spans="1:8" x14ac:dyDescent="0.25">
      <c r="A28" s="25"/>
      <c r="B28" s="23"/>
      <c r="C28" s="23">
        <v>5</v>
      </c>
      <c r="D28" s="41" t="s">
        <v>262</v>
      </c>
      <c r="E28" s="23" t="str">
        <f t="shared" si="1"/>
        <v>4. Bone and articular cartilage - C40-C41</v>
      </c>
      <c r="F28" s="23"/>
      <c r="G28" s="23"/>
      <c r="H28" s="11"/>
    </row>
    <row r="29" spans="1:8" x14ac:dyDescent="0.25">
      <c r="A29" s="25"/>
      <c r="B29" s="23"/>
      <c r="C29" s="23">
        <v>6</v>
      </c>
      <c r="D29" s="39" t="s">
        <v>65</v>
      </c>
      <c r="E29" s="23" t="str">
        <f t="shared" si="1"/>
        <v>5. Skin - C43-C44</v>
      </c>
      <c r="F29" s="23"/>
      <c r="G29" s="23"/>
      <c r="H29" s="11"/>
    </row>
    <row r="30" spans="1:8" x14ac:dyDescent="0.25">
      <c r="A30" s="25"/>
      <c r="B30" s="23"/>
      <c r="C30" s="23">
        <v>7</v>
      </c>
      <c r="D30" s="39" t="s">
        <v>264</v>
      </c>
      <c r="E30" s="23" t="str">
        <f t="shared" si="1"/>
        <v>6. Mesothelial and soft tissue - C45-C49</v>
      </c>
      <c r="F30" s="23"/>
      <c r="G30" s="23"/>
      <c r="H30" s="11"/>
    </row>
    <row r="31" spans="1:8" x14ac:dyDescent="0.25">
      <c r="A31" s="25"/>
      <c r="B31" s="23"/>
      <c r="C31" s="23">
        <v>8</v>
      </c>
      <c r="D31" s="39" t="s">
        <v>269</v>
      </c>
      <c r="E31" s="23" t="str">
        <f t="shared" si="1"/>
        <v>7. Female genital organs - C51-C58</v>
      </c>
      <c r="F31" s="23" t="s">
        <v>4</v>
      </c>
      <c r="G31" s="23"/>
      <c r="H31" s="11"/>
    </row>
    <row r="32" spans="1:8" x14ac:dyDescent="0.25">
      <c r="A32" s="25"/>
      <c r="B32" s="23"/>
      <c r="C32" s="23">
        <v>9</v>
      </c>
      <c r="D32" s="39" t="s">
        <v>271</v>
      </c>
      <c r="E32" s="23" t="str">
        <f t="shared" si="1"/>
        <v>8. Male genital organs - C60-C63</v>
      </c>
      <c r="F32" s="23" t="s">
        <v>5</v>
      </c>
      <c r="G32" s="23"/>
      <c r="H32" s="11"/>
    </row>
    <row r="33" spans="1:8" x14ac:dyDescent="0.25">
      <c r="A33" s="25"/>
      <c r="B33" s="23"/>
      <c r="C33" s="23">
        <v>10</v>
      </c>
      <c r="D33" s="39" t="s">
        <v>273</v>
      </c>
      <c r="E33" s="23" t="str">
        <f t="shared" si="1"/>
        <v>9. Urinary tract - C64-C68</v>
      </c>
      <c r="F33" s="23"/>
      <c r="G33" s="23"/>
      <c r="H33" s="11"/>
    </row>
    <row r="34" spans="1:8" x14ac:dyDescent="0.25">
      <c r="A34" s="25"/>
      <c r="B34" s="23"/>
      <c r="C34" s="23">
        <v>11</v>
      </c>
      <c r="D34" s="41" t="s">
        <v>277</v>
      </c>
      <c r="E34" s="23" t="str">
        <f t="shared" si="1"/>
        <v>10. Eye, brain and other parts of central nervous system - C69-C72</v>
      </c>
      <c r="F34" s="23"/>
      <c r="G34" s="23"/>
      <c r="H34" s="11"/>
    </row>
    <row r="35" spans="1:8" x14ac:dyDescent="0.25">
      <c r="A35" s="25"/>
      <c r="B35" s="23"/>
      <c r="C35" s="23">
        <v>12</v>
      </c>
      <c r="D35" s="39" t="s">
        <v>280</v>
      </c>
      <c r="E35" s="23" t="str">
        <f t="shared" si="1"/>
        <v>11. Thyroid and other endocrine glands - C73-C75</v>
      </c>
      <c r="F35" s="23"/>
      <c r="G35" s="23"/>
      <c r="H35" s="11"/>
    </row>
    <row r="36" spans="1:8" x14ac:dyDescent="0.25">
      <c r="A36" s="25"/>
      <c r="B36" s="23"/>
      <c r="C36" s="23">
        <v>13</v>
      </c>
      <c r="D36" s="41" t="s">
        <v>284</v>
      </c>
      <c r="E36" s="23" t="str">
        <f t="shared" si="1"/>
        <v>12. Ill-defined, secondary and unspecified sites - C76-C80</v>
      </c>
      <c r="F36" s="23"/>
      <c r="G36" s="23"/>
      <c r="H36" s="11"/>
    </row>
    <row r="37" spans="1:8" x14ac:dyDescent="0.25">
      <c r="A37" s="25"/>
      <c r="B37" s="23"/>
      <c r="C37" s="23">
        <v>14</v>
      </c>
      <c r="D37" s="39" t="s">
        <v>288</v>
      </c>
      <c r="E37" s="23" t="str">
        <f t="shared" si="1"/>
        <v>13. Lymphoid, haematopoietic and related tissue - C81-C96, D45-D47</v>
      </c>
      <c r="F37" s="23"/>
      <c r="G37" s="23"/>
      <c r="H37" s="11"/>
    </row>
    <row r="38" spans="1:8" x14ac:dyDescent="0.25">
      <c r="A38" s="25"/>
      <c r="B38" s="23"/>
      <c r="C38" s="23">
        <v>15</v>
      </c>
      <c r="D38" s="41" t="s">
        <v>262</v>
      </c>
      <c r="E38" s="23" t="str">
        <f t="shared" si="1"/>
        <v>14. Bone and articular cartilage - C40-C41</v>
      </c>
      <c r="F38" s="23"/>
      <c r="G38" s="23"/>
      <c r="H38" s="11"/>
    </row>
    <row r="39" spans="1:8" x14ac:dyDescent="0.25">
      <c r="A39" s="23" t="s">
        <v>309</v>
      </c>
      <c r="B39" s="23"/>
      <c r="G39" s="23"/>
      <c r="H39" s="11"/>
    </row>
    <row r="40" spans="1:8" x14ac:dyDescent="0.25">
      <c r="A40" s="23" t="s">
        <v>310</v>
      </c>
      <c r="B40" s="23"/>
      <c r="C40" s="23"/>
      <c r="D40" s="23"/>
      <c r="E40" s="23"/>
      <c r="F40" s="23"/>
      <c r="G40" s="23"/>
      <c r="H40" s="11"/>
    </row>
    <row r="41" spans="1:8" x14ac:dyDescent="0.25">
      <c r="A41" s="23" t="s">
        <v>311</v>
      </c>
      <c r="B41" s="23"/>
      <c r="C41" s="23"/>
      <c r="D41" s="23"/>
      <c r="E41" s="23"/>
      <c r="F41" s="23"/>
      <c r="G41" s="23"/>
      <c r="H41" s="11"/>
    </row>
    <row r="42" spans="1:8" x14ac:dyDescent="0.25">
      <c r="A42" s="23" t="s">
        <v>312</v>
      </c>
      <c r="B42" s="23"/>
      <c r="C42" s="23"/>
      <c r="D42" s="23"/>
      <c r="E42" s="23"/>
      <c r="F42" s="23"/>
      <c r="G42" s="23"/>
      <c r="H42" s="11"/>
    </row>
    <row r="43" spans="1:8" x14ac:dyDescent="0.25">
      <c r="A43" s="23" t="s">
        <v>313</v>
      </c>
      <c r="B43" s="23"/>
      <c r="C43" s="23"/>
      <c r="D43" s="23"/>
      <c r="E43" s="23"/>
      <c r="F43" s="23"/>
      <c r="G43" s="23"/>
      <c r="H43" s="11"/>
    </row>
    <row r="44" spans="1:8" x14ac:dyDescent="0.25">
      <c r="A44" s="23" t="s">
        <v>314</v>
      </c>
      <c r="B44" s="23"/>
      <c r="C44" s="23"/>
      <c r="D44" s="23"/>
      <c r="E44" s="23"/>
      <c r="F44" s="23"/>
      <c r="G44" s="23"/>
      <c r="H44" s="11"/>
    </row>
    <row r="45" spans="1:8" x14ac:dyDescent="0.25">
      <c r="A45" s="23" t="s">
        <v>315</v>
      </c>
      <c r="B45" s="23"/>
      <c r="C45" s="23"/>
      <c r="D45" s="23"/>
      <c r="E45" s="23"/>
      <c r="F45" s="23"/>
      <c r="G45" s="23"/>
      <c r="H45" s="11"/>
    </row>
    <row r="46" spans="1:8" x14ac:dyDescent="0.25">
      <c r="A46" s="23" t="s">
        <v>316</v>
      </c>
      <c r="B46" s="23"/>
      <c r="C46" s="23"/>
      <c r="D46" s="23"/>
      <c r="E46" s="23"/>
      <c r="F46" s="23"/>
      <c r="G46" s="23"/>
      <c r="H46" s="11"/>
    </row>
    <row r="47" spans="1:8" x14ac:dyDescent="0.25">
      <c r="A47" s="23" t="s">
        <v>317</v>
      </c>
      <c r="B47" s="23"/>
      <c r="C47" s="23"/>
      <c r="D47" s="23"/>
      <c r="E47" s="23"/>
      <c r="F47" s="23"/>
      <c r="G47" s="23"/>
      <c r="H47" s="11"/>
    </row>
    <row r="48" spans="1:8" x14ac:dyDescent="0.25">
      <c r="A48" s="23" t="s">
        <v>318</v>
      </c>
      <c r="B48" s="23"/>
      <c r="C48" s="23"/>
      <c r="D48" s="23"/>
      <c r="E48" s="23"/>
      <c r="F48" s="23"/>
      <c r="G48" s="23"/>
      <c r="H48" s="11"/>
    </row>
    <row r="49" spans="1:8" x14ac:dyDescent="0.25">
      <c r="A49" s="23" t="s">
        <v>319</v>
      </c>
      <c r="B49" s="23"/>
      <c r="C49" s="23"/>
      <c r="D49" s="23"/>
      <c r="E49" s="23"/>
      <c r="F49" s="23"/>
      <c r="G49" s="23"/>
      <c r="H49" s="11"/>
    </row>
    <row r="50" spans="1:8" x14ac:dyDescent="0.25">
      <c r="A50" s="24" t="s">
        <v>165</v>
      </c>
      <c r="B50" s="23"/>
      <c r="C50" s="23"/>
      <c r="D50" s="24"/>
      <c r="E50" s="23"/>
      <c r="F50" s="23"/>
      <c r="G50" s="23"/>
      <c r="H50" s="11"/>
    </row>
    <row r="51" spans="1:8" x14ac:dyDescent="0.25">
      <c r="A51" s="24" t="s">
        <v>166</v>
      </c>
      <c r="B51" s="23"/>
      <c r="C51" s="23"/>
      <c r="D51" s="23"/>
      <c r="E51" s="23"/>
      <c r="F51" s="23"/>
      <c r="G51" s="23"/>
      <c r="H51" s="11"/>
    </row>
    <row r="52" spans="1:8" x14ac:dyDescent="0.25">
      <c r="A52" s="24" t="s">
        <v>167</v>
      </c>
      <c r="B52" s="23"/>
      <c r="C52" s="23"/>
      <c r="D52" s="23"/>
      <c r="E52" s="23"/>
      <c r="F52" s="23"/>
      <c r="G52" s="23"/>
      <c r="H52" s="11"/>
    </row>
    <row r="53" spans="1:8" x14ac:dyDescent="0.25">
      <c r="A53" s="24" t="s">
        <v>168</v>
      </c>
      <c r="B53" s="23"/>
      <c r="C53" s="23"/>
      <c r="D53" s="23"/>
      <c r="E53" s="23"/>
      <c r="F53" s="23"/>
      <c r="G53" s="23"/>
      <c r="H53" s="11"/>
    </row>
    <row r="54" spans="1:8" x14ac:dyDescent="0.25">
      <c r="A54" s="24" t="s">
        <v>169</v>
      </c>
      <c r="B54" s="23"/>
      <c r="C54" s="23"/>
      <c r="D54" s="23"/>
      <c r="E54" s="23"/>
      <c r="F54" s="23"/>
      <c r="G54" s="23"/>
      <c r="H54" s="11"/>
    </row>
    <row r="55" spans="1:8" x14ac:dyDescent="0.25">
      <c r="A55" s="24" t="s">
        <v>170</v>
      </c>
      <c r="B55" s="23"/>
      <c r="C55" s="23"/>
      <c r="D55" s="23"/>
      <c r="E55" s="23"/>
      <c r="F55" s="23"/>
      <c r="G55" s="23"/>
      <c r="H55" s="11"/>
    </row>
    <row r="56" spans="1:8" x14ac:dyDescent="0.25">
      <c r="A56" s="24" t="s">
        <v>171</v>
      </c>
      <c r="B56" s="23"/>
      <c r="C56" s="23"/>
      <c r="D56" s="23"/>
      <c r="E56" s="23"/>
      <c r="F56" s="23"/>
      <c r="G56" s="23"/>
      <c r="H56" s="11"/>
    </row>
    <row r="57" spans="1:8" x14ac:dyDescent="0.25">
      <c r="A57" s="24" t="s">
        <v>172</v>
      </c>
      <c r="B57" s="23"/>
      <c r="C57" s="23"/>
      <c r="D57" s="23"/>
      <c r="E57" s="23"/>
      <c r="F57" s="23"/>
      <c r="G57" s="23"/>
      <c r="H57" s="11"/>
    </row>
    <row r="58" spans="1:8" x14ac:dyDescent="0.25">
      <c r="A58" s="24" t="s">
        <v>173</v>
      </c>
      <c r="B58" s="23"/>
      <c r="C58" s="23"/>
      <c r="D58" s="23"/>
      <c r="E58" s="23"/>
      <c r="F58" s="23"/>
      <c r="G58" s="23"/>
      <c r="H58" s="11"/>
    </row>
    <row r="59" spans="1:8" x14ac:dyDescent="0.25">
      <c r="A59" s="24" t="s">
        <v>174</v>
      </c>
      <c r="B59" s="23"/>
      <c r="C59" s="23"/>
      <c r="D59" s="23"/>
      <c r="E59" s="23"/>
      <c r="F59" s="23"/>
      <c r="G59" s="23"/>
      <c r="H59" s="11"/>
    </row>
    <row r="60" spans="1:8" x14ac:dyDescent="0.25">
      <c r="A60" s="24" t="s">
        <v>175</v>
      </c>
      <c r="B60" s="23"/>
      <c r="C60" s="23"/>
      <c r="D60" s="23"/>
      <c r="E60" s="23"/>
      <c r="F60" s="23"/>
      <c r="G60" s="23"/>
      <c r="H60" s="11"/>
    </row>
    <row r="61" spans="1:8" x14ac:dyDescent="0.25">
      <c r="A61" s="23" t="s">
        <v>347</v>
      </c>
      <c r="B61" s="23"/>
      <c r="C61" s="23"/>
      <c r="D61" s="24" t="s">
        <v>33</v>
      </c>
      <c r="E61" s="23"/>
      <c r="F61" s="23"/>
      <c r="G61" s="23"/>
      <c r="H61" s="11"/>
    </row>
    <row r="62" spans="1:8" x14ac:dyDescent="0.25">
      <c r="A62" s="25" t="s">
        <v>348</v>
      </c>
      <c r="B62" s="23"/>
      <c r="C62" s="23"/>
      <c r="D62" s="42" t="s">
        <v>39</v>
      </c>
      <c r="E62" s="23"/>
      <c r="F62" s="23"/>
      <c r="G62" s="23"/>
      <c r="H62" s="11"/>
    </row>
    <row r="63" spans="1:8" x14ac:dyDescent="0.25">
      <c r="A63" s="25" t="s">
        <v>349</v>
      </c>
      <c r="B63" s="23"/>
      <c r="C63" s="23"/>
      <c r="D63" s="24" t="s">
        <v>252</v>
      </c>
      <c r="E63" s="23"/>
      <c r="F63" s="23"/>
      <c r="G63" s="23"/>
      <c r="H63" s="11"/>
    </row>
    <row r="64" spans="1:8" x14ac:dyDescent="0.25">
      <c r="A64" s="25" t="s">
        <v>350</v>
      </c>
      <c r="B64" s="23"/>
      <c r="C64" s="23"/>
      <c r="D64" s="24" t="s">
        <v>1567</v>
      </c>
      <c r="E64" s="23"/>
      <c r="F64" s="23"/>
      <c r="G64" s="23"/>
      <c r="H64" s="11"/>
    </row>
    <row r="65" spans="1:8" x14ac:dyDescent="0.25">
      <c r="A65" s="25" t="s">
        <v>351</v>
      </c>
      <c r="B65" s="23"/>
      <c r="C65" s="23"/>
      <c r="D65" s="24" t="s">
        <v>18</v>
      </c>
      <c r="E65" s="23"/>
      <c r="F65" s="23"/>
      <c r="G65" s="23"/>
      <c r="H65" s="11"/>
    </row>
    <row r="66" spans="1:8" x14ac:dyDescent="0.25">
      <c r="A66" s="25" t="s">
        <v>352</v>
      </c>
      <c r="B66" s="23"/>
      <c r="C66" s="23"/>
      <c r="D66" s="24" t="s">
        <v>254</v>
      </c>
      <c r="E66" s="23"/>
      <c r="F66" s="23"/>
      <c r="G66" s="23"/>
      <c r="H66" s="11"/>
    </row>
    <row r="67" spans="1:8" x14ac:dyDescent="0.25">
      <c r="A67" s="25" t="s">
        <v>353</v>
      </c>
      <c r="B67" s="23"/>
      <c r="C67" s="23"/>
      <c r="D67" s="24" t="s">
        <v>23</v>
      </c>
      <c r="E67" s="23"/>
      <c r="F67" s="23"/>
      <c r="G67" s="23"/>
      <c r="H67" s="11"/>
    </row>
    <row r="68" spans="1:8" x14ac:dyDescent="0.25">
      <c r="A68" s="25" t="s">
        <v>354</v>
      </c>
      <c r="B68" s="23"/>
      <c r="C68" s="23"/>
      <c r="D68" s="24" t="s">
        <v>255</v>
      </c>
      <c r="E68" s="23"/>
      <c r="F68" s="23"/>
      <c r="G68" s="23"/>
      <c r="H68" s="11"/>
    </row>
    <row r="69" spans="1:8" x14ac:dyDescent="0.25">
      <c r="A69" s="25" t="s">
        <v>355</v>
      </c>
      <c r="B69" s="23"/>
      <c r="C69" s="23"/>
      <c r="D69" s="24" t="s">
        <v>36</v>
      </c>
      <c r="E69" s="23"/>
      <c r="F69" s="23"/>
      <c r="G69" s="23"/>
      <c r="H69" s="11"/>
    </row>
    <row r="70" spans="1:8" x14ac:dyDescent="0.25">
      <c r="A70" s="25" t="s">
        <v>356</v>
      </c>
      <c r="B70" s="23"/>
      <c r="C70" s="23"/>
      <c r="D70" s="24" t="s">
        <v>256</v>
      </c>
      <c r="E70" s="23"/>
      <c r="F70" s="23"/>
      <c r="G70" s="23"/>
      <c r="H70" s="11"/>
    </row>
    <row r="71" spans="1:8" x14ac:dyDescent="0.25">
      <c r="A71" s="25" t="s">
        <v>357</v>
      </c>
      <c r="B71" s="23"/>
      <c r="C71" s="23"/>
      <c r="E71" s="23"/>
      <c r="F71" s="23"/>
      <c r="G71" s="23"/>
      <c r="H71" s="11"/>
    </row>
    <row r="72" spans="1:8" x14ac:dyDescent="0.25">
      <c r="A72" s="25" t="s">
        <v>358</v>
      </c>
      <c r="B72" s="23"/>
      <c r="C72" s="23"/>
      <c r="D72" s="23"/>
      <c r="E72" s="23"/>
      <c r="F72" s="23"/>
      <c r="G72" s="23"/>
      <c r="H72" s="11"/>
    </row>
    <row r="73" spans="1:8" x14ac:dyDescent="0.25">
      <c r="A73" s="25" t="s">
        <v>359</v>
      </c>
      <c r="B73" s="23"/>
      <c r="C73" s="23"/>
      <c r="D73" s="23"/>
      <c r="E73" s="23"/>
      <c r="F73" s="23"/>
      <c r="G73" s="23"/>
      <c r="H73" s="11"/>
    </row>
    <row r="74" spans="1:8" x14ac:dyDescent="0.25">
      <c r="A74" s="23" t="s">
        <v>320</v>
      </c>
      <c r="B74" s="23"/>
      <c r="C74" s="23"/>
      <c r="D74" s="41" t="s">
        <v>278</v>
      </c>
      <c r="E74" s="23"/>
      <c r="F74" s="23"/>
      <c r="G74" s="23"/>
      <c r="H74" s="11"/>
    </row>
    <row r="75" spans="1:8" x14ac:dyDescent="0.25">
      <c r="A75" s="23" t="s">
        <v>321</v>
      </c>
      <c r="B75" s="23"/>
      <c r="C75" s="23"/>
      <c r="D75" s="24" t="s">
        <v>29</v>
      </c>
      <c r="E75" s="23"/>
      <c r="F75" s="23"/>
      <c r="G75" s="23"/>
      <c r="H75" s="11"/>
    </row>
    <row r="76" spans="1:8" x14ac:dyDescent="0.25">
      <c r="A76" s="23" t="s">
        <v>322</v>
      </c>
      <c r="B76" s="23"/>
      <c r="C76" s="23"/>
      <c r="D76" s="24" t="s">
        <v>20</v>
      </c>
      <c r="E76" s="23"/>
      <c r="F76" s="23"/>
      <c r="G76" s="23"/>
      <c r="H76" s="11"/>
    </row>
    <row r="77" spans="1:8" x14ac:dyDescent="0.25">
      <c r="A77" s="23" t="s">
        <v>323</v>
      </c>
      <c r="B77" s="23"/>
      <c r="C77" s="23"/>
      <c r="D77" s="41" t="s">
        <v>279</v>
      </c>
      <c r="E77" s="23"/>
      <c r="F77" s="23"/>
      <c r="G77" s="23"/>
      <c r="H77" s="11"/>
    </row>
    <row r="78" spans="1:8" x14ac:dyDescent="0.25">
      <c r="A78" s="23" t="s">
        <v>324</v>
      </c>
      <c r="B78" s="23"/>
      <c r="C78" s="23"/>
      <c r="D78" s="23"/>
      <c r="E78" s="23"/>
      <c r="F78" s="23"/>
      <c r="G78" s="23"/>
      <c r="H78" s="11"/>
    </row>
    <row r="79" spans="1:8" x14ac:dyDescent="0.25">
      <c r="A79" s="23" t="s">
        <v>325</v>
      </c>
      <c r="B79" s="23"/>
      <c r="C79" s="23"/>
      <c r="D79" s="23"/>
      <c r="E79" s="23"/>
      <c r="F79" s="23"/>
      <c r="G79" s="23"/>
      <c r="H79" s="11"/>
    </row>
    <row r="80" spans="1:8" x14ac:dyDescent="0.25">
      <c r="A80" s="23" t="s">
        <v>326</v>
      </c>
      <c r="B80" s="23"/>
      <c r="C80" s="23"/>
      <c r="D80" s="23"/>
      <c r="E80" s="23"/>
      <c r="F80" s="23"/>
      <c r="G80" s="23"/>
      <c r="H80" s="11"/>
    </row>
    <row r="81" spans="1:8" x14ac:dyDescent="0.25">
      <c r="A81" s="23" t="s">
        <v>327</v>
      </c>
      <c r="B81" s="23"/>
      <c r="C81" s="23"/>
      <c r="D81" s="23"/>
      <c r="E81" s="23"/>
      <c r="F81" s="23"/>
      <c r="G81" s="23"/>
      <c r="H81" s="11"/>
    </row>
    <row r="82" spans="1:8" x14ac:dyDescent="0.25">
      <c r="A82" s="23" t="s">
        <v>328</v>
      </c>
      <c r="B82" s="23"/>
      <c r="C82" s="23"/>
      <c r="D82" s="23"/>
      <c r="E82" s="23"/>
      <c r="F82" s="23"/>
      <c r="G82" s="23"/>
      <c r="H82" s="11"/>
    </row>
    <row r="83" spans="1:8" x14ac:dyDescent="0.25">
      <c r="A83" s="23" t="s">
        <v>329</v>
      </c>
      <c r="B83" s="23"/>
      <c r="C83" s="23"/>
      <c r="D83" s="23"/>
      <c r="E83" s="23"/>
      <c r="F83" s="23"/>
      <c r="G83" s="23"/>
      <c r="H83" s="11"/>
    </row>
    <row r="84" spans="1:8" x14ac:dyDescent="0.25">
      <c r="A84" s="23" t="s">
        <v>330</v>
      </c>
      <c r="B84" s="23"/>
      <c r="C84" s="23"/>
      <c r="D84" s="23"/>
      <c r="E84" s="23"/>
      <c r="F84" s="23"/>
      <c r="G84" s="23"/>
      <c r="H84" s="11"/>
    </row>
    <row r="85" spans="1:8" x14ac:dyDescent="0.25">
      <c r="A85" s="23" t="s">
        <v>99</v>
      </c>
      <c r="B85" s="23"/>
      <c r="C85" s="23"/>
      <c r="D85" s="24" t="s">
        <v>46</v>
      </c>
      <c r="E85" s="23"/>
      <c r="F85" s="23"/>
      <c r="G85" s="23"/>
      <c r="H85" s="11"/>
    </row>
    <row r="86" spans="1:8" x14ac:dyDescent="0.25">
      <c r="A86" s="23" t="s">
        <v>100</v>
      </c>
      <c r="B86" s="23"/>
      <c r="C86" s="23"/>
      <c r="D86" s="24" t="s">
        <v>45</v>
      </c>
      <c r="E86" s="23"/>
      <c r="F86" s="23"/>
      <c r="G86" s="23"/>
      <c r="H86" s="11"/>
    </row>
    <row r="87" spans="1:8" x14ac:dyDescent="0.25">
      <c r="A87" s="23" t="s">
        <v>101</v>
      </c>
      <c r="B87" s="23"/>
      <c r="C87" s="23"/>
      <c r="D87" s="24" t="s">
        <v>22</v>
      </c>
      <c r="E87" s="23"/>
      <c r="F87" s="23"/>
      <c r="G87" s="23"/>
      <c r="H87" s="11"/>
    </row>
    <row r="88" spans="1:8" x14ac:dyDescent="0.25">
      <c r="A88" s="23" t="s">
        <v>102</v>
      </c>
      <c r="B88" s="23"/>
      <c r="C88" s="23"/>
      <c r="D88" s="24" t="s">
        <v>44</v>
      </c>
      <c r="E88" s="23"/>
      <c r="F88" s="23"/>
      <c r="G88" s="23"/>
      <c r="H88" s="11"/>
    </row>
    <row r="89" spans="1:8" x14ac:dyDescent="0.25">
      <c r="A89" s="23" t="s">
        <v>103</v>
      </c>
      <c r="B89" s="23"/>
      <c r="C89" s="23"/>
      <c r="D89" s="24" t="s">
        <v>35</v>
      </c>
      <c r="E89" s="23"/>
      <c r="F89" s="23"/>
      <c r="G89" s="23"/>
      <c r="H89" s="11"/>
    </row>
    <row r="90" spans="1:8" x14ac:dyDescent="0.25">
      <c r="A90" s="23" t="s">
        <v>104</v>
      </c>
      <c r="B90" s="23"/>
      <c r="C90" s="23"/>
      <c r="D90" s="41" t="s">
        <v>270</v>
      </c>
      <c r="E90" s="23"/>
      <c r="F90" s="23"/>
      <c r="G90" s="23"/>
      <c r="H90" s="11"/>
    </row>
    <row r="91" spans="1:8" x14ac:dyDescent="0.25">
      <c r="A91" s="23" t="s">
        <v>105</v>
      </c>
      <c r="B91" s="23"/>
      <c r="C91" s="23"/>
      <c r="D91" s="24" t="s">
        <v>48</v>
      </c>
      <c r="E91" s="23"/>
      <c r="F91" s="23"/>
      <c r="G91" s="23"/>
      <c r="H91" s="11"/>
    </row>
    <row r="92" spans="1:8" x14ac:dyDescent="0.25">
      <c r="A92" s="23" t="s">
        <v>106</v>
      </c>
      <c r="B92" s="23"/>
      <c r="C92" s="23"/>
      <c r="D92" s="24"/>
      <c r="E92" s="23"/>
      <c r="F92" s="23"/>
      <c r="G92" s="23"/>
      <c r="H92" s="11"/>
    </row>
    <row r="93" spans="1:8" x14ac:dyDescent="0.25">
      <c r="A93" s="23" t="s">
        <v>107</v>
      </c>
      <c r="B93" s="23"/>
      <c r="C93" s="23"/>
      <c r="D93" s="24"/>
      <c r="E93" s="23"/>
      <c r="F93" s="23"/>
      <c r="G93" s="23"/>
      <c r="H93" s="11"/>
    </row>
    <row r="94" spans="1:8" x14ac:dyDescent="0.25">
      <c r="A94" s="23" t="s">
        <v>108</v>
      </c>
      <c r="B94" s="23"/>
      <c r="C94" s="23"/>
      <c r="D94" s="24"/>
      <c r="E94" s="23"/>
      <c r="F94" s="23"/>
      <c r="G94" s="23"/>
      <c r="H94" s="11"/>
    </row>
    <row r="95" spans="1:8" x14ac:dyDescent="0.25">
      <c r="A95" s="23" t="s">
        <v>109</v>
      </c>
      <c r="B95" s="23"/>
      <c r="C95" s="23"/>
      <c r="D95" s="24"/>
      <c r="E95" s="23"/>
      <c r="F95" s="23"/>
      <c r="G95" s="23"/>
      <c r="H95" s="11"/>
    </row>
    <row r="96" spans="1:8" x14ac:dyDescent="0.25">
      <c r="A96" s="23" t="s">
        <v>331</v>
      </c>
      <c r="B96" s="23"/>
      <c r="C96" s="23"/>
      <c r="D96" s="24" t="s">
        <v>285</v>
      </c>
      <c r="E96" s="23"/>
      <c r="F96" s="23"/>
      <c r="G96" s="23"/>
      <c r="H96" s="11"/>
    </row>
    <row r="97" spans="1:8" x14ac:dyDescent="0.25">
      <c r="A97" s="23" t="s">
        <v>332</v>
      </c>
      <c r="B97" s="23"/>
      <c r="C97" s="23"/>
      <c r="D97" s="24" t="s">
        <v>286</v>
      </c>
      <c r="E97" s="23"/>
      <c r="F97" s="23"/>
      <c r="G97" s="23"/>
      <c r="H97" s="11"/>
    </row>
    <row r="98" spans="1:8" x14ac:dyDescent="0.25">
      <c r="A98" s="23" t="s">
        <v>333</v>
      </c>
      <c r="B98" s="23"/>
      <c r="C98" s="23"/>
      <c r="D98" s="41" t="s">
        <v>287</v>
      </c>
      <c r="E98" s="23"/>
      <c r="F98" s="23"/>
      <c r="G98" s="23"/>
      <c r="H98" s="11"/>
    </row>
    <row r="99" spans="1:8" x14ac:dyDescent="0.25">
      <c r="A99" s="23" t="s">
        <v>334</v>
      </c>
      <c r="B99" s="23"/>
      <c r="C99" s="23"/>
      <c r="D99" s="23"/>
      <c r="E99" s="23"/>
      <c r="F99" s="23"/>
      <c r="G99" s="23"/>
      <c r="H99" s="11"/>
    </row>
    <row r="100" spans="1:8" x14ac:dyDescent="0.25">
      <c r="A100" s="23" t="s">
        <v>335</v>
      </c>
      <c r="B100" s="23"/>
      <c r="C100" s="23"/>
      <c r="D100" s="23"/>
      <c r="E100" s="23"/>
      <c r="F100" s="23"/>
      <c r="G100" s="23"/>
      <c r="H100" s="11"/>
    </row>
    <row r="101" spans="1:8" x14ac:dyDescent="0.25">
      <c r="A101" s="23" t="s">
        <v>336</v>
      </c>
      <c r="B101" s="23"/>
      <c r="C101" s="23"/>
      <c r="D101" s="23"/>
      <c r="E101" s="23"/>
      <c r="F101" s="23"/>
      <c r="G101" s="23"/>
      <c r="H101" s="11"/>
    </row>
    <row r="102" spans="1:8" x14ac:dyDescent="0.25">
      <c r="A102" s="23" t="s">
        <v>337</v>
      </c>
      <c r="B102" s="23"/>
      <c r="C102" s="23"/>
      <c r="D102" s="23"/>
      <c r="E102" s="23"/>
      <c r="F102" s="23"/>
      <c r="G102" s="23"/>
      <c r="H102" s="11"/>
    </row>
    <row r="103" spans="1:8" x14ac:dyDescent="0.25">
      <c r="A103" s="23" t="s">
        <v>338</v>
      </c>
      <c r="B103" s="23"/>
      <c r="C103" s="23"/>
      <c r="D103" s="23"/>
      <c r="E103" s="23"/>
      <c r="F103" s="23"/>
      <c r="G103" s="23"/>
      <c r="H103" s="11"/>
    </row>
    <row r="104" spans="1:8" x14ac:dyDescent="0.25">
      <c r="A104" s="23" t="s">
        <v>339</v>
      </c>
      <c r="B104" s="23"/>
      <c r="C104" s="23"/>
      <c r="D104" s="23"/>
      <c r="E104" s="23"/>
      <c r="F104" s="23"/>
      <c r="G104" s="23"/>
      <c r="H104" s="11"/>
    </row>
    <row r="105" spans="1:8" x14ac:dyDescent="0.25">
      <c r="A105" s="23" t="s">
        <v>340</v>
      </c>
      <c r="B105" s="23"/>
      <c r="C105" s="23"/>
      <c r="D105" s="23"/>
      <c r="E105" s="23"/>
      <c r="F105" s="23"/>
      <c r="G105" s="23"/>
      <c r="H105" s="11"/>
    </row>
    <row r="106" spans="1:8" x14ac:dyDescent="0.25">
      <c r="A106" s="23" t="s">
        <v>341</v>
      </c>
      <c r="B106" s="23"/>
      <c r="C106" s="23"/>
      <c r="D106" s="23"/>
      <c r="E106" s="23"/>
      <c r="F106" s="23"/>
      <c r="G106" s="23"/>
      <c r="H106" s="11"/>
    </row>
    <row r="107" spans="1:8" x14ac:dyDescent="0.25">
      <c r="A107" s="23" t="s">
        <v>69</v>
      </c>
      <c r="B107" s="23"/>
      <c r="C107" s="23"/>
      <c r="D107" s="24" t="s">
        <v>27</v>
      </c>
      <c r="E107" s="23"/>
      <c r="F107" s="23"/>
      <c r="G107" s="23"/>
      <c r="H107" s="11"/>
    </row>
    <row r="108" spans="1:8" x14ac:dyDescent="0.25">
      <c r="A108" s="23" t="s">
        <v>98</v>
      </c>
      <c r="B108" s="23"/>
      <c r="C108" s="23"/>
      <c r="D108" s="24" t="s">
        <v>42</v>
      </c>
      <c r="E108" s="23"/>
      <c r="F108" s="23"/>
      <c r="G108" s="23"/>
      <c r="H108" s="11"/>
    </row>
    <row r="109" spans="1:8" x14ac:dyDescent="0.25">
      <c r="A109" s="23" t="s">
        <v>72</v>
      </c>
      <c r="B109" s="23"/>
      <c r="C109" s="23"/>
      <c r="D109" s="24" t="s">
        <v>31</v>
      </c>
      <c r="E109" s="23"/>
      <c r="F109" s="23"/>
      <c r="G109" s="23"/>
      <c r="H109" s="11"/>
    </row>
    <row r="110" spans="1:8" x14ac:dyDescent="0.25">
      <c r="A110" s="23" t="s">
        <v>74</v>
      </c>
      <c r="B110" s="23"/>
      <c r="C110" s="23"/>
      <c r="D110" s="24" t="s">
        <v>247</v>
      </c>
      <c r="E110" s="23"/>
      <c r="F110" s="23"/>
      <c r="G110" s="23"/>
      <c r="H110" s="11"/>
    </row>
    <row r="111" spans="1:8" x14ac:dyDescent="0.25">
      <c r="A111" s="23" t="s">
        <v>76</v>
      </c>
      <c r="B111" s="23"/>
      <c r="C111" s="23"/>
      <c r="D111" s="24" t="s">
        <v>248</v>
      </c>
      <c r="E111" s="23"/>
      <c r="F111" s="23"/>
      <c r="G111" s="23"/>
      <c r="H111" s="11"/>
    </row>
    <row r="112" spans="1:8" x14ac:dyDescent="0.25">
      <c r="A112" s="23" t="s">
        <v>78</v>
      </c>
      <c r="B112" s="23"/>
      <c r="C112" s="23"/>
      <c r="D112" s="24" t="s">
        <v>34</v>
      </c>
      <c r="E112" s="23"/>
      <c r="F112" s="23"/>
      <c r="G112" s="23"/>
      <c r="H112" s="11"/>
    </row>
    <row r="113" spans="1:8" x14ac:dyDescent="0.25">
      <c r="A113" s="23" t="s">
        <v>80</v>
      </c>
      <c r="B113" s="23"/>
      <c r="C113" s="23"/>
      <c r="D113" s="24" t="s">
        <v>32</v>
      </c>
      <c r="E113" s="23"/>
      <c r="F113" s="23"/>
      <c r="G113" s="23"/>
      <c r="H113" s="11"/>
    </row>
    <row r="114" spans="1:8" x14ac:dyDescent="0.25">
      <c r="A114" s="23" t="s">
        <v>82</v>
      </c>
      <c r="B114" s="23"/>
      <c r="C114" s="23"/>
      <c r="D114" s="24" t="s">
        <v>249</v>
      </c>
      <c r="E114" s="23"/>
      <c r="F114" s="23"/>
      <c r="G114" s="23"/>
      <c r="H114" s="11"/>
    </row>
    <row r="115" spans="1:8" x14ac:dyDescent="0.25">
      <c r="A115" s="23" t="s">
        <v>84</v>
      </c>
      <c r="B115" s="23"/>
      <c r="C115" s="23"/>
      <c r="D115" s="24" t="s">
        <v>24</v>
      </c>
      <c r="E115" s="23"/>
      <c r="F115" s="23"/>
      <c r="G115" s="23"/>
      <c r="H115" s="11"/>
    </row>
    <row r="116" spans="1:8" x14ac:dyDescent="0.25">
      <c r="A116" s="23" t="s">
        <v>86</v>
      </c>
      <c r="B116" s="23"/>
      <c r="C116" s="23"/>
      <c r="D116" s="120" t="s">
        <v>250</v>
      </c>
      <c r="E116" s="23"/>
      <c r="F116" s="23"/>
      <c r="G116" s="23"/>
      <c r="H116" s="11"/>
    </row>
    <row r="117" spans="1:8" x14ac:dyDescent="0.25">
      <c r="A117" s="23" t="s">
        <v>88</v>
      </c>
      <c r="B117" s="23"/>
      <c r="C117" s="23"/>
      <c r="D117" s="23"/>
      <c r="E117" s="23"/>
      <c r="F117" s="23"/>
      <c r="G117" s="23"/>
      <c r="H117" s="11"/>
    </row>
    <row r="118" spans="1:8" x14ac:dyDescent="0.25">
      <c r="A118" s="23" t="s">
        <v>90</v>
      </c>
      <c r="B118" s="23"/>
      <c r="C118" s="23"/>
      <c r="D118" s="23"/>
      <c r="E118" s="23"/>
      <c r="F118" s="23"/>
      <c r="G118" s="23"/>
      <c r="H118" s="11"/>
    </row>
    <row r="119" spans="1:8" x14ac:dyDescent="0.25">
      <c r="A119" s="23" t="s">
        <v>92</v>
      </c>
      <c r="B119" s="23"/>
      <c r="C119" s="23"/>
      <c r="D119" s="23"/>
      <c r="E119" s="23"/>
      <c r="F119" s="23"/>
      <c r="G119" s="23"/>
      <c r="H119" s="11"/>
    </row>
    <row r="120" spans="1:8" x14ac:dyDescent="0.25">
      <c r="A120" s="23" t="s">
        <v>94</v>
      </c>
      <c r="B120" s="23"/>
      <c r="C120" s="23"/>
      <c r="D120" s="23"/>
      <c r="E120" s="23"/>
      <c r="F120" s="23"/>
      <c r="G120" s="23"/>
      <c r="H120" s="11"/>
    </row>
    <row r="121" spans="1:8" x14ac:dyDescent="0.25">
      <c r="A121" s="23" t="s">
        <v>96</v>
      </c>
      <c r="B121" s="23"/>
      <c r="C121" s="23"/>
      <c r="D121" s="23"/>
      <c r="E121" s="23"/>
      <c r="F121" s="23"/>
      <c r="G121" s="23"/>
      <c r="H121" s="11"/>
    </row>
    <row r="122" spans="1:8" x14ac:dyDescent="0.25">
      <c r="A122" s="23" t="s">
        <v>70</v>
      </c>
      <c r="B122" s="23"/>
      <c r="C122" s="23"/>
      <c r="D122" s="24" t="s">
        <v>289</v>
      </c>
      <c r="E122" s="23"/>
      <c r="F122" s="23"/>
      <c r="G122" s="23"/>
      <c r="H122" s="11"/>
    </row>
    <row r="123" spans="1:8" x14ac:dyDescent="0.25">
      <c r="A123" s="25" t="s">
        <v>71</v>
      </c>
      <c r="B123" s="23"/>
      <c r="C123" s="23"/>
      <c r="D123" s="127" t="s">
        <v>365</v>
      </c>
      <c r="E123" s="23"/>
      <c r="F123" s="23"/>
      <c r="G123" s="23"/>
      <c r="H123" s="11"/>
    </row>
    <row r="124" spans="1:8" x14ac:dyDescent="0.25">
      <c r="A124" s="25" t="s">
        <v>73</v>
      </c>
      <c r="B124" s="23"/>
      <c r="C124" s="23"/>
      <c r="D124" s="41" t="s">
        <v>291</v>
      </c>
      <c r="E124" s="23"/>
      <c r="F124" s="23"/>
      <c r="G124" s="23"/>
      <c r="H124" s="11"/>
    </row>
    <row r="125" spans="1:8" x14ac:dyDescent="0.25">
      <c r="A125" s="25" t="s">
        <v>75</v>
      </c>
      <c r="B125" s="23"/>
      <c r="C125" s="23"/>
      <c r="D125" s="41" t="s">
        <v>292</v>
      </c>
      <c r="E125" s="23"/>
      <c r="F125" s="23"/>
      <c r="G125" s="23"/>
      <c r="H125" s="11"/>
    </row>
    <row r="126" spans="1:8" x14ac:dyDescent="0.25">
      <c r="A126" s="25" t="s">
        <v>77</v>
      </c>
      <c r="B126" s="23"/>
      <c r="C126" s="23"/>
      <c r="D126" s="24" t="s">
        <v>26</v>
      </c>
      <c r="E126" s="23"/>
      <c r="F126" s="23"/>
      <c r="G126" s="23"/>
      <c r="H126" s="11"/>
    </row>
    <row r="127" spans="1:8" x14ac:dyDescent="0.25">
      <c r="A127" s="25" t="s">
        <v>79</v>
      </c>
      <c r="B127" s="23"/>
      <c r="C127" s="23"/>
      <c r="D127" s="41" t="s">
        <v>294</v>
      </c>
      <c r="E127" s="23"/>
      <c r="F127" s="23"/>
      <c r="G127" s="23"/>
      <c r="H127" s="11"/>
    </row>
    <row r="128" spans="1:8" x14ac:dyDescent="0.25">
      <c r="A128" s="25" t="s">
        <v>81</v>
      </c>
      <c r="B128" s="23"/>
      <c r="C128" s="23"/>
      <c r="D128" s="41" t="s">
        <v>295</v>
      </c>
      <c r="E128" s="23"/>
      <c r="F128" s="23"/>
      <c r="G128" s="23"/>
      <c r="H128" s="11"/>
    </row>
    <row r="129" spans="1:8" x14ac:dyDescent="0.25">
      <c r="A129" s="25" t="s">
        <v>83</v>
      </c>
      <c r="B129" s="23"/>
      <c r="C129" s="23"/>
      <c r="D129" s="41" t="s">
        <v>296</v>
      </c>
      <c r="E129" s="23"/>
      <c r="F129" s="23"/>
      <c r="G129" s="23"/>
      <c r="H129" s="11"/>
    </row>
    <row r="130" spans="1:8" x14ac:dyDescent="0.25">
      <c r="A130" s="25" t="s">
        <v>85</v>
      </c>
      <c r="B130" s="23"/>
      <c r="C130" s="23"/>
      <c r="D130" s="41"/>
      <c r="E130" s="23"/>
      <c r="F130" s="23"/>
      <c r="G130" s="23"/>
      <c r="H130" s="11"/>
    </row>
    <row r="131" spans="1:8" x14ac:dyDescent="0.25">
      <c r="A131" s="25" t="s">
        <v>87</v>
      </c>
      <c r="B131" s="23"/>
      <c r="C131" s="23"/>
      <c r="D131" s="23"/>
      <c r="E131" s="23"/>
      <c r="F131" s="23"/>
      <c r="G131" s="23"/>
      <c r="H131" s="11"/>
    </row>
    <row r="132" spans="1:8" x14ac:dyDescent="0.25">
      <c r="A132" s="25" t="s">
        <v>89</v>
      </c>
      <c r="B132" s="23"/>
      <c r="C132" s="23"/>
      <c r="D132" s="23"/>
      <c r="E132" s="23"/>
      <c r="F132" s="23"/>
      <c r="G132" s="23"/>
      <c r="H132" s="11"/>
    </row>
    <row r="133" spans="1:8" x14ac:dyDescent="0.25">
      <c r="A133" s="25" t="s">
        <v>91</v>
      </c>
      <c r="B133" s="23"/>
      <c r="C133" s="23"/>
      <c r="D133" s="23"/>
      <c r="E133" s="23"/>
      <c r="F133" s="23"/>
      <c r="G133" s="23"/>
      <c r="H133" s="11"/>
    </row>
    <row r="134" spans="1:8" x14ac:dyDescent="0.25">
      <c r="A134" s="25" t="s">
        <v>93</v>
      </c>
      <c r="B134" s="23"/>
      <c r="C134" s="23"/>
      <c r="D134" s="23"/>
      <c r="E134" s="23"/>
      <c r="F134" s="23"/>
      <c r="G134" s="23"/>
      <c r="H134" s="11"/>
    </row>
    <row r="135" spans="1:8" x14ac:dyDescent="0.25">
      <c r="A135" s="25" t="s">
        <v>95</v>
      </c>
      <c r="B135" s="23"/>
      <c r="C135" s="23"/>
      <c r="D135" s="23"/>
      <c r="E135" s="23"/>
      <c r="F135" s="23"/>
      <c r="G135" s="23"/>
      <c r="H135" s="11"/>
    </row>
    <row r="136" spans="1:8" x14ac:dyDescent="0.25">
      <c r="A136" s="25" t="s">
        <v>97</v>
      </c>
      <c r="B136" s="23"/>
      <c r="C136" s="23"/>
      <c r="D136" s="23"/>
      <c r="E136" s="23"/>
      <c r="F136" s="23"/>
      <c r="G136" s="23"/>
      <c r="H136" s="11"/>
    </row>
    <row r="137" spans="1:8" x14ac:dyDescent="0.25">
      <c r="A137" s="23" t="s">
        <v>110</v>
      </c>
      <c r="B137" s="23"/>
      <c r="C137" s="23"/>
      <c r="D137" s="24" t="s">
        <v>37</v>
      </c>
      <c r="E137" s="23"/>
      <c r="F137" s="23"/>
      <c r="G137" s="23"/>
      <c r="H137" s="11"/>
    </row>
    <row r="138" spans="1:8" x14ac:dyDescent="0.25">
      <c r="A138" s="23" t="s">
        <v>111</v>
      </c>
      <c r="B138" s="23"/>
      <c r="C138" s="23"/>
      <c r="D138" s="24" t="s">
        <v>38</v>
      </c>
      <c r="E138" s="23"/>
      <c r="F138" s="23"/>
      <c r="G138" s="23"/>
      <c r="H138" s="11"/>
    </row>
    <row r="139" spans="1:8" x14ac:dyDescent="0.25">
      <c r="A139" s="23" t="s">
        <v>112</v>
      </c>
      <c r="B139" s="23"/>
      <c r="C139" s="23"/>
      <c r="D139" s="24" t="s">
        <v>40</v>
      </c>
      <c r="E139" s="23"/>
      <c r="F139" s="23"/>
      <c r="G139" s="23"/>
      <c r="H139" s="11"/>
    </row>
    <row r="140" spans="1:8" x14ac:dyDescent="0.25">
      <c r="A140" s="23" t="s">
        <v>113</v>
      </c>
      <c r="B140" s="23"/>
      <c r="C140" s="23"/>
      <c r="D140" s="41" t="s">
        <v>272</v>
      </c>
      <c r="E140" s="23"/>
      <c r="F140" s="23"/>
      <c r="G140" s="23"/>
      <c r="H140" s="11"/>
    </row>
    <row r="141" spans="1:8" x14ac:dyDescent="0.25">
      <c r="A141" s="23" t="s">
        <v>114</v>
      </c>
      <c r="B141" s="23"/>
      <c r="C141" s="23"/>
      <c r="D141" s="24"/>
      <c r="E141" s="23"/>
      <c r="F141" s="23"/>
      <c r="G141" s="23"/>
      <c r="H141" s="11"/>
    </row>
    <row r="142" spans="1:8" x14ac:dyDescent="0.25">
      <c r="A142" s="23" t="s">
        <v>115</v>
      </c>
      <c r="B142" s="23"/>
      <c r="C142" s="23"/>
      <c r="D142" s="24"/>
      <c r="E142" s="23"/>
      <c r="F142" s="23"/>
      <c r="G142" s="23"/>
      <c r="H142" s="11"/>
    </row>
    <row r="143" spans="1:8" x14ac:dyDescent="0.25">
      <c r="A143" s="23" t="s">
        <v>116</v>
      </c>
      <c r="B143" s="23"/>
      <c r="C143" s="23"/>
      <c r="D143" s="24"/>
      <c r="E143" s="23"/>
      <c r="F143" s="23"/>
      <c r="G143" s="23"/>
      <c r="H143" s="11"/>
    </row>
    <row r="144" spans="1:8" x14ac:dyDescent="0.25">
      <c r="A144" s="23" t="s">
        <v>117</v>
      </c>
      <c r="B144" s="23"/>
      <c r="C144" s="23"/>
      <c r="D144" s="23"/>
      <c r="E144" s="23"/>
      <c r="F144" s="23"/>
      <c r="G144" s="23"/>
      <c r="H144" s="11"/>
    </row>
    <row r="145" spans="1:8" x14ac:dyDescent="0.25">
      <c r="A145" s="23" t="s">
        <v>118</v>
      </c>
      <c r="B145" s="23"/>
      <c r="C145" s="23"/>
      <c r="D145" s="24"/>
      <c r="E145" s="23"/>
      <c r="F145" s="23"/>
      <c r="G145" s="23"/>
      <c r="H145" s="11"/>
    </row>
    <row r="146" spans="1:8" x14ac:dyDescent="0.25">
      <c r="A146" s="23" t="s">
        <v>119</v>
      </c>
      <c r="B146" s="23"/>
      <c r="C146" s="23"/>
      <c r="D146" s="24"/>
      <c r="E146" s="23"/>
      <c r="F146" s="23"/>
      <c r="G146" s="23"/>
      <c r="H146" s="11"/>
    </row>
    <row r="147" spans="1:8" x14ac:dyDescent="0.25">
      <c r="A147" s="23" t="s">
        <v>120</v>
      </c>
      <c r="B147" s="23"/>
      <c r="C147" s="23"/>
      <c r="D147" s="24"/>
      <c r="E147" s="23"/>
      <c r="F147" s="23"/>
      <c r="G147" s="23"/>
      <c r="H147" s="11"/>
    </row>
    <row r="148" spans="1:8" x14ac:dyDescent="0.25">
      <c r="A148" s="23" t="s">
        <v>121</v>
      </c>
      <c r="B148" s="23"/>
      <c r="C148" s="23"/>
      <c r="D148" s="24" t="s">
        <v>30</v>
      </c>
      <c r="E148" s="23"/>
      <c r="F148" s="23"/>
      <c r="G148" s="23"/>
      <c r="H148" s="11"/>
    </row>
    <row r="149" spans="1:8" x14ac:dyDescent="0.25">
      <c r="A149" s="23" t="s">
        <v>122</v>
      </c>
      <c r="B149" s="23"/>
      <c r="C149" s="23"/>
      <c r="D149" s="24" t="s">
        <v>265</v>
      </c>
      <c r="E149" s="23"/>
      <c r="F149" s="23"/>
      <c r="G149" s="23"/>
      <c r="H149" s="11"/>
    </row>
    <row r="150" spans="1:8" x14ac:dyDescent="0.25">
      <c r="A150" s="23" t="s">
        <v>123</v>
      </c>
      <c r="B150" s="23"/>
      <c r="C150" s="23"/>
      <c r="D150" s="24" t="s">
        <v>266</v>
      </c>
      <c r="E150" s="23"/>
      <c r="F150" s="23"/>
      <c r="G150" s="23"/>
      <c r="H150" s="11"/>
    </row>
    <row r="151" spans="1:8" x14ac:dyDescent="0.25">
      <c r="A151" s="23" t="s">
        <v>124</v>
      </c>
      <c r="B151" s="23"/>
      <c r="C151" s="23"/>
      <c r="D151" s="41" t="s">
        <v>267</v>
      </c>
      <c r="E151" s="23"/>
      <c r="F151" s="23"/>
      <c r="G151" s="23"/>
      <c r="H151" s="11"/>
    </row>
    <row r="152" spans="1:8" x14ac:dyDescent="0.25">
      <c r="A152" s="23" t="s">
        <v>125</v>
      </c>
      <c r="B152" s="23"/>
      <c r="C152" s="23"/>
      <c r="D152" s="41" t="s">
        <v>268</v>
      </c>
      <c r="E152" s="23"/>
      <c r="F152" s="23"/>
      <c r="G152" s="23"/>
      <c r="H152" s="11"/>
    </row>
    <row r="153" spans="1:8" x14ac:dyDescent="0.25">
      <c r="A153" s="23" t="s">
        <v>126</v>
      </c>
      <c r="B153" s="23"/>
      <c r="C153" s="23"/>
      <c r="D153" s="23"/>
      <c r="E153" s="23"/>
      <c r="F153" s="23"/>
      <c r="G153" s="23"/>
      <c r="H153" s="11"/>
    </row>
    <row r="154" spans="1:8" x14ac:dyDescent="0.25">
      <c r="A154" s="23" t="s">
        <v>127</v>
      </c>
      <c r="B154" s="23"/>
      <c r="C154" s="23"/>
      <c r="D154" s="23"/>
      <c r="E154" s="23"/>
      <c r="F154" s="23"/>
      <c r="G154" s="23"/>
      <c r="H154" s="11"/>
    </row>
    <row r="155" spans="1:8" x14ac:dyDescent="0.25">
      <c r="A155" s="23" t="s">
        <v>128</v>
      </c>
      <c r="B155" s="23"/>
      <c r="C155" s="23"/>
      <c r="D155" s="23"/>
      <c r="E155" s="23"/>
      <c r="F155" s="23"/>
      <c r="G155" s="23"/>
      <c r="H155" s="11"/>
    </row>
    <row r="156" spans="1:8" x14ac:dyDescent="0.25">
      <c r="A156" s="23" t="s">
        <v>129</v>
      </c>
      <c r="B156" s="23"/>
      <c r="C156" s="23"/>
      <c r="D156" s="23"/>
      <c r="E156" s="23"/>
      <c r="F156" s="23"/>
      <c r="G156" s="23"/>
      <c r="H156" s="11"/>
    </row>
    <row r="157" spans="1:8" x14ac:dyDescent="0.25">
      <c r="A157" s="23" t="s">
        <v>130</v>
      </c>
      <c r="B157" s="23"/>
      <c r="C157" s="23"/>
      <c r="D157" s="23"/>
      <c r="E157" s="23"/>
      <c r="F157" s="23"/>
      <c r="G157" s="23"/>
      <c r="H157" s="11"/>
    </row>
    <row r="158" spans="1:8" x14ac:dyDescent="0.25">
      <c r="A158" s="23" t="s">
        <v>131</v>
      </c>
      <c r="B158" s="23"/>
      <c r="C158" s="23"/>
      <c r="D158" s="23"/>
      <c r="E158" s="23"/>
      <c r="F158" s="23"/>
      <c r="G158" s="23"/>
      <c r="H158" s="11"/>
    </row>
    <row r="159" spans="1:8" x14ac:dyDescent="0.25">
      <c r="A159" s="23" t="s">
        <v>298</v>
      </c>
      <c r="B159" s="23"/>
      <c r="C159" s="23"/>
      <c r="D159" s="24" t="s">
        <v>258</v>
      </c>
      <c r="E159" s="23"/>
      <c r="F159" s="23"/>
      <c r="G159" s="23"/>
      <c r="H159" s="11"/>
    </row>
    <row r="160" spans="1:8" x14ac:dyDescent="0.25">
      <c r="A160" s="23" t="s">
        <v>299</v>
      </c>
      <c r="B160" s="23"/>
      <c r="C160" s="23"/>
      <c r="D160" s="24" t="s">
        <v>259</v>
      </c>
      <c r="E160" s="23"/>
      <c r="F160" s="23"/>
      <c r="G160" s="23"/>
      <c r="H160" s="11"/>
    </row>
    <row r="161" spans="1:8" x14ac:dyDescent="0.25">
      <c r="A161" s="23" t="s">
        <v>300</v>
      </c>
      <c r="B161" s="23"/>
      <c r="C161" s="23"/>
      <c r="D161" s="24" t="s">
        <v>25</v>
      </c>
      <c r="E161" s="23"/>
      <c r="F161" s="23"/>
      <c r="G161" s="23"/>
      <c r="H161" s="11"/>
    </row>
    <row r="162" spans="1:8" x14ac:dyDescent="0.25">
      <c r="A162" s="23" t="s">
        <v>301</v>
      </c>
      <c r="B162" s="23"/>
      <c r="C162" s="23"/>
      <c r="D162" s="24" t="s">
        <v>47</v>
      </c>
      <c r="E162" s="23"/>
      <c r="F162" s="23"/>
      <c r="G162" s="23"/>
      <c r="H162" s="11"/>
    </row>
    <row r="163" spans="1:8" x14ac:dyDescent="0.25">
      <c r="A163" s="23" t="s">
        <v>302</v>
      </c>
      <c r="B163" s="23"/>
      <c r="C163" s="23"/>
      <c r="D163" s="24" t="s">
        <v>41</v>
      </c>
      <c r="E163" s="23"/>
      <c r="F163" s="23"/>
      <c r="G163" s="23"/>
      <c r="H163" s="11"/>
    </row>
    <row r="164" spans="1:8" x14ac:dyDescent="0.25">
      <c r="A164" s="23" t="s">
        <v>303</v>
      </c>
      <c r="B164" s="23"/>
      <c r="C164" s="23"/>
      <c r="D164" s="24" t="s">
        <v>260</v>
      </c>
      <c r="E164" s="23"/>
      <c r="F164" s="23"/>
      <c r="G164" s="23"/>
      <c r="H164" s="11"/>
    </row>
    <row r="165" spans="1:8" x14ac:dyDescent="0.25">
      <c r="A165" s="23" t="s">
        <v>304</v>
      </c>
      <c r="B165" s="23"/>
      <c r="C165" s="23"/>
      <c r="D165" s="41" t="s">
        <v>261</v>
      </c>
      <c r="E165" s="23"/>
      <c r="F165" s="23"/>
      <c r="G165" s="23"/>
      <c r="H165" s="11"/>
    </row>
    <row r="166" spans="1:8" x14ac:dyDescent="0.25">
      <c r="A166" s="23" t="s">
        <v>305</v>
      </c>
      <c r="B166" s="23"/>
      <c r="C166" s="23"/>
      <c r="D166" s="23"/>
      <c r="E166" s="23"/>
      <c r="F166" s="23"/>
      <c r="G166" s="23"/>
      <c r="H166" s="11"/>
    </row>
    <row r="167" spans="1:8" x14ac:dyDescent="0.25">
      <c r="A167" s="23" t="s">
        <v>306</v>
      </c>
      <c r="B167" s="23"/>
      <c r="C167" s="23"/>
      <c r="D167" s="23"/>
      <c r="E167" s="23"/>
      <c r="F167" s="23"/>
      <c r="G167" s="23"/>
      <c r="H167" s="11"/>
    </row>
    <row r="168" spans="1:8" x14ac:dyDescent="0.25">
      <c r="A168" s="23" t="s">
        <v>307</v>
      </c>
      <c r="B168" s="23"/>
      <c r="C168" s="23"/>
      <c r="D168" s="23"/>
      <c r="E168" s="23"/>
      <c r="F168" s="23"/>
      <c r="G168" s="23"/>
      <c r="H168" s="11"/>
    </row>
    <row r="169" spans="1:8" x14ac:dyDescent="0.25">
      <c r="A169" s="23" t="s">
        <v>308</v>
      </c>
      <c r="B169" s="23"/>
      <c r="C169" s="23"/>
      <c r="D169" s="23"/>
      <c r="E169" s="23"/>
      <c r="F169" s="23"/>
      <c r="G169" s="23"/>
      <c r="H169" s="11"/>
    </row>
    <row r="170" spans="1:8" x14ac:dyDescent="0.25">
      <c r="A170" s="23" t="s">
        <v>132</v>
      </c>
      <c r="B170" s="23"/>
      <c r="C170" s="23"/>
      <c r="D170" s="24" t="s">
        <v>28</v>
      </c>
      <c r="E170" s="23"/>
      <c r="F170" s="23"/>
      <c r="G170" s="23"/>
      <c r="H170" s="11"/>
    </row>
    <row r="171" spans="1:8" x14ac:dyDescent="0.25">
      <c r="A171" s="23" t="s">
        <v>133</v>
      </c>
      <c r="B171" s="23"/>
      <c r="C171" s="23"/>
      <c r="D171" s="41" t="s">
        <v>263</v>
      </c>
      <c r="E171" s="23"/>
      <c r="F171" s="23"/>
      <c r="G171" s="23"/>
      <c r="H171" s="11"/>
    </row>
    <row r="172" spans="1:8" x14ac:dyDescent="0.25">
      <c r="A172" s="23" t="s">
        <v>134</v>
      </c>
      <c r="B172" s="23"/>
      <c r="C172" s="23"/>
      <c r="D172" s="23"/>
      <c r="E172" s="23"/>
      <c r="F172" s="23"/>
      <c r="G172" s="23"/>
      <c r="H172" s="11"/>
    </row>
    <row r="173" spans="1:8" x14ac:dyDescent="0.25">
      <c r="A173" s="23" t="s">
        <v>135</v>
      </c>
      <c r="B173" s="23"/>
      <c r="C173" s="23"/>
      <c r="D173" s="23"/>
      <c r="E173" s="23"/>
      <c r="F173" s="23"/>
      <c r="G173" s="23"/>
      <c r="H173" s="11"/>
    </row>
    <row r="174" spans="1:8" x14ac:dyDescent="0.25">
      <c r="A174" s="23" t="s">
        <v>136</v>
      </c>
      <c r="B174" s="23"/>
      <c r="C174" s="23"/>
      <c r="D174" s="23"/>
      <c r="E174" s="23"/>
      <c r="F174" s="23"/>
      <c r="G174" s="23"/>
      <c r="H174" s="11"/>
    </row>
    <row r="175" spans="1:8" x14ac:dyDescent="0.25">
      <c r="A175" s="23" t="s">
        <v>137</v>
      </c>
      <c r="B175" s="23"/>
      <c r="C175" s="23"/>
      <c r="D175" s="23"/>
      <c r="E175" s="23"/>
      <c r="F175" s="23"/>
      <c r="G175" s="23"/>
      <c r="H175" s="11"/>
    </row>
    <row r="176" spans="1:8" x14ac:dyDescent="0.25">
      <c r="A176" s="23" t="s">
        <v>138</v>
      </c>
      <c r="B176" s="23"/>
      <c r="C176" s="23"/>
      <c r="D176" s="23"/>
      <c r="E176" s="23"/>
      <c r="F176" s="23"/>
      <c r="G176" s="23"/>
      <c r="H176" s="11"/>
    </row>
    <row r="177" spans="1:8" x14ac:dyDescent="0.25">
      <c r="A177" s="23" t="s">
        <v>139</v>
      </c>
      <c r="B177" s="23"/>
      <c r="C177" s="23"/>
      <c r="D177" s="23"/>
      <c r="E177" s="23"/>
      <c r="F177" s="23"/>
      <c r="G177" s="23"/>
      <c r="H177" s="11"/>
    </row>
    <row r="178" spans="1:8" x14ac:dyDescent="0.25">
      <c r="A178" s="23" t="s">
        <v>140</v>
      </c>
      <c r="B178" s="23"/>
      <c r="C178" s="23"/>
      <c r="D178" s="23"/>
      <c r="E178" s="23"/>
      <c r="F178" s="23"/>
      <c r="G178" s="23"/>
      <c r="H178" s="11"/>
    </row>
    <row r="179" spans="1:8" x14ac:dyDescent="0.25">
      <c r="A179" s="23" t="s">
        <v>141</v>
      </c>
      <c r="B179" s="23"/>
      <c r="C179" s="23"/>
      <c r="D179" s="23"/>
      <c r="E179" s="23"/>
      <c r="F179" s="23"/>
      <c r="G179" s="23"/>
      <c r="H179" s="11"/>
    </row>
    <row r="180" spans="1:8" x14ac:dyDescent="0.25">
      <c r="A180" s="23" t="s">
        <v>142</v>
      </c>
      <c r="B180" s="23"/>
      <c r="C180" s="23"/>
      <c r="D180" s="23"/>
      <c r="E180" s="23"/>
      <c r="F180" s="23"/>
      <c r="G180" s="23"/>
      <c r="H180" s="11"/>
    </row>
    <row r="181" spans="1:8" x14ac:dyDescent="0.25">
      <c r="A181" s="23" t="s">
        <v>143</v>
      </c>
      <c r="B181" s="23"/>
      <c r="C181" s="23"/>
      <c r="D181" s="41" t="s">
        <v>281</v>
      </c>
      <c r="E181" s="23"/>
      <c r="F181" s="23"/>
      <c r="G181" s="23"/>
      <c r="H181" s="11"/>
    </row>
    <row r="182" spans="1:8" x14ac:dyDescent="0.25">
      <c r="A182" s="23" t="s">
        <v>144</v>
      </c>
      <c r="B182" s="23"/>
      <c r="C182" s="23"/>
      <c r="D182" s="24" t="s">
        <v>282</v>
      </c>
      <c r="E182" s="23"/>
      <c r="F182" s="23"/>
      <c r="G182" s="23"/>
      <c r="H182" s="11"/>
    </row>
    <row r="183" spans="1:8" x14ac:dyDescent="0.25">
      <c r="A183" s="23" t="s">
        <v>145</v>
      </c>
      <c r="B183" s="23"/>
      <c r="C183" s="23"/>
      <c r="D183" s="41" t="s">
        <v>283</v>
      </c>
      <c r="E183" s="23"/>
      <c r="F183" s="23"/>
      <c r="G183" s="23"/>
      <c r="H183" s="11"/>
    </row>
    <row r="184" spans="1:8" x14ac:dyDescent="0.25">
      <c r="A184" s="23" t="s">
        <v>146</v>
      </c>
      <c r="B184" s="23"/>
      <c r="C184" s="23"/>
      <c r="D184" s="23"/>
      <c r="E184" s="23"/>
      <c r="F184" s="23"/>
      <c r="G184" s="23"/>
      <c r="H184" s="11"/>
    </row>
    <row r="185" spans="1:8" x14ac:dyDescent="0.25">
      <c r="A185" s="23" t="s">
        <v>147</v>
      </c>
      <c r="B185" s="23"/>
      <c r="C185" s="23"/>
      <c r="D185" s="23"/>
      <c r="E185" s="23"/>
      <c r="F185" s="23"/>
      <c r="G185" s="23"/>
      <c r="H185" s="11"/>
    </row>
    <row r="186" spans="1:8" x14ac:dyDescent="0.25">
      <c r="A186" s="23" t="s">
        <v>148</v>
      </c>
      <c r="B186" s="23"/>
      <c r="C186" s="23"/>
      <c r="D186" s="23"/>
      <c r="E186" s="23"/>
      <c r="F186" s="23"/>
      <c r="G186" s="23"/>
      <c r="H186" s="11"/>
    </row>
    <row r="187" spans="1:8" x14ac:dyDescent="0.25">
      <c r="A187" s="23" t="s">
        <v>149</v>
      </c>
      <c r="B187" s="23"/>
      <c r="C187" s="23"/>
      <c r="D187" s="23"/>
      <c r="E187" s="23"/>
      <c r="F187" s="23"/>
      <c r="G187" s="23"/>
      <c r="H187" s="11"/>
    </row>
    <row r="188" spans="1:8" x14ac:dyDescent="0.25">
      <c r="A188" s="23" t="s">
        <v>150</v>
      </c>
      <c r="B188" s="23"/>
      <c r="C188" s="23"/>
      <c r="D188" s="23"/>
      <c r="E188" s="23"/>
      <c r="F188" s="23"/>
      <c r="G188" s="23"/>
      <c r="H188" s="11"/>
    </row>
    <row r="189" spans="1:8" x14ac:dyDescent="0.25">
      <c r="A189" s="23" t="s">
        <v>151</v>
      </c>
      <c r="B189" s="23"/>
      <c r="C189" s="23"/>
      <c r="D189" s="23"/>
      <c r="E189" s="23"/>
      <c r="F189" s="23"/>
      <c r="G189" s="23"/>
      <c r="H189" s="11"/>
    </row>
    <row r="190" spans="1:8" x14ac:dyDescent="0.25">
      <c r="A190" s="23" t="s">
        <v>152</v>
      </c>
      <c r="B190" s="23"/>
      <c r="C190" s="23"/>
      <c r="D190" s="23"/>
      <c r="E190" s="23"/>
      <c r="F190" s="23"/>
      <c r="G190" s="23"/>
      <c r="H190" s="11"/>
    </row>
    <row r="191" spans="1:8" x14ac:dyDescent="0.25">
      <c r="A191" s="23" t="s">
        <v>153</v>
      </c>
      <c r="B191" s="23"/>
      <c r="C191" s="23"/>
      <c r="D191" s="23"/>
      <c r="E191" s="23"/>
      <c r="F191" s="23"/>
      <c r="G191" s="23"/>
      <c r="H191" s="11"/>
    </row>
    <row r="192" spans="1:8" x14ac:dyDescent="0.25">
      <c r="A192" s="23" t="s">
        <v>154</v>
      </c>
      <c r="B192" s="23"/>
      <c r="C192" s="23"/>
      <c r="D192" s="41" t="s">
        <v>274</v>
      </c>
      <c r="E192" s="23"/>
      <c r="F192" s="23"/>
      <c r="G192" s="23"/>
      <c r="H192" s="11"/>
    </row>
    <row r="193" spans="1:8" x14ac:dyDescent="0.25">
      <c r="A193" s="23" t="s">
        <v>155</v>
      </c>
      <c r="B193" s="23"/>
      <c r="C193" s="23"/>
      <c r="D193" s="24" t="s">
        <v>275</v>
      </c>
      <c r="E193" s="23"/>
      <c r="F193" s="23"/>
      <c r="G193" s="23"/>
      <c r="H193" s="11"/>
    </row>
    <row r="194" spans="1:8" x14ac:dyDescent="0.25">
      <c r="A194" s="23" t="s">
        <v>156</v>
      </c>
      <c r="B194" s="23"/>
      <c r="C194" s="23"/>
      <c r="D194" s="24" t="s">
        <v>43</v>
      </c>
      <c r="E194" s="23"/>
      <c r="F194" s="23"/>
      <c r="G194" s="23"/>
      <c r="H194" s="11"/>
    </row>
    <row r="195" spans="1:8" x14ac:dyDescent="0.25">
      <c r="A195" s="23" t="s">
        <v>157</v>
      </c>
      <c r="B195" s="23"/>
      <c r="C195" s="23"/>
      <c r="D195" s="24" t="s">
        <v>19</v>
      </c>
      <c r="E195" s="23"/>
      <c r="F195" s="23"/>
      <c r="G195" s="23"/>
      <c r="H195" s="11"/>
    </row>
    <row r="196" spans="1:8" x14ac:dyDescent="0.25">
      <c r="A196" s="23" t="s">
        <v>158</v>
      </c>
      <c r="B196" s="23"/>
      <c r="C196" s="23"/>
      <c r="D196" s="41" t="s">
        <v>276</v>
      </c>
      <c r="E196" s="23"/>
      <c r="F196" s="23"/>
      <c r="G196" s="23"/>
      <c r="H196" s="11"/>
    </row>
    <row r="197" spans="1:8" x14ac:dyDescent="0.25">
      <c r="A197" s="23" t="s">
        <v>159</v>
      </c>
      <c r="B197" s="23"/>
      <c r="C197" s="23"/>
      <c r="D197" s="24"/>
      <c r="E197" s="23"/>
      <c r="F197" s="23"/>
      <c r="G197" s="23"/>
      <c r="H197" s="11"/>
    </row>
    <row r="198" spans="1:8" x14ac:dyDescent="0.25">
      <c r="A198" s="23" t="s">
        <v>160</v>
      </c>
      <c r="B198" s="23"/>
      <c r="C198" s="23"/>
      <c r="D198" s="24"/>
      <c r="E198" s="23"/>
      <c r="F198" s="23"/>
      <c r="G198" s="23"/>
      <c r="H198" s="11"/>
    </row>
    <row r="199" spans="1:8" x14ac:dyDescent="0.25">
      <c r="A199" s="23" t="s">
        <v>161</v>
      </c>
      <c r="B199" s="23"/>
      <c r="C199" s="23"/>
      <c r="D199" s="24"/>
      <c r="E199" s="23"/>
      <c r="F199" s="23"/>
      <c r="G199" s="23"/>
      <c r="H199" s="11"/>
    </row>
    <row r="200" spans="1:8" x14ac:dyDescent="0.25">
      <c r="A200" s="23" t="s">
        <v>162</v>
      </c>
      <c r="B200" s="23"/>
      <c r="C200" s="23"/>
      <c r="D200" s="23"/>
      <c r="E200" s="23"/>
      <c r="F200" s="23"/>
      <c r="G200" s="23"/>
      <c r="H200" s="11"/>
    </row>
    <row r="201" spans="1:8" x14ac:dyDescent="0.25">
      <c r="A201" s="23" t="s">
        <v>163</v>
      </c>
      <c r="B201" s="23"/>
      <c r="C201" s="23"/>
      <c r="D201" s="24"/>
      <c r="E201" s="23"/>
      <c r="F201" s="23"/>
      <c r="G201" s="23"/>
      <c r="H201" s="11"/>
    </row>
    <row r="202" spans="1:8" x14ac:dyDescent="0.25">
      <c r="A202" s="23" t="s">
        <v>164</v>
      </c>
      <c r="B202" s="23"/>
      <c r="C202" s="23"/>
      <c r="D202" s="23"/>
      <c r="E202" s="23"/>
      <c r="F202" s="23"/>
      <c r="G202" s="23"/>
      <c r="H202" s="11"/>
    </row>
    <row r="203" spans="1:8" x14ac:dyDescent="0.25">
      <c r="A203" s="24"/>
      <c r="B203" s="23">
        <v>1</v>
      </c>
      <c r="C203" s="23"/>
      <c r="D203" s="39" t="s">
        <v>17</v>
      </c>
      <c r="E203" s="23"/>
      <c r="F203" s="23"/>
      <c r="G203" s="23"/>
      <c r="H203" s="11"/>
    </row>
    <row r="204" spans="1:8" x14ac:dyDescent="0.25">
      <c r="B204" s="23">
        <v>2</v>
      </c>
      <c r="C204" s="23"/>
      <c r="D204" s="39" t="s">
        <v>54</v>
      </c>
      <c r="E204" s="23"/>
    </row>
    <row r="205" spans="1:8" x14ac:dyDescent="0.25">
      <c r="B205" s="23">
        <v>3</v>
      </c>
      <c r="C205" s="23"/>
      <c r="D205" s="39" t="s">
        <v>55</v>
      </c>
      <c r="E205" s="23"/>
    </row>
    <row r="206" spans="1:8" x14ac:dyDescent="0.25">
      <c r="B206" s="23">
        <v>4</v>
      </c>
      <c r="C206" s="23"/>
      <c r="D206" s="39" t="s">
        <v>18</v>
      </c>
      <c r="E206" s="23"/>
    </row>
    <row r="207" spans="1:8" x14ac:dyDescent="0.25">
      <c r="B207" s="23">
        <v>5</v>
      </c>
      <c r="C207" s="23"/>
      <c r="D207" s="39" t="s">
        <v>19</v>
      </c>
      <c r="E207" s="23"/>
    </row>
    <row r="208" spans="1:8" x14ac:dyDescent="0.25">
      <c r="B208" s="23">
        <f>B207+1</f>
        <v>6</v>
      </c>
      <c r="C208" s="23"/>
      <c r="D208" s="41" t="s">
        <v>262</v>
      </c>
      <c r="E208" s="23"/>
    </row>
    <row r="209" spans="2:7" x14ac:dyDescent="0.25">
      <c r="B209" s="23">
        <f t="shared" ref="B209:B272" si="2">B208+1</f>
        <v>7</v>
      </c>
      <c r="C209" s="23"/>
      <c r="D209" s="39" t="s">
        <v>20</v>
      </c>
      <c r="E209" s="23"/>
    </row>
    <row r="210" spans="2:7" x14ac:dyDescent="0.25">
      <c r="B210" s="23">
        <f t="shared" si="2"/>
        <v>8</v>
      </c>
      <c r="C210" s="23"/>
      <c r="D210" s="39" t="s">
        <v>21</v>
      </c>
      <c r="E210" s="23"/>
    </row>
    <row r="211" spans="2:7" x14ac:dyDescent="0.25">
      <c r="B211" s="23">
        <f t="shared" si="2"/>
        <v>9</v>
      </c>
      <c r="C211" s="23"/>
      <c r="D211" s="39" t="s">
        <v>22</v>
      </c>
      <c r="E211" s="23" t="s">
        <v>4</v>
      </c>
    </row>
    <row r="212" spans="2:7" x14ac:dyDescent="0.25">
      <c r="B212" s="23">
        <f t="shared" si="2"/>
        <v>10</v>
      </c>
      <c r="C212" s="23"/>
      <c r="D212" s="24" t="s">
        <v>1567</v>
      </c>
      <c r="E212" s="166"/>
      <c r="F212" s="166"/>
      <c r="G212" s="166"/>
    </row>
    <row r="213" spans="2:7" x14ac:dyDescent="0.25">
      <c r="B213" s="23">
        <f t="shared" si="2"/>
        <v>11</v>
      </c>
      <c r="C213" s="23"/>
      <c r="D213" s="41" t="s">
        <v>268</v>
      </c>
      <c r="E213" s="23"/>
    </row>
    <row r="214" spans="2:7" x14ac:dyDescent="0.25">
      <c r="B214" s="23">
        <f t="shared" si="2"/>
        <v>12</v>
      </c>
      <c r="C214" s="23"/>
      <c r="D214" s="41" t="s">
        <v>278</v>
      </c>
      <c r="E214" s="23"/>
    </row>
    <row r="215" spans="2:7" x14ac:dyDescent="0.25">
      <c r="B215" s="23">
        <f t="shared" si="2"/>
        <v>13</v>
      </c>
      <c r="C215" s="23"/>
      <c r="D215" s="39" t="s">
        <v>23</v>
      </c>
      <c r="E215" s="23"/>
    </row>
    <row r="216" spans="2:7" x14ac:dyDescent="0.25">
      <c r="B216" s="23">
        <f t="shared" si="2"/>
        <v>14</v>
      </c>
      <c r="C216" s="23"/>
      <c r="D216" s="39" t="s">
        <v>56</v>
      </c>
      <c r="E216" s="23"/>
    </row>
    <row r="217" spans="2:7" x14ac:dyDescent="0.25">
      <c r="B217" s="23">
        <f t="shared" si="2"/>
        <v>15</v>
      </c>
      <c r="C217" s="23"/>
      <c r="D217" s="39" t="s">
        <v>57</v>
      </c>
      <c r="E217" s="23"/>
    </row>
    <row r="218" spans="2:7" x14ac:dyDescent="0.25">
      <c r="B218" s="23">
        <f t="shared" si="2"/>
        <v>16</v>
      </c>
      <c r="C218" s="23"/>
      <c r="D218" s="39" t="s">
        <v>24</v>
      </c>
      <c r="E218" s="23"/>
    </row>
    <row r="219" spans="2:7" x14ac:dyDescent="0.25">
      <c r="B219" s="23">
        <f t="shared" si="2"/>
        <v>17</v>
      </c>
      <c r="C219" s="23"/>
      <c r="D219" s="41" t="s">
        <v>291</v>
      </c>
      <c r="E219" s="23"/>
    </row>
    <row r="220" spans="2:7" x14ac:dyDescent="0.25">
      <c r="B220" s="23">
        <f t="shared" si="2"/>
        <v>18</v>
      </c>
      <c r="C220" s="23"/>
      <c r="D220" s="39" t="s">
        <v>58</v>
      </c>
      <c r="E220" s="23"/>
    </row>
    <row r="221" spans="2:7" x14ac:dyDescent="0.25">
      <c r="B221" s="23">
        <f t="shared" si="2"/>
        <v>19</v>
      </c>
      <c r="C221" s="23"/>
      <c r="D221" s="41" t="s">
        <v>274</v>
      </c>
      <c r="E221" s="23"/>
    </row>
    <row r="222" spans="2:7" x14ac:dyDescent="0.25">
      <c r="B222" s="23">
        <f t="shared" si="2"/>
        <v>20</v>
      </c>
      <c r="C222" s="23"/>
      <c r="D222" s="39" t="s">
        <v>25</v>
      </c>
      <c r="E222" s="23"/>
    </row>
    <row r="223" spans="2:7" x14ac:dyDescent="0.25">
      <c r="B223" s="23">
        <f t="shared" si="2"/>
        <v>21</v>
      </c>
      <c r="C223" s="23"/>
      <c r="D223" s="39" t="s">
        <v>26</v>
      </c>
      <c r="E223" s="23"/>
    </row>
    <row r="224" spans="2:7" x14ac:dyDescent="0.25">
      <c r="B224" s="23">
        <f t="shared" si="2"/>
        <v>22</v>
      </c>
      <c r="C224" s="23"/>
      <c r="D224" s="39" t="s">
        <v>27</v>
      </c>
      <c r="E224" s="23"/>
    </row>
    <row r="225" spans="2:5" x14ac:dyDescent="0.25">
      <c r="B225" s="23">
        <f t="shared" si="2"/>
        <v>23</v>
      </c>
      <c r="C225" s="23"/>
      <c r="D225" s="39" t="s">
        <v>254</v>
      </c>
      <c r="E225" s="23"/>
    </row>
    <row r="226" spans="2:5" x14ac:dyDescent="0.25">
      <c r="B226" s="23">
        <f t="shared" si="2"/>
        <v>24</v>
      </c>
      <c r="C226" s="23"/>
      <c r="D226" s="39" t="s">
        <v>47</v>
      </c>
      <c r="E226" s="23"/>
    </row>
    <row r="227" spans="2:5" x14ac:dyDescent="0.25">
      <c r="B227" s="23">
        <f t="shared" si="2"/>
        <v>25</v>
      </c>
      <c r="C227" s="23"/>
      <c r="D227" s="39" t="s">
        <v>28</v>
      </c>
      <c r="E227" s="23"/>
    </row>
    <row r="228" spans="2:5" x14ac:dyDescent="0.25">
      <c r="B228" s="23">
        <f t="shared" si="2"/>
        <v>26</v>
      </c>
      <c r="C228" s="23"/>
      <c r="D228" s="39" t="s">
        <v>29</v>
      </c>
      <c r="E228" s="23"/>
    </row>
    <row r="229" spans="2:5" x14ac:dyDescent="0.25">
      <c r="B229" s="23">
        <f t="shared" si="2"/>
        <v>27</v>
      </c>
      <c r="C229" s="23"/>
      <c r="D229" s="39" t="s">
        <v>30</v>
      </c>
      <c r="E229" s="23"/>
    </row>
    <row r="230" spans="2:5" x14ac:dyDescent="0.25">
      <c r="B230" s="23">
        <f t="shared" si="2"/>
        <v>28</v>
      </c>
      <c r="C230" s="23"/>
      <c r="D230" s="39" t="s">
        <v>31</v>
      </c>
      <c r="E230" s="23"/>
    </row>
    <row r="231" spans="2:5" x14ac:dyDescent="0.25">
      <c r="B231" s="23">
        <f t="shared" si="2"/>
        <v>29</v>
      </c>
      <c r="C231" s="23"/>
      <c r="D231" s="41" t="s">
        <v>295</v>
      </c>
      <c r="E231" s="23"/>
    </row>
    <row r="232" spans="2:5" x14ac:dyDescent="0.25">
      <c r="B232" s="23">
        <f t="shared" si="2"/>
        <v>30</v>
      </c>
      <c r="C232" s="23"/>
      <c r="D232" s="41" t="s">
        <v>292</v>
      </c>
      <c r="E232" s="23"/>
    </row>
    <row r="233" spans="2:5" x14ac:dyDescent="0.25">
      <c r="B233" s="23">
        <f t="shared" si="2"/>
        <v>31</v>
      </c>
      <c r="C233" s="23"/>
      <c r="D233" s="39" t="s">
        <v>59</v>
      </c>
      <c r="E233" s="23"/>
    </row>
    <row r="234" spans="2:5" x14ac:dyDescent="0.25">
      <c r="B234" s="23">
        <f t="shared" si="2"/>
        <v>32</v>
      </c>
      <c r="C234" s="23"/>
      <c r="D234" s="39" t="s">
        <v>32</v>
      </c>
      <c r="E234" s="23"/>
    </row>
    <row r="235" spans="2:5" x14ac:dyDescent="0.25">
      <c r="B235" s="23">
        <f t="shared" si="2"/>
        <v>33</v>
      </c>
      <c r="C235" s="23"/>
      <c r="D235" s="202" t="s">
        <v>365</v>
      </c>
      <c r="E235" s="23"/>
    </row>
    <row r="236" spans="2:5" x14ac:dyDescent="0.25">
      <c r="B236" s="23">
        <f t="shared" si="2"/>
        <v>34</v>
      </c>
      <c r="C236" s="23"/>
      <c r="D236" s="41" t="s">
        <v>263</v>
      </c>
      <c r="E236" s="23"/>
    </row>
    <row r="237" spans="2:5" x14ac:dyDescent="0.25">
      <c r="B237" s="23">
        <f t="shared" si="2"/>
        <v>35</v>
      </c>
      <c r="C237" s="23"/>
      <c r="D237" s="39" t="s">
        <v>33</v>
      </c>
      <c r="E237" s="23"/>
    </row>
    <row r="238" spans="2:5" x14ac:dyDescent="0.25">
      <c r="B238" s="23">
        <f t="shared" si="2"/>
        <v>36</v>
      </c>
      <c r="C238" s="23"/>
      <c r="D238" s="39" t="s">
        <v>34</v>
      </c>
      <c r="E238" s="23"/>
    </row>
    <row r="239" spans="2:5" x14ac:dyDescent="0.25">
      <c r="B239" s="23">
        <f t="shared" si="2"/>
        <v>37</v>
      </c>
      <c r="C239" s="23"/>
      <c r="D239" s="39" t="s">
        <v>60</v>
      </c>
      <c r="E239" s="23"/>
    </row>
    <row r="240" spans="2:5" x14ac:dyDescent="0.25">
      <c r="B240" s="23">
        <f t="shared" si="2"/>
        <v>38</v>
      </c>
      <c r="C240" s="23"/>
      <c r="D240" s="120" t="s">
        <v>250</v>
      </c>
      <c r="E240" s="23"/>
    </row>
    <row r="241" spans="2:5" x14ac:dyDescent="0.25">
      <c r="B241" s="23">
        <f t="shared" si="2"/>
        <v>39</v>
      </c>
      <c r="C241" s="23"/>
      <c r="D241" s="39" t="s">
        <v>255</v>
      </c>
      <c r="E241" s="23"/>
    </row>
    <row r="242" spans="2:5" x14ac:dyDescent="0.25">
      <c r="B242" s="23">
        <f t="shared" si="2"/>
        <v>40</v>
      </c>
      <c r="C242" s="23"/>
      <c r="D242" s="41" t="s">
        <v>279</v>
      </c>
      <c r="E242" s="23"/>
    </row>
    <row r="243" spans="2:5" x14ac:dyDescent="0.25">
      <c r="B243" s="23">
        <f t="shared" si="2"/>
        <v>41</v>
      </c>
      <c r="C243" s="23"/>
      <c r="D243" s="39" t="s">
        <v>256</v>
      </c>
      <c r="E243" s="23"/>
    </row>
    <row r="244" spans="2:5" x14ac:dyDescent="0.25">
      <c r="B244" s="23">
        <f t="shared" si="2"/>
        <v>42</v>
      </c>
      <c r="C244" s="23"/>
      <c r="D244" s="41" t="s">
        <v>283</v>
      </c>
      <c r="E244" s="23"/>
    </row>
    <row r="245" spans="2:5" x14ac:dyDescent="0.25">
      <c r="B245" s="23">
        <f t="shared" si="2"/>
        <v>43</v>
      </c>
      <c r="C245" s="23"/>
      <c r="D245" s="41" t="s">
        <v>270</v>
      </c>
      <c r="E245" s="23" t="s">
        <v>4</v>
      </c>
    </row>
    <row r="246" spans="2:5" x14ac:dyDescent="0.25">
      <c r="B246" s="23">
        <f t="shared" si="2"/>
        <v>44</v>
      </c>
      <c r="C246" s="23"/>
      <c r="D246" s="41" t="s">
        <v>272</v>
      </c>
      <c r="E246" s="23" t="s">
        <v>5</v>
      </c>
    </row>
    <row r="247" spans="2:5" x14ac:dyDescent="0.25">
      <c r="B247" s="23">
        <f t="shared" si="2"/>
        <v>45</v>
      </c>
      <c r="C247" s="23"/>
      <c r="D247" s="41" t="s">
        <v>261</v>
      </c>
      <c r="E247" s="23"/>
    </row>
    <row r="248" spans="2:5" x14ac:dyDescent="0.25">
      <c r="B248" s="23">
        <f t="shared" si="2"/>
        <v>46</v>
      </c>
      <c r="C248" s="23"/>
      <c r="D248" s="41" t="s">
        <v>276</v>
      </c>
      <c r="E248" s="23"/>
    </row>
    <row r="249" spans="2:5" x14ac:dyDescent="0.25">
      <c r="B249" s="23">
        <f t="shared" si="2"/>
        <v>47</v>
      </c>
      <c r="C249" s="23"/>
      <c r="D249" s="39" t="s">
        <v>35</v>
      </c>
      <c r="E249" s="23" t="s">
        <v>4</v>
      </c>
    </row>
    <row r="250" spans="2:5" x14ac:dyDescent="0.25">
      <c r="B250" s="23">
        <f t="shared" si="2"/>
        <v>48</v>
      </c>
      <c r="C250" s="23"/>
      <c r="D250" s="39" t="s">
        <v>36</v>
      </c>
      <c r="E250" s="23"/>
    </row>
    <row r="251" spans="2:5" x14ac:dyDescent="0.25">
      <c r="B251" s="23">
        <f t="shared" si="2"/>
        <v>49</v>
      </c>
      <c r="C251" s="23"/>
      <c r="D251" s="39" t="s">
        <v>37</v>
      </c>
      <c r="E251" s="23" t="s">
        <v>5</v>
      </c>
    </row>
    <row r="252" spans="2:5" x14ac:dyDescent="0.25">
      <c r="B252" s="23">
        <f t="shared" si="2"/>
        <v>50</v>
      </c>
      <c r="C252" s="23"/>
      <c r="D252" s="39" t="s">
        <v>61</v>
      </c>
      <c r="E252" s="23"/>
    </row>
    <row r="253" spans="2:5" x14ac:dyDescent="0.25">
      <c r="B253" s="23">
        <f t="shared" si="2"/>
        <v>51</v>
      </c>
      <c r="C253" s="23"/>
      <c r="D253" s="41" t="s">
        <v>267</v>
      </c>
      <c r="E253" s="23"/>
    </row>
    <row r="254" spans="2:5" x14ac:dyDescent="0.25">
      <c r="B254" s="23">
        <f t="shared" si="2"/>
        <v>52</v>
      </c>
      <c r="C254" s="23"/>
      <c r="D254" s="39" t="s">
        <v>48</v>
      </c>
      <c r="E254" s="23" t="s">
        <v>4</v>
      </c>
    </row>
    <row r="255" spans="2:5" x14ac:dyDescent="0.25">
      <c r="B255" s="23">
        <f t="shared" si="2"/>
        <v>53</v>
      </c>
      <c r="C255" s="23"/>
      <c r="D255" s="41" t="s">
        <v>294</v>
      </c>
      <c r="E255" s="23"/>
    </row>
    <row r="256" spans="2:5" x14ac:dyDescent="0.25">
      <c r="B256" s="23">
        <f t="shared" si="2"/>
        <v>54</v>
      </c>
      <c r="C256" s="23"/>
      <c r="D256" s="39" t="s">
        <v>38</v>
      </c>
      <c r="E256" s="23" t="s">
        <v>5</v>
      </c>
    </row>
    <row r="257" spans="2:5" x14ac:dyDescent="0.25">
      <c r="B257" s="23">
        <f t="shared" si="2"/>
        <v>55</v>
      </c>
      <c r="C257" s="23"/>
      <c r="D257" s="39" t="s">
        <v>62</v>
      </c>
      <c r="E257" s="23"/>
    </row>
    <row r="258" spans="2:5" x14ac:dyDescent="0.25">
      <c r="B258" s="23">
        <f t="shared" si="2"/>
        <v>56</v>
      </c>
      <c r="C258" s="23"/>
      <c r="D258" s="39" t="s">
        <v>63</v>
      </c>
      <c r="E258" s="23"/>
    </row>
    <row r="259" spans="2:5" x14ac:dyDescent="0.25">
      <c r="B259" s="23">
        <f t="shared" si="2"/>
        <v>57</v>
      </c>
      <c r="C259" s="23"/>
      <c r="D259" s="39" t="s">
        <v>64</v>
      </c>
      <c r="E259" s="23"/>
    </row>
    <row r="260" spans="2:5" x14ac:dyDescent="0.25">
      <c r="B260" s="23">
        <f t="shared" si="2"/>
        <v>58</v>
      </c>
      <c r="C260" s="23"/>
      <c r="D260" s="39" t="s">
        <v>66</v>
      </c>
      <c r="E260" s="23"/>
    </row>
    <row r="261" spans="2:5" x14ac:dyDescent="0.25">
      <c r="B261" s="23">
        <f t="shared" si="2"/>
        <v>59</v>
      </c>
      <c r="C261" s="23"/>
      <c r="D261" s="39" t="s">
        <v>39</v>
      </c>
      <c r="E261" s="23"/>
    </row>
    <row r="262" spans="2:5" x14ac:dyDescent="0.25">
      <c r="B262" s="23">
        <f t="shared" si="2"/>
        <v>60</v>
      </c>
      <c r="C262" s="23"/>
      <c r="D262" s="39" t="s">
        <v>40</v>
      </c>
      <c r="E262" s="23" t="s">
        <v>5</v>
      </c>
    </row>
    <row r="263" spans="2:5" x14ac:dyDescent="0.25">
      <c r="B263" s="23">
        <f t="shared" si="2"/>
        <v>61</v>
      </c>
      <c r="C263" s="23"/>
      <c r="D263" s="39" t="s">
        <v>41</v>
      </c>
      <c r="E263" s="23"/>
    </row>
    <row r="264" spans="2:5" x14ac:dyDescent="0.25">
      <c r="B264" s="23">
        <f t="shared" si="2"/>
        <v>62</v>
      </c>
      <c r="C264" s="23"/>
      <c r="D264" s="41" t="s">
        <v>281</v>
      </c>
      <c r="E264" s="23"/>
    </row>
    <row r="265" spans="2:5" x14ac:dyDescent="0.25">
      <c r="B265" s="23">
        <f t="shared" si="2"/>
        <v>63</v>
      </c>
      <c r="C265" s="23"/>
      <c r="D265" s="39" t="s">
        <v>42</v>
      </c>
      <c r="E265" s="23"/>
    </row>
    <row r="266" spans="2:5" x14ac:dyDescent="0.25">
      <c r="B266" s="23">
        <f t="shared" si="2"/>
        <v>64</v>
      </c>
      <c r="C266" s="23"/>
      <c r="D266" s="120" t="s">
        <v>248</v>
      </c>
      <c r="E266" s="23"/>
    </row>
    <row r="267" spans="2:5" x14ac:dyDescent="0.25">
      <c r="B267" s="23">
        <f t="shared" si="2"/>
        <v>65</v>
      </c>
      <c r="C267" s="23"/>
      <c r="D267" s="41" t="s">
        <v>296</v>
      </c>
      <c r="E267" s="23"/>
    </row>
    <row r="268" spans="2:5" x14ac:dyDescent="0.25">
      <c r="B268" s="23">
        <f t="shared" si="2"/>
        <v>66</v>
      </c>
      <c r="C268" s="23"/>
      <c r="D268" s="39" t="s">
        <v>67</v>
      </c>
      <c r="E268" s="23"/>
    </row>
    <row r="269" spans="2:5" x14ac:dyDescent="0.25">
      <c r="B269" s="23">
        <f t="shared" si="2"/>
        <v>67</v>
      </c>
      <c r="C269" s="23"/>
      <c r="D269" s="41" t="s">
        <v>287</v>
      </c>
      <c r="E269" s="23"/>
    </row>
    <row r="270" spans="2:5" x14ac:dyDescent="0.25">
      <c r="B270" s="23">
        <f t="shared" si="2"/>
        <v>68</v>
      </c>
      <c r="C270" s="23"/>
      <c r="D270" s="39" t="s">
        <v>43</v>
      </c>
      <c r="E270" s="23"/>
    </row>
    <row r="271" spans="2:5" x14ac:dyDescent="0.25">
      <c r="B271" s="23">
        <f t="shared" si="2"/>
        <v>69</v>
      </c>
      <c r="C271" s="23"/>
      <c r="D271" s="39" t="s">
        <v>44</v>
      </c>
      <c r="E271" s="23" t="s">
        <v>4</v>
      </c>
    </row>
    <row r="272" spans="2:5" x14ac:dyDescent="0.25">
      <c r="B272" s="23">
        <f t="shared" si="2"/>
        <v>70</v>
      </c>
      <c r="C272" s="23"/>
      <c r="D272" s="39" t="s">
        <v>45</v>
      </c>
      <c r="E272" s="23" t="s">
        <v>4</v>
      </c>
    </row>
    <row r="273" spans="2:5" x14ac:dyDescent="0.25">
      <c r="B273" s="23">
        <f t="shared" ref="B273:B275" si="3">B272+1</f>
        <v>71</v>
      </c>
      <c r="C273" s="23"/>
      <c r="D273" s="39" t="s">
        <v>46</v>
      </c>
      <c r="E273" s="23" t="s">
        <v>4</v>
      </c>
    </row>
    <row r="274" spans="2:5" x14ac:dyDescent="0.25">
      <c r="B274" s="23">
        <f t="shared" si="3"/>
        <v>72</v>
      </c>
      <c r="C274" s="23"/>
    </row>
    <row r="275" spans="2:5" x14ac:dyDescent="0.25">
      <c r="B275" s="23">
        <f t="shared" si="3"/>
        <v>73</v>
      </c>
      <c r="C275" s="23"/>
    </row>
    <row r="276" spans="2:5" x14ac:dyDescent="0.25">
      <c r="B276" s="23"/>
      <c r="C276" s="23"/>
    </row>
    <row r="277" spans="2:5" x14ac:dyDescent="0.25">
      <c r="B277" s="23"/>
      <c r="C277" s="23"/>
    </row>
    <row r="278" spans="2:5" x14ac:dyDescent="0.25">
      <c r="B278" s="23"/>
      <c r="C278" s="23"/>
    </row>
    <row r="279" spans="2:5" x14ac:dyDescent="0.25">
      <c r="B279" s="23"/>
      <c r="C279" s="23"/>
    </row>
    <row r="281" spans="2:5" x14ac:dyDescent="0.25">
      <c r="B281" s="23"/>
      <c r="C281" s="23"/>
    </row>
    <row r="282" spans="2:5" x14ac:dyDescent="0.25">
      <c r="B282" s="23"/>
      <c r="C282" s="23"/>
    </row>
    <row r="283" spans="2:5" x14ac:dyDescent="0.25">
      <c r="B283" s="23"/>
      <c r="C283" s="23"/>
    </row>
    <row r="284" spans="2:5" x14ac:dyDescent="0.25">
      <c r="B284" s="23"/>
      <c r="C284" s="23"/>
    </row>
    <row r="285" spans="2:5" x14ac:dyDescent="0.25">
      <c r="B285" s="23"/>
      <c r="C285" s="23"/>
    </row>
    <row r="286" spans="2:5" x14ac:dyDescent="0.25">
      <c r="B286" s="23"/>
      <c r="C286" s="23"/>
    </row>
    <row r="287" spans="2:5" x14ac:dyDescent="0.25">
      <c r="B287" s="23"/>
      <c r="C287" s="23"/>
    </row>
    <row r="8104" spans="1:8" s="124" customFormat="1" x14ac:dyDescent="0.25">
      <c r="A8104"/>
      <c r="B8104"/>
      <c r="C8104"/>
      <c r="D8104"/>
      <c r="E8104"/>
      <c r="F8104"/>
      <c r="G8104"/>
      <c r="H8104"/>
    </row>
    <row r="8105" spans="1:8" s="124" customFormat="1" x14ac:dyDescent="0.25">
      <c r="A8105"/>
      <c r="B8105"/>
      <c r="C8105"/>
      <c r="D8105"/>
      <c r="E8105"/>
      <c r="F8105"/>
      <c r="G8105"/>
      <c r="H8105"/>
    </row>
    <row r="8106" spans="1:8" s="124" customFormat="1" x14ac:dyDescent="0.25">
      <c r="A8106"/>
      <c r="B8106"/>
      <c r="C8106"/>
      <c r="D8106"/>
      <c r="E8106"/>
      <c r="F8106"/>
      <c r="G8106"/>
      <c r="H8106"/>
    </row>
    <row r="8107" spans="1:8" s="124" customFormat="1" x14ac:dyDescent="0.25">
      <c r="A8107"/>
      <c r="B8107"/>
      <c r="C8107"/>
      <c r="D8107"/>
      <c r="E8107"/>
      <c r="F8107"/>
      <c r="G8107"/>
      <c r="H8107"/>
    </row>
    <row r="8108" spans="1:8" s="124" customFormat="1" x14ac:dyDescent="0.25">
      <c r="A8108"/>
      <c r="B8108"/>
      <c r="C8108"/>
      <c r="D8108"/>
      <c r="E8108"/>
      <c r="F8108"/>
      <c r="G8108"/>
      <c r="H8108"/>
    </row>
    <row r="8109" spans="1:8" s="124" customFormat="1" x14ac:dyDescent="0.25">
      <c r="A8109"/>
      <c r="B8109"/>
      <c r="C8109"/>
      <c r="D8109"/>
      <c r="E8109"/>
      <c r="F8109"/>
      <c r="G8109"/>
      <c r="H8109"/>
    </row>
    <row r="8110" spans="1:8" s="124" customFormat="1" x14ac:dyDescent="0.25">
      <c r="A8110"/>
      <c r="B8110"/>
      <c r="C8110"/>
      <c r="D8110"/>
      <c r="E8110"/>
      <c r="F8110"/>
      <c r="G8110"/>
      <c r="H8110"/>
    </row>
    <row r="8111" spans="1:8" s="124" customFormat="1" x14ac:dyDescent="0.25">
      <c r="A8111"/>
      <c r="B8111"/>
      <c r="C8111"/>
      <c r="D8111"/>
      <c r="E8111"/>
      <c r="F8111"/>
      <c r="G8111"/>
      <c r="H8111"/>
    </row>
    <row r="8112" spans="1:8" s="124" customFormat="1" x14ac:dyDescent="0.25">
      <c r="A8112"/>
      <c r="B8112"/>
      <c r="C8112"/>
      <c r="D8112"/>
      <c r="E8112"/>
      <c r="F8112"/>
      <c r="G8112"/>
      <c r="H8112"/>
    </row>
    <row r="8113" spans="1:8" s="124" customFormat="1" x14ac:dyDescent="0.25">
      <c r="A8113"/>
      <c r="B8113"/>
      <c r="C8113"/>
      <c r="D8113"/>
      <c r="E8113"/>
      <c r="F8113"/>
      <c r="G8113"/>
      <c r="H8113"/>
    </row>
    <row r="8114" spans="1:8" s="124" customFormat="1" x14ac:dyDescent="0.25">
      <c r="A8114"/>
      <c r="B8114"/>
      <c r="C8114"/>
      <c r="D8114"/>
      <c r="E8114"/>
      <c r="F8114"/>
      <c r="G8114"/>
      <c r="H8114"/>
    </row>
    <row r="8115" spans="1:8" s="124" customFormat="1" x14ac:dyDescent="0.25">
      <c r="A8115"/>
      <c r="B8115"/>
      <c r="C8115"/>
      <c r="D8115"/>
      <c r="E8115"/>
      <c r="F8115"/>
      <c r="G8115"/>
      <c r="H8115"/>
    </row>
    <row r="8116" spans="1:8" s="124" customFormat="1" x14ac:dyDescent="0.25">
      <c r="A8116"/>
      <c r="B8116"/>
      <c r="C8116"/>
      <c r="D8116"/>
      <c r="E8116"/>
      <c r="F8116"/>
      <c r="G8116"/>
      <c r="H8116"/>
    </row>
    <row r="8117" spans="1:8" s="124" customFormat="1" x14ac:dyDescent="0.25">
      <c r="A8117"/>
      <c r="B8117"/>
      <c r="C8117"/>
      <c r="D8117"/>
      <c r="E8117"/>
      <c r="F8117"/>
      <c r="G8117"/>
      <c r="H8117"/>
    </row>
    <row r="8118" spans="1:8" s="124" customFormat="1" x14ac:dyDescent="0.25">
      <c r="A8118"/>
      <c r="B8118"/>
      <c r="C8118"/>
      <c r="D8118"/>
      <c r="E8118"/>
      <c r="F8118"/>
      <c r="G8118"/>
      <c r="H8118"/>
    </row>
    <row r="8119" spans="1:8" s="124" customFormat="1" x14ac:dyDescent="0.25">
      <c r="A8119"/>
      <c r="B8119"/>
      <c r="C8119"/>
      <c r="D8119"/>
      <c r="E8119"/>
      <c r="F8119"/>
      <c r="G8119"/>
      <c r="H8119"/>
    </row>
    <row r="8120" spans="1:8" s="124" customFormat="1" x14ac:dyDescent="0.25">
      <c r="A8120"/>
      <c r="B8120"/>
      <c r="C8120"/>
      <c r="D8120"/>
      <c r="E8120"/>
      <c r="F8120"/>
      <c r="G8120"/>
      <c r="H8120"/>
    </row>
    <row r="8121" spans="1:8" s="124" customFormat="1" x14ac:dyDescent="0.25">
      <c r="A8121"/>
      <c r="B8121"/>
      <c r="C8121"/>
      <c r="D8121"/>
      <c r="E8121"/>
      <c r="F8121"/>
      <c r="G8121"/>
      <c r="H8121"/>
    </row>
    <row r="8122" spans="1:8" s="124" customFormat="1" x14ac:dyDescent="0.25">
      <c r="A8122"/>
      <c r="B8122"/>
      <c r="C8122"/>
      <c r="D8122"/>
      <c r="E8122"/>
      <c r="F8122"/>
      <c r="G8122"/>
      <c r="H8122"/>
    </row>
    <row r="8123" spans="1:8" s="124" customFormat="1" x14ac:dyDescent="0.25">
      <c r="A8123"/>
      <c r="B8123"/>
      <c r="C8123"/>
      <c r="D8123"/>
      <c r="E8123"/>
      <c r="F8123"/>
      <c r="G8123"/>
      <c r="H8123"/>
    </row>
    <row r="8124" spans="1:8" s="124" customFormat="1" x14ac:dyDescent="0.25">
      <c r="A8124"/>
      <c r="B8124"/>
      <c r="C8124"/>
      <c r="D8124"/>
      <c r="E8124"/>
      <c r="F8124"/>
      <c r="G8124"/>
      <c r="H8124"/>
    </row>
    <row r="8125" spans="1:8" s="124" customFormat="1" x14ac:dyDescent="0.25">
      <c r="A8125"/>
      <c r="B8125"/>
      <c r="C8125"/>
      <c r="D8125"/>
      <c r="E8125"/>
      <c r="F8125"/>
      <c r="G8125"/>
      <c r="H8125"/>
    </row>
    <row r="8126" spans="1:8" s="124" customFormat="1" x14ac:dyDescent="0.25">
      <c r="A8126"/>
      <c r="B8126"/>
      <c r="C8126"/>
      <c r="D8126"/>
      <c r="E8126"/>
      <c r="F8126"/>
      <c r="G8126"/>
      <c r="H8126"/>
    </row>
    <row r="8127" spans="1:8" s="124" customFormat="1" x14ac:dyDescent="0.25">
      <c r="A8127"/>
      <c r="B8127"/>
      <c r="C8127"/>
      <c r="D8127"/>
      <c r="E8127"/>
      <c r="F8127"/>
      <c r="G8127"/>
      <c r="H8127"/>
    </row>
    <row r="8128" spans="1:8" s="124" customFormat="1" x14ac:dyDescent="0.25">
      <c r="A8128"/>
      <c r="B8128"/>
      <c r="C8128"/>
      <c r="D8128"/>
      <c r="E8128"/>
      <c r="F8128"/>
      <c r="G8128"/>
      <c r="H8128"/>
    </row>
    <row r="8129" spans="1:8" s="124" customFormat="1" x14ac:dyDescent="0.25">
      <c r="A8129"/>
      <c r="B8129"/>
      <c r="C8129"/>
      <c r="D8129"/>
      <c r="E8129"/>
      <c r="F8129"/>
      <c r="G8129"/>
      <c r="H8129"/>
    </row>
    <row r="8130" spans="1:8" s="124" customFormat="1" x14ac:dyDescent="0.25">
      <c r="A8130"/>
      <c r="B8130"/>
      <c r="C8130"/>
      <c r="D8130"/>
      <c r="E8130"/>
      <c r="F8130"/>
      <c r="G8130"/>
      <c r="H8130"/>
    </row>
    <row r="8131" spans="1:8" s="124" customFormat="1" x14ac:dyDescent="0.25">
      <c r="A8131"/>
      <c r="B8131"/>
      <c r="C8131"/>
      <c r="D8131"/>
      <c r="E8131"/>
      <c r="F8131"/>
      <c r="G8131"/>
      <c r="H8131"/>
    </row>
    <row r="8132" spans="1:8" s="124" customFormat="1" x14ac:dyDescent="0.25">
      <c r="A8132"/>
      <c r="B8132"/>
      <c r="C8132"/>
      <c r="D8132"/>
      <c r="E8132"/>
      <c r="F8132"/>
      <c r="G8132"/>
      <c r="H8132"/>
    </row>
    <row r="8133" spans="1:8" s="124" customFormat="1" x14ac:dyDescent="0.25">
      <c r="A8133"/>
      <c r="B8133"/>
      <c r="C8133"/>
      <c r="D8133"/>
      <c r="E8133"/>
      <c r="F8133"/>
      <c r="G8133"/>
      <c r="H8133"/>
    </row>
    <row r="8134" spans="1:8" s="124" customFormat="1" x14ac:dyDescent="0.25">
      <c r="A8134"/>
      <c r="B8134"/>
      <c r="C8134"/>
      <c r="D8134"/>
      <c r="E8134"/>
      <c r="F8134"/>
      <c r="G8134"/>
      <c r="H8134"/>
    </row>
    <row r="8135" spans="1:8" s="124" customFormat="1" x14ac:dyDescent="0.25">
      <c r="A8135"/>
      <c r="B8135"/>
      <c r="C8135"/>
      <c r="D8135"/>
      <c r="E8135"/>
      <c r="F8135"/>
      <c r="G8135"/>
      <c r="H8135"/>
    </row>
    <row r="8136" spans="1:8" s="124" customFormat="1" x14ac:dyDescent="0.25">
      <c r="A8136"/>
      <c r="B8136"/>
      <c r="C8136"/>
      <c r="D8136"/>
      <c r="E8136"/>
      <c r="F8136"/>
      <c r="G8136"/>
      <c r="H8136"/>
    </row>
    <row r="8137" spans="1:8" s="124" customFormat="1" x14ac:dyDescent="0.25">
      <c r="A8137"/>
      <c r="B8137"/>
      <c r="C8137"/>
      <c r="D8137"/>
      <c r="E8137"/>
      <c r="F8137"/>
      <c r="G8137"/>
      <c r="H8137"/>
    </row>
    <row r="8138" spans="1:8" s="124" customFormat="1" x14ac:dyDescent="0.25">
      <c r="A8138"/>
      <c r="B8138"/>
      <c r="C8138"/>
      <c r="D8138"/>
      <c r="E8138"/>
      <c r="F8138"/>
      <c r="G8138"/>
      <c r="H8138"/>
    </row>
    <row r="8139" spans="1:8" s="124" customFormat="1" x14ac:dyDescent="0.25">
      <c r="A8139"/>
      <c r="B8139"/>
      <c r="C8139"/>
      <c r="D8139"/>
      <c r="E8139"/>
      <c r="F8139"/>
      <c r="G8139"/>
      <c r="H8139"/>
    </row>
    <row r="8140" spans="1:8" s="124" customFormat="1" x14ac:dyDescent="0.25">
      <c r="A8140"/>
      <c r="B8140"/>
      <c r="C8140"/>
      <c r="D8140"/>
      <c r="E8140"/>
      <c r="F8140"/>
      <c r="G8140"/>
      <c r="H8140"/>
    </row>
    <row r="8141" spans="1:8" s="124" customFormat="1" x14ac:dyDescent="0.25">
      <c r="A8141"/>
      <c r="B8141"/>
      <c r="C8141"/>
      <c r="D8141"/>
      <c r="E8141"/>
      <c r="F8141"/>
      <c r="G8141"/>
      <c r="H8141"/>
    </row>
    <row r="8142" spans="1:8" s="124" customFormat="1" x14ac:dyDescent="0.25">
      <c r="A8142"/>
      <c r="B8142"/>
      <c r="C8142"/>
      <c r="D8142"/>
      <c r="E8142"/>
      <c r="F8142"/>
      <c r="G8142"/>
      <c r="H8142"/>
    </row>
    <row r="8143" spans="1:8" s="124" customFormat="1" x14ac:dyDescent="0.25">
      <c r="A8143"/>
      <c r="B8143"/>
      <c r="C8143"/>
      <c r="D8143"/>
      <c r="E8143"/>
      <c r="F8143"/>
      <c r="G8143"/>
      <c r="H8143"/>
    </row>
    <row r="8144" spans="1:8" s="124" customFormat="1" x14ac:dyDescent="0.25">
      <c r="A8144"/>
      <c r="B8144"/>
      <c r="C8144"/>
      <c r="D8144"/>
      <c r="E8144"/>
      <c r="F8144"/>
      <c r="G8144"/>
      <c r="H8144"/>
    </row>
    <row r="8145" spans="1:8" s="124" customFormat="1" x14ac:dyDescent="0.25">
      <c r="A8145"/>
      <c r="B8145"/>
      <c r="C8145"/>
      <c r="D8145"/>
      <c r="E8145"/>
      <c r="F8145"/>
      <c r="G8145"/>
      <c r="H8145"/>
    </row>
    <row r="8146" spans="1:8" s="124" customFormat="1" x14ac:dyDescent="0.25">
      <c r="A8146"/>
      <c r="B8146"/>
      <c r="C8146"/>
      <c r="D8146"/>
      <c r="E8146"/>
      <c r="F8146"/>
      <c r="G8146"/>
      <c r="H8146"/>
    </row>
    <row r="8147" spans="1:8" s="124" customFormat="1" x14ac:dyDescent="0.25">
      <c r="A8147"/>
      <c r="B8147"/>
      <c r="C8147"/>
      <c r="D8147"/>
      <c r="E8147"/>
      <c r="F8147"/>
      <c r="G8147"/>
      <c r="H8147"/>
    </row>
    <row r="8148" spans="1:8" s="124" customFormat="1" x14ac:dyDescent="0.25">
      <c r="A8148"/>
      <c r="B8148"/>
      <c r="C8148"/>
      <c r="D8148"/>
      <c r="E8148"/>
      <c r="F8148"/>
      <c r="G8148"/>
      <c r="H8148"/>
    </row>
    <row r="8149" spans="1:8" s="124" customFormat="1" x14ac:dyDescent="0.25">
      <c r="A8149"/>
      <c r="B8149"/>
      <c r="C8149"/>
      <c r="D8149"/>
      <c r="E8149"/>
      <c r="F8149"/>
      <c r="G8149"/>
      <c r="H8149"/>
    </row>
    <row r="8150" spans="1:8" s="124" customFormat="1" x14ac:dyDescent="0.25">
      <c r="A8150"/>
      <c r="B8150"/>
      <c r="C8150"/>
      <c r="D8150"/>
      <c r="E8150"/>
      <c r="F8150"/>
      <c r="G8150"/>
      <c r="H8150"/>
    </row>
    <row r="8151" spans="1:8" s="124" customFormat="1" x14ac:dyDescent="0.25">
      <c r="A8151"/>
      <c r="B8151"/>
      <c r="C8151"/>
      <c r="D8151"/>
      <c r="E8151"/>
      <c r="F8151"/>
      <c r="G8151"/>
      <c r="H8151"/>
    </row>
    <row r="8152" spans="1:8" s="124" customFormat="1" x14ac:dyDescent="0.25">
      <c r="A8152"/>
      <c r="B8152"/>
      <c r="C8152"/>
      <c r="D8152"/>
      <c r="E8152"/>
      <c r="F8152"/>
      <c r="G8152"/>
      <c r="H8152"/>
    </row>
    <row r="8153" spans="1:8" s="124" customFormat="1" x14ac:dyDescent="0.25">
      <c r="A8153"/>
      <c r="B8153"/>
      <c r="C8153"/>
      <c r="D8153"/>
      <c r="E8153"/>
      <c r="F8153"/>
      <c r="G8153"/>
      <c r="H8153"/>
    </row>
    <row r="8154" spans="1:8" s="124" customFormat="1" x14ac:dyDescent="0.25">
      <c r="A8154"/>
      <c r="B8154"/>
      <c r="C8154"/>
      <c r="D8154"/>
      <c r="E8154"/>
      <c r="F8154"/>
      <c r="G8154"/>
      <c r="H8154"/>
    </row>
    <row r="8155" spans="1:8" s="124" customFormat="1" x14ac:dyDescent="0.25">
      <c r="A8155"/>
      <c r="B8155"/>
      <c r="C8155"/>
      <c r="D8155"/>
      <c r="E8155"/>
      <c r="F8155"/>
      <c r="G8155"/>
      <c r="H8155"/>
    </row>
    <row r="8156" spans="1:8" s="124" customFormat="1" x14ac:dyDescent="0.25">
      <c r="A8156"/>
      <c r="B8156"/>
      <c r="C8156"/>
      <c r="D8156"/>
      <c r="E8156"/>
      <c r="F8156"/>
      <c r="G8156"/>
      <c r="H8156"/>
    </row>
    <row r="8157" spans="1:8" s="124" customFormat="1" x14ac:dyDescent="0.25">
      <c r="A8157"/>
      <c r="B8157"/>
      <c r="C8157"/>
      <c r="D8157"/>
      <c r="E8157"/>
      <c r="F8157"/>
      <c r="G8157"/>
      <c r="H8157"/>
    </row>
    <row r="8158" spans="1:8" s="124" customFormat="1" x14ac:dyDescent="0.25">
      <c r="A8158"/>
      <c r="B8158"/>
      <c r="C8158"/>
      <c r="D8158"/>
      <c r="E8158"/>
      <c r="F8158"/>
      <c r="G8158"/>
      <c r="H8158"/>
    </row>
    <row r="8159" spans="1:8" s="124" customFormat="1" x14ac:dyDescent="0.25">
      <c r="A8159"/>
      <c r="B8159"/>
      <c r="C8159"/>
      <c r="D8159"/>
      <c r="E8159"/>
      <c r="F8159"/>
      <c r="G8159"/>
      <c r="H8159"/>
    </row>
    <row r="8160" spans="1:8" s="124" customFormat="1" x14ac:dyDescent="0.25">
      <c r="A8160"/>
      <c r="B8160"/>
      <c r="C8160"/>
      <c r="D8160"/>
      <c r="E8160"/>
      <c r="F8160"/>
      <c r="G8160"/>
      <c r="H8160"/>
    </row>
    <row r="8161" spans="1:8" s="124" customFormat="1" x14ac:dyDescent="0.25">
      <c r="A8161"/>
      <c r="B8161"/>
      <c r="C8161"/>
      <c r="D8161"/>
      <c r="E8161"/>
      <c r="F8161"/>
      <c r="G8161"/>
      <c r="H8161"/>
    </row>
    <row r="8162" spans="1:8" s="124" customFormat="1" x14ac:dyDescent="0.25">
      <c r="A8162"/>
      <c r="B8162"/>
      <c r="C8162"/>
      <c r="D8162"/>
      <c r="E8162"/>
      <c r="F8162"/>
      <c r="G8162"/>
      <c r="H8162"/>
    </row>
    <row r="8163" spans="1:8" s="124" customFormat="1" x14ac:dyDescent="0.25">
      <c r="A8163"/>
      <c r="B8163"/>
      <c r="C8163"/>
      <c r="D8163"/>
      <c r="E8163"/>
      <c r="F8163"/>
      <c r="G8163"/>
      <c r="H8163"/>
    </row>
    <row r="8164" spans="1:8" s="124" customFormat="1" x14ac:dyDescent="0.25">
      <c r="A8164"/>
      <c r="B8164"/>
      <c r="C8164"/>
      <c r="D8164"/>
      <c r="E8164"/>
      <c r="F8164"/>
      <c r="G8164"/>
      <c r="H8164"/>
    </row>
    <row r="8165" spans="1:8" s="124" customFormat="1" x14ac:dyDescent="0.25">
      <c r="A8165"/>
      <c r="B8165"/>
      <c r="C8165"/>
      <c r="D8165"/>
      <c r="E8165"/>
      <c r="F8165"/>
      <c r="G8165"/>
      <c r="H8165"/>
    </row>
    <row r="8166" spans="1:8" s="124" customFormat="1" x14ac:dyDescent="0.25">
      <c r="A8166"/>
      <c r="B8166"/>
      <c r="C8166"/>
      <c r="D8166"/>
      <c r="E8166"/>
      <c r="F8166"/>
      <c r="G8166"/>
      <c r="H8166"/>
    </row>
    <row r="8167" spans="1:8" s="124" customFormat="1" x14ac:dyDescent="0.25">
      <c r="A8167"/>
      <c r="B8167"/>
      <c r="C8167"/>
      <c r="D8167"/>
      <c r="E8167"/>
      <c r="F8167"/>
      <c r="G8167"/>
      <c r="H8167"/>
    </row>
    <row r="8168" spans="1:8" s="124" customFormat="1" x14ac:dyDescent="0.25">
      <c r="A8168"/>
      <c r="B8168"/>
      <c r="C8168"/>
      <c r="D8168"/>
      <c r="E8168"/>
      <c r="F8168"/>
      <c r="G8168"/>
      <c r="H8168"/>
    </row>
    <row r="8169" spans="1:8" s="124" customFormat="1" x14ac:dyDescent="0.25">
      <c r="A8169"/>
      <c r="B8169"/>
      <c r="C8169"/>
      <c r="D8169"/>
      <c r="E8169"/>
      <c r="F8169"/>
      <c r="G8169"/>
      <c r="H8169"/>
    </row>
    <row r="8170" spans="1:8" s="124" customFormat="1" x14ac:dyDescent="0.25">
      <c r="A8170"/>
      <c r="B8170"/>
      <c r="C8170"/>
      <c r="D8170"/>
      <c r="E8170"/>
      <c r="F8170"/>
      <c r="G8170"/>
      <c r="H8170"/>
    </row>
    <row r="8171" spans="1:8" s="124" customFormat="1" x14ac:dyDescent="0.25">
      <c r="A8171"/>
      <c r="B8171"/>
      <c r="C8171"/>
      <c r="D8171"/>
      <c r="E8171"/>
      <c r="F8171"/>
      <c r="G8171"/>
      <c r="H8171"/>
    </row>
    <row r="8172" spans="1:8" s="124" customFormat="1" x14ac:dyDescent="0.25">
      <c r="A8172"/>
      <c r="B8172"/>
      <c r="C8172"/>
      <c r="D8172"/>
      <c r="E8172"/>
      <c r="F8172"/>
      <c r="G8172"/>
      <c r="H8172"/>
    </row>
    <row r="8173" spans="1:8" s="124" customFormat="1" x14ac:dyDescent="0.25">
      <c r="A8173"/>
      <c r="B8173"/>
      <c r="C8173"/>
      <c r="D8173"/>
      <c r="E8173"/>
      <c r="F8173"/>
      <c r="G8173"/>
      <c r="H8173"/>
    </row>
    <row r="8174" spans="1:8" s="124" customFormat="1" x14ac:dyDescent="0.25">
      <c r="A8174"/>
      <c r="B8174"/>
      <c r="C8174"/>
      <c r="D8174"/>
      <c r="E8174"/>
      <c r="F8174"/>
      <c r="G8174"/>
      <c r="H8174"/>
    </row>
    <row r="8175" spans="1:8" s="124" customFormat="1" x14ac:dyDescent="0.25">
      <c r="A8175"/>
      <c r="B8175"/>
      <c r="C8175"/>
      <c r="D8175"/>
      <c r="E8175"/>
      <c r="F8175"/>
      <c r="G8175"/>
      <c r="H8175"/>
    </row>
    <row r="8176" spans="1:8" s="124" customFormat="1" x14ac:dyDescent="0.25">
      <c r="A8176"/>
      <c r="B8176"/>
      <c r="C8176"/>
      <c r="D8176"/>
      <c r="E8176"/>
      <c r="F8176"/>
      <c r="G8176"/>
      <c r="H8176"/>
    </row>
    <row r="8177" spans="1:8" s="124" customFormat="1" x14ac:dyDescent="0.25">
      <c r="A8177"/>
      <c r="B8177"/>
      <c r="C8177"/>
      <c r="D8177"/>
      <c r="E8177"/>
      <c r="F8177"/>
      <c r="G8177"/>
      <c r="H8177"/>
    </row>
    <row r="8178" spans="1:8" s="124" customFormat="1" x14ac:dyDescent="0.25">
      <c r="A8178"/>
      <c r="B8178"/>
      <c r="C8178"/>
      <c r="D8178"/>
      <c r="E8178"/>
      <c r="F8178"/>
      <c r="G8178"/>
      <c r="H8178"/>
    </row>
    <row r="8179" spans="1:8" s="124" customFormat="1" x14ac:dyDescent="0.25">
      <c r="A8179"/>
      <c r="B8179"/>
      <c r="C8179"/>
      <c r="D8179"/>
      <c r="E8179"/>
      <c r="F8179"/>
      <c r="G8179"/>
      <c r="H8179"/>
    </row>
    <row r="8180" spans="1:8" s="124" customFormat="1" x14ac:dyDescent="0.25">
      <c r="A8180"/>
      <c r="B8180"/>
      <c r="C8180"/>
      <c r="D8180"/>
      <c r="E8180"/>
      <c r="F8180"/>
      <c r="G8180"/>
      <c r="H8180"/>
    </row>
    <row r="8181" spans="1:8" s="124" customFormat="1" x14ac:dyDescent="0.25">
      <c r="A8181"/>
      <c r="B8181"/>
      <c r="C8181"/>
      <c r="D8181"/>
      <c r="E8181"/>
      <c r="F8181"/>
      <c r="G8181"/>
      <c r="H8181"/>
    </row>
    <row r="8182" spans="1:8" s="124" customFormat="1" x14ac:dyDescent="0.25">
      <c r="A8182"/>
      <c r="B8182"/>
      <c r="C8182"/>
      <c r="D8182"/>
      <c r="E8182"/>
      <c r="F8182"/>
      <c r="G8182"/>
      <c r="H8182"/>
    </row>
    <row r="8183" spans="1:8" s="124" customFormat="1" x14ac:dyDescent="0.25">
      <c r="A8183"/>
      <c r="B8183"/>
      <c r="C8183"/>
      <c r="D8183"/>
      <c r="E8183"/>
      <c r="F8183"/>
      <c r="G8183"/>
      <c r="H8183"/>
    </row>
    <row r="8184" spans="1:8" s="124" customFormat="1" x14ac:dyDescent="0.25">
      <c r="A8184"/>
      <c r="B8184"/>
      <c r="C8184"/>
      <c r="D8184"/>
      <c r="E8184"/>
      <c r="F8184"/>
      <c r="G8184"/>
      <c r="H8184"/>
    </row>
    <row r="8185" spans="1:8" s="124" customFormat="1" x14ac:dyDescent="0.25">
      <c r="A8185"/>
      <c r="B8185"/>
      <c r="C8185"/>
      <c r="D8185"/>
      <c r="E8185"/>
      <c r="F8185"/>
      <c r="G8185"/>
      <c r="H8185"/>
    </row>
    <row r="8186" spans="1:8" s="124" customFormat="1" x14ac:dyDescent="0.25">
      <c r="A8186"/>
      <c r="B8186"/>
      <c r="C8186"/>
      <c r="D8186"/>
      <c r="E8186"/>
      <c r="F8186"/>
      <c r="G8186"/>
      <c r="H8186"/>
    </row>
    <row r="8187" spans="1:8" s="124" customFormat="1" x14ac:dyDescent="0.25">
      <c r="A8187"/>
      <c r="B8187"/>
      <c r="C8187"/>
      <c r="D8187"/>
      <c r="E8187"/>
      <c r="F8187"/>
      <c r="G8187"/>
      <c r="H8187"/>
    </row>
    <row r="8188" spans="1:8" s="124" customFormat="1" x14ac:dyDescent="0.25">
      <c r="A8188"/>
      <c r="B8188"/>
      <c r="C8188"/>
      <c r="D8188"/>
      <c r="E8188"/>
      <c r="F8188"/>
      <c r="G8188"/>
      <c r="H8188"/>
    </row>
    <row r="8189" spans="1:8" s="124" customFormat="1" x14ac:dyDescent="0.25">
      <c r="A8189"/>
      <c r="B8189"/>
      <c r="C8189"/>
      <c r="D8189"/>
      <c r="E8189"/>
      <c r="F8189"/>
      <c r="G8189"/>
      <c r="H8189"/>
    </row>
    <row r="8190" spans="1:8" s="124" customFormat="1" x14ac:dyDescent="0.25">
      <c r="A8190"/>
      <c r="B8190"/>
      <c r="C8190"/>
      <c r="D8190"/>
      <c r="E8190"/>
      <c r="F8190"/>
      <c r="G8190"/>
      <c r="H8190"/>
    </row>
    <row r="8191" spans="1:8" s="124" customFormat="1" x14ac:dyDescent="0.25">
      <c r="A8191"/>
      <c r="B8191"/>
      <c r="C8191"/>
      <c r="D8191"/>
      <c r="E8191"/>
      <c r="F8191"/>
      <c r="G8191"/>
      <c r="H8191"/>
    </row>
    <row r="8192" spans="1:8" s="124" customFormat="1" x14ac:dyDescent="0.25">
      <c r="A8192"/>
      <c r="B8192"/>
      <c r="C8192"/>
      <c r="D8192"/>
      <c r="E8192"/>
      <c r="F8192"/>
      <c r="G8192"/>
      <c r="H8192"/>
    </row>
    <row r="8193" spans="1:8" s="124" customFormat="1" x14ac:dyDescent="0.25">
      <c r="A8193"/>
      <c r="B8193"/>
      <c r="C8193"/>
      <c r="D8193"/>
      <c r="E8193"/>
      <c r="F8193"/>
      <c r="G8193"/>
      <c r="H8193"/>
    </row>
    <row r="8194" spans="1:8" s="124" customFormat="1" x14ac:dyDescent="0.25">
      <c r="A8194"/>
      <c r="B8194"/>
      <c r="C8194"/>
      <c r="D8194"/>
      <c r="E8194"/>
      <c r="F8194"/>
      <c r="G8194"/>
      <c r="H8194"/>
    </row>
    <row r="8195" spans="1:8" s="124" customFormat="1" x14ac:dyDescent="0.25">
      <c r="A8195"/>
      <c r="B8195"/>
      <c r="C8195"/>
      <c r="D8195"/>
      <c r="E8195"/>
      <c r="F8195"/>
      <c r="G8195"/>
      <c r="H8195"/>
    </row>
    <row r="8196" spans="1:8" s="124" customFormat="1" x14ac:dyDescent="0.25">
      <c r="A8196"/>
      <c r="B8196"/>
      <c r="C8196"/>
      <c r="D8196"/>
      <c r="E8196"/>
      <c r="F8196"/>
      <c r="G8196"/>
      <c r="H8196"/>
    </row>
    <row r="8197" spans="1:8" s="124" customFormat="1" x14ac:dyDescent="0.25">
      <c r="A8197"/>
      <c r="B8197"/>
      <c r="C8197"/>
      <c r="D8197"/>
      <c r="E8197"/>
      <c r="F8197"/>
      <c r="G8197"/>
      <c r="H8197"/>
    </row>
    <row r="8198" spans="1:8" s="124" customFormat="1" x14ac:dyDescent="0.25">
      <c r="A8198"/>
      <c r="B8198"/>
      <c r="C8198"/>
      <c r="D8198"/>
      <c r="E8198"/>
      <c r="F8198"/>
      <c r="G8198"/>
      <c r="H8198"/>
    </row>
    <row r="8199" spans="1:8" s="124" customFormat="1" x14ac:dyDescent="0.25">
      <c r="A8199"/>
      <c r="B8199"/>
      <c r="C8199"/>
      <c r="D8199"/>
      <c r="E8199"/>
      <c r="F8199"/>
      <c r="G8199"/>
      <c r="H8199"/>
    </row>
    <row r="8200" spans="1:8" s="124" customFormat="1" x14ac:dyDescent="0.25">
      <c r="A8200"/>
      <c r="B8200"/>
      <c r="C8200"/>
      <c r="D8200"/>
      <c r="E8200"/>
      <c r="F8200"/>
      <c r="G8200"/>
      <c r="H8200"/>
    </row>
    <row r="8201" spans="1:8" s="124" customFormat="1" x14ac:dyDescent="0.25">
      <c r="A8201"/>
      <c r="B8201"/>
      <c r="C8201"/>
      <c r="D8201"/>
      <c r="E8201"/>
      <c r="F8201"/>
      <c r="G8201"/>
      <c r="H8201"/>
    </row>
    <row r="8202" spans="1:8" s="124" customFormat="1" x14ac:dyDescent="0.25">
      <c r="A8202"/>
      <c r="B8202"/>
      <c r="C8202"/>
      <c r="D8202"/>
      <c r="E8202"/>
      <c r="F8202"/>
      <c r="G8202"/>
      <c r="H8202"/>
    </row>
    <row r="8203" spans="1:8" s="124" customFormat="1" x14ac:dyDescent="0.25">
      <c r="A8203"/>
      <c r="B8203"/>
      <c r="C8203"/>
      <c r="D8203"/>
      <c r="E8203"/>
      <c r="F8203"/>
      <c r="G8203"/>
      <c r="H8203"/>
    </row>
    <row r="8204" spans="1:8" s="124" customFormat="1" x14ac:dyDescent="0.25">
      <c r="A8204"/>
      <c r="B8204"/>
      <c r="C8204"/>
      <c r="D8204"/>
      <c r="E8204"/>
      <c r="F8204"/>
      <c r="G8204"/>
      <c r="H8204"/>
    </row>
    <row r="8205" spans="1:8" s="124" customFormat="1" x14ac:dyDescent="0.25">
      <c r="A8205"/>
      <c r="B8205"/>
      <c r="C8205"/>
      <c r="D8205"/>
      <c r="E8205"/>
      <c r="F8205"/>
      <c r="G8205"/>
      <c r="H8205"/>
    </row>
    <row r="8206" spans="1:8" s="124" customFormat="1" x14ac:dyDescent="0.25">
      <c r="A8206"/>
      <c r="B8206"/>
      <c r="C8206"/>
      <c r="D8206"/>
      <c r="E8206"/>
      <c r="F8206"/>
      <c r="G8206"/>
      <c r="H8206"/>
    </row>
    <row r="8207" spans="1:8" s="124" customFormat="1" x14ac:dyDescent="0.25">
      <c r="A8207"/>
      <c r="B8207"/>
      <c r="C8207"/>
      <c r="D8207"/>
      <c r="E8207"/>
      <c r="F8207"/>
      <c r="G8207"/>
      <c r="H8207"/>
    </row>
    <row r="8208" spans="1:8" s="124" customFormat="1" x14ac:dyDescent="0.25">
      <c r="A8208"/>
      <c r="B8208"/>
      <c r="C8208"/>
      <c r="D8208"/>
      <c r="E8208"/>
      <c r="F8208"/>
      <c r="G8208"/>
      <c r="H8208"/>
    </row>
    <row r="8209" spans="1:8" s="124" customFormat="1" x14ac:dyDescent="0.25">
      <c r="A8209"/>
      <c r="B8209"/>
      <c r="C8209"/>
      <c r="D8209"/>
      <c r="E8209"/>
      <c r="F8209"/>
      <c r="G8209"/>
      <c r="H8209"/>
    </row>
    <row r="8210" spans="1:8" s="124" customFormat="1" x14ac:dyDescent="0.25">
      <c r="A8210"/>
      <c r="B8210"/>
      <c r="C8210"/>
      <c r="D8210"/>
      <c r="E8210"/>
      <c r="F8210"/>
      <c r="G8210"/>
      <c r="H8210"/>
    </row>
    <row r="8211" spans="1:8" s="124" customFormat="1" x14ac:dyDescent="0.25">
      <c r="A8211"/>
      <c r="B8211"/>
      <c r="C8211"/>
      <c r="D8211"/>
      <c r="E8211"/>
      <c r="F8211"/>
      <c r="G8211"/>
      <c r="H8211"/>
    </row>
    <row r="8212" spans="1:8" s="124" customFormat="1" x14ac:dyDescent="0.25">
      <c r="A8212"/>
      <c r="B8212"/>
      <c r="C8212"/>
      <c r="D8212"/>
      <c r="E8212"/>
      <c r="F8212"/>
      <c r="G8212"/>
      <c r="H8212"/>
    </row>
    <row r="8213" spans="1:8" s="124" customFormat="1" x14ac:dyDescent="0.25">
      <c r="A8213"/>
      <c r="B8213"/>
      <c r="C8213"/>
      <c r="D8213"/>
      <c r="E8213"/>
      <c r="F8213"/>
      <c r="G8213"/>
      <c r="H8213"/>
    </row>
    <row r="8214" spans="1:8" s="124" customFormat="1" x14ac:dyDescent="0.25">
      <c r="A8214"/>
      <c r="B8214"/>
      <c r="C8214"/>
      <c r="D8214"/>
      <c r="E8214"/>
      <c r="F8214"/>
      <c r="G8214"/>
      <c r="H8214"/>
    </row>
    <row r="8215" spans="1:8" s="124" customFormat="1" x14ac:dyDescent="0.25">
      <c r="A8215"/>
      <c r="B8215"/>
      <c r="C8215"/>
      <c r="D8215"/>
      <c r="E8215"/>
      <c r="F8215"/>
      <c r="G8215"/>
      <c r="H8215"/>
    </row>
    <row r="8216" spans="1:8" s="124" customFormat="1" x14ac:dyDescent="0.25">
      <c r="A8216"/>
      <c r="B8216"/>
      <c r="C8216"/>
      <c r="D8216"/>
      <c r="E8216"/>
      <c r="F8216"/>
      <c r="G8216"/>
      <c r="H8216"/>
    </row>
    <row r="8217" spans="1:8" s="124" customFormat="1" x14ac:dyDescent="0.25">
      <c r="A8217"/>
      <c r="B8217"/>
      <c r="C8217"/>
      <c r="D8217"/>
      <c r="E8217"/>
      <c r="F8217"/>
      <c r="G8217"/>
      <c r="H8217"/>
    </row>
    <row r="8218" spans="1:8" s="124" customFormat="1" x14ac:dyDescent="0.25">
      <c r="A8218"/>
      <c r="B8218"/>
      <c r="C8218"/>
      <c r="D8218"/>
      <c r="E8218"/>
      <c r="F8218"/>
      <c r="G8218"/>
      <c r="H8218"/>
    </row>
    <row r="8219" spans="1:8" s="124" customFormat="1" x14ac:dyDescent="0.25">
      <c r="A8219"/>
      <c r="B8219"/>
      <c r="C8219"/>
      <c r="D8219"/>
      <c r="E8219"/>
      <c r="F8219"/>
      <c r="G8219"/>
      <c r="H8219"/>
    </row>
    <row r="8220" spans="1:8" s="124" customFormat="1" x14ac:dyDescent="0.25">
      <c r="A8220"/>
      <c r="B8220"/>
      <c r="C8220"/>
      <c r="D8220"/>
      <c r="E8220"/>
      <c r="F8220"/>
      <c r="G8220"/>
      <c r="H8220"/>
    </row>
    <row r="8221" spans="1:8" s="124" customFormat="1" x14ac:dyDescent="0.25">
      <c r="A8221"/>
      <c r="B8221"/>
      <c r="C8221"/>
      <c r="D8221"/>
      <c r="E8221"/>
      <c r="F8221"/>
      <c r="G8221"/>
      <c r="H8221"/>
    </row>
    <row r="8222" spans="1:8" s="124" customFormat="1" x14ac:dyDescent="0.25">
      <c r="A8222"/>
      <c r="B8222"/>
      <c r="C8222"/>
      <c r="D8222"/>
      <c r="E8222"/>
      <c r="F8222"/>
      <c r="G8222"/>
      <c r="H8222"/>
    </row>
    <row r="8223" spans="1:8" s="124" customFormat="1" x14ac:dyDescent="0.25">
      <c r="A8223"/>
      <c r="B8223"/>
      <c r="C8223"/>
      <c r="D8223"/>
      <c r="E8223"/>
      <c r="F8223"/>
      <c r="G8223"/>
      <c r="H8223"/>
    </row>
    <row r="8224" spans="1:8" s="124" customFormat="1" x14ac:dyDescent="0.25">
      <c r="A8224"/>
      <c r="B8224"/>
      <c r="C8224"/>
      <c r="D8224"/>
      <c r="E8224"/>
      <c r="F8224"/>
      <c r="G8224"/>
      <c r="H8224"/>
    </row>
    <row r="8225" spans="1:8" s="124" customFormat="1" x14ac:dyDescent="0.25">
      <c r="A8225"/>
      <c r="B8225"/>
      <c r="C8225"/>
      <c r="D8225"/>
      <c r="E8225"/>
      <c r="F8225"/>
      <c r="G8225"/>
      <c r="H8225"/>
    </row>
    <row r="8226" spans="1:8" s="124" customFormat="1" x14ac:dyDescent="0.25">
      <c r="A8226"/>
      <c r="B8226"/>
      <c r="C8226"/>
      <c r="D8226"/>
      <c r="E8226"/>
      <c r="F8226"/>
      <c r="G8226"/>
      <c r="H8226"/>
    </row>
    <row r="8227" spans="1:8" s="124" customFormat="1" x14ac:dyDescent="0.25">
      <c r="A8227"/>
      <c r="B8227"/>
      <c r="C8227"/>
      <c r="D8227"/>
      <c r="E8227"/>
      <c r="F8227"/>
      <c r="G8227"/>
      <c r="H8227"/>
    </row>
    <row r="8228" spans="1:8" s="124" customFormat="1" x14ac:dyDescent="0.25">
      <c r="A8228"/>
      <c r="B8228"/>
      <c r="C8228"/>
      <c r="D8228"/>
      <c r="E8228"/>
      <c r="F8228"/>
      <c r="G8228"/>
      <c r="H8228"/>
    </row>
    <row r="8229" spans="1:8" s="124" customFormat="1" x14ac:dyDescent="0.25">
      <c r="A8229"/>
      <c r="B8229"/>
      <c r="C8229"/>
      <c r="D8229"/>
      <c r="E8229"/>
      <c r="F8229"/>
      <c r="G8229"/>
      <c r="H8229"/>
    </row>
    <row r="8230" spans="1:8" s="124" customFormat="1" x14ac:dyDescent="0.25">
      <c r="A8230"/>
      <c r="B8230"/>
      <c r="C8230"/>
      <c r="D8230"/>
      <c r="E8230"/>
      <c r="F8230"/>
      <c r="G8230"/>
      <c r="H8230"/>
    </row>
    <row r="8231" spans="1:8" s="124" customFormat="1" x14ac:dyDescent="0.25">
      <c r="A8231"/>
      <c r="B8231"/>
      <c r="C8231"/>
      <c r="D8231"/>
      <c r="E8231"/>
      <c r="F8231"/>
      <c r="G8231"/>
      <c r="H8231"/>
    </row>
    <row r="8232" spans="1:8" s="124" customFormat="1" x14ac:dyDescent="0.25">
      <c r="A8232"/>
      <c r="B8232"/>
      <c r="C8232"/>
      <c r="D8232"/>
      <c r="E8232"/>
      <c r="F8232"/>
      <c r="G8232"/>
      <c r="H8232"/>
    </row>
    <row r="8233" spans="1:8" s="124" customFormat="1" x14ac:dyDescent="0.25">
      <c r="A8233"/>
      <c r="B8233"/>
      <c r="C8233"/>
      <c r="D8233"/>
      <c r="E8233"/>
      <c r="F8233"/>
      <c r="G8233"/>
      <c r="H8233"/>
    </row>
    <row r="8234" spans="1:8" s="124" customFormat="1" x14ac:dyDescent="0.25">
      <c r="A8234"/>
      <c r="B8234"/>
      <c r="C8234"/>
      <c r="D8234"/>
      <c r="E8234"/>
      <c r="F8234"/>
      <c r="G8234"/>
      <c r="H8234"/>
    </row>
    <row r="8235" spans="1:8" s="124" customFormat="1" x14ac:dyDescent="0.25">
      <c r="A8235"/>
      <c r="B8235"/>
      <c r="C8235"/>
      <c r="D8235"/>
      <c r="E8235"/>
      <c r="F8235"/>
      <c r="G8235"/>
      <c r="H8235"/>
    </row>
    <row r="8236" spans="1:8" s="124" customFormat="1" x14ac:dyDescent="0.25">
      <c r="A8236"/>
      <c r="B8236"/>
      <c r="C8236"/>
      <c r="D8236"/>
      <c r="E8236"/>
      <c r="F8236"/>
      <c r="G8236"/>
      <c r="H8236"/>
    </row>
    <row r="8237" spans="1:8" s="124" customFormat="1" x14ac:dyDescent="0.25">
      <c r="A8237"/>
      <c r="B8237"/>
      <c r="C8237"/>
      <c r="D8237"/>
      <c r="E8237"/>
      <c r="F8237"/>
      <c r="G8237"/>
      <c r="H8237"/>
    </row>
    <row r="8238" spans="1:8" s="124" customFormat="1" x14ac:dyDescent="0.25">
      <c r="A8238"/>
      <c r="B8238"/>
      <c r="C8238"/>
      <c r="D8238"/>
      <c r="E8238"/>
      <c r="F8238"/>
      <c r="G8238"/>
      <c r="H8238"/>
    </row>
    <row r="8239" spans="1:8" s="124" customFormat="1" x14ac:dyDescent="0.25">
      <c r="A8239"/>
      <c r="B8239"/>
      <c r="C8239"/>
      <c r="D8239"/>
      <c r="E8239"/>
      <c r="F8239"/>
      <c r="G8239"/>
      <c r="H8239"/>
    </row>
    <row r="8240" spans="1:8" s="124" customFormat="1" x14ac:dyDescent="0.25">
      <c r="A8240"/>
      <c r="B8240"/>
      <c r="C8240"/>
      <c r="D8240"/>
      <c r="E8240"/>
      <c r="F8240"/>
      <c r="G8240"/>
      <c r="H8240"/>
    </row>
    <row r="8241" spans="1:8" s="124" customFormat="1" x14ac:dyDescent="0.25">
      <c r="A8241"/>
      <c r="B8241"/>
      <c r="C8241"/>
      <c r="D8241"/>
      <c r="E8241"/>
      <c r="F8241"/>
      <c r="G8241"/>
      <c r="H8241"/>
    </row>
    <row r="8242" spans="1:8" s="124" customFormat="1" x14ac:dyDescent="0.25">
      <c r="A8242"/>
      <c r="B8242"/>
      <c r="C8242"/>
      <c r="D8242"/>
      <c r="E8242"/>
      <c r="F8242"/>
      <c r="G8242"/>
      <c r="H8242"/>
    </row>
    <row r="8243" spans="1:8" s="124" customFormat="1" x14ac:dyDescent="0.25">
      <c r="A8243"/>
      <c r="B8243"/>
      <c r="C8243"/>
      <c r="D8243"/>
      <c r="E8243"/>
      <c r="F8243"/>
      <c r="G8243"/>
      <c r="H8243"/>
    </row>
    <row r="8244" spans="1:8" s="124" customFormat="1" x14ac:dyDescent="0.25">
      <c r="A8244"/>
      <c r="B8244"/>
      <c r="C8244"/>
      <c r="D8244"/>
      <c r="E8244"/>
      <c r="F8244"/>
      <c r="G8244"/>
      <c r="H8244"/>
    </row>
    <row r="8245" spans="1:8" s="124" customFormat="1" x14ac:dyDescent="0.25">
      <c r="A8245"/>
      <c r="B8245"/>
      <c r="C8245"/>
      <c r="D8245"/>
      <c r="E8245"/>
      <c r="F8245"/>
      <c r="G8245"/>
      <c r="H8245"/>
    </row>
    <row r="8246" spans="1:8" s="124" customFormat="1" x14ac:dyDescent="0.25">
      <c r="A8246"/>
      <c r="B8246"/>
      <c r="C8246"/>
      <c r="D8246"/>
      <c r="E8246"/>
      <c r="F8246"/>
      <c r="G8246"/>
      <c r="H8246"/>
    </row>
    <row r="8247" spans="1:8" s="124" customFormat="1" x14ac:dyDescent="0.25">
      <c r="A8247"/>
      <c r="B8247"/>
      <c r="C8247"/>
      <c r="D8247"/>
      <c r="E8247"/>
      <c r="F8247"/>
      <c r="G8247"/>
      <c r="H8247"/>
    </row>
    <row r="8248" spans="1:8" s="124" customFormat="1" x14ac:dyDescent="0.25">
      <c r="A8248"/>
      <c r="B8248"/>
      <c r="C8248"/>
      <c r="D8248"/>
      <c r="E8248"/>
      <c r="F8248"/>
      <c r="G8248"/>
      <c r="H8248"/>
    </row>
    <row r="8249" spans="1:8" s="124" customFormat="1" x14ac:dyDescent="0.25">
      <c r="A8249"/>
      <c r="B8249"/>
      <c r="C8249"/>
      <c r="D8249"/>
      <c r="E8249"/>
      <c r="F8249"/>
      <c r="G8249"/>
      <c r="H8249"/>
    </row>
    <row r="8250" spans="1:8" s="124" customFormat="1" x14ac:dyDescent="0.25">
      <c r="A8250"/>
      <c r="B8250"/>
      <c r="C8250"/>
      <c r="D8250"/>
      <c r="E8250"/>
      <c r="F8250"/>
      <c r="G8250"/>
      <c r="H8250"/>
    </row>
    <row r="8251" spans="1:8" s="124" customFormat="1" x14ac:dyDescent="0.25">
      <c r="A8251"/>
      <c r="B8251"/>
      <c r="C8251"/>
      <c r="D8251"/>
      <c r="E8251"/>
      <c r="F8251"/>
      <c r="G8251"/>
      <c r="H8251"/>
    </row>
    <row r="8252" spans="1:8" s="124" customFormat="1" x14ac:dyDescent="0.25">
      <c r="A8252"/>
      <c r="B8252"/>
      <c r="C8252"/>
      <c r="D8252"/>
      <c r="E8252"/>
      <c r="F8252"/>
      <c r="G8252"/>
      <c r="H8252"/>
    </row>
    <row r="8253" spans="1:8" s="124" customFormat="1" x14ac:dyDescent="0.25">
      <c r="A8253"/>
      <c r="B8253"/>
      <c r="C8253"/>
      <c r="D8253"/>
      <c r="E8253"/>
      <c r="F8253"/>
      <c r="G8253"/>
      <c r="H8253"/>
    </row>
    <row r="8254" spans="1:8" s="124" customFormat="1" x14ac:dyDescent="0.25">
      <c r="A8254"/>
      <c r="B8254"/>
      <c r="C8254"/>
      <c r="D8254"/>
      <c r="E8254"/>
      <c r="F8254"/>
      <c r="G8254"/>
      <c r="H8254"/>
    </row>
    <row r="8255" spans="1:8" s="124" customFormat="1" x14ac:dyDescent="0.25">
      <c r="A8255"/>
      <c r="B8255"/>
      <c r="C8255"/>
      <c r="D8255"/>
      <c r="E8255"/>
      <c r="F8255"/>
      <c r="G8255"/>
      <c r="H8255"/>
    </row>
    <row r="8256" spans="1:8" s="124" customFormat="1" x14ac:dyDescent="0.25">
      <c r="A8256"/>
      <c r="B8256"/>
      <c r="C8256"/>
      <c r="D8256"/>
      <c r="E8256"/>
      <c r="F8256"/>
      <c r="G8256"/>
      <c r="H8256"/>
    </row>
    <row r="8257" spans="1:8" s="124" customFormat="1" x14ac:dyDescent="0.25">
      <c r="A8257"/>
      <c r="B8257"/>
      <c r="C8257"/>
      <c r="D8257"/>
      <c r="E8257"/>
      <c r="F8257"/>
      <c r="G8257"/>
      <c r="H8257"/>
    </row>
    <row r="8258" spans="1:8" s="124" customFormat="1" x14ac:dyDescent="0.25">
      <c r="A8258"/>
      <c r="B8258"/>
      <c r="C8258"/>
      <c r="D8258"/>
      <c r="E8258"/>
      <c r="F8258"/>
      <c r="G8258"/>
      <c r="H8258"/>
    </row>
    <row r="8259" spans="1:8" s="124" customFormat="1" x14ac:dyDescent="0.25">
      <c r="A8259"/>
      <c r="B8259"/>
      <c r="C8259"/>
      <c r="D8259"/>
      <c r="E8259"/>
      <c r="F8259"/>
      <c r="G8259"/>
      <c r="H8259"/>
    </row>
    <row r="8260" spans="1:8" s="124" customFormat="1" x14ac:dyDescent="0.25">
      <c r="A8260"/>
      <c r="B8260"/>
      <c r="C8260"/>
      <c r="D8260"/>
      <c r="E8260"/>
      <c r="F8260"/>
      <c r="G8260"/>
      <c r="H8260"/>
    </row>
    <row r="8261" spans="1:8" s="124" customFormat="1" x14ac:dyDescent="0.25">
      <c r="A8261"/>
      <c r="B8261"/>
      <c r="C8261"/>
      <c r="D8261"/>
      <c r="E8261"/>
      <c r="F8261"/>
      <c r="G8261"/>
      <c r="H8261"/>
    </row>
    <row r="8262" spans="1:8" s="124" customFormat="1" x14ac:dyDescent="0.25">
      <c r="A8262"/>
      <c r="B8262"/>
      <c r="C8262"/>
      <c r="D8262"/>
      <c r="E8262"/>
      <c r="F8262"/>
      <c r="G8262"/>
      <c r="H8262"/>
    </row>
    <row r="8263" spans="1:8" s="124" customFormat="1" x14ac:dyDescent="0.25">
      <c r="A8263"/>
      <c r="B8263"/>
      <c r="C8263"/>
      <c r="D8263"/>
      <c r="E8263"/>
      <c r="F8263"/>
      <c r="G8263"/>
      <c r="H8263"/>
    </row>
    <row r="8264" spans="1:8" s="124" customFormat="1" x14ac:dyDescent="0.25">
      <c r="A8264"/>
      <c r="B8264"/>
      <c r="C8264"/>
      <c r="D8264"/>
      <c r="E8264"/>
      <c r="F8264"/>
      <c r="G8264"/>
      <c r="H8264"/>
    </row>
    <row r="8265" spans="1:8" s="124" customFormat="1" x14ac:dyDescent="0.25">
      <c r="A8265"/>
      <c r="B8265"/>
      <c r="C8265"/>
      <c r="D8265"/>
      <c r="E8265"/>
      <c r="F8265"/>
      <c r="G8265"/>
      <c r="H8265"/>
    </row>
    <row r="8266" spans="1:8" s="124" customFormat="1" x14ac:dyDescent="0.25">
      <c r="A8266"/>
      <c r="B8266"/>
      <c r="C8266"/>
      <c r="D8266"/>
      <c r="E8266"/>
      <c r="F8266"/>
      <c r="G8266"/>
      <c r="H8266"/>
    </row>
    <row r="8267" spans="1:8" s="124" customFormat="1" x14ac:dyDescent="0.25">
      <c r="A8267"/>
      <c r="B8267"/>
      <c r="C8267"/>
      <c r="D8267"/>
      <c r="E8267"/>
      <c r="F8267"/>
      <c r="G8267"/>
      <c r="H8267"/>
    </row>
    <row r="8268" spans="1:8" s="124" customFormat="1" x14ac:dyDescent="0.25">
      <c r="A8268"/>
      <c r="B8268"/>
      <c r="C8268"/>
      <c r="D8268"/>
      <c r="E8268"/>
      <c r="F8268"/>
      <c r="G8268"/>
      <c r="H8268"/>
    </row>
    <row r="8269" spans="1:8" s="124" customFormat="1" x14ac:dyDescent="0.25">
      <c r="A8269"/>
      <c r="B8269"/>
      <c r="C8269"/>
      <c r="D8269"/>
      <c r="E8269"/>
      <c r="F8269"/>
      <c r="G8269"/>
      <c r="H8269"/>
    </row>
    <row r="8270" spans="1:8" s="124" customFormat="1" x14ac:dyDescent="0.25">
      <c r="A8270"/>
      <c r="B8270"/>
      <c r="C8270"/>
      <c r="D8270"/>
      <c r="E8270"/>
      <c r="F8270"/>
      <c r="G8270"/>
      <c r="H8270"/>
    </row>
    <row r="8271" spans="1:8" s="124" customFormat="1" x14ac:dyDescent="0.25">
      <c r="A8271"/>
      <c r="B8271"/>
      <c r="C8271"/>
      <c r="D8271"/>
      <c r="E8271"/>
      <c r="F8271"/>
      <c r="G8271"/>
      <c r="H8271"/>
    </row>
    <row r="8272" spans="1:8" s="124" customFormat="1" x14ac:dyDescent="0.25">
      <c r="A8272"/>
      <c r="B8272"/>
      <c r="C8272"/>
      <c r="D8272"/>
      <c r="E8272"/>
      <c r="F8272"/>
      <c r="G8272"/>
      <c r="H8272"/>
    </row>
    <row r="8273" spans="1:8" s="124" customFormat="1" x14ac:dyDescent="0.25">
      <c r="A8273"/>
      <c r="B8273"/>
      <c r="C8273"/>
      <c r="D8273"/>
      <c r="E8273"/>
      <c r="F8273"/>
      <c r="G8273"/>
      <c r="H8273"/>
    </row>
    <row r="8274" spans="1:8" s="124" customFormat="1" x14ac:dyDescent="0.25">
      <c r="A8274"/>
      <c r="B8274"/>
      <c r="C8274"/>
      <c r="D8274"/>
      <c r="E8274"/>
      <c r="F8274"/>
      <c r="G8274"/>
      <c r="H8274"/>
    </row>
    <row r="8275" spans="1:8" s="124" customFormat="1" x14ac:dyDescent="0.25">
      <c r="A8275"/>
      <c r="B8275"/>
      <c r="C8275"/>
      <c r="D8275"/>
      <c r="E8275"/>
      <c r="F8275"/>
      <c r="G8275"/>
      <c r="H8275"/>
    </row>
    <row r="8276" spans="1:8" s="124" customFormat="1" x14ac:dyDescent="0.25">
      <c r="A8276"/>
      <c r="B8276"/>
      <c r="C8276"/>
      <c r="D8276"/>
      <c r="E8276"/>
      <c r="F8276"/>
      <c r="G8276"/>
      <c r="H8276"/>
    </row>
    <row r="8277" spans="1:8" s="124" customFormat="1" x14ac:dyDescent="0.25">
      <c r="A8277"/>
      <c r="B8277"/>
      <c r="C8277"/>
      <c r="D8277"/>
      <c r="E8277"/>
      <c r="F8277"/>
      <c r="G8277"/>
      <c r="H8277"/>
    </row>
    <row r="8278" spans="1:8" s="124" customFormat="1" x14ac:dyDescent="0.25">
      <c r="A8278"/>
      <c r="B8278"/>
      <c r="C8278"/>
      <c r="D8278"/>
      <c r="E8278"/>
      <c r="F8278"/>
      <c r="G8278"/>
      <c r="H8278"/>
    </row>
    <row r="8279" spans="1:8" s="124" customFormat="1" x14ac:dyDescent="0.25">
      <c r="A8279"/>
      <c r="B8279"/>
      <c r="C8279"/>
      <c r="D8279"/>
      <c r="E8279"/>
      <c r="F8279"/>
      <c r="G8279"/>
      <c r="H8279"/>
    </row>
    <row r="8280" spans="1:8" s="124" customFormat="1" x14ac:dyDescent="0.25">
      <c r="A8280"/>
      <c r="B8280"/>
      <c r="C8280"/>
      <c r="D8280"/>
      <c r="E8280"/>
      <c r="F8280"/>
      <c r="G8280"/>
      <c r="H8280"/>
    </row>
    <row r="8281" spans="1:8" s="124" customFormat="1" x14ac:dyDescent="0.25">
      <c r="A8281"/>
      <c r="B8281"/>
      <c r="C8281"/>
      <c r="D8281"/>
      <c r="E8281"/>
      <c r="F8281"/>
      <c r="G8281"/>
      <c r="H8281"/>
    </row>
    <row r="8282" spans="1:8" s="124" customFormat="1" x14ac:dyDescent="0.25">
      <c r="A8282"/>
      <c r="B8282"/>
      <c r="C8282"/>
      <c r="D8282"/>
      <c r="E8282"/>
      <c r="F8282"/>
      <c r="G8282"/>
      <c r="H8282"/>
    </row>
    <row r="8283" spans="1:8" s="124" customFormat="1" x14ac:dyDescent="0.25">
      <c r="A8283"/>
      <c r="B8283"/>
      <c r="C8283"/>
      <c r="D8283"/>
      <c r="E8283"/>
      <c r="F8283"/>
      <c r="G8283"/>
      <c r="H8283"/>
    </row>
    <row r="8284" spans="1:8" s="124" customFormat="1" x14ac:dyDescent="0.25">
      <c r="A8284"/>
      <c r="B8284"/>
      <c r="C8284"/>
      <c r="D8284"/>
      <c r="E8284"/>
      <c r="F8284"/>
      <c r="G8284"/>
      <c r="H8284"/>
    </row>
    <row r="8285" spans="1:8" s="124" customFormat="1" x14ac:dyDescent="0.25">
      <c r="A8285"/>
      <c r="B8285"/>
      <c r="C8285"/>
      <c r="D8285"/>
      <c r="E8285"/>
      <c r="F8285"/>
      <c r="G8285"/>
      <c r="H8285"/>
    </row>
    <row r="8286" spans="1:8" s="124" customFormat="1" x14ac:dyDescent="0.25">
      <c r="A8286"/>
      <c r="B8286"/>
      <c r="C8286"/>
      <c r="D8286"/>
      <c r="E8286"/>
      <c r="F8286"/>
      <c r="G8286"/>
      <c r="H8286"/>
    </row>
    <row r="8287" spans="1:8" s="124" customFormat="1" x14ac:dyDescent="0.25">
      <c r="A8287"/>
      <c r="B8287"/>
      <c r="C8287"/>
      <c r="D8287"/>
      <c r="E8287"/>
      <c r="F8287"/>
      <c r="G8287"/>
      <c r="H8287"/>
    </row>
    <row r="8288" spans="1:8" s="124" customFormat="1" x14ac:dyDescent="0.25">
      <c r="A8288"/>
      <c r="B8288"/>
      <c r="C8288"/>
      <c r="D8288"/>
      <c r="E8288"/>
      <c r="F8288"/>
      <c r="G8288"/>
      <c r="H8288"/>
    </row>
    <row r="8289" spans="1:8" s="124" customFormat="1" x14ac:dyDescent="0.25">
      <c r="A8289"/>
      <c r="B8289"/>
      <c r="C8289"/>
      <c r="D8289"/>
      <c r="E8289"/>
      <c r="F8289"/>
      <c r="G8289"/>
      <c r="H8289"/>
    </row>
    <row r="8290" spans="1:8" s="124" customFormat="1" x14ac:dyDescent="0.25">
      <c r="A8290"/>
      <c r="B8290"/>
      <c r="C8290"/>
      <c r="D8290"/>
      <c r="E8290"/>
      <c r="F8290"/>
      <c r="G8290"/>
      <c r="H8290"/>
    </row>
    <row r="8291" spans="1:8" s="124" customFormat="1" x14ac:dyDescent="0.25">
      <c r="A8291"/>
      <c r="B8291"/>
      <c r="C8291"/>
      <c r="D8291"/>
      <c r="E8291"/>
      <c r="F8291"/>
      <c r="G8291"/>
      <c r="H8291"/>
    </row>
    <row r="8292" spans="1:8" s="124" customFormat="1" x14ac:dyDescent="0.25">
      <c r="A8292"/>
      <c r="B8292"/>
      <c r="C8292"/>
      <c r="D8292"/>
      <c r="E8292"/>
      <c r="F8292"/>
      <c r="G8292"/>
      <c r="H8292"/>
    </row>
    <row r="8293" spans="1:8" s="124" customFormat="1" x14ac:dyDescent="0.25">
      <c r="A8293"/>
      <c r="B8293"/>
      <c r="C8293"/>
      <c r="D8293"/>
      <c r="E8293"/>
      <c r="F8293"/>
      <c r="G8293"/>
      <c r="H8293"/>
    </row>
    <row r="8294" spans="1:8" s="124" customFormat="1" x14ac:dyDescent="0.25">
      <c r="A8294"/>
      <c r="B8294"/>
      <c r="C8294"/>
      <c r="D8294"/>
      <c r="E8294"/>
      <c r="F8294"/>
      <c r="G8294"/>
      <c r="H8294"/>
    </row>
    <row r="8295" spans="1:8" s="124" customFormat="1" x14ac:dyDescent="0.25">
      <c r="A8295"/>
      <c r="B8295"/>
      <c r="C8295"/>
      <c r="D8295"/>
      <c r="E8295"/>
      <c r="F8295"/>
      <c r="G8295"/>
      <c r="H8295"/>
    </row>
    <row r="8296" spans="1:8" s="124" customFormat="1" x14ac:dyDescent="0.25">
      <c r="A8296"/>
      <c r="B8296"/>
      <c r="C8296"/>
      <c r="D8296"/>
      <c r="E8296"/>
      <c r="F8296"/>
      <c r="G8296"/>
      <c r="H8296"/>
    </row>
    <row r="8297" spans="1:8" s="124" customFormat="1" x14ac:dyDescent="0.25">
      <c r="A8297"/>
      <c r="B8297"/>
      <c r="C8297"/>
      <c r="D8297"/>
      <c r="E8297"/>
      <c r="F8297"/>
      <c r="G8297"/>
      <c r="H8297"/>
    </row>
    <row r="8298" spans="1:8" s="124" customFormat="1" x14ac:dyDescent="0.25">
      <c r="A8298"/>
      <c r="B8298"/>
      <c r="C8298"/>
      <c r="D8298"/>
      <c r="E8298"/>
      <c r="F8298"/>
      <c r="G8298"/>
      <c r="H8298"/>
    </row>
    <row r="8299" spans="1:8" s="124" customFormat="1" x14ac:dyDescent="0.25">
      <c r="A8299"/>
      <c r="B8299"/>
      <c r="C8299"/>
      <c r="D8299"/>
      <c r="E8299"/>
      <c r="F8299"/>
      <c r="G8299"/>
      <c r="H8299"/>
    </row>
    <row r="8300" spans="1:8" s="124" customFormat="1" x14ac:dyDescent="0.25">
      <c r="A8300"/>
      <c r="B8300"/>
      <c r="C8300"/>
      <c r="D8300"/>
      <c r="E8300"/>
      <c r="F8300"/>
      <c r="G8300"/>
      <c r="H8300"/>
    </row>
    <row r="8301" spans="1:8" s="124" customFormat="1" x14ac:dyDescent="0.25">
      <c r="A8301"/>
      <c r="B8301"/>
      <c r="C8301"/>
      <c r="D8301"/>
      <c r="E8301"/>
      <c r="F8301"/>
      <c r="G8301"/>
      <c r="H8301"/>
    </row>
    <row r="8302" spans="1:8" s="124" customFormat="1" x14ac:dyDescent="0.25">
      <c r="A8302"/>
      <c r="B8302"/>
      <c r="C8302"/>
      <c r="D8302"/>
      <c r="E8302"/>
      <c r="F8302"/>
      <c r="G8302"/>
      <c r="H8302"/>
    </row>
    <row r="8303" spans="1:8" s="124" customFormat="1" x14ac:dyDescent="0.25">
      <c r="A8303"/>
      <c r="B8303"/>
      <c r="C8303"/>
      <c r="D8303"/>
      <c r="E8303"/>
      <c r="F8303"/>
      <c r="G8303"/>
      <c r="H8303"/>
    </row>
    <row r="8304" spans="1:8" s="124" customFormat="1" x14ac:dyDescent="0.25">
      <c r="A8304"/>
      <c r="B8304"/>
      <c r="C8304"/>
      <c r="D8304"/>
      <c r="E8304"/>
      <c r="F8304"/>
      <c r="G8304"/>
      <c r="H8304"/>
    </row>
    <row r="8305" spans="1:8" s="124" customFormat="1" x14ac:dyDescent="0.25">
      <c r="A8305"/>
      <c r="B8305"/>
      <c r="C8305"/>
      <c r="D8305"/>
      <c r="E8305"/>
      <c r="F8305"/>
      <c r="G8305"/>
      <c r="H8305"/>
    </row>
    <row r="8306" spans="1:8" s="124" customFormat="1" x14ac:dyDescent="0.25">
      <c r="A8306"/>
      <c r="B8306"/>
      <c r="C8306"/>
      <c r="D8306"/>
      <c r="E8306"/>
      <c r="F8306"/>
      <c r="G8306"/>
      <c r="H8306"/>
    </row>
    <row r="8307" spans="1:8" s="124" customFormat="1" x14ac:dyDescent="0.25">
      <c r="A8307"/>
      <c r="B8307"/>
      <c r="C8307"/>
      <c r="D8307"/>
      <c r="E8307"/>
      <c r="F8307"/>
      <c r="G8307"/>
      <c r="H8307"/>
    </row>
    <row r="8308" spans="1:8" s="124" customFormat="1" x14ac:dyDescent="0.25">
      <c r="A8308"/>
      <c r="B8308"/>
      <c r="C8308"/>
      <c r="D8308"/>
      <c r="E8308"/>
      <c r="F8308"/>
      <c r="G8308"/>
      <c r="H8308"/>
    </row>
    <row r="8309" spans="1:8" s="124" customFormat="1" x14ac:dyDescent="0.25">
      <c r="A8309"/>
      <c r="B8309"/>
      <c r="C8309"/>
      <c r="D8309"/>
      <c r="E8309"/>
      <c r="F8309"/>
      <c r="G8309"/>
      <c r="H8309"/>
    </row>
    <row r="8310" spans="1:8" s="124" customFormat="1" x14ac:dyDescent="0.25">
      <c r="A8310"/>
      <c r="B8310"/>
      <c r="C8310"/>
      <c r="D8310"/>
      <c r="E8310"/>
      <c r="F8310"/>
      <c r="G8310"/>
      <c r="H8310"/>
    </row>
    <row r="8311" spans="1:8" s="124" customFormat="1" x14ac:dyDescent="0.25">
      <c r="A8311"/>
      <c r="B8311"/>
      <c r="C8311"/>
      <c r="D8311"/>
      <c r="E8311"/>
      <c r="F8311"/>
      <c r="G8311"/>
      <c r="H8311"/>
    </row>
    <row r="8312" spans="1:8" s="124" customFormat="1" x14ac:dyDescent="0.25">
      <c r="A8312"/>
      <c r="B8312"/>
      <c r="C8312"/>
      <c r="D8312"/>
      <c r="E8312"/>
      <c r="F8312"/>
      <c r="G8312"/>
      <c r="H8312"/>
    </row>
    <row r="8313" spans="1:8" s="124" customFormat="1" x14ac:dyDescent="0.25">
      <c r="A8313"/>
      <c r="B8313"/>
      <c r="C8313"/>
      <c r="D8313"/>
      <c r="E8313"/>
      <c r="F8313"/>
      <c r="G8313"/>
      <c r="H8313"/>
    </row>
    <row r="8314" spans="1:8" s="124" customFormat="1" x14ac:dyDescent="0.25">
      <c r="A8314"/>
      <c r="B8314"/>
      <c r="C8314"/>
      <c r="D8314"/>
      <c r="E8314"/>
      <c r="F8314"/>
      <c r="G8314"/>
      <c r="H8314"/>
    </row>
    <row r="8315" spans="1:8" s="124" customFormat="1" x14ac:dyDescent="0.25">
      <c r="A8315"/>
      <c r="B8315"/>
      <c r="C8315"/>
      <c r="D8315"/>
      <c r="E8315"/>
      <c r="F8315"/>
      <c r="G8315"/>
      <c r="H8315"/>
    </row>
    <row r="8316" spans="1:8" s="124" customFormat="1" x14ac:dyDescent="0.25">
      <c r="A8316"/>
      <c r="B8316"/>
      <c r="C8316"/>
      <c r="D8316"/>
      <c r="E8316"/>
      <c r="F8316"/>
      <c r="G8316"/>
      <c r="H8316"/>
    </row>
    <row r="8317" spans="1:8" s="124" customFormat="1" x14ac:dyDescent="0.25">
      <c r="A8317"/>
      <c r="B8317"/>
      <c r="C8317"/>
      <c r="D8317"/>
      <c r="E8317"/>
      <c r="F8317"/>
      <c r="G8317"/>
      <c r="H8317"/>
    </row>
    <row r="8318" spans="1:8" s="124" customFormat="1" x14ac:dyDescent="0.25">
      <c r="A8318"/>
      <c r="B8318"/>
      <c r="C8318"/>
      <c r="D8318"/>
      <c r="E8318"/>
      <c r="F8318"/>
      <c r="G8318"/>
      <c r="H8318"/>
    </row>
    <row r="8319" spans="1:8" s="124" customFormat="1" x14ac:dyDescent="0.25">
      <c r="A8319"/>
      <c r="B8319"/>
      <c r="C8319"/>
      <c r="D8319"/>
      <c r="E8319"/>
      <c r="F8319"/>
      <c r="G8319"/>
      <c r="H8319"/>
    </row>
    <row r="8320" spans="1:8" s="124" customFormat="1" x14ac:dyDescent="0.25">
      <c r="A8320"/>
      <c r="B8320"/>
      <c r="C8320"/>
      <c r="D8320"/>
      <c r="E8320"/>
      <c r="F8320"/>
      <c r="G8320"/>
      <c r="H8320"/>
    </row>
    <row r="8321" spans="1:8" s="124" customFormat="1" x14ac:dyDescent="0.25">
      <c r="A8321"/>
      <c r="B8321"/>
      <c r="C8321"/>
      <c r="D8321"/>
      <c r="E8321"/>
      <c r="F8321"/>
      <c r="G8321"/>
      <c r="H8321"/>
    </row>
    <row r="8322" spans="1:8" s="124" customFormat="1" x14ac:dyDescent="0.25">
      <c r="A8322"/>
      <c r="B8322"/>
      <c r="C8322"/>
      <c r="D8322"/>
      <c r="E8322"/>
      <c r="F8322"/>
      <c r="G8322"/>
      <c r="H8322"/>
    </row>
    <row r="8323" spans="1:8" s="124" customFormat="1" x14ac:dyDescent="0.25">
      <c r="A8323"/>
      <c r="B8323"/>
      <c r="C8323"/>
      <c r="D8323"/>
      <c r="E8323"/>
      <c r="F8323"/>
      <c r="G8323"/>
      <c r="H8323"/>
    </row>
    <row r="8324" spans="1:8" s="124" customFormat="1" x14ac:dyDescent="0.25">
      <c r="A8324"/>
      <c r="B8324"/>
      <c r="C8324"/>
      <c r="D8324"/>
      <c r="E8324"/>
      <c r="F8324"/>
      <c r="G8324"/>
      <c r="H8324"/>
    </row>
    <row r="8325" spans="1:8" s="124" customFormat="1" x14ac:dyDescent="0.25">
      <c r="A8325"/>
      <c r="B8325"/>
      <c r="C8325"/>
      <c r="D8325"/>
      <c r="E8325"/>
      <c r="F8325"/>
      <c r="G8325"/>
      <c r="H8325"/>
    </row>
    <row r="8326" spans="1:8" s="124" customFormat="1" x14ac:dyDescent="0.25">
      <c r="A8326"/>
      <c r="B8326"/>
      <c r="C8326"/>
      <c r="D8326"/>
      <c r="E8326"/>
      <c r="F8326"/>
      <c r="G8326"/>
      <c r="H8326"/>
    </row>
    <row r="8327" spans="1:8" s="124" customFormat="1" x14ac:dyDescent="0.25">
      <c r="A8327"/>
      <c r="B8327"/>
      <c r="C8327"/>
      <c r="D8327"/>
      <c r="E8327"/>
      <c r="F8327"/>
      <c r="G8327"/>
      <c r="H8327"/>
    </row>
    <row r="8328" spans="1:8" s="124" customFormat="1" x14ac:dyDescent="0.25">
      <c r="A8328"/>
      <c r="B8328"/>
      <c r="C8328"/>
      <c r="D8328"/>
      <c r="E8328"/>
      <c r="F8328"/>
      <c r="G8328"/>
      <c r="H8328"/>
    </row>
    <row r="8329" spans="1:8" s="124" customFormat="1" x14ac:dyDescent="0.25">
      <c r="A8329"/>
      <c r="B8329"/>
      <c r="C8329"/>
      <c r="D8329"/>
      <c r="E8329"/>
      <c r="F8329"/>
      <c r="G8329"/>
      <c r="H8329"/>
    </row>
    <row r="8330" spans="1:8" s="124" customFormat="1" x14ac:dyDescent="0.25">
      <c r="A8330"/>
      <c r="B8330"/>
      <c r="C8330"/>
      <c r="D8330"/>
      <c r="E8330"/>
      <c r="F8330"/>
      <c r="G8330"/>
      <c r="H8330"/>
    </row>
    <row r="8331" spans="1:8" s="124" customFormat="1" x14ac:dyDescent="0.25">
      <c r="A8331"/>
      <c r="B8331"/>
      <c r="C8331"/>
      <c r="D8331"/>
      <c r="E8331"/>
      <c r="F8331"/>
      <c r="G8331"/>
      <c r="H8331"/>
    </row>
    <row r="8332" spans="1:8" s="124" customFormat="1" x14ac:dyDescent="0.25">
      <c r="A8332"/>
      <c r="B8332"/>
      <c r="C8332"/>
      <c r="D8332"/>
      <c r="E8332"/>
      <c r="F8332"/>
      <c r="G8332"/>
      <c r="H8332"/>
    </row>
    <row r="8333" spans="1:8" s="124" customFormat="1" x14ac:dyDescent="0.25">
      <c r="A8333"/>
      <c r="B8333"/>
      <c r="C8333"/>
      <c r="D8333"/>
      <c r="E8333"/>
      <c r="F8333"/>
      <c r="G8333"/>
      <c r="H8333"/>
    </row>
    <row r="8334" spans="1:8" s="124" customFormat="1" x14ac:dyDescent="0.25">
      <c r="A8334"/>
      <c r="B8334"/>
      <c r="C8334"/>
      <c r="D8334"/>
      <c r="E8334"/>
      <c r="F8334"/>
      <c r="G8334"/>
      <c r="H8334"/>
    </row>
    <row r="8335" spans="1:8" s="124" customFormat="1" x14ac:dyDescent="0.25">
      <c r="A8335"/>
      <c r="B8335"/>
      <c r="C8335"/>
      <c r="D8335"/>
      <c r="E8335"/>
      <c r="F8335"/>
      <c r="G8335"/>
      <c r="H8335"/>
    </row>
    <row r="8336" spans="1:8" s="124" customFormat="1" x14ac:dyDescent="0.25">
      <c r="A8336"/>
      <c r="B8336"/>
      <c r="C8336"/>
      <c r="D8336"/>
      <c r="E8336"/>
      <c r="F8336"/>
      <c r="G8336"/>
      <c r="H8336"/>
    </row>
    <row r="8337" spans="1:8" s="124" customFormat="1" x14ac:dyDescent="0.25">
      <c r="A8337"/>
      <c r="B8337"/>
      <c r="C8337"/>
      <c r="D8337"/>
      <c r="E8337"/>
      <c r="F8337"/>
      <c r="G8337"/>
      <c r="H8337"/>
    </row>
    <row r="8338" spans="1:8" s="124" customFormat="1" x14ac:dyDescent="0.25">
      <c r="A8338"/>
      <c r="B8338"/>
      <c r="C8338"/>
      <c r="D8338"/>
      <c r="E8338"/>
      <c r="F8338"/>
      <c r="G8338"/>
      <c r="H8338"/>
    </row>
    <row r="8339" spans="1:8" s="124" customFormat="1" x14ac:dyDescent="0.25">
      <c r="A8339"/>
      <c r="B8339"/>
      <c r="C8339"/>
      <c r="D8339"/>
      <c r="E8339"/>
      <c r="F8339"/>
      <c r="G8339"/>
      <c r="H8339"/>
    </row>
    <row r="8340" spans="1:8" s="124" customFormat="1" x14ac:dyDescent="0.25">
      <c r="A8340"/>
      <c r="B8340"/>
      <c r="C8340"/>
      <c r="D8340"/>
      <c r="E8340"/>
      <c r="F8340"/>
      <c r="G8340"/>
      <c r="H8340"/>
    </row>
    <row r="8341" spans="1:8" s="124" customFormat="1" x14ac:dyDescent="0.25">
      <c r="A8341"/>
      <c r="B8341"/>
      <c r="C8341"/>
      <c r="D8341"/>
      <c r="E8341"/>
      <c r="F8341"/>
      <c r="G8341"/>
      <c r="H8341"/>
    </row>
    <row r="8342" spans="1:8" s="124" customFormat="1" x14ac:dyDescent="0.25">
      <c r="A8342"/>
      <c r="B8342"/>
      <c r="C8342"/>
      <c r="D8342"/>
      <c r="E8342"/>
      <c r="F8342"/>
      <c r="G8342"/>
      <c r="H8342"/>
    </row>
    <row r="8343" spans="1:8" s="124" customFormat="1" x14ac:dyDescent="0.25">
      <c r="A8343"/>
      <c r="B8343"/>
      <c r="C8343"/>
      <c r="D8343"/>
      <c r="E8343"/>
      <c r="F8343"/>
      <c r="G8343"/>
      <c r="H8343"/>
    </row>
    <row r="8344" spans="1:8" s="124" customFormat="1" x14ac:dyDescent="0.25">
      <c r="A8344"/>
      <c r="B8344"/>
      <c r="C8344"/>
      <c r="D8344"/>
      <c r="E8344"/>
      <c r="F8344"/>
      <c r="G8344"/>
      <c r="H8344"/>
    </row>
    <row r="8345" spans="1:8" s="124" customFormat="1" x14ac:dyDescent="0.25">
      <c r="A8345"/>
      <c r="B8345"/>
      <c r="C8345"/>
      <c r="D8345"/>
      <c r="E8345"/>
      <c r="F8345"/>
      <c r="G8345"/>
      <c r="H8345"/>
    </row>
    <row r="8346" spans="1:8" s="124" customFormat="1" x14ac:dyDescent="0.25">
      <c r="A8346"/>
      <c r="B8346"/>
      <c r="C8346"/>
      <c r="D8346"/>
      <c r="E8346"/>
      <c r="F8346"/>
      <c r="G8346"/>
      <c r="H8346"/>
    </row>
    <row r="8347" spans="1:8" s="124" customFormat="1" x14ac:dyDescent="0.25">
      <c r="A8347"/>
      <c r="B8347"/>
      <c r="C8347"/>
      <c r="D8347"/>
      <c r="E8347"/>
      <c r="F8347"/>
      <c r="G8347"/>
      <c r="H8347"/>
    </row>
    <row r="8348" spans="1:8" s="124" customFormat="1" x14ac:dyDescent="0.25">
      <c r="A8348"/>
      <c r="B8348"/>
      <c r="C8348"/>
      <c r="D8348"/>
      <c r="E8348"/>
      <c r="F8348"/>
      <c r="G8348"/>
      <c r="H8348"/>
    </row>
    <row r="8349" spans="1:8" s="124" customFormat="1" x14ac:dyDescent="0.25">
      <c r="A8349"/>
      <c r="B8349"/>
      <c r="C8349"/>
      <c r="D8349"/>
      <c r="E8349"/>
      <c r="F8349"/>
      <c r="G8349"/>
      <c r="H8349"/>
    </row>
    <row r="8350" spans="1:8" s="124" customFormat="1" x14ac:dyDescent="0.25">
      <c r="A8350"/>
      <c r="B8350"/>
      <c r="C8350"/>
      <c r="D8350"/>
      <c r="E8350"/>
      <c r="F8350"/>
      <c r="G8350"/>
      <c r="H8350"/>
    </row>
    <row r="8351" spans="1:8" s="124" customFormat="1" x14ac:dyDescent="0.25">
      <c r="A8351"/>
      <c r="B8351"/>
      <c r="C8351"/>
      <c r="D8351"/>
      <c r="E8351"/>
      <c r="F8351"/>
      <c r="G8351"/>
      <c r="H8351"/>
    </row>
    <row r="8352" spans="1:8" s="124" customFormat="1" x14ac:dyDescent="0.25">
      <c r="A8352"/>
      <c r="B8352"/>
      <c r="C8352"/>
      <c r="D8352"/>
      <c r="E8352"/>
      <c r="F8352"/>
      <c r="G8352"/>
      <c r="H8352"/>
    </row>
    <row r="8353" spans="1:8" s="124" customFormat="1" x14ac:dyDescent="0.25">
      <c r="A8353"/>
      <c r="B8353"/>
      <c r="C8353"/>
      <c r="D8353"/>
      <c r="E8353"/>
      <c r="F8353"/>
      <c r="G8353"/>
      <c r="H8353"/>
    </row>
    <row r="8354" spans="1:8" s="124" customFormat="1" x14ac:dyDescent="0.25">
      <c r="A8354"/>
      <c r="B8354"/>
      <c r="C8354"/>
      <c r="D8354"/>
      <c r="E8354"/>
      <c r="F8354"/>
      <c r="G8354"/>
      <c r="H8354"/>
    </row>
    <row r="8355" spans="1:8" s="124" customFormat="1" x14ac:dyDescent="0.25">
      <c r="A8355"/>
      <c r="B8355"/>
      <c r="C8355"/>
      <c r="D8355"/>
      <c r="E8355"/>
      <c r="F8355"/>
      <c r="G8355"/>
      <c r="H8355"/>
    </row>
    <row r="8356" spans="1:8" s="124" customFormat="1" x14ac:dyDescent="0.25">
      <c r="A8356"/>
      <c r="B8356"/>
      <c r="C8356"/>
      <c r="D8356"/>
      <c r="E8356"/>
      <c r="F8356"/>
      <c r="G8356"/>
      <c r="H8356"/>
    </row>
    <row r="8357" spans="1:8" s="124" customFormat="1" x14ac:dyDescent="0.25">
      <c r="A8357"/>
      <c r="B8357"/>
      <c r="C8357"/>
      <c r="D8357"/>
      <c r="E8357"/>
      <c r="F8357"/>
      <c r="G8357"/>
      <c r="H8357"/>
    </row>
    <row r="8358" spans="1:8" s="124" customFormat="1" x14ac:dyDescent="0.25">
      <c r="A8358"/>
      <c r="B8358"/>
      <c r="C8358"/>
      <c r="D8358"/>
      <c r="E8358"/>
      <c r="F8358"/>
      <c r="G8358"/>
      <c r="H8358"/>
    </row>
    <row r="8359" spans="1:8" s="124" customFormat="1" x14ac:dyDescent="0.25">
      <c r="A8359"/>
      <c r="B8359"/>
      <c r="C8359"/>
      <c r="D8359"/>
      <c r="E8359"/>
      <c r="F8359"/>
      <c r="G8359"/>
      <c r="H8359"/>
    </row>
    <row r="8360" spans="1:8" s="124" customFormat="1" x14ac:dyDescent="0.25">
      <c r="A8360"/>
      <c r="B8360"/>
      <c r="C8360"/>
      <c r="D8360"/>
      <c r="E8360"/>
      <c r="F8360"/>
      <c r="G8360"/>
      <c r="H8360"/>
    </row>
    <row r="8361" spans="1:8" s="124" customFormat="1" x14ac:dyDescent="0.25">
      <c r="A8361"/>
      <c r="B8361"/>
      <c r="C8361"/>
      <c r="D8361"/>
      <c r="E8361"/>
      <c r="F8361"/>
      <c r="G8361"/>
      <c r="H8361"/>
    </row>
    <row r="8362" spans="1:8" s="124" customFormat="1" x14ac:dyDescent="0.25">
      <c r="A8362"/>
      <c r="B8362"/>
      <c r="C8362"/>
      <c r="D8362"/>
      <c r="E8362"/>
      <c r="F8362"/>
      <c r="G8362"/>
      <c r="H8362"/>
    </row>
    <row r="8363" spans="1:8" s="124" customFormat="1" x14ac:dyDescent="0.25">
      <c r="A8363"/>
      <c r="B8363"/>
      <c r="C8363"/>
      <c r="D8363"/>
      <c r="E8363"/>
      <c r="F8363"/>
      <c r="G8363"/>
      <c r="H8363"/>
    </row>
    <row r="8364" spans="1:8" s="124" customFormat="1" x14ac:dyDescent="0.25">
      <c r="A8364"/>
      <c r="B8364"/>
      <c r="C8364"/>
      <c r="D8364"/>
      <c r="E8364"/>
      <c r="F8364"/>
      <c r="G8364"/>
      <c r="H8364"/>
    </row>
    <row r="8365" spans="1:8" s="124" customFormat="1" x14ac:dyDescent="0.25">
      <c r="A8365"/>
      <c r="B8365"/>
      <c r="C8365"/>
      <c r="D8365"/>
      <c r="E8365"/>
      <c r="F8365"/>
      <c r="G8365"/>
      <c r="H8365"/>
    </row>
    <row r="8366" spans="1:8" s="124" customFormat="1" x14ac:dyDescent="0.25">
      <c r="A8366"/>
      <c r="B8366"/>
      <c r="C8366"/>
      <c r="D8366"/>
      <c r="E8366"/>
      <c r="F8366"/>
      <c r="G8366"/>
      <c r="H8366"/>
    </row>
    <row r="8367" spans="1:8" s="124" customFormat="1" x14ac:dyDescent="0.25">
      <c r="A8367"/>
      <c r="B8367"/>
      <c r="C8367"/>
      <c r="D8367"/>
      <c r="E8367"/>
      <c r="F8367"/>
      <c r="G8367"/>
      <c r="H8367"/>
    </row>
    <row r="8368" spans="1:8" s="124" customFormat="1" x14ac:dyDescent="0.25">
      <c r="A8368"/>
      <c r="B8368"/>
      <c r="C8368"/>
      <c r="D8368"/>
      <c r="E8368"/>
      <c r="F8368"/>
      <c r="G8368"/>
      <c r="H8368"/>
    </row>
    <row r="8369" spans="1:8" s="124" customFormat="1" x14ac:dyDescent="0.25">
      <c r="A8369"/>
      <c r="B8369"/>
      <c r="C8369"/>
      <c r="D8369"/>
      <c r="E8369"/>
      <c r="F8369"/>
      <c r="G8369"/>
      <c r="H8369"/>
    </row>
    <row r="8370" spans="1:8" s="124" customFormat="1" x14ac:dyDescent="0.25">
      <c r="A8370"/>
      <c r="B8370"/>
      <c r="C8370"/>
      <c r="D8370"/>
      <c r="E8370"/>
      <c r="F8370"/>
      <c r="G8370"/>
      <c r="H8370"/>
    </row>
    <row r="8371" spans="1:8" s="124" customFormat="1" x14ac:dyDescent="0.25">
      <c r="A8371"/>
      <c r="B8371"/>
      <c r="C8371"/>
      <c r="D8371"/>
      <c r="E8371"/>
      <c r="F8371"/>
      <c r="G8371"/>
      <c r="H8371"/>
    </row>
    <row r="8372" spans="1:8" s="124" customFormat="1" x14ac:dyDescent="0.25">
      <c r="A8372"/>
      <c r="B8372"/>
      <c r="C8372"/>
      <c r="D8372"/>
      <c r="E8372"/>
      <c r="F8372"/>
      <c r="G8372"/>
      <c r="H8372"/>
    </row>
    <row r="8373" spans="1:8" s="124" customFormat="1" x14ac:dyDescent="0.25">
      <c r="A8373"/>
      <c r="B8373"/>
      <c r="C8373"/>
      <c r="D8373"/>
      <c r="E8373"/>
      <c r="F8373"/>
      <c r="G8373"/>
      <c r="H8373"/>
    </row>
    <row r="8374" spans="1:8" s="124" customFormat="1" x14ac:dyDescent="0.25">
      <c r="A8374"/>
      <c r="B8374"/>
      <c r="C8374"/>
      <c r="D8374"/>
      <c r="E8374"/>
      <c r="F8374"/>
      <c r="G8374"/>
      <c r="H8374"/>
    </row>
    <row r="8375" spans="1:8" s="124" customFormat="1" x14ac:dyDescent="0.25">
      <c r="A8375"/>
      <c r="B8375"/>
      <c r="C8375"/>
      <c r="D8375"/>
      <c r="E8375"/>
      <c r="F8375"/>
      <c r="G8375"/>
      <c r="H8375"/>
    </row>
    <row r="8376" spans="1:8" s="124" customFormat="1" x14ac:dyDescent="0.25">
      <c r="A8376"/>
      <c r="B8376"/>
      <c r="C8376"/>
      <c r="D8376"/>
      <c r="E8376"/>
      <c r="F8376"/>
      <c r="G8376"/>
      <c r="H8376"/>
    </row>
    <row r="8377" spans="1:8" s="124" customFormat="1" x14ac:dyDescent="0.25">
      <c r="A8377"/>
      <c r="B8377"/>
      <c r="C8377"/>
      <c r="D8377"/>
      <c r="E8377"/>
      <c r="F8377"/>
      <c r="G8377"/>
      <c r="H8377"/>
    </row>
    <row r="8378" spans="1:8" s="124" customFormat="1" x14ac:dyDescent="0.25">
      <c r="A8378"/>
      <c r="B8378"/>
      <c r="C8378"/>
      <c r="D8378"/>
      <c r="E8378"/>
      <c r="F8378"/>
      <c r="G8378"/>
      <c r="H8378"/>
    </row>
    <row r="8379" spans="1:8" s="124" customFormat="1" x14ac:dyDescent="0.25">
      <c r="A8379"/>
      <c r="B8379"/>
      <c r="C8379"/>
      <c r="D8379"/>
      <c r="E8379"/>
      <c r="F8379"/>
      <c r="G8379"/>
      <c r="H8379"/>
    </row>
    <row r="8380" spans="1:8" s="124" customFormat="1" x14ac:dyDescent="0.25">
      <c r="A8380"/>
      <c r="B8380"/>
      <c r="C8380"/>
      <c r="D8380"/>
      <c r="E8380"/>
      <c r="F8380"/>
      <c r="G8380"/>
      <c r="H8380"/>
    </row>
    <row r="8381" spans="1:8" s="124" customFormat="1" x14ac:dyDescent="0.25">
      <c r="A8381"/>
      <c r="B8381"/>
      <c r="C8381"/>
      <c r="D8381"/>
      <c r="E8381"/>
      <c r="F8381"/>
      <c r="G8381"/>
      <c r="H8381"/>
    </row>
    <row r="8382" spans="1:8" s="124" customFormat="1" x14ac:dyDescent="0.25">
      <c r="A8382"/>
      <c r="B8382"/>
      <c r="C8382"/>
      <c r="D8382"/>
      <c r="E8382"/>
      <c r="F8382"/>
      <c r="G8382"/>
      <c r="H8382"/>
    </row>
    <row r="8383" spans="1:8" s="124" customFormat="1" x14ac:dyDescent="0.25">
      <c r="A8383"/>
      <c r="B8383"/>
      <c r="C8383"/>
      <c r="D8383"/>
      <c r="E8383"/>
      <c r="F8383"/>
      <c r="G8383"/>
      <c r="H8383"/>
    </row>
    <row r="8384" spans="1:8" s="124" customFormat="1" x14ac:dyDescent="0.25">
      <c r="A8384"/>
      <c r="B8384"/>
      <c r="C8384"/>
      <c r="D8384"/>
      <c r="E8384"/>
      <c r="F8384"/>
      <c r="G8384"/>
      <c r="H8384"/>
    </row>
    <row r="8385" spans="1:8" s="124" customFormat="1" x14ac:dyDescent="0.25">
      <c r="A8385"/>
      <c r="B8385"/>
      <c r="C8385"/>
      <c r="D8385"/>
      <c r="E8385"/>
      <c r="F8385"/>
      <c r="G8385"/>
      <c r="H8385"/>
    </row>
    <row r="8386" spans="1:8" s="124" customFormat="1" x14ac:dyDescent="0.25">
      <c r="A8386"/>
      <c r="B8386"/>
      <c r="C8386"/>
      <c r="D8386"/>
      <c r="E8386"/>
      <c r="F8386"/>
      <c r="G8386"/>
      <c r="H8386"/>
    </row>
    <row r="8387" spans="1:8" s="124" customFormat="1" x14ac:dyDescent="0.25">
      <c r="A8387"/>
      <c r="B8387"/>
      <c r="C8387"/>
      <c r="D8387"/>
      <c r="E8387"/>
      <c r="F8387"/>
      <c r="G8387"/>
      <c r="H8387"/>
    </row>
    <row r="8388" spans="1:8" s="124" customFormat="1" x14ac:dyDescent="0.25">
      <c r="A8388"/>
      <c r="B8388"/>
      <c r="C8388"/>
      <c r="D8388"/>
      <c r="E8388"/>
      <c r="F8388"/>
      <c r="G8388"/>
      <c r="H8388"/>
    </row>
    <row r="8389" spans="1:8" s="124" customFormat="1" x14ac:dyDescent="0.25">
      <c r="A8389"/>
      <c r="B8389"/>
      <c r="C8389"/>
      <c r="D8389"/>
      <c r="E8389"/>
      <c r="F8389"/>
      <c r="G8389"/>
      <c r="H8389"/>
    </row>
    <row r="8390" spans="1:8" s="124" customFormat="1" x14ac:dyDescent="0.25">
      <c r="A8390"/>
      <c r="B8390"/>
      <c r="C8390"/>
      <c r="D8390"/>
      <c r="E8390"/>
      <c r="F8390"/>
      <c r="G8390"/>
      <c r="H8390"/>
    </row>
    <row r="8391" spans="1:8" s="124" customFormat="1" x14ac:dyDescent="0.25">
      <c r="A8391"/>
      <c r="B8391"/>
      <c r="C8391"/>
      <c r="D8391"/>
      <c r="E8391"/>
      <c r="F8391"/>
      <c r="G8391"/>
      <c r="H8391"/>
    </row>
    <row r="8392" spans="1:8" s="124" customFormat="1" x14ac:dyDescent="0.25">
      <c r="A8392"/>
      <c r="B8392"/>
      <c r="C8392"/>
      <c r="D8392"/>
      <c r="E8392"/>
      <c r="F8392"/>
      <c r="G8392"/>
      <c r="H8392"/>
    </row>
    <row r="8393" spans="1:8" s="124" customFormat="1" x14ac:dyDescent="0.25">
      <c r="A8393"/>
      <c r="B8393"/>
      <c r="C8393"/>
      <c r="D8393"/>
      <c r="E8393"/>
      <c r="F8393"/>
      <c r="G8393"/>
      <c r="H8393"/>
    </row>
    <row r="8394" spans="1:8" s="124" customFormat="1" x14ac:dyDescent="0.25">
      <c r="A8394"/>
      <c r="B8394"/>
      <c r="C8394"/>
      <c r="D8394"/>
      <c r="E8394"/>
      <c r="F8394"/>
      <c r="G8394"/>
      <c r="H8394"/>
    </row>
    <row r="8395" spans="1:8" s="124" customFormat="1" x14ac:dyDescent="0.25">
      <c r="A8395"/>
      <c r="B8395"/>
      <c r="C8395"/>
      <c r="D8395"/>
      <c r="E8395"/>
      <c r="F8395"/>
      <c r="G8395"/>
      <c r="H8395"/>
    </row>
    <row r="8396" spans="1:8" s="124" customFormat="1" x14ac:dyDescent="0.25">
      <c r="A8396"/>
      <c r="B8396"/>
      <c r="C8396"/>
      <c r="D8396"/>
      <c r="E8396"/>
      <c r="F8396"/>
      <c r="G8396"/>
      <c r="H8396"/>
    </row>
    <row r="8397" spans="1:8" s="124" customFormat="1" x14ac:dyDescent="0.25">
      <c r="A8397"/>
      <c r="B8397"/>
      <c r="C8397"/>
      <c r="D8397"/>
      <c r="E8397"/>
      <c r="F8397"/>
      <c r="G8397"/>
      <c r="H8397"/>
    </row>
    <row r="8398" spans="1:8" s="124" customFormat="1" x14ac:dyDescent="0.25">
      <c r="A8398"/>
      <c r="B8398"/>
      <c r="C8398"/>
      <c r="D8398"/>
      <c r="E8398"/>
      <c r="F8398"/>
      <c r="G8398"/>
      <c r="H8398"/>
    </row>
    <row r="8399" spans="1:8" s="124" customFormat="1" x14ac:dyDescent="0.25">
      <c r="A8399"/>
      <c r="B8399"/>
      <c r="C8399"/>
      <c r="D8399"/>
      <c r="E8399"/>
      <c r="F8399"/>
      <c r="G8399"/>
      <c r="H8399"/>
    </row>
    <row r="8400" spans="1:8" s="124" customFormat="1" x14ac:dyDescent="0.25">
      <c r="A8400"/>
      <c r="B8400"/>
      <c r="C8400"/>
      <c r="D8400"/>
      <c r="E8400"/>
      <c r="F8400"/>
      <c r="G8400"/>
      <c r="H8400"/>
    </row>
    <row r="8401" spans="1:8" s="124" customFormat="1" x14ac:dyDescent="0.25">
      <c r="A8401"/>
      <c r="B8401"/>
      <c r="C8401"/>
      <c r="D8401"/>
      <c r="E8401"/>
      <c r="F8401"/>
      <c r="G8401"/>
      <c r="H8401"/>
    </row>
    <row r="8402" spans="1:8" s="124" customFormat="1" x14ac:dyDescent="0.25">
      <c r="A8402"/>
      <c r="B8402"/>
      <c r="C8402"/>
      <c r="D8402"/>
      <c r="E8402"/>
      <c r="F8402"/>
      <c r="G8402"/>
      <c r="H8402"/>
    </row>
    <row r="8403" spans="1:8" s="124" customFormat="1" x14ac:dyDescent="0.25">
      <c r="A8403"/>
      <c r="B8403"/>
      <c r="C8403"/>
      <c r="D8403"/>
      <c r="E8403"/>
      <c r="F8403"/>
      <c r="G8403"/>
      <c r="H8403"/>
    </row>
    <row r="8404" spans="1:8" s="124" customFormat="1" x14ac:dyDescent="0.25">
      <c r="A8404"/>
      <c r="B8404"/>
      <c r="C8404"/>
      <c r="D8404"/>
      <c r="E8404"/>
      <c r="F8404"/>
      <c r="G8404"/>
      <c r="H8404"/>
    </row>
    <row r="8405" spans="1:8" s="124" customFormat="1" x14ac:dyDescent="0.25">
      <c r="A8405"/>
      <c r="B8405"/>
      <c r="C8405"/>
      <c r="D8405"/>
      <c r="E8405"/>
      <c r="F8405"/>
      <c r="G8405"/>
      <c r="H8405"/>
    </row>
    <row r="8406" spans="1:8" s="124" customFormat="1" x14ac:dyDescent="0.25">
      <c r="A8406"/>
      <c r="B8406"/>
      <c r="C8406"/>
      <c r="D8406"/>
      <c r="E8406"/>
      <c r="F8406"/>
      <c r="G8406"/>
      <c r="H8406"/>
    </row>
    <row r="8407" spans="1:8" s="124" customFormat="1" x14ac:dyDescent="0.25">
      <c r="A8407"/>
      <c r="B8407"/>
      <c r="C8407"/>
      <c r="D8407"/>
      <c r="E8407"/>
      <c r="F8407"/>
      <c r="G8407"/>
      <c r="H8407"/>
    </row>
    <row r="8408" spans="1:8" s="124" customFormat="1" x14ac:dyDescent="0.25">
      <c r="A8408"/>
      <c r="B8408"/>
      <c r="C8408"/>
      <c r="D8408"/>
      <c r="E8408"/>
      <c r="F8408"/>
      <c r="G8408"/>
      <c r="H8408"/>
    </row>
    <row r="8409" spans="1:8" s="124" customFormat="1" x14ac:dyDescent="0.25">
      <c r="A8409"/>
      <c r="B8409"/>
      <c r="C8409"/>
      <c r="D8409"/>
      <c r="E8409"/>
      <c r="F8409"/>
      <c r="G8409"/>
      <c r="H8409"/>
    </row>
    <row r="8410" spans="1:8" s="124" customFormat="1" x14ac:dyDescent="0.25">
      <c r="A8410"/>
      <c r="B8410"/>
      <c r="C8410"/>
      <c r="D8410"/>
      <c r="E8410"/>
      <c r="F8410"/>
      <c r="G8410"/>
      <c r="H8410"/>
    </row>
    <row r="8411" spans="1:8" s="124" customFormat="1" x14ac:dyDescent="0.25">
      <c r="A8411"/>
      <c r="B8411"/>
      <c r="C8411"/>
      <c r="D8411"/>
      <c r="E8411"/>
      <c r="F8411"/>
      <c r="G8411"/>
      <c r="H8411"/>
    </row>
    <row r="8412" spans="1:8" s="124" customFormat="1" x14ac:dyDescent="0.25">
      <c r="A8412"/>
      <c r="B8412"/>
      <c r="C8412"/>
      <c r="D8412"/>
      <c r="E8412"/>
      <c r="F8412"/>
      <c r="G8412"/>
      <c r="H8412"/>
    </row>
    <row r="8413" spans="1:8" s="124" customFormat="1" x14ac:dyDescent="0.25">
      <c r="A8413"/>
      <c r="B8413"/>
      <c r="C8413"/>
      <c r="D8413"/>
      <c r="E8413"/>
      <c r="F8413"/>
      <c r="G8413"/>
      <c r="H8413"/>
    </row>
    <row r="8414" spans="1:8" s="124" customFormat="1" x14ac:dyDescent="0.25">
      <c r="A8414"/>
      <c r="B8414"/>
      <c r="C8414"/>
      <c r="D8414"/>
      <c r="E8414"/>
      <c r="F8414"/>
      <c r="G8414"/>
      <c r="H8414"/>
    </row>
    <row r="8415" spans="1:8" s="124" customFormat="1" x14ac:dyDescent="0.25">
      <c r="A8415"/>
      <c r="B8415"/>
      <c r="C8415"/>
      <c r="D8415"/>
      <c r="E8415"/>
      <c r="F8415"/>
      <c r="G8415"/>
      <c r="H8415"/>
    </row>
    <row r="8416" spans="1:8" s="124" customFormat="1" x14ac:dyDescent="0.25">
      <c r="A8416"/>
      <c r="B8416"/>
      <c r="C8416"/>
      <c r="D8416"/>
      <c r="E8416"/>
      <c r="F8416"/>
      <c r="G8416"/>
      <c r="H8416"/>
    </row>
    <row r="8417" spans="1:8" s="124" customFormat="1" x14ac:dyDescent="0.25">
      <c r="A8417"/>
      <c r="B8417"/>
      <c r="C8417"/>
      <c r="D8417"/>
      <c r="E8417"/>
      <c r="F8417"/>
      <c r="G8417"/>
      <c r="H8417"/>
    </row>
    <row r="8418" spans="1:8" s="124" customFormat="1" x14ac:dyDescent="0.25">
      <c r="A8418"/>
      <c r="B8418"/>
      <c r="C8418"/>
      <c r="D8418"/>
      <c r="E8418"/>
      <c r="F8418"/>
      <c r="G8418"/>
      <c r="H8418"/>
    </row>
    <row r="8419" spans="1:8" s="124" customFormat="1" x14ac:dyDescent="0.25">
      <c r="A8419"/>
      <c r="B8419"/>
      <c r="C8419"/>
      <c r="D8419"/>
      <c r="E8419"/>
      <c r="F8419"/>
      <c r="G8419"/>
      <c r="H8419"/>
    </row>
    <row r="8420" spans="1:8" s="124" customFormat="1" x14ac:dyDescent="0.25">
      <c r="A8420"/>
      <c r="B8420"/>
      <c r="C8420"/>
      <c r="D8420"/>
      <c r="E8420"/>
      <c r="F8420"/>
      <c r="G8420"/>
      <c r="H8420"/>
    </row>
    <row r="8421" spans="1:8" s="124" customFormat="1" x14ac:dyDescent="0.25">
      <c r="A8421"/>
      <c r="B8421"/>
      <c r="C8421"/>
      <c r="D8421"/>
      <c r="E8421"/>
      <c r="F8421"/>
      <c r="G8421"/>
      <c r="H8421"/>
    </row>
    <row r="8422" spans="1:8" s="124" customFormat="1" x14ac:dyDescent="0.25">
      <c r="A8422"/>
      <c r="B8422"/>
      <c r="C8422"/>
      <c r="D8422"/>
      <c r="E8422"/>
      <c r="F8422"/>
      <c r="G8422"/>
      <c r="H8422"/>
    </row>
    <row r="8423" spans="1:8" s="124" customFormat="1" x14ac:dyDescent="0.25">
      <c r="A8423"/>
      <c r="B8423"/>
      <c r="C8423"/>
      <c r="D8423"/>
      <c r="E8423"/>
      <c r="F8423"/>
      <c r="G8423"/>
      <c r="H8423"/>
    </row>
    <row r="8424" spans="1:8" s="124" customFormat="1" x14ac:dyDescent="0.25">
      <c r="A8424"/>
      <c r="B8424"/>
      <c r="C8424"/>
      <c r="D8424"/>
      <c r="E8424"/>
      <c r="F8424"/>
      <c r="G8424"/>
      <c r="H8424"/>
    </row>
    <row r="8425" spans="1:8" s="124" customFormat="1" x14ac:dyDescent="0.25">
      <c r="A8425"/>
      <c r="B8425"/>
      <c r="C8425"/>
      <c r="D8425"/>
      <c r="E8425"/>
      <c r="F8425"/>
      <c r="G8425"/>
      <c r="H8425"/>
    </row>
    <row r="8426" spans="1:8" s="124" customFormat="1" x14ac:dyDescent="0.25">
      <c r="A8426"/>
      <c r="B8426"/>
      <c r="C8426"/>
      <c r="D8426"/>
      <c r="E8426"/>
      <c r="F8426"/>
      <c r="G8426"/>
      <c r="H8426"/>
    </row>
    <row r="8427" spans="1:8" s="124" customFormat="1" x14ac:dyDescent="0.25">
      <c r="A8427"/>
      <c r="B8427"/>
      <c r="C8427"/>
      <c r="D8427"/>
      <c r="E8427"/>
      <c r="F8427"/>
      <c r="G8427"/>
      <c r="H8427"/>
    </row>
    <row r="8428" spans="1:8" s="124" customFormat="1" x14ac:dyDescent="0.25">
      <c r="A8428"/>
      <c r="B8428"/>
      <c r="C8428"/>
      <c r="D8428"/>
      <c r="E8428"/>
      <c r="F8428"/>
      <c r="G8428"/>
      <c r="H8428"/>
    </row>
    <row r="8429" spans="1:8" s="124" customFormat="1" x14ac:dyDescent="0.25">
      <c r="A8429"/>
      <c r="B8429"/>
      <c r="C8429"/>
      <c r="D8429"/>
      <c r="E8429"/>
      <c r="F8429"/>
      <c r="G8429"/>
      <c r="H8429"/>
    </row>
    <row r="8430" spans="1:8" s="124" customFormat="1" x14ac:dyDescent="0.25">
      <c r="A8430"/>
      <c r="B8430"/>
      <c r="C8430"/>
      <c r="D8430"/>
      <c r="E8430"/>
      <c r="F8430"/>
      <c r="G8430"/>
      <c r="H8430"/>
    </row>
    <row r="8431" spans="1:8" s="124" customFormat="1" x14ac:dyDescent="0.25">
      <c r="A8431"/>
      <c r="B8431"/>
      <c r="C8431"/>
      <c r="D8431"/>
      <c r="E8431"/>
      <c r="F8431"/>
      <c r="G8431"/>
      <c r="H8431"/>
    </row>
    <row r="8432" spans="1:8" s="124" customFormat="1" x14ac:dyDescent="0.25">
      <c r="A8432"/>
      <c r="B8432"/>
      <c r="C8432"/>
      <c r="D8432"/>
      <c r="E8432"/>
      <c r="F8432"/>
      <c r="G8432"/>
      <c r="H8432"/>
    </row>
    <row r="8433" spans="1:8" s="124" customFormat="1" x14ac:dyDescent="0.25">
      <c r="A8433"/>
      <c r="B8433"/>
      <c r="C8433"/>
      <c r="D8433"/>
      <c r="E8433"/>
      <c r="F8433"/>
      <c r="G8433"/>
      <c r="H8433"/>
    </row>
    <row r="8434" spans="1:8" s="124" customFormat="1" x14ac:dyDescent="0.25">
      <c r="A8434"/>
      <c r="B8434"/>
      <c r="C8434"/>
      <c r="D8434"/>
      <c r="E8434"/>
      <c r="F8434"/>
      <c r="G8434"/>
      <c r="H8434"/>
    </row>
    <row r="8435" spans="1:8" s="124" customFormat="1" x14ac:dyDescent="0.25">
      <c r="A8435"/>
      <c r="B8435"/>
      <c r="C8435"/>
      <c r="D8435"/>
      <c r="E8435"/>
      <c r="F8435"/>
      <c r="G8435"/>
      <c r="H8435"/>
    </row>
    <row r="8436" spans="1:8" s="124" customFormat="1" x14ac:dyDescent="0.25">
      <c r="A8436"/>
      <c r="B8436"/>
      <c r="C8436"/>
      <c r="D8436"/>
      <c r="E8436"/>
      <c r="F8436"/>
      <c r="G8436"/>
      <c r="H8436"/>
    </row>
    <row r="8437" spans="1:8" s="124" customFormat="1" x14ac:dyDescent="0.25">
      <c r="A8437"/>
      <c r="B8437"/>
      <c r="C8437"/>
      <c r="D8437"/>
      <c r="E8437"/>
      <c r="F8437"/>
      <c r="G8437"/>
      <c r="H8437"/>
    </row>
    <row r="8438" spans="1:8" s="124" customFormat="1" x14ac:dyDescent="0.25">
      <c r="A8438"/>
      <c r="B8438"/>
      <c r="C8438"/>
      <c r="D8438"/>
      <c r="E8438"/>
      <c r="F8438"/>
      <c r="G8438"/>
      <c r="H8438"/>
    </row>
    <row r="8439" spans="1:8" s="124" customFormat="1" x14ac:dyDescent="0.25">
      <c r="A8439"/>
      <c r="B8439"/>
      <c r="C8439"/>
      <c r="D8439"/>
      <c r="E8439"/>
      <c r="F8439"/>
      <c r="G8439"/>
      <c r="H8439"/>
    </row>
    <row r="8440" spans="1:8" s="124" customFormat="1" x14ac:dyDescent="0.25">
      <c r="A8440"/>
      <c r="B8440"/>
      <c r="C8440"/>
      <c r="D8440"/>
      <c r="E8440"/>
      <c r="F8440"/>
      <c r="G8440"/>
      <c r="H8440"/>
    </row>
    <row r="8441" spans="1:8" s="124" customFormat="1" x14ac:dyDescent="0.25">
      <c r="A8441"/>
      <c r="B8441"/>
      <c r="C8441"/>
      <c r="D8441"/>
      <c r="E8441"/>
      <c r="F8441"/>
      <c r="G8441"/>
      <c r="H8441"/>
    </row>
    <row r="8442" spans="1:8" s="124" customFormat="1" x14ac:dyDescent="0.25">
      <c r="A8442"/>
      <c r="B8442"/>
      <c r="C8442"/>
      <c r="D8442"/>
      <c r="E8442"/>
      <c r="F8442"/>
      <c r="G8442"/>
      <c r="H8442"/>
    </row>
    <row r="8443" spans="1:8" s="124" customFormat="1" x14ac:dyDescent="0.25">
      <c r="A8443"/>
      <c r="B8443"/>
      <c r="C8443"/>
      <c r="D8443"/>
      <c r="E8443"/>
      <c r="F8443"/>
      <c r="G8443"/>
      <c r="H8443"/>
    </row>
    <row r="8444" spans="1:8" s="124" customFormat="1" x14ac:dyDescent="0.25">
      <c r="A8444"/>
      <c r="B8444"/>
      <c r="C8444"/>
      <c r="D8444"/>
      <c r="E8444"/>
      <c r="F8444"/>
      <c r="G8444"/>
      <c r="H8444"/>
    </row>
    <row r="8445" spans="1:8" s="124" customFormat="1" x14ac:dyDescent="0.25">
      <c r="A8445"/>
      <c r="B8445"/>
      <c r="C8445"/>
      <c r="D8445"/>
      <c r="E8445"/>
      <c r="F8445"/>
      <c r="G8445"/>
      <c r="H8445"/>
    </row>
    <row r="8446" spans="1:8" s="124" customFormat="1" x14ac:dyDescent="0.25">
      <c r="A8446"/>
      <c r="B8446"/>
      <c r="C8446"/>
      <c r="D8446"/>
      <c r="E8446"/>
      <c r="F8446"/>
      <c r="G8446"/>
      <c r="H8446"/>
    </row>
    <row r="8447" spans="1:8" s="124" customFormat="1" x14ac:dyDescent="0.25">
      <c r="A8447"/>
      <c r="B8447"/>
      <c r="C8447"/>
      <c r="D8447"/>
      <c r="E8447"/>
      <c r="F8447"/>
      <c r="G8447"/>
      <c r="H8447"/>
    </row>
    <row r="8448" spans="1:8" s="124" customFormat="1" x14ac:dyDescent="0.25">
      <c r="A8448"/>
      <c r="B8448"/>
      <c r="C8448"/>
      <c r="D8448"/>
      <c r="E8448"/>
      <c r="F8448"/>
      <c r="G8448"/>
      <c r="H8448"/>
    </row>
    <row r="8449" spans="1:8" s="124" customFormat="1" x14ac:dyDescent="0.25">
      <c r="A8449"/>
      <c r="B8449"/>
      <c r="C8449"/>
      <c r="D8449"/>
      <c r="E8449"/>
      <c r="F8449"/>
      <c r="G8449"/>
      <c r="H8449"/>
    </row>
    <row r="8450" spans="1:8" s="124" customFormat="1" x14ac:dyDescent="0.25">
      <c r="A8450"/>
      <c r="B8450"/>
      <c r="C8450"/>
      <c r="D8450"/>
      <c r="E8450"/>
      <c r="F8450"/>
      <c r="G8450"/>
      <c r="H8450"/>
    </row>
    <row r="8451" spans="1:8" s="124" customFormat="1" x14ac:dyDescent="0.25">
      <c r="A8451"/>
      <c r="B8451"/>
      <c r="C8451"/>
      <c r="D8451"/>
      <c r="E8451"/>
      <c r="F8451"/>
      <c r="G8451"/>
      <c r="H8451"/>
    </row>
    <row r="8452" spans="1:8" s="124" customFormat="1" x14ac:dyDescent="0.25">
      <c r="A8452"/>
      <c r="B8452"/>
      <c r="C8452"/>
      <c r="D8452"/>
      <c r="E8452"/>
      <c r="F8452"/>
      <c r="G8452"/>
      <c r="H8452"/>
    </row>
    <row r="8453" spans="1:8" s="124" customFormat="1" x14ac:dyDescent="0.25">
      <c r="A8453"/>
      <c r="B8453"/>
      <c r="C8453"/>
      <c r="D8453"/>
      <c r="E8453"/>
      <c r="F8453"/>
      <c r="G8453"/>
      <c r="H8453"/>
    </row>
    <row r="8454" spans="1:8" s="124" customFormat="1" x14ac:dyDescent="0.25">
      <c r="A8454"/>
      <c r="B8454"/>
      <c r="C8454"/>
      <c r="D8454"/>
      <c r="E8454"/>
      <c r="F8454"/>
      <c r="G8454"/>
      <c r="H8454"/>
    </row>
    <row r="8455" spans="1:8" s="124" customFormat="1" x14ac:dyDescent="0.25">
      <c r="A8455"/>
      <c r="B8455"/>
      <c r="C8455"/>
      <c r="D8455"/>
      <c r="E8455"/>
      <c r="F8455"/>
      <c r="G8455"/>
      <c r="H8455"/>
    </row>
    <row r="8456" spans="1:8" s="124" customFormat="1" x14ac:dyDescent="0.25">
      <c r="A8456"/>
      <c r="B8456"/>
      <c r="C8456"/>
      <c r="D8456"/>
      <c r="E8456"/>
      <c r="F8456"/>
      <c r="G8456"/>
      <c r="H8456"/>
    </row>
    <row r="8457" spans="1:8" s="124" customFormat="1" x14ac:dyDescent="0.25">
      <c r="A8457"/>
      <c r="B8457"/>
      <c r="C8457"/>
      <c r="D8457"/>
      <c r="E8457"/>
      <c r="F8457"/>
      <c r="G8457"/>
      <c r="H8457"/>
    </row>
    <row r="8458" spans="1:8" s="124" customFormat="1" x14ac:dyDescent="0.25">
      <c r="A8458"/>
      <c r="B8458"/>
      <c r="C8458"/>
      <c r="D8458"/>
      <c r="E8458"/>
      <c r="F8458"/>
      <c r="G8458"/>
      <c r="H8458"/>
    </row>
    <row r="8459" spans="1:8" s="124" customFormat="1" x14ac:dyDescent="0.25">
      <c r="A8459"/>
      <c r="B8459"/>
      <c r="C8459"/>
      <c r="D8459"/>
      <c r="E8459"/>
      <c r="F8459"/>
      <c r="G8459"/>
      <c r="H8459"/>
    </row>
    <row r="8460" spans="1:8" s="124" customFormat="1" x14ac:dyDescent="0.25">
      <c r="A8460"/>
      <c r="B8460"/>
      <c r="C8460"/>
      <c r="D8460"/>
      <c r="E8460"/>
      <c r="F8460"/>
      <c r="G8460"/>
      <c r="H8460"/>
    </row>
    <row r="8461" spans="1:8" s="124" customFormat="1" x14ac:dyDescent="0.25">
      <c r="A8461"/>
      <c r="B8461"/>
      <c r="C8461"/>
      <c r="D8461"/>
      <c r="E8461"/>
      <c r="F8461"/>
      <c r="G8461"/>
      <c r="H8461"/>
    </row>
    <row r="8462" spans="1:8" s="124" customFormat="1" x14ac:dyDescent="0.25">
      <c r="A8462"/>
      <c r="B8462"/>
      <c r="C8462"/>
      <c r="D8462"/>
      <c r="E8462"/>
      <c r="F8462"/>
      <c r="G8462"/>
      <c r="H8462"/>
    </row>
    <row r="8463" spans="1:8" s="124" customFormat="1" x14ac:dyDescent="0.25">
      <c r="A8463"/>
      <c r="B8463"/>
      <c r="C8463"/>
      <c r="D8463"/>
      <c r="E8463"/>
      <c r="F8463"/>
      <c r="G8463"/>
      <c r="H8463"/>
    </row>
    <row r="8464" spans="1:8" s="124" customFormat="1" x14ac:dyDescent="0.25">
      <c r="A8464"/>
      <c r="B8464"/>
      <c r="C8464"/>
      <c r="D8464"/>
      <c r="E8464"/>
      <c r="F8464"/>
      <c r="G8464"/>
      <c r="H8464"/>
    </row>
    <row r="8465" spans="1:8" s="124" customFormat="1" x14ac:dyDescent="0.25">
      <c r="A8465"/>
      <c r="B8465"/>
      <c r="C8465"/>
      <c r="D8465"/>
      <c r="E8465"/>
      <c r="F8465"/>
      <c r="G8465"/>
      <c r="H8465"/>
    </row>
    <row r="8466" spans="1:8" s="124" customFormat="1" x14ac:dyDescent="0.25">
      <c r="A8466"/>
      <c r="B8466"/>
      <c r="C8466"/>
      <c r="D8466"/>
      <c r="E8466"/>
      <c r="F8466"/>
      <c r="G8466"/>
      <c r="H8466"/>
    </row>
    <row r="8467" spans="1:8" s="124" customFormat="1" x14ac:dyDescent="0.25">
      <c r="A8467"/>
      <c r="B8467"/>
      <c r="C8467"/>
      <c r="D8467"/>
      <c r="E8467"/>
      <c r="F8467"/>
      <c r="G8467"/>
      <c r="H8467"/>
    </row>
    <row r="8468" spans="1:8" s="124" customFormat="1" x14ac:dyDescent="0.25">
      <c r="A8468"/>
      <c r="B8468"/>
      <c r="C8468"/>
      <c r="D8468"/>
      <c r="E8468"/>
      <c r="F8468"/>
      <c r="G8468"/>
      <c r="H8468"/>
    </row>
    <row r="8469" spans="1:8" s="124" customFormat="1" x14ac:dyDescent="0.25">
      <c r="A8469"/>
      <c r="B8469"/>
      <c r="C8469"/>
      <c r="D8469"/>
      <c r="E8469"/>
      <c r="F8469"/>
      <c r="G8469"/>
      <c r="H8469"/>
    </row>
    <row r="8470" spans="1:8" s="124" customFormat="1" x14ac:dyDescent="0.25">
      <c r="A8470"/>
      <c r="B8470"/>
      <c r="C8470"/>
      <c r="D8470"/>
      <c r="E8470"/>
      <c r="F8470"/>
      <c r="G8470"/>
      <c r="H8470"/>
    </row>
    <row r="8471" spans="1:8" s="124" customFormat="1" x14ac:dyDescent="0.25">
      <c r="A8471"/>
      <c r="B8471"/>
      <c r="C8471"/>
      <c r="D8471"/>
      <c r="E8471"/>
      <c r="F8471"/>
      <c r="G8471"/>
      <c r="H8471"/>
    </row>
    <row r="8472" spans="1:8" s="124" customFormat="1" x14ac:dyDescent="0.25">
      <c r="A8472"/>
      <c r="B8472"/>
      <c r="C8472"/>
      <c r="D8472"/>
      <c r="E8472"/>
      <c r="F8472"/>
      <c r="G8472"/>
      <c r="H8472"/>
    </row>
    <row r="8473" spans="1:8" s="124" customFormat="1" x14ac:dyDescent="0.25">
      <c r="A8473"/>
      <c r="B8473"/>
      <c r="C8473"/>
      <c r="D8473"/>
      <c r="E8473"/>
      <c r="F8473"/>
      <c r="G8473"/>
      <c r="H8473"/>
    </row>
    <row r="8474" spans="1:8" s="124" customFormat="1" x14ac:dyDescent="0.25">
      <c r="A8474"/>
      <c r="B8474"/>
      <c r="C8474"/>
      <c r="D8474"/>
      <c r="E8474"/>
      <c r="F8474"/>
      <c r="G8474"/>
      <c r="H8474"/>
    </row>
    <row r="8475" spans="1:8" s="124" customFormat="1" x14ac:dyDescent="0.25">
      <c r="A8475"/>
      <c r="B8475"/>
      <c r="C8475"/>
      <c r="D8475"/>
      <c r="E8475"/>
      <c r="F8475"/>
      <c r="G8475"/>
      <c r="H8475"/>
    </row>
    <row r="8476" spans="1:8" s="124" customFormat="1" x14ac:dyDescent="0.25">
      <c r="A8476"/>
      <c r="B8476"/>
      <c r="C8476"/>
      <c r="D8476"/>
      <c r="E8476"/>
      <c r="F8476"/>
      <c r="G8476"/>
      <c r="H8476"/>
    </row>
    <row r="8477" spans="1:8" s="124" customFormat="1" x14ac:dyDescent="0.25">
      <c r="A8477"/>
      <c r="B8477"/>
      <c r="C8477"/>
      <c r="D8477"/>
      <c r="E8477"/>
      <c r="F8477"/>
      <c r="G8477"/>
      <c r="H8477"/>
    </row>
    <row r="8478" spans="1:8" s="124" customFormat="1" x14ac:dyDescent="0.25">
      <c r="A8478"/>
      <c r="B8478"/>
      <c r="C8478"/>
      <c r="D8478"/>
      <c r="E8478"/>
      <c r="F8478"/>
      <c r="G8478"/>
      <c r="H8478"/>
    </row>
    <row r="8479" spans="1:8" s="124" customFormat="1" x14ac:dyDescent="0.25">
      <c r="A8479"/>
      <c r="B8479"/>
      <c r="C8479"/>
      <c r="D8479"/>
      <c r="E8479"/>
      <c r="F8479"/>
      <c r="G8479"/>
      <c r="H8479"/>
    </row>
    <row r="8480" spans="1:8" s="124" customFormat="1" x14ac:dyDescent="0.25">
      <c r="A8480"/>
      <c r="B8480"/>
      <c r="C8480"/>
      <c r="D8480"/>
      <c r="E8480"/>
      <c r="F8480"/>
      <c r="G8480"/>
      <c r="H8480"/>
    </row>
    <row r="8481" spans="1:8" s="124" customFormat="1" x14ac:dyDescent="0.25">
      <c r="A8481"/>
      <c r="B8481"/>
      <c r="C8481"/>
      <c r="D8481"/>
      <c r="E8481"/>
      <c r="F8481"/>
      <c r="G8481"/>
      <c r="H8481"/>
    </row>
    <row r="8482" spans="1:8" s="124" customFormat="1" x14ac:dyDescent="0.25">
      <c r="A8482"/>
      <c r="B8482"/>
      <c r="C8482"/>
      <c r="D8482"/>
      <c r="E8482"/>
      <c r="F8482"/>
      <c r="G8482"/>
      <c r="H8482"/>
    </row>
    <row r="8483" spans="1:8" s="124" customFormat="1" x14ac:dyDescent="0.25">
      <c r="A8483"/>
      <c r="B8483"/>
      <c r="C8483"/>
      <c r="D8483"/>
      <c r="E8483"/>
      <c r="F8483"/>
      <c r="G8483"/>
      <c r="H8483"/>
    </row>
    <row r="8484" spans="1:8" s="124" customFormat="1" x14ac:dyDescent="0.25">
      <c r="A8484"/>
      <c r="B8484"/>
      <c r="C8484"/>
      <c r="D8484"/>
      <c r="E8484"/>
      <c r="F8484"/>
      <c r="G8484"/>
      <c r="H8484"/>
    </row>
    <row r="8485" spans="1:8" s="124" customFormat="1" x14ac:dyDescent="0.25">
      <c r="A8485"/>
      <c r="B8485"/>
      <c r="C8485"/>
      <c r="D8485"/>
      <c r="E8485"/>
      <c r="F8485"/>
      <c r="G8485"/>
      <c r="H8485"/>
    </row>
    <row r="8486" spans="1:8" s="124" customFormat="1" x14ac:dyDescent="0.25">
      <c r="A8486"/>
      <c r="B8486"/>
      <c r="C8486"/>
      <c r="D8486"/>
      <c r="E8486"/>
      <c r="F8486"/>
      <c r="G8486"/>
      <c r="H8486"/>
    </row>
    <row r="8487" spans="1:8" s="124" customFormat="1" x14ac:dyDescent="0.25">
      <c r="A8487"/>
      <c r="B8487"/>
      <c r="C8487"/>
      <c r="D8487"/>
      <c r="E8487"/>
      <c r="F8487"/>
      <c r="G8487"/>
      <c r="H8487"/>
    </row>
    <row r="8488" spans="1:8" s="124" customFormat="1" x14ac:dyDescent="0.25">
      <c r="A8488"/>
      <c r="B8488"/>
      <c r="C8488"/>
      <c r="D8488"/>
      <c r="E8488"/>
      <c r="F8488"/>
      <c r="G8488"/>
      <c r="H8488"/>
    </row>
    <row r="8489" spans="1:8" s="124" customFormat="1" x14ac:dyDescent="0.25">
      <c r="A8489"/>
      <c r="B8489"/>
      <c r="C8489"/>
      <c r="D8489"/>
      <c r="E8489"/>
      <c r="F8489"/>
      <c r="G8489"/>
      <c r="H8489"/>
    </row>
    <row r="8490" spans="1:8" s="124" customFormat="1" x14ac:dyDescent="0.25">
      <c r="A8490"/>
      <c r="B8490"/>
      <c r="C8490"/>
      <c r="D8490"/>
      <c r="E8490"/>
      <c r="F8490"/>
      <c r="G8490"/>
      <c r="H8490"/>
    </row>
    <row r="8491" spans="1:8" s="124" customFormat="1" x14ac:dyDescent="0.25">
      <c r="A8491"/>
      <c r="B8491"/>
      <c r="C8491"/>
      <c r="D8491"/>
      <c r="E8491"/>
      <c r="F8491"/>
      <c r="G8491"/>
      <c r="H8491"/>
    </row>
    <row r="8492" spans="1:8" s="124" customFormat="1" x14ac:dyDescent="0.25">
      <c r="A8492"/>
      <c r="B8492"/>
      <c r="C8492"/>
      <c r="D8492"/>
      <c r="E8492"/>
      <c r="F8492"/>
      <c r="G8492"/>
      <c r="H8492"/>
    </row>
    <row r="8493" spans="1:8" s="124" customFormat="1" x14ac:dyDescent="0.25">
      <c r="A8493"/>
      <c r="B8493"/>
      <c r="C8493"/>
      <c r="D8493"/>
      <c r="E8493"/>
      <c r="F8493"/>
      <c r="G8493"/>
      <c r="H8493"/>
    </row>
    <row r="8494" spans="1:8" s="124" customFormat="1" x14ac:dyDescent="0.25">
      <c r="A8494"/>
      <c r="B8494"/>
      <c r="C8494"/>
      <c r="D8494"/>
      <c r="E8494"/>
      <c r="F8494"/>
      <c r="G8494"/>
      <c r="H8494"/>
    </row>
    <row r="8495" spans="1:8" s="124" customFormat="1" x14ac:dyDescent="0.25">
      <c r="A8495"/>
      <c r="B8495"/>
      <c r="C8495"/>
      <c r="D8495"/>
      <c r="E8495"/>
      <c r="F8495"/>
      <c r="G8495"/>
      <c r="H8495"/>
    </row>
    <row r="8496" spans="1:8" s="124" customFormat="1" x14ac:dyDescent="0.25">
      <c r="A8496"/>
      <c r="B8496"/>
      <c r="C8496"/>
      <c r="D8496"/>
      <c r="E8496"/>
      <c r="F8496"/>
      <c r="G8496"/>
      <c r="H8496"/>
    </row>
    <row r="8497" spans="1:8" s="124" customFormat="1" x14ac:dyDescent="0.25">
      <c r="A8497"/>
      <c r="B8497"/>
      <c r="C8497"/>
      <c r="D8497"/>
      <c r="E8497"/>
      <c r="F8497"/>
      <c r="G8497"/>
      <c r="H8497"/>
    </row>
    <row r="8498" spans="1:8" s="124" customFormat="1" x14ac:dyDescent="0.25">
      <c r="A8498"/>
      <c r="B8498"/>
      <c r="C8498"/>
      <c r="D8498"/>
      <c r="E8498"/>
      <c r="F8498"/>
      <c r="G8498"/>
      <c r="H8498"/>
    </row>
    <row r="8499" spans="1:8" s="124" customFormat="1" x14ac:dyDescent="0.25">
      <c r="A8499"/>
      <c r="B8499"/>
      <c r="C8499"/>
      <c r="D8499"/>
      <c r="E8499"/>
      <c r="F8499"/>
      <c r="G8499"/>
      <c r="H8499"/>
    </row>
    <row r="8500" spans="1:8" s="124" customFormat="1" x14ac:dyDescent="0.25">
      <c r="A8500"/>
      <c r="B8500"/>
      <c r="C8500"/>
      <c r="D8500"/>
      <c r="E8500"/>
      <c r="F8500"/>
      <c r="G8500"/>
      <c r="H8500"/>
    </row>
    <row r="8501" spans="1:8" s="124" customFormat="1" x14ac:dyDescent="0.25">
      <c r="A8501"/>
      <c r="B8501"/>
      <c r="C8501"/>
      <c r="D8501"/>
      <c r="E8501"/>
      <c r="F8501"/>
      <c r="G8501"/>
      <c r="H8501"/>
    </row>
    <row r="8502" spans="1:8" s="124" customFormat="1" x14ac:dyDescent="0.25">
      <c r="A8502"/>
      <c r="B8502"/>
      <c r="C8502"/>
      <c r="D8502"/>
      <c r="E8502"/>
      <c r="F8502"/>
      <c r="G8502"/>
      <c r="H8502"/>
    </row>
    <row r="8503" spans="1:8" s="124" customFormat="1" x14ac:dyDescent="0.25">
      <c r="A8503"/>
      <c r="B8503"/>
      <c r="C8503"/>
      <c r="D8503"/>
      <c r="E8503"/>
      <c r="F8503"/>
      <c r="G8503"/>
      <c r="H8503"/>
    </row>
    <row r="8504" spans="1:8" s="124" customFormat="1" x14ac:dyDescent="0.25">
      <c r="A8504"/>
      <c r="B8504"/>
      <c r="C8504"/>
      <c r="D8504"/>
      <c r="E8504"/>
      <c r="F8504"/>
      <c r="G8504"/>
      <c r="H8504"/>
    </row>
    <row r="8505" spans="1:8" s="124" customFormat="1" x14ac:dyDescent="0.25">
      <c r="A8505"/>
      <c r="B8505"/>
      <c r="C8505"/>
      <c r="D8505"/>
      <c r="E8505"/>
      <c r="F8505"/>
      <c r="G8505"/>
      <c r="H8505"/>
    </row>
    <row r="8506" spans="1:8" s="124" customFormat="1" x14ac:dyDescent="0.25">
      <c r="A8506"/>
      <c r="B8506"/>
      <c r="C8506"/>
      <c r="D8506"/>
      <c r="E8506"/>
      <c r="F8506"/>
      <c r="G8506"/>
      <c r="H8506"/>
    </row>
    <row r="8507" spans="1:8" s="124" customFormat="1" x14ac:dyDescent="0.25">
      <c r="A8507"/>
      <c r="B8507"/>
      <c r="C8507"/>
      <c r="D8507"/>
      <c r="E8507"/>
      <c r="F8507"/>
      <c r="G8507"/>
      <c r="H8507"/>
    </row>
    <row r="8508" spans="1:8" s="124" customFormat="1" x14ac:dyDescent="0.25">
      <c r="A8508"/>
      <c r="B8508"/>
      <c r="C8508"/>
      <c r="D8508"/>
      <c r="E8508"/>
      <c r="F8508"/>
      <c r="G8508"/>
      <c r="H8508"/>
    </row>
    <row r="8509" spans="1:8" s="124" customFormat="1" x14ac:dyDescent="0.25">
      <c r="A8509"/>
      <c r="B8509"/>
      <c r="C8509"/>
      <c r="D8509"/>
      <c r="E8509"/>
      <c r="F8509"/>
      <c r="G8509"/>
      <c r="H8509"/>
    </row>
    <row r="8510" spans="1:8" s="124" customFormat="1" x14ac:dyDescent="0.25">
      <c r="A8510"/>
      <c r="B8510"/>
      <c r="C8510"/>
      <c r="D8510"/>
      <c r="E8510"/>
      <c r="F8510"/>
      <c r="G8510"/>
      <c r="H8510"/>
    </row>
    <row r="8511" spans="1:8" s="124" customFormat="1" x14ac:dyDescent="0.25">
      <c r="A8511"/>
      <c r="B8511"/>
      <c r="C8511"/>
      <c r="D8511"/>
      <c r="E8511"/>
      <c r="F8511"/>
      <c r="G8511"/>
      <c r="H8511"/>
    </row>
    <row r="8512" spans="1:8" s="124" customFormat="1" x14ac:dyDescent="0.25">
      <c r="A8512"/>
      <c r="B8512"/>
      <c r="C8512"/>
      <c r="D8512"/>
      <c r="E8512"/>
      <c r="F8512"/>
      <c r="G8512"/>
      <c r="H8512"/>
    </row>
    <row r="8513" spans="1:8" s="124" customFormat="1" x14ac:dyDescent="0.25">
      <c r="A8513"/>
      <c r="B8513"/>
      <c r="C8513"/>
      <c r="D8513"/>
      <c r="E8513"/>
      <c r="F8513"/>
      <c r="G8513"/>
      <c r="H8513"/>
    </row>
    <row r="8514" spans="1:8" s="124" customFormat="1" x14ac:dyDescent="0.25">
      <c r="A8514"/>
      <c r="B8514"/>
      <c r="C8514"/>
      <c r="D8514"/>
      <c r="E8514"/>
      <c r="F8514"/>
      <c r="G8514"/>
      <c r="H8514"/>
    </row>
    <row r="8515" spans="1:8" s="124" customFormat="1" x14ac:dyDescent="0.25">
      <c r="A8515"/>
      <c r="B8515"/>
      <c r="C8515"/>
      <c r="D8515"/>
      <c r="E8515"/>
      <c r="F8515"/>
      <c r="G8515"/>
      <c r="H8515"/>
    </row>
    <row r="8516" spans="1:8" s="124" customFormat="1" x14ac:dyDescent="0.25">
      <c r="A8516"/>
      <c r="B8516"/>
      <c r="C8516"/>
      <c r="D8516"/>
      <c r="E8516"/>
      <c r="F8516"/>
      <c r="G8516"/>
      <c r="H8516"/>
    </row>
    <row r="8517" spans="1:8" s="124" customFormat="1" x14ac:dyDescent="0.25">
      <c r="A8517"/>
      <c r="B8517"/>
      <c r="C8517"/>
      <c r="D8517"/>
      <c r="E8517"/>
      <c r="F8517"/>
      <c r="G8517"/>
      <c r="H8517"/>
    </row>
    <row r="8518" spans="1:8" s="124" customFormat="1" x14ac:dyDescent="0.25">
      <c r="A8518"/>
      <c r="B8518"/>
      <c r="C8518"/>
      <c r="D8518"/>
      <c r="E8518"/>
      <c r="F8518"/>
      <c r="G8518"/>
      <c r="H8518"/>
    </row>
    <row r="8519" spans="1:8" s="124" customFormat="1" x14ac:dyDescent="0.25">
      <c r="A8519"/>
      <c r="B8519"/>
      <c r="C8519"/>
      <c r="D8519"/>
      <c r="E8519"/>
      <c r="F8519"/>
      <c r="G8519"/>
      <c r="H8519"/>
    </row>
    <row r="8520" spans="1:8" s="124" customFormat="1" x14ac:dyDescent="0.25">
      <c r="A8520"/>
      <c r="B8520"/>
      <c r="C8520"/>
      <c r="D8520"/>
      <c r="E8520"/>
      <c r="F8520"/>
      <c r="G8520"/>
      <c r="H8520"/>
    </row>
    <row r="8521" spans="1:8" s="124" customFormat="1" x14ac:dyDescent="0.25">
      <c r="A8521"/>
      <c r="B8521"/>
      <c r="C8521"/>
      <c r="D8521"/>
      <c r="E8521"/>
      <c r="F8521"/>
      <c r="G8521"/>
      <c r="H8521"/>
    </row>
    <row r="8522" spans="1:8" s="124" customFormat="1" x14ac:dyDescent="0.25">
      <c r="A8522"/>
      <c r="B8522"/>
      <c r="C8522"/>
      <c r="D8522"/>
      <c r="E8522"/>
      <c r="F8522"/>
      <c r="G8522"/>
      <c r="H8522"/>
    </row>
    <row r="8523" spans="1:8" s="124" customFormat="1" x14ac:dyDescent="0.25">
      <c r="A8523"/>
      <c r="B8523"/>
      <c r="C8523"/>
      <c r="D8523"/>
      <c r="E8523"/>
      <c r="F8523"/>
      <c r="G8523"/>
      <c r="H8523"/>
    </row>
    <row r="8524" spans="1:8" s="124" customFormat="1" x14ac:dyDescent="0.25">
      <c r="A8524"/>
      <c r="B8524"/>
      <c r="C8524"/>
      <c r="D8524"/>
      <c r="E8524"/>
      <c r="F8524"/>
      <c r="G8524"/>
      <c r="H8524"/>
    </row>
    <row r="8525" spans="1:8" s="124" customFormat="1" x14ac:dyDescent="0.25">
      <c r="A8525"/>
      <c r="B8525"/>
      <c r="C8525"/>
      <c r="D8525"/>
      <c r="E8525"/>
      <c r="F8525"/>
      <c r="G8525"/>
      <c r="H8525"/>
    </row>
    <row r="8526" spans="1:8" s="124" customFormat="1" x14ac:dyDescent="0.25">
      <c r="A8526"/>
      <c r="B8526"/>
      <c r="C8526"/>
      <c r="D8526"/>
      <c r="E8526"/>
      <c r="F8526"/>
      <c r="G8526"/>
      <c r="H8526"/>
    </row>
    <row r="8527" spans="1:8" s="124" customFormat="1" x14ac:dyDescent="0.25">
      <c r="A8527"/>
      <c r="B8527"/>
      <c r="C8527"/>
      <c r="D8527"/>
      <c r="E8527"/>
      <c r="F8527"/>
      <c r="G8527"/>
      <c r="H8527"/>
    </row>
    <row r="8528" spans="1:8" s="124" customFormat="1" x14ac:dyDescent="0.25">
      <c r="A8528"/>
      <c r="B8528"/>
      <c r="C8528"/>
      <c r="D8528"/>
      <c r="E8528"/>
      <c r="F8528"/>
      <c r="G8528"/>
      <c r="H8528"/>
    </row>
    <row r="8529" spans="1:8" s="124" customFormat="1" x14ac:dyDescent="0.25">
      <c r="A8529"/>
      <c r="B8529"/>
      <c r="C8529"/>
      <c r="D8529"/>
      <c r="E8529"/>
      <c r="F8529"/>
      <c r="G8529"/>
      <c r="H8529"/>
    </row>
    <row r="8530" spans="1:8" s="124" customFormat="1" x14ac:dyDescent="0.25">
      <c r="A8530"/>
      <c r="B8530"/>
      <c r="C8530"/>
      <c r="D8530"/>
      <c r="E8530"/>
      <c r="F8530"/>
      <c r="G8530"/>
      <c r="H8530"/>
    </row>
    <row r="8531" spans="1:8" s="124" customFormat="1" x14ac:dyDescent="0.25">
      <c r="A8531"/>
      <c r="B8531"/>
      <c r="C8531"/>
      <c r="D8531"/>
      <c r="E8531"/>
      <c r="F8531"/>
      <c r="G8531"/>
      <c r="H8531"/>
    </row>
    <row r="8532" spans="1:8" s="124" customFormat="1" x14ac:dyDescent="0.25">
      <c r="A8532"/>
      <c r="B8532"/>
      <c r="C8532"/>
      <c r="D8532"/>
      <c r="E8532"/>
      <c r="F8532"/>
      <c r="G8532"/>
      <c r="H8532"/>
    </row>
    <row r="8533" spans="1:8" s="124" customFormat="1" x14ac:dyDescent="0.25">
      <c r="A8533"/>
      <c r="B8533"/>
      <c r="C8533"/>
      <c r="D8533"/>
      <c r="E8533"/>
      <c r="F8533"/>
      <c r="G8533"/>
      <c r="H8533"/>
    </row>
    <row r="8534" spans="1:8" s="124" customFormat="1" x14ac:dyDescent="0.25">
      <c r="A8534"/>
      <c r="B8534"/>
      <c r="C8534"/>
      <c r="D8534"/>
      <c r="E8534"/>
      <c r="F8534"/>
      <c r="G8534"/>
      <c r="H8534"/>
    </row>
    <row r="8535" spans="1:8" s="124" customFormat="1" x14ac:dyDescent="0.25">
      <c r="A8535"/>
      <c r="B8535"/>
      <c r="C8535"/>
      <c r="D8535"/>
      <c r="E8535"/>
      <c r="F8535"/>
      <c r="G8535"/>
      <c r="H8535"/>
    </row>
    <row r="8536" spans="1:8" s="124" customFormat="1" x14ac:dyDescent="0.25">
      <c r="A8536"/>
      <c r="B8536"/>
      <c r="C8536"/>
      <c r="D8536"/>
      <c r="E8536"/>
      <c r="F8536"/>
      <c r="G8536"/>
      <c r="H8536"/>
    </row>
    <row r="8537" spans="1:8" s="124" customFormat="1" x14ac:dyDescent="0.25">
      <c r="A8537"/>
      <c r="B8537"/>
      <c r="C8537"/>
      <c r="D8537"/>
      <c r="E8537"/>
      <c r="F8537"/>
      <c r="G8537"/>
      <c r="H8537"/>
    </row>
    <row r="8538" spans="1:8" s="124" customFormat="1" x14ac:dyDescent="0.25">
      <c r="A8538"/>
      <c r="B8538"/>
      <c r="C8538"/>
      <c r="D8538"/>
      <c r="E8538"/>
      <c r="F8538"/>
      <c r="G8538"/>
      <c r="H8538"/>
    </row>
    <row r="8539" spans="1:8" s="124" customFormat="1" x14ac:dyDescent="0.25">
      <c r="A8539"/>
      <c r="B8539"/>
      <c r="C8539"/>
      <c r="D8539"/>
      <c r="E8539"/>
      <c r="F8539"/>
      <c r="G8539"/>
      <c r="H8539"/>
    </row>
    <row r="8540" spans="1:8" s="124" customFormat="1" x14ac:dyDescent="0.25">
      <c r="A8540"/>
      <c r="B8540"/>
      <c r="C8540"/>
      <c r="D8540"/>
      <c r="E8540"/>
      <c r="F8540"/>
      <c r="G8540"/>
      <c r="H8540"/>
    </row>
    <row r="8541" spans="1:8" s="124" customFormat="1" x14ac:dyDescent="0.25">
      <c r="A8541"/>
      <c r="B8541"/>
      <c r="C8541"/>
      <c r="D8541"/>
      <c r="E8541"/>
      <c r="F8541"/>
      <c r="G8541"/>
      <c r="H8541"/>
    </row>
    <row r="8542" spans="1:8" s="124" customFormat="1" x14ac:dyDescent="0.25">
      <c r="A8542"/>
      <c r="B8542"/>
      <c r="C8542"/>
      <c r="D8542"/>
      <c r="E8542"/>
      <c r="F8542"/>
      <c r="G8542"/>
      <c r="H8542"/>
    </row>
    <row r="8543" spans="1:8" s="124" customFormat="1" x14ac:dyDescent="0.25">
      <c r="A8543"/>
      <c r="B8543"/>
      <c r="C8543"/>
      <c r="D8543"/>
      <c r="E8543"/>
      <c r="F8543"/>
      <c r="G8543"/>
      <c r="H8543"/>
    </row>
    <row r="8544" spans="1:8" s="124" customFormat="1" x14ac:dyDescent="0.25">
      <c r="A8544"/>
      <c r="B8544"/>
      <c r="C8544"/>
      <c r="D8544"/>
      <c r="E8544"/>
      <c r="F8544"/>
      <c r="G8544"/>
      <c r="H8544"/>
    </row>
    <row r="8545" spans="1:8" s="124" customFormat="1" x14ac:dyDescent="0.25">
      <c r="A8545"/>
      <c r="B8545"/>
      <c r="C8545"/>
      <c r="D8545"/>
      <c r="E8545"/>
      <c r="F8545"/>
      <c r="G8545"/>
      <c r="H8545"/>
    </row>
    <row r="8546" spans="1:8" s="124" customFormat="1" x14ac:dyDescent="0.25">
      <c r="A8546"/>
      <c r="B8546"/>
      <c r="C8546"/>
      <c r="D8546"/>
      <c r="E8546"/>
      <c r="F8546"/>
      <c r="G8546"/>
      <c r="H8546"/>
    </row>
    <row r="8547" spans="1:8" s="124" customFormat="1" x14ac:dyDescent="0.25">
      <c r="A8547"/>
      <c r="B8547"/>
      <c r="C8547"/>
      <c r="D8547"/>
      <c r="E8547"/>
      <c r="F8547"/>
      <c r="G8547"/>
      <c r="H8547"/>
    </row>
    <row r="8548" spans="1:8" s="124" customFormat="1" x14ac:dyDescent="0.25">
      <c r="A8548"/>
      <c r="B8548"/>
      <c r="C8548"/>
      <c r="D8548"/>
      <c r="E8548"/>
      <c r="F8548"/>
      <c r="G8548"/>
      <c r="H8548"/>
    </row>
    <row r="8549" spans="1:8" s="124" customFormat="1" x14ac:dyDescent="0.25">
      <c r="A8549"/>
      <c r="B8549"/>
      <c r="C8549"/>
      <c r="D8549"/>
      <c r="E8549"/>
      <c r="F8549"/>
      <c r="G8549"/>
      <c r="H8549"/>
    </row>
    <row r="8550" spans="1:8" s="124" customFormat="1" x14ac:dyDescent="0.25">
      <c r="A8550"/>
      <c r="B8550"/>
      <c r="C8550"/>
      <c r="D8550"/>
      <c r="E8550"/>
      <c r="F8550"/>
      <c r="G8550"/>
      <c r="H8550"/>
    </row>
    <row r="8551" spans="1:8" s="124" customFormat="1" x14ac:dyDescent="0.25">
      <c r="A8551"/>
      <c r="B8551"/>
      <c r="C8551"/>
      <c r="D8551"/>
      <c r="E8551"/>
      <c r="F8551"/>
      <c r="G8551"/>
      <c r="H8551"/>
    </row>
    <row r="8552" spans="1:8" s="124" customFormat="1" x14ac:dyDescent="0.25">
      <c r="A8552"/>
      <c r="B8552"/>
      <c r="C8552"/>
      <c r="D8552"/>
      <c r="E8552"/>
      <c r="F8552"/>
      <c r="G8552"/>
      <c r="H8552"/>
    </row>
    <row r="8553" spans="1:8" s="124" customFormat="1" x14ac:dyDescent="0.25">
      <c r="A8553"/>
      <c r="B8553"/>
      <c r="C8553"/>
      <c r="D8553"/>
      <c r="E8553"/>
      <c r="F8553"/>
      <c r="G8553"/>
      <c r="H8553"/>
    </row>
    <row r="8554" spans="1:8" s="124" customFormat="1" x14ac:dyDescent="0.25">
      <c r="A8554"/>
      <c r="B8554"/>
      <c r="C8554"/>
      <c r="D8554"/>
      <c r="E8554"/>
      <c r="F8554"/>
      <c r="G8554"/>
      <c r="H8554"/>
    </row>
    <row r="8555" spans="1:8" s="124" customFormat="1" x14ac:dyDescent="0.25">
      <c r="A8555"/>
      <c r="B8555"/>
      <c r="C8555"/>
      <c r="D8555"/>
      <c r="E8555"/>
      <c r="F8555"/>
      <c r="G8555"/>
      <c r="H8555"/>
    </row>
    <row r="8556" spans="1:8" s="124" customFormat="1" x14ac:dyDescent="0.25">
      <c r="A8556"/>
      <c r="B8556"/>
      <c r="C8556"/>
      <c r="D8556"/>
      <c r="E8556"/>
      <c r="F8556"/>
      <c r="G8556"/>
      <c r="H8556"/>
    </row>
    <row r="8557" spans="1:8" s="124" customFormat="1" x14ac:dyDescent="0.25">
      <c r="A8557"/>
      <c r="B8557"/>
      <c r="C8557"/>
      <c r="D8557"/>
      <c r="E8557"/>
      <c r="F8557"/>
      <c r="G8557"/>
      <c r="H8557"/>
    </row>
    <row r="8558" spans="1:8" s="124" customFormat="1" x14ac:dyDescent="0.25">
      <c r="A8558"/>
      <c r="B8558"/>
      <c r="C8558"/>
      <c r="D8558"/>
      <c r="E8558"/>
      <c r="F8558"/>
      <c r="G8558"/>
      <c r="H8558"/>
    </row>
    <row r="8559" spans="1:8" s="124" customFormat="1" x14ac:dyDescent="0.25">
      <c r="A8559"/>
      <c r="B8559"/>
      <c r="C8559"/>
      <c r="D8559"/>
      <c r="E8559"/>
      <c r="F8559"/>
      <c r="G8559"/>
      <c r="H8559"/>
    </row>
    <row r="8560" spans="1:8" s="124" customFormat="1" x14ac:dyDescent="0.25">
      <c r="A8560"/>
      <c r="B8560"/>
      <c r="C8560"/>
      <c r="D8560"/>
      <c r="E8560"/>
      <c r="F8560"/>
      <c r="G8560"/>
      <c r="H8560"/>
    </row>
    <row r="8561" spans="1:8" s="124" customFormat="1" x14ac:dyDescent="0.25">
      <c r="A8561"/>
      <c r="B8561"/>
      <c r="C8561"/>
      <c r="D8561"/>
      <c r="E8561"/>
      <c r="F8561"/>
      <c r="G8561"/>
      <c r="H8561"/>
    </row>
    <row r="8562" spans="1:8" s="124" customFormat="1" x14ac:dyDescent="0.25">
      <c r="A8562"/>
      <c r="B8562"/>
      <c r="C8562"/>
      <c r="D8562"/>
      <c r="E8562"/>
      <c r="F8562"/>
      <c r="G8562"/>
      <c r="H8562"/>
    </row>
    <row r="8563" spans="1:8" s="124" customFormat="1" x14ac:dyDescent="0.25">
      <c r="A8563"/>
      <c r="B8563"/>
      <c r="C8563"/>
      <c r="D8563"/>
      <c r="E8563"/>
      <c r="F8563"/>
      <c r="G8563"/>
      <c r="H8563"/>
    </row>
    <row r="8564" spans="1:8" s="124" customFormat="1" x14ac:dyDescent="0.25">
      <c r="A8564"/>
      <c r="B8564"/>
      <c r="C8564"/>
      <c r="D8564"/>
      <c r="E8564"/>
      <c r="F8564"/>
      <c r="G8564"/>
      <c r="H8564"/>
    </row>
    <row r="8565" spans="1:8" s="124" customFormat="1" x14ac:dyDescent="0.25">
      <c r="A8565"/>
      <c r="B8565"/>
      <c r="C8565"/>
      <c r="D8565"/>
      <c r="E8565"/>
      <c r="F8565"/>
      <c r="G8565"/>
      <c r="H8565"/>
    </row>
    <row r="8566" spans="1:8" s="124" customFormat="1" x14ac:dyDescent="0.25">
      <c r="A8566"/>
      <c r="B8566"/>
      <c r="C8566"/>
      <c r="D8566"/>
      <c r="E8566"/>
      <c r="F8566"/>
      <c r="G8566"/>
      <c r="H8566"/>
    </row>
    <row r="8567" spans="1:8" s="124" customFormat="1" x14ac:dyDescent="0.25">
      <c r="A8567"/>
      <c r="B8567"/>
      <c r="C8567"/>
      <c r="D8567"/>
      <c r="E8567"/>
      <c r="F8567"/>
      <c r="G8567"/>
      <c r="H8567"/>
    </row>
    <row r="8568" spans="1:8" s="124" customFormat="1" x14ac:dyDescent="0.25">
      <c r="A8568"/>
      <c r="B8568"/>
      <c r="C8568"/>
      <c r="D8568"/>
      <c r="E8568"/>
      <c r="F8568"/>
      <c r="G8568"/>
      <c r="H8568"/>
    </row>
    <row r="8569" spans="1:8" s="124" customFormat="1" x14ac:dyDescent="0.25">
      <c r="A8569"/>
      <c r="B8569"/>
      <c r="C8569"/>
      <c r="D8569"/>
      <c r="E8569"/>
      <c r="F8569"/>
      <c r="G8569"/>
      <c r="H8569"/>
    </row>
    <row r="8570" spans="1:8" s="124" customFormat="1" x14ac:dyDescent="0.25">
      <c r="A8570"/>
      <c r="B8570"/>
      <c r="C8570"/>
      <c r="D8570"/>
      <c r="E8570"/>
      <c r="F8570"/>
      <c r="G8570"/>
      <c r="H8570"/>
    </row>
    <row r="8571" spans="1:8" s="124" customFormat="1" x14ac:dyDescent="0.25">
      <c r="A8571"/>
      <c r="B8571"/>
      <c r="C8571"/>
      <c r="D8571"/>
      <c r="E8571"/>
      <c r="F8571"/>
      <c r="G8571"/>
      <c r="H8571"/>
    </row>
    <row r="8572" spans="1:8" s="124" customFormat="1" x14ac:dyDescent="0.25">
      <c r="A8572"/>
      <c r="B8572"/>
      <c r="C8572"/>
      <c r="D8572"/>
      <c r="E8572"/>
      <c r="F8572"/>
      <c r="G8572"/>
      <c r="H8572"/>
    </row>
    <row r="8573" spans="1:8" s="124" customFormat="1" x14ac:dyDescent="0.25">
      <c r="A8573"/>
      <c r="B8573"/>
      <c r="C8573"/>
      <c r="D8573"/>
      <c r="E8573"/>
      <c r="F8573"/>
      <c r="G8573"/>
      <c r="H8573"/>
    </row>
    <row r="8574" spans="1:8" s="124" customFormat="1" x14ac:dyDescent="0.25">
      <c r="A8574"/>
      <c r="B8574"/>
      <c r="C8574"/>
      <c r="D8574"/>
      <c r="E8574"/>
      <c r="F8574"/>
      <c r="G8574"/>
      <c r="H8574"/>
    </row>
    <row r="8575" spans="1:8" s="124" customFormat="1" x14ac:dyDescent="0.25">
      <c r="A8575"/>
      <c r="B8575"/>
      <c r="C8575"/>
      <c r="D8575"/>
      <c r="E8575"/>
      <c r="F8575"/>
      <c r="G8575"/>
      <c r="H8575"/>
    </row>
    <row r="8576" spans="1:8" s="124" customFormat="1" x14ac:dyDescent="0.25">
      <c r="A8576"/>
      <c r="B8576"/>
      <c r="C8576"/>
      <c r="D8576"/>
      <c r="E8576"/>
      <c r="F8576"/>
      <c r="G8576"/>
      <c r="H8576"/>
    </row>
    <row r="8577" spans="1:8" s="124" customFormat="1" x14ac:dyDescent="0.25">
      <c r="A8577"/>
      <c r="B8577"/>
      <c r="C8577"/>
      <c r="D8577"/>
      <c r="E8577"/>
      <c r="F8577"/>
      <c r="G8577"/>
      <c r="H8577"/>
    </row>
    <row r="8578" spans="1:8" s="124" customFormat="1" x14ac:dyDescent="0.25">
      <c r="A8578"/>
      <c r="B8578"/>
      <c r="C8578"/>
      <c r="D8578"/>
      <c r="E8578"/>
      <c r="F8578"/>
      <c r="G8578"/>
      <c r="H8578"/>
    </row>
    <row r="8579" spans="1:8" s="124" customFormat="1" x14ac:dyDescent="0.25">
      <c r="A8579"/>
      <c r="B8579"/>
      <c r="C8579"/>
      <c r="D8579"/>
      <c r="E8579"/>
      <c r="F8579"/>
      <c r="G8579"/>
      <c r="H8579"/>
    </row>
    <row r="8580" spans="1:8" s="124" customFormat="1" x14ac:dyDescent="0.25">
      <c r="A8580"/>
      <c r="B8580"/>
      <c r="C8580"/>
      <c r="D8580"/>
      <c r="E8580"/>
      <c r="F8580"/>
      <c r="G8580"/>
      <c r="H8580"/>
    </row>
    <row r="8581" spans="1:8" s="124" customFormat="1" x14ac:dyDescent="0.25">
      <c r="A8581"/>
      <c r="B8581"/>
      <c r="C8581"/>
      <c r="D8581"/>
      <c r="E8581"/>
      <c r="F8581"/>
      <c r="G8581"/>
      <c r="H8581"/>
    </row>
    <row r="8582" spans="1:8" s="124" customFormat="1" x14ac:dyDescent="0.25">
      <c r="A8582"/>
      <c r="B8582"/>
      <c r="C8582"/>
      <c r="D8582"/>
      <c r="E8582"/>
      <c r="F8582"/>
      <c r="G8582"/>
      <c r="H8582"/>
    </row>
    <row r="8583" spans="1:8" s="124" customFormat="1" x14ac:dyDescent="0.25">
      <c r="A8583"/>
      <c r="B8583"/>
      <c r="C8583"/>
      <c r="D8583"/>
      <c r="E8583"/>
      <c r="F8583"/>
      <c r="G8583"/>
      <c r="H8583"/>
    </row>
    <row r="8584" spans="1:8" s="124" customFormat="1" x14ac:dyDescent="0.25">
      <c r="A8584"/>
      <c r="B8584"/>
      <c r="C8584"/>
      <c r="D8584"/>
      <c r="E8584"/>
      <c r="F8584"/>
      <c r="G8584"/>
      <c r="H8584"/>
    </row>
    <row r="8585" spans="1:8" s="124" customFormat="1" x14ac:dyDescent="0.25">
      <c r="A8585"/>
      <c r="B8585"/>
      <c r="C8585"/>
      <c r="D8585"/>
      <c r="E8585"/>
      <c r="F8585"/>
      <c r="G8585"/>
      <c r="H8585"/>
    </row>
    <row r="8586" spans="1:8" s="124" customFormat="1" x14ac:dyDescent="0.25">
      <c r="A8586"/>
      <c r="B8586"/>
      <c r="C8586"/>
      <c r="D8586"/>
      <c r="E8586"/>
      <c r="F8586"/>
      <c r="G8586"/>
      <c r="H8586"/>
    </row>
    <row r="8587" spans="1:8" s="124" customFormat="1" x14ac:dyDescent="0.25">
      <c r="A8587"/>
      <c r="B8587"/>
      <c r="C8587"/>
      <c r="D8587"/>
      <c r="E8587"/>
      <c r="F8587"/>
      <c r="G8587"/>
      <c r="H8587"/>
    </row>
    <row r="8588" spans="1:8" s="124" customFormat="1" x14ac:dyDescent="0.25">
      <c r="A8588"/>
      <c r="B8588"/>
      <c r="C8588"/>
      <c r="D8588"/>
      <c r="E8588"/>
      <c r="F8588"/>
      <c r="G8588"/>
      <c r="H8588"/>
    </row>
    <row r="8589" spans="1:8" s="124" customFormat="1" x14ac:dyDescent="0.25">
      <c r="A8589"/>
      <c r="B8589"/>
      <c r="C8589"/>
      <c r="D8589"/>
      <c r="E8589"/>
      <c r="F8589"/>
      <c r="G8589"/>
      <c r="H8589"/>
    </row>
    <row r="8590" spans="1:8" s="124" customFormat="1" x14ac:dyDescent="0.25">
      <c r="A8590"/>
      <c r="B8590"/>
      <c r="C8590"/>
      <c r="D8590"/>
      <c r="E8590"/>
      <c r="F8590"/>
      <c r="G8590"/>
      <c r="H8590"/>
    </row>
    <row r="8591" spans="1:8" s="124" customFormat="1" x14ac:dyDescent="0.25">
      <c r="A8591"/>
      <c r="B8591"/>
      <c r="C8591"/>
      <c r="D8591"/>
      <c r="E8591"/>
      <c r="F8591"/>
      <c r="G8591"/>
      <c r="H8591"/>
    </row>
    <row r="8592" spans="1:8" s="124" customFormat="1" x14ac:dyDescent="0.25">
      <c r="A8592"/>
      <c r="B8592"/>
      <c r="C8592"/>
      <c r="D8592"/>
      <c r="E8592"/>
      <c r="F8592"/>
      <c r="G8592"/>
      <c r="H8592"/>
    </row>
    <row r="8593" spans="1:8" s="124" customFormat="1" x14ac:dyDescent="0.25">
      <c r="A8593"/>
      <c r="B8593"/>
      <c r="C8593"/>
      <c r="D8593"/>
      <c r="E8593"/>
      <c r="F8593"/>
      <c r="G8593"/>
      <c r="H8593"/>
    </row>
    <row r="8594" spans="1:8" s="124" customFormat="1" x14ac:dyDescent="0.25">
      <c r="A8594"/>
      <c r="B8594"/>
      <c r="C8594"/>
      <c r="D8594"/>
      <c r="E8594"/>
      <c r="F8594"/>
      <c r="G8594"/>
      <c r="H8594"/>
    </row>
    <row r="8595" spans="1:8" s="124" customFormat="1" x14ac:dyDescent="0.25">
      <c r="A8595"/>
      <c r="B8595"/>
      <c r="C8595"/>
      <c r="D8595"/>
      <c r="E8595"/>
      <c r="F8595"/>
      <c r="G8595"/>
      <c r="H8595"/>
    </row>
    <row r="8596" spans="1:8" s="124" customFormat="1" x14ac:dyDescent="0.25">
      <c r="A8596"/>
      <c r="B8596"/>
      <c r="C8596"/>
      <c r="D8596"/>
      <c r="E8596"/>
      <c r="F8596"/>
      <c r="G8596"/>
      <c r="H8596"/>
    </row>
    <row r="8597" spans="1:8" s="124" customFormat="1" x14ac:dyDescent="0.25">
      <c r="A8597"/>
      <c r="B8597"/>
      <c r="C8597"/>
      <c r="D8597"/>
      <c r="E8597"/>
      <c r="F8597"/>
      <c r="G8597"/>
      <c r="H8597"/>
    </row>
    <row r="8598" spans="1:8" s="124" customFormat="1" x14ac:dyDescent="0.25">
      <c r="A8598"/>
      <c r="B8598"/>
      <c r="C8598"/>
      <c r="D8598"/>
      <c r="E8598"/>
      <c r="F8598"/>
      <c r="G8598"/>
      <c r="H8598"/>
    </row>
    <row r="8599" spans="1:8" s="124" customFormat="1" x14ac:dyDescent="0.25">
      <c r="A8599"/>
      <c r="B8599"/>
      <c r="C8599"/>
      <c r="D8599"/>
      <c r="E8599"/>
      <c r="F8599"/>
      <c r="G8599"/>
      <c r="H8599"/>
    </row>
    <row r="8600" spans="1:8" s="124" customFormat="1" x14ac:dyDescent="0.25">
      <c r="A8600"/>
      <c r="B8600"/>
      <c r="C8600"/>
      <c r="D8600"/>
      <c r="E8600"/>
      <c r="F8600"/>
      <c r="G8600"/>
      <c r="H8600"/>
    </row>
    <row r="8601" spans="1:8" s="124" customFormat="1" x14ac:dyDescent="0.25">
      <c r="A8601"/>
      <c r="B8601"/>
      <c r="C8601"/>
      <c r="D8601"/>
      <c r="E8601"/>
      <c r="F8601"/>
      <c r="G8601"/>
      <c r="H8601"/>
    </row>
    <row r="8602" spans="1:8" s="124" customFormat="1" x14ac:dyDescent="0.25">
      <c r="A8602"/>
      <c r="B8602"/>
      <c r="C8602"/>
      <c r="D8602"/>
      <c r="E8602"/>
      <c r="F8602"/>
      <c r="G8602"/>
      <c r="H8602"/>
    </row>
    <row r="8603" spans="1:8" s="124" customFormat="1" x14ac:dyDescent="0.25">
      <c r="A8603"/>
      <c r="B8603"/>
      <c r="C8603"/>
      <c r="D8603"/>
      <c r="E8603"/>
      <c r="F8603"/>
      <c r="G8603"/>
      <c r="H8603"/>
    </row>
    <row r="8604" spans="1:8" s="124" customFormat="1" x14ac:dyDescent="0.25">
      <c r="A8604"/>
      <c r="B8604"/>
      <c r="C8604"/>
      <c r="D8604"/>
      <c r="E8604"/>
      <c r="F8604"/>
      <c r="G8604"/>
      <c r="H8604"/>
    </row>
    <row r="8605" spans="1:8" s="124" customFormat="1" x14ac:dyDescent="0.25">
      <c r="A8605"/>
      <c r="B8605"/>
      <c r="C8605"/>
      <c r="D8605"/>
      <c r="E8605"/>
      <c r="F8605"/>
      <c r="G8605"/>
      <c r="H8605"/>
    </row>
    <row r="8606" spans="1:8" s="124" customFormat="1" x14ac:dyDescent="0.25">
      <c r="A8606"/>
      <c r="B8606"/>
      <c r="C8606"/>
      <c r="D8606"/>
      <c r="E8606"/>
      <c r="F8606"/>
      <c r="G8606"/>
      <c r="H8606"/>
    </row>
    <row r="8607" spans="1:8" s="124" customFormat="1" x14ac:dyDescent="0.25">
      <c r="A8607"/>
      <c r="B8607"/>
      <c r="C8607"/>
      <c r="D8607"/>
      <c r="E8607"/>
      <c r="F8607"/>
      <c r="G8607"/>
      <c r="H8607"/>
    </row>
    <row r="8608" spans="1:8" s="124" customFormat="1" x14ac:dyDescent="0.25">
      <c r="A8608"/>
      <c r="B8608"/>
      <c r="C8608"/>
      <c r="D8608"/>
      <c r="E8608"/>
      <c r="F8608"/>
      <c r="G8608"/>
      <c r="H8608"/>
    </row>
    <row r="8609" spans="1:8" s="124" customFormat="1" x14ac:dyDescent="0.25">
      <c r="A8609"/>
      <c r="B8609"/>
      <c r="C8609"/>
      <c r="D8609"/>
      <c r="E8609"/>
      <c r="F8609"/>
      <c r="G8609"/>
      <c r="H8609"/>
    </row>
    <row r="8610" spans="1:8" s="124" customFormat="1" x14ac:dyDescent="0.25">
      <c r="A8610"/>
      <c r="B8610"/>
      <c r="C8610"/>
      <c r="D8610"/>
      <c r="E8610"/>
      <c r="F8610"/>
      <c r="G8610"/>
      <c r="H8610"/>
    </row>
    <row r="8611" spans="1:8" s="124" customFormat="1" x14ac:dyDescent="0.25">
      <c r="A8611"/>
      <c r="B8611"/>
      <c r="C8611"/>
      <c r="D8611"/>
      <c r="E8611"/>
      <c r="F8611"/>
      <c r="G8611"/>
      <c r="H8611"/>
    </row>
    <row r="8612" spans="1:8" s="124" customFormat="1" x14ac:dyDescent="0.25">
      <c r="A8612"/>
      <c r="B8612"/>
      <c r="C8612"/>
      <c r="D8612"/>
      <c r="E8612"/>
      <c r="F8612"/>
      <c r="G8612"/>
      <c r="H8612"/>
    </row>
    <row r="8613" spans="1:8" s="124" customFormat="1" x14ac:dyDescent="0.25">
      <c r="A8613"/>
      <c r="B8613"/>
      <c r="C8613"/>
      <c r="D8613"/>
      <c r="E8613"/>
      <c r="F8613"/>
      <c r="G8613"/>
      <c r="H8613"/>
    </row>
    <row r="8614" spans="1:8" s="124" customFormat="1" x14ac:dyDescent="0.25">
      <c r="A8614"/>
      <c r="B8614"/>
      <c r="C8614"/>
      <c r="D8614"/>
      <c r="E8614"/>
      <c r="F8614"/>
      <c r="G8614"/>
      <c r="H8614"/>
    </row>
    <row r="8615" spans="1:8" s="124" customFormat="1" x14ac:dyDescent="0.25">
      <c r="A8615"/>
      <c r="B8615"/>
      <c r="C8615"/>
      <c r="D8615"/>
      <c r="E8615"/>
      <c r="F8615"/>
      <c r="G8615"/>
      <c r="H8615"/>
    </row>
    <row r="8616" spans="1:8" s="124" customFormat="1" x14ac:dyDescent="0.25">
      <c r="A8616"/>
      <c r="B8616"/>
      <c r="C8616"/>
      <c r="D8616"/>
      <c r="E8616"/>
      <c r="F8616"/>
      <c r="G8616"/>
      <c r="H8616"/>
    </row>
    <row r="8617" spans="1:8" s="124" customFormat="1" x14ac:dyDescent="0.25">
      <c r="A8617"/>
      <c r="B8617"/>
      <c r="C8617"/>
      <c r="D8617"/>
      <c r="E8617"/>
      <c r="F8617"/>
      <c r="G8617"/>
      <c r="H8617"/>
    </row>
    <row r="8618" spans="1:8" s="124" customFormat="1" x14ac:dyDescent="0.25">
      <c r="A8618"/>
      <c r="B8618"/>
      <c r="C8618"/>
      <c r="D8618"/>
      <c r="E8618"/>
      <c r="F8618"/>
      <c r="G8618"/>
      <c r="H8618"/>
    </row>
    <row r="8619" spans="1:8" s="124" customFormat="1" x14ac:dyDescent="0.25">
      <c r="A8619"/>
      <c r="B8619"/>
      <c r="C8619"/>
      <c r="D8619"/>
      <c r="E8619"/>
      <c r="F8619"/>
      <c r="G8619"/>
      <c r="H8619"/>
    </row>
    <row r="8620" spans="1:8" s="124" customFormat="1" x14ac:dyDescent="0.25">
      <c r="A8620"/>
      <c r="B8620"/>
      <c r="C8620"/>
      <c r="D8620"/>
      <c r="E8620"/>
      <c r="F8620"/>
      <c r="G8620"/>
      <c r="H8620"/>
    </row>
    <row r="8621" spans="1:8" s="124" customFormat="1" x14ac:dyDescent="0.25">
      <c r="A8621"/>
      <c r="B8621"/>
      <c r="C8621"/>
      <c r="D8621"/>
      <c r="E8621"/>
      <c r="F8621"/>
      <c r="G8621"/>
      <c r="H8621"/>
    </row>
    <row r="8622" spans="1:8" s="124" customFormat="1" x14ac:dyDescent="0.25">
      <c r="A8622"/>
      <c r="B8622"/>
      <c r="C8622"/>
      <c r="D8622"/>
      <c r="E8622"/>
      <c r="F8622"/>
      <c r="G8622"/>
      <c r="H8622"/>
    </row>
    <row r="8623" spans="1:8" s="124" customFormat="1" x14ac:dyDescent="0.25">
      <c r="A8623"/>
      <c r="B8623"/>
      <c r="C8623"/>
      <c r="D8623"/>
      <c r="E8623"/>
      <c r="F8623"/>
      <c r="G8623"/>
      <c r="H8623"/>
    </row>
    <row r="8624" spans="1:8" s="124" customFormat="1" x14ac:dyDescent="0.25">
      <c r="A8624"/>
      <c r="B8624"/>
      <c r="C8624"/>
      <c r="D8624"/>
      <c r="E8624"/>
      <c r="F8624"/>
      <c r="G8624"/>
      <c r="H8624"/>
    </row>
    <row r="8625" spans="1:8" s="124" customFormat="1" x14ac:dyDescent="0.25">
      <c r="A8625"/>
      <c r="B8625"/>
      <c r="C8625"/>
      <c r="D8625"/>
      <c r="E8625"/>
      <c r="F8625"/>
      <c r="G8625"/>
      <c r="H8625"/>
    </row>
    <row r="8626" spans="1:8" s="124" customFormat="1" x14ac:dyDescent="0.25">
      <c r="A8626"/>
      <c r="B8626"/>
      <c r="C8626"/>
      <c r="D8626"/>
      <c r="E8626"/>
      <c r="F8626"/>
      <c r="G8626"/>
      <c r="H8626"/>
    </row>
    <row r="8627" spans="1:8" s="124" customFormat="1" x14ac:dyDescent="0.25">
      <c r="A8627"/>
      <c r="B8627"/>
      <c r="C8627"/>
      <c r="D8627"/>
      <c r="E8627"/>
      <c r="F8627"/>
      <c r="G8627"/>
      <c r="H8627"/>
    </row>
    <row r="8628" spans="1:8" s="124" customFormat="1" x14ac:dyDescent="0.25">
      <c r="A8628"/>
      <c r="B8628"/>
      <c r="C8628"/>
      <c r="D8628"/>
      <c r="E8628"/>
      <c r="F8628"/>
      <c r="G8628"/>
      <c r="H8628"/>
    </row>
    <row r="8629" spans="1:8" s="124" customFormat="1" x14ac:dyDescent="0.25">
      <c r="A8629"/>
      <c r="B8629"/>
      <c r="C8629"/>
      <c r="D8629"/>
      <c r="E8629"/>
      <c r="F8629"/>
      <c r="G8629"/>
      <c r="H8629"/>
    </row>
    <row r="8630" spans="1:8" s="124" customFormat="1" x14ac:dyDescent="0.25">
      <c r="A8630"/>
      <c r="B8630"/>
      <c r="C8630"/>
      <c r="D8630"/>
      <c r="E8630"/>
      <c r="F8630"/>
      <c r="G8630"/>
      <c r="H8630"/>
    </row>
    <row r="8631" spans="1:8" s="124" customFormat="1" x14ac:dyDescent="0.25">
      <c r="A8631"/>
      <c r="B8631"/>
      <c r="C8631"/>
      <c r="D8631"/>
      <c r="E8631"/>
      <c r="F8631"/>
      <c r="G8631"/>
      <c r="H8631"/>
    </row>
    <row r="8632" spans="1:8" s="124" customFormat="1" x14ac:dyDescent="0.25">
      <c r="A8632"/>
      <c r="B8632"/>
      <c r="C8632"/>
      <c r="D8632"/>
      <c r="E8632"/>
      <c r="F8632"/>
      <c r="G8632"/>
      <c r="H8632"/>
    </row>
    <row r="8633" spans="1:8" s="124" customFormat="1" x14ac:dyDescent="0.25">
      <c r="A8633"/>
      <c r="B8633"/>
      <c r="C8633"/>
      <c r="D8633"/>
      <c r="E8633"/>
      <c r="F8633"/>
      <c r="G8633"/>
      <c r="H8633"/>
    </row>
    <row r="8634" spans="1:8" s="124" customFormat="1" x14ac:dyDescent="0.25">
      <c r="A8634"/>
      <c r="B8634"/>
      <c r="C8634"/>
      <c r="D8634"/>
      <c r="E8634"/>
      <c r="F8634"/>
      <c r="G8634"/>
      <c r="H8634"/>
    </row>
    <row r="8635" spans="1:8" s="124" customFormat="1" x14ac:dyDescent="0.25">
      <c r="A8635"/>
      <c r="B8635"/>
      <c r="C8635"/>
      <c r="D8635"/>
      <c r="E8635"/>
      <c r="F8635"/>
      <c r="G8635"/>
      <c r="H8635"/>
    </row>
    <row r="8636" spans="1:8" s="124" customFormat="1" x14ac:dyDescent="0.25">
      <c r="A8636"/>
      <c r="B8636"/>
      <c r="C8636"/>
      <c r="D8636"/>
      <c r="E8636"/>
      <c r="F8636"/>
      <c r="G8636"/>
      <c r="H8636"/>
    </row>
    <row r="8637" spans="1:8" s="124" customFormat="1" x14ac:dyDescent="0.25">
      <c r="A8637"/>
      <c r="B8637"/>
      <c r="C8637"/>
      <c r="D8637"/>
      <c r="E8637"/>
      <c r="F8637"/>
      <c r="G8637"/>
      <c r="H8637"/>
    </row>
    <row r="8638" spans="1:8" s="124" customFormat="1" x14ac:dyDescent="0.25">
      <c r="A8638"/>
      <c r="B8638"/>
      <c r="C8638"/>
      <c r="D8638"/>
      <c r="E8638"/>
      <c r="F8638"/>
      <c r="G8638"/>
      <c r="H8638"/>
    </row>
    <row r="8639" spans="1:8" s="124" customFormat="1" x14ac:dyDescent="0.25">
      <c r="A8639"/>
      <c r="B8639"/>
      <c r="C8639"/>
      <c r="D8639"/>
      <c r="E8639"/>
      <c r="F8639"/>
      <c r="G8639"/>
      <c r="H8639"/>
    </row>
    <row r="8640" spans="1:8" s="124" customFormat="1" x14ac:dyDescent="0.25">
      <c r="A8640"/>
      <c r="B8640"/>
      <c r="C8640"/>
      <c r="D8640"/>
      <c r="E8640"/>
      <c r="F8640"/>
      <c r="G8640"/>
      <c r="H8640"/>
    </row>
    <row r="8641" spans="1:8" s="124" customFormat="1" x14ac:dyDescent="0.25">
      <c r="A8641"/>
      <c r="B8641"/>
      <c r="C8641"/>
      <c r="D8641"/>
      <c r="E8641"/>
      <c r="F8641"/>
      <c r="G8641"/>
      <c r="H8641"/>
    </row>
    <row r="8642" spans="1:8" s="124" customFormat="1" x14ac:dyDescent="0.25">
      <c r="A8642"/>
      <c r="B8642"/>
      <c r="C8642"/>
      <c r="D8642"/>
      <c r="E8642"/>
      <c r="F8642"/>
      <c r="G8642"/>
      <c r="H8642"/>
    </row>
    <row r="8643" spans="1:8" s="124" customFormat="1" x14ac:dyDescent="0.25">
      <c r="A8643"/>
      <c r="B8643"/>
      <c r="C8643"/>
      <c r="D8643"/>
      <c r="E8643"/>
      <c r="F8643"/>
      <c r="G8643"/>
      <c r="H8643"/>
    </row>
    <row r="8644" spans="1:8" s="124" customFormat="1" x14ac:dyDescent="0.25">
      <c r="A8644"/>
      <c r="B8644"/>
      <c r="C8644"/>
      <c r="D8644"/>
      <c r="E8644"/>
      <c r="F8644"/>
      <c r="G8644"/>
      <c r="H8644"/>
    </row>
    <row r="8645" spans="1:8" s="124" customFormat="1" x14ac:dyDescent="0.25">
      <c r="A8645"/>
      <c r="B8645"/>
      <c r="C8645"/>
      <c r="D8645"/>
      <c r="E8645"/>
      <c r="F8645"/>
      <c r="G8645"/>
      <c r="H8645"/>
    </row>
    <row r="8646" spans="1:8" s="124" customFormat="1" x14ac:dyDescent="0.25">
      <c r="A8646"/>
      <c r="B8646"/>
      <c r="C8646"/>
      <c r="D8646"/>
      <c r="E8646"/>
      <c r="F8646"/>
      <c r="G8646"/>
      <c r="H8646"/>
    </row>
    <row r="8647" spans="1:8" s="124" customFormat="1" x14ac:dyDescent="0.25">
      <c r="A8647"/>
      <c r="B8647"/>
      <c r="C8647"/>
      <c r="D8647"/>
      <c r="E8647"/>
      <c r="F8647"/>
      <c r="G8647"/>
      <c r="H8647"/>
    </row>
    <row r="8648" spans="1:8" s="124" customFormat="1" x14ac:dyDescent="0.25">
      <c r="A8648"/>
      <c r="B8648"/>
      <c r="C8648"/>
      <c r="D8648"/>
      <c r="E8648"/>
      <c r="F8648"/>
      <c r="G8648"/>
      <c r="H8648"/>
    </row>
    <row r="8649" spans="1:8" s="124" customFormat="1" x14ac:dyDescent="0.25">
      <c r="A8649"/>
      <c r="B8649"/>
      <c r="C8649"/>
      <c r="D8649"/>
      <c r="E8649"/>
      <c r="F8649"/>
      <c r="G8649"/>
      <c r="H8649"/>
    </row>
    <row r="8650" spans="1:8" s="124" customFormat="1" x14ac:dyDescent="0.25">
      <c r="A8650"/>
      <c r="B8650"/>
      <c r="C8650"/>
      <c r="D8650"/>
      <c r="E8650"/>
      <c r="F8650"/>
      <c r="G8650"/>
      <c r="H8650"/>
    </row>
    <row r="8651" spans="1:8" s="124" customFormat="1" x14ac:dyDescent="0.25">
      <c r="A8651"/>
      <c r="B8651"/>
      <c r="C8651"/>
      <c r="D8651"/>
      <c r="E8651"/>
      <c r="F8651"/>
      <c r="G8651"/>
      <c r="H8651"/>
    </row>
    <row r="8652" spans="1:8" s="124" customFormat="1" x14ac:dyDescent="0.25">
      <c r="A8652"/>
      <c r="B8652"/>
      <c r="C8652"/>
      <c r="D8652"/>
      <c r="E8652"/>
      <c r="F8652"/>
      <c r="G8652"/>
      <c r="H8652"/>
    </row>
    <row r="8653" spans="1:8" s="124" customFormat="1" x14ac:dyDescent="0.25">
      <c r="A8653"/>
      <c r="B8653"/>
      <c r="C8653"/>
      <c r="D8653"/>
      <c r="E8653"/>
      <c r="F8653"/>
      <c r="G8653"/>
      <c r="H8653"/>
    </row>
    <row r="8654" spans="1:8" s="124" customFormat="1" x14ac:dyDescent="0.25">
      <c r="A8654"/>
      <c r="B8654"/>
      <c r="C8654"/>
      <c r="D8654"/>
      <c r="E8654"/>
      <c r="F8654"/>
      <c r="G8654"/>
      <c r="H8654"/>
    </row>
    <row r="8655" spans="1:8" s="124" customFormat="1" x14ac:dyDescent="0.25">
      <c r="A8655"/>
      <c r="B8655"/>
      <c r="C8655"/>
      <c r="D8655"/>
      <c r="E8655"/>
      <c r="F8655"/>
      <c r="G8655"/>
      <c r="H8655"/>
    </row>
    <row r="8656" spans="1:8" s="124" customFormat="1" x14ac:dyDescent="0.25">
      <c r="A8656"/>
      <c r="B8656"/>
      <c r="C8656"/>
      <c r="D8656"/>
      <c r="E8656"/>
      <c r="F8656"/>
      <c r="G8656"/>
      <c r="H8656"/>
    </row>
    <row r="8657" spans="1:8" s="124" customFormat="1" x14ac:dyDescent="0.25">
      <c r="A8657"/>
      <c r="B8657"/>
      <c r="C8657"/>
      <c r="D8657"/>
      <c r="E8657"/>
      <c r="F8657"/>
      <c r="G8657"/>
      <c r="H8657"/>
    </row>
    <row r="8658" spans="1:8" s="124" customFormat="1" x14ac:dyDescent="0.25">
      <c r="A8658"/>
      <c r="B8658"/>
      <c r="C8658"/>
      <c r="D8658"/>
      <c r="E8658"/>
      <c r="F8658"/>
      <c r="G8658"/>
      <c r="H8658"/>
    </row>
    <row r="8659" spans="1:8" s="124" customFormat="1" x14ac:dyDescent="0.25">
      <c r="A8659"/>
      <c r="B8659"/>
      <c r="C8659"/>
      <c r="D8659"/>
      <c r="E8659"/>
      <c r="F8659"/>
      <c r="G8659"/>
      <c r="H8659"/>
    </row>
    <row r="8660" spans="1:8" s="124" customFormat="1" x14ac:dyDescent="0.25">
      <c r="A8660"/>
      <c r="B8660"/>
      <c r="C8660"/>
      <c r="D8660"/>
      <c r="E8660"/>
      <c r="F8660"/>
      <c r="G8660"/>
      <c r="H8660"/>
    </row>
    <row r="8661" spans="1:8" s="124" customFormat="1" x14ac:dyDescent="0.25">
      <c r="A8661"/>
      <c r="B8661"/>
      <c r="C8661"/>
      <c r="D8661"/>
      <c r="E8661"/>
      <c r="F8661"/>
      <c r="G8661"/>
      <c r="H8661"/>
    </row>
    <row r="8662" spans="1:8" s="124" customFormat="1" x14ac:dyDescent="0.25">
      <c r="A8662"/>
      <c r="B8662"/>
      <c r="C8662"/>
      <c r="D8662"/>
      <c r="E8662"/>
      <c r="F8662"/>
      <c r="G8662"/>
      <c r="H8662"/>
    </row>
    <row r="8663" spans="1:8" s="124" customFormat="1" x14ac:dyDescent="0.25">
      <c r="A8663"/>
      <c r="B8663"/>
      <c r="C8663"/>
      <c r="D8663"/>
      <c r="E8663"/>
      <c r="F8663"/>
      <c r="G8663"/>
      <c r="H8663"/>
    </row>
    <row r="8664" spans="1:8" s="124" customFormat="1" x14ac:dyDescent="0.25">
      <c r="A8664"/>
      <c r="B8664"/>
      <c r="C8664"/>
      <c r="D8664"/>
      <c r="E8664"/>
      <c r="F8664"/>
      <c r="G8664"/>
      <c r="H8664"/>
    </row>
    <row r="8665" spans="1:8" s="124" customFormat="1" x14ac:dyDescent="0.25">
      <c r="A8665"/>
      <c r="B8665"/>
      <c r="C8665"/>
      <c r="D8665"/>
      <c r="E8665"/>
      <c r="F8665"/>
      <c r="G8665"/>
      <c r="H8665"/>
    </row>
    <row r="8666" spans="1:8" s="124" customFormat="1" x14ac:dyDescent="0.25">
      <c r="A8666"/>
      <c r="B8666"/>
      <c r="C8666"/>
      <c r="D8666"/>
      <c r="E8666"/>
      <c r="F8666"/>
      <c r="G8666"/>
      <c r="H8666"/>
    </row>
    <row r="8667" spans="1:8" s="124" customFormat="1" x14ac:dyDescent="0.25">
      <c r="A8667"/>
      <c r="B8667"/>
      <c r="C8667"/>
      <c r="D8667"/>
      <c r="E8667"/>
      <c r="F8667"/>
      <c r="G8667"/>
      <c r="H8667"/>
    </row>
    <row r="8668" spans="1:8" s="124" customFormat="1" x14ac:dyDescent="0.25">
      <c r="A8668"/>
      <c r="B8668"/>
      <c r="C8668"/>
      <c r="D8668"/>
      <c r="E8668"/>
      <c r="F8668"/>
      <c r="G8668"/>
      <c r="H8668"/>
    </row>
    <row r="8669" spans="1:8" s="124" customFormat="1" x14ac:dyDescent="0.25">
      <c r="A8669"/>
      <c r="B8669"/>
      <c r="C8669"/>
      <c r="D8669"/>
      <c r="E8669"/>
      <c r="F8669"/>
      <c r="G8669"/>
      <c r="H8669"/>
    </row>
    <row r="8670" spans="1:8" s="124" customFormat="1" x14ac:dyDescent="0.25">
      <c r="A8670"/>
      <c r="B8670"/>
      <c r="C8670"/>
      <c r="D8670"/>
      <c r="E8670"/>
      <c r="F8670"/>
      <c r="G8670"/>
      <c r="H8670"/>
    </row>
    <row r="8671" spans="1:8" s="124" customFormat="1" x14ac:dyDescent="0.25">
      <c r="A8671"/>
      <c r="B8671"/>
      <c r="C8671"/>
      <c r="D8671"/>
      <c r="E8671"/>
      <c r="F8671"/>
      <c r="G8671"/>
      <c r="H8671"/>
    </row>
    <row r="8672" spans="1:8" s="124" customFormat="1" x14ac:dyDescent="0.25">
      <c r="A8672"/>
      <c r="B8672"/>
      <c r="C8672"/>
      <c r="D8672"/>
      <c r="E8672"/>
      <c r="F8672"/>
      <c r="G8672"/>
      <c r="H8672"/>
    </row>
    <row r="8673" spans="1:8" s="124" customFormat="1" x14ac:dyDescent="0.25">
      <c r="A8673"/>
      <c r="B8673"/>
      <c r="C8673"/>
      <c r="D8673"/>
      <c r="E8673"/>
      <c r="F8673"/>
      <c r="G8673"/>
      <c r="H8673"/>
    </row>
    <row r="8674" spans="1:8" s="124" customFormat="1" x14ac:dyDescent="0.25">
      <c r="A8674"/>
      <c r="B8674"/>
      <c r="C8674"/>
      <c r="D8674"/>
      <c r="E8674"/>
      <c r="F8674"/>
      <c r="G8674"/>
      <c r="H8674"/>
    </row>
    <row r="8675" spans="1:8" s="124" customFormat="1" x14ac:dyDescent="0.25">
      <c r="A8675"/>
      <c r="B8675"/>
      <c r="C8675"/>
      <c r="D8675"/>
      <c r="E8675"/>
      <c r="F8675"/>
      <c r="G8675"/>
      <c r="H8675"/>
    </row>
    <row r="8676" spans="1:8" s="124" customFormat="1" x14ac:dyDescent="0.25">
      <c r="A8676"/>
      <c r="B8676"/>
      <c r="C8676"/>
      <c r="D8676"/>
      <c r="E8676"/>
      <c r="F8676"/>
      <c r="G8676"/>
      <c r="H8676"/>
    </row>
    <row r="8677" spans="1:8" s="124" customFormat="1" x14ac:dyDescent="0.25">
      <c r="A8677"/>
      <c r="B8677"/>
      <c r="C8677"/>
      <c r="D8677"/>
      <c r="E8677"/>
      <c r="F8677"/>
      <c r="G8677"/>
      <c r="H8677"/>
    </row>
    <row r="8678" spans="1:8" s="124" customFormat="1" x14ac:dyDescent="0.25">
      <c r="A8678"/>
      <c r="B8678"/>
      <c r="C8678"/>
      <c r="D8678"/>
      <c r="E8678"/>
      <c r="F8678"/>
      <c r="G8678"/>
      <c r="H8678"/>
    </row>
    <row r="8679" spans="1:8" s="124" customFormat="1" x14ac:dyDescent="0.25">
      <c r="A8679"/>
      <c r="B8679"/>
      <c r="C8679"/>
      <c r="D8679"/>
      <c r="E8679"/>
      <c r="F8679"/>
      <c r="G8679"/>
      <c r="H8679"/>
    </row>
    <row r="8680" spans="1:8" s="124" customFormat="1" x14ac:dyDescent="0.25">
      <c r="A8680"/>
      <c r="B8680"/>
      <c r="C8680"/>
      <c r="D8680"/>
      <c r="E8680"/>
      <c r="F8680"/>
      <c r="G8680"/>
      <c r="H8680"/>
    </row>
    <row r="8681" spans="1:8" s="124" customFormat="1" x14ac:dyDescent="0.25">
      <c r="A8681"/>
      <c r="B8681"/>
      <c r="C8681"/>
      <c r="D8681"/>
      <c r="E8681"/>
      <c r="F8681"/>
      <c r="G8681"/>
      <c r="H8681"/>
    </row>
    <row r="8682" spans="1:8" s="124" customFormat="1" x14ac:dyDescent="0.25">
      <c r="A8682"/>
      <c r="B8682"/>
      <c r="C8682"/>
      <c r="D8682"/>
      <c r="E8682"/>
      <c r="F8682"/>
      <c r="G8682"/>
      <c r="H8682"/>
    </row>
    <row r="8683" spans="1:8" s="124" customFormat="1" x14ac:dyDescent="0.25">
      <c r="A8683"/>
      <c r="B8683"/>
      <c r="C8683"/>
      <c r="D8683"/>
      <c r="E8683"/>
      <c r="F8683"/>
      <c r="G8683"/>
      <c r="H8683"/>
    </row>
    <row r="8684" spans="1:8" s="124" customFormat="1" x14ac:dyDescent="0.25">
      <c r="A8684"/>
      <c r="B8684"/>
      <c r="C8684"/>
      <c r="D8684"/>
      <c r="E8684"/>
      <c r="F8684"/>
      <c r="G8684"/>
      <c r="H8684"/>
    </row>
    <row r="8685" spans="1:8" s="124" customFormat="1" x14ac:dyDescent="0.25">
      <c r="A8685"/>
      <c r="B8685"/>
      <c r="C8685"/>
      <c r="D8685"/>
      <c r="E8685"/>
      <c r="F8685"/>
      <c r="G8685"/>
      <c r="H8685"/>
    </row>
    <row r="8686" spans="1:8" s="124" customFormat="1" x14ac:dyDescent="0.25">
      <c r="A8686"/>
      <c r="B8686"/>
      <c r="C8686"/>
      <c r="D8686"/>
      <c r="E8686"/>
      <c r="F8686"/>
      <c r="G8686"/>
      <c r="H8686"/>
    </row>
    <row r="8687" spans="1:8" s="124" customFormat="1" x14ac:dyDescent="0.25">
      <c r="A8687"/>
      <c r="B8687"/>
      <c r="C8687"/>
      <c r="D8687"/>
      <c r="E8687"/>
      <c r="F8687"/>
      <c r="G8687"/>
      <c r="H8687"/>
    </row>
    <row r="8688" spans="1:8" s="124" customFormat="1" x14ac:dyDescent="0.25">
      <c r="A8688"/>
      <c r="B8688"/>
      <c r="C8688"/>
      <c r="D8688"/>
      <c r="E8688"/>
      <c r="F8688"/>
      <c r="G8688"/>
      <c r="H8688"/>
    </row>
    <row r="8689" spans="1:8" s="124" customFormat="1" x14ac:dyDescent="0.25">
      <c r="A8689"/>
      <c r="B8689"/>
      <c r="C8689"/>
      <c r="D8689"/>
      <c r="E8689"/>
      <c r="F8689"/>
      <c r="G8689"/>
      <c r="H8689"/>
    </row>
    <row r="8690" spans="1:8" s="124" customFormat="1" x14ac:dyDescent="0.25">
      <c r="A8690"/>
      <c r="B8690"/>
      <c r="C8690"/>
      <c r="D8690"/>
      <c r="E8690"/>
      <c r="F8690"/>
      <c r="G8690"/>
      <c r="H8690"/>
    </row>
    <row r="8691" spans="1:8" s="124" customFormat="1" x14ac:dyDescent="0.25">
      <c r="A8691"/>
      <c r="B8691"/>
      <c r="C8691"/>
      <c r="D8691"/>
      <c r="E8691"/>
      <c r="F8691"/>
      <c r="G8691"/>
      <c r="H8691"/>
    </row>
    <row r="8692" spans="1:8" s="124" customFormat="1" x14ac:dyDescent="0.25">
      <c r="A8692"/>
      <c r="B8692"/>
      <c r="C8692"/>
      <c r="D8692"/>
      <c r="E8692"/>
      <c r="F8692"/>
      <c r="G8692"/>
      <c r="H8692"/>
    </row>
    <row r="8693" spans="1:8" s="124" customFormat="1" x14ac:dyDescent="0.25">
      <c r="A8693"/>
      <c r="B8693"/>
      <c r="C8693"/>
      <c r="D8693"/>
      <c r="E8693"/>
      <c r="F8693"/>
      <c r="G8693"/>
      <c r="H8693"/>
    </row>
    <row r="8694" spans="1:8" s="124" customFormat="1" x14ac:dyDescent="0.25">
      <c r="A8694"/>
      <c r="B8694"/>
      <c r="C8694"/>
      <c r="D8694"/>
      <c r="E8694"/>
      <c r="F8694"/>
      <c r="G8694"/>
      <c r="H8694"/>
    </row>
    <row r="8695" spans="1:8" s="124" customFormat="1" x14ac:dyDescent="0.25">
      <c r="A8695"/>
      <c r="B8695"/>
      <c r="C8695"/>
      <c r="D8695"/>
      <c r="E8695"/>
      <c r="F8695"/>
      <c r="G8695"/>
      <c r="H8695"/>
    </row>
    <row r="8696" spans="1:8" s="124" customFormat="1" x14ac:dyDescent="0.25">
      <c r="A8696"/>
      <c r="B8696"/>
      <c r="C8696"/>
      <c r="D8696"/>
      <c r="E8696"/>
      <c r="F8696"/>
      <c r="G8696"/>
      <c r="H8696"/>
    </row>
    <row r="8697" spans="1:8" s="124" customFormat="1" x14ac:dyDescent="0.25">
      <c r="A8697"/>
      <c r="B8697"/>
      <c r="C8697"/>
      <c r="D8697"/>
      <c r="E8697"/>
      <c r="F8697"/>
      <c r="G8697"/>
      <c r="H8697"/>
    </row>
    <row r="8698" spans="1:8" s="124" customFormat="1" x14ac:dyDescent="0.25">
      <c r="A8698"/>
      <c r="B8698"/>
      <c r="C8698"/>
      <c r="D8698"/>
      <c r="E8698"/>
      <c r="F8698"/>
      <c r="G8698"/>
      <c r="H8698"/>
    </row>
    <row r="8699" spans="1:8" s="124" customFormat="1" x14ac:dyDescent="0.25">
      <c r="A8699"/>
      <c r="B8699"/>
      <c r="C8699"/>
      <c r="D8699"/>
      <c r="E8699"/>
      <c r="F8699"/>
      <c r="G8699"/>
      <c r="H8699"/>
    </row>
    <row r="8700" spans="1:8" s="124" customFormat="1" x14ac:dyDescent="0.25">
      <c r="A8700"/>
      <c r="B8700"/>
      <c r="C8700"/>
      <c r="D8700"/>
      <c r="E8700"/>
      <c r="F8700"/>
      <c r="G8700"/>
      <c r="H8700"/>
    </row>
    <row r="8701" spans="1:8" s="124" customFormat="1" x14ac:dyDescent="0.25">
      <c r="A8701"/>
      <c r="B8701"/>
      <c r="C8701"/>
      <c r="D8701"/>
      <c r="E8701"/>
      <c r="F8701"/>
      <c r="G8701"/>
      <c r="H8701"/>
    </row>
    <row r="8702" spans="1:8" s="124" customFormat="1" x14ac:dyDescent="0.25">
      <c r="A8702"/>
      <c r="B8702"/>
      <c r="C8702"/>
      <c r="D8702"/>
      <c r="E8702"/>
      <c r="F8702"/>
      <c r="G8702"/>
      <c r="H8702"/>
    </row>
    <row r="8703" spans="1:8" s="124" customFormat="1" x14ac:dyDescent="0.25">
      <c r="A8703"/>
      <c r="B8703"/>
      <c r="C8703"/>
      <c r="D8703"/>
      <c r="E8703"/>
      <c r="F8703"/>
      <c r="G8703"/>
      <c r="H8703"/>
    </row>
    <row r="8704" spans="1:8" s="124" customFormat="1" x14ac:dyDescent="0.25">
      <c r="A8704"/>
      <c r="B8704"/>
      <c r="C8704"/>
      <c r="D8704"/>
      <c r="E8704"/>
      <c r="F8704"/>
      <c r="G8704"/>
      <c r="H8704"/>
    </row>
    <row r="8705" spans="1:8" s="124" customFormat="1" x14ac:dyDescent="0.25">
      <c r="A8705"/>
      <c r="B8705"/>
      <c r="C8705"/>
      <c r="D8705"/>
      <c r="E8705"/>
      <c r="F8705"/>
      <c r="G8705"/>
      <c r="H8705"/>
    </row>
    <row r="8706" spans="1:8" s="124" customFormat="1" x14ac:dyDescent="0.25">
      <c r="A8706"/>
      <c r="B8706"/>
      <c r="C8706"/>
      <c r="D8706"/>
      <c r="E8706"/>
      <c r="F8706"/>
      <c r="G8706"/>
      <c r="H8706"/>
    </row>
    <row r="8707" spans="1:8" s="124" customFormat="1" x14ac:dyDescent="0.25">
      <c r="A8707"/>
      <c r="B8707"/>
      <c r="C8707"/>
      <c r="D8707"/>
      <c r="E8707"/>
      <c r="F8707"/>
      <c r="G8707"/>
      <c r="H8707"/>
    </row>
    <row r="8708" spans="1:8" s="124" customFormat="1" x14ac:dyDescent="0.25">
      <c r="A8708"/>
      <c r="B8708"/>
      <c r="C8708"/>
      <c r="D8708"/>
      <c r="E8708"/>
      <c r="F8708"/>
      <c r="G8708"/>
      <c r="H8708"/>
    </row>
    <row r="8709" spans="1:8" s="124" customFormat="1" x14ac:dyDescent="0.25">
      <c r="A8709"/>
      <c r="B8709"/>
      <c r="C8709"/>
      <c r="D8709"/>
      <c r="E8709"/>
      <c r="F8709"/>
      <c r="G8709"/>
      <c r="H8709"/>
    </row>
    <row r="8710" spans="1:8" s="124" customFormat="1" x14ac:dyDescent="0.25">
      <c r="A8710"/>
      <c r="B8710"/>
      <c r="C8710"/>
      <c r="D8710"/>
      <c r="E8710"/>
      <c r="F8710"/>
      <c r="G8710"/>
      <c r="H8710"/>
    </row>
    <row r="8711" spans="1:8" s="124" customFormat="1" x14ac:dyDescent="0.25">
      <c r="A8711"/>
      <c r="B8711"/>
      <c r="C8711"/>
      <c r="D8711"/>
      <c r="E8711"/>
      <c r="F8711"/>
      <c r="G8711"/>
      <c r="H8711"/>
    </row>
    <row r="8712" spans="1:8" s="124" customFormat="1" x14ac:dyDescent="0.25">
      <c r="A8712"/>
      <c r="B8712"/>
      <c r="C8712"/>
      <c r="D8712"/>
      <c r="E8712"/>
      <c r="F8712"/>
      <c r="G8712"/>
      <c r="H8712"/>
    </row>
    <row r="8713" spans="1:8" s="124" customFormat="1" x14ac:dyDescent="0.25">
      <c r="A8713"/>
      <c r="B8713"/>
      <c r="C8713"/>
      <c r="D8713"/>
      <c r="E8713"/>
      <c r="F8713"/>
      <c r="G8713"/>
      <c r="H8713"/>
    </row>
    <row r="8714" spans="1:8" s="124" customFormat="1" x14ac:dyDescent="0.25">
      <c r="A8714"/>
      <c r="B8714"/>
      <c r="C8714"/>
      <c r="D8714"/>
      <c r="E8714"/>
      <c r="F8714"/>
      <c r="G8714"/>
      <c r="H8714"/>
    </row>
    <row r="8715" spans="1:8" s="124" customFormat="1" x14ac:dyDescent="0.25">
      <c r="A8715"/>
      <c r="B8715"/>
      <c r="C8715"/>
      <c r="D8715"/>
      <c r="E8715"/>
      <c r="F8715"/>
      <c r="G8715"/>
      <c r="H8715"/>
    </row>
    <row r="8716" spans="1:8" s="124" customFormat="1" x14ac:dyDescent="0.25">
      <c r="A8716"/>
      <c r="B8716"/>
      <c r="C8716"/>
      <c r="D8716"/>
      <c r="E8716"/>
      <c r="F8716"/>
      <c r="G8716"/>
      <c r="H8716"/>
    </row>
    <row r="8717" spans="1:8" s="124" customFormat="1" x14ac:dyDescent="0.25">
      <c r="A8717"/>
      <c r="B8717"/>
      <c r="C8717"/>
      <c r="D8717"/>
      <c r="E8717"/>
      <c r="F8717"/>
      <c r="G8717"/>
      <c r="H8717"/>
    </row>
    <row r="8718" spans="1:8" s="124" customFormat="1" x14ac:dyDescent="0.25">
      <c r="A8718"/>
      <c r="B8718"/>
      <c r="C8718"/>
      <c r="D8718"/>
      <c r="E8718"/>
      <c r="F8718"/>
      <c r="G8718"/>
      <c r="H8718"/>
    </row>
    <row r="8719" spans="1:8" s="124" customFormat="1" x14ac:dyDescent="0.25">
      <c r="A8719"/>
      <c r="B8719"/>
      <c r="C8719"/>
      <c r="D8719"/>
      <c r="E8719"/>
      <c r="F8719"/>
      <c r="G8719"/>
      <c r="H8719"/>
    </row>
    <row r="8720" spans="1:8" s="124" customFormat="1" x14ac:dyDescent="0.25">
      <c r="A8720"/>
      <c r="B8720"/>
      <c r="C8720"/>
      <c r="D8720"/>
      <c r="E8720"/>
      <c r="F8720"/>
      <c r="G8720"/>
      <c r="H8720"/>
    </row>
    <row r="8721" spans="1:8" s="124" customFormat="1" x14ac:dyDescent="0.25">
      <c r="A8721"/>
      <c r="B8721"/>
      <c r="C8721"/>
      <c r="D8721"/>
      <c r="E8721"/>
      <c r="F8721"/>
      <c r="G8721"/>
      <c r="H8721"/>
    </row>
    <row r="8722" spans="1:8" s="124" customFormat="1" x14ac:dyDescent="0.25">
      <c r="A8722"/>
      <c r="B8722"/>
      <c r="C8722"/>
      <c r="D8722"/>
      <c r="E8722"/>
      <c r="F8722"/>
      <c r="G8722"/>
      <c r="H8722"/>
    </row>
    <row r="8723" spans="1:8" s="124" customFormat="1" x14ac:dyDescent="0.25">
      <c r="A8723"/>
      <c r="B8723"/>
      <c r="C8723"/>
      <c r="D8723"/>
      <c r="E8723"/>
      <c r="F8723"/>
      <c r="G8723"/>
      <c r="H8723"/>
    </row>
    <row r="8724" spans="1:8" s="124" customFormat="1" x14ac:dyDescent="0.25">
      <c r="A8724"/>
      <c r="B8724"/>
      <c r="C8724"/>
      <c r="D8724"/>
      <c r="E8724"/>
      <c r="F8724"/>
      <c r="G8724"/>
      <c r="H8724"/>
    </row>
    <row r="8725" spans="1:8" s="124" customFormat="1" x14ac:dyDescent="0.25">
      <c r="A8725"/>
      <c r="B8725"/>
      <c r="C8725"/>
      <c r="D8725"/>
      <c r="E8725"/>
      <c r="F8725"/>
      <c r="G8725"/>
      <c r="H8725"/>
    </row>
    <row r="8726" spans="1:8" s="124" customFormat="1" x14ac:dyDescent="0.25">
      <c r="A8726"/>
      <c r="B8726"/>
      <c r="C8726"/>
      <c r="D8726"/>
      <c r="E8726"/>
      <c r="F8726"/>
      <c r="G8726"/>
      <c r="H8726"/>
    </row>
    <row r="8727" spans="1:8" s="124" customFormat="1" x14ac:dyDescent="0.25">
      <c r="A8727"/>
      <c r="B8727"/>
      <c r="C8727"/>
      <c r="D8727"/>
      <c r="E8727"/>
      <c r="F8727"/>
      <c r="G8727"/>
      <c r="H8727"/>
    </row>
    <row r="8728" spans="1:8" s="124" customFormat="1" x14ac:dyDescent="0.25">
      <c r="A8728"/>
      <c r="B8728"/>
      <c r="C8728"/>
      <c r="D8728"/>
      <c r="E8728"/>
      <c r="F8728"/>
      <c r="G8728"/>
      <c r="H8728"/>
    </row>
    <row r="8729" spans="1:8" s="124" customFormat="1" x14ac:dyDescent="0.25">
      <c r="A8729"/>
      <c r="B8729"/>
      <c r="C8729"/>
      <c r="D8729"/>
      <c r="E8729"/>
      <c r="F8729"/>
      <c r="G8729"/>
      <c r="H8729"/>
    </row>
    <row r="8730" spans="1:8" s="124" customFormat="1" x14ac:dyDescent="0.25">
      <c r="A8730"/>
      <c r="B8730"/>
      <c r="C8730"/>
      <c r="D8730"/>
      <c r="E8730"/>
      <c r="F8730"/>
      <c r="G8730"/>
      <c r="H8730"/>
    </row>
    <row r="8731" spans="1:8" s="124" customFormat="1" x14ac:dyDescent="0.25">
      <c r="A8731"/>
      <c r="B8731"/>
      <c r="C8731"/>
      <c r="D8731"/>
      <c r="E8731"/>
      <c r="F8731"/>
      <c r="G8731"/>
      <c r="H8731"/>
    </row>
    <row r="8732" spans="1:8" s="124" customFormat="1" x14ac:dyDescent="0.25">
      <c r="A8732"/>
      <c r="B8732"/>
      <c r="C8732"/>
      <c r="D8732"/>
      <c r="E8732"/>
      <c r="F8732"/>
      <c r="G8732"/>
      <c r="H8732"/>
    </row>
    <row r="8733" spans="1:8" s="124" customFormat="1" x14ac:dyDescent="0.25">
      <c r="A8733"/>
      <c r="B8733"/>
      <c r="C8733"/>
      <c r="D8733"/>
      <c r="E8733"/>
      <c r="F8733"/>
      <c r="G8733"/>
      <c r="H8733"/>
    </row>
    <row r="8734" spans="1:8" s="124" customFormat="1" x14ac:dyDescent="0.25">
      <c r="A8734"/>
      <c r="B8734"/>
      <c r="C8734"/>
      <c r="D8734"/>
      <c r="E8734"/>
      <c r="F8734"/>
      <c r="G8734"/>
      <c r="H8734"/>
    </row>
    <row r="8735" spans="1:8" s="124" customFormat="1" x14ac:dyDescent="0.25">
      <c r="A8735"/>
      <c r="B8735"/>
      <c r="C8735"/>
      <c r="D8735"/>
      <c r="E8735"/>
      <c r="F8735"/>
      <c r="G8735"/>
      <c r="H8735"/>
    </row>
    <row r="8736" spans="1:8" s="124" customFormat="1" x14ac:dyDescent="0.25">
      <c r="A8736"/>
      <c r="B8736"/>
      <c r="C8736"/>
      <c r="D8736"/>
      <c r="E8736"/>
      <c r="F8736"/>
      <c r="G8736"/>
      <c r="H8736"/>
    </row>
    <row r="8737" spans="1:8" s="124" customFormat="1" x14ac:dyDescent="0.25">
      <c r="A8737"/>
      <c r="B8737"/>
      <c r="C8737"/>
      <c r="D8737"/>
      <c r="E8737"/>
      <c r="F8737"/>
      <c r="G8737"/>
      <c r="H8737"/>
    </row>
    <row r="8738" spans="1:8" s="124" customFormat="1" x14ac:dyDescent="0.25">
      <c r="A8738"/>
      <c r="B8738"/>
      <c r="C8738"/>
      <c r="D8738"/>
      <c r="E8738"/>
      <c r="F8738"/>
      <c r="G8738"/>
      <c r="H8738"/>
    </row>
    <row r="8739" spans="1:8" s="124" customFormat="1" x14ac:dyDescent="0.25">
      <c r="A8739"/>
      <c r="B8739"/>
      <c r="C8739"/>
      <c r="D8739"/>
      <c r="E8739"/>
      <c r="F8739"/>
      <c r="G8739"/>
      <c r="H8739"/>
    </row>
    <row r="8740" spans="1:8" s="124" customFormat="1" x14ac:dyDescent="0.25">
      <c r="A8740"/>
      <c r="B8740"/>
      <c r="C8740"/>
      <c r="D8740"/>
      <c r="E8740"/>
      <c r="F8740"/>
      <c r="G8740"/>
      <c r="H8740"/>
    </row>
    <row r="8741" spans="1:8" s="124" customFormat="1" x14ac:dyDescent="0.25">
      <c r="A8741"/>
      <c r="B8741"/>
      <c r="C8741"/>
      <c r="D8741"/>
      <c r="E8741"/>
      <c r="F8741"/>
      <c r="G8741"/>
      <c r="H8741"/>
    </row>
    <row r="8742" spans="1:8" s="124" customFormat="1" x14ac:dyDescent="0.25">
      <c r="A8742"/>
      <c r="B8742"/>
      <c r="C8742"/>
      <c r="D8742"/>
      <c r="E8742"/>
      <c r="F8742"/>
      <c r="G8742"/>
      <c r="H8742"/>
    </row>
    <row r="8743" spans="1:8" s="124" customFormat="1" x14ac:dyDescent="0.25">
      <c r="A8743"/>
      <c r="B8743"/>
      <c r="C8743"/>
      <c r="D8743"/>
      <c r="E8743"/>
      <c r="F8743"/>
      <c r="G8743"/>
      <c r="H8743"/>
    </row>
    <row r="8744" spans="1:8" s="124" customFormat="1" x14ac:dyDescent="0.25">
      <c r="A8744"/>
      <c r="B8744"/>
      <c r="C8744"/>
      <c r="D8744"/>
      <c r="E8744"/>
      <c r="F8744"/>
      <c r="G8744"/>
      <c r="H8744"/>
    </row>
    <row r="8745" spans="1:8" s="124" customFormat="1" x14ac:dyDescent="0.25">
      <c r="A8745"/>
      <c r="B8745"/>
      <c r="C8745"/>
      <c r="D8745"/>
      <c r="E8745"/>
      <c r="F8745"/>
      <c r="G8745"/>
      <c r="H8745"/>
    </row>
    <row r="8746" spans="1:8" s="124" customFormat="1" x14ac:dyDescent="0.25">
      <c r="A8746"/>
      <c r="B8746"/>
      <c r="C8746"/>
      <c r="D8746"/>
      <c r="E8746"/>
      <c r="F8746"/>
      <c r="G8746"/>
      <c r="H8746"/>
    </row>
    <row r="8747" spans="1:8" s="124" customFormat="1" x14ac:dyDescent="0.25">
      <c r="A8747"/>
      <c r="B8747"/>
      <c r="C8747"/>
      <c r="D8747"/>
      <c r="E8747"/>
      <c r="F8747"/>
      <c r="G8747"/>
      <c r="H8747"/>
    </row>
    <row r="8748" spans="1:8" s="124" customFormat="1" x14ac:dyDescent="0.25">
      <c r="A8748"/>
      <c r="B8748"/>
      <c r="C8748"/>
      <c r="D8748"/>
      <c r="E8748"/>
      <c r="F8748"/>
      <c r="G8748"/>
      <c r="H8748"/>
    </row>
    <row r="8749" spans="1:8" s="124" customFormat="1" x14ac:dyDescent="0.25">
      <c r="A8749"/>
      <c r="B8749"/>
      <c r="C8749"/>
      <c r="D8749"/>
      <c r="E8749"/>
      <c r="F8749"/>
      <c r="G8749"/>
      <c r="H8749"/>
    </row>
    <row r="8750" spans="1:8" s="124" customFormat="1" x14ac:dyDescent="0.25">
      <c r="A8750"/>
      <c r="B8750"/>
      <c r="C8750"/>
      <c r="D8750"/>
      <c r="E8750"/>
      <c r="F8750"/>
      <c r="G8750"/>
      <c r="H8750"/>
    </row>
    <row r="8751" spans="1:8" s="124" customFormat="1" x14ac:dyDescent="0.25">
      <c r="A8751"/>
      <c r="B8751"/>
      <c r="C8751"/>
      <c r="D8751"/>
      <c r="E8751"/>
      <c r="F8751"/>
      <c r="G8751"/>
      <c r="H8751"/>
    </row>
    <row r="8752" spans="1:8" s="124" customFormat="1" x14ac:dyDescent="0.25">
      <c r="A8752"/>
      <c r="B8752"/>
      <c r="C8752"/>
      <c r="D8752"/>
      <c r="E8752"/>
      <c r="F8752"/>
      <c r="G8752"/>
      <c r="H8752"/>
    </row>
    <row r="8753" spans="1:8" s="124" customFormat="1" x14ac:dyDescent="0.25">
      <c r="A8753"/>
      <c r="B8753"/>
      <c r="C8753"/>
      <c r="D8753"/>
      <c r="E8753"/>
      <c r="F8753"/>
      <c r="G8753"/>
      <c r="H8753"/>
    </row>
    <row r="8754" spans="1:8" s="124" customFormat="1" x14ac:dyDescent="0.25">
      <c r="A8754"/>
      <c r="B8754"/>
      <c r="C8754"/>
      <c r="D8754"/>
      <c r="E8754"/>
      <c r="F8754"/>
      <c r="G8754"/>
      <c r="H8754"/>
    </row>
    <row r="8755" spans="1:8" s="124" customFormat="1" x14ac:dyDescent="0.25">
      <c r="A8755"/>
      <c r="B8755"/>
      <c r="C8755"/>
      <c r="D8755"/>
      <c r="E8755"/>
      <c r="F8755"/>
      <c r="G8755"/>
      <c r="H8755"/>
    </row>
    <row r="8756" spans="1:8" s="124" customFormat="1" x14ac:dyDescent="0.25">
      <c r="A8756"/>
      <c r="B8756"/>
      <c r="C8756"/>
      <c r="D8756"/>
      <c r="E8756"/>
      <c r="F8756"/>
      <c r="G8756"/>
      <c r="H8756"/>
    </row>
    <row r="8757" spans="1:8" s="124" customFormat="1" x14ac:dyDescent="0.25">
      <c r="A8757"/>
      <c r="B8757"/>
      <c r="C8757"/>
      <c r="D8757"/>
      <c r="E8757"/>
      <c r="F8757"/>
      <c r="G8757"/>
      <c r="H8757"/>
    </row>
    <row r="8758" spans="1:8" s="124" customFormat="1" x14ac:dyDescent="0.25">
      <c r="A8758"/>
      <c r="B8758"/>
      <c r="C8758"/>
      <c r="D8758"/>
      <c r="E8758"/>
      <c r="F8758"/>
      <c r="G8758"/>
      <c r="H8758"/>
    </row>
    <row r="8759" spans="1:8" s="124" customFormat="1" x14ac:dyDescent="0.25">
      <c r="A8759"/>
      <c r="B8759"/>
      <c r="C8759"/>
      <c r="D8759"/>
      <c r="E8759"/>
      <c r="F8759"/>
      <c r="G8759"/>
      <c r="H8759"/>
    </row>
    <row r="8760" spans="1:8" s="124" customFormat="1" x14ac:dyDescent="0.25">
      <c r="A8760"/>
      <c r="B8760"/>
      <c r="C8760"/>
      <c r="D8760"/>
      <c r="E8760"/>
      <c r="F8760"/>
      <c r="G8760"/>
      <c r="H8760"/>
    </row>
    <row r="8761" spans="1:8" s="124" customFormat="1" x14ac:dyDescent="0.25">
      <c r="A8761"/>
      <c r="B8761"/>
      <c r="C8761"/>
      <c r="D8761"/>
      <c r="E8761"/>
      <c r="F8761"/>
      <c r="G8761"/>
      <c r="H8761"/>
    </row>
    <row r="8762" spans="1:8" s="124" customFormat="1" x14ac:dyDescent="0.25">
      <c r="A8762"/>
      <c r="B8762"/>
      <c r="C8762"/>
      <c r="D8762"/>
      <c r="E8762"/>
      <c r="F8762"/>
      <c r="G8762"/>
      <c r="H8762"/>
    </row>
    <row r="8763" spans="1:8" s="124" customFormat="1" x14ac:dyDescent="0.25">
      <c r="A8763"/>
      <c r="B8763"/>
      <c r="C8763"/>
      <c r="D8763"/>
      <c r="E8763"/>
      <c r="F8763"/>
      <c r="G8763"/>
      <c r="H8763"/>
    </row>
    <row r="8764" spans="1:8" s="124" customFormat="1" x14ac:dyDescent="0.25">
      <c r="A8764"/>
      <c r="B8764"/>
      <c r="C8764"/>
      <c r="D8764"/>
      <c r="E8764"/>
      <c r="F8764"/>
      <c r="G8764"/>
      <c r="H8764"/>
    </row>
    <row r="8765" spans="1:8" s="124" customFormat="1" x14ac:dyDescent="0.25">
      <c r="A8765"/>
      <c r="B8765"/>
      <c r="C8765"/>
      <c r="D8765"/>
      <c r="E8765"/>
      <c r="F8765"/>
      <c r="G8765"/>
      <c r="H8765"/>
    </row>
    <row r="8766" spans="1:8" s="124" customFormat="1" x14ac:dyDescent="0.25">
      <c r="A8766"/>
      <c r="B8766"/>
      <c r="C8766"/>
      <c r="D8766"/>
      <c r="E8766"/>
      <c r="F8766"/>
      <c r="G8766"/>
      <c r="H8766"/>
    </row>
    <row r="8767" spans="1:8" s="124" customFormat="1" x14ac:dyDescent="0.25">
      <c r="A8767"/>
      <c r="B8767"/>
      <c r="C8767"/>
      <c r="D8767"/>
      <c r="E8767"/>
      <c r="F8767"/>
      <c r="G8767"/>
      <c r="H8767"/>
    </row>
    <row r="8768" spans="1:8" s="124" customFormat="1" x14ac:dyDescent="0.25">
      <c r="A8768"/>
      <c r="B8768"/>
      <c r="C8768"/>
      <c r="D8768"/>
      <c r="E8768"/>
      <c r="F8768"/>
      <c r="G8768"/>
      <c r="H8768"/>
    </row>
    <row r="8769" spans="1:8" s="124" customFormat="1" x14ac:dyDescent="0.25">
      <c r="A8769"/>
      <c r="B8769"/>
      <c r="C8769"/>
      <c r="D8769"/>
      <c r="E8769"/>
      <c r="F8769"/>
      <c r="G8769"/>
      <c r="H8769"/>
    </row>
    <row r="8770" spans="1:8" s="124" customFormat="1" x14ac:dyDescent="0.25">
      <c r="A8770"/>
      <c r="B8770"/>
      <c r="C8770"/>
      <c r="D8770"/>
      <c r="E8770"/>
      <c r="F8770"/>
      <c r="G8770"/>
      <c r="H8770"/>
    </row>
    <row r="8771" spans="1:8" s="124" customFormat="1" x14ac:dyDescent="0.25">
      <c r="A8771"/>
      <c r="B8771"/>
      <c r="C8771"/>
      <c r="D8771"/>
      <c r="E8771"/>
      <c r="F8771"/>
      <c r="G8771"/>
      <c r="H8771"/>
    </row>
    <row r="8772" spans="1:8" s="124" customFormat="1" x14ac:dyDescent="0.25">
      <c r="A8772"/>
      <c r="B8772"/>
      <c r="C8772"/>
      <c r="D8772"/>
      <c r="E8772"/>
      <c r="F8772"/>
      <c r="G8772"/>
      <c r="H8772"/>
    </row>
    <row r="8773" spans="1:8" s="124" customFormat="1" x14ac:dyDescent="0.25">
      <c r="A8773"/>
      <c r="B8773"/>
      <c r="C8773"/>
      <c r="D8773"/>
      <c r="E8773"/>
      <c r="F8773"/>
      <c r="G8773"/>
      <c r="H8773"/>
    </row>
    <row r="8774" spans="1:8" s="124" customFormat="1" x14ac:dyDescent="0.25">
      <c r="A8774"/>
      <c r="B8774"/>
      <c r="C8774"/>
      <c r="D8774"/>
      <c r="E8774"/>
      <c r="F8774"/>
      <c r="G8774"/>
      <c r="H8774"/>
    </row>
    <row r="8775" spans="1:8" s="124" customFormat="1" x14ac:dyDescent="0.25">
      <c r="A8775"/>
      <c r="B8775"/>
      <c r="C8775"/>
      <c r="D8775"/>
      <c r="E8775"/>
      <c r="F8775"/>
      <c r="G8775"/>
      <c r="H8775"/>
    </row>
    <row r="8776" spans="1:8" s="124" customFormat="1" x14ac:dyDescent="0.25">
      <c r="A8776"/>
      <c r="B8776"/>
      <c r="C8776"/>
      <c r="D8776"/>
      <c r="E8776"/>
      <c r="F8776"/>
      <c r="G8776"/>
      <c r="H8776"/>
    </row>
    <row r="8777" spans="1:8" s="124" customFormat="1" x14ac:dyDescent="0.25">
      <c r="A8777"/>
      <c r="B8777"/>
      <c r="C8777"/>
      <c r="D8777"/>
      <c r="E8777"/>
      <c r="F8777"/>
      <c r="G8777"/>
      <c r="H8777"/>
    </row>
    <row r="8778" spans="1:8" s="124" customFormat="1" x14ac:dyDescent="0.25">
      <c r="A8778"/>
      <c r="B8778"/>
      <c r="C8778"/>
      <c r="D8778"/>
      <c r="E8778"/>
      <c r="F8778"/>
      <c r="G8778"/>
      <c r="H8778"/>
    </row>
    <row r="8779" spans="1:8" s="124" customFormat="1" x14ac:dyDescent="0.25">
      <c r="A8779"/>
      <c r="B8779"/>
      <c r="C8779"/>
      <c r="D8779"/>
      <c r="E8779"/>
      <c r="F8779"/>
      <c r="G8779"/>
      <c r="H8779"/>
    </row>
    <row r="8780" spans="1:8" s="124" customFormat="1" x14ac:dyDescent="0.25">
      <c r="A8780"/>
      <c r="B8780"/>
      <c r="C8780"/>
      <c r="D8780"/>
      <c r="E8780"/>
      <c r="F8780"/>
      <c r="G8780"/>
      <c r="H8780"/>
    </row>
    <row r="8781" spans="1:8" s="124" customFormat="1" x14ac:dyDescent="0.25">
      <c r="A8781"/>
      <c r="B8781"/>
      <c r="C8781"/>
      <c r="D8781"/>
      <c r="E8781"/>
      <c r="F8781"/>
      <c r="G8781"/>
      <c r="H8781"/>
    </row>
    <row r="8782" spans="1:8" s="124" customFormat="1" x14ac:dyDescent="0.25">
      <c r="A8782"/>
      <c r="B8782"/>
      <c r="C8782"/>
      <c r="D8782"/>
      <c r="E8782"/>
      <c r="F8782"/>
      <c r="G8782"/>
      <c r="H8782"/>
    </row>
    <row r="8783" spans="1:8" s="124" customFormat="1" x14ac:dyDescent="0.25">
      <c r="A8783"/>
      <c r="B8783"/>
      <c r="C8783"/>
      <c r="D8783"/>
      <c r="E8783"/>
      <c r="F8783"/>
      <c r="G8783"/>
      <c r="H8783"/>
    </row>
    <row r="8784" spans="1:8" s="124" customFormat="1" x14ac:dyDescent="0.25">
      <c r="A8784"/>
      <c r="B8784"/>
      <c r="C8784"/>
      <c r="D8784"/>
      <c r="E8784"/>
      <c r="F8784"/>
      <c r="G8784"/>
      <c r="H8784"/>
    </row>
    <row r="8785" spans="1:8" s="124" customFormat="1" x14ac:dyDescent="0.25">
      <c r="A8785"/>
      <c r="B8785"/>
      <c r="C8785"/>
      <c r="D8785"/>
      <c r="E8785"/>
      <c r="F8785"/>
      <c r="G8785"/>
      <c r="H8785"/>
    </row>
    <row r="8786" spans="1:8" s="124" customFormat="1" x14ac:dyDescent="0.25">
      <c r="A8786"/>
      <c r="B8786"/>
      <c r="C8786"/>
      <c r="D8786"/>
      <c r="E8786"/>
      <c r="F8786"/>
      <c r="G8786"/>
      <c r="H8786"/>
    </row>
    <row r="8787" spans="1:8" s="124" customFormat="1" x14ac:dyDescent="0.25">
      <c r="A8787"/>
      <c r="B8787"/>
      <c r="C8787"/>
      <c r="D8787"/>
      <c r="E8787"/>
      <c r="F8787"/>
      <c r="G8787"/>
      <c r="H8787"/>
    </row>
    <row r="8788" spans="1:8" s="124" customFormat="1" x14ac:dyDescent="0.25">
      <c r="A8788"/>
      <c r="B8788"/>
      <c r="C8788"/>
      <c r="D8788"/>
      <c r="E8788"/>
      <c r="F8788"/>
      <c r="G8788"/>
      <c r="H8788"/>
    </row>
    <row r="8789" spans="1:8" s="124" customFormat="1" x14ac:dyDescent="0.25">
      <c r="A8789"/>
      <c r="B8789"/>
      <c r="C8789"/>
      <c r="D8789"/>
      <c r="E8789"/>
      <c r="F8789"/>
      <c r="G8789"/>
      <c r="H8789"/>
    </row>
    <row r="8790" spans="1:8" s="124" customFormat="1" x14ac:dyDescent="0.25">
      <c r="A8790"/>
      <c r="B8790"/>
      <c r="C8790"/>
      <c r="D8790"/>
      <c r="E8790"/>
      <c r="F8790"/>
      <c r="G8790"/>
      <c r="H8790"/>
    </row>
    <row r="8791" spans="1:8" s="124" customFormat="1" x14ac:dyDescent="0.25">
      <c r="A8791"/>
      <c r="B8791"/>
      <c r="C8791"/>
      <c r="D8791"/>
      <c r="E8791"/>
      <c r="F8791"/>
      <c r="G8791"/>
      <c r="H8791"/>
    </row>
    <row r="8792" spans="1:8" s="124" customFormat="1" x14ac:dyDescent="0.25">
      <c r="A8792"/>
      <c r="B8792"/>
      <c r="C8792"/>
      <c r="D8792"/>
      <c r="E8792"/>
      <c r="F8792"/>
      <c r="G8792"/>
      <c r="H8792"/>
    </row>
    <row r="8793" spans="1:8" s="124" customFormat="1" x14ac:dyDescent="0.25">
      <c r="A8793"/>
      <c r="B8793"/>
      <c r="C8793"/>
      <c r="D8793"/>
      <c r="E8793"/>
      <c r="F8793"/>
      <c r="G8793"/>
      <c r="H8793"/>
    </row>
    <row r="8794" spans="1:8" s="124" customFormat="1" x14ac:dyDescent="0.25">
      <c r="A8794"/>
      <c r="B8794"/>
      <c r="C8794"/>
      <c r="D8794"/>
      <c r="E8794"/>
      <c r="F8794"/>
      <c r="G8794"/>
      <c r="H8794"/>
    </row>
    <row r="8795" spans="1:8" s="124" customFormat="1" x14ac:dyDescent="0.25">
      <c r="A8795"/>
      <c r="B8795"/>
      <c r="C8795"/>
      <c r="D8795"/>
      <c r="E8795"/>
      <c r="F8795"/>
      <c r="G8795"/>
      <c r="H8795"/>
    </row>
    <row r="8796" spans="1:8" s="124" customFormat="1" x14ac:dyDescent="0.25">
      <c r="A8796"/>
      <c r="B8796"/>
      <c r="C8796"/>
      <c r="D8796"/>
      <c r="E8796"/>
      <c r="F8796"/>
      <c r="G8796"/>
      <c r="H8796"/>
    </row>
    <row r="8797" spans="1:8" s="124" customFormat="1" x14ac:dyDescent="0.25">
      <c r="A8797"/>
      <c r="B8797"/>
      <c r="C8797"/>
      <c r="D8797"/>
      <c r="E8797"/>
      <c r="F8797"/>
      <c r="G8797"/>
      <c r="H8797"/>
    </row>
    <row r="8798" spans="1:8" s="124" customFormat="1" x14ac:dyDescent="0.25">
      <c r="A8798"/>
      <c r="B8798"/>
      <c r="C8798"/>
      <c r="D8798"/>
      <c r="E8798"/>
      <c r="F8798"/>
      <c r="G8798"/>
      <c r="H8798"/>
    </row>
    <row r="8799" spans="1:8" s="124" customFormat="1" x14ac:dyDescent="0.25">
      <c r="A8799"/>
      <c r="B8799"/>
      <c r="C8799"/>
      <c r="D8799"/>
      <c r="E8799"/>
      <c r="F8799"/>
      <c r="G8799"/>
      <c r="H8799"/>
    </row>
    <row r="8800" spans="1:8" s="124" customFormat="1" x14ac:dyDescent="0.25">
      <c r="A8800"/>
      <c r="B8800"/>
      <c r="C8800"/>
      <c r="D8800"/>
      <c r="E8800"/>
      <c r="F8800"/>
      <c r="G8800"/>
      <c r="H8800"/>
    </row>
    <row r="8801" spans="1:8" s="124" customFormat="1" x14ac:dyDescent="0.25">
      <c r="A8801"/>
      <c r="B8801"/>
      <c r="C8801"/>
      <c r="D8801"/>
      <c r="E8801"/>
      <c r="F8801"/>
      <c r="G8801"/>
      <c r="H8801"/>
    </row>
    <row r="8802" spans="1:8" s="124" customFormat="1" x14ac:dyDescent="0.25">
      <c r="A8802"/>
      <c r="B8802"/>
      <c r="C8802"/>
      <c r="D8802"/>
      <c r="E8802"/>
      <c r="F8802"/>
      <c r="G8802"/>
      <c r="H8802"/>
    </row>
    <row r="8803" spans="1:8" s="124" customFormat="1" x14ac:dyDescent="0.25">
      <c r="A8803"/>
      <c r="B8803"/>
      <c r="C8803"/>
      <c r="D8803"/>
      <c r="E8803"/>
      <c r="F8803"/>
      <c r="G8803"/>
      <c r="H8803"/>
    </row>
    <row r="8804" spans="1:8" s="124" customFormat="1" x14ac:dyDescent="0.25">
      <c r="A8804"/>
      <c r="B8804"/>
      <c r="C8804"/>
      <c r="D8804"/>
      <c r="E8804"/>
      <c r="F8804"/>
      <c r="G8804"/>
      <c r="H8804"/>
    </row>
    <row r="8805" spans="1:8" s="124" customFormat="1" x14ac:dyDescent="0.25">
      <c r="A8805"/>
      <c r="B8805"/>
      <c r="C8805"/>
      <c r="D8805"/>
      <c r="E8805"/>
      <c r="F8805"/>
      <c r="G8805"/>
      <c r="H8805"/>
    </row>
    <row r="8806" spans="1:8" s="124" customFormat="1" x14ac:dyDescent="0.25">
      <c r="A8806"/>
      <c r="B8806"/>
      <c r="C8806"/>
      <c r="D8806"/>
      <c r="E8806"/>
      <c r="F8806"/>
      <c r="G8806"/>
      <c r="H8806"/>
    </row>
    <row r="8807" spans="1:8" s="124" customFormat="1" x14ac:dyDescent="0.25">
      <c r="A8807"/>
      <c r="B8807"/>
      <c r="C8807"/>
      <c r="D8807"/>
      <c r="E8807"/>
      <c r="F8807"/>
      <c r="G8807"/>
      <c r="H8807"/>
    </row>
    <row r="8808" spans="1:8" s="124" customFormat="1" x14ac:dyDescent="0.25">
      <c r="A8808"/>
      <c r="B8808"/>
      <c r="C8808"/>
      <c r="D8808"/>
      <c r="E8808"/>
      <c r="F8808"/>
      <c r="G8808"/>
      <c r="H8808"/>
    </row>
    <row r="8809" spans="1:8" s="124" customFormat="1" x14ac:dyDescent="0.25">
      <c r="A8809"/>
      <c r="B8809"/>
      <c r="C8809"/>
      <c r="D8809"/>
      <c r="E8809"/>
      <c r="F8809"/>
      <c r="G8809"/>
      <c r="H8809"/>
    </row>
    <row r="8810" spans="1:8" s="124" customFormat="1" x14ac:dyDescent="0.25">
      <c r="A8810"/>
      <c r="B8810"/>
      <c r="C8810"/>
      <c r="D8810"/>
      <c r="E8810"/>
      <c r="F8810"/>
      <c r="G8810"/>
      <c r="H8810"/>
    </row>
    <row r="8811" spans="1:8" s="124" customFormat="1" x14ac:dyDescent="0.25">
      <c r="A8811"/>
      <c r="B8811"/>
      <c r="C8811"/>
      <c r="D8811"/>
      <c r="E8811"/>
      <c r="F8811"/>
      <c r="G8811"/>
      <c r="H8811"/>
    </row>
    <row r="8812" spans="1:8" s="124" customFormat="1" x14ac:dyDescent="0.25">
      <c r="A8812"/>
      <c r="B8812"/>
      <c r="C8812"/>
      <c r="D8812"/>
      <c r="E8812"/>
      <c r="F8812"/>
      <c r="G8812"/>
      <c r="H8812"/>
    </row>
    <row r="8813" spans="1:8" s="124" customFormat="1" x14ac:dyDescent="0.25">
      <c r="A8813"/>
      <c r="B8813"/>
      <c r="C8813"/>
      <c r="D8813"/>
      <c r="E8813"/>
      <c r="F8813"/>
      <c r="G8813"/>
      <c r="H8813"/>
    </row>
    <row r="8814" spans="1:8" s="124" customFormat="1" x14ac:dyDescent="0.25">
      <c r="A8814"/>
      <c r="B8814"/>
      <c r="C8814"/>
      <c r="D8814"/>
      <c r="E8814"/>
      <c r="F8814"/>
      <c r="G8814"/>
      <c r="H8814"/>
    </row>
    <row r="8815" spans="1:8" s="124" customFormat="1" x14ac:dyDescent="0.25">
      <c r="A8815"/>
      <c r="B8815"/>
      <c r="C8815"/>
      <c r="D8815"/>
      <c r="E8815"/>
      <c r="F8815"/>
      <c r="G8815"/>
      <c r="H8815"/>
    </row>
    <row r="8816" spans="1:8" s="124" customFormat="1" x14ac:dyDescent="0.25">
      <c r="A8816"/>
      <c r="B8816"/>
      <c r="C8816"/>
      <c r="D8816"/>
      <c r="E8816"/>
      <c r="F8816"/>
      <c r="G8816"/>
      <c r="H8816"/>
    </row>
    <row r="8817" spans="1:8" s="124" customFormat="1" x14ac:dyDescent="0.25">
      <c r="A8817"/>
      <c r="B8817"/>
      <c r="C8817"/>
      <c r="D8817"/>
      <c r="E8817"/>
      <c r="F8817"/>
      <c r="G8817"/>
      <c r="H8817"/>
    </row>
    <row r="8818" spans="1:8" s="124" customFormat="1" x14ac:dyDescent="0.25">
      <c r="A8818"/>
      <c r="B8818"/>
      <c r="C8818"/>
      <c r="D8818"/>
      <c r="E8818"/>
      <c r="F8818"/>
      <c r="G8818"/>
      <c r="H8818"/>
    </row>
    <row r="8819" spans="1:8" s="124" customFormat="1" x14ac:dyDescent="0.25">
      <c r="A8819"/>
      <c r="B8819"/>
      <c r="C8819"/>
      <c r="D8819"/>
      <c r="E8819"/>
      <c r="F8819"/>
      <c r="G8819"/>
      <c r="H8819"/>
    </row>
    <row r="8820" spans="1:8" s="124" customFormat="1" x14ac:dyDescent="0.25">
      <c r="A8820"/>
      <c r="B8820"/>
      <c r="C8820"/>
      <c r="D8820"/>
      <c r="E8820"/>
      <c r="F8820"/>
      <c r="G8820"/>
      <c r="H8820"/>
    </row>
    <row r="8821" spans="1:8" s="124" customFormat="1" x14ac:dyDescent="0.25">
      <c r="A8821"/>
      <c r="B8821"/>
      <c r="C8821"/>
      <c r="D8821"/>
      <c r="E8821"/>
      <c r="F8821"/>
      <c r="G8821"/>
      <c r="H8821"/>
    </row>
    <row r="8822" spans="1:8" s="124" customFormat="1" x14ac:dyDescent="0.25">
      <c r="A8822"/>
      <c r="B8822"/>
      <c r="C8822"/>
      <c r="D8822"/>
      <c r="E8822"/>
      <c r="F8822"/>
      <c r="G8822"/>
      <c r="H8822"/>
    </row>
    <row r="8823" spans="1:8" s="124" customFormat="1" x14ac:dyDescent="0.25">
      <c r="A8823"/>
      <c r="B8823"/>
      <c r="C8823"/>
      <c r="D8823"/>
      <c r="E8823"/>
      <c r="F8823"/>
      <c r="G8823"/>
      <c r="H8823"/>
    </row>
    <row r="8824" spans="1:8" s="124" customFormat="1" x14ac:dyDescent="0.25">
      <c r="A8824"/>
      <c r="B8824"/>
      <c r="C8824"/>
      <c r="D8824"/>
      <c r="E8824"/>
      <c r="F8824"/>
      <c r="G8824"/>
      <c r="H8824"/>
    </row>
    <row r="8825" spans="1:8" s="124" customFormat="1" x14ac:dyDescent="0.25">
      <c r="A8825"/>
      <c r="B8825"/>
      <c r="C8825"/>
      <c r="D8825"/>
      <c r="E8825"/>
      <c r="F8825"/>
      <c r="G8825"/>
      <c r="H8825"/>
    </row>
    <row r="8826" spans="1:8" s="124" customFormat="1" x14ac:dyDescent="0.25">
      <c r="A8826"/>
      <c r="B8826"/>
      <c r="C8826"/>
      <c r="D8826"/>
      <c r="E8826"/>
      <c r="F8826"/>
      <c r="G8826"/>
      <c r="H8826"/>
    </row>
    <row r="8827" spans="1:8" s="124" customFormat="1" x14ac:dyDescent="0.25">
      <c r="A8827"/>
      <c r="B8827"/>
      <c r="C8827"/>
      <c r="D8827"/>
      <c r="E8827"/>
      <c r="F8827"/>
      <c r="G8827"/>
      <c r="H8827"/>
    </row>
    <row r="8828" spans="1:8" s="124" customFormat="1" x14ac:dyDescent="0.25">
      <c r="A8828"/>
      <c r="B8828"/>
      <c r="C8828"/>
      <c r="D8828"/>
      <c r="E8828"/>
      <c r="F8828"/>
      <c r="G8828"/>
      <c r="H8828"/>
    </row>
    <row r="8829" spans="1:8" s="124" customFormat="1" x14ac:dyDescent="0.25">
      <c r="A8829"/>
      <c r="B8829"/>
      <c r="C8829"/>
      <c r="D8829"/>
      <c r="E8829"/>
      <c r="F8829"/>
      <c r="G8829"/>
      <c r="H8829"/>
    </row>
    <row r="8830" spans="1:8" s="124" customFormat="1" x14ac:dyDescent="0.25">
      <c r="A8830"/>
      <c r="B8830"/>
      <c r="C8830"/>
      <c r="D8830"/>
      <c r="E8830"/>
      <c r="F8830"/>
      <c r="G8830"/>
      <c r="H8830"/>
    </row>
    <row r="8831" spans="1:8" s="124" customFormat="1" x14ac:dyDescent="0.25">
      <c r="A8831"/>
      <c r="B8831"/>
      <c r="C8831"/>
      <c r="D8831"/>
      <c r="E8831"/>
      <c r="F8831"/>
      <c r="G8831"/>
      <c r="H8831"/>
    </row>
    <row r="8832" spans="1:8" s="124" customFormat="1" x14ac:dyDescent="0.25">
      <c r="A8832"/>
      <c r="B8832"/>
      <c r="C8832"/>
      <c r="D8832"/>
      <c r="E8832"/>
      <c r="F8832"/>
      <c r="G8832"/>
      <c r="H8832"/>
    </row>
    <row r="8833" spans="1:8" s="124" customFormat="1" x14ac:dyDescent="0.25">
      <c r="A8833"/>
      <c r="B8833"/>
      <c r="C8833"/>
      <c r="D8833"/>
      <c r="E8833"/>
      <c r="F8833"/>
      <c r="G8833"/>
      <c r="H8833"/>
    </row>
    <row r="8834" spans="1:8" s="124" customFormat="1" x14ac:dyDescent="0.25">
      <c r="A8834"/>
      <c r="B8834"/>
      <c r="C8834"/>
      <c r="D8834"/>
      <c r="E8834"/>
      <c r="F8834"/>
      <c r="G8834"/>
      <c r="H8834"/>
    </row>
    <row r="8835" spans="1:8" s="124" customFormat="1" x14ac:dyDescent="0.25">
      <c r="A8835"/>
      <c r="B8835"/>
      <c r="C8835"/>
      <c r="D8835"/>
      <c r="E8835"/>
      <c r="F8835"/>
      <c r="G8835"/>
      <c r="H8835"/>
    </row>
    <row r="8836" spans="1:8" s="124" customFormat="1" x14ac:dyDescent="0.25">
      <c r="A8836"/>
      <c r="B8836"/>
      <c r="C8836"/>
      <c r="D8836"/>
      <c r="E8836"/>
      <c r="F8836"/>
      <c r="G8836"/>
      <c r="H8836"/>
    </row>
    <row r="8837" spans="1:8" s="124" customFormat="1" x14ac:dyDescent="0.25">
      <c r="A8837"/>
      <c r="B8837"/>
      <c r="C8837"/>
      <c r="D8837"/>
      <c r="E8837"/>
      <c r="F8837"/>
      <c r="G8837"/>
      <c r="H8837"/>
    </row>
    <row r="8838" spans="1:8" s="124" customFormat="1" x14ac:dyDescent="0.25">
      <c r="A8838"/>
      <c r="B8838"/>
      <c r="C8838"/>
      <c r="D8838"/>
      <c r="E8838"/>
      <c r="F8838"/>
      <c r="G8838"/>
      <c r="H8838"/>
    </row>
    <row r="8839" spans="1:8" s="124" customFormat="1" x14ac:dyDescent="0.25">
      <c r="A8839"/>
      <c r="B8839"/>
      <c r="C8839"/>
      <c r="D8839"/>
      <c r="E8839"/>
      <c r="F8839"/>
      <c r="G8839"/>
      <c r="H8839"/>
    </row>
    <row r="8840" spans="1:8" s="124" customFormat="1" x14ac:dyDescent="0.25">
      <c r="A8840"/>
      <c r="B8840"/>
      <c r="C8840"/>
      <c r="D8840"/>
      <c r="E8840"/>
      <c r="F8840"/>
      <c r="G8840"/>
      <c r="H8840"/>
    </row>
    <row r="8841" spans="1:8" s="124" customFormat="1" x14ac:dyDescent="0.25">
      <c r="A8841"/>
      <c r="B8841"/>
      <c r="C8841"/>
      <c r="D8841"/>
      <c r="E8841"/>
      <c r="F8841"/>
      <c r="G8841"/>
      <c r="H8841"/>
    </row>
    <row r="8842" spans="1:8" s="124" customFormat="1" x14ac:dyDescent="0.25">
      <c r="A8842"/>
      <c r="B8842"/>
      <c r="C8842"/>
      <c r="D8842"/>
      <c r="E8842"/>
      <c r="F8842"/>
      <c r="G8842"/>
      <c r="H8842"/>
    </row>
    <row r="8843" spans="1:8" s="124" customFormat="1" x14ac:dyDescent="0.25">
      <c r="A8843"/>
      <c r="B8843"/>
      <c r="C8843"/>
      <c r="D8843"/>
      <c r="E8843"/>
      <c r="F8843"/>
      <c r="G8843"/>
      <c r="H8843"/>
    </row>
    <row r="8844" spans="1:8" s="124" customFormat="1" x14ac:dyDescent="0.25">
      <c r="A8844"/>
      <c r="B8844"/>
      <c r="C8844"/>
      <c r="D8844"/>
      <c r="E8844"/>
      <c r="F8844"/>
      <c r="G8844"/>
      <c r="H8844"/>
    </row>
    <row r="8845" spans="1:8" s="124" customFormat="1" x14ac:dyDescent="0.25">
      <c r="A8845"/>
      <c r="B8845"/>
      <c r="C8845"/>
      <c r="D8845"/>
      <c r="E8845"/>
      <c r="F8845"/>
      <c r="G8845"/>
      <c r="H8845"/>
    </row>
    <row r="8846" spans="1:8" s="124" customFormat="1" x14ac:dyDescent="0.25">
      <c r="A8846"/>
      <c r="B8846"/>
      <c r="C8846"/>
      <c r="D8846"/>
      <c r="E8846"/>
      <c r="F8846"/>
      <c r="G8846"/>
      <c r="H8846"/>
    </row>
    <row r="8847" spans="1:8" s="124" customFormat="1" x14ac:dyDescent="0.25">
      <c r="A8847"/>
      <c r="B8847"/>
      <c r="C8847"/>
      <c r="D8847"/>
      <c r="E8847"/>
      <c r="F8847"/>
      <c r="G8847"/>
      <c r="H8847"/>
    </row>
    <row r="8848" spans="1:8" s="124" customFormat="1" x14ac:dyDescent="0.25">
      <c r="A8848"/>
      <c r="B8848"/>
      <c r="C8848"/>
      <c r="D8848"/>
      <c r="E8848"/>
      <c r="F8848"/>
      <c r="G8848"/>
      <c r="H8848"/>
    </row>
    <row r="8849" spans="1:8" s="124" customFormat="1" x14ac:dyDescent="0.25">
      <c r="A8849"/>
      <c r="B8849"/>
      <c r="C8849"/>
      <c r="D8849"/>
      <c r="E8849"/>
      <c r="F8849"/>
      <c r="G8849"/>
      <c r="H8849"/>
    </row>
    <row r="8850" spans="1:8" s="124" customFormat="1" x14ac:dyDescent="0.25">
      <c r="A8850"/>
      <c r="B8850"/>
      <c r="C8850"/>
      <c r="D8850"/>
      <c r="E8850"/>
      <c r="F8850"/>
      <c r="G8850"/>
      <c r="H8850"/>
    </row>
    <row r="8851" spans="1:8" s="124" customFormat="1" x14ac:dyDescent="0.25">
      <c r="A8851"/>
      <c r="B8851"/>
      <c r="C8851"/>
      <c r="D8851"/>
      <c r="E8851"/>
      <c r="F8851"/>
      <c r="G8851"/>
      <c r="H8851"/>
    </row>
    <row r="8852" spans="1:8" s="124" customFormat="1" x14ac:dyDescent="0.25">
      <c r="A8852"/>
      <c r="B8852"/>
      <c r="C8852"/>
      <c r="D8852"/>
      <c r="E8852"/>
      <c r="F8852"/>
      <c r="G8852"/>
      <c r="H8852"/>
    </row>
    <row r="8853" spans="1:8" s="124" customFormat="1" x14ac:dyDescent="0.25">
      <c r="A8853"/>
      <c r="B8853"/>
      <c r="C8853"/>
      <c r="D8853"/>
      <c r="E8853"/>
      <c r="F8853"/>
      <c r="G8853"/>
      <c r="H8853"/>
    </row>
    <row r="8854" spans="1:8" s="124" customFormat="1" x14ac:dyDescent="0.25">
      <c r="A8854"/>
      <c r="B8854"/>
      <c r="C8854"/>
      <c r="D8854"/>
      <c r="E8854"/>
      <c r="F8854"/>
      <c r="G8854"/>
      <c r="H8854"/>
    </row>
    <row r="8855" spans="1:8" s="124" customFormat="1" x14ac:dyDescent="0.25">
      <c r="A8855"/>
      <c r="B8855"/>
      <c r="C8855"/>
      <c r="D8855"/>
      <c r="E8855"/>
      <c r="F8855"/>
      <c r="G8855"/>
      <c r="H8855"/>
    </row>
    <row r="8856" spans="1:8" s="124" customFormat="1" x14ac:dyDescent="0.25">
      <c r="A8856"/>
      <c r="B8856"/>
      <c r="C8856"/>
      <c r="D8856"/>
      <c r="E8856"/>
      <c r="F8856"/>
      <c r="G8856"/>
      <c r="H8856"/>
    </row>
    <row r="8857" spans="1:8" s="124" customFormat="1" x14ac:dyDescent="0.25">
      <c r="A8857"/>
      <c r="B8857"/>
      <c r="C8857"/>
      <c r="D8857"/>
      <c r="E8857"/>
      <c r="F8857"/>
      <c r="G8857"/>
      <c r="H8857"/>
    </row>
    <row r="8858" spans="1:8" s="124" customFormat="1" x14ac:dyDescent="0.25">
      <c r="A8858"/>
      <c r="B8858"/>
      <c r="C8858"/>
      <c r="D8858"/>
      <c r="E8858"/>
      <c r="F8858"/>
      <c r="G8858"/>
      <c r="H8858"/>
    </row>
    <row r="8859" spans="1:8" s="124" customFormat="1" x14ac:dyDescent="0.25">
      <c r="A8859"/>
      <c r="B8859"/>
      <c r="C8859"/>
      <c r="D8859"/>
      <c r="E8859"/>
      <c r="F8859"/>
      <c r="G8859"/>
      <c r="H8859"/>
    </row>
    <row r="8860" spans="1:8" s="124" customFormat="1" x14ac:dyDescent="0.25">
      <c r="A8860"/>
      <c r="B8860"/>
      <c r="C8860"/>
      <c r="D8860"/>
      <c r="E8860"/>
      <c r="F8860"/>
      <c r="G8860"/>
      <c r="H8860"/>
    </row>
    <row r="8861" spans="1:8" s="124" customFormat="1" x14ac:dyDescent="0.25">
      <c r="A8861"/>
      <c r="B8861"/>
      <c r="C8861"/>
      <c r="D8861"/>
      <c r="E8861"/>
      <c r="F8861"/>
      <c r="G8861"/>
      <c r="H8861"/>
    </row>
    <row r="8862" spans="1:8" s="124" customFormat="1" x14ac:dyDescent="0.25">
      <c r="A8862"/>
      <c r="B8862"/>
      <c r="C8862"/>
      <c r="D8862"/>
      <c r="E8862"/>
      <c r="F8862"/>
      <c r="G8862"/>
      <c r="H8862"/>
    </row>
    <row r="8863" spans="1:8" s="124" customFormat="1" x14ac:dyDescent="0.25">
      <c r="A8863"/>
      <c r="B8863"/>
      <c r="C8863"/>
      <c r="D8863"/>
      <c r="E8863"/>
      <c r="F8863"/>
      <c r="G8863"/>
      <c r="H8863"/>
    </row>
    <row r="8864" spans="1:8" s="124" customFormat="1" x14ac:dyDescent="0.25">
      <c r="A8864"/>
      <c r="B8864"/>
      <c r="C8864"/>
      <c r="D8864"/>
      <c r="E8864"/>
      <c r="F8864"/>
      <c r="G8864"/>
      <c r="H8864"/>
    </row>
    <row r="8865" spans="1:8" s="124" customFormat="1" x14ac:dyDescent="0.25">
      <c r="A8865"/>
      <c r="B8865"/>
      <c r="C8865"/>
      <c r="D8865"/>
      <c r="E8865"/>
      <c r="F8865"/>
      <c r="G8865"/>
      <c r="H8865"/>
    </row>
    <row r="8866" spans="1:8" s="124" customFormat="1" x14ac:dyDescent="0.25">
      <c r="A8866"/>
      <c r="B8866"/>
      <c r="C8866"/>
      <c r="D8866"/>
      <c r="E8866"/>
      <c r="F8866"/>
      <c r="G8866"/>
      <c r="H8866"/>
    </row>
    <row r="8867" spans="1:8" s="124" customFormat="1" x14ac:dyDescent="0.25">
      <c r="A8867"/>
      <c r="B8867"/>
      <c r="C8867"/>
      <c r="D8867"/>
      <c r="E8867"/>
      <c r="F8867"/>
      <c r="G8867"/>
      <c r="H8867"/>
    </row>
    <row r="8868" spans="1:8" s="124" customFormat="1" x14ac:dyDescent="0.25">
      <c r="A8868"/>
      <c r="B8868"/>
      <c r="C8868"/>
      <c r="D8868"/>
      <c r="E8868"/>
      <c r="F8868"/>
      <c r="G8868"/>
      <c r="H8868"/>
    </row>
    <row r="8869" spans="1:8" s="124" customFormat="1" x14ac:dyDescent="0.25">
      <c r="A8869"/>
      <c r="B8869"/>
      <c r="C8869"/>
      <c r="D8869"/>
      <c r="E8869"/>
      <c r="F8869"/>
      <c r="G8869"/>
      <c r="H8869"/>
    </row>
    <row r="8870" spans="1:8" s="124" customFormat="1" x14ac:dyDescent="0.25">
      <c r="A8870"/>
      <c r="B8870"/>
      <c r="C8870"/>
      <c r="D8870"/>
      <c r="E8870"/>
      <c r="F8870"/>
      <c r="G8870"/>
      <c r="H8870"/>
    </row>
    <row r="8871" spans="1:8" s="124" customFormat="1" x14ac:dyDescent="0.25">
      <c r="A8871"/>
      <c r="B8871"/>
      <c r="C8871"/>
      <c r="D8871"/>
      <c r="E8871"/>
      <c r="F8871"/>
      <c r="G8871"/>
      <c r="H8871"/>
    </row>
    <row r="8872" spans="1:8" s="124" customFormat="1" x14ac:dyDescent="0.25">
      <c r="A8872"/>
      <c r="B8872"/>
      <c r="C8872"/>
      <c r="D8872"/>
      <c r="E8872"/>
      <c r="F8872"/>
      <c r="G8872"/>
      <c r="H8872"/>
    </row>
    <row r="8873" spans="1:8" s="124" customFormat="1" x14ac:dyDescent="0.25">
      <c r="A8873"/>
      <c r="B8873"/>
      <c r="C8873"/>
      <c r="D8873"/>
      <c r="E8873"/>
      <c r="F8873"/>
      <c r="G8873"/>
      <c r="H8873"/>
    </row>
    <row r="8874" spans="1:8" s="124" customFormat="1" x14ac:dyDescent="0.25">
      <c r="A8874"/>
      <c r="B8874"/>
      <c r="C8874"/>
      <c r="D8874"/>
      <c r="E8874"/>
      <c r="F8874"/>
      <c r="G8874"/>
      <c r="H8874"/>
    </row>
    <row r="8875" spans="1:8" s="124" customFormat="1" x14ac:dyDescent="0.25">
      <c r="A8875"/>
      <c r="B8875"/>
      <c r="C8875"/>
      <c r="D8875"/>
      <c r="E8875"/>
      <c r="F8875"/>
      <c r="G8875"/>
      <c r="H8875"/>
    </row>
    <row r="8876" spans="1:8" s="124" customFormat="1" x14ac:dyDescent="0.25">
      <c r="A8876"/>
      <c r="B8876"/>
      <c r="C8876"/>
      <c r="D8876"/>
      <c r="E8876"/>
      <c r="F8876"/>
      <c r="G8876"/>
      <c r="H8876"/>
    </row>
    <row r="8877" spans="1:8" s="124" customFormat="1" x14ac:dyDescent="0.25">
      <c r="A8877"/>
      <c r="B8877"/>
      <c r="C8877"/>
      <c r="D8877"/>
      <c r="E8877"/>
      <c r="F8877"/>
      <c r="G8877"/>
      <c r="H8877"/>
    </row>
    <row r="8878" spans="1:8" s="124" customFormat="1" x14ac:dyDescent="0.25">
      <c r="A8878"/>
      <c r="B8878"/>
      <c r="C8878"/>
      <c r="D8878"/>
      <c r="E8878"/>
      <c r="F8878"/>
      <c r="G8878"/>
      <c r="H8878"/>
    </row>
    <row r="8879" spans="1:8" s="124" customFormat="1" x14ac:dyDescent="0.25">
      <c r="A8879"/>
      <c r="B8879"/>
      <c r="C8879"/>
      <c r="D8879"/>
      <c r="E8879"/>
      <c r="F8879"/>
      <c r="G8879"/>
      <c r="H8879"/>
    </row>
    <row r="8880" spans="1:8" s="124" customFormat="1" x14ac:dyDescent="0.25">
      <c r="A8880"/>
      <c r="B8880"/>
      <c r="C8880"/>
      <c r="D8880"/>
      <c r="E8880"/>
      <c r="F8880"/>
      <c r="G8880"/>
      <c r="H8880"/>
    </row>
    <row r="8881" spans="1:8" s="124" customFormat="1" x14ac:dyDescent="0.25">
      <c r="A8881"/>
      <c r="B8881"/>
      <c r="C8881"/>
      <c r="D8881"/>
      <c r="E8881"/>
      <c r="F8881"/>
      <c r="G8881"/>
      <c r="H8881"/>
    </row>
    <row r="8882" spans="1:8" s="124" customFormat="1" x14ac:dyDescent="0.25">
      <c r="A8882"/>
      <c r="B8882"/>
      <c r="C8882"/>
      <c r="D8882"/>
      <c r="E8882"/>
      <c r="F8882"/>
      <c r="G8882"/>
      <c r="H8882"/>
    </row>
    <row r="8883" spans="1:8" s="124" customFormat="1" x14ac:dyDescent="0.25">
      <c r="A8883"/>
      <c r="B8883"/>
      <c r="C8883"/>
      <c r="D8883"/>
      <c r="E8883"/>
      <c r="F8883"/>
      <c r="G8883"/>
      <c r="H8883"/>
    </row>
    <row r="8884" spans="1:8" s="124" customFormat="1" x14ac:dyDescent="0.25">
      <c r="A8884"/>
      <c r="B8884"/>
      <c r="C8884"/>
      <c r="D8884"/>
      <c r="E8884"/>
      <c r="F8884"/>
      <c r="G8884"/>
      <c r="H8884"/>
    </row>
    <row r="8885" spans="1:8" s="124" customFormat="1" x14ac:dyDescent="0.25">
      <c r="A8885"/>
      <c r="B8885"/>
      <c r="C8885"/>
      <c r="D8885"/>
      <c r="E8885"/>
      <c r="F8885"/>
      <c r="G8885"/>
      <c r="H8885"/>
    </row>
    <row r="8886" spans="1:8" s="124" customFormat="1" x14ac:dyDescent="0.25">
      <c r="A8886"/>
      <c r="B8886"/>
      <c r="C8886"/>
      <c r="D8886"/>
      <c r="E8886"/>
      <c r="F8886"/>
      <c r="G8886"/>
      <c r="H8886"/>
    </row>
    <row r="8887" spans="1:8" s="124" customFormat="1" x14ac:dyDescent="0.25">
      <c r="A8887"/>
      <c r="B8887"/>
      <c r="C8887"/>
      <c r="D8887"/>
      <c r="E8887"/>
      <c r="F8887"/>
      <c r="G8887"/>
      <c r="H8887"/>
    </row>
    <row r="8888" spans="1:8" s="124" customFormat="1" x14ac:dyDescent="0.25">
      <c r="A8888"/>
      <c r="B8888"/>
      <c r="C8888"/>
      <c r="D8888"/>
      <c r="E8888"/>
      <c r="F8888"/>
      <c r="G8888"/>
      <c r="H8888"/>
    </row>
    <row r="8889" spans="1:8" s="124" customFormat="1" x14ac:dyDescent="0.25">
      <c r="A8889"/>
      <c r="B8889"/>
      <c r="C8889"/>
      <c r="D8889"/>
      <c r="E8889"/>
      <c r="F8889"/>
      <c r="G8889"/>
      <c r="H8889"/>
    </row>
    <row r="8890" spans="1:8" s="124" customFormat="1" x14ac:dyDescent="0.25">
      <c r="A8890"/>
      <c r="B8890"/>
      <c r="C8890"/>
      <c r="D8890"/>
      <c r="E8890"/>
      <c r="F8890"/>
      <c r="G8890"/>
      <c r="H8890"/>
    </row>
    <row r="8891" spans="1:8" s="124" customFormat="1" x14ac:dyDescent="0.25">
      <c r="A8891"/>
      <c r="B8891"/>
      <c r="C8891"/>
      <c r="D8891"/>
      <c r="E8891"/>
      <c r="F8891"/>
      <c r="G8891"/>
      <c r="H8891"/>
    </row>
    <row r="8892" spans="1:8" s="124" customFormat="1" x14ac:dyDescent="0.25">
      <c r="A8892"/>
      <c r="B8892"/>
      <c r="C8892"/>
      <c r="D8892"/>
      <c r="E8892"/>
      <c r="F8892"/>
      <c r="G8892"/>
      <c r="H8892"/>
    </row>
    <row r="8893" spans="1:8" s="124" customFormat="1" x14ac:dyDescent="0.25">
      <c r="A8893"/>
      <c r="B8893"/>
      <c r="C8893"/>
      <c r="D8893"/>
      <c r="E8893"/>
      <c r="F8893"/>
      <c r="G8893"/>
      <c r="H8893"/>
    </row>
    <row r="8894" spans="1:8" s="124" customFormat="1" x14ac:dyDescent="0.25">
      <c r="A8894"/>
      <c r="B8894"/>
      <c r="C8894"/>
      <c r="D8894"/>
      <c r="E8894"/>
      <c r="F8894"/>
      <c r="G8894"/>
      <c r="H8894"/>
    </row>
    <row r="8895" spans="1:8" s="124" customFormat="1" x14ac:dyDescent="0.25">
      <c r="A8895"/>
      <c r="B8895"/>
      <c r="C8895"/>
      <c r="D8895"/>
      <c r="E8895"/>
      <c r="F8895"/>
      <c r="G8895"/>
      <c r="H8895"/>
    </row>
    <row r="8896" spans="1:8" s="124" customFormat="1" x14ac:dyDescent="0.25">
      <c r="A8896"/>
      <c r="B8896"/>
      <c r="C8896"/>
      <c r="D8896"/>
      <c r="E8896"/>
      <c r="F8896"/>
      <c r="G8896"/>
      <c r="H8896"/>
    </row>
    <row r="8897" spans="1:8" s="124" customFormat="1" x14ac:dyDescent="0.25">
      <c r="A8897"/>
      <c r="B8897"/>
      <c r="C8897"/>
      <c r="D8897"/>
      <c r="E8897"/>
      <c r="F8897"/>
      <c r="G8897"/>
      <c r="H8897"/>
    </row>
    <row r="8898" spans="1:8" s="124" customFormat="1" x14ac:dyDescent="0.25">
      <c r="A8898"/>
      <c r="B8898"/>
      <c r="C8898"/>
      <c r="D8898"/>
      <c r="E8898"/>
      <c r="F8898"/>
      <c r="G8898"/>
      <c r="H8898"/>
    </row>
    <row r="8899" spans="1:8" s="124" customFormat="1" x14ac:dyDescent="0.25">
      <c r="A8899"/>
      <c r="B8899"/>
      <c r="C8899"/>
      <c r="D8899"/>
      <c r="E8899"/>
      <c r="F8899"/>
      <c r="G8899"/>
      <c r="H8899"/>
    </row>
    <row r="8900" spans="1:8" s="124" customFormat="1" x14ac:dyDescent="0.25">
      <c r="A8900"/>
      <c r="B8900"/>
      <c r="C8900"/>
      <c r="D8900"/>
      <c r="E8900"/>
      <c r="F8900"/>
      <c r="G8900"/>
      <c r="H8900"/>
    </row>
    <row r="8901" spans="1:8" s="124" customFormat="1" x14ac:dyDescent="0.25">
      <c r="A8901"/>
      <c r="B8901"/>
      <c r="C8901"/>
      <c r="D8901"/>
      <c r="E8901"/>
      <c r="F8901"/>
      <c r="G8901"/>
      <c r="H8901"/>
    </row>
    <row r="8902" spans="1:8" s="124" customFormat="1" x14ac:dyDescent="0.25">
      <c r="A8902"/>
      <c r="B8902"/>
      <c r="C8902"/>
      <c r="D8902"/>
      <c r="E8902"/>
      <c r="F8902"/>
      <c r="G8902"/>
      <c r="H8902"/>
    </row>
    <row r="8903" spans="1:8" s="124" customFormat="1" x14ac:dyDescent="0.25">
      <c r="A8903"/>
      <c r="B8903"/>
      <c r="C8903"/>
      <c r="D8903"/>
      <c r="E8903"/>
      <c r="F8903"/>
      <c r="G8903"/>
      <c r="H8903"/>
    </row>
    <row r="8904" spans="1:8" s="124" customFormat="1" x14ac:dyDescent="0.25">
      <c r="A8904"/>
      <c r="B8904"/>
      <c r="C8904"/>
      <c r="D8904"/>
      <c r="E8904"/>
      <c r="F8904"/>
      <c r="G8904"/>
      <c r="H8904"/>
    </row>
    <row r="8905" spans="1:8" s="124" customFormat="1" x14ac:dyDescent="0.25">
      <c r="A8905"/>
      <c r="B8905"/>
      <c r="C8905"/>
      <c r="D8905"/>
      <c r="E8905"/>
      <c r="F8905"/>
      <c r="G8905"/>
      <c r="H8905"/>
    </row>
    <row r="8906" spans="1:8" s="124" customFormat="1" x14ac:dyDescent="0.25">
      <c r="A8906"/>
      <c r="B8906"/>
      <c r="C8906"/>
      <c r="D8906"/>
      <c r="E8906"/>
      <c r="F8906"/>
      <c r="G8906"/>
      <c r="H8906"/>
    </row>
    <row r="8907" spans="1:8" s="124" customFormat="1" x14ac:dyDescent="0.25">
      <c r="A8907"/>
      <c r="B8907"/>
      <c r="C8907"/>
      <c r="D8907"/>
      <c r="E8907"/>
      <c r="F8907"/>
      <c r="G8907"/>
      <c r="H8907"/>
    </row>
    <row r="8908" spans="1:8" s="124" customFormat="1" x14ac:dyDescent="0.25">
      <c r="A8908"/>
      <c r="B8908"/>
      <c r="C8908"/>
      <c r="D8908"/>
      <c r="E8908"/>
      <c r="F8908"/>
      <c r="G8908"/>
      <c r="H8908"/>
    </row>
    <row r="8909" spans="1:8" s="124" customFormat="1" x14ac:dyDescent="0.25">
      <c r="A8909"/>
      <c r="B8909"/>
      <c r="C8909"/>
      <c r="D8909"/>
      <c r="E8909"/>
      <c r="F8909"/>
      <c r="G8909"/>
      <c r="H8909"/>
    </row>
    <row r="8910" spans="1:8" s="124" customFormat="1" x14ac:dyDescent="0.25">
      <c r="A8910"/>
      <c r="B8910"/>
      <c r="C8910"/>
      <c r="D8910"/>
      <c r="E8910"/>
      <c r="F8910"/>
      <c r="G8910"/>
      <c r="H8910"/>
    </row>
    <row r="8911" spans="1:8" s="124" customFormat="1" x14ac:dyDescent="0.25">
      <c r="A8911"/>
      <c r="B8911"/>
      <c r="C8911"/>
      <c r="D8911"/>
      <c r="E8911"/>
      <c r="F8911"/>
      <c r="G8911"/>
      <c r="H8911"/>
    </row>
    <row r="8912" spans="1:8" s="124" customFormat="1" x14ac:dyDescent="0.25">
      <c r="A8912"/>
      <c r="B8912"/>
      <c r="C8912"/>
      <c r="D8912"/>
      <c r="E8912"/>
      <c r="F8912"/>
      <c r="G8912"/>
      <c r="H8912"/>
    </row>
    <row r="8913" spans="1:8" s="124" customFormat="1" x14ac:dyDescent="0.25">
      <c r="A8913"/>
      <c r="B8913"/>
      <c r="C8913"/>
      <c r="D8913"/>
      <c r="E8913"/>
      <c r="F8913"/>
      <c r="G8913"/>
      <c r="H8913"/>
    </row>
    <row r="8914" spans="1:8" s="124" customFormat="1" x14ac:dyDescent="0.25">
      <c r="A8914"/>
      <c r="B8914"/>
      <c r="C8914"/>
      <c r="D8914"/>
      <c r="E8914"/>
      <c r="F8914"/>
      <c r="G8914"/>
      <c r="H8914"/>
    </row>
    <row r="8915" spans="1:8" s="124" customFormat="1" x14ac:dyDescent="0.25">
      <c r="A8915"/>
      <c r="B8915"/>
      <c r="C8915"/>
      <c r="D8915"/>
      <c r="E8915"/>
      <c r="F8915"/>
      <c r="G8915"/>
      <c r="H8915"/>
    </row>
    <row r="8916" spans="1:8" s="124" customFormat="1" x14ac:dyDescent="0.25">
      <c r="A8916"/>
      <c r="B8916"/>
      <c r="C8916"/>
      <c r="D8916"/>
      <c r="E8916"/>
      <c r="F8916"/>
      <c r="G8916"/>
      <c r="H8916"/>
    </row>
    <row r="8917" spans="1:8" s="124" customFormat="1" x14ac:dyDescent="0.25">
      <c r="A8917"/>
      <c r="B8917"/>
      <c r="C8917"/>
      <c r="D8917"/>
      <c r="E8917"/>
      <c r="F8917"/>
      <c r="G8917"/>
      <c r="H8917"/>
    </row>
    <row r="8918" spans="1:8" s="124" customFormat="1" x14ac:dyDescent="0.25">
      <c r="A8918"/>
      <c r="B8918"/>
      <c r="C8918"/>
      <c r="D8918"/>
      <c r="E8918"/>
      <c r="F8918"/>
      <c r="G8918"/>
      <c r="H8918"/>
    </row>
    <row r="8919" spans="1:8" s="124" customFormat="1" x14ac:dyDescent="0.25">
      <c r="A8919"/>
      <c r="B8919"/>
      <c r="C8919"/>
      <c r="D8919"/>
      <c r="E8919"/>
      <c r="F8919"/>
      <c r="G8919"/>
      <c r="H8919"/>
    </row>
    <row r="8920" spans="1:8" s="124" customFormat="1" x14ac:dyDescent="0.25">
      <c r="A8920"/>
      <c r="B8920"/>
      <c r="C8920"/>
      <c r="D8920"/>
      <c r="E8920"/>
      <c r="F8920"/>
      <c r="G8920"/>
      <c r="H8920"/>
    </row>
    <row r="8921" spans="1:8" s="124" customFormat="1" x14ac:dyDescent="0.25">
      <c r="A8921"/>
      <c r="B8921"/>
      <c r="C8921"/>
      <c r="D8921"/>
      <c r="E8921"/>
      <c r="F8921"/>
      <c r="G8921"/>
      <c r="H8921"/>
    </row>
    <row r="8922" spans="1:8" s="124" customFormat="1" x14ac:dyDescent="0.25">
      <c r="A8922"/>
      <c r="B8922"/>
      <c r="C8922"/>
      <c r="D8922"/>
      <c r="E8922"/>
      <c r="F8922"/>
      <c r="G8922"/>
      <c r="H8922"/>
    </row>
    <row r="8923" spans="1:8" s="124" customFormat="1" x14ac:dyDescent="0.25">
      <c r="A8923"/>
      <c r="B8923"/>
      <c r="C8923"/>
      <c r="D8923"/>
      <c r="E8923"/>
      <c r="F8923"/>
      <c r="G8923"/>
      <c r="H8923"/>
    </row>
    <row r="8924" spans="1:8" s="124" customFormat="1" x14ac:dyDescent="0.25">
      <c r="A8924"/>
      <c r="B8924"/>
      <c r="C8924"/>
      <c r="D8924"/>
      <c r="E8924"/>
      <c r="F8924"/>
      <c r="G8924"/>
      <c r="H8924"/>
    </row>
    <row r="8925" spans="1:8" s="124" customFormat="1" x14ac:dyDescent="0.25">
      <c r="A8925"/>
      <c r="B8925"/>
      <c r="C8925"/>
      <c r="D8925"/>
      <c r="E8925"/>
      <c r="F8925"/>
      <c r="G8925"/>
      <c r="H8925"/>
    </row>
    <row r="8926" spans="1:8" s="124" customFormat="1" x14ac:dyDescent="0.25">
      <c r="A8926"/>
      <c r="B8926"/>
      <c r="C8926"/>
      <c r="D8926"/>
      <c r="E8926"/>
      <c r="F8926"/>
      <c r="G8926"/>
      <c r="H8926"/>
    </row>
    <row r="8927" spans="1:8" s="124" customFormat="1" x14ac:dyDescent="0.25">
      <c r="A8927"/>
      <c r="B8927"/>
      <c r="C8927"/>
      <c r="D8927"/>
      <c r="E8927"/>
      <c r="F8927"/>
      <c r="G8927"/>
      <c r="H8927"/>
    </row>
    <row r="8928" spans="1:8" s="124" customFormat="1" x14ac:dyDescent="0.25">
      <c r="A8928"/>
      <c r="B8928"/>
      <c r="C8928"/>
      <c r="D8928"/>
      <c r="E8928"/>
      <c r="F8928"/>
      <c r="G8928"/>
      <c r="H8928"/>
    </row>
    <row r="8929" spans="1:8" s="124" customFormat="1" x14ac:dyDescent="0.25">
      <c r="A8929"/>
      <c r="B8929"/>
      <c r="C8929"/>
      <c r="D8929"/>
      <c r="E8929"/>
      <c r="F8929"/>
      <c r="G8929"/>
      <c r="H8929"/>
    </row>
    <row r="8930" spans="1:8" s="124" customFormat="1" x14ac:dyDescent="0.25">
      <c r="A8930"/>
      <c r="B8930"/>
      <c r="C8930"/>
      <c r="D8930"/>
      <c r="E8930"/>
      <c r="F8930"/>
      <c r="G8930"/>
      <c r="H8930"/>
    </row>
    <row r="8931" spans="1:8" s="124" customFormat="1" x14ac:dyDescent="0.25">
      <c r="A8931"/>
      <c r="B8931"/>
      <c r="C8931"/>
      <c r="D8931"/>
      <c r="E8931"/>
      <c r="F8931"/>
      <c r="G8931"/>
      <c r="H8931"/>
    </row>
    <row r="8932" spans="1:8" s="124" customFormat="1" x14ac:dyDescent="0.25">
      <c r="A8932"/>
      <c r="B8932"/>
      <c r="C8932"/>
      <c r="D8932"/>
      <c r="E8932"/>
      <c r="F8932"/>
      <c r="G8932"/>
      <c r="H8932"/>
    </row>
    <row r="8933" spans="1:8" s="124" customFormat="1" x14ac:dyDescent="0.25">
      <c r="A8933"/>
      <c r="B8933"/>
      <c r="C8933"/>
      <c r="D8933"/>
      <c r="E8933"/>
      <c r="F8933"/>
      <c r="G8933"/>
      <c r="H8933"/>
    </row>
    <row r="8934" spans="1:8" s="124" customFormat="1" x14ac:dyDescent="0.25">
      <c r="A8934"/>
      <c r="B8934"/>
      <c r="C8934"/>
      <c r="D8934"/>
      <c r="E8934"/>
      <c r="F8934"/>
      <c r="G8934"/>
      <c r="H8934"/>
    </row>
    <row r="8935" spans="1:8" s="124" customFormat="1" x14ac:dyDescent="0.25">
      <c r="A8935"/>
      <c r="B8935"/>
      <c r="C8935"/>
      <c r="D8935"/>
      <c r="E8935"/>
      <c r="F8935"/>
      <c r="G8935"/>
      <c r="H8935"/>
    </row>
    <row r="8936" spans="1:8" s="124" customFormat="1" x14ac:dyDescent="0.25">
      <c r="A8936"/>
      <c r="B8936"/>
      <c r="C8936"/>
      <c r="D8936"/>
      <c r="E8936"/>
      <c r="F8936"/>
      <c r="G8936"/>
      <c r="H8936"/>
    </row>
    <row r="8937" spans="1:8" s="124" customFormat="1" x14ac:dyDescent="0.25">
      <c r="A8937"/>
      <c r="B8937"/>
      <c r="C8937"/>
      <c r="D8937"/>
      <c r="E8937"/>
      <c r="F8937"/>
      <c r="G8937"/>
      <c r="H8937"/>
    </row>
    <row r="8938" spans="1:8" s="124" customFormat="1" x14ac:dyDescent="0.25">
      <c r="A8938"/>
      <c r="B8938"/>
      <c r="C8938"/>
      <c r="D8938"/>
      <c r="E8938"/>
      <c r="F8938"/>
      <c r="G8938"/>
      <c r="H8938"/>
    </row>
    <row r="8939" spans="1:8" s="124" customFormat="1" x14ac:dyDescent="0.25">
      <c r="A8939"/>
      <c r="B8939"/>
      <c r="C8939"/>
      <c r="D8939"/>
      <c r="E8939"/>
      <c r="F8939"/>
      <c r="G8939"/>
      <c r="H8939"/>
    </row>
    <row r="8940" spans="1:8" s="124" customFormat="1" x14ac:dyDescent="0.25">
      <c r="A8940"/>
      <c r="B8940"/>
      <c r="C8940"/>
      <c r="D8940"/>
      <c r="E8940"/>
      <c r="F8940"/>
      <c r="G8940"/>
      <c r="H8940"/>
    </row>
    <row r="8941" spans="1:8" s="124" customFormat="1" x14ac:dyDescent="0.25">
      <c r="A8941"/>
      <c r="B8941"/>
      <c r="C8941"/>
      <c r="D8941"/>
      <c r="E8941"/>
      <c r="F8941"/>
      <c r="G8941"/>
      <c r="H8941"/>
    </row>
    <row r="8942" spans="1:8" s="124" customFormat="1" x14ac:dyDescent="0.25">
      <c r="A8942"/>
      <c r="B8942"/>
      <c r="C8942"/>
      <c r="D8942"/>
      <c r="E8942"/>
      <c r="F8942"/>
      <c r="G8942"/>
      <c r="H8942"/>
    </row>
    <row r="8943" spans="1:8" s="124" customFormat="1" x14ac:dyDescent="0.25">
      <c r="A8943"/>
      <c r="B8943"/>
      <c r="C8943"/>
      <c r="D8943"/>
      <c r="E8943"/>
      <c r="F8943"/>
      <c r="G8943"/>
      <c r="H8943"/>
    </row>
    <row r="8944" spans="1:8" s="124" customFormat="1" x14ac:dyDescent="0.25">
      <c r="A8944"/>
      <c r="B8944"/>
      <c r="C8944"/>
      <c r="D8944"/>
      <c r="E8944"/>
      <c r="F8944"/>
      <c r="G8944"/>
      <c r="H8944"/>
    </row>
    <row r="8945" spans="1:8" s="124" customFormat="1" x14ac:dyDescent="0.25">
      <c r="A8945"/>
      <c r="B8945"/>
      <c r="C8945"/>
      <c r="D8945"/>
      <c r="E8945"/>
      <c r="F8945"/>
      <c r="G8945"/>
      <c r="H8945"/>
    </row>
    <row r="8946" spans="1:8" s="124" customFormat="1" x14ac:dyDescent="0.25">
      <c r="A8946"/>
      <c r="B8946"/>
      <c r="C8946"/>
      <c r="D8946"/>
      <c r="E8946"/>
      <c r="F8946"/>
      <c r="G8946"/>
      <c r="H8946"/>
    </row>
    <row r="8947" spans="1:8" s="124" customFormat="1" x14ac:dyDescent="0.25">
      <c r="A8947"/>
      <c r="B8947"/>
      <c r="C8947"/>
      <c r="D8947"/>
      <c r="E8947"/>
      <c r="F8947"/>
      <c r="G8947"/>
      <c r="H8947"/>
    </row>
    <row r="8948" spans="1:8" s="124" customFormat="1" x14ac:dyDescent="0.25">
      <c r="A8948"/>
      <c r="B8948"/>
      <c r="C8948"/>
      <c r="D8948"/>
      <c r="E8948"/>
      <c r="F8948"/>
      <c r="G8948"/>
      <c r="H8948"/>
    </row>
    <row r="8949" spans="1:8" s="124" customFormat="1" x14ac:dyDescent="0.25">
      <c r="A8949"/>
      <c r="B8949"/>
      <c r="C8949"/>
      <c r="D8949"/>
      <c r="E8949"/>
      <c r="F8949"/>
      <c r="G8949"/>
      <c r="H8949"/>
    </row>
    <row r="8950" spans="1:8" s="124" customFormat="1" x14ac:dyDescent="0.25">
      <c r="A8950"/>
      <c r="B8950"/>
      <c r="C8950"/>
      <c r="D8950"/>
      <c r="E8950"/>
      <c r="F8950"/>
      <c r="G8950"/>
      <c r="H8950"/>
    </row>
    <row r="8951" spans="1:8" s="124" customFormat="1" x14ac:dyDescent="0.25">
      <c r="A8951"/>
      <c r="B8951"/>
      <c r="C8951"/>
      <c r="D8951"/>
      <c r="E8951"/>
      <c r="F8951"/>
      <c r="G8951"/>
      <c r="H8951"/>
    </row>
    <row r="8952" spans="1:8" s="124" customFormat="1" x14ac:dyDescent="0.25">
      <c r="A8952"/>
      <c r="B8952"/>
      <c r="C8952"/>
      <c r="D8952"/>
      <c r="E8952"/>
      <c r="F8952"/>
      <c r="G8952"/>
      <c r="H8952"/>
    </row>
    <row r="8953" spans="1:8" s="124" customFormat="1" x14ac:dyDescent="0.25">
      <c r="A8953"/>
      <c r="B8953"/>
      <c r="C8953"/>
      <c r="D8953"/>
      <c r="E8953"/>
      <c r="F8953"/>
      <c r="G8953"/>
      <c r="H8953"/>
    </row>
    <row r="8954" spans="1:8" s="124" customFormat="1" x14ac:dyDescent="0.25">
      <c r="A8954"/>
      <c r="B8954"/>
      <c r="C8954"/>
      <c r="D8954"/>
      <c r="E8954"/>
      <c r="F8954"/>
      <c r="G8954"/>
      <c r="H8954"/>
    </row>
    <row r="8955" spans="1:8" s="124" customFormat="1" x14ac:dyDescent="0.25">
      <c r="A8955"/>
      <c r="B8955"/>
      <c r="C8955"/>
      <c r="D8955"/>
      <c r="E8955"/>
      <c r="F8955"/>
      <c r="G8955"/>
      <c r="H8955"/>
    </row>
    <row r="8956" spans="1:8" s="124" customFormat="1" x14ac:dyDescent="0.25">
      <c r="A8956"/>
      <c r="B8956"/>
      <c r="C8956"/>
      <c r="D8956"/>
      <c r="E8956"/>
      <c r="F8956"/>
      <c r="G8956"/>
      <c r="H8956"/>
    </row>
    <row r="8957" spans="1:8" s="124" customFormat="1" x14ac:dyDescent="0.25">
      <c r="A8957"/>
      <c r="B8957"/>
      <c r="C8957"/>
      <c r="D8957"/>
      <c r="E8957"/>
      <c r="F8957"/>
      <c r="G8957"/>
      <c r="H8957"/>
    </row>
    <row r="8958" spans="1:8" s="124" customFormat="1" x14ac:dyDescent="0.25">
      <c r="A8958"/>
      <c r="B8958"/>
      <c r="C8958"/>
      <c r="D8958"/>
      <c r="E8958"/>
      <c r="F8958"/>
      <c r="G8958"/>
      <c r="H8958"/>
    </row>
    <row r="8959" spans="1:8" s="124" customFormat="1" x14ac:dyDescent="0.25">
      <c r="A8959"/>
      <c r="B8959"/>
      <c r="C8959"/>
      <c r="D8959"/>
      <c r="E8959"/>
      <c r="F8959"/>
      <c r="G8959"/>
      <c r="H8959"/>
    </row>
    <row r="8960" spans="1:8" s="124" customFormat="1" x14ac:dyDescent="0.25">
      <c r="A8960"/>
      <c r="B8960"/>
      <c r="C8960"/>
      <c r="D8960"/>
      <c r="E8960"/>
      <c r="F8960"/>
      <c r="G8960"/>
      <c r="H8960"/>
    </row>
    <row r="8961" spans="1:8" s="124" customFormat="1" x14ac:dyDescent="0.25">
      <c r="A8961"/>
      <c r="B8961"/>
      <c r="C8961"/>
      <c r="D8961"/>
      <c r="E8961"/>
      <c r="F8961"/>
      <c r="G8961"/>
      <c r="H8961"/>
    </row>
    <row r="8962" spans="1:8" s="124" customFormat="1" x14ac:dyDescent="0.25">
      <c r="A8962"/>
      <c r="B8962"/>
      <c r="C8962"/>
      <c r="D8962"/>
      <c r="E8962"/>
      <c r="F8962"/>
      <c r="G8962"/>
      <c r="H8962"/>
    </row>
    <row r="8963" spans="1:8" s="124" customFormat="1" x14ac:dyDescent="0.25">
      <c r="A8963"/>
      <c r="B8963"/>
      <c r="C8963"/>
      <c r="D8963"/>
      <c r="E8963"/>
      <c r="F8963"/>
      <c r="G8963"/>
      <c r="H8963"/>
    </row>
    <row r="8964" spans="1:8" s="124" customFormat="1" x14ac:dyDescent="0.25">
      <c r="A8964"/>
      <c r="B8964"/>
      <c r="C8964"/>
      <c r="D8964"/>
      <c r="E8964"/>
      <c r="F8964"/>
      <c r="G8964"/>
      <c r="H8964"/>
    </row>
    <row r="8965" spans="1:8" s="124" customFormat="1" x14ac:dyDescent="0.25">
      <c r="A8965"/>
      <c r="B8965"/>
      <c r="C8965"/>
      <c r="D8965"/>
      <c r="E8965"/>
      <c r="F8965"/>
      <c r="G8965"/>
      <c r="H8965"/>
    </row>
    <row r="8966" spans="1:8" s="124" customFormat="1" x14ac:dyDescent="0.25">
      <c r="A8966"/>
      <c r="B8966"/>
      <c r="C8966"/>
      <c r="D8966"/>
      <c r="E8966"/>
      <c r="F8966"/>
      <c r="G8966"/>
      <c r="H8966"/>
    </row>
    <row r="8967" spans="1:8" s="124" customFormat="1" x14ac:dyDescent="0.25">
      <c r="A8967"/>
      <c r="B8967"/>
      <c r="C8967"/>
      <c r="D8967"/>
      <c r="E8967"/>
      <c r="F8967"/>
      <c r="G8967"/>
      <c r="H8967"/>
    </row>
    <row r="8968" spans="1:8" s="124" customFormat="1" x14ac:dyDescent="0.25">
      <c r="A8968"/>
      <c r="B8968"/>
      <c r="C8968"/>
      <c r="D8968"/>
      <c r="E8968"/>
      <c r="F8968"/>
      <c r="G8968"/>
      <c r="H8968"/>
    </row>
    <row r="8969" spans="1:8" s="124" customFormat="1" x14ac:dyDescent="0.25">
      <c r="A8969"/>
      <c r="B8969"/>
      <c r="C8969"/>
      <c r="D8969"/>
      <c r="E8969"/>
      <c r="F8969"/>
      <c r="G8969"/>
      <c r="H8969"/>
    </row>
    <row r="8970" spans="1:8" s="124" customFormat="1" x14ac:dyDescent="0.25">
      <c r="A8970"/>
      <c r="B8970"/>
      <c r="C8970"/>
      <c r="D8970"/>
      <c r="E8970"/>
      <c r="F8970"/>
      <c r="G8970"/>
      <c r="H8970"/>
    </row>
    <row r="8971" spans="1:8" s="124" customFormat="1" x14ac:dyDescent="0.25">
      <c r="A8971"/>
      <c r="B8971"/>
      <c r="C8971"/>
      <c r="D8971"/>
      <c r="E8971"/>
      <c r="F8971"/>
      <c r="G8971"/>
      <c r="H8971"/>
    </row>
    <row r="8972" spans="1:8" s="124" customFormat="1" x14ac:dyDescent="0.25">
      <c r="A8972"/>
      <c r="B8972"/>
      <c r="C8972"/>
      <c r="D8972"/>
      <c r="E8972"/>
      <c r="F8972"/>
      <c r="G8972"/>
      <c r="H8972"/>
    </row>
    <row r="8973" spans="1:8" s="124" customFormat="1" x14ac:dyDescent="0.25">
      <c r="A8973"/>
      <c r="B8973"/>
      <c r="C8973"/>
      <c r="D8973"/>
      <c r="E8973"/>
      <c r="F8973"/>
      <c r="G8973"/>
      <c r="H8973"/>
    </row>
    <row r="8974" spans="1:8" s="124" customFormat="1" x14ac:dyDescent="0.25">
      <c r="A8974"/>
      <c r="B8974"/>
      <c r="C8974"/>
      <c r="D8974"/>
      <c r="E8974"/>
      <c r="F8974"/>
      <c r="G8974"/>
      <c r="H8974"/>
    </row>
    <row r="8975" spans="1:8" s="124" customFormat="1" x14ac:dyDescent="0.25">
      <c r="A8975"/>
      <c r="B8975"/>
      <c r="C8975"/>
      <c r="D8975"/>
      <c r="E8975"/>
      <c r="F8975"/>
      <c r="G8975"/>
      <c r="H8975"/>
    </row>
    <row r="8976" spans="1:8" s="124" customFormat="1" x14ac:dyDescent="0.25">
      <c r="A8976"/>
      <c r="B8976"/>
      <c r="C8976"/>
      <c r="D8976"/>
      <c r="E8976"/>
      <c r="F8976"/>
      <c r="G8976"/>
      <c r="H8976"/>
    </row>
    <row r="8977" spans="1:8" s="124" customFormat="1" x14ac:dyDescent="0.25">
      <c r="A8977"/>
      <c r="B8977"/>
      <c r="C8977"/>
      <c r="D8977"/>
      <c r="E8977"/>
      <c r="F8977"/>
      <c r="G8977"/>
      <c r="H8977"/>
    </row>
    <row r="8978" spans="1:8" s="124" customFormat="1" x14ac:dyDescent="0.25">
      <c r="A8978"/>
      <c r="B8978"/>
      <c r="C8978"/>
      <c r="D8978"/>
      <c r="E8978"/>
      <c r="F8978"/>
      <c r="G8978"/>
      <c r="H8978"/>
    </row>
    <row r="8979" spans="1:8" s="124" customFormat="1" x14ac:dyDescent="0.25">
      <c r="A8979"/>
      <c r="B8979"/>
      <c r="C8979"/>
      <c r="D8979"/>
      <c r="E8979"/>
      <c r="F8979"/>
      <c r="G8979"/>
      <c r="H8979"/>
    </row>
    <row r="8980" spans="1:8" s="124" customFormat="1" x14ac:dyDescent="0.25">
      <c r="A8980"/>
      <c r="B8980"/>
      <c r="C8980"/>
      <c r="D8980"/>
      <c r="E8980"/>
      <c r="F8980"/>
      <c r="G8980"/>
      <c r="H8980"/>
    </row>
    <row r="8981" spans="1:8" s="124" customFormat="1" x14ac:dyDescent="0.25">
      <c r="A8981"/>
      <c r="B8981"/>
      <c r="C8981"/>
      <c r="D8981"/>
      <c r="E8981"/>
      <c r="F8981"/>
      <c r="G8981"/>
      <c r="H8981"/>
    </row>
    <row r="8982" spans="1:8" s="124" customFormat="1" x14ac:dyDescent="0.25">
      <c r="A8982"/>
      <c r="B8982"/>
      <c r="C8982"/>
      <c r="D8982"/>
      <c r="E8982"/>
      <c r="F8982"/>
      <c r="G8982"/>
      <c r="H8982"/>
    </row>
    <row r="8983" spans="1:8" s="124" customFormat="1" x14ac:dyDescent="0.25">
      <c r="A8983"/>
      <c r="B8983"/>
      <c r="C8983"/>
      <c r="D8983"/>
      <c r="E8983"/>
      <c r="F8983"/>
      <c r="G8983"/>
      <c r="H8983"/>
    </row>
    <row r="8984" spans="1:8" s="124" customFormat="1" x14ac:dyDescent="0.25">
      <c r="A8984"/>
      <c r="B8984"/>
      <c r="C8984"/>
      <c r="D8984"/>
      <c r="E8984"/>
      <c r="F8984"/>
      <c r="G8984"/>
      <c r="H8984"/>
    </row>
    <row r="8985" spans="1:8" s="124" customFormat="1" x14ac:dyDescent="0.25">
      <c r="A8985"/>
      <c r="B8985"/>
      <c r="C8985"/>
      <c r="D8985"/>
      <c r="E8985"/>
      <c r="F8985"/>
      <c r="G8985"/>
      <c r="H8985"/>
    </row>
    <row r="8986" spans="1:8" s="124" customFormat="1" x14ac:dyDescent="0.25">
      <c r="A8986"/>
      <c r="B8986"/>
      <c r="C8986"/>
      <c r="D8986"/>
      <c r="E8986"/>
      <c r="F8986"/>
      <c r="G8986"/>
      <c r="H8986"/>
    </row>
    <row r="8987" spans="1:8" s="124" customFormat="1" x14ac:dyDescent="0.25">
      <c r="A8987"/>
      <c r="B8987"/>
      <c r="C8987"/>
      <c r="D8987"/>
      <c r="E8987"/>
      <c r="F8987"/>
      <c r="G8987"/>
      <c r="H8987"/>
    </row>
    <row r="8988" spans="1:8" s="124" customFormat="1" x14ac:dyDescent="0.25">
      <c r="A8988"/>
      <c r="B8988"/>
      <c r="C8988"/>
      <c r="D8988"/>
      <c r="E8988"/>
      <c r="F8988"/>
      <c r="G8988"/>
      <c r="H8988"/>
    </row>
    <row r="8989" spans="1:8" s="124" customFormat="1" x14ac:dyDescent="0.25">
      <c r="A8989"/>
      <c r="B8989"/>
      <c r="C8989"/>
      <c r="D8989"/>
      <c r="E8989"/>
      <c r="F8989"/>
      <c r="G8989"/>
      <c r="H8989"/>
    </row>
    <row r="8990" spans="1:8" s="124" customFormat="1" x14ac:dyDescent="0.25">
      <c r="A8990"/>
      <c r="B8990"/>
      <c r="C8990"/>
      <c r="D8990"/>
      <c r="E8990"/>
      <c r="F8990"/>
      <c r="G8990"/>
      <c r="H8990"/>
    </row>
    <row r="8991" spans="1:8" s="124" customFormat="1" x14ac:dyDescent="0.25">
      <c r="A8991"/>
      <c r="B8991"/>
      <c r="C8991"/>
      <c r="D8991"/>
      <c r="E8991"/>
      <c r="F8991"/>
      <c r="G8991"/>
      <c r="H8991"/>
    </row>
    <row r="8992" spans="1:8" s="124" customFormat="1" x14ac:dyDescent="0.25">
      <c r="A8992"/>
      <c r="B8992"/>
      <c r="C8992"/>
      <c r="D8992"/>
      <c r="E8992"/>
      <c r="F8992"/>
      <c r="G8992"/>
      <c r="H8992"/>
    </row>
    <row r="8993" spans="1:8" s="124" customFormat="1" x14ac:dyDescent="0.25">
      <c r="A8993"/>
      <c r="B8993"/>
      <c r="C8993"/>
      <c r="D8993"/>
      <c r="E8993"/>
      <c r="F8993"/>
      <c r="G8993"/>
      <c r="H8993"/>
    </row>
    <row r="8994" spans="1:8" s="124" customFormat="1" x14ac:dyDescent="0.25">
      <c r="A8994"/>
      <c r="B8994"/>
      <c r="C8994"/>
      <c r="D8994"/>
      <c r="E8994"/>
      <c r="F8994"/>
      <c r="G8994"/>
      <c r="H8994"/>
    </row>
    <row r="8995" spans="1:8" s="124" customFormat="1" x14ac:dyDescent="0.25">
      <c r="A8995"/>
      <c r="B8995"/>
      <c r="C8995"/>
      <c r="D8995"/>
      <c r="E8995"/>
      <c r="F8995"/>
      <c r="G8995"/>
      <c r="H8995"/>
    </row>
    <row r="8996" spans="1:8" s="124" customFormat="1" x14ac:dyDescent="0.25">
      <c r="A8996"/>
      <c r="B8996"/>
      <c r="C8996"/>
      <c r="D8996"/>
      <c r="E8996"/>
      <c r="F8996"/>
      <c r="G8996"/>
      <c r="H8996"/>
    </row>
    <row r="8997" spans="1:8" s="124" customFormat="1" x14ac:dyDescent="0.25">
      <c r="A8997"/>
      <c r="B8997"/>
      <c r="C8997"/>
      <c r="D8997"/>
      <c r="E8997"/>
      <c r="F8997"/>
      <c r="G8997"/>
      <c r="H8997"/>
    </row>
    <row r="8998" spans="1:8" s="124" customFormat="1" x14ac:dyDescent="0.25">
      <c r="A8998"/>
      <c r="B8998"/>
      <c r="C8998"/>
      <c r="D8998"/>
      <c r="E8998"/>
      <c r="F8998"/>
      <c r="G8998"/>
      <c r="H8998"/>
    </row>
    <row r="8999" spans="1:8" s="124" customFormat="1" x14ac:dyDescent="0.25">
      <c r="A8999"/>
      <c r="B8999"/>
      <c r="C8999"/>
      <c r="D8999"/>
      <c r="E8999"/>
      <c r="F8999"/>
      <c r="G8999"/>
      <c r="H8999"/>
    </row>
    <row r="9000" spans="1:8" s="124" customFormat="1" x14ac:dyDescent="0.25">
      <c r="A9000"/>
      <c r="B9000"/>
      <c r="C9000"/>
      <c r="D9000"/>
      <c r="E9000"/>
      <c r="F9000"/>
      <c r="G9000"/>
      <c r="H9000"/>
    </row>
    <row r="9001" spans="1:8" s="124" customFormat="1" x14ac:dyDescent="0.25">
      <c r="A9001"/>
      <c r="B9001"/>
      <c r="C9001"/>
      <c r="D9001"/>
      <c r="E9001"/>
      <c r="F9001"/>
      <c r="G9001"/>
      <c r="H9001"/>
    </row>
    <row r="9002" spans="1:8" s="124" customFormat="1" x14ac:dyDescent="0.25">
      <c r="A9002"/>
      <c r="B9002"/>
      <c r="C9002"/>
      <c r="D9002"/>
      <c r="E9002"/>
      <c r="F9002"/>
      <c r="G9002"/>
      <c r="H9002"/>
    </row>
    <row r="9003" spans="1:8" s="124" customFormat="1" x14ac:dyDescent="0.25">
      <c r="A9003"/>
      <c r="B9003"/>
      <c r="C9003"/>
      <c r="D9003"/>
      <c r="E9003"/>
      <c r="F9003"/>
      <c r="G9003"/>
      <c r="H9003"/>
    </row>
    <row r="9004" spans="1:8" s="124" customFormat="1" x14ac:dyDescent="0.25">
      <c r="A9004"/>
      <c r="B9004"/>
      <c r="C9004"/>
      <c r="D9004"/>
      <c r="E9004"/>
      <c r="F9004"/>
      <c r="G9004"/>
      <c r="H9004"/>
    </row>
    <row r="9005" spans="1:8" s="124" customFormat="1" x14ac:dyDescent="0.25">
      <c r="A9005"/>
      <c r="B9005"/>
      <c r="C9005"/>
      <c r="D9005"/>
      <c r="E9005"/>
      <c r="F9005"/>
      <c r="G9005"/>
      <c r="H9005"/>
    </row>
    <row r="9006" spans="1:8" s="124" customFormat="1" x14ac:dyDescent="0.25">
      <c r="A9006"/>
      <c r="B9006"/>
      <c r="C9006"/>
      <c r="D9006"/>
      <c r="E9006"/>
      <c r="F9006"/>
      <c r="G9006"/>
      <c r="H9006"/>
    </row>
    <row r="9007" spans="1:8" s="124" customFormat="1" x14ac:dyDescent="0.25">
      <c r="A9007"/>
      <c r="B9007"/>
      <c r="C9007"/>
      <c r="D9007"/>
      <c r="E9007"/>
      <c r="F9007"/>
      <c r="G9007"/>
      <c r="H9007"/>
    </row>
    <row r="9008" spans="1:8" s="124" customFormat="1" x14ac:dyDescent="0.25">
      <c r="A9008"/>
      <c r="B9008"/>
      <c r="C9008"/>
      <c r="D9008"/>
      <c r="E9008"/>
      <c r="F9008"/>
      <c r="G9008"/>
      <c r="H9008"/>
    </row>
    <row r="9009" spans="1:8" s="124" customFormat="1" x14ac:dyDescent="0.25">
      <c r="A9009"/>
      <c r="B9009"/>
      <c r="C9009"/>
      <c r="D9009"/>
      <c r="E9009"/>
      <c r="F9009"/>
      <c r="G9009"/>
      <c r="H9009"/>
    </row>
    <row r="9010" spans="1:8" s="124" customFormat="1" x14ac:dyDescent="0.25">
      <c r="A9010"/>
      <c r="B9010"/>
      <c r="C9010"/>
      <c r="D9010"/>
      <c r="E9010"/>
      <c r="F9010"/>
      <c r="G9010"/>
      <c r="H9010"/>
    </row>
    <row r="9011" spans="1:8" s="124" customFormat="1" x14ac:dyDescent="0.25">
      <c r="A9011"/>
      <c r="B9011"/>
      <c r="C9011"/>
      <c r="D9011"/>
      <c r="E9011"/>
      <c r="F9011"/>
      <c r="G9011"/>
      <c r="H9011"/>
    </row>
    <row r="9012" spans="1:8" s="124" customFormat="1" x14ac:dyDescent="0.25">
      <c r="A9012"/>
      <c r="B9012"/>
      <c r="C9012"/>
      <c r="D9012"/>
      <c r="E9012"/>
      <c r="F9012"/>
      <c r="G9012"/>
      <c r="H9012"/>
    </row>
    <row r="9013" spans="1:8" s="124" customFormat="1" x14ac:dyDescent="0.25">
      <c r="A9013"/>
      <c r="B9013"/>
      <c r="C9013"/>
      <c r="D9013"/>
      <c r="E9013"/>
      <c r="F9013"/>
      <c r="G9013"/>
      <c r="H9013"/>
    </row>
    <row r="9014" spans="1:8" s="124" customFormat="1" x14ac:dyDescent="0.25">
      <c r="A9014"/>
      <c r="B9014"/>
      <c r="C9014"/>
      <c r="D9014"/>
      <c r="E9014"/>
      <c r="F9014"/>
      <c r="G9014"/>
      <c r="H9014"/>
    </row>
    <row r="9015" spans="1:8" s="124" customFormat="1" x14ac:dyDescent="0.25">
      <c r="A9015"/>
      <c r="B9015"/>
      <c r="C9015"/>
      <c r="D9015"/>
      <c r="E9015"/>
      <c r="F9015"/>
      <c r="G9015"/>
      <c r="H9015"/>
    </row>
    <row r="9016" spans="1:8" s="124" customFormat="1" x14ac:dyDescent="0.25">
      <c r="A9016"/>
      <c r="B9016"/>
      <c r="C9016"/>
      <c r="D9016"/>
      <c r="E9016"/>
      <c r="F9016"/>
      <c r="G9016"/>
      <c r="H9016"/>
    </row>
    <row r="9017" spans="1:8" s="124" customFormat="1" x14ac:dyDescent="0.25">
      <c r="A9017"/>
      <c r="B9017"/>
      <c r="C9017"/>
      <c r="D9017"/>
      <c r="E9017"/>
      <c r="F9017"/>
      <c r="G9017"/>
      <c r="H9017"/>
    </row>
    <row r="9018" spans="1:8" s="124" customFormat="1" x14ac:dyDescent="0.25">
      <c r="A9018"/>
      <c r="B9018"/>
      <c r="C9018"/>
      <c r="D9018"/>
      <c r="E9018"/>
      <c r="F9018"/>
      <c r="G9018"/>
      <c r="H9018"/>
    </row>
    <row r="9019" spans="1:8" s="124" customFormat="1" x14ac:dyDescent="0.25">
      <c r="A9019"/>
      <c r="B9019"/>
      <c r="C9019"/>
      <c r="D9019"/>
      <c r="E9019"/>
      <c r="F9019"/>
      <c r="G9019"/>
      <c r="H9019"/>
    </row>
    <row r="9020" spans="1:8" s="124" customFormat="1" x14ac:dyDescent="0.25">
      <c r="A9020"/>
      <c r="B9020"/>
      <c r="C9020"/>
      <c r="D9020"/>
      <c r="E9020"/>
      <c r="F9020"/>
      <c r="G9020"/>
      <c r="H9020"/>
    </row>
    <row r="9021" spans="1:8" s="124" customFormat="1" x14ac:dyDescent="0.25">
      <c r="A9021"/>
      <c r="B9021"/>
      <c r="C9021"/>
      <c r="D9021"/>
      <c r="E9021"/>
      <c r="F9021"/>
      <c r="G9021"/>
      <c r="H9021"/>
    </row>
    <row r="9022" spans="1:8" s="124" customFormat="1" x14ac:dyDescent="0.25">
      <c r="A9022"/>
      <c r="B9022"/>
      <c r="C9022"/>
      <c r="D9022"/>
      <c r="E9022"/>
      <c r="F9022"/>
      <c r="G9022"/>
      <c r="H9022"/>
    </row>
    <row r="9023" spans="1:8" s="124" customFormat="1" x14ac:dyDescent="0.25">
      <c r="A9023"/>
      <c r="B9023"/>
      <c r="C9023"/>
      <c r="D9023"/>
      <c r="E9023"/>
      <c r="F9023"/>
      <c r="G9023"/>
      <c r="H9023"/>
    </row>
    <row r="9024" spans="1:8" s="124" customFormat="1" x14ac:dyDescent="0.25">
      <c r="A9024"/>
      <c r="B9024"/>
      <c r="C9024"/>
      <c r="D9024"/>
      <c r="E9024"/>
      <c r="F9024"/>
      <c r="G9024"/>
      <c r="H9024"/>
    </row>
    <row r="9025" spans="1:8" s="124" customFormat="1" x14ac:dyDescent="0.25">
      <c r="A9025"/>
      <c r="B9025"/>
      <c r="C9025"/>
      <c r="D9025"/>
      <c r="E9025"/>
      <c r="F9025"/>
      <c r="G9025"/>
      <c r="H9025"/>
    </row>
    <row r="9026" spans="1:8" s="124" customFormat="1" x14ac:dyDescent="0.25">
      <c r="A9026"/>
      <c r="B9026"/>
      <c r="C9026"/>
      <c r="D9026"/>
      <c r="E9026"/>
      <c r="F9026"/>
      <c r="G9026"/>
      <c r="H9026"/>
    </row>
    <row r="9027" spans="1:8" s="124" customFormat="1" x14ac:dyDescent="0.25">
      <c r="A9027"/>
      <c r="B9027"/>
      <c r="C9027"/>
      <c r="D9027"/>
      <c r="E9027"/>
      <c r="F9027"/>
      <c r="G9027"/>
      <c r="H9027"/>
    </row>
    <row r="9028" spans="1:8" s="124" customFormat="1" x14ac:dyDescent="0.25">
      <c r="A9028"/>
      <c r="B9028"/>
      <c r="C9028"/>
      <c r="D9028"/>
      <c r="E9028"/>
      <c r="F9028"/>
      <c r="G9028"/>
      <c r="H9028"/>
    </row>
    <row r="9029" spans="1:8" s="124" customFormat="1" x14ac:dyDescent="0.25">
      <c r="A9029"/>
      <c r="B9029"/>
      <c r="C9029"/>
      <c r="D9029"/>
      <c r="E9029"/>
      <c r="F9029"/>
      <c r="G9029"/>
      <c r="H9029"/>
    </row>
    <row r="9030" spans="1:8" s="124" customFormat="1" x14ac:dyDescent="0.25">
      <c r="A9030"/>
      <c r="B9030"/>
      <c r="C9030"/>
      <c r="D9030"/>
      <c r="E9030"/>
      <c r="F9030"/>
      <c r="G9030"/>
      <c r="H9030"/>
    </row>
    <row r="9031" spans="1:8" s="124" customFormat="1" x14ac:dyDescent="0.25">
      <c r="A9031"/>
      <c r="B9031"/>
      <c r="C9031"/>
      <c r="D9031"/>
      <c r="E9031"/>
      <c r="F9031"/>
      <c r="G9031"/>
      <c r="H9031"/>
    </row>
    <row r="9032" spans="1:8" s="124" customFormat="1" x14ac:dyDescent="0.25">
      <c r="A9032"/>
      <c r="B9032"/>
      <c r="C9032"/>
      <c r="D9032"/>
      <c r="E9032"/>
      <c r="F9032"/>
      <c r="G9032"/>
      <c r="H9032"/>
    </row>
    <row r="9033" spans="1:8" s="124" customFormat="1" x14ac:dyDescent="0.25">
      <c r="A9033"/>
      <c r="B9033"/>
      <c r="C9033"/>
      <c r="D9033"/>
      <c r="E9033"/>
      <c r="F9033"/>
      <c r="G9033"/>
      <c r="H9033"/>
    </row>
    <row r="9034" spans="1:8" s="124" customFormat="1" x14ac:dyDescent="0.25">
      <c r="A9034"/>
      <c r="B9034"/>
      <c r="C9034"/>
      <c r="D9034"/>
      <c r="E9034"/>
      <c r="F9034"/>
      <c r="G9034"/>
      <c r="H9034"/>
    </row>
    <row r="9035" spans="1:8" s="124" customFormat="1" x14ac:dyDescent="0.25">
      <c r="A9035"/>
      <c r="B9035"/>
      <c r="C9035"/>
      <c r="D9035"/>
      <c r="E9035"/>
      <c r="F9035"/>
      <c r="G9035"/>
      <c r="H9035"/>
    </row>
    <row r="9036" spans="1:8" s="124" customFormat="1" x14ac:dyDescent="0.25">
      <c r="A9036"/>
      <c r="B9036"/>
      <c r="C9036"/>
      <c r="D9036"/>
      <c r="E9036"/>
      <c r="F9036"/>
      <c r="G9036"/>
      <c r="H9036"/>
    </row>
    <row r="9037" spans="1:8" s="124" customFormat="1" x14ac:dyDescent="0.25">
      <c r="A9037"/>
      <c r="B9037"/>
      <c r="C9037"/>
      <c r="D9037"/>
      <c r="E9037"/>
      <c r="F9037"/>
      <c r="G9037"/>
      <c r="H9037"/>
    </row>
    <row r="9038" spans="1:8" s="124" customFormat="1" x14ac:dyDescent="0.25">
      <c r="A9038"/>
      <c r="B9038"/>
      <c r="C9038"/>
      <c r="D9038"/>
      <c r="E9038"/>
      <c r="F9038"/>
      <c r="G9038"/>
      <c r="H9038"/>
    </row>
    <row r="9039" spans="1:8" s="124" customFormat="1" x14ac:dyDescent="0.25">
      <c r="A9039"/>
      <c r="B9039"/>
      <c r="C9039"/>
      <c r="D9039"/>
      <c r="E9039"/>
      <c r="F9039"/>
      <c r="G9039"/>
      <c r="H9039"/>
    </row>
    <row r="9040" spans="1:8" s="124" customFormat="1" x14ac:dyDescent="0.25">
      <c r="A9040"/>
      <c r="B9040"/>
      <c r="C9040"/>
      <c r="D9040"/>
      <c r="E9040"/>
      <c r="F9040"/>
      <c r="G9040"/>
      <c r="H9040"/>
    </row>
    <row r="9041" spans="1:8" s="124" customFormat="1" x14ac:dyDescent="0.25">
      <c r="A9041"/>
      <c r="B9041"/>
      <c r="C9041"/>
      <c r="D9041"/>
      <c r="E9041"/>
      <c r="F9041"/>
      <c r="G9041"/>
      <c r="H9041"/>
    </row>
    <row r="9042" spans="1:8" s="124" customFormat="1" x14ac:dyDescent="0.25">
      <c r="A9042"/>
      <c r="B9042"/>
      <c r="C9042"/>
      <c r="D9042"/>
      <c r="E9042"/>
      <c r="F9042"/>
      <c r="G9042"/>
      <c r="H9042"/>
    </row>
    <row r="9043" spans="1:8" s="124" customFormat="1" x14ac:dyDescent="0.25">
      <c r="A9043"/>
      <c r="B9043"/>
      <c r="C9043"/>
      <c r="D9043"/>
      <c r="E9043"/>
      <c r="F9043"/>
      <c r="G9043"/>
      <c r="H9043"/>
    </row>
    <row r="9044" spans="1:8" s="124" customFormat="1" x14ac:dyDescent="0.25">
      <c r="A9044"/>
      <c r="B9044"/>
      <c r="C9044"/>
      <c r="D9044"/>
      <c r="E9044"/>
      <c r="F9044"/>
      <c r="G9044"/>
      <c r="H9044"/>
    </row>
    <row r="9045" spans="1:8" s="124" customFormat="1" x14ac:dyDescent="0.25">
      <c r="A9045"/>
      <c r="B9045"/>
      <c r="C9045"/>
      <c r="D9045"/>
      <c r="E9045"/>
      <c r="F9045"/>
      <c r="G9045"/>
      <c r="H9045"/>
    </row>
    <row r="9046" spans="1:8" s="124" customFormat="1" x14ac:dyDescent="0.25">
      <c r="A9046"/>
      <c r="B9046"/>
      <c r="C9046"/>
      <c r="D9046"/>
      <c r="E9046"/>
      <c r="F9046"/>
      <c r="G9046"/>
      <c r="H9046"/>
    </row>
    <row r="9047" spans="1:8" s="124" customFormat="1" x14ac:dyDescent="0.25">
      <c r="A9047"/>
      <c r="B9047"/>
      <c r="C9047"/>
      <c r="D9047"/>
      <c r="E9047"/>
      <c r="F9047"/>
      <c r="G9047"/>
      <c r="H9047"/>
    </row>
    <row r="9048" spans="1:8" s="124" customFormat="1" x14ac:dyDescent="0.25">
      <c r="A9048"/>
      <c r="B9048"/>
      <c r="C9048"/>
      <c r="D9048"/>
      <c r="E9048"/>
      <c r="F9048"/>
      <c r="G9048"/>
      <c r="H9048"/>
    </row>
    <row r="9049" spans="1:8" s="124" customFormat="1" x14ac:dyDescent="0.25">
      <c r="A9049"/>
      <c r="B9049"/>
      <c r="C9049"/>
      <c r="D9049"/>
      <c r="E9049"/>
      <c r="F9049"/>
      <c r="G9049"/>
      <c r="H9049"/>
    </row>
    <row r="9050" spans="1:8" s="124" customFormat="1" x14ac:dyDescent="0.25">
      <c r="A9050"/>
      <c r="B9050"/>
      <c r="C9050"/>
      <c r="D9050"/>
      <c r="E9050"/>
      <c r="F9050"/>
      <c r="G9050"/>
      <c r="H9050"/>
    </row>
    <row r="9051" spans="1:8" s="124" customFormat="1" x14ac:dyDescent="0.25">
      <c r="A9051"/>
      <c r="B9051"/>
      <c r="C9051"/>
      <c r="D9051"/>
      <c r="E9051"/>
      <c r="F9051"/>
      <c r="G9051"/>
      <c r="H9051"/>
    </row>
    <row r="9052" spans="1:8" s="124" customFormat="1" x14ac:dyDescent="0.25">
      <c r="A9052"/>
      <c r="B9052"/>
      <c r="C9052"/>
      <c r="D9052"/>
      <c r="E9052"/>
      <c r="F9052"/>
      <c r="G9052"/>
      <c r="H9052"/>
    </row>
    <row r="9053" spans="1:8" s="124" customFormat="1" x14ac:dyDescent="0.25">
      <c r="A9053"/>
      <c r="B9053"/>
      <c r="C9053"/>
      <c r="D9053"/>
      <c r="E9053"/>
      <c r="F9053"/>
      <c r="G9053"/>
      <c r="H9053"/>
    </row>
    <row r="9054" spans="1:8" s="124" customFormat="1" x14ac:dyDescent="0.25">
      <c r="A9054"/>
      <c r="B9054"/>
      <c r="C9054"/>
      <c r="D9054"/>
      <c r="E9054"/>
      <c r="F9054"/>
      <c r="G9054"/>
      <c r="H9054"/>
    </row>
    <row r="9055" spans="1:8" s="124" customFormat="1" x14ac:dyDescent="0.25">
      <c r="A9055"/>
      <c r="B9055"/>
      <c r="C9055"/>
      <c r="D9055"/>
      <c r="E9055"/>
      <c r="F9055"/>
      <c r="G9055"/>
      <c r="H9055"/>
    </row>
    <row r="9056" spans="1:8" s="124" customFormat="1" x14ac:dyDescent="0.25">
      <c r="A9056"/>
      <c r="B9056"/>
      <c r="C9056"/>
      <c r="D9056"/>
      <c r="E9056"/>
      <c r="F9056"/>
      <c r="G9056"/>
      <c r="H9056"/>
    </row>
    <row r="9057" spans="1:8" s="124" customFormat="1" x14ac:dyDescent="0.25">
      <c r="A9057"/>
      <c r="B9057"/>
      <c r="C9057"/>
      <c r="D9057"/>
      <c r="E9057"/>
      <c r="F9057"/>
      <c r="G9057"/>
      <c r="H9057"/>
    </row>
    <row r="9058" spans="1:8" s="124" customFormat="1" x14ac:dyDescent="0.25">
      <c r="A9058"/>
      <c r="B9058"/>
      <c r="C9058"/>
      <c r="D9058"/>
      <c r="E9058"/>
      <c r="F9058"/>
      <c r="G9058"/>
      <c r="H9058"/>
    </row>
    <row r="9059" spans="1:8" s="124" customFormat="1" x14ac:dyDescent="0.25">
      <c r="A9059"/>
      <c r="B9059"/>
      <c r="C9059"/>
      <c r="D9059"/>
      <c r="E9059"/>
      <c r="F9059"/>
      <c r="G9059"/>
      <c r="H9059"/>
    </row>
    <row r="9060" spans="1:8" s="124" customFormat="1" x14ac:dyDescent="0.25">
      <c r="A9060"/>
      <c r="B9060"/>
      <c r="C9060"/>
      <c r="D9060"/>
      <c r="E9060"/>
      <c r="F9060"/>
      <c r="G9060"/>
      <c r="H9060"/>
    </row>
    <row r="9061" spans="1:8" s="124" customFormat="1" x14ac:dyDescent="0.25">
      <c r="A9061"/>
      <c r="B9061"/>
      <c r="C9061"/>
      <c r="D9061"/>
      <c r="E9061"/>
      <c r="F9061"/>
      <c r="G9061"/>
      <c r="H9061"/>
    </row>
    <row r="9062" spans="1:8" s="124" customFormat="1" x14ac:dyDescent="0.25">
      <c r="A9062"/>
      <c r="B9062"/>
      <c r="C9062"/>
      <c r="D9062"/>
      <c r="E9062"/>
      <c r="F9062"/>
      <c r="G9062"/>
      <c r="H9062"/>
    </row>
    <row r="9063" spans="1:8" s="124" customFormat="1" x14ac:dyDescent="0.25">
      <c r="A9063"/>
      <c r="B9063"/>
      <c r="C9063"/>
      <c r="D9063"/>
      <c r="E9063"/>
      <c r="F9063"/>
      <c r="G9063"/>
      <c r="H9063"/>
    </row>
    <row r="9064" spans="1:8" s="124" customFormat="1" x14ac:dyDescent="0.25">
      <c r="A9064"/>
      <c r="B9064"/>
      <c r="C9064"/>
      <c r="D9064"/>
      <c r="E9064"/>
      <c r="F9064"/>
      <c r="G9064"/>
      <c r="H9064"/>
    </row>
    <row r="9065" spans="1:8" s="124" customFormat="1" x14ac:dyDescent="0.25">
      <c r="A9065"/>
      <c r="B9065"/>
      <c r="C9065"/>
      <c r="D9065"/>
      <c r="E9065"/>
      <c r="F9065"/>
      <c r="G9065"/>
      <c r="H9065"/>
    </row>
    <row r="9066" spans="1:8" s="124" customFormat="1" x14ac:dyDescent="0.25">
      <c r="A9066"/>
      <c r="B9066"/>
      <c r="C9066"/>
      <c r="D9066"/>
      <c r="E9066"/>
      <c r="F9066"/>
      <c r="G9066"/>
      <c r="H9066"/>
    </row>
    <row r="9067" spans="1:8" s="124" customFormat="1" x14ac:dyDescent="0.25">
      <c r="A9067"/>
      <c r="B9067"/>
      <c r="C9067"/>
      <c r="D9067"/>
      <c r="E9067"/>
      <c r="F9067"/>
      <c r="G9067"/>
      <c r="H9067"/>
    </row>
    <row r="9068" spans="1:8" s="124" customFormat="1" x14ac:dyDescent="0.25">
      <c r="A9068"/>
      <c r="B9068"/>
      <c r="C9068"/>
      <c r="D9068"/>
      <c r="E9068"/>
      <c r="F9068"/>
      <c r="G9068"/>
      <c r="H9068"/>
    </row>
    <row r="9069" spans="1:8" s="124" customFormat="1" x14ac:dyDescent="0.25">
      <c r="A9069"/>
      <c r="B9069"/>
      <c r="C9069"/>
      <c r="D9069"/>
      <c r="E9069"/>
      <c r="F9069"/>
      <c r="G9069"/>
      <c r="H9069"/>
    </row>
    <row r="9070" spans="1:8" s="124" customFormat="1" x14ac:dyDescent="0.25">
      <c r="A9070"/>
      <c r="B9070"/>
      <c r="C9070"/>
      <c r="D9070"/>
      <c r="E9070"/>
      <c r="F9070"/>
      <c r="G9070"/>
      <c r="H9070"/>
    </row>
    <row r="9071" spans="1:8" s="124" customFormat="1" x14ac:dyDescent="0.25">
      <c r="A9071"/>
      <c r="B9071"/>
      <c r="C9071"/>
      <c r="D9071"/>
      <c r="E9071"/>
      <c r="F9071"/>
      <c r="G9071"/>
      <c r="H9071"/>
    </row>
    <row r="9072" spans="1:8" s="124" customFormat="1" x14ac:dyDescent="0.25">
      <c r="A9072"/>
      <c r="B9072"/>
      <c r="C9072"/>
      <c r="D9072"/>
      <c r="E9072"/>
      <c r="F9072"/>
      <c r="G9072"/>
      <c r="H9072"/>
    </row>
    <row r="9073" spans="1:8" s="124" customFormat="1" x14ac:dyDescent="0.25">
      <c r="A9073"/>
      <c r="B9073"/>
      <c r="C9073"/>
      <c r="D9073"/>
      <c r="E9073"/>
      <c r="F9073"/>
      <c r="G9073"/>
      <c r="H9073"/>
    </row>
    <row r="9074" spans="1:8" s="124" customFormat="1" x14ac:dyDescent="0.25">
      <c r="A9074"/>
      <c r="B9074"/>
      <c r="C9074"/>
      <c r="D9074"/>
      <c r="E9074"/>
      <c r="F9074"/>
      <c r="G9074"/>
      <c r="H9074"/>
    </row>
    <row r="9075" spans="1:8" s="124" customFormat="1" x14ac:dyDescent="0.25">
      <c r="A9075"/>
      <c r="B9075"/>
      <c r="C9075"/>
      <c r="D9075"/>
      <c r="E9075"/>
      <c r="F9075"/>
      <c r="G9075"/>
      <c r="H9075"/>
    </row>
    <row r="9076" spans="1:8" s="124" customFormat="1" x14ac:dyDescent="0.25">
      <c r="A9076"/>
      <c r="B9076"/>
      <c r="C9076"/>
      <c r="D9076"/>
      <c r="E9076"/>
      <c r="F9076"/>
      <c r="G9076"/>
      <c r="H9076"/>
    </row>
    <row r="9077" spans="1:8" s="124" customFormat="1" x14ac:dyDescent="0.25">
      <c r="A9077"/>
      <c r="B9077"/>
      <c r="C9077"/>
      <c r="D9077"/>
      <c r="E9077"/>
      <c r="F9077"/>
      <c r="G9077"/>
      <c r="H9077"/>
    </row>
    <row r="9078" spans="1:8" s="124" customFormat="1" x14ac:dyDescent="0.25">
      <c r="A9078"/>
      <c r="B9078"/>
      <c r="C9078"/>
      <c r="D9078"/>
      <c r="E9078"/>
      <c r="F9078"/>
      <c r="G9078"/>
      <c r="H9078"/>
    </row>
    <row r="9079" spans="1:8" s="124" customFormat="1" x14ac:dyDescent="0.25">
      <c r="A9079"/>
      <c r="B9079"/>
      <c r="C9079"/>
      <c r="D9079"/>
      <c r="E9079"/>
      <c r="F9079"/>
      <c r="G9079"/>
      <c r="H9079"/>
    </row>
    <row r="9080" spans="1:8" s="124" customFormat="1" x14ac:dyDescent="0.25">
      <c r="A9080"/>
      <c r="B9080"/>
      <c r="C9080"/>
      <c r="D9080"/>
      <c r="E9080"/>
      <c r="F9080"/>
      <c r="G9080"/>
      <c r="H9080"/>
    </row>
    <row r="9081" spans="1:8" s="124" customFormat="1" x14ac:dyDescent="0.25">
      <c r="A9081"/>
      <c r="B9081"/>
      <c r="C9081"/>
      <c r="D9081"/>
      <c r="E9081"/>
      <c r="F9081"/>
      <c r="G9081"/>
      <c r="H9081"/>
    </row>
    <row r="9082" spans="1:8" s="124" customFormat="1" x14ac:dyDescent="0.25">
      <c r="A9082"/>
      <c r="B9082"/>
      <c r="C9082"/>
      <c r="D9082"/>
      <c r="E9082"/>
      <c r="F9082"/>
      <c r="G9082"/>
      <c r="H9082"/>
    </row>
    <row r="9083" spans="1:8" s="124" customFormat="1" x14ac:dyDescent="0.25">
      <c r="A9083"/>
      <c r="B9083"/>
      <c r="C9083"/>
      <c r="D9083"/>
      <c r="E9083"/>
      <c r="F9083"/>
      <c r="G9083"/>
      <c r="H9083"/>
    </row>
    <row r="9084" spans="1:8" s="124" customFormat="1" x14ac:dyDescent="0.25">
      <c r="A9084"/>
      <c r="B9084"/>
      <c r="C9084"/>
      <c r="D9084"/>
      <c r="E9084"/>
      <c r="F9084"/>
      <c r="G9084"/>
      <c r="H9084"/>
    </row>
    <row r="9085" spans="1:8" s="124" customFormat="1" x14ac:dyDescent="0.25">
      <c r="A9085"/>
      <c r="B9085"/>
      <c r="C9085"/>
      <c r="D9085"/>
      <c r="E9085"/>
      <c r="F9085"/>
      <c r="G9085"/>
      <c r="H9085"/>
    </row>
    <row r="9086" spans="1:8" s="124" customFormat="1" x14ac:dyDescent="0.25">
      <c r="A9086"/>
      <c r="B9086"/>
      <c r="C9086"/>
      <c r="D9086"/>
      <c r="E9086"/>
      <c r="F9086"/>
      <c r="G9086"/>
      <c r="H9086"/>
    </row>
    <row r="9087" spans="1:8" s="124" customFormat="1" x14ac:dyDescent="0.25">
      <c r="A9087"/>
      <c r="B9087"/>
      <c r="C9087"/>
      <c r="D9087"/>
      <c r="E9087"/>
      <c r="F9087"/>
      <c r="G9087"/>
      <c r="H9087"/>
    </row>
    <row r="9088" spans="1:8" s="124" customFormat="1" x14ac:dyDescent="0.25">
      <c r="A9088"/>
      <c r="B9088"/>
      <c r="C9088"/>
      <c r="D9088"/>
      <c r="E9088"/>
      <c r="F9088"/>
      <c r="G9088"/>
      <c r="H9088"/>
    </row>
    <row r="9089" spans="1:8" s="124" customFormat="1" x14ac:dyDescent="0.25">
      <c r="A9089"/>
      <c r="B9089"/>
      <c r="C9089"/>
      <c r="D9089"/>
      <c r="E9089"/>
      <c r="F9089"/>
      <c r="G9089"/>
      <c r="H9089"/>
    </row>
    <row r="9090" spans="1:8" s="124" customFormat="1" x14ac:dyDescent="0.25">
      <c r="A9090"/>
      <c r="B9090"/>
      <c r="C9090"/>
      <c r="D9090"/>
      <c r="E9090"/>
      <c r="F9090"/>
      <c r="G9090"/>
      <c r="H9090"/>
    </row>
    <row r="9091" spans="1:8" s="124" customFormat="1" x14ac:dyDescent="0.25">
      <c r="A9091"/>
      <c r="B9091"/>
      <c r="C9091"/>
      <c r="D9091"/>
      <c r="E9091"/>
      <c r="F9091"/>
      <c r="G9091"/>
      <c r="H9091"/>
    </row>
    <row r="9092" spans="1:8" s="124" customFormat="1" x14ac:dyDescent="0.25">
      <c r="A9092"/>
      <c r="B9092"/>
      <c r="C9092"/>
      <c r="D9092"/>
      <c r="E9092"/>
      <c r="F9092"/>
      <c r="G9092"/>
      <c r="H9092"/>
    </row>
    <row r="9093" spans="1:8" s="124" customFormat="1" x14ac:dyDescent="0.25">
      <c r="A9093"/>
      <c r="B9093"/>
      <c r="C9093"/>
      <c r="D9093"/>
      <c r="E9093"/>
      <c r="F9093"/>
      <c r="G9093"/>
      <c r="H9093"/>
    </row>
    <row r="9094" spans="1:8" s="124" customFormat="1" x14ac:dyDescent="0.25">
      <c r="A9094"/>
      <c r="B9094"/>
      <c r="C9094"/>
      <c r="D9094"/>
      <c r="E9094"/>
      <c r="F9094"/>
      <c r="G9094"/>
      <c r="H9094"/>
    </row>
    <row r="9095" spans="1:8" s="124" customFormat="1" x14ac:dyDescent="0.25">
      <c r="A9095"/>
      <c r="B9095"/>
      <c r="C9095"/>
      <c r="D9095"/>
      <c r="E9095"/>
      <c r="F9095"/>
      <c r="G9095"/>
      <c r="H9095"/>
    </row>
    <row r="9096" spans="1:8" s="124" customFormat="1" x14ac:dyDescent="0.25">
      <c r="A9096"/>
      <c r="B9096"/>
      <c r="C9096"/>
      <c r="D9096"/>
      <c r="E9096"/>
      <c r="F9096"/>
      <c r="G9096"/>
      <c r="H9096"/>
    </row>
    <row r="9097" spans="1:8" s="124" customFormat="1" x14ac:dyDescent="0.25">
      <c r="A9097"/>
      <c r="B9097"/>
      <c r="C9097"/>
      <c r="D9097"/>
      <c r="E9097"/>
      <c r="F9097"/>
      <c r="G9097"/>
      <c r="H9097"/>
    </row>
    <row r="9098" spans="1:8" s="124" customFormat="1" x14ac:dyDescent="0.25">
      <c r="A9098"/>
      <c r="B9098"/>
      <c r="C9098"/>
      <c r="D9098"/>
      <c r="E9098"/>
      <c r="F9098"/>
      <c r="G9098"/>
      <c r="H9098"/>
    </row>
    <row r="9099" spans="1:8" s="124" customFormat="1" x14ac:dyDescent="0.25">
      <c r="A9099"/>
      <c r="B9099"/>
      <c r="C9099"/>
      <c r="D9099"/>
      <c r="E9099"/>
      <c r="F9099"/>
      <c r="G9099"/>
      <c r="H9099"/>
    </row>
    <row r="9100" spans="1:8" s="124" customFormat="1" x14ac:dyDescent="0.25">
      <c r="A9100"/>
      <c r="B9100"/>
      <c r="C9100"/>
      <c r="D9100"/>
      <c r="E9100"/>
      <c r="F9100"/>
      <c r="G9100"/>
      <c r="H9100"/>
    </row>
    <row r="9101" spans="1:8" s="124" customFormat="1" x14ac:dyDescent="0.25">
      <c r="A9101"/>
      <c r="B9101"/>
      <c r="C9101"/>
      <c r="D9101"/>
      <c r="E9101"/>
      <c r="F9101"/>
      <c r="G9101"/>
      <c r="H9101"/>
    </row>
    <row r="9102" spans="1:8" s="124" customFormat="1" x14ac:dyDescent="0.25">
      <c r="A9102"/>
      <c r="B9102"/>
      <c r="C9102"/>
      <c r="D9102"/>
      <c r="E9102"/>
      <c r="F9102"/>
      <c r="G9102"/>
      <c r="H9102"/>
    </row>
    <row r="9103" spans="1:8" s="124" customFormat="1" x14ac:dyDescent="0.25">
      <c r="A9103"/>
      <c r="B9103"/>
      <c r="C9103"/>
      <c r="D9103"/>
      <c r="E9103"/>
      <c r="F9103"/>
      <c r="G9103"/>
      <c r="H9103"/>
    </row>
    <row r="9104" spans="1:8" s="124" customFormat="1" x14ac:dyDescent="0.25">
      <c r="A9104"/>
      <c r="B9104"/>
      <c r="C9104"/>
      <c r="D9104"/>
      <c r="E9104"/>
      <c r="F9104"/>
      <c r="G9104"/>
      <c r="H9104"/>
    </row>
    <row r="9105" spans="1:8" s="124" customFormat="1" x14ac:dyDescent="0.25">
      <c r="A9105"/>
      <c r="B9105"/>
      <c r="C9105"/>
      <c r="D9105"/>
      <c r="E9105"/>
      <c r="F9105"/>
      <c r="G9105"/>
      <c r="H9105"/>
    </row>
    <row r="9106" spans="1:8" s="124" customFormat="1" x14ac:dyDescent="0.25">
      <c r="A9106"/>
      <c r="B9106"/>
      <c r="C9106"/>
      <c r="D9106"/>
      <c r="E9106"/>
      <c r="F9106"/>
      <c r="G9106"/>
      <c r="H9106"/>
    </row>
    <row r="9107" spans="1:8" s="124" customFormat="1" x14ac:dyDescent="0.25">
      <c r="A9107"/>
      <c r="B9107"/>
      <c r="C9107"/>
      <c r="D9107"/>
      <c r="E9107"/>
      <c r="F9107"/>
      <c r="G9107"/>
      <c r="H9107"/>
    </row>
    <row r="9108" spans="1:8" s="124" customFormat="1" x14ac:dyDescent="0.25">
      <c r="A9108"/>
      <c r="B9108"/>
      <c r="C9108"/>
      <c r="D9108"/>
      <c r="E9108"/>
      <c r="F9108"/>
      <c r="G9108"/>
      <c r="H9108"/>
    </row>
    <row r="9109" spans="1:8" s="124" customFormat="1" x14ac:dyDescent="0.25">
      <c r="A9109"/>
      <c r="B9109"/>
      <c r="C9109"/>
      <c r="D9109"/>
      <c r="E9109"/>
      <c r="F9109"/>
      <c r="G9109"/>
      <c r="H9109"/>
    </row>
    <row r="9110" spans="1:8" s="124" customFormat="1" x14ac:dyDescent="0.25">
      <c r="A9110"/>
      <c r="B9110"/>
      <c r="C9110"/>
      <c r="D9110"/>
      <c r="E9110"/>
      <c r="F9110"/>
      <c r="G9110"/>
      <c r="H9110"/>
    </row>
    <row r="9111" spans="1:8" s="124" customFormat="1" x14ac:dyDescent="0.25">
      <c r="A9111"/>
      <c r="B9111"/>
      <c r="C9111"/>
      <c r="D9111"/>
      <c r="E9111"/>
      <c r="F9111"/>
      <c r="G9111"/>
      <c r="H9111"/>
    </row>
    <row r="9112" spans="1:8" s="124" customFormat="1" x14ac:dyDescent="0.25">
      <c r="A9112"/>
      <c r="B9112"/>
      <c r="C9112"/>
      <c r="D9112"/>
      <c r="E9112"/>
      <c r="F9112"/>
      <c r="G9112"/>
      <c r="H9112"/>
    </row>
    <row r="9113" spans="1:8" s="124" customFormat="1" x14ac:dyDescent="0.25">
      <c r="A9113"/>
      <c r="B9113"/>
      <c r="C9113"/>
      <c r="D9113"/>
      <c r="E9113"/>
      <c r="F9113"/>
      <c r="G9113"/>
      <c r="H9113"/>
    </row>
    <row r="9114" spans="1:8" s="124" customFormat="1" x14ac:dyDescent="0.25">
      <c r="A9114"/>
      <c r="B9114"/>
      <c r="C9114"/>
      <c r="D9114"/>
      <c r="E9114"/>
      <c r="F9114"/>
      <c r="G9114"/>
      <c r="H9114"/>
    </row>
    <row r="9115" spans="1:8" s="124" customFormat="1" x14ac:dyDescent="0.25">
      <c r="A9115"/>
      <c r="B9115"/>
      <c r="C9115"/>
      <c r="D9115"/>
      <c r="E9115"/>
      <c r="F9115"/>
      <c r="G9115"/>
      <c r="H9115"/>
    </row>
    <row r="9116" spans="1:8" s="124" customFormat="1" x14ac:dyDescent="0.25">
      <c r="A9116"/>
      <c r="B9116"/>
      <c r="C9116"/>
      <c r="D9116"/>
      <c r="E9116"/>
      <c r="F9116"/>
      <c r="G9116"/>
      <c r="H9116"/>
    </row>
    <row r="9117" spans="1:8" s="124" customFormat="1" x14ac:dyDescent="0.25">
      <c r="A9117"/>
      <c r="B9117"/>
      <c r="C9117"/>
      <c r="D9117"/>
      <c r="E9117"/>
      <c r="F9117"/>
      <c r="G9117"/>
      <c r="H9117"/>
    </row>
    <row r="9118" spans="1:8" s="124" customFormat="1" x14ac:dyDescent="0.25">
      <c r="A9118"/>
      <c r="B9118"/>
      <c r="C9118"/>
      <c r="D9118"/>
      <c r="E9118"/>
      <c r="F9118"/>
      <c r="G9118"/>
      <c r="H9118"/>
    </row>
    <row r="9119" spans="1:8" s="124" customFormat="1" x14ac:dyDescent="0.25">
      <c r="A9119"/>
      <c r="B9119"/>
      <c r="C9119"/>
      <c r="D9119"/>
      <c r="E9119"/>
      <c r="F9119"/>
      <c r="G9119"/>
      <c r="H9119"/>
    </row>
    <row r="9120" spans="1:8" s="124" customFormat="1" x14ac:dyDescent="0.25">
      <c r="A9120"/>
      <c r="B9120"/>
      <c r="C9120"/>
      <c r="D9120"/>
      <c r="E9120"/>
      <c r="F9120"/>
      <c r="G9120"/>
      <c r="H9120"/>
    </row>
    <row r="9121" spans="1:8" s="124" customFormat="1" x14ac:dyDescent="0.25">
      <c r="A9121"/>
      <c r="B9121"/>
      <c r="C9121"/>
      <c r="D9121"/>
      <c r="E9121"/>
      <c r="F9121"/>
      <c r="G9121"/>
      <c r="H9121"/>
    </row>
    <row r="9122" spans="1:8" s="124" customFormat="1" x14ac:dyDescent="0.25">
      <c r="A9122"/>
      <c r="B9122"/>
      <c r="C9122"/>
      <c r="D9122"/>
      <c r="E9122"/>
      <c r="F9122"/>
      <c r="G9122"/>
      <c r="H9122"/>
    </row>
    <row r="9123" spans="1:8" s="124" customFormat="1" x14ac:dyDescent="0.25">
      <c r="A9123"/>
      <c r="B9123"/>
      <c r="C9123"/>
      <c r="D9123"/>
      <c r="E9123"/>
      <c r="F9123"/>
      <c r="G9123"/>
      <c r="H9123"/>
    </row>
    <row r="9124" spans="1:8" s="124" customFormat="1" x14ac:dyDescent="0.25">
      <c r="A9124"/>
      <c r="B9124"/>
      <c r="C9124"/>
      <c r="D9124"/>
      <c r="E9124"/>
      <c r="F9124"/>
      <c r="G9124"/>
      <c r="H9124"/>
    </row>
    <row r="9125" spans="1:8" s="124" customFormat="1" x14ac:dyDescent="0.25">
      <c r="A9125"/>
      <c r="B9125"/>
      <c r="C9125"/>
      <c r="D9125"/>
      <c r="E9125"/>
      <c r="F9125"/>
      <c r="G9125"/>
      <c r="H9125"/>
    </row>
    <row r="9126" spans="1:8" s="124" customFormat="1" x14ac:dyDescent="0.25">
      <c r="A9126"/>
      <c r="B9126"/>
      <c r="C9126"/>
      <c r="D9126"/>
      <c r="E9126"/>
      <c r="F9126"/>
      <c r="G9126"/>
      <c r="H9126"/>
    </row>
    <row r="9127" spans="1:8" s="124" customFormat="1" x14ac:dyDescent="0.25">
      <c r="A9127"/>
      <c r="B9127"/>
      <c r="C9127"/>
      <c r="D9127"/>
      <c r="E9127"/>
      <c r="F9127"/>
      <c r="G9127"/>
      <c r="H9127"/>
    </row>
    <row r="9128" spans="1:8" s="124" customFormat="1" x14ac:dyDescent="0.25">
      <c r="A9128"/>
      <c r="B9128"/>
      <c r="C9128"/>
      <c r="D9128"/>
      <c r="E9128"/>
      <c r="F9128"/>
      <c r="G9128"/>
      <c r="H9128"/>
    </row>
    <row r="9129" spans="1:8" s="124" customFormat="1" x14ac:dyDescent="0.25">
      <c r="A9129"/>
      <c r="B9129"/>
      <c r="C9129"/>
      <c r="D9129"/>
      <c r="E9129"/>
      <c r="F9129"/>
      <c r="G9129"/>
      <c r="H9129"/>
    </row>
    <row r="9130" spans="1:8" s="124" customFormat="1" x14ac:dyDescent="0.25">
      <c r="A9130"/>
      <c r="B9130"/>
      <c r="C9130"/>
      <c r="D9130"/>
      <c r="E9130"/>
      <c r="F9130"/>
      <c r="G9130"/>
      <c r="H9130"/>
    </row>
    <row r="9131" spans="1:8" s="124" customFormat="1" x14ac:dyDescent="0.25">
      <c r="A9131"/>
      <c r="B9131"/>
      <c r="C9131"/>
      <c r="D9131"/>
      <c r="E9131"/>
      <c r="F9131"/>
      <c r="G9131"/>
      <c r="H9131"/>
    </row>
    <row r="9132" spans="1:8" s="124" customFormat="1" x14ac:dyDescent="0.25">
      <c r="A9132"/>
      <c r="B9132"/>
      <c r="C9132"/>
      <c r="D9132"/>
      <c r="E9132"/>
      <c r="F9132"/>
      <c r="G9132"/>
      <c r="H9132"/>
    </row>
    <row r="9133" spans="1:8" s="124" customFormat="1" x14ac:dyDescent="0.25">
      <c r="A9133"/>
      <c r="B9133"/>
      <c r="C9133"/>
      <c r="D9133"/>
      <c r="E9133"/>
      <c r="F9133"/>
      <c r="G9133"/>
      <c r="H9133"/>
    </row>
    <row r="9134" spans="1:8" s="124" customFormat="1" x14ac:dyDescent="0.25">
      <c r="A9134"/>
      <c r="B9134"/>
      <c r="C9134"/>
      <c r="D9134"/>
      <c r="E9134"/>
      <c r="F9134"/>
      <c r="G9134"/>
      <c r="H9134"/>
    </row>
    <row r="9135" spans="1:8" s="124" customFormat="1" x14ac:dyDescent="0.25">
      <c r="A9135"/>
      <c r="B9135"/>
      <c r="C9135"/>
      <c r="D9135"/>
      <c r="E9135"/>
      <c r="F9135"/>
      <c r="G9135"/>
      <c r="H9135"/>
    </row>
    <row r="9136" spans="1:8" s="124" customFormat="1" x14ac:dyDescent="0.25">
      <c r="A9136"/>
      <c r="B9136"/>
      <c r="C9136"/>
      <c r="D9136"/>
      <c r="E9136"/>
      <c r="F9136"/>
      <c r="G9136"/>
      <c r="H9136"/>
    </row>
    <row r="9137" spans="1:8" s="124" customFormat="1" x14ac:dyDescent="0.25">
      <c r="A9137"/>
      <c r="B9137"/>
      <c r="C9137"/>
      <c r="D9137"/>
      <c r="E9137"/>
      <c r="F9137"/>
      <c r="G9137"/>
      <c r="H9137"/>
    </row>
    <row r="9138" spans="1:8" s="124" customFormat="1" x14ac:dyDescent="0.25">
      <c r="A9138"/>
      <c r="B9138"/>
      <c r="C9138"/>
      <c r="D9138"/>
      <c r="E9138"/>
      <c r="F9138"/>
      <c r="G9138"/>
      <c r="H9138"/>
    </row>
    <row r="9139" spans="1:8" s="124" customFormat="1" x14ac:dyDescent="0.25">
      <c r="A9139"/>
      <c r="B9139"/>
      <c r="C9139"/>
      <c r="D9139"/>
      <c r="E9139"/>
      <c r="F9139"/>
      <c r="G9139"/>
      <c r="H9139"/>
    </row>
    <row r="9140" spans="1:8" s="124" customFormat="1" x14ac:dyDescent="0.25">
      <c r="A9140"/>
      <c r="B9140"/>
      <c r="C9140"/>
      <c r="D9140"/>
      <c r="E9140"/>
      <c r="F9140"/>
      <c r="G9140"/>
      <c r="H9140"/>
    </row>
    <row r="9141" spans="1:8" s="124" customFormat="1" x14ac:dyDescent="0.25">
      <c r="A9141"/>
      <c r="B9141"/>
      <c r="C9141"/>
      <c r="D9141"/>
      <c r="E9141"/>
      <c r="F9141"/>
      <c r="G9141"/>
      <c r="H9141"/>
    </row>
    <row r="9142" spans="1:8" s="124" customFormat="1" x14ac:dyDescent="0.25">
      <c r="A9142"/>
      <c r="B9142"/>
      <c r="C9142"/>
      <c r="D9142"/>
      <c r="E9142"/>
      <c r="F9142"/>
      <c r="G9142"/>
      <c r="H9142"/>
    </row>
    <row r="9143" spans="1:8" s="124" customFormat="1" x14ac:dyDescent="0.25">
      <c r="A9143"/>
      <c r="B9143"/>
      <c r="C9143"/>
      <c r="D9143"/>
      <c r="E9143"/>
      <c r="F9143"/>
      <c r="G9143"/>
      <c r="H9143"/>
    </row>
    <row r="9144" spans="1:8" s="124" customFormat="1" x14ac:dyDescent="0.25">
      <c r="A9144"/>
      <c r="B9144"/>
      <c r="C9144"/>
      <c r="D9144"/>
      <c r="E9144"/>
      <c r="F9144"/>
      <c r="G9144"/>
      <c r="H9144"/>
    </row>
    <row r="9145" spans="1:8" s="124" customFormat="1" x14ac:dyDescent="0.25">
      <c r="A9145"/>
      <c r="B9145"/>
      <c r="C9145"/>
      <c r="D9145"/>
      <c r="E9145"/>
      <c r="F9145"/>
      <c r="G9145"/>
      <c r="H9145"/>
    </row>
    <row r="9146" spans="1:8" s="124" customFormat="1" x14ac:dyDescent="0.25">
      <c r="A9146"/>
      <c r="B9146"/>
      <c r="C9146"/>
      <c r="D9146"/>
      <c r="E9146"/>
      <c r="F9146"/>
      <c r="G9146"/>
      <c r="H9146"/>
    </row>
    <row r="9147" spans="1:8" s="124" customFormat="1" x14ac:dyDescent="0.25">
      <c r="A9147"/>
      <c r="B9147"/>
      <c r="C9147"/>
      <c r="D9147"/>
      <c r="E9147"/>
      <c r="F9147"/>
      <c r="G9147"/>
      <c r="H9147"/>
    </row>
    <row r="9148" spans="1:8" s="124" customFormat="1" x14ac:dyDescent="0.25">
      <c r="A9148"/>
      <c r="B9148"/>
      <c r="C9148"/>
      <c r="D9148"/>
      <c r="E9148"/>
      <c r="F9148"/>
      <c r="G9148"/>
      <c r="H9148"/>
    </row>
    <row r="9149" spans="1:8" s="124" customFormat="1" x14ac:dyDescent="0.25">
      <c r="A9149"/>
      <c r="B9149"/>
      <c r="C9149"/>
      <c r="D9149"/>
      <c r="E9149"/>
      <c r="F9149"/>
      <c r="G9149"/>
      <c r="H9149"/>
    </row>
    <row r="9150" spans="1:8" s="124" customFormat="1" x14ac:dyDescent="0.25">
      <c r="A9150"/>
      <c r="B9150"/>
      <c r="C9150"/>
      <c r="D9150"/>
      <c r="E9150"/>
      <c r="F9150"/>
      <c r="G9150"/>
      <c r="H9150"/>
    </row>
    <row r="9151" spans="1:8" s="124" customFormat="1" x14ac:dyDescent="0.25">
      <c r="A9151"/>
      <c r="B9151"/>
      <c r="C9151"/>
      <c r="D9151"/>
      <c r="E9151"/>
      <c r="F9151"/>
      <c r="G9151"/>
      <c r="H9151"/>
    </row>
    <row r="9152" spans="1:8" s="124" customFormat="1" x14ac:dyDescent="0.25">
      <c r="A9152"/>
      <c r="B9152"/>
      <c r="C9152"/>
      <c r="D9152"/>
      <c r="E9152"/>
      <c r="F9152"/>
      <c r="G9152"/>
      <c r="H9152"/>
    </row>
    <row r="9153" spans="1:8" s="124" customFormat="1" x14ac:dyDescent="0.25">
      <c r="A9153"/>
      <c r="B9153"/>
      <c r="C9153"/>
      <c r="D9153"/>
      <c r="E9153"/>
      <c r="F9153"/>
      <c r="G9153"/>
      <c r="H9153"/>
    </row>
    <row r="9154" spans="1:8" s="124" customFormat="1" x14ac:dyDescent="0.25">
      <c r="A9154"/>
      <c r="B9154"/>
      <c r="C9154"/>
      <c r="D9154"/>
      <c r="E9154"/>
      <c r="F9154"/>
      <c r="G9154"/>
      <c r="H9154"/>
    </row>
    <row r="9155" spans="1:8" s="124" customFormat="1" x14ac:dyDescent="0.25">
      <c r="A9155"/>
      <c r="B9155"/>
      <c r="C9155"/>
      <c r="D9155"/>
      <c r="E9155"/>
      <c r="F9155"/>
      <c r="G9155"/>
      <c r="H9155"/>
    </row>
    <row r="9156" spans="1:8" s="124" customFormat="1" x14ac:dyDescent="0.25">
      <c r="A9156"/>
      <c r="B9156"/>
      <c r="C9156"/>
      <c r="D9156"/>
      <c r="E9156"/>
      <c r="F9156"/>
      <c r="G9156"/>
      <c r="H9156"/>
    </row>
    <row r="9157" spans="1:8" s="124" customFormat="1" x14ac:dyDescent="0.25">
      <c r="A9157"/>
      <c r="B9157"/>
      <c r="C9157"/>
      <c r="D9157"/>
      <c r="E9157"/>
      <c r="F9157"/>
      <c r="G9157"/>
      <c r="H9157"/>
    </row>
    <row r="9158" spans="1:8" s="124" customFormat="1" x14ac:dyDescent="0.25">
      <c r="A9158"/>
      <c r="B9158"/>
      <c r="C9158"/>
      <c r="D9158"/>
      <c r="E9158"/>
      <c r="F9158"/>
      <c r="G9158"/>
      <c r="H9158"/>
    </row>
    <row r="9159" spans="1:8" s="124" customFormat="1" x14ac:dyDescent="0.25">
      <c r="A9159"/>
      <c r="B9159"/>
      <c r="C9159"/>
      <c r="D9159"/>
      <c r="E9159"/>
      <c r="F9159"/>
      <c r="G9159"/>
      <c r="H9159"/>
    </row>
    <row r="9160" spans="1:8" s="124" customFormat="1" x14ac:dyDescent="0.25">
      <c r="A9160"/>
      <c r="B9160"/>
      <c r="C9160"/>
      <c r="D9160"/>
      <c r="E9160"/>
      <c r="F9160"/>
      <c r="G9160"/>
      <c r="H9160"/>
    </row>
    <row r="9161" spans="1:8" s="124" customFormat="1" x14ac:dyDescent="0.25">
      <c r="A9161"/>
      <c r="B9161"/>
      <c r="C9161"/>
      <c r="D9161"/>
      <c r="E9161"/>
      <c r="F9161"/>
      <c r="G9161"/>
      <c r="H9161"/>
    </row>
    <row r="9162" spans="1:8" s="124" customFormat="1" x14ac:dyDescent="0.25">
      <c r="A9162"/>
      <c r="B9162"/>
      <c r="C9162"/>
      <c r="D9162"/>
      <c r="E9162"/>
      <c r="F9162"/>
      <c r="G9162"/>
      <c r="H9162"/>
    </row>
    <row r="9163" spans="1:8" s="124" customFormat="1" x14ac:dyDescent="0.25">
      <c r="A9163"/>
      <c r="B9163"/>
      <c r="C9163"/>
      <c r="D9163"/>
      <c r="E9163"/>
      <c r="F9163"/>
      <c r="G9163"/>
      <c r="H9163"/>
    </row>
    <row r="9164" spans="1:8" s="124" customFormat="1" x14ac:dyDescent="0.25">
      <c r="A9164"/>
      <c r="B9164"/>
      <c r="C9164"/>
      <c r="D9164"/>
      <c r="E9164"/>
      <c r="F9164"/>
      <c r="G9164"/>
      <c r="H9164"/>
    </row>
    <row r="9165" spans="1:8" s="124" customFormat="1" x14ac:dyDescent="0.25">
      <c r="A9165"/>
      <c r="B9165"/>
      <c r="C9165"/>
      <c r="D9165"/>
      <c r="E9165"/>
      <c r="F9165"/>
      <c r="G9165"/>
      <c r="H9165"/>
    </row>
    <row r="9166" spans="1:8" s="124" customFormat="1" x14ac:dyDescent="0.25">
      <c r="A9166"/>
      <c r="B9166"/>
      <c r="C9166"/>
      <c r="D9166"/>
      <c r="E9166"/>
      <c r="F9166"/>
      <c r="G9166"/>
      <c r="H9166"/>
    </row>
    <row r="9167" spans="1:8" s="124" customFormat="1" x14ac:dyDescent="0.25">
      <c r="A9167"/>
      <c r="B9167"/>
      <c r="C9167"/>
      <c r="D9167"/>
      <c r="E9167"/>
      <c r="F9167"/>
      <c r="G9167"/>
      <c r="H9167"/>
    </row>
    <row r="9168" spans="1:8" s="124" customFormat="1" x14ac:dyDescent="0.25">
      <c r="A9168"/>
      <c r="B9168"/>
      <c r="C9168"/>
      <c r="D9168"/>
      <c r="E9168"/>
      <c r="F9168"/>
      <c r="G9168"/>
      <c r="H9168"/>
    </row>
    <row r="9169" spans="1:8" s="124" customFormat="1" x14ac:dyDescent="0.25">
      <c r="A9169"/>
      <c r="B9169"/>
      <c r="C9169"/>
      <c r="D9169"/>
      <c r="E9169"/>
      <c r="F9169"/>
      <c r="G9169"/>
      <c r="H9169"/>
    </row>
    <row r="9170" spans="1:8" s="124" customFormat="1" x14ac:dyDescent="0.25">
      <c r="A9170"/>
      <c r="B9170"/>
      <c r="C9170"/>
      <c r="D9170"/>
      <c r="E9170"/>
      <c r="F9170"/>
      <c r="G9170"/>
      <c r="H9170"/>
    </row>
    <row r="9171" spans="1:8" s="124" customFormat="1" x14ac:dyDescent="0.25">
      <c r="A9171"/>
      <c r="B9171"/>
      <c r="C9171"/>
      <c r="D9171"/>
      <c r="E9171"/>
      <c r="F9171"/>
      <c r="G9171"/>
      <c r="H9171"/>
    </row>
    <row r="9172" spans="1:8" s="124" customFormat="1" x14ac:dyDescent="0.25">
      <c r="A9172"/>
      <c r="B9172"/>
      <c r="C9172"/>
      <c r="D9172"/>
      <c r="E9172"/>
      <c r="F9172"/>
      <c r="G9172"/>
      <c r="H9172"/>
    </row>
    <row r="9173" spans="1:8" s="124" customFormat="1" x14ac:dyDescent="0.25">
      <c r="A9173"/>
      <c r="B9173"/>
      <c r="C9173"/>
      <c r="D9173"/>
      <c r="E9173"/>
      <c r="F9173"/>
      <c r="G9173"/>
      <c r="H9173"/>
    </row>
    <row r="9174" spans="1:8" s="124" customFormat="1" x14ac:dyDescent="0.25">
      <c r="A9174"/>
      <c r="B9174"/>
      <c r="C9174"/>
      <c r="D9174"/>
      <c r="E9174"/>
      <c r="F9174"/>
      <c r="G9174"/>
      <c r="H9174"/>
    </row>
    <row r="9175" spans="1:8" s="124" customFormat="1" x14ac:dyDescent="0.25">
      <c r="A9175"/>
      <c r="B9175"/>
      <c r="C9175"/>
      <c r="D9175"/>
      <c r="E9175"/>
      <c r="F9175"/>
      <c r="G9175"/>
      <c r="H9175"/>
    </row>
    <row r="9176" spans="1:8" s="124" customFormat="1" x14ac:dyDescent="0.25">
      <c r="A9176"/>
      <c r="B9176"/>
      <c r="C9176"/>
      <c r="D9176"/>
      <c r="E9176"/>
      <c r="F9176"/>
      <c r="G9176"/>
      <c r="H9176"/>
    </row>
    <row r="9177" spans="1:8" s="124" customFormat="1" x14ac:dyDescent="0.25">
      <c r="A9177"/>
      <c r="B9177"/>
      <c r="C9177"/>
      <c r="D9177"/>
      <c r="E9177"/>
      <c r="F9177"/>
      <c r="G9177"/>
      <c r="H9177"/>
    </row>
    <row r="9178" spans="1:8" s="124" customFormat="1" x14ac:dyDescent="0.25">
      <c r="A9178"/>
      <c r="B9178"/>
      <c r="C9178"/>
      <c r="D9178"/>
      <c r="E9178"/>
      <c r="F9178"/>
      <c r="G9178"/>
      <c r="H9178"/>
    </row>
    <row r="9179" spans="1:8" s="124" customFormat="1" x14ac:dyDescent="0.25">
      <c r="A9179"/>
      <c r="B9179"/>
      <c r="C9179"/>
      <c r="D9179"/>
      <c r="E9179"/>
      <c r="F9179"/>
      <c r="G9179"/>
      <c r="H9179"/>
    </row>
    <row r="9180" spans="1:8" s="124" customFormat="1" x14ac:dyDescent="0.25">
      <c r="A9180"/>
      <c r="B9180"/>
      <c r="C9180"/>
      <c r="D9180"/>
      <c r="E9180"/>
      <c r="F9180"/>
      <c r="G9180"/>
      <c r="H9180"/>
    </row>
    <row r="9181" spans="1:8" s="124" customFormat="1" x14ac:dyDescent="0.25">
      <c r="A9181"/>
      <c r="B9181"/>
      <c r="C9181"/>
      <c r="D9181"/>
      <c r="E9181"/>
      <c r="F9181"/>
      <c r="G9181"/>
      <c r="H9181"/>
    </row>
    <row r="9182" spans="1:8" s="124" customFormat="1" x14ac:dyDescent="0.25">
      <c r="A9182"/>
      <c r="B9182"/>
      <c r="C9182"/>
      <c r="D9182"/>
      <c r="E9182"/>
      <c r="F9182"/>
      <c r="G9182"/>
      <c r="H9182"/>
    </row>
    <row r="9183" spans="1:8" s="124" customFormat="1" x14ac:dyDescent="0.25">
      <c r="A9183"/>
      <c r="B9183"/>
      <c r="C9183"/>
      <c r="D9183"/>
      <c r="E9183"/>
      <c r="F9183"/>
      <c r="G9183"/>
      <c r="H9183"/>
    </row>
    <row r="9184" spans="1:8" s="124" customFormat="1" x14ac:dyDescent="0.25">
      <c r="A9184"/>
      <c r="B9184"/>
      <c r="C9184"/>
      <c r="D9184"/>
      <c r="E9184"/>
      <c r="F9184"/>
      <c r="G9184"/>
      <c r="H9184"/>
    </row>
    <row r="9185" spans="1:8" s="124" customFormat="1" x14ac:dyDescent="0.25">
      <c r="A9185"/>
      <c r="B9185"/>
      <c r="C9185"/>
      <c r="D9185"/>
      <c r="E9185"/>
      <c r="F9185"/>
      <c r="G9185"/>
      <c r="H9185"/>
    </row>
    <row r="9186" spans="1:8" s="124" customFormat="1" x14ac:dyDescent="0.25">
      <c r="A9186"/>
      <c r="B9186"/>
      <c r="C9186"/>
      <c r="D9186"/>
      <c r="E9186"/>
      <c r="F9186"/>
      <c r="G9186"/>
      <c r="H9186"/>
    </row>
    <row r="9187" spans="1:8" s="124" customFormat="1" x14ac:dyDescent="0.25">
      <c r="A9187"/>
      <c r="B9187"/>
      <c r="C9187"/>
      <c r="D9187"/>
      <c r="E9187"/>
      <c r="F9187"/>
      <c r="G9187"/>
      <c r="H9187"/>
    </row>
    <row r="9188" spans="1:8" s="124" customFormat="1" x14ac:dyDescent="0.25">
      <c r="A9188"/>
      <c r="B9188"/>
      <c r="C9188"/>
      <c r="D9188"/>
      <c r="E9188"/>
      <c r="F9188"/>
      <c r="G9188"/>
      <c r="H9188"/>
    </row>
    <row r="9189" spans="1:8" s="124" customFormat="1" x14ac:dyDescent="0.25">
      <c r="A9189"/>
      <c r="B9189"/>
      <c r="C9189"/>
      <c r="D9189"/>
      <c r="E9189"/>
      <c r="F9189"/>
      <c r="G9189"/>
      <c r="H9189"/>
    </row>
    <row r="9190" spans="1:8" s="124" customFormat="1" x14ac:dyDescent="0.25">
      <c r="A9190"/>
      <c r="B9190"/>
      <c r="C9190"/>
      <c r="D9190"/>
      <c r="E9190"/>
      <c r="F9190"/>
      <c r="G9190"/>
      <c r="H9190"/>
    </row>
    <row r="9191" spans="1:8" s="124" customFormat="1" x14ac:dyDescent="0.25">
      <c r="A9191"/>
      <c r="B9191"/>
      <c r="C9191"/>
      <c r="D9191"/>
      <c r="E9191"/>
      <c r="F9191"/>
      <c r="G9191"/>
      <c r="H9191"/>
    </row>
    <row r="9192" spans="1:8" s="124" customFormat="1" x14ac:dyDescent="0.25">
      <c r="A9192"/>
      <c r="B9192"/>
      <c r="C9192"/>
      <c r="D9192"/>
      <c r="E9192"/>
      <c r="F9192"/>
      <c r="G9192"/>
      <c r="H9192"/>
    </row>
    <row r="9193" spans="1:8" s="124" customFormat="1" x14ac:dyDescent="0.25">
      <c r="A9193"/>
      <c r="B9193"/>
      <c r="C9193"/>
      <c r="D9193"/>
      <c r="E9193"/>
      <c r="F9193"/>
      <c r="G9193"/>
      <c r="H9193"/>
    </row>
    <row r="9194" spans="1:8" s="124" customFormat="1" x14ac:dyDescent="0.25">
      <c r="A9194"/>
      <c r="B9194"/>
      <c r="C9194"/>
      <c r="D9194"/>
      <c r="E9194"/>
      <c r="F9194"/>
      <c r="G9194"/>
      <c r="H9194"/>
    </row>
    <row r="9195" spans="1:8" s="124" customFormat="1" x14ac:dyDescent="0.25">
      <c r="A9195"/>
      <c r="B9195"/>
      <c r="C9195"/>
      <c r="D9195"/>
      <c r="E9195"/>
      <c r="F9195"/>
      <c r="G9195"/>
      <c r="H9195"/>
    </row>
    <row r="9196" spans="1:8" s="124" customFormat="1" x14ac:dyDescent="0.25">
      <c r="A9196"/>
      <c r="B9196"/>
      <c r="C9196"/>
      <c r="D9196"/>
      <c r="E9196"/>
      <c r="F9196"/>
      <c r="G9196"/>
      <c r="H9196"/>
    </row>
    <row r="9197" spans="1:8" s="124" customFormat="1" x14ac:dyDescent="0.25">
      <c r="A9197"/>
      <c r="B9197"/>
      <c r="C9197"/>
      <c r="D9197"/>
      <c r="E9197"/>
      <c r="F9197"/>
      <c r="G9197"/>
      <c r="H9197"/>
    </row>
    <row r="9198" spans="1:8" s="124" customFormat="1" x14ac:dyDescent="0.25">
      <c r="A9198"/>
      <c r="B9198"/>
      <c r="C9198"/>
      <c r="D9198"/>
      <c r="E9198"/>
      <c r="F9198"/>
      <c r="G9198"/>
      <c r="H9198"/>
    </row>
    <row r="9199" spans="1:8" s="124" customFormat="1" x14ac:dyDescent="0.25">
      <c r="A9199"/>
      <c r="B9199"/>
      <c r="C9199"/>
      <c r="D9199"/>
      <c r="E9199"/>
      <c r="F9199"/>
      <c r="G9199"/>
      <c r="H9199"/>
    </row>
    <row r="9200" spans="1:8" s="124" customFormat="1" x14ac:dyDescent="0.25">
      <c r="A9200"/>
      <c r="B9200"/>
      <c r="C9200"/>
      <c r="D9200"/>
      <c r="E9200"/>
      <c r="F9200"/>
      <c r="G9200"/>
      <c r="H9200"/>
    </row>
    <row r="9201" spans="1:8" s="124" customFormat="1" x14ac:dyDescent="0.25">
      <c r="A9201"/>
      <c r="B9201"/>
      <c r="C9201"/>
      <c r="D9201"/>
      <c r="E9201"/>
      <c r="F9201"/>
      <c r="G9201"/>
      <c r="H9201"/>
    </row>
    <row r="9202" spans="1:8" s="124" customFormat="1" x14ac:dyDescent="0.25">
      <c r="A9202"/>
      <c r="B9202"/>
      <c r="C9202"/>
      <c r="D9202"/>
      <c r="E9202"/>
      <c r="F9202"/>
      <c r="G9202"/>
      <c r="H9202"/>
    </row>
    <row r="9203" spans="1:8" s="124" customFormat="1" x14ac:dyDescent="0.25">
      <c r="A9203"/>
      <c r="B9203"/>
      <c r="C9203"/>
      <c r="D9203"/>
      <c r="E9203"/>
      <c r="F9203"/>
      <c r="G9203"/>
      <c r="H9203"/>
    </row>
    <row r="9204" spans="1:8" s="124" customFormat="1" x14ac:dyDescent="0.25">
      <c r="A9204"/>
      <c r="B9204"/>
      <c r="C9204"/>
      <c r="D9204"/>
      <c r="E9204"/>
      <c r="F9204"/>
      <c r="G9204"/>
      <c r="H9204"/>
    </row>
    <row r="9205" spans="1:8" s="124" customFormat="1" x14ac:dyDescent="0.25">
      <c r="A9205"/>
      <c r="B9205"/>
      <c r="C9205"/>
      <c r="D9205"/>
      <c r="E9205"/>
      <c r="F9205"/>
      <c r="G9205"/>
      <c r="H9205"/>
    </row>
    <row r="9206" spans="1:8" s="124" customFormat="1" x14ac:dyDescent="0.25">
      <c r="A9206"/>
      <c r="B9206"/>
      <c r="C9206"/>
      <c r="D9206"/>
      <c r="E9206"/>
      <c r="F9206"/>
      <c r="G9206"/>
      <c r="H9206"/>
    </row>
    <row r="9207" spans="1:8" s="124" customFormat="1" x14ac:dyDescent="0.25">
      <c r="A9207"/>
      <c r="B9207"/>
      <c r="C9207"/>
      <c r="D9207"/>
      <c r="E9207"/>
      <c r="F9207"/>
      <c r="G9207"/>
      <c r="H9207"/>
    </row>
    <row r="9208" spans="1:8" s="124" customFormat="1" x14ac:dyDescent="0.25">
      <c r="A9208"/>
      <c r="B9208"/>
      <c r="C9208"/>
      <c r="D9208"/>
      <c r="E9208"/>
      <c r="F9208"/>
      <c r="G9208"/>
      <c r="H9208"/>
    </row>
    <row r="9209" spans="1:8" s="124" customFormat="1" x14ac:dyDescent="0.25">
      <c r="A9209"/>
      <c r="B9209"/>
      <c r="C9209"/>
      <c r="D9209"/>
      <c r="E9209"/>
      <c r="F9209"/>
      <c r="G9209"/>
      <c r="H9209"/>
    </row>
    <row r="9210" spans="1:8" s="124" customFormat="1" x14ac:dyDescent="0.25">
      <c r="A9210"/>
      <c r="B9210"/>
      <c r="C9210"/>
      <c r="D9210"/>
      <c r="E9210"/>
      <c r="F9210"/>
      <c r="G9210"/>
      <c r="H9210"/>
    </row>
    <row r="9211" spans="1:8" s="124" customFormat="1" x14ac:dyDescent="0.25">
      <c r="A9211"/>
      <c r="B9211"/>
      <c r="C9211"/>
      <c r="D9211"/>
      <c r="E9211"/>
      <c r="F9211"/>
      <c r="G9211"/>
      <c r="H9211"/>
    </row>
    <row r="9212" spans="1:8" s="124" customFormat="1" x14ac:dyDescent="0.25">
      <c r="A9212"/>
      <c r="B9212"/>
      <c r="C9212"/>
      <c r="D9212"/>
      <c r="E9212"/>
      <c r="F9212"/>
      <c r="G9212"/>
      <c r="H9212"/>
    </row>
    <row r="9213" spans="1:8" s="124" customFormat="1" x14ac:dyDescent="0.25">
      <c r="A9213"/>
      <c r="B9213"/>
      <c r="C9213"/>
      <c r="D9213"/>
      <c r="E9213"/>
      <c r="F9213"/>
      <c r="G9213"/>
      <c r="H9213"/>
    </row>
    <row r="9214" spans="1:8" s="124" customFormat="1" x14ac:dyDescent="0.25">
      <c r="A9214"/>
      <c r="B9214"/>
      <c r="C9214"/>
      <c r="D9214"/>
      <c r="E9214"/>
      <c r="F9214"/>
      <c r="G9214"/>
      <c r="H9214"/>
    </row>
    <row r="9215" spans="1:8" s="124" customFormat="1" x14ac:dyDescent="0.25">
      <c r="A9215"/>
      <c r="B9215"/>
      <c r="C9215"/>
      <c r="D9215"/>
      <c r="E9215"/>
      <c r="F9215"/>
      <c r="G9215"/>
      <c r="H9215"/>
    </row>
    <row r="9216" spans="1:8" s="124" customFormat="1" x14ac:dyDescent="0.25">
      <c r="A9216"/>
      <c r="B9216"/>
      <c r="C9216"/>
      <c r="D9216"/>
      <c r="E9216"/>
      <c r="F9216"/>
      <c r="G9216"/>
      <c r="H9216"/>
    </row>
    <row r="9217" spans="1:8" s="124" customFormat="1" x14ac:dyDescent="0.25">
      <c r="A9217"/>
      <c r="B9217"/>
      <c r="C9217"/>
      <c r="D9217"/>
      <c r="E9217"/>
      <c r="F9217"/>
      <c r="G9217"/>
      <c r="H9217"/>
    </row>
    <row r="9218" spans="1:8" s="124" customFormat="1" x14ac:dyDescent="0.25">
      <c r="A9218"/>
      <c r="B9218"/>
      <c r="C9218"/>
      <c r="D9218"/>
      <c r="E9218"/>
      <c r="F9218"/>
      <c r="G9218"/>
      <c r="H9218"/>
    </row>
    <row r="9219" spans="1:8" s="124" customFormat="1" x14ac:dyDescent="0.25">
      <c r="A9219"/>
      <c r="B9219"/>
      <c r="C9219"/>
      <c r="D9219"/>
      <c r="E9219"/>
      <c r="F9219"/>
      <c r="G9219"/>
      <c r="H9219"/>
    </row>
    <row r="9220" spans="1:8" s="124" customFormat="1" x14ac:dyDescent="0.25">
      <c r="A9220"/>
      <c r="B9220"/>
      <c r="C9220"/>
      <c r="D9220"/>
      <c r="E9220"/>
      <c r="F9220"/>
      <c r="G9220"/>
      <c r="H9220"/>
    </row>
    <row r="9221" spans="1:8" s="124" customFormat="1" x14ac:dyDescent="0.25">
      <c r="A9221"/>
      <c r="B9221"/>
      <c r="C9221"/>
      <c r="D9221"/>
      <c r="E9221"/>
      <c r="F9221"/>
      <c r="G9221"/>
      <c r="H9221"/>
    </row>
    <row r="9222" spans="1:8" s="124" customFormat="1" x14ac:dyDescent="0.25">
      <c r="A9222"/>
      <c r="B9222"/>
      <c r="C9222"/>
      <c r="D9222"/>
      <c r="E9222"/>
      <c r="F9222"/>
      <c r="G9222"/>
      <c r="H9222"/>
    </row>
    <row r="9223" spans="1:8" s="124" customFormat="1" x14ac:dyDescent="0.25">
      <c r="A9223"/>
      <c r="B9223"/>
      <c r="C9223"/>
      <c r="D9223"/>
      <c r="E9223"/>
      <c r="F9223"/>
      <c r="G9223"/>
      <c r="H9223"/>
    </row>
    <row r="9224" spans="1:8" s="124" customFormat="1" x14ac:dyDescent="0.25">
      <c r="A9224"/>
      <c r="B9224"/>
      <c r="C9224"/>
      <c r="D9224"/>
      <c r="E9224"/>
      <c r="F9224"/>
      <c r="G9224"/>
      <c r="H9224"/>
    </row>
    <row r="9225" spans="1:8" s="124" customFormat="1" x14ac:dyDescent="0.25">
      <c r="A9225"/>
      <c r="B9225"/>
      <c r="C9225"/>
      <c r="D9225"/>
      <c r="E9225"/>
      <c r="F9225"/>
      <c r="G9225"/>
      <c r="H9225"/>
    </row>
    <row r="9226" spans="1:8" s="124" customFormat="1" x14ac:dyDescent="0.25">
      <c r="A9226"/>
      <c r="B9226"/>
      <c r="C9226"/>
      <c r="D9226"/>
      <c r="E9226"/>
      <c r="F9226"/>
      <c r="G9226"/>
      <c r="H9226"/>
    </row>
    <row r="9227" spans="1:8" s="124" customFormat="1" x14ac:dyDescent="0.25">
      <c r="A9227"/>
      <c r="B9227"/>
      <c r="C9227"/>
      <c r="D9227"/>
      <c r="E9227"/>
      <c r="F9227"/>
      <c r="G9227"/>
      <c r="H9227"/>
    </row>
    <row r="9228" spans="1:8" s="124" customFormat="1" x14ac:dyDescent="0.25">
      <c r="A9228"/>
      <c r="B9228"/>
      <c r="C9228"/>
      <c r="D9228"/>
      <c r="E9228"/>
      <c r="F9228"/>
      <c r="G9228"/>
      <c r="H9228"/>
    </row>
    <row r="9229" spans="1:8" s="124" customFormat="1" x14ac:dyDescent="0.25">
      <c r="A9229"/>
      <c r="B9229"/>
      <c r="C9229"/>
      <c r="D9229"/>
      <c r="E9229"/>
      <c r="F9229"/>
      <c r="G9229"/>
      <c r="H9229"/>
    </row>
    <row r="9230" spans="1:8" s="124" customFormat="1" x14ac:dyDescent="0.25">
      <c r="A9230"/>
      <c r="B9230"/>
      <c r="C9230"/>
      <c r="D9230"/>
      <c r="E9230"/>
      <c r="F9230"/>
      <c r="G9230"/>
      <c r="H9230"/>
    </row>
    <row r="9231" spans="1:8" s="124" customFormat="1" x14ac:dyDescent="0.25">
      <c r="A9231"/>
      <c r="B9231"/>
      <c r="C9231"/>
      <c r="D9231"/>
      <c r="E9231"/>
      <c r="F9231"/>
      <c r="G9231"/>
      <c r="H9231"/>
    </row>
    <row r="9232" spans="1:8" s="124" customFormat="1" x14ac:dyDescent="0.25">
      <c r="A9232"/>
      <c r="B9232"/>
      <c r="C9232"/>
      <c r="D9232"/>
      <c r="E9232"/>
      <c r="F9232"/>
      <c r="G9232"/>
      <c r="H9232"/>
    </row>
    <row r="9233" spans="1:8" s="124" customFormat="1" x14ac:dyDescent="0.25">
      <c r="A9233"/>
      <c r="B9233"/>
      <c r="C9233"/>
      <c r="D9233"/>
      <c r="E9233"/>
      <c r="F9233"/>
      <c r="G9233"/>
      <c r="H9233"/>
    </row>
    <row r="9234" spans="1:8" s="124" customFormat="1" x14ac:dyDescent="0.25">
      <c r="A9234"/>
      <c r="B9234"/>
      <c r="C9234"/>
      <c r="D9234"/>
      <c r="E9234"/>
      <c r="F9234"/>
      <c r="G9234"/>
      <c r="H9234"/>
    </row>
    <row r="9235" spans="1:8" s="124" customFormat="1" x14ac:dyDescent="0.25">
      <c r="A9235"/>
      <c r="B9235"/>
      <c r="C9235"/>
      <c r="D9235"/>
      <c r="E9235"/>
      <c r="F9235"/>
      <c r="G9235"/>
      <c r="H9235"/>
    </row>
    <row r="9236" spans="1:8" s="124" customFormat="1" x14ac:dyDescent="0.25">
      <c r="A9236"/>
      <c r="B9236"/>
      <c r="C9236"/>
      <c r="D9236"/>
      <c r="E9236"/>
      <c r="F9236"/>
      <c r="G9236"/>
      <c r="H9236"/>
    </row>
    <row r="9237" spans="1:8" s="124" customFormat="1" x14ac:dyDescent="0.25">
      <c r="A9237"/>
      <c r="B9237"/>
      <c r="C9237"/>
      <c r="D9237"/>
      <c r="E9237"/>
      <c r="F9237"/>
      <c r="G9237"/>
      <c r="H9237"/>
    </row>
    <row r="9238" spans="1:8" s="124" customFormat="1" x14ac:dyDescent="0.25">
      <c r="A9238"/>
      <c r="B9238"/>
      <c r="C9238"/>
      <c r="D9238"/>
      <c r="E9238"/>
      <c r="F9238"/>
      <c r="G9238"/>
      <c r="H9238"/>
    </row>
    <row r="9239" spans="1:8" s="124" customFormat="1" x14ac:dyDescent="0.25">
      <c r="A9239"/>
      <c r="B9239"/>
      <c r="C9239"/>
      <c r="D9239"/>
      <c r="E9239"/>
      <c r="F9239"/>
      <c r="G9239"/>
      <c r="H9239"/>
    </row>
    <row r="9240" spans="1:8" s="124" customFormat="1" x14ac:dyDescent="0.25">
      <c r="A9240"/>
      <c r="B9240"/>
      <c r="C9240"/>
      <c r="D9240"/>
      <c r="E9240"/>
      <c r="F9240"/>
      <c r="G9240"/>
      <c r="H9240"/>
    </row>
    <row r="9241" spans="1:8" s="124" customFormat="1" x14ac:dyDescent="0.25">
      <c r="A9241"/>
      <c r="B9241"/>
      <c r="C9241"/>
      <c r="D9241"/>
      <c r="E9241"/>
      <c r="F9241"/>
      <c r="G9241"/>
      <c r="H9241"/>
    </row>
    <row r="9242" spans="1:8" s="124" customFormat="1" x14ac:dyDescent="0.25">
      <c r="A9242"/>
      <c r="B9242"/>
      <c r="C9242"/>
      <c r="D9242"/>
      <c r="E9242"/>
      <c r="F9242"/>
      <c r="G9242"/>
      <c r="H9242"/>
    </row>
    <row r="9243" spans="1:8" s="124" customFormat="1" x14ac:dyDescent="0.25">
      <c r="A9243"/>
      <c r="B9243"/>
      <c r="C9243"/>
      <c r="D9243"/>
      <c r="E9243"/>
      <c r="F9243"/>
      <c r="G9243"/>
      <c r="H9243"/>
    </row>
    <row r="9244" spans="1:8" s="124" customFormat="1" x14ac:dyDescent="0.25">
      <c r="A9244"/>
      <c r="B9244"/>
      <c r="C9244"/>
      <c r="D9244"/>
      <c r="E9244"/>
      <c r="F9244"/>
      <c r="G9244"/>
      <c r="H9244"/>
    </row>
    <row r="9245" spans="1:8" s="124" customFormat="1" x14ac:dyDescent="0.25">
      <c r="A9245"/>
      <c r="B9245"/>
      <c r="C9245"/>
      <c r="D9245"/>
      <c r="E9245"/>
      <c r="F9245"/>
      <c r="G9245"/>
      <c r="H9245"/>
    </row>
    <row r="9246" spans="1:8" s="124" customFormat="1" x14ac:dyDescent="0.25">
      <c r="A9246"/>
      <c r="B9246"/>
      <c r="C9246"/>
      <c r="D9246"/>
      <c r="E9246"/>
      <c r="F9246"/>
      <c r="G9246"/>
      <c r="H9246"/>
    </row>
    <row r="9247" spans="1:8" s="124" customFormat="1" x14ac:dyDescent="0.25">
      <c r="A9247"/>
      <c r="B9247"/>
      <c r="C9247"/>
      <c r="D9247"/>
      <c r="E9247"/>
      <c r="F9247"/>
      <c r="G9247"/>
      <c r="H9247"/>
    </row>
    <row r="9248" spans="1:8" s="124" customFormat="1" x14ac:dyDescent="0.25">
      <c r="A9248"/>
      <c r="B9248"/>
      <c r="C9248"/>
      <c r="D9248"/>
      <c r="E9248"/>
      <c r="F9248"/>
      <c r="G9248"/>
      <c r="H9248"/>
    </row>
    <row r="9249" spans="1:8" s="124" customFormat="1" x14ac:dyDescent="0.25">
      <c r="A9249"/>
      <c r="B9249"/>
      <c r="C9249"/>
      <c r="D9249"/>
      <c r="E9249"/>
      <c r="F9249"/>
      <c r="G9249"/>
      <c r="H9249"/>
    </row>
    <row r="9250" spans="1:8" s="124" customFormat="1" x14ac:dyDescent="0.25">
      <c r="A9250"/>
      <c r="B9250"/>
      <c r="C9250"/>
      <c r="D9250"/>
      <c r="E9250"/>
      <c r="F9250"/>
      <c r="G9250"/>
      <c r="H9250"/>
    </row>
    <row r="9251" spans="1:8" s="124" customFormat="1" x14ac:dyDescent="0.25">
      <c r="A9251"/>
      <c r="B9251"/>
      <c r="C9251"/>
      <c r="D9251"/>
      <c r="E9251"/>
      <c r="F9251"/>
      <c r="G9251"/>
      <c r="H9251"/>
    </row>
    <row r="9252" spans="1:8" s="124" customFormat="1" x14ac:dyDescent="0.25">
      <c r="A9252"/>
      <c r="B9252"/>
      <c r="C9252"/>
      <c r="D9252"/>
      <c r="E9252"/>
      <c r="F9252"/>
      <c r="G9252"/>
      <c r="H9252"/>
    </row>
    <row r="9253" spans="1:8" s="124" customFormat="1" x14ac:dyDescent="0.25">
      <c r="A9253"/>
      <c r="B9253"/>
      <c r="C9253"/>
      <c r="D9253"/>
      <c r="E9253"/>
      <c r="F9253"/>
      <c r="G9253"/>
      <c r="H9253"/>
    </row>
    <row r="9254" spans="1:8" s="124" customFormat="1" x14ac:dyDescent="0.25">
      <c r="A9254"/>
      <c r="B9254"/>
      <c r="C9254"/>
      <c r="D9254"/>
      <c r="E9254"/>
      <c r="F9254"/>
      <c r="G9254"/>
      <c r="H9254"/>
    </row>
    <row r="9255" spans="1:8" s="124" customFormat="1" x14ac:dyDescent="0.25">
      <c r="A9255"/>
      <c r="B9255"/>
      <c r="C9255"/>
      <c r="D9255"/>
      <c r="E9255"/>
      <c r="F9255"/>
      <c r="G9255"/>
      <c r="H9255"/>
    </row>
    <row r="9256" spans="1:8" s="124" customFormat="1" x14ac:dyDescent="0.25">
      <c r="A9256"/>
      <c r="B9256"/>
      <c r="C9256"/>
      <c r="D9256"/>
      <c r="E9256"/>
      <c r="F9256"/>
      <c r="G9256"/>
      <c r="H9256"/>
    </row>
    <row r="9257" spans="1:8" s="124" customFormat="1" x14ac:dyDescent="0.25">
      <c r="A9257"/>
      <c r="B9257"/>
      <c r="C9257"/>
      <c r="D9257"/>
      <c r="E9257"/>
      <c r="F9257"/>
      <c r="G9257"/>
      <c r="H9257"/>
    </row>
    <row r="9258" spans="1:8" s="124" customFormat="1" x14ac:dyDescent="0.25">
      <c r="A9258"/>
      <c r="B9258"/>
      <c r="C9258"/>
      <c r="D9258"/>
      <c r="E9258"/>
      <c r="F9258"/>
      <c r="G9258"/>
      <c r="H9258"/>
    </row>
    <row r="9259" spans="1:8" s="124" customFormat="1" x14ac:dyDescent="0.25">
      <c r="A9259"/>
      <c r="B9259"/>
      <c r="C9259"/>
      <c r="D9259"/>
      <c r="E9259"/>
      <c r="F9259"/>
      <c r="G9259"/>
      <c r="H9259"/>
    </row>
    <row r="9260" spans="1:8" s="124" customFormat="1" x14ac:dyDescent="0.25">
      <c r="A9260"/>
      <c r="B9260"/>
      <c r="C9260"/>
      <c r="D9260"/>
      <c r="E9260"/>
      <c r="F9260"/>
      <c r="G9260"/>
      <c r="H9260"/>
    </row>
    <row r="9261" spans="1:8" s="124" customFormat="1" x14ac:dyDescent="0.25">
      <c r="A9261"/>
      <c r="B9261"/>
      <c r="C9261"/>
      <c r="D9261"/>
      <c r="E9261"/>
      <c r="F9261"/>
      <c r="G9261"/>
      <c r="H9261"/>
    </row>
    <row r="9262" spans="1:8" s="124" customFormat="1" x14ac:dyDescent="0.25">
      <c r="A9262"/>
      <c r="B9262"/>
      <c r="C9262"/>
      <c r="D9262"/>
      <c r="E9262"/>
      <c r="F9262"/>
      <c r="G9262"/>
      <c r="H9262"/>
    </row>
    <row r="9263" spans="1:8" s="124" customFormat="1" x14ac:dyDescent="0.25">
      <c r="A9263"/>
      <c r="B9263"/>
      <c r="C9263"/>
      <c r="D9263"/>
      <c r="E9263"/>
      <c r="F9263"/>
      <c r="G9263"/>
      <c r="H9263"/>
    </row>
    <row r="9264" spans="1:8" s="124" customFormat="1" x14ac:dyDescent="0.25">
      <c r="A9264"/>
      <c r="B9264"/>
      <c r="C9264"/>
      <c r="D9264"/>
      <c r="E9264"/>
      <c r="F9264"/>
      <c r="G9264"/>
      <c r="H9264"/>
    </row>
    <row r="9265" spans="1:8" s="124" customFormat="1" x14ac:dyDescent="0.25">
      <c r="A9265"/>
      <c r="B9265"/>
      <c r="C9265"/>
      <c r="D9265"/>
      <c r="E9265"/>
      <c r="F9265"/>
      <c r="G9265"/>
      <c r="H9265"/>
    </row>
    <row r="9266" spans="1:8" s="124" customFormat="1" x14ac:dyDescent="0.25">
      <c r="A9266"/>
      <c r="B9266"/>
      <c r="C9266"/>
      <c r="D9266"/>
      <c r="E9266"/>
      <c r="F9266"/>
      <c r="G9266"/>
      <c r="H9266"/>
    </row>
    <row r="9267" spans="1:8" s="124" customFormat="1" x14ac:dyDescent="0.25">
      <c r="A9267"/>
      <c r="B9267"/>
      <c r="C9267"/>
      <c r="D9267"/>
      <c r="E9267"/>
      <c r="F9267"/>
      <c r="G9267"/>
      <c r="H9267"/>
    </row>
    <row r="9268" spans="1:8" s="124" customFormat="1" x14ac:dyDescent="0.25">
      <c r="A9268"/>
      <c r="B9268"/>
      <c r="C9268"/>
      <c r="D9268"/>
      <c r="E9268"/>
      <c r="F9268"/>
      <c r="G9268"/>
      <c r="H9268"/>
    </row>
    <row r="9269" spans="1:8" s="124" customFormat="1" x14ac:dyDescent="0.25">
      <c r="A9269"/>
      <c r="B9269"/>
      <c r="C9269"/>
      <c r="D9269"/>
      <c r="E9269"/>
      <c r="F9269"/>
      <c r="G9269"/>
      <c r="H9269"/>
    </row>
    <row r="9270" spans="1:8" s="124" customFormat="1" x14ac:dyDescent="0.25">
      <c r="A9270"/>
      <c r="B9270"/>
      <c r="C9270"/>
      <c r="D9270"/>
      <c r="E9270"/>
      <c r="F9270"/>
      <c r="G9270"/>
      <c r="H9270"/>
    </row>
    <row r="9271" spans="1:8" s="124" customFormat="1" x14ac:dyDescent="0.25">
      <c r="A9271"/>
      <c r="B9271"/>
      <c r="C9271"/>
      <c r="D9271"/>
      <c r="E9271"/>
      <c r="F9271"/>
      <c r="G9271"/>
      <c r="H9271"/>
    </row>
    <row r="9272" spans="1:8" s="124" customFormat="1" x14ac:dyDescent="0.25">
      <c r="A9272"/>
      <c r="B9272"/>
      <c r="C9272"/>
      <c r="D9272"/>
      <c r="E9272"/>
      <c r="F9272"/>
      <c r="G9272"/>
      <c r="H9272"/>
    </row>
    <row r="9273" spans="1:8" s="124" customFormat="1" x14ac:dyDescent="0.25">
      <c r="A9273"/>
      <c r="B9273"/>
      <c r="C9273"/>
      <c r="D9273"/>
      <c r="E9273"/>
      <c r="F9273"/>
      <c r="G9273"/>
      <c r="H9273"/>
    </row>
    <row r="9274" spans="1:8" s="124" customFormat="1" x14ac:dyDescent="0.25">
      <c r="A9274"/>
      <c r="B9274"/>
      <c r="C9274"/>
      <c r="D9274"/>
      <c r="E9274"/>
      <c r="F9274"/>
      <c r="G9274"/>
      <c r="H9274"/>
    </row>
    <row r="9275" spans="1:8" s="124" customFormat="1" x14ac:dyDescent="0.25">
      <c r="A9275"/>
      <c r="B9275"/>
      <c r="C9275"/>
      <c r="D9275"/>
      <c r="E9275"/>
      <c r="F9275"/>
      <c r="G9275"/>
      <c r="H9275"/>
    </row>
    <row r="9276" spans="1:8" s="124" customFormat="1" x14ac:dyDescent="0.25">
      <c r="A9276"/>
      <c r="B9276"/>
      <c r="C9276"/>
      <c r="D9276"/>
      <c r="E9276"/>
      <c r="F9276"/>
      <c r="G9276"/>
      <c r="H9276"/>
    </row>
    <row r="9277" spans="1:8" s="124" customFormat="1" x14ac:dyDescent="0.25">
      <c r="A9277"/>
      <c r="B9277"/>
      <c r="C9277"/>
      <c r="D9277"/>
      <c r="E9277"/>
      <c r="F9277"/>
      <c r="G9277"/>
      <c r="H9277"/>
    </row>
    <row r="9278" spans="1:8" s="124" customFormat="1" x14ac:dyDescent="0.25">
      <c r="A9278"/>
      <c r="B9278"/>
      <c r="C9278"/>
      <c r="D9278"/>
      <c r="E9278"/>
      <c r="F9278"/>
      <c r="G9278"/>
      <c r="H9278"/>
    </row>
    <row r="9279" spans="1:8" s="124" customFormat="1" x14ac:dyDescent="0.25">
      <c r="A9279"/>
      <c r="B9279"/>
      <c r="C9279"/>
      <c r="D9279"/>
      <c r="E9279"/>
      <c r="F9279"/>
      <c r="G9279"/>
      <c r="H9279"/>
    </row>
    <row r="9280" spans="1:8" s="124" customFormat="1" x14ac:dyDescent="0.25">
      <c r="A9280"/>
      <c r="B9280"/>
      <c r="C9280"/>
      <c r="D9280"/>
      <c r="E9280"/>
      <c r="F9280"/>
      <c r="G9280"/>
      <c r="H9280"/>
    </row>
    <row r="9281" spans="1:8" s="124" customFormat="1" x14ac:dyDescent="0.25">
      <c r="A9281"/>
      <c r="B9281"/>
      <c r="C9281"/>
      <c r="D9281"/>
      <c r="E9281"/>
      <c r="F9281"/>
      <c r="G9281"/>
      <c r="H9281"/>
    </row>
    <row r="9282" spans="1:8" s="124" customFormat="1" x14ac:dyDescent="0.25">
      <c r="A9282"/>
      <c r="B9282"/>
      <c r="C9282"/>
      <c r="D9282"/>
      <c r="E9282"/>
      <c r="F9282"/>
      <c r="G9282"/>
      <c r="H9282"/>
    </row>
    <row r="9283" spans="1:8" s="124" customFormat="1" x14ac:dyDescent="0.25">
      <c r="A9283"/>
      <c r="B9283"/>
      <c r="C9283"/>
      <c r="D9283"/>
      <c r="E9283"/>
      <c r="F9283"/>
      <c r="G9283"/>
      <c r="H9283"/>
    </row>
    <row r="9284" spans="1:8" s="124" customFormat="1" x14ac:dyDescent="0.25">
      <c r="A9284"/>
      <c r="B9284"/>
      <c r="C9284"/>
      <c r="D9284"/>
      <c r="E9284"/>
      <c r="F9284"/>
      <c r="G9284"/>
      <c r="H9284"/>
    </row>
    <row r="9285" spans="1:8" s="124" customFormat="1" x14ac:dyDescent="0.25">
      <c r="A9285"/>
      <c r="B9285"/>
      <c r="C9285"/>
      <c r="D9285"/>
      <c r="E9285"/>
      <c r="F9285"/>
      <c r="G9285"/>
      <c r="H9285"/>
    </row>
    <row r="9286" spans="1:8" s="124" customFormat="1" x14ac:dyDescent="0.25">
      <c r="A9286"/>
      <c r="B9286"/>
      <c r="C9286"/>
      <c r="D9286"/>
      <c r="E9286"/>
      <c r="F9286"/>
      <c r="G9286"/>
      <c r="H9286"/>
    </row>
    <row r="9287" spans="1:8" s="124" customFormat="1" x14ac:dyDescent="0.25">
      <c r="A9287"/>
      <c r="B9287"/>
      <c r="C9287"/>
      <c r="D9287"/>
      <c r="E9287"/>
      <c r="F9287"/>
      <c r="G9287"/>
      <c r="H9287"/>
    </row>
    <row r="9288" spans="1:8" s="124" customFormat="1" x14ac:dyDescent="0.25">
      <c r="A9288"/>
      <c r="B9288"/>
      <c r="C9288"/>
      <c r="D9288"/>
      <c r="E9288"/>
      <c r="F9288"/>
      <c r="G9288"/>
      <c r="H9288"/>
    </row>
    <row r="9289" spans="1:8" s="124" customFormat="1" x14ac:dyDescent="0.25">
      <c r="A9289"/>
      <c r="B9289"/>
      <c r="C9289"/>
      <c r="D9289"/>
      <c r="E9289"/>
      <c r="F9289"/>
      <c r="G9289"/>
      <c r="H9289"/>
    </row>
    <row r="9290" spans="1:8" s="124" customFormat="1" x14ac:dyDescent="0.25">
      <c r="A9290"/>
      <c r="B9290"/>
      <c r="C9290"/>
      <c r="D9290"/>
      <c r="E9290"/>
      <c r="F9290"/>
      <c r="G9290"/>
      <c r="H9290"/>
    </row>
    <row r="9291" spans="1:8" s="124" customFormat="1" x14ac:dyDescent="0.25">
      <c r="A9291"/>
      <c r="B9291"/>
      <c r="C9291"/>
      <c r="D9291"/>
      <c r="E9291"/>
      <c r="F9291"/>
      <c r="G9291"/>
      <c r="H9291"/>
    </row>
    <row r="9292" spans="1:8" s="124" customFormat="1" x14ac:dyDescent="0.25">
      <c r="A9292"/>
      <c r="B9292"/>
      <c r="C9292"/>
      <c r="D9292"/>
      <c r="E9292"/>
      <c r="F9292"/>
      <c r="G9292"/>
      <c r="H9292"/>
    </row>
    <row r="9293" spans="1:8" s="124" customFormat="1" x14ac:dyDescent="0.25">
      <c r="A9293"/>
      <c r="B9293"/>
      <c r="C9293"/>
      <c r="D9293"/>
      <c r="E9293"/>
      <c r="F9293"/>
      <c r="G9293"/>
      <c r="H9293"/>
    </row>
    <row r="9294" spans="1:8" s="124" customFormat="1" x14ac:dyDescent="0.25">
      <c r="A9294"/>
      <c r="B9294"/>
      <c r="C9294"/>
      <c r="D9294"/>
      <c r="E9294"/>
      <c r="F9294"/>
      <c r="G9294"/>
      <c r="H9294"/>
    </row>
    <row r="9295" spans="1:8" s="124" customFormat="1" x14ac:dyDescent="0.25">
      <c r="A9295"/>
      <c r="B9295"/>
      <c r="C9295"/>
      <c r="D9295"/>
      <c r="E9295"/>
      <c r="F9295"/>
      <c r="G9295"/>
      <c r="H9295"/>
    </row>
    <row r="9296" spans="1:8" s="124" customFormat="1" x14ac:dyDescent="0.25">
      <c r="A9296"/>
      <c r="B9296"/>
      <c r="C9296"/>
      <c r="D9296"/>
      <c r="E9296"/>
      <c r="F9296"/>
      <c r="G9296"/>
      <c r="H9296"/>
    </row>
    <row r="9297" spans="1:8" s="124" customFormat="1" x14ac:dyDescent="0.25">
      <c r="A9297"/>
      <c r="B9297"/>
      <c r="C9297"/>
      <c r="D9297"/>
      <c r="E9297"/>
      <c r="F9297"/>
      <c r="G9297"/>
      <c r="H9297"/>
    </row>
    <row r="9298" spans="1:8" s="124" customFormat="1" x14ac:dyDescent="0.25">
      <c r="A9298"/>
      <c r="B9298"/>
      <c r="C9298"/>
      <c r="D9298"/>
      <c r="E9298"/>
      <c r="F9298"/>
      <c r="G9298"/>
      <c r="H9298"/>
    </row>
    <row r="9299" spans="1:8" s="124" customFormat="1" x14ac:dyDescent="0.25">
      <c r="A9299"/>
      <c r="B9299"/>
      <c r="C9299"/>
      <c r="D9299"/>
      <c r="E9299"/>
      <c r="F9299"/>
      <c r="G9299"/>
      <c r="H9299"/>
    </row>
    <row r="9300" spans="1:8" s="124" customFormat="1" x14ac:dyDescent="0.25">
      <c r="A9300"/>
      <c r="B9300"/>
      <c r="C9300"/>
      <c r="D9300"/>
      <c r="E9300"/>
      <c r="F9300"/>
      <c r="G9300"/>
      <c r="H9300"/>
    </row>
    <row r="9301" spans="1:8" s="124" customFormat="1" x14ac:dyDescent="0.25">
      <c r="A9301"/>
      <c r="B9301"/>
      <c r="C9301"/>
      <c r="D9301"/>
      <c r="E9301"/>
      <c r="F9301"/>
      <c r="G9301"/>
      <c r="H9301"/>
    </row>
    <row r="9302" spans="1:8" s="124" customFormat="1" x14ac:dyDescent="0.25">
      <c r="A9302"/>
      <c r="B9302"/>
      <c r="C9302"/>
      <c r="D9302"/>
      <c r="E9302"/>
      <c r="F9302"/>
      <c r="G9302"/>
      <c r="H9302"/>
    </row>
    <row r="9303" spans="1:8" s="124" customFormat="1" x14ac:dyDescent="0.25">
      <c r="A9303"/>
      <c r="B9303"/>
      <c r="C9303"/>
      <c r="D9303"/>
      <c r="E9303"/>
      <c r="F9303"/>
      <c r="G9303"/>
      <c r="H9303"/>
    </row>
    <row r="9304" spans="1:8" s="124" customFormat="1" x14ac:dyDescent="0.25">
      <c r="A9304"/>
      <c r="B9304"/>
      <c r="C9304"/>
      <c r="D9304"/>
      <c r="E9304"/>
      <c r="F9304"/>
      <c r="G9304"/>
      <c r="H9304"/>
    </row>
    <row r="9305" spans="1:8" s="124" customFormat="1" x14ac:dyDescent="0.25">
      <c r="A9305"/>
      <c r="B9305"/>
      <c r="C9305"/>
      <c r="D9305"/>
      <c r="E9305"/>
      <c r="F9305"/>
      <c r="G9305"/>
      <c r="H9305"/>
    </row>
    <row r="9306" spans="1:8" s="124" customFormat="1" x14ac:dyDescent="0.25">
      <c r="A9306"/>
      <c r="B9306"/>
      <c r="C9306"/>
      <c r="D9306"/>
      <c r="E9306"/>
      <c r="F9306"/>
      <c r="G9306"/>
      <c r="H9306"/>
    </row>
    <row r="9307" spans="1:8" s="124" customFormat="1" x14ac:dyDescent="0.25">
      <c r="A9307"/>
      <c r="B9307"/>
      <c r="C9307"/>
      <c r="D9307"/>
      <c r="E9307"/>
      <c r="F9307"/>
      <c r="G9307"/>
      <c r="H9307"/>
    </row>
    <row r="9308" spans="1:8" s="124" customFormat="1" x14ac:dyDescent="0.25">
      <c r="A9308"/>
      <c r="B9308"/>
      <c r="C9308"/>
      <c r="D9308"/>
      <c r="E9308"/>
      <c r="F9308"/>
      <c r="G9308"/>
      <c r="H9308"/>
    </row>
    <row r="9309" spans="1:8" s="124" customFormat="1" x14ac:dyDescent="0.25">
      <c r="A9309"/>
      <c r="B9309"/>
      <c r="C9309"/>
      <c r="D9309"/>
      <c r="E9309"/>
      <c r="F9309"/>
      <c r="G9309"/>
      <c r="H9309"/>
    </row>
    <row r="9310" spans="1:8" s="124" customFormat="1" x14ac:dyDescent="0.25">
      <c r="A9310"/>
      <c r="B9310"/>
      <c r="C9310"/>
      <c r="D9310"/>
      <c r="E9310"/>
      <c r="F9310"/>
      <c r="G9310"/>
      <c r="H9310"/>
    </row>
    <row r="9311" spans="1:8" s="124" customFormat="1" x14ac:dyDescent="0.25">
      <c r="A9311"/>
      <c r="B9311"/>
      <c r="C9311"/>
      <c r="D9311"/>
      <c r="E9311"/>
      <c r="F9311"/>
      <c r="G9311"/>
      <c r="H9311"/>
    </row>
    <row r="9312" spans="1:8" s="124" customFormat="1" x14ac:dyDescent="0.25">
      <c r="A9312"/>
      <c r="B9312"/>
      <c r="C9312"/>
      <c r="D9312"/>
      <c r="E9312"/>
      <c r="F9312"/>
      <c r="G9312"/>
      <c r="H9312"/>
    </row>
    <row r="9313" spans="1:8" s="124" customFormat="1" x14ac:dyDescent="0.25">
      <c r="A9313"/>
      <c r="B9313"/>
      <c r="C9313"/>
      <c r="D9313"/>
      <c r="E9313"/>
      <c r="F9313"/>
      <c r="G9313"/>
      <c r="H9313"/>
    </row>
    <row r="9314" spans="1:8" s="124" customFormat="1" x14ac:dyDescent="0.25">
      <c r="A9314"/>
      <c r="B9314"/>
      <c r="C9314"/>
      <c r="D9314"/>
      <c r="E9314"/>
      <c r="F9314"/>
      <c r="G9314"/>
      <c r="H9314"/>
    </row>
    <row r="9315" spans="1:8" s="124" customFormat="1" x14ac:dyDescent="0.25">
      <c r="A9315"/>
      <c r="B9315"/>
      <c r="C9315"/>
      <c r="D9315"/>
      <c r="E9315"/>
      <c r="F9315"/>
      <c r="G9315"/>
      <c r="H9315"/>
    </row>
    <row r="9316" spans="1:8" s="124" customFormat="1" x14ac:dyDescent="0.25">
      <c r="A9316"/>
      <c r="B9316"/>
      <c r="C9316"/>
      <c r="D9316"/>
      <c r="E9316"/>
      <c r="F9316"/>
      <c r="G9316"/>
      <c r="H9316"/>
    </row>
    <row r="9317" spans="1:8" s="124" customFormat="1" x14ac:dyDescent="0.25">
      <c r="A9317"/>
      <c r="B9317"/>
      <c r="C9317"/>
      <c r="D9317"/>
      <c r="E9317"/>
      <c r="F9317"/>
      <c r="G9317"/>
      <c r="H9317"/>
    </row>
    <row r="9318" spans="1:8" s="124" customFormat="1" x14ac:dyDescent="0.25">
      <c r="A9318"/>
      <c r="B9318"/>
      <c r="C9318"/>
      <c r="D9318"/>
      <c r="E9318"/>
      <c r="F9318"/>
      <c r="G9318"/>
      <c r="H9318"/>
    </row>
    <row r="9319" spans="1:8" s="124" customFormat="1" x14ac:dyDescent="0.25">
      <c r="A9319"/>
      <c r="B9319"/>
      <c r="C9319"/>
      <c r="D9319"/>
      <c r="E9319"/>
      <c r="F9319"/>
      <c r="G9319"/>
      <c r="H9319"/>
    </row>
    <row r="9320" spans="1:8" s="124" customFormat="1" x14ac:dyDescent="0.25">
      <c r="A9320"/>
      <c r="B9320"/>
      <c r="C9320"/>
      <c r="D9320"/>
      <c r="E9320"/>
      <c r="F9320"/>
      <c r="G9320"/>
      <c r="H9320"/>
    </row>
    <row r="9321" spans="1:8" s="124" customFormat="1" x14ac:dyDescent="0.25">
      <c r="A9321"/>
      <c r="B9321"/>
      <c r="C9321"/>
      <c r="D9321"/>
      <c r="E9321"/>
      <c r="F9321"/>
      <c r="G9321"/>
      <c r="H9321"/>
    </row>
    <row r="9322" spans="1:8" s="124" customFormat="1" x14ac:dyDescent="0.25">
      <c r="A9322"/>
      <c r="B9322"/>
      <c r="C9322"/>
      <c r="D9322"/>
      <c r="E9322"/>
      <c r="F9322"/>
      <c r="G9322"/>
      <c r="H9322"/>
    </row>
    <row r="9323" spans="1:8" s="124" customFormat="1" x14ac:dyDescent="0.25">
      <c r="A9323"/>
      <c r="B9323"/>
      <c r="C9323"/>
      <c r="D9323"/>
      <c r="E9323"/>
      <c r="F9323"/>
      <c r="G9323"/>
      <c r="H9323"/>
    </row>
    <row r="9324" spans="1:8" s="124" customFormat="1" x14ac:dyDescent="0.25">
      <c r="A9324"/>
      <c r="B9324"/>
      <c r="C9324"/>
      <c r="D9324"/>
      <c r="E9324"/>
      <c r="F9324"/>
      <c r="G9324"/>
      <c r="H9324"/>
    </row>
    <row r="9325" spans="1:8" s="124" customFormat="1" x14ac:dyDescent="0.25">
      <c r="A9325"/>
      <c r="B9325"/>
      <c r="C9325"/>
      <c r="D9325"/>
      <c r="E9325"/>
      <c r="F9325"/>
      <c r="G9325"/>
      <c r="H9325"/>
    </row>
    <row r="9326" spans="1:8" s="124" customFormat="1" x14ac:dyDescent="0.25">
      <c r="A9326"/>
      <c r="B9326"/>
      <c r="C9326"/>
      <c r="D9326"/>
      <c r="E9326"/>
      <c r="F9326"/>
      <c r="G9326"/>
      <c r="H9326"/>
    </row>
    <row r="9327" spans="1:8" s="124" customFormat="1" x14ac:dyDescent="0.25">
      <c r="A9327"/>
      <c r="B9327"/>
      <c r="C9327"/>
      <c r="D9327"/>
      <c r="E9327"/>
      <c r="F9327"/>
      <c r="G9327"/>
      <c r="H9327"/>
    </row>
    <row r="9328" spans="1:8" s="124" customFormat="1" x14ac:dyDescent="0.25">
      <c r="A9328"/>
      <c r="B9328"/>
      <c r="C9328"/>
      <c r="D9328"/>
      <c r="E9328"/>
      <c r="F9328"/>
      <c r="G9328"/>
      <c r="H9328"/>
    </row>
    <row r="9329" spans="1:8" s="124" customFormat="1" x14ac:dyDescent="0.25">
      <c r="A9329"/>
      <c r="B9329"/>
      <c r="C9329"/>
      <c r="D9329"/>
      <c r="E9329"/>
      <c r="F9329"/>
      <c r="G9329"/>
      <c r="H9329"/>
    </row>
    <row r="9330" spans="1:8" s="124" customFormat="1" x14ac:dyDescent="0.25">
      <c r="A9330"/>
      <c r="B9330"/>
      <c r="C9330"/>
      <c r="D9330"/>
      <c r="E9330"/>
      <c r="F9330"/>
      <c r="G9330"/>
      <c r="H9330"/>
    </row>
    <row r="9331" spans="1:8" s="124" customFormat="1" x14ac:dyDescent="0.25">
      <c r="A9331"/>
      <c r="B9331"/>
      <c r="C9331"/>
      <c r="D9331"/>
      <c r="E9331"/>
      <c r="F9331"/>
      <c r="G9331"/>
      <c r="H9331"/>
    </row>
    <row r="9332" spans="1:8" s="124" customFormat="1" x14ac:dyDescent="0.25">
      <c r="A9332"/>
      <c r="B9332"/>
      <c r="C9332"/>
      <c r="D9332"/>
      <c r="E9332"/>
      <c r="F9332"/>
      <c r="G9332"/>
      <c r="H9332"/>
    </row>
    <row r="9333" spans="1:8" s="124" customFormat="1" x14ac:dyDescent="0.25">
      <c r="A9333"/>
      <c r="B9333"/>
      <c r="C9333"/>
      <c r="D9333"/>
      <c r="E9333"/>
      <c r="F9333"/>
      <c r="G9333"/>
      <c r="H9333"/>
    </row>
    <row r="9334" spans="1:8" s="124" customFormat="1" x14ac:dyDescent="0.25">
      <c r="A9334"/>
      <c r="B9334"/>
      <c r="C9334"/>
      <c r="D9334"/>
      <c r="E9334"/>
      <c r="F9334"/>
      <c r="G9334"/>
      <c r="H9334"/>
    </row>
    <row r="9335" spans="1:8" s="124" customFormat="1" x14ac:dyDescent="0.25">
      <c r="A9335"/>
      <c r="B9335"/>
      <c r="C9335"/>
      <c r="D9335"/>
      <c r="E9335"/>
      <c r="F9335"/>
      <c r="G9335"/>
      <c r="H9335"/>
    </row>
    <row r="9336" spans="1:8" s="124" customFormat="1" x14ac:dyDescent="0.25">
      <c r="A9336"/>
      <c r="B9336"/>
      <c r="C9336"/>
      <c r="D9336"/>
      <c r="E9336"/>
      <c r="F9336"/>
      <c r="G9336"/>
      <c r="H9336"/>
    </row>
    <row r="9337" spans="1:8" s="124" customFormat="1" x14ac:dyDescent="0.25">
      <c r="A9337"/>
      <c r="B9337"/>
      <c r="C9337"/>
      <c r="D9337"/>
      <c r="E9337"/>
      <c r="F9337"/>
      <c r="G9337"/>
      <c r="H9337"/>
    </row>
    <row r="9338" spans="1:8" s="124" customFormat="1" x14ac:dyDescent="0.25">
      <c r="A9338"/>
      <c r="B9338"/>
      <c r="C9338"/>
      <c r="D9338"/>
      <c r="E9338"/>
      <c r="F9338"/>
      <c r="G9338"/>
      <c r="H9338"/>
    </row>
    <row r="9339" spans="1:8" s="124" customFormat="1" x14ac:dyDescent="0.25">
      <c r="A9339"/>
      <c r="B9339"/>
      <c r="C9339"/>
      <c r="D9339"/>
      <c r="E9339"/>
      <c r="F9339"/>
      <c r="G9339"/>
      <c r="H9339"/>
    </row>
    <row r="9340" spans="1:8" s="124" customFormat="1" x14ac:dyDescent="0.25">
      <c r="A9340"/>
      <c r="B9340"/>
      <c r="C9340"/>
      <c r="D9340"/>
      <c r="E9340"/>
      <c r="F9340"/>
      <c r="G9340"/>
      <c r="H9340"/>
    </row>
    <row r="9341" spans="1:8" s="124" customFormat="1" x14ac:dyDescent="0.25">
      <c r="A9341"/>
      <c r="B9341"/>
      <c r="C9341"/>
      <c r="D9341"/>
      <c r="E9341"/>
      <c r="F9341"/>
      <c r="G9341"/>
      <c r="H9341"/>
    </row>
    <row r="9342" spans="1:8" s="124" customFormat="1" x14ac:dyDescent="0.25">
      <c r="A9342"/>
      <c r="B9342"/>
      <c r="C9342"/>
      <c r="D9342"/>
      <c r="E9342"/>
      <c r="F9342"/>
      <c r="G9342"/>
      <c r="H9342"/>
    </row>
    <row r="9343" spans="1:8" s="124" customFormat="1" x14ac:dyDescent="0.25">
      <c r="A9343"/>
      <c r="B9343"/>
      <c r="C9343"/>
      <c r="D9343"/>
      <c r="E9343"/>
      <c r="F9343"/>
      <c r="G9343"/>
      <c r="H9343"/>
    </row>
    <row r="9344" spans="1:8" s="124" customFormat="1" x14ac:dyDescent="0.25">
      <c r="A9344"/>
      <c r="B9344"/>
      <c r="C9344"/>
      <c r="D9344"/>
      <c r="E9344"/>
      <c r="F9344"/>
      <c r="G9344"/>
      <c r="H9344"/>
    </row>
    <row r="9345" spans="1:8" s="124" customFormat="1" x14ac:dyDescent="0.25">
      <c r="A9345"/>
      <c r="B9345"/>
      <c r="C9345"/>
      <c r="D9345"/>
      <c r="E9345"/>
      <c r="F9345"/>
      <c r="G9345"/>
      <c r="H9345"/>
    </row>
    <row r="9346" spans="1:8" s="124" customFormat="1" x14ac:dyDescent="0.25">
      <c r="A9346"/>
      <c r="B9346"/>
      <c r="C9346"/>
      <c r="D9346"/>
      <c r="E9346"/>
      <c r="F9346"/>
      <c r="G9346"/>
      <c r="H9346"/>
    </row>
    <row r="9347" spans="1:8" s="124" customFormat="1" x14ac:dyDescent="0.25">
      <c r="A9347"/>
      <c r="B9347"/>
      <c r="C9347"/>
      <c r="D9347"/>
      <c r="E9347"/>
      <c r="F9347"/>
      <c r="G9347"/>
      <c r="H9347"/>
    </row>
    <row r="9348" spans="1:8" s="124" customFormat="1" x14ac:dyDescent="0.25">
      <c r="A9348"/>
      <c r="B9348"/>
      <c r="C9348"/>
      <c r="D9348"/>
      <c r="E9348"/>
      <c r="F9348"/>
      <c r="G9348"/>
      <c r="H9348"/>
    </row>
    <row r="9349" spans="1:8" s="124" customFormat="1" x14ac:dyDescent="0.25">
      <c r="A9349"/>
      <c r="B9349"/>
      <c r="C9349"/>
      <c r="D9349"/>
      <c r="E9349"/>
      <c r="F9349"/>
      <c r="G9349"/>
      <c r="H9349"/>
    </row>
    <row r="9350" spans="1:8" s="124" customFormat="1" x14ac:dyDescent="0.25">
      <c r="A9350"/>
      <c r="B9350"/>
      <c r="C9350"/>
      <c r="D9350"/>
      <c r="E9350"/>
      <c r="F9350"/>
      <c r="G9350"/>
      <c r="H9350"/>
    </row>
    <row r="9351" spans="1:8" s="124" customFormat="1" x14ac:dyDescent="0.25">
      <c r="A9351"/>
      <c r="B9351"/>
      <c r="C9351"/>
      <c r="D9351"/>
      <c r="E9351"/>
      <c r="F9351"/>
      <c r="G9351"/>
      <c r="H9351"/>
    </row>
    <row r="9352" spans="1:8" s="124" customFormat="1" x14ac:dyDescent="0.25">
      <c r="A9352"/>
      <c r="B9352"/>
      <c r="C9352"/>
      <c r="D9352"/>
      <c r="E9352"/>
      <c r="F9352"/>
      <c r="G9352"/>
      <c r="H9352"/>
    </row>
    <row r="9353" spans="1:8" s="124" customFormat="1" x14ac:dyDescent="0.25">
      <c r="A9353"/>
      <c r="B9353"/>
      <c r="C9353"/>
      <c r="D9353"/>
      <c r="E9353"/>
      <c r="F9353"/>
      <c r="G9353"/>
      <c r="H9353"/>
    </row>
    <row r="9354" spans="1:8" s="124" customFormat="1" x14ac:dyDescent="0.25">
      <c r="A9354"/>
      <c r="B9354"/>
      <c r="C9354"/>
      <c r="D9354"/>
      <c r="E9354"/>
      <c r="F9354"/>
      <c r="G9354"/>
      <c r="H9354"/>
    </row>
    <row r="9355" spans="1:8" s="124" customFormat="1" x14ac:dyDescent="0.25">
      <c r="A9355"/>
      <c r="B9355"/>
      <c r="C9355"/>
      <c r="D9355"/>
      <c r="E9355"/>
      <c r="F9355"/>
      <c r="G9355"/>
      <c r="H9355"/>
    </row>
    <row r="9356" spans="1:8" s="124" customFormat="1" x14ac:dyDescent="0.25">
      <c r="A9356"/>
      <c r="B9356"/>
      <c r="C9356"/>
      <c r="D9356"/>
      <c r="E9356"/>
      <c r="F9356"/>
      <c r="G9356"/>
      <c r="H9356"/>
    </row>
    <row r="9357" spans="1:8" s="124" customFormat="1" x14ac:dyDescent="0.25">
      <c r="A9357"/>
      <c r="B9357"/>
      <c r="C9357"/>
      <c r="D9357"/>
      <c r="E9357"/>
      <c r="F9357"/>
      <c r="G9357"/>
      <c r="H9357"/>
    </row>
    <row r="9358" spans="1:8" s="124" customFormat="1" x14ac:dyDescent="0.25">
      <c r="A9358"/>
      <c r="B9358"/>
      <c r="C9358"/>
      <c r="D9358"/>
      <c r="E9358"/>
      <c r="F9358"/>
      <c r="G9358"/>
      <c r="H9358"/>
    </row>
    <row r="9359" spans="1:8" s="124" customFormat="1" x14ac:dyDescent="0.25">
      <c r="A9359"/>
      <c r="B9359"/>
      <c r="C9359"/>
      <c r="D9359"/>
      <c r="E9359"/>
      <c r="F9359"/>
      <c r="G9359"/>
      <c r="H9359"/>
    </row>
    <row r="9360" spans="1:8" s="124" customFormat="1" x14ac:dyDescent="0.25">
      <c r="A9360"/>
      <c r="B9360"/>
      <c r="C9360"/>
      <c r="D9360"/>
      <c r="E9360"/>
      <c r="F9360"/>
      <c r="G9360"/>
      <c r="H9360"/>
    </row>
    <row r="9361" spans="1:8" s="124" customFormat="1" x14ac:dyDescent="0.25">
      <c r="A9361"/>
      <c r="B9361"/>
      <c r="C9361"/>
      <c r="D9361"/>
      <c r="E9361"/>
      <c r="F9361"/>
      <c r="G9361"/>
      <c r="H9361"/>
    </row>
    <row r="9362" spans="1:8" s="124" customFormat="1" x14ac:dyDescent="0.25">
      <c r="A9362"/>
      <c r="B9362"/>
      <c r="C9362"/>
      <c r="D9362"/>
      <c r="E9362"/>
      <c r="F9362"/>
      <c r="G9362"/>
      <c r="H9362"/>
    </row>
    <row r="9363" spans="1:8" s="124" customFormat="1" x14ac:dyDescent="0.25">
      <c r="A9363"/>
      <c r="B9363"/>
      <c r="C9363"/>
      <c r="D9363"/>
      <c r="E9363"/>
      <c r="F9363"/>
      <c r="G9363"/>
      <c r="H9363"/>
    </row>
    <row r="9364" spans="1:8" s="124" customFormat="1" x14ac:dyDescent="0.25">
      <c r="A9364"/>
      <c r="B9364"/>
      <c r="C9364"/>
      <c r="D9364"/>
      <c r="E9364"/>
      <c r="F9364"/>
      <c r="G9364"/>
      <c r="H9364"/>
    </row>
    <row r="9365" spans="1:8" s="124" customFormat="1" x14ac:dyDescent="0.25">
      <c r="A9365"/>
      <c r="B9365"/>
      <c r="C9365"/>
      <c r="D9365"/>
      <c r="E9365"/>
      <c r="F9365"/>
      <c r="G9365"/>
      <c r="H9365"/>
    </row>
    <row r="9366" spans="1:8" s="124" customFormat="1" x14ac:dyDescent="0.25">
      <c r="A9366"/>
      <c r="B9366"/>
      <c r="C9366"/>
      <c r="D9366"/>
      <c r="E9366"/>
      <c r="F9366"/>
      <c r="G9366"/>
      <c r="H9366"/>
    </row>
    <row r="9367" spans="1:8" s="124" customFormat="1" x14ac:dyDescent="0.25">
      <c r="A9367"/>
      <c r="B9367"/>
      <c r="C9367"/>
      <c r="D9367"/>
      <c r="E9367"/>
      <c r="F9367"/>
      <c r="G9367"/>
      <c r="H9367"/>
    </row>
    <row r="9368" spans="1:8" s="124" customFormat="1" x14ac:dyDescent="0.25">
      <c r="A9368"/>
      <c r="B9368"/>
      <c r="C9368"/>
      <c r="D9368"/>
      <c r="E9368"/>
      <c r="F9368"/>
      <c r="G9368"/>
      <c r="H9368"/>
    </row>
    <row r="9369" spans="1:8" s="124" customFormat="1" x14ac:dyDescent="0.25">
      <c r="A9369"/>
      <c r="B9369"/>
      <c r="C9369"/>
      <c r="D9369"/>
      <c r="E9369"/>
      <c r="F9369"/>
      <c r="G9369"/>
      <c r="H9369"/>
    </row>
    <row r="9370" spans="1:8" s="124" customFormat="1" x14ac:dyDescent="0.25">
      <c r="A9370"/>
      <c r="B9370"/>
      <c r="C9370"/>
      <c r="D9370"/>
      <c r="E9370"/>
      <c r="F9370"/>
      <c r="G9370"/>
      <c r="H9370"/>
    </row>
    <row r="9371" spans="1:8" s="124" customFormat="1" x14ac:dyDescent="0.25">
      <c r="A9371"/>
      <c r="B9371"/>
      <c r="C9371"/>
      <c r="D9371"/>
      <c r="E9371"/>
      <c r="F9371"/>
      <c r="G9371"/>
      <c r="H9371"/>
    </row>
    <row r="9372" spans="1:8" s="124" customFormat="1" x14ac:dyDescent="0.25">
      <c r="A9372"/>
      <c r="B9372"/>
      <c r="C9372"/>
      <c r="D9372"/>
      <c r="E9372"/>
      <c r="F9372"/>
      <c r="G9372"/>
      <c r="H9372"/>
    </row>
    <row r="9373" spans="1:8" s="124" customFormat="1" x14ac:dyDescent="0.25">
      <c r="A9373"/>
      <c r="B9373"/>
      <c r="C9373"/>
      <c r="D9373"/>
      <c r="E9373"/>
      <c r="F9373"/>
      <c r="G9373"/>
      <c r="H9373"/>
    </row>
    <row r="9374" spans="1:8" s="124" customFormat="1" x14ac:dyDescent="0.25">
      <c r="A9374"/>
      <c r="B9374"/>
      <c r="C9374"/>
      <c r="D9374"/>
      <c r="E9374"/>
      <c r="F9374"/>
      <c r="G9374"/>
      <c r="H9374"/>
    </row>
    <row r="9375" spans="1:8" s="124" customFormat="1" x14ac:dyDescent="0.25">
      <c r="A9375"/>
      <c r="B9375"/>
      <c r="C9375"/>
      <c r="D9375"/>
      <c r="E9375"/>
      <c r="F9375"/>
      <c r="G9375"/>
      <c r="H9375"/>
    </row>
    <row r="9376" spans="1:8" s="124" customFormat="1" x14ac:dyDescent="0.25">
      <c r="A9376"/>
      <c r="B9376"/>
      <c r="C9376"/>
      <c r="D9376"/>
      <c r="E9376"/>
      <c r="F9376"/>
      <c r="G9376"/>
      <c r="H9376"/>
    </row>
    <row r="9377" spans="1:8" s="124" customFormat="1" x14ac:dyDescent="0.25">
      <c r="A9377"/>
      <c r="B9377"/>
      <c r="C9377"/>
      <c r="D9377"/>
      <c r="E9377"/>
      <c r="F9377"/>
      <c r="G9377"/>
      <c r="H9377"/>
    </row>
    <row r="9378" spans="1:8" s="124" customFormat="1" x14ac:dyDescent="0.25">
      <c r="A9378"/>
      <c r="B9378"/>
      <c r="C9378"/>
      <c r="D9378"/>
      <c r="E9378"/>
      <c r="F9378"/>
      <c r="G9378"/>
      <c r="H9378"/>
    </row>
    <row r="9379" spans="1:8" s="124" customFormat="1" x14ac:dyDescent="0.25">
      <c r="A9379"/>
      <c r="B9379"/>
      <c r="C9379"/>
      <c r="D9379"/>
      <c r="E9379"/>
      <c r="F9379"/>
      <c r="G9379"/>
      <c r="H9379"/>
    </row>
    <row r="9380" spans="1:8" s="124" customFormat="1" x14ac:dyDescent="0.25">
      <c r="A9380"/>
      <c r="B9380"/>
      <c r="C9380"/>
      <c r="D9380"/>
      <c r="E9380"/>
      <c r="F9380"/>
      <c r="G9380"/>
      <c r="H9380"/>
    </row>
    <row r="9381" spans="1:8" s="124" customFormat="1" x14ac:dyDescent="0.25">
      <c r="A9381"/>
      <c r="B9381"/>
      <c r="C9381"/>
      <c r="D9381"/>
      <c r="E9381"/>
      <c r="F9381"/>
      <c r="G9381"/>
      <c r="H9381"/>
    </row>
    <row r="9382" spans="1:8" s="124" customFormat="1" x14ac:dyDescent="0.25">
      <c r="A9382"/>
      <c r="B9382"/>
      <c r="C9382"/>
      <c r="D9382"/>
      <c r="E9382"/>
      <c r="F9382"/>
      <c r="G9382"/>
      <c r="H9382"/>
    </row>
    <row r="9383" spans="1:8" s="124" customFormat="1" x14ac:dyDescent="0.25">
      <c r="A9383"/>
      <c r="B9383"/>
      <c r="C9383"/>
      <c r="D9383"/>
      <c r="E9383"/>
      <c r="F9383"/>
      <c r="G9383"/>
      <c r="H9383"/>
    </row>
    <row r="9384" spans="1:8" s="124" customFormat="1" x14ac:dyDescent="0.25">
      <c r="A9384"/>
      <c r="B9384"/>
      <c r="C9384"/>
      <c r="D9384"/>
      <c r="E9384"/>
      <c r="F9384"/>
      <c r="G9384"/>
      <c r="H9384"/>
    </row>
    <row r="9385" spans="1:8" s="124" customFormat="1" x14ac:dyDescent="0.25">
      <c r="A9385"/>
      <c r="B9385"/>
      <c r="C9385"/>
      <c r="D9385"/>
      <c r="E9385"/>
      <c r="F9385"/>
      <c r="G9385"/>
      <c r="H9385"/>
    </row>
    <row r="9386" spans="1:8" s="124" customFormat="1" x14ac:dyDescent="0.25">
      <c r="A9386"/>
      <c r="B9386"/>
      <c r="C9386"/>
      <c r="D9386"/>
      <c r="E9386"/>
      <c r="F9386"/>
      <c r="G9386"/>
      <c r="H9386"/>
    </row>
    <row r="9387" spans="1:8" s="124" customFormat="1" x14ac:dyDescent="0.25">
      <c r="A9387"/>
      <c r="B9387"/>
      <c r="C9387"/>
      <c r="D9387"/>
      <c r="E9387"/>
      <c r="F9387"/>
      <c r="G9387"/>
      <c r="H9387"/>
    </row>
    <row r="9388" spans="1:8" s="124" customFormat="1" x14ac:dyDescent="0.25">
      <c r="A9388"/>
      <c r="B9388"/>
      <c r="C9388"/>
      <c r="D9388"/>
      <c r="E9388"/>
      <c r="F9388"/>
      <c r="G9388"/>
      <c r="H9388"/>
    </row>
    <row r="9389" spans="1:8" s="124" customFormat="1" x14ac:dyDescent="0.25">
      <c r="A9389"/>
      <c r="B9389"/>
      <c r="C9389"/>
      <c r="D9389"/>
      <c r="E9389"/>
      <c r="F9389"/>
      <c r="G9389"/>
      <c r="H9389"/>
    </row>
    <row r="9390" spans="1:8" s="124" customFormat="1" x14ac:dyDescent="0.25">
      <c r="A9390"/>
      <c r="B9390"/>
      <c r="C9390"/>
      <c r="D9390"/>
      <c r="E9390"/>
      <c r="F9390"/>
      <c r="G9390"/>
      <c r="H9390"/>
    </row>
    <row r="9391" spans="1:8" s="124" customFormat="1" x14ac:dyDescent="0.25">
      <c r="A9391"/>
      <c r="B9391"/>
      <c r="C9391"/>
      <c r="D9391"/>
      <c r="E9391"/>
      <c r="F9391"/>
      <c r="G9391"/>
      <c r="H9391"/>
    </row>
    <row r="9392" spans="1:8" s="124" customFormat="1" x14ac:dyDescent="0.25">
      <c r="A9392"/>
      <c r="B9392"/>
      <c r="C9392"/>
      <c r="D9392"/>
      <c r="E9392"/>
      <c r="F9392"/>
      <c r="G9392"/>
      <c r="H9392"/>
    </row>
    <row r="9393" spans="1:8" s="124" customFormat="1" x14ac:dyDescent="0.25">
      <c r="A9393"/>
      <c r="B9393"/>
      <c r="C9393"/>
      <c r="D9393"/>
      <c r="E9393"/>
      <c r="F9393"/>
      <c r="G9393"/>
      <c r="H9393"/>
    </row>
    <row r="9394" spans="1:8" s="124" customFormat="1" x14ac:dyDescent="0.25">
      <c r="A9394"/>
      <c r="B9394"/>
      <c r="C9394"/>
      <c r="D9394"/>
      <c r="E9394"/>
      <c r="F9394"/>
      <c r="G9394"/>
      <c r="H9394"/>
    </row>
    <row r="9395" spans="1:8" s="124" customFormat="1" x14ac:dyDescent="0.25">
      <c r="A9395"/>
      <c r="B9395"/>
      <c r="C9395"/>
      <c r="D9395"/>
      <c r="E9395"/>
      <c r="F9395"/>
      <c r="G9395"/>
      <c r="H9395"/>
    </row>
    <row r="9396" spans="1:8" s="124" customFormat="1" x14ac:dyDescent="0.25">
      <c r="A9396"/>
      <c r="B9396"/>
      <c r="C9396"/>
      <c r="D9396"/>
      <c r="E9396"/>
      <c r="F9396"/>
      <c r="G9396"/>
      <c r="H9396"/>
    </row>
    <row r="9397" spans="1:8" s="124" customFormat="1" x14ac:dyDescent="0.25">
      <c r="A9397"/>
      <c r="B9397"/>
      <c r="C9397"/>
      <c r="D9397"/>
      <c r="E9397"/>
      <c r="F9397"/>
      <c r="G9397"/>
      <c r="H9397"/>
    </row>
    <row r="9398" spans="1:8" s="124" customFormat="1" x14ac:dyDescent="0.25">
      <c r="A9398"/>
      <c r="B9398"/>
      <c r="C9398"/>
      <c r="D9398"/>
      <c r="E9398"/>
      <c r="F9398"/>
      <c r="G9398"/>
      <c r="H9398"/>
    </row>
    <row r="9399" spans="1:8" s="124" customFormat="1" x14ac:dyDescent="0.25">
      <c r="A9399"/>
      <c r="B9399"/>
      <c r="C9399"/>
      <c r="D9399"/>
      <c r="E9399"/>
      <c r="F9399"/>
      <c r="G9399"/>
      <c r="H9399"/>
    </row>
    <row r="9400" spans="1:8" s="124" customFormat="1" x14ac:dyDescent="0.25">
      <c r="A9400"/>
      <c r="B9400"/>
      <c r="C9400"/>
      <c r="D9400"/>
      <c r="E9400"/>
      <c r="F9400"/>
      <c r="G9400"/>
      <c r="H9400"/>
    </row>
    <row r="9401" spans="1:8" s="124" customFormat="1" x14ac:dyDescent="0.25">
      <c r="A9401"/>
      <c r="B9401"/>
      <c r="C9401"/>
      <c r="D9401"/>
      <c r="E9401"/>
      <c r="F9401"/>
      <c r="G9401"/>
      <c r="H9401"/>
    </row>
    <row r="9402" spans="1:8" s="124" customFormat="1" x14ac:dyDescent="0.25">
      <c r="A9402"/>
      <c r="B9402"/>
      <c r="C9402"/>
      <c r="D9402"/>
      <c r="E9402"/>
      <c r="F9402"/>
      <c r="G9402"/>
      <c r="H9402"/>
    </row>
    <row r="9403" spans="1:8" s="124" customFormat="1" x14ac:dyDescent="0.25">
      <c r="A9403"/>
      <c r="B9403"/>
      <c r="C9403"/>
      <c r="D9403"/>
      <c r="E9403"/>
      <c r="F9403"/>
      <c r="G9403"/>
      <c r="H9403"/>
    </row>
    <row r="9404" spans="1:8" s="124" customFormat="1" x14ac:dyDescent="0.25">
      <c r="A9404"/>
      <c r="B9404"/>
      <c r="C9404"/>
      <c r="D9404"/>
      <c r="E9404"/>
      <c r="F9404"/>
      <c r="G9404"/>
      <c r="H9404"/>
    </row>
    <row r="9405" spans="1:8" s="124" customFormat="1" x14ac:dyDescent="0.25">
      <c r="A9405"/>
      <c r="B9405"/>
      <c r="C9405"/>
      <c r="D9405"/>
      <c r="E9405"/>
      <c r="F9405"/>
      <c r="G9405"/>
      <c r="H9405"/>
    </row>
    <row r="9406" spans="1:8" s="124" customFormat="1" x14ac:dyDescent="0.25">
      <c r="A9406"/>
      <c r="B9406"/>
      <c r="C9406"/>
      <c r="D9406"/>
      <c r="E9406"/>
      <c r="F9406"/>
      <c r="G9406"/>
      <c r="H9406"/>
    </row>
    <row r="9407" spans="1:8" s="124" customFormat="1" x14ac:dyDescent="0.25">
      <c r="A9407"/>
      <c r="B9407"/>
      <c r="C9407"/>
      <c r="D9407"/>
      <c r="E9407"/>
      <c r="F9407"/>
      <c r="G9407"/>
      <c r="H9407"/>
    </row>
    <row r="9408" spans="1:8" s="124" customFormat="1" x14ac:dyDescent="0.25">
      <c r="A9408"/>
      <c r="B9408"/>
      <c r="C9408"/>
      <c r="D9408"/>
      <c r="E9408"/>
      <c r="F9408"/>
      <c r="G9408"/>
      <c r="H9408"/>
    </row>
    <row r="9409" spans="1:8" s="124" customFormat="1" x14ac:dyDescent="0.25">
      <c r="A9409"/>
      <c r="B9409"/>
      <c r="C9409"/>
      <c r="D9409"/>
      <c r="E9409"/>
      <c r="F9409"/>
      <c r="G9409"/>
      <c r="H9409"/>
    </row>
    <row r="9410" spans="1:8" s="124" customFormat="1" x14ac:dyDescent="0.25">
      <c r="A9410"/>
      <c r="B9410"/>
      <c r="C9410"/>
      <c r="D9410"/>
      <c r="E9410"/>
      <c r="F9410"/>
      <c r="G9410"/>
      <c r="H9410"/>
    </row>
    <row r="9411" spans="1:8" s="124" customFormat="1" x14ac:dyDescent="0.25">
      <c r="A9411"/>
      <c r="B9411"/>
      <c r="C9411"/>
      <c r="D9411"/>
      <c r="E9411"/>
      <c r="F9411"/>
      <c r="G9411"/>
      <c r="H9411"/>
    </row>
    <row r="9412" spans="1:8" s="124" customFormat="1" x14ac:dyDescent="0.25">
      <c r="A9412"/>
      <c r="B9412"/>
      <c r="C9412"/>
      <c r="D9412"/>
      <c r="E9412"/>
      <c r="F9412"/>
      <c r="G9412"/>
      <c r="H9412"/>
    </row>
    <row r="9413" spans="1:8" s="124" customFormat="1" x14ac:dyDescent="0.25">
      <c r="A9413"/>
      <c r="B9413"/>
      <c r="C9413"/>
      <c r="D9413"/>
      <c r="E9413"/>
      <c r="F9413"/>
      <c r="G9413"/>
      <c r="H9413"/>
    </row>
    <row r="9414" spans="1:8" s="124" customFormat="1" x14ac:dyDescent="0.25">
      <c r="A9414"/>
      <c r="B9414"/>
      <c r="C9414"/>
      <c r="D9414"/>
      <c r="E9414"/>
      <c r="F9414"/>
      <c r="G9414"/>
      <c r="H9414"/>
    </row>
    <row r="9415" spans="1:8" s="124" customFormat="1" x14ac:dyDescent="0.25">
      <c r="A9415"/>
      <c r="B9415"/>
      <c r="C9415"/>
      <c r="D9415"/>
      <c r="E9415"/>
      <c r="F9415"/>
      <c r="G9415"/>
      <c r="H9415"/>
    </row>
    <row r="9416" spans="1:8" s="124" customFormat="1" x14ac:dyDescent="0.25">
      <c r="A9416"/>
      <c r="B9416"/>
      <c r="C9416"/>
      <c r="D9416"/>
      <c r="E9416"/>
      <c r="F9416"/>
      <c r="G9416"/>
      <c r="H9416"/>
    </row>
    <row r="9417" spans="1:8" s="124" customFormat="1" x14ac:dyDescent="0.25">
      <c r="A9417"/>
      <c r="B9417"/>
      <c r="C9417"/>
      <c r="D9417"/>
      <c r="E9417"/>
      <c r="F9417"/>
      <c r="G9417"/>
      <c r="H9417"/>
    </row>
    <row r="9418" spans="1:8" s="124" customFormat="1" x14ac:dyDescent="0.25">
      <c r="A9418"/>
      <c r="B9418"/>
      <c r="C9418"/>
      <c r="D9418"/>
      <c r="E9418"/>
      <c r="F9418"/>
      <c r="G9418"/>
      <c r="H9418"/>
    </row>
    <row r="9419" spans="1:8" s="124" customFormat="1" x14ac:dyDescent="0.25">
      <c r="A9419"/>
      <c r="B9419"/>
      <c r="C9419"/>
      <c r="D9419"/>
      <c r="E9419"/>
      <c r="F9419"/>
      <c r="G9419"/>
      <c r="H9419"/>
    </row>
    <row r="9420" spans="1:8" s="124" customFormat="1" x14ac:dyDescent="0.25">
      <c r="A9420"/>
      <c r="B9420"/>
      <c r="C9420"/>
      <c r="D9420"/>
      <c r="E9420"/>
      <c r="F9420"/>
      <c r="G9420"/>
      <c r="H9420"/>
    </row>
    <row r="9421" spans="1:8" s="124" customFormat="1" x14ac:dyDescent="0.25">
      <c r="A9421"/>
      <c r="B9421"/>
      <c r="C9421"/>
      <c r="D9421"/>
      <c r="E9421"/>
      <c r="F9421"/>
      <c r="G9421"/>
      <c r="H9421"/>
    </row>
    <row r="9422" spans="1:8" s="124" customFormat="1" x14ac:dyDescent="0.25">
      <c r="A9422"/>
      <c r="B9422"/>
      <c r="C9422"/>
      <c r="D9422"/>
      <c r="E9422"/>
      <c r="F9422"/>
      <c r="G9422"/>
      <c r="H9422"/>
    </row>
    <row r="9423" spans="1:8" s="124" customFormat="1" x14ac:dyDescent="0.25">
      <c r="A9423"/>
      <c r="B9423"/>
      <c r="C9423"/>
      <c r="D9423"/>
      <c r="E9423"/>
      <c r="F9423"/>
      <c r="G9423"/>
      <c r="H9423"/>
    </row>
    <row r="9424" spans="1:8" s="124" customFormat="1" x14ac:dyDescent="0.25">
      <c r="A9424"/>
      <c r="B9424"/>
      <c r="C9424"/>
      <c r="D9424"/>
      <c r="E9424"/>
      <c r="F9424"/>
      <c r="G9424"/>
      <c r="H9424"/>
    </row>
    <row r="9425" spans="1:8" s="124" customFormat="1" x14ac:dyDescent="0.25">
      <c r="A9425"/>
      <c r="B9425"/>
      <c r="C9425"/>
      <c r="D9425"/>
      <c r="E9425"/>
      <c r="F9425"/>
      <c r="G9425"/>
      <c r="H9425"/>
    </row>
    <row r="9426" spans="1:8" s="124" customFormat="1" x14ac:dyDescent="0.25">
      <c r="A9426"/>
      <c r="B9426"/>
      <c r="C9426"/>
      <c r="D9426"/>
      <c r="E9426"/>
      <c r="F9426"/>
      <c r="G9426"/>
      <c r="H9426"/>
    </row>
    <row r="9427" spans="1:8" s="124" customFormat="1" x14ac:dyDescent="0.25">
      <c r="A9427"/>
      <c r="B9427"/>
      <c r="C9427"/>
      <c r="D9427"/>
      <c r="E9427"/>
      <c r="F9427"/>
      <c r="G9427"/>
      <c r="H9427"/>
    </row>
    <row r="9428" spans="1:8" s="124" customFormat="1" x14ac:dyDescent="0.25">
      <c r="A9428"/>
      <c r="B9428"/>
      <c r="C9428"/>
      <c r="D9428"/>
      <c r="E9428"/>
      <c r="F9428"/>
      <c r="G9428"/>
      <c r="H9428"/>
    </row>
    <row r="9429" spans="1:8" s="124" customFormat="1" x14ac:dyDescent="0.25">
      <c r="A9429"/>
      <c r="B9429"/>
      <c r="C9429"/>
      <c r="D9429"/>
      <c r="E9429"/>
      <c r="F9429"/>
      <c r="G9429"/>
      <c r="H9429"/>
    </row>
    <row r="9430" spans="1:8" s="124" customFormat="1" x14ac:dyDescent="0.25">
      <c r="A9430"/>
      <c r="B9430"/>
      <c r="C9430"/>
      <c r="D9430"/>
      <c r="E9430"/>
      <c r="F9430"/>
      <c r="G9430"/>
      <c r="H9430"/>
    </row>
    <row r="9431" spans="1:8" s="124" customFormat="1" x14ac:dyDescent="0.25">
      <c r="A9431"/>
      <c r="B9431"/>
      <c r="C9431"/>
      <c r="D9431"/>
      <c r="E9431"/>
      <c r="F9431"/>
      <c r="G9431"/>
      <c r="H9431"/>
    </row>
    <row r="9432" spans="1:8" s="124" customFormat="1" x14ac:dyDescent="0.25">
      <c r="A9432"/>
      <c r="B9432"/>
      <c r="C9432"/>
      <c r="D9432"/>
      <c r="E9432"/>
      <c r="F9432"/>
      <c r="G9432"/>
      <c r="H9432"/>
    </row>
    <row r="9433" spans="1:8" s="124" customFormat="1" x14ac:dyDescent="0.25">
      <c r="A9433"/>
      <c r="B9433"/>
      <c r="C9433"/>
      <c r="D9433"/>
      <c r="E9433"/>
      <c r="F9433"/>
      <c r="G9433"/>
      <c r="H9433"/>
    </row>
    <row r="9434" spans="1:8" s="124" customFormat="1" x14ac:dyDescent="0.25">
      <c r="A9434"/>
      <c r="B9434"/>
      <c r="C9434"/>
      <c r="D9434"/>
      <c r="E9434"/>
      <c r="F9434"/>
      <c r="G9434"/>
      <c r="H9434"/>
    </row>
    <row r="9435" spans="1:8" s="124" customFormat="1" x14ac:dyDescent="0.25">
      <c r="A9435"/>
      <c r="B9435"/>
      <c r="C9435"/>
      <c r="D9435"/>
      <c r="E9435"/>
      <c r="F9435"/>
      <c r="G9435"/>
      <c r="H9435"/>
    </row>
    <row r="9436" spans="1:8" s="124" customFormat="1" x14ac:dyDescent="0.25">
      <c r="A9436"/>
      <c r="B9436"/>
      <c r="C9436"/>
      <c r="D9436"/>
      <c r="E9436"/>
      <c r="F9436"/>
      <c r="G9436"/>
      <c r="H9436"/>
    </row>
    <row r="9437" spans="1:8" s="124" customFormat="1" x14ac:dyDescent="0.25">
      <c r="A9437"/>
      <c r="B9437"/>
      <c r="C9437"/>
      <c r="D9437"/>
      <c r="E9437"/>
      <c r="F9437"/>
      <c r="G9437"/>
      <c r="H9437"/>
    </row>
    <row r="9438" spans="1:8" s="124" customFormat="1" x14ac:dyDescent="0.25">
      <c r="A9438"/>
      <c r="B9438"/>
      <c r="C9438"/>
      <c r="D9438"/>
      <c r="E9438"/>
      <c r="F9438"/>
      <c r="G9438"/>
      <c r="H9438"/>
    </row>
    <row r="9439" spans="1:8" s="124" customFormat="1" x14ac:dyDescent="0.25">
      <c r="A9439"/>
      <c r="B9439"/>
      <c r="C9439"/>
      <c r="D9439"/>
      <c r="E9439"/>
      <c r="F9439"/>
      <c r="G9439"/>
      <c r="H9439"/>
    </row>
    <row r="9440" spans="1:8" s="124" customFormat="1" x14ac:dyDescent="0.25">
      <c r="A9440"/>
      <c r="B9440"/>
      <c r="C9440"/>
      <c r="D9440"/>
      <c r="E9440"/>
      <c r="F9440"/>
      <c r="G9440"/>
      <c r="H9440"/>
    </row>
    <row r="9441" spans="1:8" s="124" customFormat="1" x14ac:dyDescent="0.25">
      <c r="A9441"/>
      <c r="B9441"/>
      <c r="C9441"/>
      <c r="D9441"/>
      <c r="E9441"/>
      <c r="F9441"/>
      <c r="G9441"/>
      <c r="H9441"/>
    </row>
    <row r="9442" spans="1:8" s="124" customFormat="1" x14ac:dyDescent="0.25">
      <c r="A9442"/>
      <c r="B9442"/>
      <c r="C9442"/>
      <c r="D9442"/>
      <c r="E9442"/>
      <c r="F9442"/>
      <c r="G9442"/>
      <c r="H9442"/>
    </row>
    <row r="9443" spans="1:8" s="124" customFormat="1" x14ac:dyDescent="0.25">
      <c r="A9443"/>
      <c r="B9443"/>
      <c r="C9443"/>
      <c r="D9443"/>
      <c r="E9443"/>
      <c r="F9443"/>
      <c r="G9443"/>
      <c r="H9443"/>
    </row>
    <row r="9444" spans="1:8" s="124" customFormat="1" x14ac:dyDescent="0.25">
      <c r="A9444"/>
      <c r="B9444"/>
      <c r="C9444"/>
      <c r="D9444"/>
      <c r="E9444"/>
      <c r="F9444"/>
      <c r="G9444"/>
      <c r="H9444"/>
    </row>
    <row r="9445" spans="1:8" s="124" customFormat="1" x14ac:dyDescent="0.25">
      <c r="A9445"/>
      <c r="B9445"/>
      <c r="C9445"/>
      <c r="D9445"/>
      <c r="E9445"/>
      <c r="F9445"/>
      <c r="G9445"/>
      <c r="H9445"/>
    </row>
    <row r="9446" spans="1:8" s="124" customFormat="1" x14ac:dyDescent="0.25">
      <c r="A9446"/>
      <c r="B9446"/>
      <c r="C9446"/>
      <c r="D9446"/>
      <c r="E9446"/>
      <c r="F9446"/>
      <c r="G9446"/>
      <c r="H9446"/>
    </row>
    <row r="9447" spans="1:8" s="124" customFormat="1" x14ac:dyDescent="0.25">
      <c r="A9447"/>
      <c r="B9447"/>
      <c r="C9447"/>
      <c r="D9447"/>
      <c r="E9447"/>
      <c r="F9447"/>
      <c r="G9447"/>
      <c r="H9447"/>
    </row>
    <row r="9448" spans="1:8" s="124" customFormat="1" x14ac:dyDescent="0.25">
      <c r="A9448"/>
      <c r="B9448"/>
      <c r="C9448"/>
      <c r="D9448"/>
      <c r="E9448"/>
      <c r="F9448"/>
      <c r="G9448"/>
      <c r="H9448"/>
    </row>
    <row r="9449" spans="1:8" s="124" customFormat="1" x14ac:dyDescent="0.25">
      <c r="A9449"/>
      <c r="B9449"/>
      <c r="C9449"/>
      <c r="D9449"/>
      <c r="E9449"/>
      <c r="F9449"/>
      <c r="G9449"/>
      <c r="H9449"/>
    </row>
    <row r="9450" spans="1:8" s="124" customFormat="1" x14ac:dyDescent="0.25">
      <c r="A9450"/>
      <c r="B9450"/>
      <c r="C9450"/>
      <c r="D9450"/>
      <c r="E9450"/>
      <c r="F9450"/>
      <c r="G9450"/>
      <c r="H9450"/>
    </row>
    <row r="9451" spans="1:8" s="124" customFormat="1" x14ac:dyDescent="0.25">
      <c r="A9451"/>
      <c r="B9451"/>
      <c r="C9451"/>
      <c r="D9451"/>
      <c r="E9451"/>
      <c r="F9451"/>
      <c r="G9451"/>
      <c r="H9451"/>
    </row>
    <row r="9452" spans="1:8" s="124" customFormat="1" x14ac:dyDescent="0.25">
      <c r="A9452"/>
      <c r="B9452"/>
      <c r="C9452"/>
      <c r="D9452"/>
      <c r="E9452"/>
      <c r="F9452"/>
      <c r="G9452"/>
      <c r="H9452"/>
    </row>
    <row r="9453" spans="1:8" s="124" customFormat="1" x14ac:dyDescent="0.25">
      <c r="A9453"/>
      <c r="B9453"/>
      <c r="C9453"/>
      <c r="D9453"/>
      <c r="E9453"/>
      <c r="F9453"/>
      <c r="G9453"/>
      <c r="H9453"/>
    </row>
    <row r="9454" spans="1:8" s="124" customFormat="1" x14ac:dyDescent="0.25">
      <c r="A9454"/>
      <c r="B9454"/>
      <c r="C9454"/>
      <c r="D9454"/>
      <c r="E9454"/>
      <c r="F9454"/>
      <c r="G9454"/>
      <c r="H9454"/>
    </row>
    <row r="9455" spans="1:8" s="124" customFormat="1" x14ac:dyDescent="0.25">
      <c r="A9455"/>
      <c r="B9455"/>
      <c r="C9455"/>
      <c r="D9455"/>
      <c r="E9455"/>
      <c r="F9455"/>
      <c r="G9455"/>
      <c r="H9455"/>
    </row>
    <row r="9456" spans="1:8" s="124" customFormat="1" x14ac:dyDescent="0.25">
      <c r="A9456"/>
      <c r="B9456"/>
      <c r="C9456"/>
      <c r="D9456"/>
      <c r="E9456"/>
      <c r="F9456"/>
      <c r="G9456"/>
      <c r="H9456"/>
    </row>
    <row r="9457" spans="1:8" s="124" customFormat="1" x14ac:dyDescent="0.25">
      <c r="A9457"/>
      <c r="B9457"/>
      <c r="C9457"/>
      <c r="D9457"/>
      <c r="E9457"/>
      <c r="F9457"/>
      <c r="G9457"/>
      <c r="H9457"/>
    </row>
    <row r="9458" spans="1:8" s="124" customFormat="1" x14ac:dyDescent="0.25">
      <c r="A9458"/>
      <c r="B9458"/>
      <c r="C9458"/>
      <c r="D9458"/>
      <c r="E9458"/>
      <c r="F9458"/>
      <c r="G9458"/>
      <c r="H9458"/>
    </row>
    <row r="9459" spans="1:8" s="124" customFormat="1" x14ac:dyDescent="0.25">
      <c r="A9459"/>
      <c r="B9459"/>
      <c r="C9459"/>
      <c r="D9459"/>
      <c r="E9459"/>
      <c r="F9459"/>
      <c r="G9459"/>
      <c r="H9459"/>
    </row>
    <row r="9460" spans="1:8" s="124" customFormat="1" x14ac:dyDescent="0.25">
      <c r="A9460"/>
      <c r="B9460"/>
      <c r="C9460"/>
      <c r="D9460"/>
      <c r="E9460"/>
      <c r="F9460"/>
      <c r="G9460"/>
      <c r="H9460"/>
    </row>
    <row r="9461" spans="1:8" s="124" customFormat="1" x14ac:dyDescent="0.25">
      <c r="A9461"/>
      <c r="B9461"/>
      <c r="C9461"/>
      <c r="D9461"/>
      <c r="E9461"/>
      <c r="F9461"/>
      <c r="G9461"/>
      <c r="H9461"/>
    </row>
    <row r="9462" spans="1:8" s="124" customFormat="1" x14ac:dyDescent="0.25">
      <c r="A9462"/>
      <c r="B9462"/>
      <c r="C9462"/>
      <c r="D9462"/>
      <c r="E9462"/>
      <c r="F9462"/>
      <c r="G9462"/>
      <c r="H9462"/>
    </row>
    <row r="9463" spans="1:8" s="124" customFormat="1" x14ac:dyDescent="0.25">
      <c r="A9463"/>
      <c r="B9463"/>
      <c r="C9463"/>
      <c r="D9463"/>
      <c r="E9463"/>
      <c r="F9463"/>
      <c r="G9463"/>
      <c r="H9463"/>
    </row>
    <row r="9464" spans="1:8" s="124" customFormat="1" x14ac:dyDescent="0.25">
      <c r="A9464"/>
      <c r="B9464"/>
      <c r="C9464"/>
      <c r="D9464"/>
      <c r="E9464"/>
      <c r="F9464"/>
      <c r="G9464"/>
      <c r="H9464"/>
    </row>
    <row r="9465" spans="1:8" s="124" customFormat="1" x14ac:dyDescent="0.25">
      <c r="A9465"/>
      <c r="B9465"/>
      <c r="C9465"/>
      <c r="D9465"/>
      <c r="E9465"/>
      <c r="F9465"/>
      <c r="G9465"/>
      <c r="H9465"/>
    </row>
    <row r="9466" spans="1:8" s="124" customFormat="1" x14ac:dyDescent="0.25">
      <c r="A9466"/>
      <c r="B9466"/>
      <c r="C9466"/>
      <c r="D9466"/>
      <c r="E9466"/>
      <c r="F9466"/>
      <c r="G9466"/>
      <c r="H9466"/>
    </row>
    <row r="9467" spans="1:8" s="124" customFormat="1" x14ac:dyDescent="0.25">
      <c r="A9467"/>
      <c r="B9467"/>
      <c r="C9467"/>
      <c r="D9467"/>
      <c r="E9467"/>
      <c r="F9467"/>
      <c r="G9467"/>
      <c r="H9467"/>
    </row>
    <row r="9468" spans="1:8" s="124" customFormat="1" x14ac:dyDescent="0.25">
      <c r="A9468"/>
      <c r="B9468"/>
      <c r="C9468"/>
      <c r="D9468"/>
      <c r="E9468"/>
      <c r="F9468"/>
      <c r="G9468"/>
      <c r="H9468"/>
    </row>
    <row r="9469" spans="1:8" s="124" customFormat="1" x14ac:dyDescent="0.25">
      <c r="A9469"/>
      <c r="B9469"/>
      <c r="C9469"/>
      <c r="D9469"/>
      <c r="E9469"/>
      <c r="F9469"/>
      <c r="G9469"/>
      <c r="H9469"/>
    </row>
    <row r="9470" spans="1:8" s="124" customFormat="1" x14ac:dyDescent="0.25">
      <c r="A9470"/>
      <c r="B9470"/>
      <c r="C9470"/>
      <c r="D9470"/>
      <c r="E9470"/>
      <c r="F9470"/>
      <c r="G9470"/>
      <c r="H9470"/>
    </row>
    <row r="9471" spans="1:8" s="124" customFormat="1" x14ac:dyDescent="0.25">
      <c r="A9471"/>
      <c r="B9471"/>
      <c r="C9471"/>
      <c r="D9471"/>
      <c r="E9471"/>
      <c r="F9471"/>
      <c r="G9471"/>
      <c r="H9471"/>
    </row>
    <row r="9472" spans="1:8" s="124" customFormat="1" x14ac:dyDescent="0.25">
      <c r="A9472"/>
      <c r="B9472"/>
      <c r="C9472"/>
      <c r="D9472"/>
      <c r="E9472"/>
      <c r="F9472"/>
      <c r="G9472"/>
      <c r="H9472"/>
    </row>
    <row r="9473" spans="1:8" s="124" customFormat="1" x14ac:dyDescent="0.25">
      <c r="A9473"/>
      <c r="B9473"/>
      <c r="C9473"/>
      <c r="D9473"/>
      <c r="E9473"/>
      <c r="F9473"/>
      <c r="G9473"/>
      <c r="H9473"/>
    </row>
    <row r="9474" spans="1:8" s="124" customFormat="1" x14ac:dyDescent="0.25">
      <c r="A9474"/>
      <c r="B9474"/>
      <c r="C9474"/>
      <c r="D9474"/>
      <c r="E9474"/>
      <c r="F9474"/>
      <c r="G9474"/>
      <c r="H9474"/>
    </row>
    <row r="9475" spans="1:8" s="124" customFormat="1" x14ac:dyDescent="0.25">
      <c r="A9475"/>
      <c r="B9475"/>
      <c r="C9475"/>
      <c r="D9475"/>
      <c r="E9475"/>
      <c r="F9475"/>
      <c r="G9475"/>
      <c r="H9475"/>
    </row>
    <row r="9476" spans="1:8" s="124" customFormat="1" x14ac:dyDescent="0.25">
      <c r="A9476"/>
      <c r="B9476"/>
      <c r="C9476"/>
      <c r="D9476"/>
      <c r="E9476"/>
      <c r="F9476"/>
      <c r="G9476"/>
      <c r="H9476"/>
    </row>
    <row r="9477" spans="1:8" s="124" customFormat="1" x14ac:dyDescent="0.25">
      <c r="A9477"/>
      <c r="B9477"/>
      <c r="C9477"/>
      <c r="D9477"/>
      <c r="E9477"/>
      <c r="F9477"/>
      <c r="G9477"/>
      <c r="H9477"/>
    </row>
    <row r="9478" spans="1:8" s="124" customFormat="1" x14ac:dyDescent="0.25">
      <c r="A9478"/>
      <c r="B9478"/>
      <c r="C9478"/>
      <c r="D9478"/>
      <c r="E9478"/>
      <c r="F9478"/>
      <c r="G9478"/>
      <c r="H9478"/>
    </row>
    <row r="9479" spans="1:8" s="124" customFormat="1" x14ac:dyDescent="0.25">
      <c r="A9479"/>
      <c r="B9479"/>
      <c r="C9479"/>
      <c r="D9479"/>
      <c r="E9479"/>
      <c r="F9479"/>
      <c r="G9479"/>
      <c r="H9479"/>
    </row>
    <row r="9480" spans="1:8" s="124" customFormat="1" x14ac:dyDescent="0.25">
      <c r="A9480"/>
      <c r="B9480"/>
      <c r="C9480"/>
      <c r="D9480"/>
      <c r="E9480"/>
      <c r="F9480"/>
      <c r="G9480"/>
      <c r="H9480"/>
    </row>
    <row r="9481" spans="1:8" s="124" customFormat="1" x14ac:dyDescent="0.25">
      <c r="A9481"/>
      <c r="B9481"/>
      <c r="C9481"/>
      <c r="D9481"/>
      <c r="E9481"/>
      <c r="F9481"/>
      <c r="G9481"/>
      <c r="H9481"/>
    </row>
    <row r="9482" spans="1:8" s="124" customFormat="1" x14ac:dyDescent="0.25">
      <c r="A9482"/>
      <c r="B9482"/>
      <c r="C9482"/>
      <c r="D9482"/>
      <c r="E9482"/>
      <c r="F9482"/>
      <c r="G9482"/>
      <c r="H9482"/>
    </row>
    <row r="9483" spans="1:8" s="124" customFormat="1" x14ac:dyDescent="0.25">
      <c r="A9483"/>
      <c r="B9483"/>
      <c r="C9483"/>
      <c r="D9483"/>
      <c r="E9483"/>
      <c r="F9483"/>
      <c r="G9483"/>
      <c r="H9483"/>
    </row>
    <row r="9484" spans="1:8" s="124" customFormat="1" x14ac:dyDescent="0.25">
      <c r="A9484"/>
      <c r="B9484"/>
      <c r="C9484"/>
      <c r="D9484"/>
      <c r="E9484"/>
      <c r="F9484"/>
      <c r="G9484"/>
      <c r="H9484"/>
    </row>
    <row r="9485" spans="1:8" s="124" customFormat="1" x14ac:dyDescent="0.25">
      <c r="A9485"/>
      <c r="B9485"/>
      <c r="C9485"/>
      <c r="D9485"/>
      <c r="E9485"/>
      <c r="F9485"/>
      <c r="G9485"/>
      <c r="H9485"/>
    </row>
    <row r="9486" spans="1:8" s="124" customFormat="1" x14ac:dyDescent="0.25">
      <c r="A9486"/>
      <c r="B9486"/>
      <c r="C9486"/>
      <c r="D9486"/>
      <c r="E9486"/>
      <c r="F9486"/>
      <c r="G9486"/>
      <c r="H9486"/>
    </row>
    <row r="9487" spans="1:8" s="124" customFormat="1" x14ac:dyDescent="0.25">
      <c r="A9487"/>
      <c r="B9487"/>
      <c r="C9487"/>
      <c r="D9487"/>
      <c r="E9487"/>
      <c r="F9487"/>
      <c r="G9487"/>
      <c r="H9487"/>
    </row>
    <row r="9488" spans="1:8" s="124" customFormat="1" x14ac:dyDescent="0.25">
      <c r="A9488"/>
      <c r="B9488"/>
      <c r="C9488"/>
      <c r="D9488"/>
      <c r="E9488"/>
      <c r="F9488"/>
      <c r="G9488"/>
      <c r="H9488"/>
    </row>
    <row r="9489" spans="1:8" s="124" customFormat="1" x14ac:dyDescent="0.25">
      <c r="A9489"/>
      <c r="B9489"/>
      <c r="C9489"/>
      <c r="D9489"/>
      <c r="E9489"/>
      <c r="F9489"/>
      <c r="G9489"/>
      <c r="H9489"/>
    </row>
    <row r="9490" spans="1:8" s="124" customFormat="1" x14ac:dyDescent="0.25">
      <c r="A9490"/>
      <c r="B9490"/>
      <c r="C9490"/>
      <c r="D9490"/>
      <c r="E9490"/>
      <c r="F9490"/>
      <c r="G9490"/>
      <c r="H9490"/>
    </row>
    <row r="9491" spans="1:8" s="124" customFormat="1" x14ac:dyDescent="0.25">
      <c r="A9491"/>
      <c r="B9491"/>
      <c r="C9491"/>
      <c r="D9491"/>
      <c r="E9491"/>
      <c r="F9491"/>
      <c r="G9491"/>
      <c r="H9491"/>
    </row>
    <row r="9492" spans="1:8" s="124" customFormat="1" x14ac:dyDescent="0.25">
      <c r="A9492"/>
      <c r="B9492"/>
      <c r="C9492"/>
      <c r="D9492"/>
      <c r="E9492"/>
      <c r="F9492"/>
      <c r="G9492"/>
      <c r="H9492"/>
    </row>
    <row r="9493" spans="1:8" s="124" customFormat="1" x14ac:dyDescent="0.25">
      <c r="A9493"/>
      <c r="B9493"/>
      <c r="C9493"/>
      <c r="D9493"/>
      <c r="E9493"/>
      <c r="F9493"/>
      <c r="G9493"/>
      <c r="H9493"/>
    </row>
    <row r="9494" spans="1:8" s="124" customFormat="1" x14ac:dyDescent="0.25">
      <c r="A9494"/>
      <c r="B9494"/>
      <c r="C9494"/>
      <c r="D9494"/>
      <c r="E9494"/>
      <c r="F9494"/>
      <c r="G9494"/>
      <c r="H9494"/>
    </row>
    <row r="9495" spans="1:8" s="124" customFormat="1" x14ac:dyDescent="0.25">
      <c r="A9495"/>
      <c r="B9495"/>
      <c r="C9495"/>
      <c r="D9495"/>
      <c r="E9495"/>
      <c r="F9495"/>
      <c r="G9495"/>
      <c r="H9495"/>
    </row>
    <row r="9496" spans="1:8" s="124" customFormat="1" x14ac:dyDescent="0.25">
      <c r="A9496"/>
      <c r="B9496"/>
      <c r="C9496"/>
      <c r="D9496"/>
      <c r="E9496"/>
      <c r="F9496"/>
      <c r="G9496"/>
      <c r="H9496"/>
    </row>
    <row r="9497" spans="1:8" s="124" customFormat="1" x14ac:dyDescent="0.25">
      <c r="A9497"/>
      <c r="B9497"/>
      <c r="C9497"/>
      <c r="D9497"/>
      <c r="E9497"/>
      <c r="F9497"/>
      <c r="G9497"/>
      <c r="H9497"/>
    </row>
    <row r="9498" spans="1:8" s="124" customFormat="1" x14ac:dyDescent="0.25">
      <c r="A9498"/>
      <c r="B9498"/>
      <c r="C9498"/>
      <c r="D9498"/>
      <c r="E9498"/>
      <c r="F9498"/>
      <c r="G9498"/>
      <c r="H9498"/>
    </row>
    <row r="9499" spans="1:8" s="124" customFormat="1" x14ac:dyDescent="0.25">
      <c r="A9499"/>
      <c r="B9499"/>
      <c r="C9499"/>
      <c r="D9499"/>
      <c r="E9499"/>
      <c r="F9499"/>
      <c r="G9499"/>
      <c r="H9499"/>
    </row>
    <row r="9500" spans="1:8" s="124" customFormat="1" x14ac:dyDescent="0.25">
      <c r="A9500"/>
      <c r="B9500"/>
      <c r="C9500"/>
      <c r="D9500"/>
      <c r="E9500"/>
      <c r="F9500"/>
      <c r="G9500"/>
      <c r="H9500"/>
    </row>
    <row r="9501" spans="1:8" s="124" customFormat="1" x14ac:dyDescent="0.25">
      <c r="A9501"/>
      <c r="B9501"/>
      <c r="C9501"/>
      <c r="D9501"/>
      <c r="E9501"/>
      <c r="F9501"/>
      <c r="G9501"/>
      <c r="H9501"/>
    </row>
    <row r="9502" spans="1:8" s="124" customFormat="1" x14ac:dyDescent="0.25">
      <c r="A9502"/>
      <c r="B9502"/>
      <c r="C9502"/>
      <c r="D9502"/>
      <c r="E9502"/>
      <c r="F9502"/>
      <c r="G9502"/>
      <c r="H9502"/>
    </row>
    <row r="9503" spans="1:8" s="124" customFormat="1" x14ac:dyDescent="0.25">
      <c r="A9503"/>
      <c r="B9503"/>
      <c r="C9503"/>
      <c r="D9503"/>
      <c r="E9503"/>
      <c r="F9503"/>
      <c r="G9503"/>
      <c r="H9503"/>
    </row>
    <row r="9504" spans="1:8" s="124" customFormat="1" x14ac:dyDescent="0.25">
      <c r="A9504"/>
      <c r="B9504"/>
      <c r="C9504"/>
      <c r="D9504"/>
      <c r="E9504"/>
      <c r="F9504"/>
      <c r="G9504"/>
      <c r="H9504"/>
    </row>
    <row r="9505" spans="1:8" s="124" customFormat="1" x14ac:dyDescent="0.25">
      <c r="A9505"/>
      <c r="B9505"/>
      <c r="C9505"/>
      <c r="D9505"/>
      <c r="E9505"/>
      <c r="F9505"/>
      <c r="G9505"/>
      <c r="H9505"/>
    </row>
    <row r="9506" spans="1:8" s="124" customFormat="1" x14ac:dyDescent="0.25">
      <c r="A9506"/>
      <c r="B9506"/>
      <c r="C9506"/>
      <c r="D9506"/>
      <c r="E9506"/>
      <c r="F9506"/>
      <c r="G9506"/>
      <c r="H9506"/>
    </row>
    <row r="9507" spans="1:8" s="124" customFormat="1" x14ac:dyDescent="0.25">
      <c r="A9507"/>
      <c r="B9507"/>
      <c r="C9507"/>
      <c r="D9507"/>
      <c r="E9507"/>
      <c r="F9507"/>
      <c r="G9507"/>
      <c r="H9507"/>
    </row>
    <row r="9508" spans="1:8" s="124" customFormat="1" x14ac:dyDescent="0.25">
      <c r="A9508"/>
      <c r="B9508"/>
      <c r="C9508"/>
      <c r="D9508"/>
      <c r="E9508"/>
      <c r="F9508"/>
      <c r="G9508"/>
      <c r="H9508"/>
    </row>
    <row r="9509" spans="1:8" s="124" customFormat="1" x14ac:dyDescent="0.25">
      <c r="A9509"/>
      <c r="B9509"/>
      <c r="C9509"/>
      <c r="D9509"/>
      <c r="E9509"/>
      <c r="F9509"/>
      <c r="G9509"/>
      <c r="H9509"/>
    </row>
    <row r="9510" spans="1:8" s="124" customFormat="1" x14ac:dyDescent="0.25">
      <c r="A9510"/>
      <c r="B9510"/>
      <c r="C9510"/>
      <c r="D9510"/>
      <c r="E9510"/>
      <c r="F9510"/>
      <c r="G9510"/>
      <c r="H9510"/>
    </row>
    <row r="9511" spans="1:8" s="124" customFormat="1" x14ac:dyDescent="0.25">
      <c r="A9511"/>
      <c r="B9511"/>
      <c r="C9511"/>
      <c r="D9511"/>
      <c r="E9511"/>
      <c r="F9511"/>
      <c r="G9511"/>
      <c r="H9511"/>
    </row>
    <row r="9512" spans="1:8" s="124" customFormat="1" x14ac:dyDescent="0.25">
      <c r="A9512"/>
      <c r="B9512"/>
      <c r="C9512"/>
      <c r="D9512"/>
      <c r="E9512"/>
      <c r="F9512"/>
      <c r="G9512"/>
      <c r="H9512"/>
    </row>
    <row r="9513" spans="1:8" s="124" customFormat="1" x14ac:dyDescent="0.25">
      <c r="A9513"/>
      <c r="B9513"/>
      <c r="C9513"/>
      <c r="D9513"/>
      <c r="E9513"/>
      <c r="F9513"/>
      <c r="G9513"/>
      <c r="H9513"/>
    </row>
    <row r="9514" spans="1:8" s="124" customFormat="1" x14ac:dyDescent="0.25">
      <c r="A9514"/>
      <c r="B9514"/>
      <c r="C9514"/>
      <c r="D9514"/>
      <c r="E9514"/>
      <c r="F9514"/>
      <c r="G9514"/>
      <c r="H9514"/>
    </row>
    <row r="9515" spans="1:8" s="124" customFormat="1" x14ac:dyDescent="0.25">
      <c r="A9515"/>
      <c r="B9515"/>
      <c r="C9515"/>
      <c r="D9515"/>
      <c r="E9515"/>
      <c r="F9515"/>
      <c r="G9515"/>
      <c r="H9515"/>
    </row>
    <row r="9516" spans="1:8" s="124" customFormat="1" x14ac:dyDescent="0.25">
      <c r="A9516"/>
      <c r="B9516"/>
      <c r="C9516"/>
      <c r="D9516"/>
      <c r="E9516"/>
      <c r="F9516"/>
      <c r="G9516"/>
      <c r="H9516"/>
    </row>
    <row r="9517" spans="1:8" s="124" customFormat="1" x14ac:dyDescent="0.25">
      <c r="A9517"/>
      <c r="B9517"/>
      <c r="C9517"/>
      <c r="D9517"/>
      <c r="E9517"/>
      <c r="F9517"/>
      <c r="G9517"/>
      <c r="H9517"/>
    </row>
    <row r="9518" spans="1:8" s="124" customFormat="1" x14ac:dyDescent="0.25">
      <c r="A9518"/>
      <c r="B9518"/>
      <c r="C9518"/>
      <c r="D9518"/>
      <c r="E9518"/>
      <c r="F9518"/>
      <c r="G9518"/>
      <c r="H9518"/>
    </row>
    <row r="9519" spans="1:8" s="124" customFormat="1" x14ac:dyDescent="0.25">
      <c r="A9519"/>
      <c r="B9519"/>
      <c r="C9519"/>
      <c r="D9519"/>
      <c r="E9519"/>
      <c r="F9519"/>
      <c r="G9519"/>
      <c r="H9519"/>
    </row>
    <row r="9520" spans="1:8" s="124" customFormat="1" x14ac:dyDescent="0.25">
      <c r="A9520"/>
      <c r="B9520"/>
      <c r="C9520"/>
      <c r="D9520"/>
      <c r="E9520"/>
      <c r="F9520"/>
      <c r="G9520"/>
      <c r="H9520"/>
    </row>
    <row r="9521" spans="1:8" s="124" customFormat="1" x14ac:dyDescent="0.25">
      <c r="A9521"/>
      <c r="B9521"/>
      <c r="C9521"/>
      <c r="D9521"/>
      <c r="E9521"/>
      <c r="F9521"/>
      <c r="G9521"/>
      <c r="H9521"/>
    </row>
    <row r="9522" spans="1:8" s="124" customFormat="1" x14ac:dyDescent="0.25">
      <c r="A9522"/>
      <c r="B9522"/>
      <c r="C9522"/>
      <c r="D9522"/>
      <c r="E9522"/>
      <c r="F9522"/>
      <c r="G9522"/>
      <c r="H9522"/>
    </row>
    <row r="9523" spans="1:8" s="124" customFormat="1" x14ac:dyDescent="0.25">
      <c r="A9523"/>
      <c r="B9523"/>
      <c r="C9523"/>
      <c r="D9523"/>
      <c r="E9523"/>
      <c r="F9523"/>
      <c r="G9523"/>
      <c r="H9523"/>
    </row>
    <row r="9524" spans="1:8" s="124" customFormat="1" x14ac:dyDescent="0.25">
      <c r="A9524"/>
      <c r="B9524"/>
      <c r="C9524"/>
      <c r="D9524"/>
      <c r="E9524"/>
      <c r="F9524"/>
      <c r="G9524"/>
      <c r="H9524"/>
    </row>
    <row r="9525" spans="1:8" s="124" customFormat="1" x14ac:dyDescent="0.25">
      <c r="A9525"/>
      <c r="B9525"/>
      <c r="C9525"/>
      <c r="D9525"/>
      <c r="E9525"/>
      <c r="F9525"/>
      <c r="G9525"/>
      <c r="H9525"/>
    </row>
    <row r="9526" spans="1:8" s="124" customFormat="1" x14ac:dyDescent="0.25">
      <c r="A9526"/>
      <c r="B9526"/>
      <c r="C9526"/>
      <c r="D9526"/>
      <c r="E9526"/>
      <c r="F9526"/>
      <c r="G9526"/>
      <c r="H9526"/>
    </row>
    <row r="9527" spans="1:8" s="124" customFormat="1" x14ac:dyDescent="0.25">
      <c r="A9527"/>
      <c r="B9527"/>
      <c r="C9527"/>
      <c r="D9527"/>
      <c r="E9527"/>
      <c r="F9527"/>
      <c r="G9527"/>
      <c r="H9527"/>
    </row>
    <row r="9528" spans="1:8" s="124" customFormat="1" x14ac:dyDescent="0.25">
      <c r="A9528"/>
      <c r="B9528"/>
      <c r="C9528"/>
      <c r="D9528"/>
      <c r="E9528"/>
      <c r="F9528"/>
      <c r="G9528"/>
      <c r="H9528"/>
    </row>
    <row r="9529" spans="1:8" s="124" customFormat="1" x14ac:dyDescent="0.25">
      <c r="A9529"/>
      <c r="B9529"/>
      <c r="C9529"/>
      <c r="D9529"/>
      <c r="E9529"/>
      <c r="F9529"/>
      <c r="G9529"/>
      <c r="H9529"/>
    </row>
    <row r="9530" spans="1:8" s="124" customFormat="1" x14ac:dyDescent="0.25">
      <c r="A9530"/>
      <c r="B9530"/>
      <c r="C9530"/>
      <c r="D9530"/>
      <c r="E9530"/>
      <c r="F9530"/>
      <c r="G9530"/>
      <c r="H9530"/>
    </row>
    <row r="9531" spans="1:8" s="124" customFormat="1" x14ac:dyDescent="0.25">
      <c r="A9531"/>
      <c r="B9531"/>
      <c r="C9531"/>
      <c r="D9531"/>
      <c r="E9531"/>
      <c r="F9531"/>
      <c r="G9531"/>
      <c r="H9531"/>
    </row>
    <row r="9532" spans="1:8" s="124" customFormat="1" x14ac:dyDescent="0.25">
      <c r="A9532"/>
      <c r="B9532"/>
      <c r="C9532"/>
      <c r="D9532"/>
      <c r="E9532"/>
      <c r="F9532"/>
      <c r="G9532"/>
      <c r="H9532"/>
    </row>
    <row r="9533" spans="1:8" s="124" customFormat="1" x14ac:dyDescent="0.25">
      <c r="A9533"/>
      <c r="B9533"/>
      <c r="C9533"/>
      <c r="D9533"/>
      <c r="E9533"/>
      <c r="F9533"/>
      <c r="G9533"/>
      <c r="H9533"/>
    </row>
    <row r="9534" spans="1:8" s="124" customFormat="1" x14ac:dyDescent="0.25">
      <c r="A9534"/>
      <c r="B9534"/>
      <c r="C9534"/>
      <c r="D9534"/>
      <c r="E9534"/>
      <c r="F9534"/>
      <c r="G9534"/>
      <c r="H9534"/>
    </row>
    <row r="9535" spans="1:8" s="124" customFormat="1" x14ac:dyDescent="0.25">
      <c r="A9535"/>
      <c r="B9535"/>
      <c r="C9535"/>
      <c r="D9535"/>
      <c r="E9535"/>
      <c r="F9535"/>
      <c r="G9535"/>
      <c r="H9535"/>
    </row>
    <row r="9536" spans="1:8" s="124" customFormat="1" x14ac:dyDescent="0.25">
      <c r="A9536"/>
      <c r="B9536"/>
      <c r="C9536"/>
      <c r="D9536"/>
      <c r="E9536"/>
      <c r="F9536"/>
      <c r="G9536"/>
      <c r="H9536"/>
    </row>
    <row r="9537" spans="1:8" s="124" customFormat="1" x14ac:dyDescent="0.25">
      <c r="A9537"/>
      <c r="B9537"/>
      <c r="C9537"/>
      <c r="D9537"/>
      <c r="E9537"/>
      <c r="F9537"/>
      <c r="G9537"/>
      <c r="H9537"/>
    </row>
    <row r="9538" spans="1:8" s="124" customFormat="1" x14ac:dyDescent="0.25">
      <c r="A9538"/>
      <c r="B9538"/>
      <c r="C9538"/>
      <c r="D9538"/>
      <c r="E9538"/>
      <c r="F9538"/>
      <c r="G9538"/>
      <c r="H9538"/>
    </row>
    <row r="9539" spans="1:8" s="124" customFormat="1" x14ac:dyDescent="0.25">
      <c r="A9539"/>
      <c r="B9539"/>
      <c r="C9539"/>
      <c r="D9539"/>
      <c r="E9539"/>
      <c r="F9539"/>
      <c r="G9539"/>
      <c r="H9539"/>
    </row>
    <row r="9540" spans="1:8" s="124" customFormat="1" x14ac:dyDescent="0.25">
      <c r="A9540"/>
      <c r="B9540"/>
      <c r="C9540"/>
      <c r="D9540"/>
      <c r="E9540"/>
      <c r="F9540"/>
      <c r="G9540"/>
      <c r="H9540"/>
    </row>
    <row r="9541" spans="1:8" s="124" customFormat="1" x14ac:dyDescent="0.25">
      <c r="A9541"/>
      <c r="B9541"/>
      <c r="C9541"/>
      <c r="D9541"/>
      <c r="E9541"/>
      <c r="F9541"/>
      <c r="G9541"/>
      <c r="H9541"/>
    </row>
    <row r="9542" spans="1:8" s="124" customFormat="1" x14ac:dyDescent="0.25">
      <c r="A9542"/>
      <c r="B9542"/>
      <c r="C9542"/>
      <c r="D9542"/>
      <c r="E9542"/>
      <c r="F9542"/>
      <c r="G9542"/>
      <c r="H9542"/>
    </row>
    <row r="9543" spans="1:8" s="124" customFormat="1" x14ac:dyDescent="0.25">
      <c r="A9543"/>
      <c r="B9543"/>
      <c r="C9543"/>
      <c r="D9543"/>
      <c r="E9543"/>
      <c r="F9543"/>
      <c r="G9543"/>
      <c r="H9543"/>
    </row>
    <row r="9544" spans="1:8" s="124" customFormat="1" x14ac:dyDescent="0.25">
      <c r="A9544"/>
      <c r="B9544"/>
      <c r="C9544"/>
      <c r="D9544"/>
      <c r="E9544"/>
      <c r="F9544"/>
      <c r="G9544"/>
      <c r="H9544"/>
    </row>
    <row r="9545" spans="1:8" s="124" customFormat="1" x14ac:dyDescent="0.25">
      <c r="A9545"/>
      <c r="B9545"/>
      <c r="C9545"/>
      <c r="D9545"/>
      <c r="E9545"/>
      <c r="F9545"/>
      <c r="G9545"/>
      <c r="H9545"/>
    </row>
    <row r="9546" spans="1:8" s="124" customFormat="1" x14ac:dyDescent="0.25">
      <c r="A9546"/>
      <c r="B9546"/>
      <c r="C9546"/>
      <c r="D9546"/>
      <c r="E9546"/>
      <c r="F9546"/>
      <c r="G9546"/>
      <c r="H9546"/>
    </row>
    <row r="9547" spans="1:8" s="124" customFormat="1" x14ac:dyDescent="0.25">
      <c r="A9547"/>
      <c r="B9547"/>
      <c r="C9547"/>
      <c r="D9547"/>
      <c r="E9547"/>
      <c r="F9547"/>
      <c r="G9547"/>
      <c r="H9547"/>
    </row>
    <row r="9548" spans="1:8" s="124" customFormat="1" x14ac:dyDescent="0.25">
      <c r="A9548"/>
      <c r="B9548"/>
      <c r="C9548"/>
      <c r="D9548"/>
      <c r="E9548"/>
      <c r="F9548"/>
      <c r="G9548"/>
      <c r="H9548"/>
    </row>
    <row r="9549" spans="1:8" s="124" customFormat="1" x14ac:dyDescent="0.25">
      <c r="A9549"/>
      <c r="B9549"/>
      <c r="C9549"/>
      <c r="D9549"/>
      <c r="E9549"/>
      <c r="F9549"/>
      <c r="G9549"/>
      <c r="H9549"/>
    </row>
    <row r="9550" spans="1:8" s="124" customFormat="1" x14ac:dyDescent="0.25">
      <c r="A9550"/>
      <c r="B9550"/>
      <c r="C9550"/>
      <c r="D9550"/>
      <c r="E9550"/>
      <c r="F9550"/>
      <c r="G9550"/>
      <c r="H9550"/>
    </row>
    <row r="9551" spans="1:8" s="124" customFormat="1" x14ac:dyDescent="0.25">
      <c r="A9551"/>
      <c r="B9551"/>
      <c r="C9551"/>
      <c r="D9551"/>
      <c r="E9551"/>
      <c r="F9551"/>
      <c r="G9551"/>
      <c r="H9551"/>
    </row>
    <row r="9552" spans="1:8" s="124" customFormat="1" x14ac:dyDescent="0.25">
      <c r="A9552"/>
      <c r="B9552"/>
      <c r="C9552"/>
      <c r="D9552"/>
      <c r="E9552"/>
      <c r="F9552"/>
      <c r="G9552"/>
      <c r="H9552"/>
    </row>
    <row r="9553" spans="1:8" s="124" customFormat="1" x14ac:dyDescent="0.25">
      <c r="A9553"/>
      <c r="B9553"/>
      <c r="C9553"/>
      <c r="D9553"/>
      <c r="E9553"/>
      <c r="F9553"/>
      <c r="G9553"/>
      <c r="H9553"/>
    </row>
    <row r="9554" spans="1:8" s="124" customFormat="1" x14ac:dyDescent="0.25">
      <c r="A9554"/>
      <c r="B9554"/>
      <c r="C9554"/>
      <c r="D9554"/>
      <c r="E9554"/>
      <c r="F9554"/>
      <c r="G9554"/>
      <c r="H9554"/>
    </row>
    <row r="9555" spans="1:8" s="124" customFormat="1" x14ac:dyDescent="0.25">
      <c r="A9555"/>
      <c r="B9555"/>
      <c r="C9555"/>
      <c r="D9555"/>
      <c r="E9555"/>
      <c r="F9555"/>
      <c r="G9555"/>
      <c r="H9555"/>
    </row>
    <row r="9556" spans="1:8" s="124" customFormat="1" x14ac:dyDescent="0.25">
      <c r="A9556"/>
      <c r="B9556"/>
      <c r="C9556"/>
      <c r="D9556"/>
      <c r="E9556"/>
      <c r="F9556"/>
      <c r="G9556"/>
      <c r="H9556"/>
    </row>
    <row r="9557" spans="1:8" s="124" customFormat="1" x14ac:dyDescent="0.25">
      <c r="A9557"/>
      <c r="B9557"/>
      <c r="C9557"/>
      <c r="D9557"/>
      <c r="E9557"/>
      <c r="F9557"/>
      <c r="G9557"/>
      <c r="H9557"/>
    </row>
    <row r="9558" spans="1:8" s="124" customFormat="1" x14ac:dyDescent="0.25">
      <c r="A9558"/>
      <c r="B9558"/>
      <c r="C9558"/>
      <c r="D9558"/>
      <c r="E9558"/>
      <c r="F9558"/>
      <c r="G9558"/>
      <c r="H9558"/>
    </row>
    <row r="9559" spans="1:8" s="124" customFormat="1" x14ac:dyDescent="0.25">
      <c r="A9559"/>
      <c r="B9559"/>
      <c r="C9559"/>
      <c r="D9559"/>
      <c r="E9559"/>
      <c r="F9559"/>
      <c r="G9559"/>
      <c r="H9559"/>
    </row>
    <row r="9560" spans="1:8" s="124" customFormat="1" x14ac:dyDescent="0.25">
      <c r="A9560"/>
      <c r="B9560"/>
      <c r="C9560"/>
      <c r="D9560"/>
      <c r="E9560"/>
      <c r="F9560"/>
      <c r="G9560"/>
      <c r="H9560"/>
    </row>
    <row r="9561" spans="1:8" s="124" customFormat="1" x14ac:dyDescent="0.25">
      <c r="A9561"/>
      <c r="B9561"/>
      <c r="C9561"/>
      <c r="D9561"/>
      <c r="E9561"/>
      <c r="F9561"/>
      <c r="G9561"/>
      <c r="H9561"/>
    </row>
    <row r="9562" spans="1:8" s="124" customFormat="1" x14ac:dyDescent="0.25">
      <c r="A9562"/>
      <c r="B9562"/>
      <c r="C9562"/>
      <c r="D9562"/>
      <c r="E9562"/>
      <c r="F9562"/>
      <c r="G9562"/>
      <c r="H9562"/>
    </row>
    <row r="9563" spans="1:8" s="124" customFormat="1" x14ac:dyDescent="0.25">
      <c r="A9563"/>
      <c r="B9563"/>
      <c r="C9563"/>
      <c r="D9563"/>
      <c r="E9563"/>
      <c r="F9563"/>
      <c r="G9563"/>
      <c r="H9563"/>
    </row>
    <row r="9564" spans="1:8" s="124" customFormat="1" x14ac:dyDescent="0.25">
      <c r="A9564"/>
      <c r="B9564"/>
      <c r="C9564"/>
      <c r="D9564"/>
      <c r="E9564"/>
      <c r="F9564"/>
      <c r="G9564"/>
      <c r="H9564"/>
    </row>
    <row r="9565" spans="1:8" s="124" customFormat="1" x14ac:dyDescent="0.25">
      <c r="A9565"/>
      <c r="B9565"/>
      <c r="C9565"/>
      <c r="D9565"/>
      <c r="E9565"/>
      <c r="F9565"/>
      <c r="G9565"/>
      <c r="H9565"/>
    </row>
    <row r="9566" spans="1:8" s="124" customFormat="1" x14ac:dyDescent="0.25">
      <c r="A9566"/>
      <c r="B9566"/>
      <c r="C9566"/>
      <c r="D9566"/>
      <c r="E9566"/>
      <c r="F9566"/>
      <c r="G9566"/>
      <c r="H9566"/>
    </row>
    <row r="9567" spans="1:8" s="124" customFormat="1" x14ac:dyDescent="0.25">
      <c r="A9567"/>
      <c r="B9567"/>
      <c r="C9567"/>
      <c r="D9567"/>
      <c r="E9567"/>
      <c r="F9567"/>
      <c r="G9567"/>
      <c r="H9567"/>
    </row>
    <row r="9568" spans="1:8" s="124" customFormat="1" x14ac:dyDescent="0.25">
      <c r="A9568"/>
      <c r="B9568"/>
      <c r="C9568"/>
      <c r="D9568"/>
      <c r="E9568"/>
      <c r="F9568"/>
      <c r="G9568"/>
      <c r="H9568"/>
    </row>
    <row r="9569" spans="1:8" s="124" customFormat="1" x14ac:dyDescent="0.25">
      <c r="A9569"/>
      <c r="B9569"/>
      <c r="C9569"/>
      <c r="D9569"/>
      <c r="E9569"/>
      <c r="F9569"/>
      <c r="G9569"/>
      <c r="H9569"/>
    </row>
    <row r="9570" spans="1:8" s="124" customFormat="1" x14ac:dyDescent="0.25">
      <c r="A9570"/>
      <c r="B9570"/>
      <c r="C9570"/>
      <c r="D9570"/>
      <c r="E9570"/>
      <c r="F9570"/>
      <c r="G9570"/>
      <c r="H9570"/>
    </row>
    <row r="9571" spans="1:8" s="124" customFormat="1" x14ac:dyDescent="0.25">
      <c r="A9571"/>
      <c r="B9571"/>
      <c r="C9571"/>
      <c r="D9571"/>
      <c r="E9571"/>
      <c r="F9571"/>
      <c r="G9571"/>
      <c r="H9571"/>
    </row>
    <row r="9572" spans="1:8" s="124" customFormat="1" x14ac:dyDescent="0.25">
      <c r="A9572"/>
      <c r="B9572"/>
      <c r="C9572"/>
      <c r="D9572"/>
      <c r="E9572"/>
      <c r="F9572"/>
      <c r="G9572"/>
      <c r="H9572"/>
    </row>
    <row r="9573" spans="1:8" s="124" customFormat="1" x14ac:dyDescent="0.25">
      <c r="A9573"/>
      <c r="B9573"/>
      <c r="C9573"/>
      <c r="D9573"/>
      <c r="E9573"/>
      <c r="F9573"/>
      <c r="G9573"/>
      <c r="H9573"/>
    </row>
    <row r="9574" spans="1:8" s="124" customFormat="1" x14ac:dyDescent="0.25">
      <c r="A9574"/>
      <c r="B9574"/>
      <c r="C9574"/>
      <c r="D9574"/>
      <c r="E9574"/>
      <c r="F9574"/>
      <c r="G9574"/>
      <c r="H9574"/>
    </row>
    <row r="9575" spans="1:8" s="124" customFormat="1" x14ac:dyDescent="0.25">
      <c r="A9575"/>
      <c r="B9575"/>
      <c r="C9575"/>
      <c r="D9575"/>
      <c r="E9575"/>
      <c r="F9575"/>
      <c r="G9575"/>
      <c r="H9575"/>
    </row>
    <row r="9576" spans="1:8" s="124" customFormat="1" x14ac:dyDescent="0.25">
      <c r="A9576"/>
      <c r="B9576"/>
      <c r="C9576"/>
      <c r="D9576"/>
      <c r="E9576"/>
      <c r="F9576"/>
      <c r="G9576"/>
      <c r="H9576"/>
    </row>
    <row r="9577" spans="1:8" s="124" customFormat="1" x14ac:dyDescent="0.25">
      <c r="A9577"/>
      <c r="B9577"/>
      <c r="C9577"/>
      <c r="D9577"/>
      <c r="E9577"/>
      <c r="F9577"/>
      <c r="G9577"/>
      <c r="H9577"/>
    </row>
    <row r="9578" spans="1:8" s="124" customFormat="1" x14ac:dyDescent="0.25">
      <c r="A9578"/>
      <c r="B9578"/>
      <c r="C9578"/>
      <c r="D9578"/>
      <c r="E9578"/>
      <c r="F9578"/>
      <c r="G9578"/>
      <c r="H9578"/>
    </row>
    <row r="9579" spans="1:8" s="124" customFormat="1" x14ac:dyDescent="0.25">
      <c r="A9579"/>
      <c r="B9579"/>
      <c r="C9579"/>
      <c r="D9579"/>
      <c r="E9579"/>
      <c r="F9579"/>
      <c r="G9579"/>
      <c r="H9579"/>
    </row>
    <row r="9580" spans="1:8" s="124" customFormat="1" x14ac:dyDescent="0.25">
      <c r="A9580"/>
      <c r="B9580"/>
      <c r="C9580"/>
      <c r="D9580"/>
      <c r="E9580"/>
      <c r="F9580"/>
      <c r="G9580"/>
      <c r="H9580"/>
    </row>
    <row r="9581" spans="1:8" s="124" customFormat="1" x14ac:dyDescent="0.25">
      <c r="A9581"/>
      <c r="B9581"/>
      <c r="C9581"/>
      <c r="D9581"/>
      <c r="E9581"/>
      <c r="F9581"/>
      <c r="G9581"/>
      <c r="H9581"/>
    </row>
    <row r="9582" spans="1:8" s="124" customFormat="1" x14ac:dyDescent="0.25">
      <c r="A9582"/>
      <c r="B9582"/>
      <c r="C9582"/>
      <c r="D9582"/>
      <c r="E9582"/>
      <c r="F9582"/>
      <c r="G9582"/>
      <c r="H9582"/>
    </row>
    <row r="9583" spans="1:8" s="124" customFormat="1" x14ac:dyDescent="0.25">
      <c r="A9583"/>
      <c r="B9583"/>
      <c r="C9583"/>
      <c r="D9583"/>
      <c r="E9583"/>
      <c r="F9583"/>
      <c r="G9583"/>
      <c r="H9583"/>
    </row>
    <row r="9584" spans="1:8" s="124" customFormat="1" x14ac:dyDescent="0.25">
      <c r="A9584"/>
      <c r="B9584"/>
      <c r="C9584"/>
      <c r="D9584"/>
      <c r="E9584"/>
      <c r="F9584"/>
      <c r="G9584"/>
      <c r="H9584"/>
    </row>
    <row r="9585" spans="1:8" s="124" customFormat="1" x14ac:dyDescent="0.25">
      <c r="A9585"/>
      <c r="B9585"/>
      <c r="C9585"/>
      <c r="D9585"/>
      <c r="E9585"/>
      <c r="F9585"/>
      <c r="G9585"/>
      <c r="H9585"/>
    </row>
    <row r="9586" spans="1:8" s="124" customFormat="1" x14ac:dyDescent="0.25">
      <c r="A9586"/>
      <c r="B9586"/>
      <c r="C9586"/>
      <c r="D9586"/>
      <c r="E9586"/>
      <c r="F9586"/>
      <c r="G9586"/>
      <c r="H9586"/>
    </row>
    <row r="9587" spans="1:8" s="124" customFormat="1" x14ac:dyDescent="0.25">
      <c r="A9587"/>
      <c r="B9587"/>
      <c r="C9587"/>
      <c r="D9587"/>
      <c r="E9587"/>
      <c r="F9587"/>
      <c r="G9587"/>
      <c r="H9587"/>
    </row>
    <row r="9588" spans="1:8" s="124" customFormat="1" x14ac:dyDescent="0.25">
      <c r="A9588"/>
      <c r="B9588"/>
      <c r="C9588"/>
      <c r="D9588"/>
      <c r="E9588"/>
      <c r="F9588"/>
      <c r="G9588"/>
      <c r="H9588"/>
    </row>
    <row r="9589" spans="1:8" s="124" customFormat="1" x14ac:dyDescent="0.25">
      <c r="A9589"/>
      <c r="B9589"/>
      <c r="C9589"/>
      <c r="D9589"/>
      <c r="E9589"/>
      <c r="F9589"/>
      <c r="G9589"/>
      <c r="H9589"/>
    </row>
    <row r="9590" spans="1:8" s="124" customFormat="1" x14ac:dyDescent="0.25">
      <c r="A9590"/>
      <c r="B9590"/>
      <c r="C9590"/>
      <c r="D9590"/>
      <c r="E9590"/>
      <c r="F9590"/>
      <c r="G9590"/>
      <c r="H9590"/>
    </row>
    <row r="9591" spans="1:8" s="124" customFormat="1" x14ac:dyDescent="0.25">
      <c r="A9591"/>
      <c r="B9591"/>
      <c r="C9591"/>
      <c r="D9591"/>
      <c r="E9591"/>
      <c r="F9591"/>
      <c r="G9591"/>
      <c r="H9591"/>
    </row>
    <row r="9592" spans="1:8" s="124" customFormat="1" x14ac:dyDescent="0.25">
      <c r="A9592"/>
      <c r="B9592"/>
      <c r="C9592"/>
      <c r="D9592"/>
      <c r="E9592"/>
      <c r="F9592"/>
      <c r="G9592"/>
      <c r="H9592"/>
    </row>
    <row r="9593" spans="1:8" s="124" customFormat="1" x14ac:dyDescent="0.25">
      <c r="A9593"/>
      <c r="B9593"/>
      <c r="C9593"/>
      <c r="D9593"/>
      <c r="E9593"/>
      <c r="F9593"/>
      <c r="G9593"/>
      <c r="H9593"/>
    </row>
    <row r="9594" spans="1:8" s="124" customFormat="1" x14ac:dyDescent="0.25">
      <c r="A9594"/>
      <c r="B9594"/>
      <c r="C9594"/>
      <c r="D9594"/>
      <c r="E9594"/>
      <c r="F9594"/>
      <c r="G9594"/>
      <c r="H9594"/>
    </row>
    <row r="9595" spans="1:8" s="124" customFormat="1" x14ac:dyDescent="0.25">
      <c r="A9595"/>
      <c r="B9595"/>
      <c r="C9595"/>
      <c r="D9595"/>
      <c r="E9595"/>
      <c r="F9595"/>
      <c r="G9595"/>
      <c r="H9595"/>
    </row>
    <row r="9596" spans="1:8" s="124" customFormat="1" x14ac:dyDescent="0.25">
      <c r="A9596"/>
      <c r="B9596"/>
      <c r="C9596"/>
      <c r="D9596"/>
      <c r="E9596"/>
      <c r="F9596"/>
      <c r="G9596"/>
      <c r="H9596"/>
    </row>
    <row r="9597" spans="1:8" s="124" customFormat="1" x14ac:dyDescent="0.25">
      <c r="A9597"/>
      <c r="B9597"/>
      <c r="C9597"/>
      <c r="D9597"/>
      <c r="E9597"/>
      <c r="F9597"/>
      <c r="G9597"/>
      <c r="H9597"/>
    </row>
    <row r="9598" spans="1:8" s="124" customFormat="1" x14ac:dyDescent="0.25">
      <c r="A9598"/>
      <c r="B9598"/>
      <c r="C9598"/>
      <c r="D9598"/>
      <c r="E9598"/>
      <c r="F9598"/>
      <c r="G9598"/>
      <c r="H9598"/>
    </row>
    <row r="9599" spans="1:8" s="124" customFormat="1" x14ac:dyDescent="0.25">
      <c r="A9599"/>
      <c r="B9599"/>
      <c r="C9599"/>
      <c r="D9599"/>
      <c r="E9599"/>
      <c r="F9599"/>
      <c r="G9599"/>
      <c r="H9599"/>
    </row>
    <row r="9600" spans="1:8" s="124" customFormat="1" x14ac:dyDescent="0.25">
      <c r="A9600"/>
      <c r="B9600"/>
      <c r="C9600"/>
      <c r="D9600"/>
      <c r="E9600"/>
      <c r="F9600"/>
      <c r="G9600"/>
      <c r="H9600"/>
    </row>
    <row r="9601" spans="1:8" s="124" customFormat="1" x14ac:dyDescent="0.25">
      <c r="A9601"/>
      <c r="B9601"/>
      <c r="C9601"/>
      <c r="D9601"/>
      <c r="E9601"/>
      <c r="F9601"/>
      <c r="G9601"/>
      <c r="H9601"/>
    </row>
    <row r="9602" spans="1:8" s="124" customFormat="1" x14ac:dyDescent="0.25">
      <c r="A9602"/>
      <c r="B9602"/>
      <c r="C9602"/>
      <c r="D9602"/>
      <c r="E9602"/>
      <c r="F9602"/>
      <c r="G9602"/>
      <c r="H9602"/>
    </row>
    <row r="9603" spans="1:8" s="124" customFormat="1" x14ac:dyDescent="0.25">
      <c r="A9603"/>
      <c r="B9603"/>
      <c r="C9603"/>
      <c r="D9603"/>
      <c r="E9603"/>
      <c r="F9603"/>
      <c r="G9603"/>
      <c r="H9603"/>
    </row>
    <row r="9604" spans="1:8" s="124" customFormat="1" x14ac:dyDescent="0.25">
      <c r="A9604"/>
      <c r="B9604"/>
      <c r="C9604"/>
      <c r="D9604"/>
      <c r="E9604"/>
      <c r="F9604"/>
      <c r="G9604"/>
      <c r="H9604"/>
    </row>
    <row r="9605" spans="1:8" s="124" customFormat="1" x14ac:dyDescent="0.25">
      <c r="A9605"/>
      <c r="B9605"/>
      <c r="C9605"/>
      <c r="D9605"/>
      <c r="E9605"/>
      <c r="F9605"/>
      <c r="G9605"/>
      <c r="H9605"/>
    </row>
    <row r="9606" spans="1:8" s="124" customFormat="1" x14ac:dyDescent="0.25">
      <c r="A9606"/>
      <c r="B9606"/>
      <c r="C9606"/>
      <c r="D9606"/>
      <c r="E9606"/>
      <c r="F9606"/>
      <c r="G9606"/>
      <c r="H9606"/>
    </row>
    <row r="9607" spans="1:8" s="124" customFormat="1" x14ac:dyDescent="0.25">
      <c r="A9607"/>
      <c r="B9607"/>
      <c r="C9607"/>
      <c r="D9607"/>
      <c r="E9607"/>
      <c r="F9607"/>
      <c r="G9607"/>
      <c r="H9607"/>
    </row>
    <row r="9608" spans="1:8" s="124" customFormat="1" x14ac:dyDescent="0.25">
      <c r="A9608"/>
      <c r="B9608"/>
      <c r="C9608"/>
      <c r="D9608"/>
      <c r="E9608"/>
      <c r="F9608"/>
      <c r="G9608"/>
      <c r="H9608"/>
    </row>
    <row r="9609" spans="1:8" s="124" customFormat="1" x14ac:dyDescent="0.25">
      <c r="A9609"/>
      <c r="B9609"/>
      <c r="C9609"/>
      <c r="D9609"/>
      <c r="E9609"/>
      <c r="F9609"/>
      <c r="G9609"/>
      <c r="H9609"/>
    </row>
    <row r="9610" spans="1:8" s="124" customFormat="1" x14ac:dyDescent="0.25">
      <c r="A9610"/>
      <c r="B9610"/>
      <c r="C9610"/>
      <c r="D9610"/>
      <c r="E9610"/>
      <c r="F9610"/>
      <c r="G9610"/>
      <c r="H9610"/>
    </row>
    <row r="9611" spans="1:8" s="124" customFormat="1" x14ac:dyDescent="0.25">
      <c r="A9611"/>
      <c r="B9611"/>
      <c r="C9611"/>
      <c r="D9611"/>
      <c r="E9611"/>
      <c r="F9611"/>
      <c r="G9611"/>
      <c r="H9611"/>
    </row>
    <row r="9612" spans="1:8" s="124" customFormat="1" x14ac:dyDescent="0.25">
      <c r="A9612"/>
      <c r="B9612"/>
      <c r="C9612"/>
      <c r="D9612"/>
      <c r="E9612"/>
      <c r="F9612"/>
      <c r="G9612"/>
      <c r="H9612"/>
    </row>
    <row r="9613" spans="1:8" s="124" customFormat="1" x14ac:dyDescent="0.25">
      <c r="A9613"/>
      <c r="B9613"/>
      <c r="C9613"/>
      <c r="D9613"/>
      <c r="E9613"/>
      <c r="F9613"/>
      <c r="G9613"/>
      <c r="H9613"/>
    </row>
    <row r="9614" spans="1:8" s="124" customFormat="1" x14ac:dyDescent="0.25">
      <c r="A9614"/>
      <c r="B9614"/>
      <c r="C9614"/>
      <c r="D9614"/>
      <c r="E9614"/>
      <c r="F9614"/>
      <c r="G9614"/>
      <c r="H9614"/>
    </row>
    <row r="9615" spans="1:8" s="124" customFormat="1" x14ac:dyDescent="0.25">
      <c r="A9615"/>
      <c r="B9615"/>
      <c r="C9615"/>
      <c r="D9615"/>
      <c r="E9615"/>
      <c r="F9615"/>
      <c r="G9615"/>
      <c r="H9615"/>
    </row>
    <row r="9616" spans="1:8" s="124" customFormat="1" x14ac:dyDescent="0.25">
      <c r="A9616"/>
      <c r="B9616"/>
      <c r="C9616"/>
      <c r="D9616"/>
      <c r="E9616"/>
      <c r="F9616"/>
      <c r="G9616"/>
      <c r="H9616"/>
    </row>
    <row r="9617" spans="1:8" s="124" customFormat="1" x14ac:dyDescent="0.25">
      <c r="A9617"/>
      <c r="B9617"/>
      <c r="C9617"/>
      <c r="D9617"/>
      <c r="E9617"/>
      <c r="F9617"/>
      <c r="G9617"/>
      <c r="H9617"/>
    </row>
    <row r="9618" spans="1:8" s="124" customFormat="1" x14ac:dyDescent="0.25">
      <c r="A9618"/>
      <c r="B9618"/>
      <c r="C9618"/>
      <c r="D9618"/>
      <c r="E9618"/>
      <c r="F9618"/>
      <c r="G9618"/>
      <c r="H9618"/>
    </row>
    <row r="9619" spans="1:8" s="124" customFormat="1" x14ac:dyDescent="0.25">
      <c r="A9619"/>
      <c r="B9619"/>
      <c r="C9619"/>
      <c r="D9619"/>
      <c r="E9619"/>
      <c r="F9619"/>
      <c r="G9619"/>
      <c r="H9619"/>
    </row>
    <row r="9620" spans="1:8" s="124" customFormat="1" x14ac:dyDescent="0.25">
      <c r="A9620"/>
      <c r="B9620"/>
      <c r="C9620"/>
      <c r="D9620"/>
      <c r="E9620"/>
      <c r="F9620"/>
      <c r="G9620"/>
      <c r="H9620"/>
    </row>
    <row r="9621" spans="1:8" s="124" customFormat="1" x14ac:dyDescent="0.25">
      <c r="A9621"/>
      <c r="B9621"/>
      <c r="C9621"/>
      <c r="D9621"/>
      <c r="E9621"/>
      <c r="F9621"/>
      <c r="G9621"/>
      <c r="H9621"/>
    </row>
    <row r="9622" spans="1:8" s="124" customFormat="1" x14ac:dyDescent="0.25">
      <c r="A9622"/>
      <c r="B9622"/>
      <c r="C9622"/>
      <c r="D9622"/>
      <c r="E9622"/>
      <c r="F9622"/>
      <c r="G9622"/>
      <c r="H9622"/>
    </row>
    <row r="9623" spans="1:8" s="124" customFormat="1" x14ac:dyDescent="0.25">
      <c r="A9623"/>
      <c r="B9623"/>
      <c r="C9623"/>
      <c r="D9623"/>
      <c r="E9623"/>
      <c r="F9623"/>
      <c r="G9623"/>
      <c r="H9623"/>
    </row>
    <row r="9624" spans="1:8" s="124" customFormat="1" x14ac:dyDescent="0.25">
      <c r="A9624"/>
      <c r="B9624"/>
      <c r="C9624"/>
      <c r="D9624"/>
      <c r="E9624"/>
      <c r="F9624"/>
      <c r="G9624"/>
      <c r="H9624"/>
    </row>
    <row r="9625" spans="1:8" s="124" customFormat="1" x14ac:dyDescent="0.25">
      <c r="A9625"/>
      <c r="B9625"/>
      <c r="C9625"/>
      <c r="D9625"/>
      <c r="E9625"/>
      <c r="F9625"/>
      <c r="G9625"/>
      <c r="H9625"/>
    </row>
    <row r="9626" spans="1:8" s="124" customFormat="1" x14ac:dyDescent="0.25">
      <c r="A9626"/>
      <c r="B9626"/>
      <c r="C9626"/>
      <c r="D9626"/>
      <c r="E9626"/>
      <c r="F9626"/>
      <c r="G9626"/>
      <c r="H9626"/>
    </row>
    <row r="9627" spans="1:8" s="124" customFormat="1" x14ac:dyDescent="0.25">
      <c r="A9627"/>
      <c r="B9627"/>
      <c r="C9627"/>
      <c r="D9627"/>
      <c r="E9627"/>
      <c r="F9627"/>
      <c r="G9627"/>
      <c r="H9627"/>
    </row>
    <row r="9628" spans="1:8" s="124" customFormat="1" x14ac:dyDescent="0.25">
      <c r="A9628"/>
      <c r="B9628"/>
      <c r="C9628"/>
      <c r="D9628"/>
      <c r="E9628"/>
      <c r="F9628"/>
      <c r="G9628"/>
      <c r="H9628"/>
    </row>
    <row r="9629" spans="1:8" s="124" customFormat="1" x14ac:dyDescent="0.25">
      <c r="A9629"/>
      <c r="B9629"/>
      <c r="C9629"/>
      <c r="D9629"/>
      <c r="E9629"/>
      <c r="F9629"/>
      <c r="G9629"/>
      <c r="H9629"/>
    </row>
    <row r="9630" spans="1:8" s="124" customFormat="1" x14ac:dyDescent="0.25">
      <c r="A9630"/>
      <c r="B9630"/>
      <c r="C9630"/>
      <c r="D9630"/>
      <c r="E9630"/>
      <c r="F9630"/>
      <c r="G9630"/>
      <c r="H9630"/>
    </row>
    <row r="9631" spans="1:8" s="124" customFormat="1" x14ac:dyDescent="0.25">
      <c r="A9631"/>
      <c r="B9631"/>
      <c r="C9631"/>
      <c r="D9631"/>
      <c r="E9631"/>
      <c r="F9631"/>
      <c r="G9631"/>
      <c r="H9631"/>
    </row>
    <row r="9632" spans="1:8" s="124" customFormat="1" x14ac:dyDescent="0.25">
      <c r="A9632"/>
      <c r="B9632"/>
      <c r="C9632"/>
      <c r="D9632"/>
      <c r="E9632"/>
      <c r="F9632"/>
      <c r="G9632"/>
      <c r="H9632"/>
    </row>
    <row r="9633" spans="1:8" s="124" customFormat="1" x14ac:dyDescent="0.25">
      <c r="A9633"/>
      <c r="B9633"/>
      <c r="C9633"/>
      <c r="D9633"/>
      <c r="E9633"/>
      <c r="F9633"/>
      <c r="G9633"/>
      <c r="H9633"/>
    </row>
    <row r="9634" spans="1:8" s="124" customFormat="1" x14ac:dyDescent="0.25">
      <c r="A9634"/>
      <c r="B9634"/>
      <c r="C9634"/>
      <c r="D9634"/>
      <c r="E9634"/>
      <c r="F9634"/>
      <c r="G9634"/>
      <c r="H9634"/>
    </row>
    <row r="9635" spans="1:8" s="124" customFormat="1" x14ac:dyDescent="0.25">
      <c r="A9635"/>
      <c r="B9635"/>
      <c r="C9635"/>
      <c r="D9635"/>
      <c r="E9635"/>
      <c r="F9635"/>
      <c r="G9635"/>
      <c r="H9635"/>
    </row>
    <row r="9636" spans="1:8" s="124" customFormat="1" x14ac:dyDescent="0.25">
      <c r="A9636"/>
      <c r="B9636"/>
      <c r="C9636"/>
      <c r="D9636"/>
      <c r="E9636"/>
      <c r="F9636"/>
      <c r="G9636"/>
      <c r="H9636"/>
    </row>
    <row r="9637" spans="1:8" s="124" customFormat="1" x14ac:dyDescent="0.25">
      <c r="A9637"/>
      <c r="B9637"/>
      <c r="C9637"/>
      <c r="D9637"/>
      <c r="E9637"/>
      <c r="F9637"/>
      <c r="G9637"/>
      <c r="H9637"/>
    </row>
    <row r="9638" spans="1:8" s="124" customFormat="1" x14ac:dyDescent="0.25">
      <c r="A9638"/>
      <c r="B9638"/>
      <c r="C9638"/>
      <c r="D9638"/>
      <c r="E9638"/>
      <c r="F9638"/>
      <c r="G9638"/>
      <c r="H9638"/>
    </row>
    <row r="9639" spans="1:8" s="124" customFormat="1" x14ac:dyDescent="0.25">
      <c r="A9639"/>
      <c r="B9639"/>
      <c r="C9639"/>
      <c r="D9639"/>
      <c r="E9639"/>
      <c r="F9639"/>
      <c r="G9639"/>
      <c r="H9639"/>
    </row>
    <row r="9640" spans="1:8" s="124" customFormat="1" x14ac:dyDescent="0.25">
      <c r="A9640"/>
      <c r="B9640"/>
      <c r="C9640"/>
      <c r="D9640"/>
      <c r="E9640"/>
      <c r="F9640"/>
      <c r="G9640"/>
      <c r="H9640"/>
    </row>
    <row r="9641" spans="1:8" s="124" customFormat="1" x14ac:dyDescent="0.25">
      <c r="A9641"/>
      <c r="B9641"/>
      <c r="C9641"/>
      <c r="D9641"/>
      <c r="E9641"/>
      <c r="F9641"/>
      <c r="G9641"/>
      <c r="H9641"/>
    </row>
    <row r="9642" spans="1:8" s="124" customFormat="1" x14ac:dyDescent="0.25">
      <c r="A9642"/>
      <c r="B9642"/>
      <c r="C9642"/>
      <c r="D9642"/>
      <c r="E9642"/>
      <c r="F9642"/>
      <c r="G9642"/>
      <c r="H9642"/>
    </row>
    <row r="9643" spans="1:8" s="124" customFormat="1" x14ac:dyDescent="0.25">
      <c r="A9643"/>
      <c r="B9643"/>
      <c r="C9643"/>
      <c r="D9643"/>
      <c r="E9643"/>
      <c r="F9643"/>
      <c r="G9643"/>
      <c r="H9643"/>
    </row>
    <row r="9644" spans="1:8" s="124" customFormat="1" x14ac:dyDescent="0.25">
      <c r="A9644"/>
      <c r="B9644"/>
      <c r="C9644"/>
      <c r="D9644"/>
      <c r="E9644"/>
      <c r="F9644"/>
      <c r="G9644"/>
      <c r="H9644"/>
    </row>
    <row r="9645" spans="1:8" s="124" customFormat="1" x14ac:dyDescent="0.25">
      <c r="A9645"/>
      <c r="B9645"/>
      <c r="C9645"/>
      <c r="D9645"/>
      <c r="E9645"/>
      <c r="F9645"/>
      <c r="G9645"/>
      <c r="H9645"/>
    </row>
    <row r="9646" spans="1:8" s="124" customFormat="1" x14ac:dyDescent="0.25">
      <c r="A9646"/>
      <c r="B9646"/>
      <c r="C9646"/>
      <c r="D9646"/>
      <c r="E9646"/>
      <c r="F9646"/>
      <c r="G9646"/>
      <c r="H9646"/>
    </row>
    <row r="9647" spans="1:8" s="124" customFormat="1" x14ac:dyDescent="0.25">
      <c r="A9647"/>
      <c r="B9647"/>
      <c r="C9647"/>
      <c r="D9647"/>
      <c r="E9647"/>
      <c r="F9647"/>
      <c r="G9647"/>
      <c r="H9647"/>
    </row>
    <row r="9648" spans="1:8" s="124" customFormat="1" x14ac:dyDescent="0.25">
      <c r="A9648"/>
      <c r="B9648"/>
      <c r="C9648"/>
      <c r="D9648"/>
      <c r="E9648"/>
      <c r="F9648"/>
      <c r="G9648"/>
      <c r="H9648"/>
    </row>
    <row r="9649" spans="1:8" s="124" customFormat="1" x14ac:dyDescent="0.25">
      <c r="A9649"/>
      <c r="B9649"/>
      <c r="C9649"/>
      <c r="D9649"/>
      <c r="E9649"/>
      <c r="F9649"/>
      <c r="G9649"/>
      <c r="H9649"/>
    </row>
    <row r="9650" spans="1:8" s="124" customFormat="1" x14ac:dyDescent="0.25">
      <c r="A9650"/>
      <c r="B9650"/>
      <c r="C9650"/>
      <c r="D9650"/>
      <c r="E9650"/>
      <c r="F9650"/>
      <c r="G9650"/>
      <c r="H9650"/>
    </row>
    <row r="9651" spans="1:8" s="124" customFormat="1" x14ac:dyDescent="0.25">
      <c r="A9651"/>
      <c r="B9651"/>
      <c r="C9651"/>
      <c r="D9651"/>
      <c r="E9651"/>
      <c r="F9651"/>
      <c r="G9651"/>
      <c r="H9651"/>
    </row>
    <row r="9652" spans="1:8" s="124" customFormat="1" x14ac:dyDescent="0.25">
      <c r="A9652"/>
      <c r="B9652"/>
      <c r="C9652"/>
      <c r="D9652"/>
      <c r="E9652"/>
      <c r="F9652"/>
      <c r="G9652"/>
      <c r="H9652"/>
    </row>
    <row r="9653" spans="1:8" s="124" customFormat="1" x14ac:dyDescent="0.25">
      <c r="A9653"/>
      <c r="B9653"/>
      <c r="C9653"/>
      <c r="D9653"/>
      <c r="E9653"/>
      <c r="F9653"/>
      <c r="G9653"/>
      <c r="H9653"/>
    </row>
    <row r="9654" spans="1:8" s="124" customFormat="1" x14ac:dyDescent="0.25">
      <c r="A9654"/>
      <c r="B9654"/>
      <c r="C9654"/>
      <c r="D9654"/>
      <c r="E9654"/>
      <c r="F9654"/>
      <c r="G9654"/>
      <c r="H9654"/>
    </row>
    <row r="9655" spans="1:8" s="124" customFormat="1" x14ac:dyDescent="0.25">
      <c r="A9655"/>
      <c r="B9655"/>
      <c r="C9655"/>
      <c r="D9655"/>
      <c r="E9655"/>
      <c r="F9655"/>
      <c r="G9655"/>
      <c r="H9655"/>
    </row>
    <row r="9656" spans="1:8" s="124" customFormat="1" x14ac:dyDescent="0.25">
      <c r="A9656"/>
      <c r="B9656"/>
      <c r="C9656"/>
      <c r="D9656"/>
      <c r="E9656"/>
      <c r="F9656"/>
      <c r="G9656"/>
      <c r="H9656"/>
    </row>
    <row r="9657" spans="1:8" s="124" customFormat="1" x14ac:dyDescent="0.25">
      <c r="A9657"/>
      <c r="B9657"/>
      <c r="C9657"/>
      <c r="D9657"/>
      <c r="E9657"/>
      <c r="F9657"/>
      <c r="G9657"/>
      <c r="H9657"/>
    </row>
    <row r="9658" spans="1:8" s="124" customFormat="1" x14ac:dyDescent="0.25">
      <c r="A9658"/>
      <c r="B9658"/>
      <c r="C9658"/>
      <c r="D9658"/>
      <c r="E9658"/>
      <c r="F9658"/>
      <c r="G9658"/>
      <c r="H9658"/>
    </row>
    <row r="9659" spans="1:8" s="124" customFormat="1" x14ac:dyDescent="0.25">
      <c r="A9659"/>
      <c r="B9659"/>
      <c r="C9659"/>
      <c r="D9659"/>
      <c r="E9659"/>
      <c r="F9659"/>
      <c r="G9659"/>
      <c r="H9659"/>
    </row>
    <row r="9660" spans="1:8" s="124" customFormat="1" x14ac:dyDescent="0.25">
      <c r="A9660"/>
      <c r="B9660"/>
      <c r="C9660"/>
      <c r="D9660"/>
      <c r="E9660"/>
      <c r="F9660"/>
      <c r="G9660"/>
      <c r="H9660"/>
    </row>
    <row r="9661" spans="1:8" s="124" customFormat="1" x14ac:dyDescent="0.25">
      <c r="A9661"/>
      <c r="B9661"/>
      <c r="C9661"/>
      <c r="D9661"/>
      <c r="E9661"/>
      <c r="F9661"/>
      <c r="G9661"/>
      <c r="H9661"/>
    </row>
    <row r="9662" spans="1:8" s="124" customFormat="1" x14ac:dyDescent="0.25">
      <c r="A9662"/>
      <c r="B9662"/>
      <c r="C9662"/>
      <c r="D9662"/>
      <c r="E9662"/>
      <c r="F9662"/>
      <c r="G9662"/>
      <c r="H9662"/>
    </row>
    <row r="9663" spans="1:8" s="124" customFormat="1" x14ac:dyDescent="0.25">
      <c r="A9663"/>
      <c r="B9663"/>
      <c r="C9663"/>
      <c r="D9663"/>
      <c r="E9663"/>
      <c r="F9663"/>
      <c r="G9663"/>
      <c r="H9663"/>
    </row>
    <row r="9664" spans="1:8" s="124" customFormat="1" x14ac:dyDescent="0.25">
      <c r="A9664"/>
      <c r="B9664"/>
      <c r="C9664"/>
      <c r="D9664"/>
      <c r="E9664"/>
      <c r="F9664"/>
      <c r="G9664"/>
      <c r="H9664"/>
    </row>
    <row r="9665" spans="1:8" s="124" customFormat="1" x14ac:dyDescent="0.25">
      <c r="A9665"/>
      <c r="B9665"/>
      <c r="C9665"/>
      <c r="D9665"/>
      <c r="E9665"/>
      <c r="F9665"/>
      <c r="G9665"/>
      <c r="H9665"/>
    </row>
    <row r="9666" spans="1:8" s="124" customFormat="1" x14ac:dyDescent="0.25">
      <c r="A9666"/>
      <c r="B9666"/>
      <c r="C9666"/>
      <c r="D9666"/>
      <c r="E9666"/>
      <c r="F9666"/>
      <c r="G9666"/>
      <c r="H9666"/>
    </row>
    <row r="9667" spans="1:8" s="124" customFormat="1" x14ac:dyDescent="0.25">
      <c r="A9667"/>
      <c r="B9667"/>
      <c r="C9667"/>
      <c r="D9667"/>
      <c r="E9667"/>
      <c r="F9667"/>
      <c r="G9667"/>
      <c r="H9667"/>
    </row>
    <row r="9668" spans="1:8" s="124" customFormat="1" x14ac:dyDescent="0.25">
      <c r="A9668"/>
      <c r="B9668"/>
      <c r="C9668"/>
      <c r="D9668"/>
      <c r="E9668"/>
      <c r="F9668"/>
      <c r="G9668"/>
      <c r="H9668"/>
    </row>
    <row r="9669" spans="1:8" s="124" customFormat="1" x14ac:dyDescent="0.25">
      <c r="A9669"/>
      <c r="B9669"/>
      <c r="C9669"/>
      <c r="D9669"/>
      <c r="E9669"/>
      <c r="F9669"/>
      <c r="G9669"/>
      <c r="H9669"/>
    </row>
    <row r="9670" spans="1:8" s="124" customFormat="1" x14ac:dyDescent="0.25">
      <c r="A9670"/>
      <c r="B9670"/>
      <c r="C9670"/>
      <c r="D9670"/>
      <c r="E9670"/>
      <c r="F9670"/>
      <c r="G9670"/>
      <c r="H9670"/>
    </row>
    <row r="9671" spans="1:8" s="124" customFormat="1" x14ac:dyDescent="0.25">
      <c r="A9671"/>
      <c r="B9671"/>
      <c r="C9671"/>
      <c r="D9671"/>
      <c r="E9671"/>
      <c r="F9671"/>
      <c r="G9671"/>
      <c r="H9671"/>
    </row>
    <row r="9672" spans="1:8" s="124" customFormat="1" x14ac:dyDescent="0.25">
      <c r="A9672"/>
      <c r="B9672"/>
      <c r="C9672"/>
      <c r="D9672"/>
      <c r="E9672"/>
      <c r="F9672"/>
      <c r="G9672"/>
      <c r="H9672"/>
    </row>
    <row r="9673" spans="1:8" s="124" customFormat="1" x14ac:dyDescent="0.25">
      <c r="A9673"/>
      <c r="B9673"/>
      <c r="C9673"/>
      <c r="D9673"/>
      <c r="E9673"/>
      <c r="F9673"/>
      <c r="G9673"/>
      <c r="H9673"/>
    </row>
    <row r="9674" spans="1:8" s="124" customFormat="1" x14ac:dyDescent="0.25">
      <c r="A9674"/>
      <c r="B9674"/>
      <c r="C9674"/>
      <c r="D9674"/>
      <c r="E9674"/>
      <c r="F9674"/>
      <c r="G9674"/>
      <c r="H9674"/>
    </row>
    <row r="9675" spans="1:8" s="124" customFormat="1" x14ac:dyDescent="0.25">
      <c r="A9675"/>
      <c r="B9675"/>
      <c r="C9675"/>
      <c r="D9675"/>
      <c r="E9675"/>
      <c r="F9675"/>
      <c r="G9675"/>
      <c r="H9675"/>
    </row>
    <row r="9676" spans="1:8" s="124" customFormat="1" x14ac:dyDescent="0.25">
      <c r="A9676"/>
      <c r="B9676"/>
      <c r="C9676"/>
      <c r="D9676"/>
      <c r="E9676"/>
      <c r="F9676"/>
      <c r="G9676"/>
      <c r="H9676"/>
    </row>
    <row r="9677" spans="1:8" s="124" customFormat="1" x14ac:dyDescent="0.25">
      <c r="A9677"/>
      <c r="B9677"/>
      <c r="C9677"/>
      <c r="D9677"/>
      <c r="E9677"/>
      <c r="F9677"/>
      <c r="G9677"/>
      <c r="H9677"/>
    </row>
    <row r="9678" spans="1:8" s="124" customFormat="1" x14ac:dyDescent="0.25">
      <c r="A9678"/>
      <c r="B9678"/>
      <c r="C9678"/>
      <c r="D9678"/>
      <c r="E9678"/>
      <c r="F9678"/>
      <c r="G9678"/>
      <c r="H9678"/>
    </row>
    <row r="9679" spans="1:8" s="124" customFormat="1" x14ac:dyDescent="0.25">
      <c r="A9679"/>
      <c r="B9679"/>
      <c r="C9679"/>
      <c r="D9679"/>
      <c r="E9679"/>
      <c r="F9679"/>
      <c r="G9679"/>
      <c r="H9679"/>
    </row>
    <row r="9680" spans="1:8" s="124" customFormat="1" x14ac:dyDescent="0.25">
      <c r="A9680"/>
      <c r="B9680"/>
      <c r="C9680"/>
      <c r="D9680"/>
      <c r="E9680"/>
      <c r="F9680"/>
      <c r="G9680"/>
      <c r="H9680"/>
    </row>
    <row r="9681" spans="1:8" s="124" customFormat="1" x14ac:dyDescent="0.25">
      <c r="A9681"/>
      <c r="B9681"/>
      <c r="C9681"/>
      <c r="D9681"/>
      <c r="E9681"/>
      <c r="F9681"/>
      <c r="G9681"/>
      <c r="H9681"/>
    </row>
    <row r="9682" spans="1:8" s="124" customFormat="1" x14ac:dyDescent="0.25">
      <c r="A9682"/>
      <c r="B9682"/>
      <c r="C9682"/>
      <c r="D9682"/>
      <c r="E9682"/>
      <c r="F9682"/>
      <c r="G9682"/>
      <c r="H9682"/>
    </row>
    <row r="9683" spans="1:8" s="124" customFormat="1" x14ac:dyDescent="0.25">
      <c r="A9683"/>
      <c r="B9683"/>
      <c r="C9683"/>
      <c r="D9683"/>
      <c r="E9683"/>
      <c r="F9683"/>
      <c r="G9683"/>
      <c r="H9683"/>
    </row>
    <row r="9684" spans="1:8" s="124" customFormat="1" x14ac:dyDescent="0.25">
      <c r="A9684"/>
      <c r="B9684"/>
      <c r="C9684"/>
      <c r="D9684"/>
      <c r="E9684"/>
      <c r="F9684"/>
      <c r="G9684"/>
      <c r="H9684"/>
    </row>
    <row r="9685" spans="1:8" s="124" customFormat="1" x14ac:dyDescent="0.25">
      <c r="A9685"/>
      <c r="B9685"/>
      <c r="C9685"/>
      <c r="D9685"/>
      <c r="E9685"/>
      <c r="F9685"/>
      <c r="G9685"/>
      <c r="H9685"/>
    </row>
    <row r="9686" spans="1:8" s="124" customFormat="1" x14ac:dyDescent="0.25">
      <c r="A9686"/>
      <c r="B9686"/>
      <c r="C9686"/>
      <c r="D9686"/>
      <c r="E9686"/>
      <c r="F9686"/>
      <c r="G9686"/>
      <c r="H9686"/>
    </row>
    <row r="9687" spans="1:8" s="124" customFormat="1" x14ac:dyDescent="0.25">
      <c r="A9687"/>
      <c r="B9687"/>
      <c r="C9687"/>
      <c r="D9687"/>
      <c r="E9687"/>
      <c r="F9687"/>
      <c r="G9687"/>
      <c r="H9687"/>
    </row>
    <row r="9688" spans="1:8" s="124" customFormat="1" x14ac:dyDescent="0.25">
      <c r="A9688"/>
      <c r="B9688"/>
      <c r="C9688"/>
      <c r="D9688"/>
      <c r="E9688"/>
      <c r="F9688"/>
      <c r="G9688"/>
      <c r="H9688"/>
    </row>
    <row r="9689" spans="1:8" s="124" customFormat="1" x14ac:dyDescent="0.25">
      <c r="A9689"/>
      <c r="B9689"/>
      <c r="C9689"/>
      <c r="D9689"/>
      <c r="E9689"/>
      <c r="F9689"/>
      <c r="G9689"/>
      <c r="H9689"/>
    </row>
    <row r="9690" spans="1:8" s="124" customFormat="1" x14ac:dyDescent="0.25">
      <c r="A9690"/>
      <c r="B9690"/>
      <c r="C9690"/>
      <c r="D9690"/>
      <c r="E9690"/>
      <c r="F9690"/>
      <c r="G9690"/>
      <c r="H9690"/>
    </row>
    <row r="9691" spans="1:8" s="124" customFormat="1" x14ac:dyDescent="0.25">
      <c r="A9691"/>
      <c r="B9691"/>
      <c r="C9691"/>
      <c r="D9691"/>
      <c r="E9691"/>
      <c r="F9691"/>
      <c r="G9691"/>
      <c r="H9691"/>
    </row>
    <row r="9692" spans="1:8" s="124" customFormat="1" x14ac:dyDescent="0.25">
      <c r="A9692"/>
      <c r="B9692"/>
      <c r="C9692"/>
      <c r="D9692"/>
      <c r="E9692"/>
      <c r="F9692"/>
      <c r="G9692"/>
      <c r="H9692"/>
    </row>
    <row r="9693" spans="1:8" s="124" customFormat="1" x14ac:dyDescent="0.25">
      <c r="A9693"/>
      <c r="B9693"/>
      <c r="C9693"/>
      <c r="D9693"/>
      <c r="E9693"/>
      <c r="F9693"/>
      <c r="G9693"/>
      <c r="H9693"/>
    </row>
    <row r="9694" spans="1:8" s="124" customFormat="1" x14ac:dyDescent="0.25">
      <c r="A9694"/>
      <c r="B9694"/>
      <c r="C9694"/>
      <c r="D9694"/>
      <c r="E9694"/>
      <c r="F9694"/>
      <c r="G9694"/>
      <c r="H9694"/>
    </row>
    <row r="9695" spans="1:8" s="124" customFormat="1" x14ac:dyDescent="0.25">
      <c r="A9695"/>
      <c r="B9695"/>
      <c r="C9695"/>
      <c r="D9695"/>
      <c r="E9695"/>
      <c r="F9695"/>
      <c r="G9695"/>
      <c r="H9695"/>
    </row>
    <row r="9696" spans="1:8" s="124" customFormat="1" x14ac:dyDescent="0.25">
      <c r="A9696"/>
      <c r="B9696"/>
      <c r="C9696"/>
      <c r="D9696"/>
      <c r="E9696"/>
      <c r="F9696"/>
      <c r="G9696"/>
      <c r="H9696"/>
    </row>
    <row r="9697" spans="1:8" s="124" customFormat="1" x14ac:dyDescent="0.25">
      <c r="A9697"/>
      <c r="B9697"/>
      <c r="C9697"/>
      <c r="D9697"/>
      <c r="E9697"/>
      <c r="F9697"/>
      <c r="G9697"/>
      <c r="H9697"/>
    </row>
    <row r="9698" spans="1:8" s="124" customFormat="1" x14ac:dyDescent="0.25">
      <c r="A9698"/>
      <c r="B9698"/>
      <c r="C9698"/>
      <c r="D9698"/>
      <c r="E9698"/>
      <c r="F9698"/>
      <c r="G9698"/>
      <c r="H9698"/>
    </row>
    <row r="9699" spans="1:8" s="124" customFormat="1" x14ac:dyDescent="0.25">
      <c r="A9699"/>
      <c r="B9699"/>
      <c r="C9699"/>
      <c r="D9699"/>
      <c r="E9699"/>
      <c r="F9699"/>
      <c r="G9699"/>
      <c r="H9699"/>
    </row>
    <row r="9700" spans="1:8" s="124" customFormat="1" x14ac:dyDescent="0.25">
      <c r="A9700"/>
      <c r="B9700"/>
      <c r="C9700"/>
      <c r="D9700"/>
      <c r="E9700"/>
      <c r="F9700"/>
      <c r="G9700"/>
      <c r="H9700"/>
    </row>
    <row r="9701" spans="1:8" s="124" customFormat="1" x14ac:dyDescent="0.25">
      <c r="A9701"/>
      <c r="B9701"/>
      <c r="C9701"/>
      <c r="D9701"/>
      <c r="E9701"/>
      <c r="F9701"/>
      <c r="G9701"/>
      <c r="H9701"/>
    </row>
    <row r="9702" spans="1:8" s="124" customFormat="1" x14ac:dyDescent="0.25">
      <c r="A9702"/>
      <c r="B9702"/>
      <c r="C9702"/>
      <c r="D9702"/>
      <c r="E9702"/>
      <c r="F9702"/>
      <c r="G9702"/>
      <c r="H9702"/>
    </row>
    <row r="9703" spans="1:8" s="124" customFormat="1" x14ac:dyDescent="0.25">
      <c r="A9703"/>
      <c r="B9703"/>
      <c r="C9703"/>
      <c r="D9703"/>
      <c r="E9703"/>
      <c r="F9703"/>
      <c r="G9703"/>
      <c r="H9703"/>
    </row>
    <row r="9704" spans="1:8" s="124" customFormat="1" x14ac:dyDescent="0.25">
      <c r="A9704"/>
      <c r="B9704"/>
      <c r="C9704"/>
      <c r="D9704"/>
      <c r="E9704"/>
      <c r="F9704"/>
      <c r="G9704"/>
      <c r="H9704"/>
    </row>
    <row r="9705" spans="1:8" s="124" customFormat="1" x14ac:dyDescent="0.25">
      <c r="A9705"/>
      <c r="B9705"/>
      <c r="C9705"/>
      <c r="D9705"/>
      <c r="E9705"/>
      <c r="F9705"/>
      <c r="G9705"/>
      <c r="H9705"/>
    </row>
    <row r="9706" spans="1:8" s="124" customFormat="1" x14ac:dyDescent="0.25">
      <c r="A9706"/>
      <c r="B9706"/>
      <c r="C9706"/>
      <c r="D9706"/>
      <c r="E9706"/>
      <c r="F9706"/>
      <c r="G9706"/>
      <c r="H9706"/>
    </row>
    <row r="9707" spans="1:8" s="124" customFormat="1" x14ac:dyDescent="0.25">
      <c r="A9707"/>
      <c r="B9707"/>
      <c r="C9707"/>
      <c r="D9707"/>
      <c r="E9707"/>
      <c r="F9707"/>
      <c r="G9707"/>
      <c r="H9707"/>
    </row>
    <row r="9708" spans="1:8" s="124" customFormat="1" x14ac:dyDescent="0.25">
      <c r="A9708"/>
      <c r="B9708"/>
      <c r="C9708"/>
      <c r="D9708"/>
      <c r="E9708"/>
      <c r="F9708"/>
      <c r="G9708"/>
      <c r="H9708"/>
    </row>
    <row r="9709" spans="1:8" s="124" customFormat="1" x14ac:dyDescent="0.25">
      <c r="A9709"/>
      <c r="B9709"/>
      <c r="C9709"/>
      <c r="D9709"/>
      <c r="E9709"/>
      <c r="F9709"/>
      <c r="G9709"/>
      <c r="H9709"/>
    </row>
    <row r="9710" spans="1:8" s="124" customFormat="1" x14ac:dyDescent="0.25">
      <c r="A9710"/>
      <c r="B9710"/>
      <c r="C9710"/>
      <c r="D9710"/>
      <c r="E9710"/>
      <c r="F9710"/>
      <c r="G9710"/>
      <c r="H9710"/>
    </row>
    <row r="9711" spans="1:8" s="124" customFormat="1" x14ac:dyDescent="0.25">
      <c r="A9711"/>
      <c r="B9711"/>
      <c r="C9711"/>
      <c r="D9711"/>
      <c r="E9711"/>
      <c r="F9711"/>
      <c r="G9711"/>
      <c r="H9711"/>
    </row>
    <row r="9712" spans="1:8" s="124" customFormat="1" x14ac:dyDescent="0.25">
      <c r="A9712"/>
      <c r="B9712"/>
      <c r="C9712"/>
      <c r="D9712"/>
      <c r="E9712"/>
      <c r="F9712"/>
      <c r="G9712"/>
      <c r="H9712"/>
    </row>
    <row r="9713" spans="1:8" s="124" customFormat="1" x14ac:dyDescent="0.25">
      <c r="A9713"/>
      <c r="B9713"/>
      <c r="C9713"/>
      <c r="D9713"/>
      <c r="E9713"/>
      <c r="F9713"/>
      <c r="G9713"/>
      <c r="H9713"/>
    </row>
    <row r="9714" spans="1:8" s="124" customFormat="1" x14ac:dyDescent="0.25">
      <c r="A9714"/>
      <c r="B9714"/>
      <c r="C9714"/>
      <c r="D9714"/>
      <c r="E9714"/>
      <c r="F9714"/>
      <c r="G9714"/>
      <c r="H9714"/>
    </row>
    <row r="9715" spans="1:8" s="124" customFormat="1" x14ac:dyDescent="0.25">
      <c r="A9715"/>
      <c r="B9715"/>
      <c r="C9715"/>
      <c r="D9715"/>
      <c r="E9715"/>
      <c r="F9715"/>
      <c r="G9715"/>
      <c r="H9715"/>
    </row>
    <row r="9716" spans="1:8" s="124" customFormat="1" x14ac:dyDescent="0.25">
      <c r="A9716"/>
      <c r="B9716"/>
      <c r="C9716"/>
      <c r="D9716"/>
      <c r="E9716"/>
      <c r="F9716"/>
      <c r="G9716"/>
      <c r="H9716"/>
    </row>
    <row r="9717" spans="1:8" s="124" customFormat="1" x14ac:dyDescent="0.25">
      <c r="A9717"/>
      <c r="B9717"/>
      <c r="C9717"/>
      <c r="D9717"/>
      <c r="E9717"/>
      <c r="F9717"/>
      <c r="G9717"/>
      <c r="H9717"/>
    </row>
    <row r="9718" spans="1:8" s="124" customFormat="1" x14ac:dyDescent="0.25">
      <c r="A9718"/>
      <c r="B9718"/>
      <c r="C9718"/>
      <c r="D9718"/>
      <c r="E9718"/>
      <c r="F9718"/>
      <c r="G9718"/>
      <c r="H9718"/>
    </row>
    <row r="9719" spans="1:8" s="124" customFormat="1" x14ac:dyDescent="0.25">
      <c r="A9719"/>
      <c r="B9719"/>
      <c r="C9719"/>
      <c r="D9719"/>
      <c r="E9719"/>
      <c r="F9719"/>
      <c r="G9719"/>
      <c r="H9719"/>
    </row>
    <row r="9720" spans="1:8" s="124" customFormat="1" x14ac:dyDescent="0.25">
      <c r="A9720"/>
      <c r="B9720"/>
      <c r="C9720"/>
      <c r="D9720"/>
      <c r="E9720"/>
      <c r="F9720"/>
      <c r="G9720"/>
      <c r="H9720"/>
    </row>
    <row r="9721" spans="1:8" s="124" customFormat="1" x14ac:dyDescent="0.25">
      <c r="A9721"/>
      <c r="B9721"/>
      <c r="C9721"/>
      <c r="D9721"/>
      <c r="E9721"/>
      <c r="F9721"/>
      <c r="G9721"/>
      <c r="H9721"/>
    </row>
    <row r="9722" spans="1:8" s="124" customFormat="1" x14ac:dyDescent="0.25">
      <c r="A9722"/>
      <c r="B9722"/>
      <c r="C9722"/>
      <c r="D9722"/>
      <c r="E9722"/>
      <c r="F9722"/>
      <c r="G9722"/>
      <c r="H9722"/>
    </row>
    <row r="9723" spans="1:8" s="124" customFormat="1" x14ac:dyDescent="0.25">
      <c r="A9723"/>
      <c r="B9723"/>
      <c r="C9723"/>
      <c r="D9723"/>
      <c r="E9723"/>
      <c r="F9723"/>
      <c r="G9723"/>
      <c r="H9723"/>
    </row>
    <row r="9724" spans="1:8" s="124" customFormat="1" x14ac:dyDescent="0.25">
      <c r="A9724"/>
      <c r="B9724"/>
      <c r="C9724"/>
      <c r="D9724"/>
      <c r="E9724"/>
      <c r="F9724"/>
      <c r="G9724"/>
      <c r="H9724"/>
    </row>
    <row r="9725" spans="1:8" s="124" customFormat="1" x14ac:dyDescent="0.25">
      <c r="A9725"/>
      <c r="B9725"/>
      <c r="C9725"/>
      <c r="D9725"/>
      <c r="E9725"/>
      <c r="F9725"/>
      <c r="G9725"/>
      <c r="H9725"/>
    </row>
    <row r="9726" spans="1:8" s="124" customFormat="1" x14ac:dyDescent="0.25">
      <c r="A9726"/>
      <c r="B9726"/>
      <c r="C9726"/>
      <c r="D9726"/>
      <c r="E9726"/>
      <c r="F9726"/>
      <c r="G9726"/>
      <c r="H9726"/>
    </row>
    <row r="9727" spans="1:8" s="124" customFormat="1" x14ac:dyDescent="0.25">
      <c r="A9727"/>
      <c r="B9727"/>
      <c r="C9727"/>
      <c r="D9727"/>
      <c r="E9727"/>
      <c r="F9727"/>
      <c r="G9727"/>
      <c r="H9727"/>
    </row>
    <row r="9728" spans="1:8" s="124" customFormat="1" x14ac:dyDescent="0.25">
      <c r="A9728"/>
      <c r="B9728"/>
      <c r="C9728"/>
      <c r="D9728"/>
      <c r="E9728"/>
      <c r="F9728"/>
      <c r="G9728"/>
      <c r="H9728"/>
    </row>
    <row r="9729" spans="1:8" s="124" customFormat="1" x14ac:dyDescent="0.25">
      <c r="A9729"/>
      <c r="B9729"/>
      <c r="C9729"/>
      <c r="D9729"/>
      <c r="E9729"/>
      <c r="F9729"/>
      <c r="G9729"/>
      <c r="H9729"/>
    </row>
    <row r="9730" spans="1:8" s="124" customFormat="1" x14ac:dyDescent="0.25">
      <c r="A9730"/>
      <c r="B9730"/>
      <c r="C9730"/>
      <c r="D9730"/>
      <c r="E9730"/>
      <c r="F9730"/>
      <c r="G9730"/>
      <c r="H9730"/>
    </row>
    <row r="9731" spans="1:8" s="124" customFormat="1" x14ac:dyDescent="0.25">
      <c r="A9731"/>
      <c r="B9731"/>
      <c r="C9731"/>
      <c r="D9731"/>
      <c r="E9731"/>
      <c r="F9731"/>
      <c r="G9731"/>
      <c r="H9731"/>
    </row>
    <row r="9732" spans="1:8" s="124" customFormat="1" x14ac:dyDescent="0.25">
      <c r="A9732"/>
      <c r="B9732"/>
      <c r="C9732"/>
      <c r="D9732"/>
      <c r="E9732"/>
      <c r="F9732"/>
      <c r="G9732"/>
      <c r="H9732"/>
    </row>
    <row r="9733" spans="1:8" s="124" customFormat="1" x14ac:dyDescent="0.25">
      <c r="A9733"/>
      <c r="B9733"/>
      <c r="C9733"/>
      <c r="D9733"/>
      <c r="E9733"/>
      <c r="F9733"/>
      <c r="G9733"/>
      <c r="H9733"/>
    </row>
    <row r="9734" spans="1:8" s="124" customFormat="1" x14ac:dyDescent="0.25">
      <c r="A9734"/>
      <c r="B9734"/>
      <c r="C9734"/>
      <c r="D9734"/>
      <c r="E9734"/>
      <c r="F9734"/>
      <c r="G9734"/>
      <c r="H9734"/>
    </row>
    <row r="9735" spans="1:8" s="124" customFormat="1" x14ac:dyDescent="0.25">
      <c r="A9735"/>
      <c r="B9735"/>
      <c r="C9735"/>
      <c r="D9735"/>
      <c r="E9735"/>
      <c r="F9735"/>
      <c r="G9735"/>
      <c r="H9735"/>
    </row>
    <row r="9736" spans="1:8" s="124" customFormat="1" x14ac:dyDescent="0.25">
      <c r="A9736"/>
      <c r="B9736"/>
      <c r="C9736"/>
      <c r="D9736"/>
      <c r="E9736"/>
      <c r="F9736"/>
      <c r="G9736"/>
      <c r="H9736"/>
    </row>
    <row r="9737" spans="1:8" s="124" customFormat="1" x14ac:dyDescent="0.25">
      <c r="A9737"/>
      <c r="B9737"/>
      <c r="C9737"/>
      <c r="D9737"/>
      <c r="E9737"/>
      <c r="F9737"/>
      <c r="G9737"/>
      <c r="H9737"/>
    </row>
    <row r="9738" spans="1:8" s="124" customFormat="1" x14ac:dyDescent="0.25">
      <c r="A9738"/>
      <c r="B9738"/>
      <c r="C9738"/>
      <c r="D9738"/>
      <c r="E9738"/>
      <c r="F9738"/>
      <c r="G9738"/>
      <c r="H9738"/>
    </row>
    <row r="9739" spans="1:8" s="124" customFormat="1" x14ac:dyDescent="0.25">
      <c r="A9739"/>
      <c r="B9739"/>
      <c r="C9739"/>
      <c r="D9739"/>
      <c r="E9739"/>
      <c r="F9739"/>
      <c r="G9739"/>
      <c r="H9739"/>
    </row>
    <row r="9740" spans="1:8" s="124" customFormat="1" x14ac:dyDescent="0.25">
      <c r="A9740"/>
      <c r="B9740"/>
      <c r="C9740"/>
      <c r="D9740"/>
      <c r="E9740"/>
      <c r="F9740"/>
      <c r="G9740"/>
      <c r="H9740"/>
    </row>
    <row r="9741" spans="1:8" s="124" customFormat="1" x14ac:dyDescent="0.25">
      <c r="A9741"/>
      <c r="B9741"/>
      <c r="C9741"/>
      <c r="D9741"/>
      <c r="E9741"/>
      <c r="F9741"/>
      <c r="G9741"/>
      <c r="H9741"/>
    </row>
    <row r="9742" spans="1:8" s="124" customFormat="1" x14ac:dyDescent="0.25">
      <c r="A9742"/>
      <c r="B9742"/>
      <c r="C9742"/>
      <c r="D9742"/>
      <c r="E9742"/>
      <c r="F9742"/>
      <c r="G9742"/>
      <c r="H9742"/>
    </row>
    <row r="9743" spans="1:8" s="124" customFormat="1" x14ac:dyDescent="0.25">
      <c r="A9743"/>
      <c r="B9743"/>
      <c r="C9743"/>
      <c r="D9743"/>
      <c r="E9743"/>
      <c r="F9743"/>
      <c r="G9743"/>
      <c r="H9743"/>
    </row>
    <row r="9744" spans="1:8" s="124" customFormat="1" x14ac:dyDescent="0.25">
      <c r="A9744"/>
      <c r="B9744"/>
      <c r="C9744"/>
      <c r="D9744"/>
      <c r="E9744"/>
      <c r="F9744"/>
      <c r="G9744"/>
      <c r="H9744"/>
    </row>
    <row r="9745" spans="1:8" s="124" customFormat="1" x14ac:dyDescent="0.25">
      <c r="A9745"/>
      <c r="B9745"/>
      <c r="C9745"/>
      <c r="D9745"/>
      <c r="E9745"/>
      <c r="F9745"/>
      <c r="G9745"/>
      <c r="H9745"/>
    </row>
    <row r="9746" spans="1:8" s="124" customFormat="1" x14ac:dyDescent="0.25">
      <c r="A9746"/>
      <c r="B9746"/>
      <c r="C9746"/>
      <c r="D9746"/>
      <c r="E9746"/>
      <c r="F9746"/>
      <c r="G9746"/>
      <c r="H9746"/>
    </row>
    <row r="9747" spans="1:8" s="124" customFormat="1" x14ac:dyDescent="0.25">
      <c r="A9747"/>
      <c r="B9747"/>
      <c r="C9747"/>
      <c r="D9747"/>
      <c r="E9747"/>
      <c r="F9747"/>
      <c r="G9747"/>
      <c r="H9747"/>
    </row>
    <row r="9748" spans="1:8" s="124" customFormat="1" x14ac:dyDescent="0.25">
      <c r="A9748"/>
      <c r="B9748"/>
      <c r="C9748"/>
      <c r="D9748"/>
      <c r="E9748"/>
      <c r="F9748"/>
      <c r="G9748"/>
      <c r="H9748"/>
    </row>
    <row r="9749" spans="1:8" s="124" customFormat="1" x14ac:dyDescent="0.25">
      <c r="A9749"/>
      <c r="B9749"/>
      <c r="C9749"/>
      <c r="D9749"/>
      <c r="E9749"/>
      <c r="F9749"/>
      <c r="G9749"/>
      <c r="H9749"/>
    </row>
    <row r="9750" spans="1:8" s="124" customFormat="1" x14ac:dyDescent="0.25">
      <c r="A9750"/>
      <c r="B9750"/>
      <c r="C9750"/>
      <c r="D9750"/>
      <c r="E9750"/>
      <c r="F9750"/>
      <c r="G9750"/>
      <c r="H9750"/>
    </row>
    <row r="9751" spans="1:8" s="124" customFormat="1" x14ac:dyDescent="0.25">
      <c r="A9751"/>
      <c r="B9751"/>
      <c r="C9751"/>
      <c r="D9751"/>
      <c r="E9751"/>
      <c r="F9751"/>
      <c r="G9751"/>
      <c r="H9751"/>
    </row>
    <row r="9752" spans="1:8" s="124" customFormat="1" x14ac:dyDescent="0.25">
      <c r="A9752"/>
      <c r="B9752"/>
      <c r="C9752"/>
      <c r="D9752"/>
      <c r="E9752"/>
      <c r="F9752"/>
      <c r="G9752"/>
      <c r="H9752"/>
    </row>
    <row r="9753" spans="1:8" s="124" customFormat="1" x14ac:dyDescent="0.25">
      <c r="A9753"/>
      <c r="B9753"/>
      <c r="C9753"/>
      <c r="D9753"/>
      <c r="E9753"/>
      <c r="F9753"/>
      <c r="G9753"/>
      <c r="H9753"/>
    </row>
    <row r="9754" spans="1:8" s="124" customFormat="1" x14ac:dyDescent="0.25">
      <c r="A9754"/>
      <c r="B9754"/>
      <c r="C9754"/>
      <c r="D9754"/>
      <c r="E9754"/>
      <c r="F9754"/>
      <c r="G9754"/>
      <c r="H9754"/>
    </row>
    <row r="9755" spans="1:8" s="124" customFormat="1" x14ac:dyDescent="0.25">
      <c r="A9755"/>
      <c r="B9755"/>
      <c r="C9755"/>
      <c r="D9755"/>
      <c r="E9755"/>
      <c r="F9755"/>
      <c r="G9755"/>
      <c r="H9755"/>
    </row>
    <row r="9756" spans="1:8" s="124" customFormat="1" x14ac:dyDescent="0.25">
      <c r="A9756"/>
      <c r="B9756"/>
      <c r="C9756"/>
      <c r="D9756"/>
      <c r="E9756"/>
      <c r="F9756"/>
      <c r="G9756"/>
      <c r="H9756"/>
    </row>
    <row r="9757" spans="1:8" s="124" customFormat="1" x14ac:dyDescent="0.25">
      <c r="A9757"/>
      <c r="B9757"/>
      <c r="C9757"/>
      <c r="D9757"/>
      <c r="E9757"/>
      <c r="F9757"/>
      <c r="G9757"/>
      <c r="H9757"/>
    </row>
    <row r="9758" spans="1:8" s="124" customFormat="1" x14ac:dyDescent="0.25">
      <c r="A9758"/>
      <c r="B9758"/>
      <c r="C9758"/>
      <c r="D9758"/>
      <c r="E9758"/>
      <c r="F9758"/>
      <c r="G9758"/>
      <c r="H9758"/>
    </row>
    <row r="9759" spans="1:8" s="124" customFormat="1" x14ac:dyDescent="0.25">
      <c r="A9759"/>
      <c r="B9759"/>
      <c r="C9759"/>
      <c r="D9759"/>
      <c r="E9759"/>
      <c r="F9759"/>
      <c r="G9759"/>
      <c r="H9759"/>
    </row>
    <row r="9760" spans="1:8" s="124" customFormat="1" x14ac:dyDescent="0.25">
      <c r="A9760"/>
      <c r="B9760"/>
      <c r="C9760"/>
      <c r="D9760"/>
      <c r="E9760"/>
      <c r="F9760"/>
      <c r="G9760"/>
      <c r="H9760"/>
    </row>
    <row r="9761" spans="1:8" s="124" customFormat="1" x14ac:dyDescent="0.25">
      <c r="A9761"/>
      <c r="B9761"/>
      <c r="C9761"/>
      <c r="D9761"/>
      <c r="E9761"/>
      <c r="F9761"/>
      <c r="G9761"/>
      <c r="H9761"/>
    </row>
    <row r="9762" spans="1:8" s="124" customFormat="1" x14ac:dyDescent="0.25">
      <c r="A9762"/>
      <c r="B9762"/>
      <c r="C9762"/>
      <c r="D9762"/>
      <c r="E9762"/>
      <c r="F9762"/>
      <c r="G9762"/>
      <c r="H9762"/>
    </row>
    <row r="9763" spans="1:8" s="124" customFormat="1" x14ac:dyDescent="0.25">
      <c r="A9763"/>
      <c r="B9763"/>
      <c r="C9763"/>
      <c r="D9763"/>
      <c r="E9763"/>
      <c r="F9763"/>
      <c r="G9763"/>
      <c r="H9763"/>
    </row>
    <row r="9764" spans="1:8" s="124" customFormat="1" x14ac:dyDescent="0.25">
      <c r="A9764"/>
      <c r="B9764"/>
      <c r="C9764"/>
      <c r="D9764"/>
      <c r="E9764"/>
      <c r="F9764"/>
      <c r="G9764"/>
      <c r="H9764"/>
    </row>
    <row r="9765" spans="1:8" s="124" customFormat="1" x14ac:dyDescent="0.25">
      <c r="A9765"/>
      <c r="B9765"/>
      <c r="C9765"/>
      <c r="D9765"/>
      <c r="E9765"/>
      <c r="F9765"/>
      <c r="G9765"/>
      <c r="H9765"/>
    </row>
    <row r="9766" spans="1:8" s="124" customFormat="1" x14ac:dyDescent="0.25">
      <c r="A9766"/>
      <c r="B9766"/>
      <c r="C9766"/>
      <c r="D9766"/>
      <c r="E9766"/>
      <c r="F9766"/>
      <c r="G9766"/>
      <c r="H9766"/>
    </row>
    <row r="9767" spans="1:8" s="124" customFormat="1" x14ac:dyDescent="0.25">
      <c r="A9767"/>
      <c r="B9767"/>
      <c r="C9767"/>
      <c r="D9767"/>
      <c r="E9767"/>
      <c r="F9767"/>
      <c r="G9767"/>
      <c r="H9767"/>
    </row>
    <row r="9768" spans="1:8" s="124" customFormat="1" x14ac:dyDescent="0.25">
      <c r="A9768"/>
      <c r="B9768"/>
      <c r="C9768"/>
      <c r="D9768"/>
      <c r="E9768"/>
      <c r="F9768"/>
      <c r="G9768"/>
      <c r="H9768"/>
    </row>
    <row r="9769" spans="1:8" s="124" customFormat="1" x14ac:dyDescent="0.25">
      <c r="A9769"/>
      <c r="B9769"/>
      <c r="C9769"/>
      <c r="D9769"/>
      <c r="E9769"/>
      <c r="F9769"/>
      <c r="G9769"/>
      <c r="H9769"/>
    </row>
    <row r="9770" spans="1:8" s="124" customFormat="1" x14ac:dyDescent="0.25">
      <c r="A9770"/>
      <c r="B9770"/>
      <c r="C9770"/>
      <c r="D9770"/>
      <c r="E9770"/>
      <c r="F9770"/>
      <c r="G9770"/>
      <c r="H9770"/>
    </row>
    <row r="9771" spans="1:8" s="124" customFormat="1" x14ac:dyDescent="0.25">
      <c r="A9771"/>
      <c r="B9771"/>
      <c r="C9771"/>
      <c r="D9771"/>
      <c r="E9771"/>
      <c r="F9771"/>
      <c r="G9771"/>
      <c r="H9771"/>
    </row>
    <row r="9772" spans="1:8" s="124" customFormat="1" x14ac:dyDescent="0.25">
      <c r="A9772"/>
      <c r="B9772"/>
      <c r="C9772"/>
      <c r="D9772"/>
      <c r="E9772"/>
      <c r="F9772"/>
      <c r="G9772"/>
      <c r="H9772"/>
    </row>
    <row r="9773" spans="1:8" s="124" customFormat="1" x14ac:dyDescent="0.25">
      <c r="A9773"/>
      <c r="B9773"/>
      <c r="C9773"/>
      <c r="D9773"/>
      <c r="E9773"/>
      <c r="F9773"/>
      <c r="G9773"/>
      <c r="H9773"/>
    </row>
    <row r="9774" spans="1:8" s="124" customFormat="1" x14ac:dyDescent="0.25">
      <c r="A9774"/>
      <c r="B9774"/>
      <c r="C9774"/>
      <c r="D9774"/>
      <c r="E9774"/>
      <c r="F9774"/>
      <c r="G9774"/>
      <c r="H9774"/>
    </row>
    <row r="9775" spans="1:8" s="124" customFormat="1" x14ac:dyDescent="0.25">
      <c r="A9775"/>
      <c r="B9775"/>
      <c r="C9775"/>
      <c r="D9775"/>
      <c r="E9775"/>
      <c r="F9775"/>
      <c r="G9775"/>
      <c r="H9775"/>
    </row>
    <row r="9776" spans="1:8" s="124" customFormat="1" x14ac:dyDescent="0.25">
      <c r="A9776"/>
      <c r="B9776"/>
      <c r="C9776"/>
      <c r="D9776"/>
      <c r="E9776"/>
      <c r="F9776"/>
      <c r="G9776"/>
      <c r="H9776"/>
    </row>
    <row r="9777" spans="1:8" s="124" customFormat="1" x14ac:dyDescent="0.25">
      <c r="A9777"/>
      <c r="B9777"/>
      <c r="C9777"/>
      <c r="D9777"/>
      <c r="E9777"/>
      <c r="F9777"/>
      <c r="G9777"/>
      <c r="H9777"/>
    </row>
    <row r="9778" spans="1:8" s="124" customFormat="1" x14ac:dyDescent="0.25">
      <c r="A9778"/>
      <c r="B9778"/>
      <c r="C9778"/>
      <c r="D9778"/>
      <c r="E9778"/>
      <c r="F9778"/>
      <c r="G9778"/>
      <c r="H9778"/>
    </row>
    <row r="9779" spans="1:8" s="124" customFormat="1" x14ac:dyDescent="0.25">
      <c r="A9779"/>
      <c r="B9779"/>
      <c r="C9779"/>
      <c r="D9779"/>
      <c r="E9779"/>
      <c r="F9779"/>
      <c r="G9779"/>
      <c r="H9779"/>
    </row>
    <row r="9780" spans="1:8" s="124" customFormat="1" x14ac:dyDescent="0.25">
      <c r="A9780"/>
      <c r="B9780"/>
      <c r="C9780"/>
      <c r="D9780"/>
      <c r="E9780"/>
      <c r="F9780"/>
      <c r="G9780"/>
      <c r="H9780"/>
    </row>
    <row r="9781" spans="1:8" s="124" customFormat="1" x14ac:dyDescent="0.25">
      <c r="A9781"/>
      <c r="B9781"/>
      <c r="C9781"/>
      <c r="D9781"/>
      <c r="E9781"/>
      <c r="F9781"/>
      <c r="G9781"/>
      <c r="H9781"/>
    </row>
    <row r="9782" spans="1:8" s="124" customFormat="1" x14ac:dyDescent="0.25">
      <c r="A9782"/>
      <c r="B9782"/>
      <c r="C9782"/>
      <c r="D9782"/>
      <c r="E9782"/>
      <c r="F9782"/>
      <c r="G9782"/>
      <c r="H9782"/>
    </row>
    <row r="9783" spans="1:8" s="124" customFormat="1" x14ac:dyDescent="0.25">
      <c r="A9783"/>
      <c r="B9783"/>
      <c r="C9783"/>
      <c r="D9783"/>
      <c r="E9783"/>
      <c r="F9783"/>
      <c r="G9783"/>
      <c r="H9783"/>
    </row>
    <row r="9784" spans="1:8" s="124" customFormat="1" x14ac:dyDescent="0.25">
      <c r="A9784"/>
      <c r="B9784"/>
      <c r="C9784"/>
      <c r="D9784"/>
      <c r="E9784"/>
      <c r="F9784"/>
      <c r="G9784"/>
      <c r="H9784"/>
    </row>
    <row r="9785" spans="1:8" s="124" customFormat="1" x14ac:dyDescent="0.25">
      <c r="A9785"/>
      <c r="B9785"/>
      <c r="C9785"/>
      <c r="D9785"/>
      <c r="E9785"/>
      <c r="F9785"/>
      <c r="G9785"/>
      <c r="H9785"/>
    </row>
    <row r="9786" spans="1:8" s="124" customFormat="1" x14ac:dyDescent="0.25">
      <c r="A9786"/>
      <c r="B9786"/>
      <c r="C9786"/>
      <c r="D9786"/>
      <c r="E9786"/>
      <c r="F9786"/>
      <c r="G9786"/>
      <c r="H9786"/>
    </row>
    <row r="9787" spans="1:8" s="124" customFormat="1" x14ac:dyDescent="0.25">
      <c r="A9787"/>
      <c r="B9787"/>
      <c r="C9787"/>
      <c r="D9787"/>
      <c r="E9787"/>
      <c r="F9787"/>
      <c r="G9787"/>
      <c r="H9787"/>
    </row>
    <row r="9788" spans="1:8" s="124" customFormat="1" x14ac:dyDescent="0.25">
      <c r="A9788"/>
      <c r="B9788"/>
      <c r="C9788"/>
      <c r="D9788"/>
      <c r="E9788"/>
      <c r="F9788"/>
      <c r="G9788"/>
      <c r="H9788"/>
    </row>
    <row r="9789" spans="1:8" s="124" customFormat="1" x14ac:dyDescent="0.25">
      <c r="A9789"/>
      <c r="B9789"/>
      <c r="C9789"/>
      <c r="D9789"/>
      <c r="E9789"/>
      <c r="F9789"/>
      <c r="G9789"/>
      <c r="H9789"/>
    </row>
    <row r="9790" spans="1:8" s="124" customFormat="1" x14ac:dyDescent="0.25">
      <c r="A9790"/>
      <c r="B9790"/>
      <c r="C9790"/>
      <c r="D9790"/>
      <c r="E9790"/>
      <c r="F9790"/>
      <c r="G9790"/>
      <c r="H9790"/>
    </row>
    <row r="9791" spans="1:8" s="124" customFormat="1" x14ac:dyDescent="0.25">
      <c r="A9791"/>
      <c r="B9791"/>
      <c r="C9791"/>
      <c r="D9791"/>
      <c r="E9791"/>
      <c r="F9791"/>
      <c r="G9791"/>
      <c r="H9791"/>
    </row>
    <row r="9792" spans="1:8" s="124" customFormat="1" x14ac:dyDescent="0.25">
      <c r="A9792"/>
      <c r="B9792"/>
      <c r="C9792"/>
      <c r="D9792"/>
      <c r="E9792"/>
      <c r="F9792"/>
      <c r="G9792"/>
      <c r="H9792"/>
    </row>
    <row r="9793" spans="1:8" s="124" customFormat="1" x14ac:dyDescent="0.25">
      <c r="A9793"/>
      <c r="B9793"/>
      <c r="C9793"/>
      <c r="D9793"/>
      <c r="E9793"/>
      <c r="F9793"/>
      <c r="G9793"/>
      <c r="H9793"/>
    </row>
    <row r="9794" spans="1:8" s="124" customFormat="1" x14ac:dyDescent="0.25">
      <c r="A9794"/>
      <c r="B9794"/>
      <c r="C9794"/>
      <c r="D9794"/>
      <c r="E9794"/>
      <c r="F9794"/>
      <c r="G9794"/>
      <c r="H9794"/>
    </row>
    <row r="9795" spans="1:8" s="124" customFormat="1" x14ac:dyDescent="0.25">
      <c r="A9795"/>
      <c r="B9795"/>
      <c r="C9795"/>
      <c r="D9795"/>
      <c r="E9795"/>
      <c r="F9795"/>
      <c r="G9795"/>
      <c r="H9795"/>
    </row>
    <row r="9796" spans="1:8" s="124" customFormat="1" x14ac:dyDescent="0.25">
      <c r="A9796"/>
      <c r="B9796"/>
      <c r="C9796"/>
      <c r="D9796"/>
      <c r="E9796"/>
      <c r="F9796"/>
      <c r="G9796"/>
      <c r="H9796"/>
    </row>
    <row r="9797" spans="1:8" s="124" customFormat="1" x14ac:dyDescent="0.25">
      <c r="A9797"/>
      <c r="B9797"/>
      <c r="C9797"/>
      <c r="D9797"/>
      <c r="E9797"/>
      <c r="F9797"/>
      <c r="G9797"/>
      <c r="H9797"/>
    </row>
    <row r="9798" spans="1:8" s="124" customFormat="1" x14ac:dyDescent="0.25">
      <c r="A9798"/>
      <c r="B9798"/>
      <c r="C9798"/>
      <c r="D9798"/>
      <c r="E9798"/>
      <c r="F9798"/>
      <c r="G9798"/>
      <c r="H9798"/>
    </row>
    <row r="9799" spans="1:8" s="124" customFormat="1" x14ac:dyDescent="0.25">
      <c r="A9799"/>
      <c r="B9799"/>
      <c r="C9799"/>
      <c r="D9799"/>
      <c r="E9799"/>
      <c r="F9799"/>
      <c r="G9799"/>
      <c r="H9799"/>
    </row>
    <row r="9800" spans="1:8" s="124" customFormat="1" x14ac:dyDescent="0.25">
      <c r="A9800"/>
      <c r="B9800"/>
      <c r="C9800"/>
      <c r="D9800"/>
      <c r="E9800"/>
      <c r="F9800"/>
      <c r="G9800"/>
      <c r="H9800"/>
    </row>
    <row r="9801" spans="1:8" s="124" customFormat="1" x14ac:dyDescent="0.25">
      <c r="A9801"/>
      <c r="B9801"/>
      <c r="C9801"/>
      <c r="D9801"/>
      <c r="E9801"/>
      <c r="F9801"/>
      <c r="G9801"/>
      <c r="H9801"/>
    </row>
    <row r="9802" spans="1:8" s="124" customFormat="1" x14ac:dyDescent="0.25">
      <c r="A9802"/>
      <c r="B9802"/>
      <c r="C9802"/>
      <c r="D9802"/>
      <c r="E9802"/>
      <c r="F9802"/>
      <c r="G9802"/>
      <c r="H9802"/>
    </row>
    <row r="9803" spans="1:8" s="124" customFormat="1" x14ac:dyDescent="0.25">
      <c r="A9803"/>
      <c r="B9803"/>
      <c r="C9803"/>
      <c r="D9803"/>
      <c r="E9803"/>
      <c r="F9803"/>
      <c r="G9803"/>
      <c r="H9803"/>
    </row>
    <row r="9804" spans="1:8" s="124" customFormat="1" x14ac:dyDescent="0.25">
      <c r="A9804"/>
      <c r="B9804"/>
      <c r="C9804"/>
      <c r="D9804"/>
      <c r="E9804"/>
      <c r="F9804"/>
      <c r="G9804"/>
      <c r="H9804"/>
    </row>
    <row r="9805" spans="1:8" s="124" customFormat="1" x14ac:dyDescent="0.25">
      <c r="A9805"/>
      <c r="B9805"/>
      <c r="C9805"/>
      <c r="D9805"/>
      <c r="E9805"/>
      <c r="F9805"/>
      <c r="G9805"/>
      <c r="H9805"/>
    </row>
    <row r="9806" spans="1:8" s="124" customFormat="1" x14ac:dyDescent="0.25">
      <c r="A9806"/>
      <c r="B9806"/>
      <c r="C9806"/>
      <c r="D9806"/>
      <c r="E9806"/>
      <c r="F9806"/>
      <c r="G9806"/>
      <c r="H9806"/>
    </row>
    <row r="9807" spans="1:8" s="124" customFormat="1" x14ac:dyDescent="0.25">
      <c r="A9807"/>
      <c r="B9807"/>
      <c r="C9807"/>
      <c r="D9807"/>
      <c r="E9807"/>
      <c r="F9807"/>
      <c r="G9807"/>
      <c r="H9807"/>
    </row>
    <row r="9808" spans="1:8" s="124" customFormat="1" x14ac:dyDescent="0.25">
      <c r="A9808"/>
      <c r="B9808"/>
      <c r="C9808"/>
      <c r="D9808"/>
      <c r="E9808"/>
      <c r="F9808"/>
      <c r="G9808"/>
      <c r="H9808"/>
    </row>
    <row r="9809" spans="1:8" s="124" customFormat="1" x14ac:dyDescent="0.25">
      <c r="A9809"/>
      <c r="B9809"/>
      <c r="C9809"/>
      <c r="D9809"/>
      <c r="E9809"/>
      <c r="F9809"/>
      <c r="G9809"/>
      <c r="H9809"/>
    </row>
    <row r="9810" spans="1:8" s="124" customFormat="1" x14ac:dyDescent="0.25">
      <c r="A9810"/>
      <c r="B9810"/>
      <c r="C9810"/>
      <c r="D9810"/>
      <c r="E9810"/>
      <c r="F9810"/>
      <c r="G9810"/>
      <c r="H9810"/>
    </row>
    <row r="9811" spans="1:8" s="124" customFormat="1" x14ac:dyDescent="0.25">
      <c r="A9811"/>
      <c r="B9811"/>
      <c r="C9811"/>
      <c r="D9811"/>
      <c r="E9811"/>
      <c r="F9811"/>
      <c r="G9811"/>
      <c r="H9811"/>
    </row>
    <row r="9812" spans="1:8" s="124" customFormat="1" x14ac:dyDescent="0.25">
      <c r="A9812"/>
      <c r="B9812"/>
      <c r="C9812"/>
      <c r="D9812"/>
      <c r="E9812"/>
      <c r="F9812"/>
      <c r="G9812"/>
      <c r="H9812"/>
    </row>
    <row r="9813" spans="1:8" s="124" customFormat="1" x14ac:dyDescent="0.25">
      <c r="A9813"/>
      <c r="B9813"/>
      <c r="C9813"/>
      <c r="D9813"/>
      <c r="E9813"/>
      <c r="F9813"/>
      <c r="G9813"/>
      <c r="H9813"/>
    </row>
    <row r="9814" spans="1:8" s="124" customFormat="1" x14ac:dyDescent="0.25">
      <c r="A9814"/>
      <c r="B9814"/>
      <c r="C9814"/>
      <c r="D9814"/>
      <c r="E9814"/>
      <c r="F9814"/>
      <c r="G9814"/>
      <c r="H9814"/>
    </row>
    <row r="9815" spans="1:8" s="124" customFormat="1" x14ac:dyDescent="0.25">
      <c r="A9815"/>
      <c r="B9815"/>
      <c r="C9815"/>
      <c r="D9815"/>
      <c r="E9815"/>
      <c r="F9815"/>
      <c r="G9815"/>
      <c r="H9815"/>
    </row>
    <row r="9816" spans="1:8" s="124" customFormat="1" x14ac:dyDescent="0.25">
      <c r="A9816"/>
      <c r="B9816"/>
      <c r="C9816"/>
      <c r="D9816"/>
      <c r="E9816"/>
      <c r="F9816"/>
      <c r="G9816"/>
      <c r="H9816"/>
    </row>
    <row r="9817" spans="1:8" s="124" customFormat="1" x14ac:dyDescent="0.25">
      <c r="A9817"/>
      <c r="B9817"/>
      <c r="C9817"/>
      <c r="D9817"/>
      <c r="E9817"/>
      <c r="F9817"/>
      <c r="G9817"/>
      <c r="H9817"/>
    </row>
    <row r="9818" spans="1:8" s="124" customFormat="1" x14ac:dyDescent="0.25">
      <c r="A9818"/>
      <c r="B9818"/>
      <c r="C9818"/>
      <c r="D9818"/>
      <c r="E9818"/>
      <c r="F9818"/>
      <c r="G9818"/>
      <c r="H9818"/>
    </row>
    <row r="9819" spans="1:8" s="124" customFormat="1" x14ac:dyDescent="0.25">
      <c r="A9819"/>
      <c r="B9819"/>
      <c r="C9819"/>
      <c r="D9819"/>
      <c r="E9819"/>
      <c r="F9819"/>
      <c r="G9819"/>
      <c r="H9819"/>
    </row>
    <row r="9820" spans="1:8" s="124" customFormat="1" x14ac:dyDescent="0.25">
      <c r="A9820"/>
      <c r="B9820"/>
      <c r="C9820"/>
      <c r="D9820"/>
      <c r="E9820"/>
      <c r="F9820"/>
      <c r="G9820"/>
      <c r="H9820"/>
    </row>
    <row r="9821" spans="1:8" s="124" customFormat="1" x14ac:dyDescent="0.25">
      <c r="A9821"/>
      <c r="B9821"/>
      <c r="C9821"/>
      <c r="D9821"/>
      <c r="E9821"/>
      <c r="F9821"/>
      <c r="G9821"/>
      <c r="H9821"/>
    </row>
    <row r="9822" spans="1:8" s="124" customFormat="1" x14ac:dyDescent="0.25">
      <c r="A9822"/>
      <c r="B9822"/>
      <c r="C9822"/>
      <c r="D9822"/>
      <c r="E9822"/>
      <c r="F9822"/>
      <c r="G9822"/>
      <c r="H9822"/>
    </row>
    <row r="9823" spans="1:8" s="124" customFormat="1" x14ac:dyDescent="0.25">
      <c r="A9823"/>
      <c r="B9823"/>
      <c r="C9823"/>
      <c r="D9823"/>
      <c r="E9823"/>
      <c r="F9823"/>
      <c r="G9823"/>
      <c r="H9823"/>
    </row>
    <row r="9824" spans="1:8" s="124" customFormat="1" x14ac:dyDescent="0.25">
      <c r="A9824"/>
      <c r="B9824"/>
      <c r="C9824"/>
      <c r="D9824"/>
      <c r="E9824"/>
      <c r="F9824"/>
      <c r="G9824"/>
      <c r="H9824"/>
    </row>
    <row r="9825" spans="1:8" s="124" customFormat="1" x14ac:dyDescent="0.25">
      <c r="A9825"/>
      <c r="B9825"/>
      <c r="C9825"/>
      <c r="D9825"/>
      <c r="E9825"/>
      <c r="F9825"/>
      <c r="G9825"/>
      <c r="H9825"/>
    </row>
    <row r="9826" spans="1:8" s="124" customFormat="1" x14ac:dyDescent="0.25">
      <c r="A9826"/>
      <c r="B9826"/>
      <c r="C9826"/>
      <c r="D9826"/>
      <c r="E9826"/>
      <c r="F9826"/>
      <c r="G9826"/>
      <c r="H9826"/>
    </row>
    <row r="9827" spans="1:8" s="124" customFormat="1" x14ac:dyDescent="0.25">
      <c r="A9827"/>
      <c r="B9827"/>
      <c r="C9827"/>
      <c r="D9827"/>
      <c r="E9827"/>
      <c r="F9827"/>
      <c r="G9827"/>
      <c r="H9827"/>
    </row>
    <row r="9828" spans="1:8" s="124" customFormat="1" x14ac:dyDescent="0.25">
      <c r="A9828"/>
      <c r="B9828"/>
      <c r="C9828"/>
      <c r="D9828"/>
      <c r="E9828"/>
      <c r="F9828"/>
      <c r="G9828"/>
      <c r="H9828"/>
    </row>
    <row r="9829" spans="1:8" s="124" customFormat="1" x14ac:dyDescent="0.25">
      <c r="A9829"/>
      <c r="B9829"/>
      <c r="C9829"/>
      <c r="D9829"/>
      <c r="E9829"/>
      <c r="F9829"/>
      <c r="G9829"/>
      <c r="H9829"/>
    </row>
    <row r="9830" spans="1:8" s="124" customFormat="1" x14ac:dyDescent="0.25">
      <c r="A9830"/>
      <c r="B9830"/>
      <c r="C9830"/>
      <c r="D9830"/>
      <c r="E9830"/>
      <c r="F9830"/>
      <c r="G9830"/>
      <c r="H9830"/>
    </row>
    <row r="9831" spans="1:8" s="124" customFormat="1" x14ac:dyDescent="0.25">
      <c r="A9831"/>
      <c r="B9831"/>
      <c r="C9831"/>
      <c r="D9831"/>
      <c r="E9831"/>
      <c r="F9831"/>
      <c r="G9831"/>
      <c r="H9831"/>
    </row>
    <row r="9832" spans="1:8" s="124" customFormat="1" x14ac:dyDescent="0.25">
      <c r="A9832"/>
      <c r="B9832"/>
      <c r="C9832"/>
      <c r="D9832"/>
      <c r="E9832"/>
      <c r="F9832"/>
      <c r="G9832"/>
      <c r="H9832"/>
    </row>
    <row r="9833" spans="1:8" s="124" customFormat="1" x14ac:dyDescent="0.25">
      <c r="A9833"/>
      <c r="B9833"/>
      <c r="C9833"/>
      <c r="D9833"/>
      <c r="E9833"/>
      <c r="F9833"/>
      <c r="G9833"/>
      <c r="H9833"/>
    </row>
    <row r="9834" spans="1:8" s="124" customFormat="1" x14ac:dyDescent="0.25">
      <c r="A9834"/>
      <c r="B9834"/>
      <c r="C9834"/>
      <c r="D9834"/>
      <c r="E9834"/>
      <c r="F9834"/>
      <c r="G9834"/>
      <c r="H9834"/>
    </row>
    <row r="9835" spans="1:8" s="124" customFormat="1" x14ac:dyDescent="0.25">
      <c r="A9835"/>
      <c r="B9835"/>
      <c r="C9835"/>
      <c r="D9835"/>
      <c r="E9835"/>
      <c r="F9835"/>
      <c r="G9835"/>
      <c r="H9835"/>
    </row>
    <row r="9836" spans="1:8" s="124" customFormat="1" x14ac:dyDescent="0.25">
      <c r="A9836"/>
      <c r="B9836"/>
      <c r="C9836"/>
      <c r="D9836"/>
      <c r="E9836"/>
      <c r="F9836"/>
      <c r="G9836"/>
      <c r="H9836"/>
    </row>
    <row r="9837" spans="1:8" s="124" customFormat="1" x14ac:dyDescent="0.25">
      <c r="A9837"/>
      <c r="B9837"/>
      <c r="C9837"/>
      <c r="D9837"/>
      <c r="E9837"/>
      <c r="F9837"/>
      <c r="G9837"/>
      <c r="H9837"/>
    </row>
    <row r="9838" spans="1:8" s="124" customFormat="1" x14ac:dyDescent="0.25">
      <c r="A9838"/>
      <c r="B9838"/>
      <c r="C9838"/>
      <c r="D9838"/>
      <c r="E9838"/>
      <c r="F9838"/>
      <c r="G9838"/>
      <c r="H9838"/>
    </row>
    <row r="9839" spans="1:8" s="124" customFormat="1" x14ac:dyDescent="0.25">
      <c r="A9839"/>
      <c r="B9839"/>
      <c r="C9839"/>
      <c r="D9839"/>
      <c r="E9839"/>
      <c r="F9839"/>
      <c r="G9839"/>
      <c r="H9839"/>
    </row>
    <row r="9840" spans="1:8" s="124" customFormat="1" x14ac:dyDescent="0.25">
      <c r="A9840"/>
      <c r="B9840"/>
      <c r="C9840"/>
      <c r="D9840"/>
      <c r="E9840"/>
      <c r="F9840"/>
      <c r="G9840"/>
      <c r="H9840"/>
    </row>
    <row r="9841" spans="1:8" s="124" customFormat="1" x14ac:dyDescent="0.25">
      <c r="A9841"/>
      <c r="B9841"/>
      <c r="C9841"/>
      <c r="D9841"/>
      <c r="E9841"/>
      <c r="F9841"/>
      <c r="G9841"/>
      <c r="H9841"/>
    </row>
    <row r="9842" spans="1:8" s="124" customFormat="1" x14ac:dyDescent="0.25">
      <c r="A9842"/>
      <c r="B9842"/>
      <c r="C9842"/>
      <c r="D9842"/>
      <c r="E9842"/>
      <c r="F9842"/>
      <c r="G9842"/>
      <c r="H9842"/>
    </row>
    <row r="9843" spans="1:8" s="124" customFormat="1" x14ac:dyDescent="0.25">
      <c r="A9843"/>
      <c r="B9843"/>
      <c r="C9843"/>
      <c r="D9843"/>
      <c r="E9843"/>
      <c r="F9843"/>
      <c r="G9843"/>
      <c r="H9843"/>
    </row>
    <row r="9844" spans="1:8" s="124" customFormat="1" x14ac:dyDescent="0.25">
      <c r="A9844"/>
      <c r="B9844"/>
      <c r="C9844"/>
      <c r="D9844"/>
      <c r="E9844"/>
      <c r="F9844"/>
      <c r="G9844"/>
      <c r="H9844"/>
    </row>
    <row r="9845" spans="1:8" s="124" customFormat="1" x14ac:dyDescent="0.25">
      <c r="A9845"/>
      <c r="B9845"/>
      <c r="C9845"/>
      <c r="D9845"/>
      <c r="E9845"/>
      <c r="F9845"/>
      <c r="G9845"/>
      <c r="H9845"/>
    </row>
    <row r="9846" spans="1:8" s="124" customFormat="1" x14ac:dyDescent="0.25">
      <c r="A9846"/>
      <c r="B9846"/>
      <c r="C9846"/>
      <c r="D9846"/>
      <c r="E9846"/>
      <c r="F9846"/>
      <c r="G9846"/>
      <c r="H9846"/>
    </row>
    <row r="9847" spans="1:8" s="124" customFormat="1" x14ac:dyDescent="0.25">
      <c r="A9847"/>
      <c r="B9847"/>
      <c r="C9847"/>
      <c r="D9847"/>
      <c r="E9847"/>
      <c r="F9847"/>
      <c r="G9847"/>
      <c r="H9847"/>
    </row>
    <row r="9848" spans="1:8" s="124" customFormat="1" x14ac:dyDescent="0.25">
      <c r="A9848"/>
      <c r="B9848"/>
      <c r="C9848"/>
      <c r="D9848"/>
      <c r="E9848"/>
      <c r="F9848"/>
      <c r="G9848"/>
      <c r="H9848"/>
    </row>
    <row r="9849" spans="1:8" s="124" customFormat="1" x14ac:dyDescent="0.25">
      <c r="A9849"/>
      <c r="B9849"/>
      <c r="C9849"/>
      <c r="D9849"/>
      <c r="E9849"/>
      <c r="F9849"/>
      <c r="G9849"/>
      <c r="H9849"/>
    </row>
    <row r="9850" spans="1:8" s="124" customFormat="1" x14ac:dyDescent="0.25">
      <c r="A9850"/>
      <c r="B9850"/>
      <c r="C9850"/>
      <c r="D9850"/>
      <c r="E9850"/>
      <c r="F9850"/>
      <c r="G9850"/>
      <c r="H9850"/>
    </row>
    <row r="9851" spans="1:8" s="124" customFormat="1" x14ac:dyDescent="0.25">
      <c r="A9851"/>
      <c r="B9851"/>
      <c r="C9851"/>
      <c r="D9851"/>
      <c r="E9851"/>
      <c r="F9851"/>
      <c r="G9851"/>
      <c r="H9851"/>
    </row>
    <row r="9852" spans="1:8" s="124" customFormat="1" x14ac:dyDescent="0.25">
      <c r="A9852"/>
      <c r="B9852"/>
      <c r="C9852"/>
      <c r="D9852"/>
      <c r="E9852"/>
      <c r="F9852"/>
      <c r="G9852"/>
      <c r="H9852"/>
    </row>
    <row r="9853" spans="1:8" s="124" customFormat="1" x14ac:dyDescent="0.25">
      <c r="A9853"/>
      <c r="B9853"/>
      <c r="C9853"/>
      <c r="D9853"/>
      <c r="E9853"/>
      <c r="F9853"/>
      <c r="G9853"/>
      <c r="H9853"/>
    </row>
    <row r="9854" spans="1:8" s="124" customFormat="1" x14ac:dyDescent="0.25">
      <c r="A9854"/>
      <c r="B9854"/>
      <c r="C9854"/>
      <c r="D9854"/>
      <c r="E9854"/>
      <c r="F9854"/>
      <c r="G9854"/>
      <c r="H9854"/>
    </row>
    <row r="9855" spans="1:8" s="124" customFormat="1" x14ac:dyDescent="0.25">
      <c r="A9855"/>
      <c r="B9855"/>
      <c r="C9855"/>
      <c r="D9855"/>
      <c r="E9855"/>
      <c r="F9855"/>
      <c r="G9855"/>
      <c r="H9855"/>
    </row>
    <row r="9856" spans="1:8" s="124" customFormat="1" x14ac:dyDescent="0.25">
      <c r="A9856"/>
      <c r="B9856"/>
      <c r="C9856"/>
      <c r="D9856"/>
      <c r="E9856"/>
      <c r="F9856"/>
      <c r="G9856"/>
      <c r="H9856"/>
    </row>
    <row r="9857" spans="1:8" s="124" customFormat="1" x14ac:dyDescent="0.25">
      <c r="A9857"/>
      <c r="B9857"/>
      <c r="C9857"/>
      <c r="D9857"/>
      <c r="E9857"/>
      <c r="F9857"/>
      <c r="G9857"/>
      <c r="H9857"/>
    </row>
    <row r="9858" spans="1:8" s="124" customFormat="1" x14ac:dyDescent="0.25">
      <c r="A9858"/>
      <c r="B9858"/>
      <c r="C9858"/>
      <c r="D9858"/>
      <c r="E9858"/>
      <c r="F9858"/>
      <c r="G9858"/>
      <c r="H9858"/>
    </row>
    <row r="9859" spans="1:8" s="124" customFormat="1" x14ac:dyDescent="0.25">
      <c r="A9859"/>
      <c r="B9859"/>
      <c r="C9859"/>
      <c r="D9859"/>
      <c r="E9859"/>
      <c r="F9859"/>
      <c r="G9859"/>
      <c r="H9859"/>
    </row>
    <row r="9860" spans="1:8" s="124" customFormat="1" x14ac:dyDescent="0.25">
      <c r="A9860"/>
      <c r="B9860"/>
      <c r="C9860"/>
      <c r="D9860"/>
      <c r="E9860"/>
      <c r="F9860"/>
      <c r="G9860"/>
      <c r="H9860"/>
    </row>
    <row r="9861" spans="1:8" s="124" customFormat="1" x14ac:dyDescent="0.25">
      <c r="A9861"/>
      <c r="B9861"/>
      <c r="C9861"/>
      <c r="D9861"/>
      <c r="E9861"/>
      <c r="F9861"/>
      <c r="G9861"/>
      <c r="H9861"/>
    </row>
    <row r="9862" spans="1:8" s="124" customFormat="1" x14ac:dyDescent="0.25">
      <c r="A9862"/>
      <c r="B9862"/>
      <c r="C9862"/>
      <c r="D9862"/>
      <c r="E9862"/>
      <c r="F9862"/>
      <c r="G9862"/>
      <c r="H9862"/>
    </row>
    <row r="9863" spans="1:8" s="124" customFormat="1" x14ac:dyDescent="0.25">
      <c r="A9863"/>
      <c r="B9863"/>
      <c r="C9863"/>
      <c r="D9863"/>
      <c r="E9863"/>
      <c r="F9863"/>
      <c r="G9863"/>
      <c r="H9863"/>
    </row>
    <row r="9864" spans="1:8" s="124" customFormat="1" x14ac:dyDescent="0.25">
      <c r="A9864"/>
      <c r="B9864"/>
      <c r="C9864"/>
      <c r="D9864"/>
      <c r="E9864"/>
      <c r="F9864"/>
      <c r="G9864"/>
      <c r="H9864"/>
    </row>
    <row r="9865" spans="1:8" s="124" customFormat="1" x14ac:dyDescent="0.25">
      <c r="A9865"/>
      <c r="B9865"/>
      <c r="C9865"/>
      <c r="D9865"/>
      <c r="E9865"/>
      <c r="F9865"/>
      <c r="G9865"/>
      <c r="H9865"/>
    </row>
    <row r="9866" spans="1:8" s="124" customFormat="1" x14ac:dyDescent="0.25">
      <c r="A9866"/>
      <c r="B9866"/>
      <c r="C9866"/>
      <c r="D9866"/>
      <c r="E9866"/>
      <c r="F9866"/>
      <c r="G9866"/>
      <c r="H9866"/>
    </row>
    <row r="9867" spans="1:8" s="124" customFormat="1" x14ac:dyDescent="0.25">
      <c r="A9867"/>
      <c r="B9867"/>
      <c r="C9867"/>
      <c r="D9867"/>
      <c r="E9867"/>
      <c r="F9867"/>
      <c r="G9867"/>
      <c r="H9867"/>
    </row>
    <row r="9868" spans="1:8" s="124" customFormat="1" x14ac:dyDescent="0.25">
      <c r="A9868"/>
      <c r="B9868"/>
      <c r="C9868"/>
      <c r="D9868"/>
      <c r="E9868"/>
      <c r="F9868"/>
      <c r="G9868"/>
      <c r="H9868"/>
    </row>
    <row r="9869" spans="1:8" s="124" customFormat="1" x14ac:dyDescent="0.25">
      <c r="A9869"/>
      <c r="B9869"/>
      <c r="C9869"/>
      <c r="D9869"/>
      <c r="E9869"/>
      <c r="F9869"/>
      <c r="G9869"/>
      <c r="H9869"/>
    </row>
    <row r="9870" spans="1:8" s="124" customFormat="1" x14ac:dyDescent="0.25">
      <c r="A9870"/>
      <c r="B9870"/>
      <c r="C9870"/>
      <c r="D9870"/>
      <c r="E9870"/>
      <c r="F9870"/>
      <c r="G9870"/>
      <c r="H9870"/>
    </row>
    <row r="9871" spans="1:8" s="124" customFormat="1" x14ac:dyDescent="0.25">
      <c r="A9871"/>
      <c r="B9871"/>
      <c r="C9871"/>
      <c r="D9871"/>
      <c r="E9871"/>
      <c r="F9871"/>
      <c r="G9871"/>
      <c r="H9871"/>
    </row>
    <row r="9872" spans="1:8" s="124" customFormat="1" x14ac:dyDescent="0.25">
      <c r="A9872"/>
      <c r="B9872"/>
      <c r="C9872"/>
      <c r="D9872"/>
      <c r="E9872"/>
      <c r="F9872"/>
      <c r="G9872"/>
      <c r="H9872"/>
    </row>
    <row r="9873" spans="1:8" s="124" customFormat="1" x14ac:dyDescent="0.25">
      <c r="A9873"/>
      <c r="B9873"/>
      <c r="C9873"/>
      <c r="D9873"/>
      <c r="E9873"/>
      <c r="F9873"/>
      <c r="G9873"/>
      <c r="H9873"/>
    </row>
    <row r="9874" spans="1:8" s="124" customFormat="1" x14ac:dyDescent="0.25">
      <c r="A9874"/>
      <c r="B9874"/>
      <c r="C9874"/>
      <c r="D9874"/>
      <c r="E9874"/>
      <c r="F9874"/>
      <c r="G9874"/>
      <c r="H9874"/>
    </row>
    <row r="9875" spans="1:8" s="124" customFormat="1" x14ac:dyDescent="0.25">
      <c r="A9875"/>
      <c r="B9875"/>
      <c r="C9875"/>
      <c r="D9875"/>
      <c r="E9875"/>
      <c r="F9875"/>
      <c r="G9875"/>
      <c r="H9875"/>
    </row>
    <row r="9876" spans="1:8" s="124" customFormat="1" x14ac:dyDescent="0.25">
      <c r="A9876"/>
      <c r="B9876"/>
      <c r="C9876"/>
      <c r="D9876"/>
      <c r="E9876"/>
      <c r="F9876"/>
      <c r="G9876"/>
      <c r="H9876"/>
    </row>
    <row r="9877" spans="1:8" s="124" customFormat="1" x14ac:dyDescent="0.25">
      <c r="A9877"/>
      <c r="B9877"/>
      <c r="C9877"/>
      <c r="D9877"/>
      <c r="E9877"/>
      <c r="F9877"/>
      <c r="G9877"/>
      <c r="H9877"/>
    </row>
    <row r="9878" spans="1:8" s="124" customFormat="1" x14ac:dyDescent="0.25">
      <c r="A9878"/>
      <c r="B9878"/>
      <c r="C9878"/>
      <c r="D9878"/>
      <c r="E9878"/>
      <c r="F9878"/>
      <c r="G9878"/>
      <c r="H9878"/>
    </row>
    <row r="9879" spans="1:8" s="124" customFormat="1" x14ac:dyDescent="0.25">
      <c r="A9879"/>
      <c r="B9879"/>
      <c r="C9879"/>
      <c r="D9879"/>
      <c r="E9879"/>
      <c r="F9879"/>
      <c r="G9879"/>
      <c r="H9879"/>
    </row>
    <row r="9880" spans="1:8" s="124" customFormat="1" x14ac:dyDescent="0.25">
      <c r="A9880"/>
      <c r="B9880"/>
      <c r="C9880"/>
      <c r="D9880"/>
      <c r="E9880"/>
      <c r="F9880"/>
      <c r="G9880"/>
      <c r="H9880"/>
    </row>
    <row r="9881" spans="1:8" s="124" customFormat="1" x14ac:dyDescent="0.25">
      <c r="A9881"/>
      <c r="B9881"/>
      <c r="C9881"/>
      <c r="D9881"/>
      <c r="E9881"/>
      <c r="F9881"/>
      <c r="G9881"/>
      <c r="H9881"/>
    </row>
    <row r="9882" spans="1:8" s="124" customFormat="1" x14ac:dyDescent="0.25">
      <c r="A9882"/>
      <c r="B9882"/>
      <c r="C9882"/>
      <c r="D9882"/>
      <c r="E9882"/>
      <c r="F9882"/>
      <c r="G9882"/>
      <c r="H9882"/>
    </row>
    <row r="9883" spans="1:8" s="124" customFormat="1" x14ac:dyDescent="0.25">
      <c r="A9883"/>
      <c r="B9883"/>
      <c r="C9883"/>
      <c r="D9883"/>
      <c r="E9883"/>
      <c r="F9883"/>
      <c r="G9883"/>
      <c r="H9883"/>
    </row>
    <row r="9884" spans="1:8" s="124" customFormat="1" x14ac:dyDescent="0.25">
      <c r="A9884"/>
      <c r="B9884"/>
      <c r="C9884"/>
      <c r="D9884"/>
      <c r="E9884"/>
      <c r="F9884"/>
      <c r="G9884"/>
      <c r="H9884"/>
    </row>
    <row r="9885" spans="1:8" s="124" customFormat="1" x14ac:dyDescent="0.25">
      <c r="A9885"/>
      <c r="B9885"/>
      <c r="C9885"/>
      <c r="D9885"/>
      <c r="E9885"/>
      <c r="F9885"/>
      <c r="G9885"/>
      <c r="H9885"/>
    </row>
    <row r="9886" spans="1:8" s="124" customFormat="1" x14ac:dyDescent="0.25">
      <c r="A9886"/>
      <c r="B9886"/>
      <c r="C9886"/>
      <c r="D9886"/>
      <c r="E9886"/>
      <c r="F9886"/>
      <c r="G9886"/>
      <c r="H9886"/>
    </row>
    <row r="9887" spans="1:8" s="124" customFormat="1" x14ac:dyDescent="0.25">
      <c r="A9887"/>
      <c r="B9887"/>
      <c r="C9887"/>
      <c r="D9887"/>
      <c r="E9887"/>
      <c r="F9887"/>
      <c r="G9887"/>
      <c r="H9887"/>
    </row>
    <row r="9888" spans="1:8" s="124" customFormat="1" x14ac:dyDescent="0.25">
      <c r="A9888"/>
      <c r="B9888"/>
      <c r="C9888"/>
      <c r="D9888"/>
      <c r="E9888"/>
      <c r="F9888"/>
      <c r="G9888"/>
      <c r="H9888"/>
    </row>
    <row r="9889" spans="1:8" s="124" customFormat="1" x14ac:dyDescent="0.25">
      <c r="A9889"/>
      <c r="B9889"/>
      <c r="C9889"/>
      <c r="D9889"/>
      <c r="E9889"/>
      <c r="F9889"/>
      <c r="G9889"/>
      <c r="H9889"/>
    </row>
    <row r="9890" spans="1:8" s="124" customFormat="1" x14ac:dyDescent="0.25">
      <c r="A9890"/>
      <c r="B9890"/>
      <c r="C9890"/>
      <c r="D9890"/>
      <c r="E9890"/>
      <c r="F9890"/>
      <c r="G9890"/>
      <c r="H9890"/>
    </row>
    <row r="9891" spans="1:8" s="124" customFormat="1" x14ac:dyDescent="0.25">
      <c r="A9891"/>
      <c r="B9891"/>
      <c r="C9891"/>
      <c r="D9891"/>
      <c r="E9891"/>
      <c r="F9891"/>
      <c r="G9891"/>
      <c r="H9891"/>
    </row>
    <row r="9892" spans="1:8" s="124" customFormat="1" x14ac:dyDescent="0.25">
      <c r="A9892"/>
      <c r="B9892"/>
      <c r="C9892"/>
      <c r="D9892"/>
      <c r="E9892"/>
      <c r="F9892"/>
      <c r="G9892"/>
      <c r="H9892"/>
    </row>
    <row r="9893" spans="1:8" s="124" customFormat="1" x14ac:dyDescent="0.25">
      <c r="A9893"/>
      <c r="B9893"/>
      <c r="C9893"/>
      <c r="D9893"/>
      <c r="E9893"/>
      <c r="F9893"/>
      <c r="G9893"/>
      <c r="H9893"/>
    </row>
    <row r="9894" spans="1:8" s="124" customFormat="1" x14ac:dyDescent="0.25">
      <c r="A9894"/>
      <c r="B9894"/>
      <c r="C9894"/>
      <c r="D9894"/>
      <c r="E9894"/>
      <c r="F9894"/>
      <c r="G9894"/>
      <c r="H9894"/>
    </row>
    <row r="9895" spans="1:8" s="124" customFormat="1" x14ac:dyDescent="0.25">
      <c r="A9895"/>
      <c r="B9895"/>
      <c r="C9895"/>
      <c r="D9895"/>
      <c r="E9895"/>
      <c r="F9895"/>
      <c r="G9895"/>
      <c r="H9895"/>
    </row>
    <row r="9896" spans="1:8" s="124" customFormat="1" x14ac:dyDescent="0.25">
      <c r="A9896"/>
      <c r="B9896"/>
      <c r="C9896"/>
      <c r="D9896"/>
      <c r="E9896"/>
      <c r="F9896"/>
      <c r="G9896"/>
      <c r="H9896"/>
    </row>
    <row r="9897" spans="1:8" s="124" customFormat="1" x14ac:dyDescent="0.25">
      <c r="A9897"/>
      <c r="B9897"/>
      <c r="C9897"/>
      <c r="D9897"/>
      <c r="E9897"/>
      <c r="F9897"/>
      <c r="G9897"/>
      <c r="H9897"/>
    </row>
    <row r="9898" spans="1:8" s="124" customFormat="1" x14ac:dyDescent="0.25">
      <c r="A9898"/>
      <c r="B9898"/>
      <c r="C9898"/>
      <c r="D9898"/>
      <c r="E9898"/>
      <c r="F9898"/>
      <c r="G9898"/>
      <c r="H9898"/>
    </row>
    <row r="9899" spans="1:8" s="124" customFormat="1" x14ac:dyDescent="0.25">
      <c r="A9899"/>
      <c r="B9899"/>
      <c r="C9899"/>
      <c r="D9899"/>
      <c r="E9899"/>
      <c r="F9899"/>
      <c r="G9899"/>
      <c r="H9899"/>
    </row>
    <row r="9900" spans="1:8" s="124" customFormat="1" x14ac:dyDescent="0.25">
      <c r="A9900"/>
      <c r="B9900"/>
      <c r="C9900"/>
      <c r="D9900"/>
      <c r="E9900"/>
      <c r="F9900"/>
      <c r="G9900"/>
      <c r="H9900"/>
    </row>
    <row r="9901" spans="1:8" s="124" customFormat="1" x14ac:dyDescent="0.25">
      <c r="A9901"/>
      <c r="B9901"/>
      <c r="C9901"/>
      <c r="D9901"/>
      <c r="E9901"/>
      <c r="F9901"/>
      <c r="G9901"/>
      <c r="H9901"/>
    </row>
    <row r="9902" spans="1:8" s="124" customFormat="1" x14ac:dyDescent="0.25">
      <c r="A9902"/>
      <c r="B9902"/>
      <c r="C9902"/>
      <c r="D9902"/>
      <c r="E9902"/>
      <c r="F9902"/>
      <c r="G9902"/>
      <c r="H9902"/>
    </row>
    <row r="9903" spans="1:8" s="124" customFormat="1" x14ac:dyDescent="0.25">
      <c r="A9903"/>
      <c r="B9903"/>
      <c r="C9903"/>
      <c r="D9903"/>
      <c r="E9903"/>
      <c r="F9903"/>
      <c r="G9903"/>
      <c r="H9903"/>
    </row>
    <row r="9904" spans="1:8" s="124" customFormat="1" x14ac:dyDescent="0.25">
      <c r="A9904"/>
      <c r="B9904"/>
      <c r="C9904"/>
      <c r="D9904"/>
      <c r="E9904"/>
      <c r="F9904"/>
      <c r="G9904"/>
      <c r="H9904"/>
    </row>
    <row r="9905" spans="1:8" s="124" customFormat="1" x14ac:dyDescent="0.25">
      <c r="A9905"/>
      <c r="B9905"/>
      <c r="C9905"/>
      <c r="D9905"/>
      <c r="E9905"/>
      <c r="F9905"/>
      <c r="G9905"/>
      <c r="H9905"/>
    </row>
    <row r="9906" spans="1:8" s="124" customFormat="1" x14ac:dyDescent="0.25">
      <c r="A9906"/>
      <c r="B9906"/>
      <c r="C9906"/>
      <c r="D9906"/>
      <c r="E9906"/>
      <c r="F9906"/>
      <c r="G9906"/>
      <c r="H9906"/>
    </row>
    <row r="9907" spans="1:8" s="124" customFormat="1" x14ac:dyDescent="0.25">
      <c r="A9907"/>
      <c r="B9907"/>
      <c r="C9907"/>
      <c r="D9907"/>
      <c r="E9907"/>
      <c r="F9907"/>
      <c r="G9907"/>
      <c r="H9907"/>
    </row>
    <row r="9908" spans="1:8" s="124" customFormat="1" x14ac:dyDescent="0.25">
      <c r="A9908"/>
      <c r="B9908"/>
      <c r="C9908"/>
      <c r="D9908"/>
      <c r="E9908"/>
      <c r="F9908"/>
      <c r="G9908"/>
      <c r="H9908"/>
    </row>
    <row r="9909" spans="1:8" s="124" customFormat="1" x14ac:dyDescent="0.25">
      <c r="A9909"/>
      <c r="B9909"/>
      <c r="C9909"/>
      <c r="D9909"/>
      <c r="E9909"/>
      <c r="F9909"/>
      <c r="G9909"/>
      <c r="H9909"/>
    </row>
    <row r="9910" spans="1:8" s="124" customFormat="1" x14ac:dyDescent="0.25">
      <c r="A9910"/>
      <c r="B9910"/>
      <c r="C9910"/>
      <c r="D9910"/>
      <c r="E9910"/>
      <c r="F9910"/>
      <c r="G9910"/>
      <c r="H9910"/>
    </row>
    <row r="9911" spans="1:8" s="124" customFormat="1" x14ac:dyDescent="0.25">
      <c r="A9911"/>
      <c r="B9911"/>
      <c r="C9911"/>
      <c r="D9911"/>
      <c r="E9911"/>
      <c r="F9911"/>
      <c r="G9911"/>
      <c r="H9911"/>
    </row>
    <row r="9912" spans="1:8" s="124" customFormat="1" x14ac:dyDescent="0.25">
      <c r="A9912"/>
      <c r="B9912"/>
      <c r="C9912"/>
      <c r="D9912"/>
      <c r="E9912"/>
      <c r="F9912"/>
      <c r="G9912"/>
      <c r="H9912"/>
    </row>
    <row r="9913" spans="1:8" s="124" customFormat="1" x14ac:dyDescent="0.25">
      <c r="A9913"/>
      <c r="B9913"/>
      <c r="C9913"/>
      <c r="D9913"/>
      <c r="E9913"/>
      <c r="F9913"/>
      <c r="G9913"/>
      <c r="H9913"/>
    </row>
    <row r="9914" spans="1:8" s="124" customFormat="1" x14ac:dyDescent="0.25">
      <c r="A9914"/>
      <c r="B9914"/>
      <c r="C9914"/>
      <c r="D9914"/>
      <c r="E9914"/>
      <c r="F9914"/>
      <c r="G9914"/>
      <c r="H9914"/>
    </row>
    <row r="9915" spans="1:8" s="124" customFormat="1" x14ac:dyDescent="0.25">
      <c r="A9915"/>
      <c r="B9915"/>
      <c r="C9915"/>
      <c r="D9915"/>
      <c r="E9915"/>
      <c r="F9915"/>
      <c r="G9915"/>
      <c r="H9915"/>
    </row>
    <row r="9916" spans="1:8" s="124" customFormat="1" x14ac:dyDescent="0.25">
      <c r="A9916"/>
      <c r="B9916"/>
      <c r="C9916"/>
      <c r="D9916"/>
      <c r="E9916"/>
      <c r="F9916"/>
      <c r="G9916"/>
      <c r="H9916"/>
    </row>
    <row r="9917" spans="1:8" s="124" customFormat="1" x14ac:dyDescent="0.25">
      <c r="A9917"/>
      <c r="B9917"/>
      <c r="C9917"/>
      <c r="D9917"/>
      <c r="E9917"/>
      <c r="F9917"/>
      <c r="G9917"/>
      <c r="H9917"/>
    </row>
    <row r="9918" spans="1:8" s="124" customFormat="1" x14ac:dyDescent="0.25">
      <c r="A9918"/>
      <c r="B9918"/>
      <c r="C9918"/>
      <c r="D9918"/>
      <c r="E9918"/>
      <c r="F9918"/>
      <c r="G9918"/>
      <c r="H9918"/>
    </row>
    <row r="9919" spans="1:8" s="124" customFormat="1" x14ac:dyDescent="0.25">
      <c r="A9919"/>
      <c r="B9919"/>
      <c r="C9919"/>
      <c r="D9919"/>
      <c r="E9919"/>
      <c r="F9919"/>
      <c r="G9919"/>
      <c r="H9919"/>
    </row>
    <row r="9920" spans="1:8" s="124" customFormat="1" x14ac:dyDescent="0.25">
      <c r="A9920"/>
      <c r="B9920"/>
      <c r="C9920"/>
      <c r="D9920"/>
      <c r="E9920"/>
      <c r="F9920"/>
      <c r="G9920"/>
      <c r="H9920"/>
    </row>
    <row r="9921" spans="1:8" s="124" customFormat="1" x14ac:dyDescent="0.25">
      <c r="A9921"/>
      <c r="B9921"/>
      <c r="C9921"/>
      <c r="D9921"/>
      <c r="E9921"/>
      <c r="F9921"/>
      <c r="G9921"/>
      <c r="H9921"/>
    </row>
    <row r="9922" spans="1:8" s="124" customFormat="1" x14ac:dyDescent="0.25">
      <c r="A9922"/>
      <c r="B9922"/>
      <c r="C9922"/>
      <c r="D9922"/>
      <c r="E9922"/>
      <c r="F9922"/>
      <c r="G9922"/>
      <c r="H9922"/>
    </row>
    <row r="9923" spans="1:8" s="124" customFormat="1" x14ac:dyDescent="0.25">
      <c r="A9923"/>
      <c r="B9923"/>
      <c r="C9923"/>
      <c r="D9923"/>
      <c r="E9923"/>
      <c r="F9923"/>
      <c r="G9923"/>
      <c r="H9923"/>
    </row>
    <row r="9924" spans="1:8" s="124" customFormat="1" x14ac:dyDescent="0.25">
      <c r="A9924"/>
      <c r="B9924"/>
      <c r="C9924"/>
      <c r="D9924"/>
      <c r="E9924"/>
      <c r="F9924"/>
      <c r="G9924"/>
      <c r="H9924"/>
    </row>
    <row r="9925" spans="1:8" s="124" customFormat="1" x14ac:dyDescent="0.25">
      <c r="A9925"/>
      <c r="B9925"/>
      <c r="C9925"/>
      <c r="D9925"/>
      <c r="E9925"/>
      <c r="F9925"/>
      <c r="G9925"/>
      <c r="H9925"/>
    </row>
    <row r="9926" spans="1:8" s="124" customFormat="1" x14ac:dyDescent="0.25">
      <c r="A9926"/>
      <c r="B9926"/>
      <c r="C9926"/>
      <c r="D9926"/>
      <c r="E9926"/>
      <c r="F9926"/>
      <c r="G9926"/>
      <c r="H9926"/>
    </row>
    <row r="9927" spans="1:8" s="124" customFormat="1" x14ac:dyDescent="0.25">
      <c r="A9927"/>
      <c r="B9927"/>
      <c r="C9927"/>
      <c r="D9927"/>
      <c r="E9927"/>
      <c r="F9927"/>
      <c r="G9927"/>
      <c r="H9927"/>
    </row>
    <row r="9928" spans="1:8" s="124" customFormat="1" x14ac:dyDescent="0.25">
      <c r="A9928"/>
      <c r="B9928"/>
      <c r="C9928"/>
      <c r="D9928"/>
      <c r="E9928"/>
      <c r="F9928"/>
      <c r="G9928"/>
      <c r="H9928"/>
    </row>
    <row r="9929" spans="1:8" s="124" customFormat="1" x14ac:dyDescent="0.25">
      <c r="A9929"/>
      <c r="B9929"/>
      <c r="C9929"/>
      <c r="D9929"/>
      <c r="E9929"/>
      <c r="F9929"/>
      <c r="G9929"/>
      <c r="H9929"/>
    </row>
    <row r="9930" spans="1:8" s="124" customFormat="1" x14ac:dyDescent="0.25">
      <c r="A9930"/>
      <c r="B9930"/>
      <c r="C9930"/>
      <c r="D9930"/>
      <c r="E9930"/>
      <c r="F9930"/>
      <c r="G9930"/>
      <c r="H9930"/>
    </row>
    <row r="9931" spans="1:8" s="124" customFormat="1" x14ac:dyDescent="0.25">
      <c r="A9931"/>
      <c r="B9931"/>
      <c r="C9931"/>
      <c r="D9931"/>
      <c r="E9931"/>
      <c r="F9931"/>
      <c r="G9931"/>
      <c r="H9931"/>
    </row>
    <row r="9932" spans="1:8" s="124" customFormat="1" x14ac:dyDescent="0.25">
      <c r="A9932"/>
      <c r="B9932"/>
      <c r="C9932"/>
      <c r="D9932"/>
      <c r="E9932"/>
      <c r="F9932"/>
      <c r="G9932"/>
      <c r="H9932"/>
    </row>
    <row r="9933" spans="1:8" s="124" customFormat="1" x14ac:dyDescent="0.25">
      <c r="A9933"/>
      <c r="B9933"/>
      <c r="C9933"/>
      <c r="D9933"/>
      <c r="E9933"/>
      <c r="F9933"/>
      <c r="G9933"/>
      <c r="H9933"/>
    </row>
    <row r="9934" spans="1:8" s="124" customFormat="1" x14ac:dyDescent="0.25">
      <c r="A9934"/>
      <c r="B9934"/>
      <c r="C9934"/>
      <c r="D9934"/>
      <c r="E9934"/>
      <c r="F9934"/>
      <c r="G9934"/>
      <c r="H9934"/>
    </row>
    <row r="9935" spans="1:8" s="124" customFormat="1" x14ac:dyDescent="0.25">
      <c r="A9935"/>
      <c r="B9935"/>
      <c r="C9935"/>
      <c r="D9935"/>
      <c r="E9935"/>
      <c r="F9935"/>
      <c r="G9935"/>
      <c r="H9935"/>
    </row>
    <row r="9936" spans="1:8" s="124" customFormat="1" x14ac:dyDescent="0.25">
      <c r="A9936"/>
      <c r="B9936"/>
      <c r="C9936"/>
      <c r="D9936"/>
      <c r="E9936"/>
      <c r="F9936"/>
      <c r="G9936"/>
      <c r="H9936"/>
    </row>
    <row r="9937" spans="1:8" s="124" customFormat="1" x14ac:dyDescent="0.25">
      <c r="A9937"/>
      <c r="B9937"/>
      <c r="C9937"/>
      <c r="D9937"/>
      <c r="E9937"/>
      <c r="F9937"/>
      <c r="G9937"/>
      <c r="H9937"/>
    </row>
    <row r="9938" spans="1:8" s="124" customFormat="1" x14ac:dyDescent="0.25">
      <c r="A9938"/>
      <c r="B9938"/>
      <c r="C9938"/>
      <c r="D9938"/>
      <c r="E9938"/>
      <c r="F9938"/>
      <c r="G9938"/>
      <c r="H9938"/>
    </row>
    <row r="9939" spans="1:8" s="124" customFormat="1" x14ac:dyDescent="0.25">
      <c r="A9939"/>
      <c r="B9939"/>
      <c r="C9939"/>
      <c r="D9939"/>
      <c r="E9939"/>
      <c r="F9939"/>
      <c r="G9939"/>
      <c r="H9939"/>
    </row>
    <row r="9940" spans="1:8" s="124" customFormat="1" x14ac:dyDescent="0.25">
      <c r="A9940"/>
      <c r="B9940"/>
      <c r="C9940"/>
      <c r="D9940"/>
      <c r="E9940"/>
      <c r="F9940"/>
      <c r="G9940"/>
      <c r="H9940"/>
    </row>
    <row r="9941" spans="1:8" s="124" customFormat="1" x14ac:dyDescent="0.25">
      <c r="A9941"/>
      <c r="B9941"/>
      <c r="C9941"/>
      <c r="D9941"/>
      <c r="E9941"/>
      <c r="F9941"/>
      <c r="G9941"/>
      <c r="H9941"/>
    </row>
    <row r="9942" spans="1:8" s="124" customFormat="1" x14ac:dyDescent="0.25">
      <c r="A9942"/>
      <c r="B9942"/>
      <c r="C9942"/>
      <c r="D9942"/>
      <c r="E9942"/>
      <c r="F9942"/>
      <c r="G9942"/>
      <c r="H9942"/>
    </row>
    <row r="9943" spans="1:8" s="124" customFormat="1" x14ac:dyDescent="0.25">
      <c r="A9943"/>
      <c r="B9943"/>
      <c r="C9943"/>
      <c r="D9943"/>
      <c r="E9943"/>
      <c r="F9943"/>
      <c r="G9943"/>
      <c r="H9943"/>
    </row>
    <row r="9944" spans="1:8" s="124" customFormat="1" x14ac:dyDescent="0.25">
      <c r="A9944"/>
      <c r="B9944"/>
      <c r="C9944"/>
      <c r="D9944"/>
      <c r="E9944"/>
      <c r="F9944"/>
      <c r="G9944"/>
      <c r="H9944"/>
    </row>
    <row r="9945" spans="1:8" s="124" customFormat="1" x14ac:dyDescent="0.25">
      <c r="A9945"/>
      <c r="B9945"/>
      <c r="C9945"/>
      <c r="D9945"/>
      <c r="E9945"/>
      <c r="F9945"/>
      <c r="G9945"/>
      <c r="H9945"/>
    </row>
    <row r="9946" spans="1:8" s="124" customFormat="1" x14ac:dyDescent="0.25">
      <c r="A9946"/>
      <c r="B9946"/>
      <c r="C9946"/>
      <c r="D9946"/>
      <c r="E9946"/>
      <c r="F9946"/>
      <c r="G9946"/>
      <c r="H9946"/>
    </row>
    <row r="9947" spans="1:8" s="124" customFormat="1" x14ac:dyDescent="0.25">
      <c r="A9947"/>
      <c r="B9947"/>
      <c r="C9947"/>
      <c r="D9947"/>
      <c r="E9947"/>
      <c r="F9947"/>
      <c r="G9947"/>
      <c r="H9947"/>
    </row>
    <row r="9948" spans="1:8" s="124" customFormat="1" x14ac:dyDescent="0.25">
      <c r="A9948"/>
      <c r="B9948"/>
      <c r="C9948"/>
      <c r="D9948"/>
      <c r="E9948"/>
      <c r="F9948"/>
      <c r="G9948"/>
      <c r="H9948"/>
    </row>
    <row r="9949" spans="1:8" s="124" customFormat="1" x14ac:dyDescent="0.25">
      <c r="A9949"/>
      <c r="B9949"/>
      <c r="C9949"/>
      <c r="D9949"/>
      <c r="E9949"/>
      <c r="F9949"/>
      <c r="G9949"/>
      <c r="H9949"/>
    </row>
    <row r="9950" spans="1:8" s="124" customFormat="1" x14ac:dyDescent="0.25">
      <c r="A9950"/>
      <c r="B9950"/>
      <c r="C9950"/>
      <c r="D9950"/>
      <c r="E9950"/>
      <c r="F9950"/>
      <c r="G9950"/>
      <c r="H9950"/>
    </row>
    <row r="9951" spans="1:8" s="124" customFormat="1" x14ac:dyDescent="0.25">
      <c r="A9951"/>
      <c r="B9951"/>
      <c r="C9951"/>
      <c r="D9951"/>
      <c r="E9951"/>
      <c r="F9951"/>
      <c r="G9951"/>
      <c r="H9951"/>
    </row>
    <row r="9952" spans="1:8" s="124" customFormat="1" x14ac:dyDescent="0.25">
      <c r="A9952"/>
      <c r="B9952"/>
      <c r="C9952"/>
      <c r="D9952"/>
      <c r="E9952"/>
      <c r="F9952"/>
      <c r="G9952"/>
      <c r="H9952"/>
    </row>
    <row r="9953" spans="1:8" s="124" customFormat="1" x14ac:dyDescent="0.25">
      <c r="A9953"/>
      <c r="B9953"/>
      <c r="C9953"/>
      <c r="D9953"/>
      <c r="E9953"/>
      <c r="F9953"/>
      <c r="G9953"/>
      <c r="H9953"/>
    </row>
    <row r="9954" spans="1:8" s="124" customFormat="1" x14ac:dyDescent="0.25">
      <c r="A9954"/>
      <c r="B9954"/>
      <c r="C9954"/>
      <c r="D9954"/>
      <c r="E9954"/>
      <c r="F9954"/>
      <c r="G9954"/>
      <c r="H9954"/>
    </row>
    <row r="9955" spans="1:8" s="124" customFormat="1" x14ac:dyDescent="0.25">
      <c r="A9955"/>
      <c r="B9955"/>
      <c r="C9955"/>
      <c r="D9955"/>
      <c r="E9955"/>
      <c r="F9955"/>
      <c r="G9955"/>
      <c r="H9955"/>
    </row>
    <row r="9956" spans="1:8" s="124" customFormat="1" x14ac:dyDescent="0.25">
      <c r="A9956"/>
      <c r="B9956"/>
      <c r="C9956"/>
      <c r="D9956"/>
      <c r="E9956"/>
      <c r="F9956"/>
      <c r="G9956"/>
      <c r="H9956"/>
    </row>
    <row r="9957" spans="1:8" s="124" customFormat="1" x14ac:dyDescent="0.25">
      <c r="A9957"/>
      <c r="B9957"/>
      <c r="C9957"/>
      <c r="D9957"/>
      <c r="E9957"/>
      <c r="F9957"/>
      <c r="G9957"/>
      <c r="H9957"/>
    </row>
    <row r="9958" spans="1:8" s="124" customFormat="1" x14ac:dyDescent="0.25">
      <c r="A9958"/>
      <c r="B9958"/>
      <c r="C9958"/>
      <c r="D9958"/>
      <c r="E9958"/>
      <c r="F9958"/>
      <c r="G9958"/>
      <c r="H9958"/>
    </row>
    <row r="9959" spans="1:8" s="124" customFormat="1" x14ac:dyDescent="0.25">
      <c r="A9959"/>
      <c r="B9959"/>
      <c r="C9959"/>
      <c r="D9959"/>
      <c r="E9959"/>
      <c r="F9959"/>
      <c r="G9959"/>
      <c r="H9959"/>
    </row>
    <row r="9960" spans="1:8" s="124" customFormat="1" x14ac:dyDescent="0.25">
      <c r="A9960"/>
      <c r="B9960"/>
      <c r="C9960"/>
      <c r="D9960"/>
      <c r="E9960"/>
      <c r="F9960"/>
      <c r="G9960"/>
      <c r="H9960"/>
    </row>
    <row r="9961" spans="1:8" s="124" customFormat="1" x14ac:dyDescent="0.25">
      <c r="A9961"/>
      <c r="B9961"/>
      <c r="C9961"/>
      <c r="D9961"/>
      <c r="E9961"/>
      <c r="F9961"/>
      <c r="G9961"/>
      <c r="H9961"/>
    </row>
    <row r="9962" spans="1:8" s="124" customFormat="1" x14ac:dyDescent="0.25">
      <c r="A9962"/>
      <c r="B9962"/>
      <c r="C9962"/>
      <c r="D9962"/>
      <c r="E9962"/>
      <c r="F9962"/>
      <c r="G9962"/>
      <c r="H9962"/>
    </row>
    <row r="9963" spans="1:8" s="124" customFormat="1" x14ac:dyDescent="0.25">
      <c r="A9963"/>
      <c r="B9963"/>
      <c r="C9963"/>
      <c r="D9963"/>
      <c r="E9963"/>
      <c r="F9963"/>
      <c r="G9963"/>
      <c r="H9963"/>
    </row>
    <row r="9964" spans="1:8" s="124" customFormat="1" x14ac:dyDescent="0.25">
      <c r="A9964"/>
      <c r="B9964"/>
      <c r="C9964"/>
      <c r="D9964"/>
      <c r="E9964"/>
      <c r="F9964"/>
      <c r="G9964"/>
      <c r="H9964"/>
    </row>
    <row r="9965" spans="1:8" s="124" customFormat="1" x14ac:dyDescent="0.25">
      <c r="A9965"/>
      <c r="B9965"/>
      <c r="C9965"/>
      <c r="D9965"/>
      <c r="E9965"/>
      <c r="F9965"/>
      <c r="G9965"/>
      <c r="H9965"/>
    </row>
    <row r="9966" spans="1:8" s="124" customFormat="1" x14ac:dyDescent="0.25">
      <c r="A9966"/>
      <c r="B9966"/>
      <c r="C9966"/>
      <c r="D9966"/>
      <c r="E9966"/>
      <c r="F9966"/>
      <c r="G9966"/>
      <c r="H9966"/>
    </row>
    <row r="9967" spans="1:8" s="124" customFormat="1" x14ac:dyDescent="0.25">
      <c r="A9967"/>
      <c r="B9967"/>
      <c r="C9967"/>
      <c r="D9967"/>
      <c r="E9967"/>
      <c r="F9967"/>
      <c r="G9967"/>
      <c r="H9967"/>
    </row>
    <row r="9968" spans="1:8" s="124" customFormat="1" x14ac:dyDescent="0.25">
      <c r="A9968"/>
      <c r="B9968"/>
      <c r="C9968"/>
      <c r="D9968"/>
      <c r="E9968"/>
      <c r="F9968"/>
      <c r="G9968"/>
      <c r="H9968"/>
    </row>
    <row r="9969" spans="1:8" s="124" customFormat="1" x14ac:dyDescent="0.25">
      <c r="A9969"/>
      <c r="B9969"/>
      <c r="C9969"/>
      <c r="D9969"/>
      <c r="E9969"/>
      <c r="F9969"/>
      <c r="G9969"/>
      <c r="H9969"/>
    </row>
    <row r="9970" spans="1:8" s="124" customFormat="1" x14ac:dyDescent="0.25">
      <c r="A9970"/>
      <c r="B9970"/>
      <c r="C9970"/>
      <c r="D9970"/>
      <c r="E9970"/>
      <c r="F9970"/>
      <c r="G9970"/>
      <c r="H9970"/>
    </row>
    <row r="9971" spans="1:8" s="124" customFormat="1" x14ac:dyDescent="0.25">
      <c r="A9971"/>
      <c r="B9971"/>
      <c r="C9971"/>
      <c r="D9971"/>
      <c r="E9971"/>
      <c r="F9971"/>
      <c r="G9971"/>
      <c r="H9971"/>
    </row>
    <row r="9972" spans="1:8" s="124" customFormat="1" x14ac:dyDescent="0.25">
      <c r="A9972"/>
      <c r="B9972"/>
      <c r="C9972"/>
      <c r="D9972"/>
      <c r="E9972"/>
      <c r="F9972"/>
      <c r="G9972"/>
      <c r="H9972"/>
    </row>
    <row r="9973" spans="1:8" s="124" customFormat="1" x14ac:dyDescent="0.25">
      <c r="A9973"/>
      <c r="B9973"/>
      <c r="C9973"/>
      <c r="D9973"/>
      <c r="E9973"/>
      <c r="F9973"/>
      <c r="G9973"/>
      <c r="H9973"/>
    </row>
    <row r="9974" spans="1:8" s="124" customFormat="1" x14ac:dyDescent="0.25">
      <c r="A9974"/>
      <c r="B9974"/>
      <c r="C9974"/>
      <c r="D9974"/>
      <c r="E9974"/>
      <c r="F9974"/>
      <c r="G9974"/>
      <c r="H9974"/>
    </row>
    <row r="9975" spans="1:8" s="124" customFormat="1" x14ac:dyDescent="0.25">
      <c r="A9975"/>
      <c r="B9975"/>
      <c r="C9975"/>
      <c r="D9975"/>
      <c r="E9975"/>
      <c r="F9975"/>
      <c r="G9975"/>
      <c r="H9975"/>
    </row>
    <row r="9976" spans="1:8" s="124" customFormat="1" x14ac:dyDescent="0.25">
      <c r="A9976"/>
      <c r="B9976"/>
      <c r="C9976"/>
      <c r="D9976"/>
      <c r="E9976"/>
      <c r="F9976"/>
      <c r="G9976"/>
      <c r="H9976"/>
    </row>
    <row r="9977" spans="1:8" s="124" customFormat="1" x14ac:dyDescent="0.25">
      <c r="A9977"/>
      <c r="B9977"/>
      <c r="C9977"/>
      <c r="D9977"/>
      <c r="E9977"/>
      <c r="F9977"/>
      <c r="G9977"/>
      <c r="H9977"/>
    </row>
    <row r="9978" spans="1:8" s="124" customFormat="1" x14ac:dyDescent="0.25">
      <c r="A9978"/>
      <c r="B9978"/>
      <c r="C9978"/>
      <c r="D9978"/>
      <c r="E9978"/>
      <c r="F9978"/>
      <c r="G9978"/>
      <c r="H9978"/>
    </row>
    <row r="9979" spans="1:8" s="124" customFormat="1" x14ac:dyDescent="0.25">
      <c r="A9979"/>
      <c r="B9979"/>
      <c r="C9979"/>
      <c r="D9979"/>
      <c r="E9979"/>
      <c r="F9979"/>
      <c r="G9979"/>
      <c r="H9979"/>
    </row>
    <row r="9980" spans="1:8" s="124" customFormat="1" x14ac:dyDescent="0.25">
      <c r="A9980"/>
      <c r="B9980"/>
      <c r="C9980"/>
      <c r="D9980"/>
      <c r="E9980"/>
      <c r="F9980"/>
      <c r="G9980"/>
      <c r="H9980"/>
    </row>
    <row r="9981" spans="1:8" s="124" customFormat="1" x14ac:dyDescent="0.25">
      <c r="A9981"/>
      <c r="B9981"/>
      <c r="C9981"/>
      <c r="D9981"/>
      <c r="E9981"/>
      <c r="F9981"/>
      <c r="G9981"/>
      <c r="H9981"/>
    </row>
    <row r="9982" spans="1:8" s="124" customFormat="1" x14ac:dyDescent="0.25">
      <c r="A9982"/>
      <c r="B9982"/>
      <c r="C9982"/>
      <c r="D9982"/>
      <c r="E9982"/>
      <c r="F9982"/>
      <c r="G9982"/>
      <c r="H9982"/>
    </row>
    <row r="9983" spans="1:8" s="124" customFormat="1" x14ac:dyDescent="0.25">
      <c r="A9983"/>
      <c r="B9983"/>
      <c r="C9983"/>
      <c r="D9983"/>
      <c r="E9983"/>
      <c r="F9983"/>
      <c r="G9983"/>
      <c r="H9983"/>
    </row>
    <row r="9984" spans="1:8" s="124" customFormat="1" x14ac:dyDescent="0.25">
      <c r="A9984"/>
      <c r="B9984"/>
      <c r="C9984"/>
      <c r="D9984"/>
      <c r="E9984"/>
      <c r="F9984"/>
      <c r="G9984"/>
      <c r="H9984"/>
    </row>
    <row r="9985" spans="1:8" s="124" customFormat="1" x14ac:dyDescent="0.25">
      <c r="A9985"/>
      <c r="B9985"/>
      <c r="C9985"/>
      <c r="D9985"/>
      <c r="E9985"/>
      <c r="F9985"/>
      <c r="G9985"/>
      <c r="H9985"/>
    </row>
    <row r="9986" spans="1:8" s="124" customFormat="1" x14ac:dyDescent="0.25">
      <c r="A9986"/>
      <c r="B9986"/>
      <c r="C9986"/>
      <c r="D9986"/>
      <c r="E9986"/>
      <c r="F9986"/>
      <c r="G9986"/>
      <c r="H9986"/>
    </row>
    <row r="9987" spans="1:8" s="124" customFormat="1" x14ac:dyDescent="0.25">
      <c r="A9987"/>
      <c r="B9987"/>
      <c r="C9987"/>
      <c r="D9987"/>
      <c r="E9987"/>
      <c r="F9987"/>
      <c r="G9987"/>
      <c r="H9987"/>
    </row>
    <row r="9988" spans="1:8" s="124" customFormat="1" x14ac:dyDescent="0.25">
      <c r="A9988"/>
      <c r="B9988"/>
      <c r="C9988"/>
      <c r="D9988"/>
      <c r="E9988"/>
      <c r="F9988"/>
      <c r="G9988"/>
      <c r="H9988"/>
    </row>
    <row r="9989" spans="1:8" s="124" customFormat="1" x14ac:dyDescent="0.25">
      <c r="A9989"/>
      <c r="B9989"/>
      <c r="C9989"/>
      <c r="D9989"/>
      <c r="E9989"/>
      <c r="F9989"/>
      <c r="G9989"/>
      <c r="H9989"/>
    </row>
    <row r="9990" spans="1:8" s="124" customFormat="1" x14ac:dyDescent="0.25">
      <c r="A9990"/>
      <c r="B9990"/>
      <c r="C9990"/>
      <c r="D9990"/>
      <c r="E9990"/>
      <c r="F9990"/>
      <c r="G9990"/>
      <c r="H9990"/>
    </row>
    <row r="9991" spans="1:8" s="124" customFormat="1" x14ac:dyDescent="0.25">
      <c r="A9991"/>
      <c r="B9991"/>
      <c r="C9991"/>
      <c r="D9991"/>
      <c r="E9991"/>
      <c r="F9991"/>
      <c r="G9991"/>
      <c r="H9991"/>
    </row>
    <row r="9992" spans="1:8" s="124" customFormat="1" x14ac:dyDescent="0.25">
      <c r="A9992"/>
      <c r="B9992"/>
      <c r="C9992"/>
      <c r="D9992"/>
      <c r="E9992"/>
      <c r="F9992"/>
      <c r="G9992"/>
      <c r="H9992"/>
    </row>
    <row r="9993" spans="1:8" s="124" customFormat="1" x14ac:dyDescent="0.25">
      <c r="A9993"/>
      <c r="B9993"/>
      <c r="C9993"/>
      <c r="D9993"/>
      <c r="E9993"/>
      <c r="F9993"/>
      <c r="G9993"/>
      <c r="H9993"/>
    </row>
    <row r="9994" spans="1:8" s="124" customFormat="1" x14ac:dyDescent="0.25">
      <c r="A9994"/>
      <c r="B9994"/>
      <c r="C9994"/>
      <c r="D9994"/>
      <c r="E9994"/>
      <c r="F9994"/>
      <c r="G9994"/>
      <c r="H9994"/>
    </row>
    <row r="9995" spans="1:8" s="124" customFormat="1" x14ac:dyDescent="0.25">
      <c r="A9995"/>
      <c r="B9995"/>
      <c r="C9995"/>
      <c r="D9995"/>
      <c r="E9995"/>
      <c r="F9995"/>
      <c r="G9995"/>
      <c r="H9995"/>
    </row>
    <row r="9996" spans="1:8" s="124" customFormat="1" x14ac:dyDescent="0.25">
      <c r="A9996"/>
      <c r="B9996"/>
      <c r="C9996"/>
      <c r="D9996"/>
      <c r="E9996"/>
      <c r="F9996"/>
      <c r="G9996"/>
      <c r="H9996"/>
    </row>
    <row r="9997" spans="1:8" s="124" customFormat="1" x14ac:dyDescent="0.25">
      <c r="A9997"/>
      <c r="B9997"/>
      <c r="C9997"/>
      <c r="D9997"/>
      <c r="E9997"/>
      <c r="F9997"/>
      <c r="G9997"/>
      <c r="H9997"/>
    </row>
    <row r="9998" spans="1:8" s="124" customFormat="1" x14ac:dyDescent="0.25">
      <c r="A9998"/>
      <c r="B9998"/>
      <c r="C9998"/>
      <c r="D9998"/>
      <c r="E9998"/>
      <c r="F9998"/>
      <c r="G9998"/>
      <c r="H9998"/>
    </row>
    <row r="9999" spans="1:8" s="124" customFormat="1" x14ac:dyDescent="0.25">
      <c r="A9999"/>
      <c r="B9999"/>
      <c r="C9999"/>
      <c r="D9999"/>
      <c r="E9999"/>
      <c r="F9999"/>
      <c r="G9999"/>
      <c r="H9999"/>
    </row>
    <row r="10000" spans="1:8" s="124" customFormat="1" x14ac:dyDescent="0.25">
      <c r="A10000"/>
      <c r="B10000"/>
      <c r="C10000"/>
      <c r="D10000"/>
      <c r="E10000"/>
      <c r="F10000"/>
      <c r="G10000"/>
      <c r="H10000"/>
    </row>
    <row r="10001" spans="1:8" s="124" customFormat="1" x14ac:dyDescent="0.25">
      <c r="A10001"/>
      <c r="B10001"/>
      <c r="C10001"/>
      <c r="D10001"/>
      <c r="E10001"/>
      <c r="F10001"/>
      <c r="G10001"/>
      <c r="H10001"/>
    </row>
    <row r="10002" spans="1:8" s="124" customFormat="1" x14ac:dyDescent="0.25">
      <c r="A10002"/>
      <c r="B10002"/>
      <c r="C10002"/>
      <c r="D10002"/>
      <c r="E10002"/>
      <c r="F10002"/>
      <c r="G10002"/>
      <c r="H10002"/>
    </row>
    <row r="10003" spans="1:8" s="124" customFormat="1" x14ac:dyDescent="0.25">
      <c r="A10003"/>
      <c r="B10003"/>
      <c r="C10003"/>
      <c r="D10003"/>
      <c r="E10003"/>
      <c r="F10003"/>
      <c r="G10003"/>
      <c r="H10003"/>
    </row>
    <row r="10004" spans="1:8" s="124" customFormat="1" x14ac:dyDescent="0.25">
      <c r="A10004"/>
      <c r="B10004"/>
      <c r="C10004"/>
      <c r="D10004"/>
      <c r="E10004"/>
      <c r="F10004"/>
      <c r="G10004"/>
      <c r="H10004"/>
    </row>
    <row r="10005" spans="1:8" s="124" customFormat="1" x14ac:dyDescent="0.25">
      <c r="A10005"/>
      <c r="B10005"/>
      <c r="C10005"/>
      <c r="D10005"/>
      <c r="E10005"/>
      <c r="F10005"/>
      <c r="G10005"/>
      <c r="H10005"/>
    </row>
    <row r="10006" spans="1:8" s="124" customFormat="1" x14ac:dyDescent="0.25">
      <c r="A10006"/>
      <c r="B10006"/>
      <c r="C10006"/>
      <c r="D10006"/>
      <c r="E10006"/>
      <c r="F10006"/>
      <c r="G10006"/>
      <c r="H10006"/>
    </row>
    <row r="10007" spans="1:8" s="124" customFormat="1" x14ac:dyDescent="0.25">
      <c r="A10007"/>
      <c r="B10007"/>
      <c r="C10007"/>
      <c r="D10007"/>
      <c r="E10007"/>
      <c r="F10007"/>
      <c r="G10007"/>
      <c r="H10007"/>
    </row>
    <row r="10008" spans="1:8" s="124" customFormat="1" x14ac:dyDescent="0.25">
      <c r="A10008"/>
      <c r="B10008"/>
      <c r="C10008"/>
      <c r="D10008"/>
      <c r="E10008"/>
      <c r="F10008"/>
      <c r="G10008"/>
      <c r="H10008"/>
    </row>
    <row r="10009" spans="1:8" s="124" customFormat="1" x14ac:dyDescent="0.25">
      <c r="A10009"/>
      <c r="B10009"/>
      <c r="C10009"/>
      <c r="D10009"/>
      <c r="E10009"/>
      <c r="F10009"/>
      <c r="G10009"/>
      <c r="H10009"/>
    </row>
    <row r="10010" spans="1:8" s="124" customFormat="1" x14ac:dyDescent="0.25">
      <c r="A10010"/>
      <c r="B10010"/>
      <c r="C10010"/>
      <c r="D10010"/>
      <c r="E10010"/>
      <c r="F10010"/>
      <c r="G10010"/>
      <c r="H10010"/>
    </row>
    <row r="10011" spans="1:8" s="124" customFormat="1" x14ac:dyDescent="0.25">
      <c r="A10011"/>
      <c r="B10011"/>
      <c r="C10011"/>
      <c r="D10011"/>
      <c r="E10011"/>
      <c r="F10011"/>
      <c r="G10011"/>
      <c r="H10011"/>
    </row>
    <row r="10012" spans="1:8" s="124" customFormat="1" x14ac:dyDescent="0.25">
      <c r="A10012"/>
      <c r="B10012"/>
      <c r="C10012"/>
      <c r="D10012"/>
      <c r="E10012"/>
      <c r="F10012"/>
      <c r="G10012"/>
      <c r="H10012"/>
    </row>
    <row r="10013" spans="1:8" s="124" customFormat="1" x14ac:dyDescent="0.25">
      <c r="A10013"/>
      <c r="B10013"/>
      <c r="C10013"/>
      <c r="D10013"/>
      <c r="E10013"/>
      <c r="F10013"/>
      <c r="G10013"/>
      <c r="H10013"/>
    </row>
    <row r="10014" spans="1:8" s="124" customFormat="1" x14ac:dyDescent="0.25">
      <c r="A10014"/>
      <c r="B10014"/>
      <c r="C10014"/>
      <c r="D10014"/>
      <c r="E10014"/>
      <c r="F10014"/>
      <c r="G10014"/>
      <c r="H10014"/>
    </row>
    <row r="10015" spans="1:8" s="124" customFormat="1" x14ac:dyDescent="0.25">
      <c r="A10015"/>
      <c r="B10015"/>
      <c r="C10015"/>
      <c r="D10015"/>
      <c r="E10015"/>
      <c r="F10015"/>
      <c r="G10015"/>
      <c r="H10015"/>
    </row>
    <row r="10016" spans="1:8" s="124" customFormat="1" x14ac:dyDescent="0.25">
      <c r="A10016"/>
      <c r="B10016"/>
      <c r="C10016"/>
      <c r="D10016"/>
      <c r="E10016"/>
      <c r="F10016"/>
      <c r="G10016"/>
      <c r="H10016"/>
    </row>
    <row r="10017" spans="1:8" s="124" customFormat="1" x14ac:dyDescent="0.25">
      <c r="A10017"/>
      <c r="B10017"/>
      <c r="C10017"/>
      <c r="D10017"/>
      <c r="E10017"/>
      <c r="F10017"/>
      <c r="G10017"/>
      <c r="H10017"/>
    </row>
    <row r="10018" spans="1:8" s="124" customFormat="1" x14ac:dyDescent="0.25">
      <c r="A10018"/>
      <c r="B10018"/>
      <c r="C10018"/>
      <c r="D10018"/>
      <c r="E10018"/>
      <c r="F10018"/>
      <c r="G10018"/>
      <c r="H10018"/>
    </row>
    <row r="10019" spans="1:8" s="124" customFormat="1" x14ac:dyDescent="0.25">
      <c r="A10019"/>
      <c r="B10019"/>
      <c r="C10019"/>
      <c r="D10019"/>
      <c r="E10019"/>
      <c r="F10019"/>
      <c r="G10019"/>
      <c r="H10019"/>
    </row>
    <row r="10020" spans="1:8" s="124" customFormat="1" x14ac:dyDescent="0.25">
      <c r="A10020"/>
      <c r="B10020"/>
      <c r="C10020"/>
      <c r="D10020"/>
      <c r="E10020"/>
      <c r="F10020"/>
      <c r="G10020"/>
      <c r="H10020"/>
    </row>
    <row r="10021" spans="1:8" s="124" customFormat="1" x14ac:dyDescent="0.25">
      <c r="A10021"/>
      <c r="B10021"/>
      <c r="C10021"/>
      <c r="D10021"/>
      <c r="E10021"/>
      <c r="F10021"/>
      <c r="G10021"/>
      <c r="H10021"/>
    </row>
    <row r="10022" spans="1:8" s="124" customFormat="1" x14ac:dyDescent="0.25">
      <c r="A10022"/>
      <c r="B10022"/>
      <c r="C10022"/>
      <c r="D10022"/>
      <c r="E10022"/>
      <c r="F10022"/>
      <c r="G10022"/>
      <c r="H10022"/>
    </row>
    <row r="10023" spans="1:8" s="124" customFormat="1" x14ac:dyDescent="0.25">
      <c r="A10023"/>
      <c r="B10023"/>
      <c r="C10023"/>
      <c r="D10023"/>
      <c r="E10023"/>
      <c r="F10023"/>
      <c r="G10023"/>
      <c r="H10023"/>
    </row>
    <row r="10024" spans="1:8" s="124" customFormat="1" x14ac:dyDescent="0.25">
      <c r="A10024"/>
      <c r="B10024"/>
      <c r="C10024"/>
      <c r="D10024"/>
      <c r="E10024"/>
      <c r="F10024"/>
      <c r="G10024"/>
      <c r="H10024"/>
    </row>
    <row r="10025" spans="1:8" s="124" customFormat="1" x14ac:dyDescent="0.25">
      <c r="A10025"/>
      <c r="B10025"/>
      <c r="C10025"/>
      <c r="D10025"/>
      <c r="E10025"/>
      <c r="F10025"/>
      <c r="G10025"/>
      <c r="H10025"/>
    </row>
    <row r="10026" spans="1:8" s="124" customFormat="1" x14ac:dyDescent="0.25">
      <c r="A10026"/>
      <c r="B10026"/>
      <c r="C10026"/>
      <c r="D10026"/>
      <c r="E10026"/>
      <c r="F10026"/>
      <c r="G10026"/>
      <c r="H10026"/>
    </row>
    <row r="10027" spans="1:8" s="124" customFormat="1" x14ac:dyDescent="0.25">
      <c r="A10027"/>
      <c r="B10027"/>
      <c r="C10027"/>
      <c r="D10027"/>
      <c r="E10027"/>
      <c r="F10027"/>
      <c r="G10027"/>
      <c r="H10027"/>
    </row>
    <row r="10028" spans="1:8" s="124" customFormat="1" x14ac:dyDescent="0.25">
      <c r="A10028"/>
      <c r="B10028"/>
      <c r="C10028"/>
      <c r="D10028"/>
      <c r="E10028"/>
      <c r="F10028"/>
      <c r="G10028"/>
      <c r="H10028"/>
    </row>
    <row r="10029" spans="1:8" s="124" customFormat="1" x14ac:dyDescent="0.25">
      <c r="A10029"/>
      <c r="B10029"/>
      <c r="C10029"/>
      <c r="D10029"/>
      <c r="E10029"/>
      <c r="F10029"/>
      <c r="G10029"/>
      <c r="H10029"/>
    </row>
    <row r="10030" spans="1:8" s="124" customFormat="1" x14ac:dyDescent="0.25">
      <c r="A10030"/>
      <c r="B10030"/>
      <c r="C10030"/>
      <c r="D10030"/>
      <c r="E10030"/>
      <c r="F10030"/>
      <c r="G10030"/>
      <c r="H10030"/>
    </row>
    <row r="10031" spans="1:8" s="124" customFormat="1" x14ac:dyDescent="0.25">
      <c r="A10031"/>
      <c r="B10031"/>
      <c r="C10031"/>
      <c r="D10031"/>
      <c r="E10031"/>
      <c r="F10031"/>
      <c r="G10031"/>
      <c r="H10031"/>
    </row>
    <row r="10032" spans="1:8" s="124" customFormat="1" x14ac:dyDescent="0.25">
      <c r="A10032"/>
      <c r="B10032"/>
      <c r="C10032"/>
      <c r="D10032"/>
      <c r="E10032"/>
      <c r="F10032"/>
      <c r="G10032"/>
      <c r="H10032"/>
    </row>
    <row r="10033" spans="1:8" s="124" customFormat="1" x14ac:dyDescent="0.25">
      <c r="A10033"/>
      <c r="B10033"/>
      <c r="C10033"/>
      <c r="D10033"/>
      <c r="E10033"/>
      <c r="F10033"/>
      <c r="G10033"/>
      <c r="H10033"/>
    </row>
    <row r="10034" spans="1:8" s="124" customFormat="1" x14ac:dyDescent="0.25">
      <c r="A10034"/>
      <c r="B10034"/>
      <c r="C10034"/>
      <c r="D10034"/>
      <c r="E10034"/>
      <c r="F10034"/>
      <c r="G10034"/>
      <c r="H10034"/>
    </row>
    <row r="10035" spans="1:8" s="124" customFormat="1" x14ac:dyDescent="0.25">
      <c r="A10035"/>
      <c r="B10035"/>
      <c r="C10035"/>
      <c r="D10035"/>
      <c r="E10035"/>
      <c r="F10035"/>
      <c r="G10035"/>
      <c r="H10035"/>
    </row>
    <row r="10036" spans="1:8" s="124" customFormat="1" x14ac:dyDescent="0.25">
      <c r="A10036"/>
      <c r="B10036"/>
      <c r="C10036"/>
      <c r="D10036"/>
      <c r="E10036"/>
      <c r="F10036"/>
      <c r="G10036"/>
      <c r="H10036"/>
    </row>
    <row r="10037" spans="1:8" s="124" customFormat="1" x14ac:dyDescent="0.25">
      <c r="A10037"/>
      <c r="B10037"/>
      <c r="C10037"/>
      <c r="D10037"/>
      <c r="E10037"/>
      <c r="F10037"/>
      <c r="G10037"/>
      <c r="H10037"/>
    </row>
    <row r="10038" spans="1:8" s="124" customFormat="1" x14ac:dyDescent="0.25">
      <c r="A10038"/>
      <c r="B10038"/>
      <c r="C10038"/>
      <c r="D10038"/>
      <c r="E10038"/>
      <c r="F10038"/>
      <c r="G10038"/>
      <c r="H10038"/>
    </row>
    <row r="10039" spans="1:8" s="124" customFormat="1" x14ac:dyDescent="0.25">
      <c r="A10039"/>
      <c r="B10039"/>
      <c r="C10039"/>
      <c r="D10039"/>
      <c r="E10039"/>
      <c r="F10039"/>
      <c r="G10039"/>
      <c r="H10039"/>
    </row>
    <row r="10040" spans="1:8" s="124" customFormat="1" x14ac:dyDescent="0.25">
      <c r="A10040"/>
      <c r="B10040"/>
      <c r="C10040"/>
      <c r="D10040"/>
      <c r="E10040"/>
      <c r="F10040"/>
      <c r="G10040"/>
      <c r="H10040"/>
    </row>
    <row r="10041" spans="1:8" s="124" customFormat="1" x14ac:dyDescent="0.25">
      <c r="A10041"/>
      <c r="B10041"/>
      <c r="C10041"/>
      <c r="D10041"/>
      <c r="E10041"/>
      <c r="F10041"/>
      <c r="G10041"/>
      <c r="H10041"/>
    </row>
    <row r="10042" spans="1:8" s="124" customFormat="1" x14ac:dyDescent="0.25">
      <c r="A10042"/>
      <c r="B10042"/>
      <c r="C10042"/>
      <c r="D10042"/>
      <c r="E10042"/>
      <c r="F10042"/>
      <c r="G10042"/>
      <c r="H10042"/>
    </row>
    <row r="10043" spans="1:8" s="124" customFormat="1" x14ac:dyDescent="0.25">
      <c r="A10043"/>
      <c r="B10043"/>
      <c r="C10043"/>
      <c r="D10043"/>
      <c r="E10043"/>
      <c r="F10043"/>
      <c r="G10043"/>
      <c r="H10043"/>
    </row>
    <row r="10044" spans="1:8" s="124" customFormat="1" x14ac:dyDescent="0.25">
      <c r="A10044"/>
      <c r="B10044"/>
      <c r="C10044"/>
      <c r="D10044"/>
      <c r="E10044"/>
      <c r="F10044"/>
      <c r="G10044"/>
      <c r="H10044"/>
    </row>
    <row r="10045" spans="1:8" s="124" customFormat="1" x14ac:dyDescent="0.25">
      <c r="A10045"/>
      <c r="B10045"/>
      <c r="C10045"/>
      <c r="D10045"/>
      <c r="E10045"/>
      <c r="F10045"/>
      <c r="G10045"/>
      <c r="H10045"/>
    </row>
    <row r="10046" spans="1:8" s="124" customFormat="1" x14ac:dyDescent="0.25">
      <c r="A10046"/>
      <c r="B10046"/>
      <c r="C10046"/>
      <c r="D10046"/>
      <c r="E10046"/>
      <c r="F10046"/>
      <c r="G10046"/>
      <c r="H10046"/>
    </row>
    <row r="10047" spans="1:8" s="124" customFormat="1" x14ac:dyDescent="0.25">
      <c r="A10047"/>
      <c r="B10047"/>
      <c r="C10047"/>
      <c r="D10047"/>
      <c r="E10047"/>
      <c r="F10047"/>
      <c r="G10047"/>
      <c r="H10047"/>
    </row>
    <row r="10048" spans="1:8" s="124" customFormat="1" x14ac:dyDescent="0.25">
      <c r="A10048"/>
      <c r="B10048"/>
      <c r="C10048"/>
      <c r="D10048"/>
      <c r="E10048"/>
      <c r="F10048"/>
      <c r="G10048"/>
      <c r="H10048"/>
    </row>
    <row r="10049" spans="1:8" s="124" customFormat="1" x14ac:dyDescent="0.25">
      <c r="A10049"/>
      <c r="B10049"/>
      <c r="C10049"/>
      <c r="D10049"/>
      <c r="E10049"/>
      <c r="F10049"/>
      <c r="G10049"/>
      <c r="H10049"/>
    </row>
    <row r="10050" spans="1:8" s="124" customFormat="1" x14ac:dyDescent="0.25">
      <c r="A10050"/>
      <c r="B10050"/>
      <c r="C10050"/>
      <c r="D10050"/>
      <c r="E10050"/>
      <c r="F10050"/>
      <c r="G10050"/>
      <c r="H10050"/>
    </row>
    <row r="10051" spans="1:8" s="124" customFormat="1" x14ac:dyDescent="0.25">
      <c r="A10051"/>
      <c r="B10051"/>
      <c r="C10051"/>
      <c r="D10051"/>
      <c r="E10051"/>
      <c r="F10051"/>
      <c r="G10051"/>
      <c r="H10051"/>
    </row>
    <row r="10052" spans="1:8" s="124" customFormat="1" x14ac:dyDescent="0.25">
      <c r="A10052"/>
      <c r="B10052"/>
      <c r="C10052"/>
      <c r="D10052"/>
      <c r="E10052"/>
      <c r="F10052"/>
      <c r="G10052"/>
      <c r="H10052"/>
    </row>
    <row r="10053" spans="1:8" s="124" customFormat="1" x14ac:dyDescent="0.25">
      <c r="A10053"/>
      <c r="B10053"/>
      <c r="C10053"/>
      <c r="D10053"/>
      <c r="E10053"/>
      <c r="F10053"/>
      <c r="G10053"/>
      <c r="H10053"/>
    </row>
    <row r="10054" spans="1:8" s="124" customFormat="1" x14ac:dyDescent="0.25">
      <c r="A10054"/>
      <c r="B10054"/>
      <c r="C10054"/>
      <c r="D10054"/>
      <c r="E10054"/>
      <c r="F10054"/>
      <c r="G10054"/>
      <c r="H10054"/>
    </row>
    <row r="10055" spans="1:8" s="124" customFormat="1" x14ac:dyDescent="0.25">
      <c r="A10055"/>
      <c r="B10055"/>
      <c r="C10055"/>
      <c r="D10055"/>
      <c r="E10055"/>
      <c r="F10055"/>
      <c r="G10055"/>
      <c r="H10055"/>
    </row>
    <row r="10056" spans="1:8" s="124" customFormat="1" x14ac:dyDescent="0.25">
      <c r="A10056"/>
      <c r="B10056"/>
      <c r="C10056"/>
      <c r="D10056"/>
      <c r="E10056"/>
      <c r="F10056"/>
      <c r="G10056"/>
      <c r="H10056"/>
    </row>
    <row r="10057" spans="1:8" s="124" customFormat="1" x14ac:dyDescent="0.25">
      <c r="A10057"/>
      <c r="B10057"/>
      <c r="C10057"/>
      <c r="D10057"/>
      <c r="E10057"/>
      <c r="F10057"/>
      <c r="G10057"/>
      <c r="H10057"/>
    </row>
    <row r="10058" spans="1:8" s="124" customFormat="1" x14ac:dyDescent="0.25">
      <c r="A10058"/>
      <c r="B10058"/>
      <c r="C10058"/>
      <c r="D10058"/>
      <c r="E10058"/>
      <c r="F10058"/>
      <c r="G10058"/>
      <c r="H10058"/>
    </row>
    <row r="10059" spans="1:8" s="124" customFormat="1" x14ac:dyDescent="0.25">
      <c r="A10059"/>
      <c r="B10059"/>
      <c r="C10059"/>
      <c r="D10059"/>
      <c r="E10059"/>
      <c r="F10059"/>
      <c r="G10059"/>
      <c r="H10059"/>
    </row>
    <row r="10060" spans="1:8" s="124" customFormat="1" x14ac:dyDescent="0.25">
      <c r="A10060"/>
      <c r="B10060"/>
      <c r="C10060"/>
      <c r="D10060"/>
      <c r="E10060"/>
      <c r="F10060"/>
      <c r="G10060"/>
      <c r="H10060"/>
    </row>
    <row r="10061" spans="1:8" s="124" customFormat="1" x14ac:dyDescent="0.25">
      <c r="A10061"/>
      <c r="B10061"/>
      <c r="C10061"/>
      <c r="D10061"/>
      <c r="E10061"/>
      <c r="F10061"/>
      <c r="G10061"/>
      <c r="H10061"/>
    </row>
    <row r="10062" spans="1:8" s="124" customFormat="1" x14ac:dyDescent="0.25">
      <c r="A10062"/>
      <c r="B10062"/>
      <c r="C10062"/>
      <c r="D10062"/>
      <c r="E10062"/>
      <c r="F10062"/>
      <c r="G10062"/>
      <c r="H10062"/>
    </row>
    <row r="10063" spans="1:8" s="124" customFormat="1" x14ac:dyDescent="0.25">
      <c r="A10063"/>
      <c r="B10063"/>
      <c r="C10063"/>
      <c r="D10063"/>
      <c r="E10063"/>
      <c r="F10063"/>
      <c r="G10063"/>
      <c r="H10063"/>
    </row>
    <row r="10064" spans="1:8" s="124" customFormat="1" x14ac:dyDescent="0.25">
      <c r="A10064"/>
      <c r="B10064"/>
      <c r="C10064"/>
      <c r="D10064"/>
      <c r="E10064"/>
      <c r="F10064"/>
      <c r="G10064"/>
      <c r="H10064"/>
    </row>
    <row r="10065" spans="1:8" s="124" customFormat="1" x14ac:dyDescent="0.25">
      <c r="A10065"/>
      <c r="B10065"/>
      <c r="C10065"/>
      <c r="D10065"/>
      <c r="E10065"/>
      <c r="F10065"/>
      <c r="G10065"/>
      <c r="H10065"/>
    </row>
    <row r="10066" spans="1:8" s="124" customFormat="1" x14ac:dyDescent="0.25">
      <c r="A10066"/>
      <c r="B10066"/>
      <c r="C10066"/>
      <c r="D10066"/>
      <c r="E10066"/>
      <c r="F10066"/>
      <c r="G10066"/>
      <c r="H10066"/>
    </row>
    <row r="10067" spans="1:8" s="124" customFormat="1" x14ac:dyDescent="0.25">
      <c r="A10067"/>
      <c r="B10067"/>
      <c r="C10067"/>
      <c r="D10067"/>
      <c r="E10067"/>
      <c r="F10067"/>
      <c r="G10067"/>
      <c r="H10067"/>
    </row>
    <row r="10068" spans="1:8" s="124" customFormat="1" x14ac:dyDescent="0.25">
      <c r="A10068"/>
      <c r="B10068"/>
      <c r="C10068"/>
      <c r="D10068"/>
      <c r="E10068"/>
      <c r="F10068"/>
      <c r="G10068"/>
      <c r="H10068"/>
    </row>
    <row r="10069" spans="1:8" s="124" customFormat="1" x14ac:dyDescent="0.25">
      <c r="A10069"/>
      <c r="B10069"/>
      <c r="C10069"/>
      <c r="D10069"/>
      <c r="E10069"/>
      <c r="F10069"/>
      <c r="G10069"/>
      <c r="H10069"/>
    </row>
    <row r="10070" spans="1:8" s="124" customFormat="1" x14ac:dyDescent="0.25">
      <c r="A10070"/>
      <c r="B10070"/>
      <c r="C10070"/>
      <c r="D10070"/>
      <c r="E10070"/>
      <c r="F10070"/>
      <c r="G10070"/>
      <c r="H10070"/>
    </row>
    <row r="10071" spans="1:8" s="124" customFormat="1" x14ac:dyDescent="0.25">
      <c r="A10071"/>
      <c r="B10071"/>
      <c r="C10071"/>
      <c r="D10071"/>
      <c r="E10071"/>
      <c r="F10071"/>
      <c r="G10071"/>
      <c r="H10071"/>
    </row>
    <row r="10072" spans="1:8" s="124" customFormat="1" x14ac:dyDescent="0.25">
      <c r="A10072"/>
      <c r="B10072"/>
      <c r="C10072"/>
      <c r="D10072"/>
      <c r="E10072"/>
      <c r="F10072"/>
      <c r="G10072"/>
      <c r="H10072"/>
    </row>
    <row r="10073" spans="1:8" s="124" customFormat="1" x14ac:dyDescent="0.25">
      <c r="A10073"/>
      <c r="B10073"/>
      <c r="C10073"/>
      <c r="D10073"/>
      <c r="E10073"/>
      <c r="F10073"/>
      <c r="G10073"/>
      <c r="H10073"/>
    </row>
    <row r="10074" spans="1:8" s="124" customFormat="1" x14ac:dyDescent="0.25">
      <c r="A10074"/>
      <c r="B10074"/>
      <c r="C10074"/>
      <c r="D10074"/>
      <c r="E10074"/>
      <c r="F10074"/>
      <c r="G10074"/>
      <c r="H10074"/>
    </row>
    <row r="10075" spans="1:8" s="124" customFormat="1" x14ac:dyDescent="0.25">
      <c r="A10075"/>
      <c r="B10075"/>
      <c r="C10075"/>
      <c r="D10075"/>
      <c r="E10075"/>
      <c r="F10075"/>
      <c r="G10075"/>
      <c r="H10075"/>
    </row>
    <row r="10076" spans="1:8" s="124" customFormat="1" x14ac:dyDescent="0.25">
      <c r="A10076"/>
      <c r="B10076"/>
      <c r="C10076"/>
      <c r="D10076"/>
      <c r="E10076"/>
      <c r="F10076"/>
      <c r="G10076"/>
      <c r="H10076"/>
    </row>
    <row r="10077" spans="1:8" s="124" customFormat="1" x14ac:dyDescent="0.25">
      <c r="A10077"/>
      <c r="B10077"/>
      <c r="C10077"/>
      <c r="D10077"/>
      <c r="E10077"/>
      <c r="F10077"/>
      <c r="G10077"/>
      <c r="H10077"/>
    </row>
    <row r="10078" spans="1:8" s="124" customFormat="1" x14ac:dyDescent="0.25">
      <c r="A10078"/>
      <c r="B10078"/>
      <c r="C10078"/>
      <c r="D10078"/>
      <c r="E10078"/>
      <c r="F10078"/>
      <c r="G10078"/>
      <c r="H10078"/>
    </row>
    <row r="10079" spans="1:8" s="124" customFormat="1" x14ac:dyDescent="0.25">
      <c r="A10079"/>
      <c r="B10079"/>
      <c r="C10079"/>
      <c r="D10079"/>
      <c r="E10079"/>
      <c r="F10079"/>
      <c r="G10079"/>
      <c r="H10079"/>
    </row>
    <row r="10080" spans="1:8" s="124" customFormat="1" x14ac:dyDescent="0.25">
      <c r="A10080"/>
      <c r="B10080"/>
      <c r="C10080"/>
      <c r="D10080"/>
      <c r="E10080"/>
      <c r="F10080"/>
      <c r="G10080"/>
      <c r="H10080"/>
    </row>
    <row r="10081" spans="1:8" s="124" customFormat="1" x14ac:dyDescent="0.25">
      <c r="A10081"/>
      <c r="B10081"/>
      <c r="C10081"/>
      <c r="D10081"/>
      <c r="E10081"/>
      <c r="F10081"/>
      <c r="G10081"/>
      <c r="H10081"/>
    </row>
    <row r="10082" spans="1:8" s="124" customFormat="1" x14ac:dyDescent="0.25">
      <c r="A10082"/>
      <c r="B10082"/>
      <c r="C10082"/>
      <c r="D10082"/>
      <c r="E10082"/>
      <c r="F10082"/>
      <c r="G10082"/>
      <c r="H10082"/>
    </row>
    <row r="10083" spans="1:8" s="124" customFormat="1" x14ac:dyDescent="0.25">
      <c r="A10083"/>
      <c r="B10083"/>
      <c r="C10083"/>
      <c r="D10083"/>
      <c r="E10083"/>
      <c r="F10083"/>
      <c r="G10083"/>
      <c r="H10083"/>
    </row>
    <row r="10084" spans="1:8" s="124" customFormat="1" x14ac:dyDescent="0.25">
      <c r="A10084"/>
      <c r="B10084"/>
      <c r="C10084"/>
      <c r="D10084"/>
      <c r="E10084"/>
      <c r="F10084"/>
      <c r="G10084"/>
      <c r="H10084"/>
    </row>
    <row r="10085" spans="1:8" s="124" customFormat="1" x14ac:dyDescent="0.25">
      <c r="A10085"/>
      <c r="B10085"/>
      <c r="C10085"/>
      <c r="D10085"/>
      <c r="E10085"/>
      <c r="F10085"/>
      <c r="G10085"/>
      <c r="H10085"/>
    </row>
    <row r="10086" spans="1:8" s="124" customFormat="1" x14ac:dyDescent="0.25">
      <c r="A10086"/>
      <c r="B10086"/>
      <c r="C10086"/>
      <c r="D10086"/>
      <c r="E10086"/>
      <c r="F10086"/>
      <c r="G10086"/>
      <c r="H10086"/>
    </row>
    <row r="10087" spans="1:8" s="124" customFormat="1" x14ac:dyDescent="0.25">
      <c r="A10087"/>
      <c r="B10087"/>
      <c r="C10087"/>
      <c r="D10087"/>
      <c r="E10087"/>
      <c r="F10087"/>
      <c r="G10087"/>
      <c r="H10087"/>
    </row>
    <row r="10088" spans="1:8" s="124" customFormat="1" x14ac:dyDescent="0.25">
      <c r="A10088"/>
      <c r="B10088"/>
      <c r="C10088"/>
      <c r="D10088"/>
      <c r="E10088"/>
      <c r="F10088"/>
      <c r="G10088"/>
      <c r="H10088"/>
    </row>
    <row r="10089" spans="1:8" s="124" customFormat="1" x14ac:dyDescent="0.25">
      <c r="A10089"/>
      <c r="B10089"/>
      <c r="C10089"/>
      <c r="D10089"/>
      <c r="E10089"/>
      <c r="F10089"/>
      <c r="G10089"/>
      <c r="H10089"/>
    </row>
    <row r="10090" spans="1:8" s="124" customFormat="1" x14ac:dyDescent="0.25">
      <c r="A10090"/>
      <c r="B10090"/>
      <c r="C10090"/>
      <c r="D10090"/>
      <c r="E10090"/>
      <c r="F10090"/>
      <c r="G10090"/>
      <c r="H10090"/>
    </row>
    <row r="10091" spans="1:8" s="124" customFormat="1" x14ac:dyDescent="0.25">
      <c r="A10091"/>
      <c r="B10091"/>
      <c r="C10091"/>
      <c r="D10091"/>
      <c r="E10091"/>
      <c r="F10091"/>
      <c r="G10091"/>
      <c r="H10091"/>
    </row>
    <row r="10092" spans="1:8" s="124" customFormat="1" x14ac:dyDescent="0.25">
      <c r="A10092"/>
      <c r="B10092"/>
      <c r="C10092"/>
      <c r="D10092"/>
      <c r="E10092"/>
      <c r="F10092"/>
      <c r="G10092"/>
      <c r="H10092"/>
    </row>
    <row r="10093" spans="1:8" s="124" customFormat="1" x14ac:dyDescent="0.25">
      <c r="A10093"/>
      <c r="B10093"/>
      <c r="C10093"/>
      <c r="D10093"/>
      <c r="E10093"/>
      <c r="F10093"/>
      <c r="G10093"/>
      <c r="H10093"/>
    </row>
    <row r="10094" spans="1:8" s="124" customFormat="1" x14ac:dyDescent="0.25">
      <c r="A10094"/>
      <c r="B10094"/>
      <c r="C10094"/>
      <c r="D10094"/>
      <c r="E10094"/>
      <c r="F10094"/>
      <c r="G10094"/>
      <c r="H10094"/>
    </row>
    <row r="10095" spans="1:8" s="124" customFormat="1" x14ac:dyDescent="0.25">
      <c r="A10095"/>
      <c r="B10095"/>
      <c r="C10095"/>
      <c r="D10095"/>
      <c r="E10095"/>
      <c r="F10095"/>
      <c r="G10095"/>
      <c r="H10095"/>
    </row>
    <row r="10096" spans="1:8" s="124" customFormat="1" x14ac:dyDescent="0.25">
      <c r="A10096"/>
      <c r="B10096"/>
      <c r="C10096"/>
      <c r="D10096"/>
      <c r="E10096"/>
      <c r="F10096"/>
      <c r="G10096"/>
      <c r="H10096"/>
    </row>
    <row r="10097" spans="1:8" s="124" customFormat="1" x14ac:dyDescent="0.25">
      <c r="A10097"/>
      <c r="B10097"/>
      <c r="C10097"/>
      <c r="D10097"/>
      <c r="E10097"/>
      <c r="F10097"/>
      <c r="G10097"/>
      <c r="H10097"/>
    </row>
    <row r="10098" spans="1:8" s="124" customFormat="1" x14ac:dyDescent="0.25">
      <c r="A10098"/>
      <c r="B10098"/>
      <c r="C10098"/>
      <c r="D10098"/>
      <c r="E10098"/>
      <c r="F10098"/>
      <c r="G10098"/>
      <c r="H10098"/>
    </row>
    <row r="10099" spans="1:8" s="124" customFormat="1" x14ac:dyDescent="0.25">
      <c r="A10099"/>
      <c r="B10099"/>
      <c r="C10099"/>
      <c r="D10099"/>
      <c r="E10099"/>
      <c r="F10099"/>
      <c r="G10099"/>
      <c r="H10099"/>
    </row>
    <row r="10100" spans="1:8" s="124" customFormat="1" x14ac:dyDescent="0.25">
      <c r="A10100"/>
      <c r="B10100"/>
      <c r="C10100"/>
      <c r="D10100"/>
      <c r="E10100"/>
      <c r="F10100"/>
      <c r="G10100"/>
      <c r="H10100"/>
    </row>
    <row r="10101" spans="1:8" s="124" customFormat="1" x14ac:dyDescent="0.25">
      <c r="A10101"/>
      <c r="B10101"/>
      <c r="C10101"/>
      <c r="D10101"/>
      <c r="E10101"/>
      <c r="F10101"/>
      <c r="G10101"/>
      <c r="H10101"/>
    </row>
    <row r="10102" spans="1:8" s="124" customFormat="1" x14ac:dyDescent="0.25">
      <c r="A10102"/>
      <c r="B10102"/>
      <c r="C10102"/>
      <c r="D10102"/>
      <c r="E10102"/>
      <c r="F10102"/>
      <c r="G10102"/>
      <c r="H10102"/>
    </row>
    <row r="10103" spans="1:8" s="124" customFormat="1" x14ac:dyDescent="0.25">
      <c r="A10103"/>
      <c r="B10103"/>
      <c r="C10103"/>
      <c r="D10103"/>
      <c r="E10103"/>
      <c r="F10103"/>
      <c r="G10103"/>
      <c r="H10103"/>
    </row>
    <row r="10104" spans="1:8" s="124" customFormat="1" x14ac:dyDescent="0.25">
      <c r="A10104"/>
      <c r="B10104"/>
      <c r="C10104"/>
      <c r="D10104"/>
      <c r="E10104"/>
      <c r="F10104"/>
      <c r="G10104"/>
      <c r="H10104"/>
    </row>
    <row r="10105" spans="1:8" s="124" customFormat="1" x14ac:dyDescent="0.25">
      <c r="A10105"/>
      <c r="B10105"/>
      <c r="C10105"/>
      <c r="D10105"/>
      <c r="E10105"/>
      <c r="F10105"/>
      <c r="G10105"/>
      <c r="H10105"/>
    </row>
    <row r="10106" spans="1:8" s="124" customFormat="1" x14ac:dyDescent="0.25">
      <c r="A10106"/>
      <c r="B10106"/>
      <c r="C10106"/>
      <c r="D10106"/>
      <c r="E10106"/>
      <c r="F10106"/>
      <c r="G10106"/>
      <c r="H10106"/>
    </row>
    <row r="10107" spans="1:8" s="124" customFormat="1" x14ac:dyDescent="0.25">
      <c r="A10107"/>
      <c r="B10107"/>
      <c r="C10107"/>
      <c r="D10107"/>
      <c r="E10107"/>
      <c r="F10107"/>
      <c r="G10107"/>
      <c r="H10107"/>
    </row>
    <row r="10108" spans="1:8" s="124" customFormat="1" x14ac:dyDescent="0.25">
      <c r="A10108"/>
      <c r="B10108"/>
      <c r="C10108"/>
      <c r="D10108"/>
      <c r="E10108"/>
      <c r="F10108"/>
      <c r="G10108"/>
      <c r="H10108"/>
    </row>
    <row r="10109" spans="1:8" s="124" customFormat="1" x14ac:dyDescent="0.25">
      <c r="A10109"/>
      <c r="B10109"/>
      <c r="C10109"/>
      <c r="D10109"/>
      <c r="E10109"/>
      <c r="F10109"/>
      <c r="G10109"/>
      <c r="H10109"/>
    </row>
    <row r="10110" spans="1:8" s="124" customFormat="1" x14ac:dyDescent="0.25">
      <c r="A10110"/>
      <c r="B10110"/>
      <c r="C10110"/>
      <c r="D10110"/>
      <c r="E10110"/>
      <c r="F10110"/>
      <c r="G10110"/>
      <c r="H10110"/>
    </row>
    <row r="10111" spans="1:8" s="124" customFormat="1" x14ac:dyDescent="0.25">
      <c r="A10111"/>
      <c r="B10111"/>
      <c r="C10111"/>
      <c r="D10111"/>
      <c r="E10111"/>
      <c r="F10111"/>
      <c r="G10111"/>
      <c r="H10111"/>
    </row>
    <row r="10112" spans="1:8" s="124" customFormat="1" x14ac:dyDescent="0.25">
      <c r="A10112"/>
      <c r="B10112"/>
      <c r="C10112"/>
      <c r="D10112"/>
      <c r="E10112"/>
      <c r="F10112"/>
      <c r="G10112"/>
      <c r="H10112"/>
    </row>
    <row r="10113" spans="1:8" s="124" customFormat="1" x14ac:dyDescent="0.25">
      <c r="A10113"/>
      <c r="B10113"/>
      <c r="C10113"/>
      <c r="D10113"/>
      <c r="E10113"/>
      <c r="F10113"/>
      <c r="G10113"/>
      <c r="H10113"/>
    </row>
    <row r="10114" spans="1:8" s="124" customFormat="1" x14ac:dyDescent="0.25">
      <c r="A10114"/>
      <c r="B10114"/>
      <c r="C10114"/>
      <c r="D10114"/>
      <c r="E10114"/>
      <c r="F10114"/>
      <c r="G10114"/>
      <c r="H10114"/>
    </row>
    <row r="10115" spans="1:8" s="124" customFormat="1" x14ac:dyDescent="0.25">
      <c r="A10115"/>
      <c r="B10115"/>
      <c r="C10115"/>
      <c r="D10115"/>
      <c r="E10115"/>
      <c r="F10115"/>
      <c r="G10115"/>
      <c r="H10115"/>
    </row>
    <row r="10116" spans="1:8" s="124" customFormat="1" x14ac:dyDescent="0.25">
      <c r="A10116"/>
      <c r="B10116"/>
      <c r="C10116"/>
      <c r="D10116"/>
      <c r="E10116"/>
      <c r="F10116"/>
      <c r="G10116"/>
      <c r="H10116"/>
    </row>
    <row r="10117" spans="1:8" s="124" customFormat="1" x14ac:dyDescent="0.25">
      <c r="A10117"/>
      <c r="B10117"/>
      <c r="C10117"/>
      <c r="D10117"/>
      <c r="E10117"/>
      <c r="F10117"/>
      <c r="G10117"/>
      <c r="H10117"/>
    </row>
    <row r="10118" spans="1:8" s="124" customFormat="1" x14ac:dyDescent="0.25">
      <c r="A10118"/>
      <c r="B10118"/>
      <c r="C10118"/>
      <c r="D10118"/>
      <c r="E10118"/>
      <c r="F10118"/>
      <c r="G10118"/>
      <c r="H10118"/>
    </row>
    <row r="10119" spans="1:8" s="124" customFormat="1" x14ac:dyDescent="0.25">
      <c r="A10119"/>
      <c r="B10119"/>
      <c r="C10119"/>
      <c r="D10119"/>
      <c r="E10119"/>
      <c r="F10119"/>
      <c r="G10119"/>
      <c r="H10119"/>
    </row>
    <row r="10120" spans="1:8" s="124" customFormat="1" x14ac:dyDescent="0.25">
      <c r="A10120"/>
      <c r="B10120"/>
      <c r="C10120"/>
      <c r="D10120"/>
      <c r="E10120"/>
      <c r="F10120"/>
      <c r="G10120"/>
      <c r="H10120"/>
    </row>
    <row r="10121" spans="1:8" s="124" customFormat="1" x14ac:dyDescent="0.25">
      <c r="A10121"/>
      <c r="B10121"/>
      <c r="C10121"/>
      <c r="D10121"/>
      <c r="E10121"/>
      <c r="F10121"/>
      <c r="G10121"/>
      <c r="H10121"/>
    </row>
    <row r="10122" spans="1:8" s="124" customFormat="1" x14ac:dyDescent="0.25">
      <c r="A10122"/>
      <c r="B10122"/>
      <c r="C10122"/>
      <c r="D10122"/>
      <c r="E10122"/>
      <c r="F10122"/>
      <c r="G10122"/>
      <c r="H10122"/>
    </row>
    <row r="10123" spans="1:8" s="124" customFormat="1" x14ac:dyDescent="0.25">
      <c r="A10123"/>
      <c r="B10123"/>
      <c r="C10123"/>
      <c r="D10123"/>
      <c r="E10123"/>
      <c r="F10123"/>
      <c r="G10123"/>
      <c r="H10123"/>
    </row>
    <row r="10124" spans="1:8" s="124" customFormat="1" x14ac:dyDescent="0.25">
      <c r="A10124"/>
      <c r="B10124"/>
      <c r="C10124"/>
      <c r="D10124"/>
      <c r="E10124"/>
      <c r="F10124"/>
      <c r="G10124"/>
      <c r="H10124"/>
    </row>
    <row r="10125" spans="1:8" s="124" customFormat="1" x14ac:dyDescent="0.25">
      <c r="A10125"/>
      <c r="B10125"/>
      <c r="C10125"/>
      <c r="D10125"/>
      <c r="E10125"/>
      <c r="F10125"/>
      <c r="G10125"/>
      <c r="H10125"/>
    </row>
    <row r="10126" spans="1:8" s="124" customFormat="1" x14ac:dyDescent="0.25">
      <c r="A10126"/>
      <c r="B10126"/>
      <c r="C10126"/>
      <c r="D10126"/>
      <c r="E10126"/>
      <c r="F10126"/>
      <c r="G10126"/>
      <c r="H10126"/>
    </row>
    <row r="10127" spans="1:8" s="124" customFormat="1" x14ac:dyDescent="0.25">
      <c r="A10127"/>
      <c r="B10127"/>
      <c r="C10127"/>
      <c r="D10127"/>
      <c r="E10127"/>
      <c r="F10127"/>
      <c r="G10127"/>
      <c r="H10127"/>
    </row>
    <row r="10128" spans="1:8" s="124" customFormat="1" x14ac:dyDescent="0.25">
      <c r="A10128"/>
      <c r="B10128"/>
      <c r="C10128"/>
      <c r="D10128"/>
      <c r="E10128"/>
      <c r="F10128"/>
      <c r="G10128"/>
      <c r="H10128"/>
    </row>
    <row r="10129" spans="1:8" s="124" customFormat="1" x14ac:dyDescent="0.25">
      <c r="A10129"/>
      <c r="B10129"/>
      <c r="C10129"/>
      <c r="D10129"/>
      <c r="E10129"/>
      <c r="F10129"/>
      <c r="G10129"/>
      <c r="H10129"/>
    </row>
    <row r="10130" spans="1:8" s="124" customFormat="1" x14ac:dyDescent="0.25">
      <c r="A10130"/>
      <c r="B10130"/>
      <c r="C10130"/>
      <c r="D10130"/>
      <c r="E10130"/>
      <c r="F10130"/>
      <c r="G10130"/>
      <c r="H10130"/>
    </row>
    <row r="10131" spans="1:8" s="124" customFormat="1" x14ac:dyDescent="0.25">
      <c r="A10131"/>
      <c r="B10131"/>
      <c r="C10131"/>
      <c r="D10131"/>
      <c r="E10131"/>
      <c r="F10131"/>
      <c r="G10131"/>
      <c r="H10131"/>
    </row>
    <row r="10132" spans="1:8" s="124" customFormat="1" x14ac:dyDescent="0.25">
      <c r="A10132"/>
      <c r="B10132"/>
      <c r="C10132"/>
      <c r="D10132"/>
      <c r="E10132"/>
      <c r="F10132"/>
      <c r="G10132"/>
      <c r="H10132"/>
    </row>
    <row r="10133" spans="1:8" s="124" customFormat="1" x14ac:dyDescent="0.25">
      <c r="A10133"/>
      <c r="B10133"/>
      <c r="C10133"/>
      <c r="D10133"/>
      <c r="E10133"/>
      <c r="F10133"/>
      <c r="G10133"/>
      <c r="H10133"/>
    </row>
    <row r="10134" spans="1:8" s="124" customFormat="1" x14ac:dyDescent="0.25">
      <c r="A10134"/>
      <c r="B10134"/>
      <c r="C10134"/>
      <c r="D10134"/>
      <c r="E10134"/>
      <c r="F10134"/>
      <c r="G10134"/>
      <c r="H10134"/>
    </row>
    <row r="10135" spans="1:8" s="124" customFormat="1" x14ac:dyDescent="0.25">
      <c r="A10135"/>
      <c r="B10135"/>
      <c r="C10135"/>
      <c r="D10135"/>
      <c r="E10135"/>
      <c r="F10135"/>
      <c r="G10135"/>
      <c r="H10135"/>
    </row>
    <row r="10136" spans="1:8" s="124" customFormat="1" x14ac:dyDescent="0.25">
      <c r="A10136"/>
      <c r="B10136"/>
      <c r="C10136"/>
      <c r="D10136"/>
      <c r="E10136"/>
      <c r="F10136"/>
      <c r="G10136"/>
      <c r="H10136"/>
    </row>
    <row r="10137" spans="1:8" s="124" customFormat="1" x14ac:dyDescent="0.25">
      <c r="A10137"/>
      <c r="B10137"/>
      <c r="C10137"/>
      <c r="D10137"/>
      <c r="E10137"/>
      <c r="F10137"/>
      <c r="G10137"/>
      <c r="H10137"/>
    </row>
    <row r="10138" spans="1:8" s="124" customFormat="1" x14ac:dyDescent="0.25">
      <c r="A10138"/>
      <c r="B10138"/>
      <c r="C10138"/>
      <c r="D10138"/>
      <c r="E10138"/>
      <c r="F10138"/>
      <c r="G10138"/>
      <c r="H10138"/>
    </row>
    <row r="10139" spans="1:8" s="124" customFormat="1" x14ac:dyDescent="0.25">
      <c r="A10139"/>
      <c r="B10139"/>
      <c r="C10139"/>
      <c r="D10139"/>
      <c r="E10139"/>
      <c r="F10139"/>
      <c r="G10139"/>
      <c r="H10139"/>
    </row>
    <row r="10140" spans="1:8" s="124" customFormat="1" x14ac:dyDescent="0.25">
      <c r="A10140"/>
      <c r="B10140"/>
      <c r="C10140"/>
      <c r="D10140"/>
      <c r="E10140"/>
      <c r="F10140"/>
      <c r="G10140"/>
      <c r="H10140"/>
    </row>
    <row r="10141" spans="1:8" s="124" customFormat="1" x14ac:dyDescent="0.25">
      <c r="A10141"/>
      <c r="B10141"/>
      <c r="C10141"/>
      <c r="D10141"/>
      <c r="E10141"/>
      <c r="F10141"/>
      <c r="G10141"/>
      <c r="H10141"/>
    </row>
    <row r="10142" spans="1:8" s="124" customFormat="1" x14ac:dyDescent="0.25">
      <c r="A10142"/>
      <c r="B10142"/>
      <c r="C10142"/>
      <c r="D10142"/>
      <c r="E10142"/>
      <c r="F10142"/>
      <c r="G10142"/>
      <c r="H10142"/>
    </row>
    <row r="10143" spans="1:8" s="124" customFormat="1" x14ac:dyDescent="0.25">
      <c r="A10143"/>
      <c r="B10143"/>
      <c r="C10143"/>
      <c r="D10143"/>
      <c r="E10143"/>
      <c r="F10143"/>
      <c r="G10143"/>
      <c r="H10143"/>
    </row>
    <row r="10144" spans="1:8" s="124" customFormat="1" x14ac:dyDescent="0.25">
      <c r="A10144"/>
      <c r="B10144"/>
      <c r="C10144"/>
      <c r="D10144"/>
      <c r="E10144"/>
      <c r="F10144"/>
      <c r="G10144"/>
      <c r="H10144"/>
    </row>
    <row r="10145" spans="1:8" s="124" customFormat="1" x14ac:dyDescent="0.25">
      <c r="A10145"/>
      <c r="B10145"/>
      <c r="C10145"/>
      <c r="D10145"/>
      <c r="E10145"/>
      <c r="F10145"/>
      <c r="G10145"/>
      <c r="H10145"/>
    </row>
    <row r="10146" spans="1:8" s="124" customFormat="1" x14ac:dyDescent="0.25">
      <c r="A10146"/>
      <c r="B10146"/>
      <c r="C10146"/>
      <c r="D10146"/>
      <c r="E10146"/>
      <c r="F10146"/>
      <c r="G10146"/>
      <c r="H10146"/>
    </row>
    <row r="10147" spans="1:8" s="124" customFormat="1" x14ac:dyDescent="0.25">
      <c r="A10147"/>
      <c r="B10147"/>
      <c r="C10147"/>
      <c r="D10147"/>
      <c r="E10147"/>
      <c r="F10147"/>
      <c r="G10147"/>
      <c r="H10147"/>
    </row>
    <row r="10148" spans="1:8" s="124" customFormat="1" x14ac:dyDescent="0.25">
      <c r="A10148"/>
      <c r="B10148"/>
      <c r="C10148"/>
      <c r="D10148"/>
      <c r="E10148"/>
      <c r="F10148"/>
      <c r="G10148"/>
      <c r="H10148"/>
    </row>
    <row r="10149" spans="1:8" s="124" customFormat="1" x14ac:dyDescent="0.25">
      <c r="A10149"/>
      <c r="B10149"/>
      <c r="C10149"/>
      <c r="D10149"/>
      <c r="E10149"/>
      <c r="F10149"/>
      <c r="G10149"/>
      <c r="H10149"/>
    </row>
    <row r="10150" spans="1:8" s="124" customFormat="1" x14ac:dyDescent="0.25">
      <c r="A10150"/>
      <c r="B10150"/>
      <c r="C10150"/>
      <c r="D10150"/>
      <c r="E10150"/>
      <c r="F10150"/>
      <c r="G10150"/>
      <c r="H10150"/>
    </row>
    <row r="10151" spans="1:8" s="124" customFormat="1" x14ac:dyDescent="0.25">
      <c r="A10151"/>
      <c r="B10151"/>
      <c r="C10151"/>
      <c r="D10151"/>
      <c r="E10151"/>
      <c r="F10151"/>
      <c r="G10151"/>
      <c r="H10151"/>
    </row>
    <row r="10152" spans="1:8" s="124" customFormat="1" x14ac:dyDescent="0.25">
      <c r="A10152"/>
      <c r="B10152"/>
      <c r="C10152"/>
      <c r="D10152"/>
      <c r="E10152"/>
      <c r="F10152"/>
      <c r="G10152"/>
      <c r="H10152"/>
    </row>
    <row r="10153" spans="1:8" s="124" customFormat="1" x14ac:dyDescent="0.25">
      <c r="A10153"/>
      <c r="B10153"/>
      <c r="C10153"/>
      <c r="D10153"/>
      <c r="E10153"/>
      <c r="F10153"/>
      <c r="G10153"/>
      <c r="H10153"/>
    </row>
    <row r="10154" spans="1:8" s="124" customFormat="1" x14ac:dyDescent="0.25">
      <c r="A10154"/>
      <c r="B10154"/>
      <c r="C10154"/>
      <c r="D10154"/>
      <c r="E10154"/>
      <c r="F10154"/>
      <c r="G10154"/>
      <c r="H10154"/>
    </row>
    <row r="10155" spans="1:8" s="124" customFormat="1" x14ac:dyDescent="0.25">
      <c r="A10155"/>
      <c r="B10155"/>
      <c r="C10155"/>
      <c r="D10155"/>
      <c r="E10155"/>
      <c r="F10155"/>
      <c r="G10155"/>
      <c r="H10155"/>
    </row>
    <row r="10156" spans="1:8" s="124" customFormat="1" x14ac:dyDescent="0.25">
      <c r="A10156"/>
      <c r="B10156"/>
      <c r="C10156"/>
      <c r="D10156"/>
      <c r="E10156"/>
      <c r="F10156"/>
      <c r="G10156"/>
      <c r="H10156"/>
    </row>
    <row r="10157" spans="1:8" s="124" customFormat="1" x14ac:dyDescent="0.25">
      <c r="A10157"/>
      <c r="B10157"/>
      <c r="C10157"/>
      <c r="D10157"/>
      <c r="E10157"/>
      <c r="F10157"/>
      <c r="G10157"/>
      <c r="H10157"/>
    </row>
    <row r="10158" spans="1:8" s="124" customFormat="1" x14ac:dyDescent="0.25">
      <c r="A10158"/>
      <c r="B10158"/>
      <c r="C10158"/>
      <c r="D10158"/>
      <c r="E10158"/>
      <c r="F10158"/>
      <c r="G10158"/>
      <c r="H10158"/>
    </row>
    <row r="10159" spans="1:8" s="124" customFormat="1" x14ac:dyDescent="0.25">
      <c r="A10159"/>
      <c r="B10159"/>
      <c r="C10159"/>
      <c r="D10159"/>
      <c r="E10159"/>
      <c r="F10159"/>
      <c r="G10159"/>
      <c r="H10159"/>
    </row>
    <row r="10160" spans="1:8" s="124" customFormat="1" x14ac:dyDescent="0.25">
      <c r="A10160"/>
      <c r="B10160"/>
      <c r="C10160"/>
      <c r="D10160"/>
      <c r="E10160"/>
      <c r="F10160"/>
      <c r="G10160"/>
      <c r="H10160"/>
    </row>
    <row r="10161" spans="1:8" s="124" customFormat="1" x14ac:dyDescent="0.25">
      <c r="A10161"/>
      <c r="B10161"/>
      <c r="C10161"/>
      <c r="D10161"/>
      <c r="E10161"/>
      <c r="F10161"/>
      <c r="G10161"/>
      <c r="H10161"/>
    </row>
    <row r="10162" spans="1:8" s="124" customFormat="1" x14ac:dyDescent="0.25">
      <c r="A10162"/>
      <c r="B10162"/>
      <c r="C10162"/>
      <c r="D10162"/>
      <c r="E10162"/>
      <c r="F10162"/>
      <c r="G10162"/>
      <c r="H10162"/>
    </row>
    <row r="10163" spans="1:8" s="124" customFormat="1" x14ac:dyDescent="0.25">
      <c r="A10163"/>
      <c r="B10163"/>
      <c r="C10163"/>
      <c r="D10163"/>
      <c r="E10163"/>
      <c r="F10163"/>
      <c r="G10163"/>
      <c r="H10163"/>
    </row>
    <row r="10164" spans="1:8" s="124" customFormat="1" x14ac:dyDescent="0.25">
      <c r="A10164"/>
      <c r="B10164"/>
      <c r="C10164"/>
      <c r="D10164"/>
      <c r="E10164"/>
      <c r="F10164"/>
      <c r="G10164"/>
      <c r="H10164"/>
    </row>
    <row r="10165" spans="1:8" s="124" customFormat="1" x14ac:dyDescent="0.25">
      <c r="A10165"/>
      <c r="B10165"/>
      <c r="C10165"/>
      <c r="D10165"/>
      <c r="E10165"/>
      <c r="F10165"/>
      <c r="G10165"/>
      <c r="H10165"/>
    </row>
    <row r="10166" spans="1:8" s="124" customFormat="1" x14ac:dyDescent="0.25">
      <c r="A10166"/>
      <c r="B10166"/>
      <c r="C10166"/>
      <c r="D10166"/>
      <c r="E10166"/>
      <c r="F10166"/>
      <c r="G10166"/>
      <c r="H10166"/>
    </row>
    <row r="10167" spans="1:8" s="124" customFormat="1" x14ac:dyDescent="0.25">
      <c r="A10167"/>
      <c r="B10167"/>
      <c r="C10167"/>
      <c r="D10167"/>
      <c r="E10167"/>
      <c r="F10167"/>
      <c r="G10167"/>
      <c r="H10167"/>
    </row>
    <row r="10168" spans="1:8" s="124" customFormat="1" x14ac:dyDescent="0.25">
      <c r="A10168"/>
      <c r="B10168"/>
      <c r="C10168"/>
      <c r="D10168"/>
      <c r="E10168"/>
      <c r="F10168"/>
      <c r="G10168"/>
      <c r="H10168"/>
    </row>
    <row r="10169" spans="1:8" s="124" customFormat="1" x14ac:dyDescent="0.25">
      <c r="A10169"/>
      <c r="B10169"/>
      <c r="C10169"/>
      <c r="D10169"/>
      <c r="E10169"/>
      <c r="F10169"/>
      <c r="G10169"/>
      <c r="H10169"/>
    </row>
    <row r="10170" spans="1:8" s="124" customFormat="1" x14ac:dyDescent="0.25">
      <c r="A10170"/>
      <c r="B10170"/>
      <c r="C10170"/>
      <c r="D10170"/>
      <c r="E10170"/>
      <c r="F10170"/>
      <c r="G10170"/>
      <c r="H10170"/>
    </row>
    <row r="10171" spans="1:8" s="124" customFormat="1" x14ac:dyDescent="0.25">
      <c r="A10171"/>
      <c r="B10171"/>
      <c r="C10171"/>
      <c r="D10171"/>
      <c r="E10171"/>
      <c r="F10171"/>
      <c r="G10171"/>
      <c r="H10171"/>
    </row>
    <row r="10172" spans="1:8" s="124" customFormat="1" x14ac:dyDescent="0.25">
      <c r="A10172"/>
      <c r="B10172"/>
      <c r="C10172"/>
      <c r="D10172"/>
      <c r="E10172"/>
      <c r="F10172"/>
      <c r="G10172"/>
      <c r="H10172"/>
    </row>
    <row r="10173" spans="1:8" s="124" customFormat="1" x14ac:dyDescent="0.25">
      <c r="A10173"/>
      <c r="B10173"/>
      <c r="C10173"/>
      <c r="D10173"/>
      <c r="E10173"/>
      <c r="F10173"/>
      <c r="G10173"/>
      <c r="H10173"/>
    </row>
    <row r="10174" spans="1:8" s="124" customFormat="1" x14ac:dyDescent="0.25">
      <c r="A10174"/>
      <c r="B10174"/>
      <c r="C10174"/>
      <c r="D10174"/>
      <c r="E10174"/>
      <c r="F10174"/>
      <c r="G10174"/>
      <c r="H10174"/>
    </row>
    <row r="10175" spans="1:8" s="124" customFormat="1" x14ac:dyDescent="0.25">
      <c r="A10175"/>
      <c r="B10175"/>
      <c r="C10175"/>
      <c r="D10175"/>
      <c r="E10175"/>
      <c r="F10175"/>
      <c r="G10175"/>
      <c r="H10175"/>
    </row>
    <row r="10176" spans="1:8" s="124" customFormat="1" x14ac:dyDescent="0.25">
      <c r="A10176"/>
      <c r="B10176"/>
      <c r="C10176"/>
      <c r="D10176"/>
      <c r="E10176"/>
      <c r="F10176"/>
      <c r="G10176"/>
      <c r="H10176"/>
    </row>
    <row r="10177" spans="1:8" s="124" customFormat="1" x14ac:dyDescent="0.25">
      <c r="A10177"/>
      <c r="B10177"/>
      <c r="C10177"/>
      <c r="D10177"/>
      <c r="E10177"/>
      <c r="F10177"/>
      <c r="G10177"/>
      <c r="H10177"/>
    </row>
    <row r="10178" spans="1:8" s="124" customFormat="1" x14ac:dyDescent="0.25">
      <c r="A10178"/>
      <c r="B10178"/>
      <c r="C10178"/>
      <c r="D10178"/>
      <c r="E10178"/>
      <c r="F10178"/>
      <c r="G10178"/>
      <c r="H10178"/>
    </row>
    <row r="10179" spans="1:8" s="124" customFormat="1" x14ac:dyDescent="0.25">
      <c r="A10179"/>
      <c r="B10179"/>
      <c r="C10179"/>
      <c r="D10179"/>
      <c r="E10179"/>
      <c r="F10179"/>
      <c r="G10179"/>
      <c r="H10179"/>
    </row>
    <row r="10180" spans="1:8" s="124" customFormat="1" x14ac:dyDescent="0.25">
      <c r="A10180"/>
      <c r="B10180"/>
      <c r="C10180"/>
      <c r="D10180"/>
      <c r="E10180"/>
      <c r="F10180"/>
      <c r="G10180"/>
      <c r="H10180"/>
    </row>
    <row r="10181" spans="1:8" s="124" customFormat="1" x14ac:dyDescent="0.25">
      <c r="A10181"/>
      <c r="B10181"/>
      <c r="C10181"/>
      <c r="D10181"/>
      <c r="E10181"/>
      <c r="F10181"/>
      <c r="G10181"/>
      <c r="H10181"/>
    </row>
    <row r="10182" spans="1:8" s="124" customFormat="1" x14ac:dyDescent="0.25">
      <c r="A10182"/>
      <c r="B10182"/>
      <c r="C10182"/>
      <c r="D10182"/>
      <c r="E10182"/>
      <c r="F10182"/>
      <c r="G10182"/>
      <c r="H10182"/>
    </row>
    <row r="10183" spans="1:8" s="124" customFormat="1" x14ac:dyDescent="0.25">
      <c r="A10183"/>
      <c r="B10183"/>
      <c r="C10183"/>
      <c r="D10183"/>
      <c r="E10183"/>
      <c r="F10183"/>
      <c r="G10183"/>
      <c r="H10183"/>
    </row>
    <row r="10184" spans="1:8" s="124" customFormat="1" x14ac:dyDescent="0.25">
      <c r="A10184"/>
      <c r="B10184"/>
      <c r="C10184"/>
      <c r="D10184"/>
      <c r="E10184"/>
      <c r="F10184"/>
      <c r="G10184"/>
      <c r="H10184"/>
    </row>
    <row r="10185" spans="1:8" s="124" customFormat="1" x14ac:dyDescent="0.25">
      <c r="A10185"/>
      <c r="B10185"/>
      <c r="C10185"/>
      <c r="D10185"/>
      <c r="E10185"/>
      <c r="F10185"/>
      <c r="G10185"/>
      <c r="H10185"/>
    </row>
    <row r="10186" spans="1:8" s="124" customFormat="1" x14ac:dyDescent="0.25">
      <c r="A10186"/>
      <c r="B10186"/>
      <c r="C10186"/>
      <c r="D10186"/>
      <c r="E10186"/>
      <c r="F10186"/>
      <c r="G10186"/>
      <c r="H10186"/>
    </row>
    <row r="10187" spans="1:8" s="124" customFormat="1" x14ac:dyDescent="0.25">
      <c r="A10187"/>
      <c r="B10187"/>
      <c r="C10187"/>
      <c r="D10187"/>
      <c r="E10187"/>
      <c r="F10187"/>
      <c r="G10187"/>
      <c r="H10187"/>
    </row>
    <row r="10188" spans="1:8" s="124" customFormat="1" x14ac:dyDescent="0.25">
      <c r="A10188"/>
      <c r="B10188"/>
      <c r="C10188"/>
      <c r="D10188"/>
      <c r="E10188"/>
      <c r="F10188"/>
      <c r="G10188"/>
      <c r="H10188"/>
    </row>
    <row r="10189" spans="1:8" s="124" customFormat="1" x14ac:dyDescent="0.25">
      <c r="A10189"/>
      <c r="B10189"/>
      <c r="C10189"/>
      <c r="D10189"/>
      <c r="E10189"/>
      <c r="F10189"/>
      <c r="G10189"/>
      <c r="H10189"/>
    </row>
    <row r="10190" spans="1:8" s="124" customFormat="1" x14ac:dyDescent="0.25">
      <c r="A10190"/>
      <c r="B10190"/>
      <c r="C10190"/>
      <c r="D10190"/>
      <c r="E10190"/>
      <c r="F10190"/>
      <c r="G10190"/>
      <c r="H10190"/>
    </row>
    <row r="10191" spans="1:8" s="124" customFormat="1" x14ac:dyDescent="0.25">
      <c r="A10191"/>
      <c r="B10191"/>
      <c r="C10191"/>
      <c r="D10191"/>
      <c r="E10191"/>
      <c r="F10191"/>
      <c r="G10191"/>
      <c r="H10191"/>
    </row>
    <row r="10192" spans="1:8" s="124" customFormat="1" x14ac:dyDescent="0.25">
      <c r="A10192"/>
      <c r="B10192"/>
      <c r="C10192"/>
      <c r="D10192"/>
      <c r="E10192"/>
      <c r="F10192"/>
      <c r="G10192"/>
      <c r="H10192"/>
    </row>
    <row r="10193" spans="1:8" s="124" customFormat="1" x14ac:dyDescent="0.25">
      <c r="A10193"/>
      <c r="B10193"/>
      <c r="C10193"/>
      <c r="D10193"/>
      <c r="E10193"/>
      <c r="F10193"/>
      <c r="G10193"/>
      <c r="H10193"/>
    </row>
    <row r="10194" spans="1:8" s="124" customFormat="1" x14ac:dyDescent="0.25">
      <c r="A10194"/>
      <c r="B10194"/>
      <c r="C10194"/>
      <c r="D10194"/>
      <c r="E10194"/>
      <c r="F10194"/>
      <c r="G10194"/>
      <c r="H10194"/>
    </row>
    <row r="10195" spans="1:8" s="124" customFormat="1" x14ac:dyDescent="0.25">
      <c r="A10195"/>
      <c r="B10195"/>
      <c r="C10195"/>
      <c r="D10195"/>
      <c r="E10195"/>
      <c r="F10195"/>
      <c r="G10195"/>
      <c r="H10195"/>
    </row>
    <row r="10196" spans="1:8" s="124" customFormat="1" x14ac:dyDescent="0.25">
      <c r="A10196"/>
      <c r="B10196"/>
      <c r="C10196"/>
      <c r="D10196"/>
      <c r="E10196"/>
      <c r="F10196"/>
      <c r="G10196"/>
      <c r="H10196"/>
    </row>
    <row r="10197" spans="1:8" s="124" customFormat="1" x14ac:dyDescent="0.25">
      <c r="A10197"/>
      <c r="B10197"/>
      <c r="C10197"/>
      <c r="D10197"/>
      <c r="E10197"/>
      <c r="F10197"/>
      <c r="G10197"/>
      <c r="H10197"/>
    </row>
    <row r="10198" spans="1:8" s="124" customFormat="1" x14ac:dyDescent="0.25">
      <c r="A10198"/>
      <c r="B10198"/>
      <c r="C10198"/>
      <c r="D10198"/>
      <c r="E10198"/>
      <c r="F10198"/>
      <c r="G10198"/>
      <c r="H10198"/>
    </row>
    <row r="10199" spans="1:8" s="124" customFormat="1" x14ac:dyDescent="0.25">
      <c r="A10199"/>
      <c r="B10199"/>
      <c r="C10199"/>
      <c r="D10199"/>
      <c r="E10199"/>
      <c r="F10199"/>
      <c r="G10199"/>
      <c r="H10199"/>
    </row>
    <row r="10200" spans="1:8" s="124" customFormat="1" x14ac:dyDescent="0.25">
      <c r="A10200"/>
      <c r="B10200"/>
      <c r="C10200"/>
      <c r="D10200"/>
      <c r="E10200"/>
      <c r="F10200"/>
      <c r="G10200"/>
      <c r="H10200"/>
    </row>
    <row r="10201" spans="1:8" s="124" customFormat="1" x14ac:dyDescent="0.25">
      <c r="A10201"/>
      <c r="B10201"/>
      <c r="C10201"/>
      <c r="D10201"/>
      <c r="E10201"/>
      <c r="F10201"/>
      <c r="G10201"/>
      <c r="H10201"/>
    </row>
    <row r="10202" spans="1:8" s="124" customFormat="1" x14ac:dyDescent="0.25">
      <c r="A10202"/>
      <c r="B10202"/>
      <c r="C10202"/>
      <c r="D10202"/>
      <c r="E10202"/>
      <c r="F10202"/>
      <c r="G10202"/>
      <c r="H10202"/>
    </row>
    <row r="10203" spans="1:8" s="124" customFormat="1" x14ac:dyDescent="0.25">
      <c r="A10203"/>
      <c r="B10203"/>
      <c r="C10203"/>
      <c r="D10203"/>
      <c r="E10203"/>
      <c r="F10203"/>
      <c r="G10203"/>
      <c r="H10203"/>
    </row>
    <row r="10204" spans="1:8" s="124" customFormat="1" x14ac:dyDescent="0.25">
      <c r="A10204"/>
      <c r="B10204"/>
      <c r="C10204"/>
      <c r="D10204"/>
      <c r="E10204"/>
      <c r="F10204"/>
      <c r="G10204"/>
      <c r="H10204"/>
    </row>
    <row r="10205" spans="1:8" s="124" customFormat="1" x14ac:dyDescent="0.25">
      <c r="A10205"/>
      <c r="B10205"/>
      <c r="C10205"/>
      <c r="D10205"/>
      <c r="E10205"/>
      <c r="F10205"/>
      <c r="G10205"/>
      <c r="H10205"/>
    </row>
    <row r="10206" spans="1:8" s="124" customFormat="1" x14ac:dyDescent="0.25">
      <c r="A10206"/>
      <c r="B10206"/>
      <c r="C10206"/>
      <c r="D10206"/>
      <c r="E10206"/>
      <c r="F10206"/>
      <c r="G10206"/>
      <c r="H10206"/>
    </row>
    <row r="10207" spans="1:8" s="124" customFormat="1" x14ac:dyDescent="0.25">
      <c r="A10207"/>
      <c r="B10207"/>
      <c r="C10207"/>
      <c r="D10207"/>
      <c r="E10207"/>
      <c r="F10207"/>
      <c r="G10207"/>
      <c r="H10207"/>
    </row>
    <row r="10208" spans="1:8" s="124" customFormat="1" x14ac:dyDescent="0.25">
      <c r="A10208"/>
      <c r="B10208"/>
      <c r="C10208"/>
      <c r="D10208"/>
      <c r="E10208"/>
      <c r="F10208"/>
      <c r="G10208"/>
      <c r="H10208"/>
    </row>
    <row r="10209" spans="1:8" s="124" customFormat="1" x14ac:dyDescent="0.25">
      <c r="A10209"/>
      <c r="B10209"/>
      <c r="C10209"/>
      <c r="D10209"/>
      <c r="E10209"/>
      <c r="F10209"/>
      <c r="G10209"/>
      <c r="H10209"/>
    </row>
    <row r="10210" spans="1:8" s="124" customFormat="1" x14ac:dyDescent="0.25">
      <c r="A10210"/>
      <c r="B10210"/>
      <c r="C10210"/>
      <c r="D10210"/>
      <c r="E10210"/>
      <c r="F10210"/>
      <c r="G10210"/>
      <c r="H10210"/>
    </row>
    <row r="10211" spans="1:8" s="124" customFormat="1" x14ac:dyDescent="0.25">
      <c r="A10211"/>
      <c r="B10211"/>
      <c r="C10211"/>
      <c r="D10211"/>
      <c r="E10211"/>
      <c r="F10211"/>
      <c r="G10211"/>
      <c r="H10211"/>
    </row>
    <row r="10212" spans="1:8" s="124" customFormat="1" x14ac:dyDescent="0.25">
      <c r="A10212"/>
      <c r="B10212"/>
      <c r="C10212"/>
      <c r="D10212"/>
      <c r="E10212"/>
      <c r="F10212"/>
      <c r="G10212"/>
      <c r="H10212"/>
    </row>
    <row r="10213" spans="1:8" s="124" customFormat="1" x14ac:dyDescent="0.25">
      <c r="A10213"/>
      <c r="B10213"/>
      <c r="C10213"/>
      <c r="D10213"/>
      <c r="E10213"/>
      <c r="F10213"/>
      <c r="G10213"/>
      <c r="H10213"/>
    </row>
    <row r="10214" spans="1:8" s="124" customFormat="1" x14ac:dyDescent="0.25">
      <c r="A10214"/>
      <c r="B10214"/>
      <c r="C10214"/>
      <c r="D10214"/>
      <c r="E10214"/>
      <c r="F10214"/>
      <c r="G10214"/>
      <c r="H10214"/>
    </row>
    <row r="10215" spans="1:8" s="124" customFormat="1" x14ac:dyDescent="0.25">
      <c r="A10215"/>
      <c r="B10215"/>
      <c r="C10215"/>
      <c r="D10215"/>
      <c r="E10215"/>
      <c r="F10215"/>
      <c r="G10215"/>
      <c r="H10215"/>
    </row>
    <row r="10216" spans="1:8" s="124" customFormat="1" x14ac:dyDescent="0.25">
      <c r="A10216"/>
      <c r="B10216"/>
      <c r="C10216"/>
      <c r="D10216"/>
      <c r="E10216"/>
      <c r="F10216"/>
      <c r="G10216"/>
      <c r="H10216"/>
    </row>
    <row r="10217" spans="1:8" s="124" customFormat="1" x14ac:dyDescent="0.25">
      <c r="A10217"/>
      <c r="B10217"/>
      <c r="C10217"/>
      <c r="D10217"/>
      <c r="E10217"/>
      <c r="F10217"/>
      <c r="G10217"/>
      <c r="H10217"/>
    </row>
    <row r="10218" spans="1:8" s="124" customFormat="1" x14ac:dyDescent="0.25">
      <c r="A10218"/>
      <c r="B10218"/>
      <c r="C10218"/>
      <c r="D10218"/>
      <c r="E10218"/>
      <c r="F10218"/>
      <c r="G10218"/>
      <c r="H10218"/>
    </row>
    <row r="10219" spans="1:8" s="124" customFormat="1" x14ac:dyDescent="0.25">
      <c r="A10219"/>
      <c r="B10219"/>
      <c r="C10219"/>
      <c r="D10219"/>
      <c r="E10219"/>
      <c r="F10219"/>
      <c r="G10219"/>
      <c r="H10219"/>
    </row>
    <row r="10220" spans="1:8" s="124" customFormat="1" x14ac:dyDescent="0.25">
      <c r="A10220"/>
      <c r="B10220"/>
      <c r="C10220"/>
      <c r="D10220"/>
      <c r="E10220"/>
      <c r="F10220"/>
      <c r="G10220"/>
      <c r="H10220"/>
    </row>
    <row r="10221" spans="1:8" s="124" customFormat="1" x14ac:dyDescent="0.25">
      <c r="A10221"/>
      <c r="B10221"/>
      <c r="C10221"/>
      <c r="D10221"/>
      <c r="E10221"/>
      <c r="F10221"/>
      <c r="G10221"/>
      <c r="H10221"/>
    </row>
    <row r="10222" spans="1:8" s="124" customFormat="1" x14ac:dyDescent="0.25">
      <c r="A10222"/>
      <c r="B10222"/>
      <c r="C10222"/>
      <c r="D10222"/>
      <c r="E10222"/>
      <c r="F10222"/>
      <c r="G10222"/>
      <c r="H10222"/>
    </row>
    <row r="10223" spans="1:8" s="124" customFormat="1" x14ac:dyDescent="0.25">
      <c r="A10223"/>
      <c r="B10223"/>
      <c r="C10223"/>
      <c r="D10223"/>
      <c r="E10223"/>
      <c r="F10223"/>
      <c r="G10223"/>
      <c r="H10223"/>
    </row>
    <row r="10224" spans="1:8" s="124" customFormat="1" x14ac:dyDescent="0.25">
      <c r="A10224"/>
      <c r="B10224"/>
      <c r="C10224"/>
      <c r="D10224"/>
      <c r="E10224"/>
      <c r="F10224"/>
      <c r="G10224"/>
      <c r="H10224"/>
    </row>
    <row r="10225" spans="1:8" s="124" customFormat="1" x14ac:dyDescent="0.25">
      <c r="A10225"/>
      <c r="B10225"/>
      <c r="C10225"/>
      <c r="D10225"/>
      <c r="E10225"/>
      <c r="F10225"/>
      <c r="G10225"/>
      <c r="H10225"/>
    </row>
    <row r="10226" spans="1:8" s="124" customFormat="1" x14ac:dyDescent="0.25">
      <c r="A10226"/>
      <c r="B10226"/>
      <c r="C10226"/>
      <c r="D10226"/>
      <c r="E10226"/>
      <c r="F10226"/>
      <c r="G10226"/>
      <c r="H10226"/>
    </row>
    <row r="10227" spans="1:8" s="124" customFormat="1" x14ac:dyDescent="0.25">
      <c r="A10227"/>
      <c r="B10227"/>
      <c r="C10227"/>
      <c r="D10227"/>
      <c r="E10227"/>
      <c r="F10227"/>
      <c r="G10227"/>
      <c r="H10227"/>
    </row>
    <row r="10228" spans="1:8" s="124" customFormat="1" x14ac:dyDescent="0.25">
      <c r="A10228"/>
      <c r="B10228"/>
      <c r="C10228"/>
      <c r="D10228"/>
      <c r="E10228"/>
      <c r="F10228"/>
      <c r="G10228"/>
      <c r="H10228"/>
    </row>
    <row r="10229" spans="1:8" s="124" customFormat="1" x14ac:dyDescent="0.25">
      <c r="A10229"/>
      <c r="B10229"/>
      <c r="C10229"/>
      <c r="D10229"/>
      <c r="E10229"/>
      <c r="F10229"/>
      <c r="G10229"/>
      <c r="H10229"/>
    </row>
    <row r="10230" spans="1:8" s="124" customFormat="1" x14ac:dyDescent="0.25">
      <c r="A10230"/>
      <c r="B10230"/>
      <c r="C10230"/>
      <c r="D10230"/>
      <c r="E10230"/>
      <c r="F10230"/>
      <c r="G10230"/>
      <c r="H10230"/>
    </row>
    <row r="10231" spans="1:8" s="124" customFormat="1" x14ac:dyDescent="0.25">
      <c r="A10231"/>
      <c r="B10231"/>
      <c r="C10231"/>
      <c r="D10231"/>
      <c r="E10231"/>
      <c r="F10231"/>
      <c r="G10231"/>
      <c r="H10231"/>
    </row>
    <row r="10232" spans="1:8" s="124" customFormat="1" x14ac:dyDescent="0.25">
      <c r="A10232"/>
      <c r="B10232"/>
      <c r="C10232"/>
      <c r="D10232"/>
      <c r="E10232"/>
      <c r="F10232"/>
      <c r="G10232"/>
      <c r="H10232"/>
    </row>
    <row r="10233" spans="1:8" s="124" customFormat="1" x14ac:dyDescent="0.25">
      <c r="A10233"/>
      <c r="B10233"/>
      <c r="C10233"/>
      <c r="D10233"/>
      <c r="E10233"/>
      <c r="F10233"/>
      <c r="G10233"/>
      <c r="H10233"/>
    </row>
    <row r="10234" spans="1:8" s="124" customFormat="1" x14ac:dyDescent="0.25">
      <c r="A10234"/>
      <c r="B10234"/>
      <c r="C10234"/>
      <c r="D10234"/>
      <c r="E10234"/>
      <c r="F10234"/>
      <c r="G10234"/>
      <c r="H10234"/>
    </row>
    <row r="10235" spans="1:8" s="124" customFormat="1" x14ac:dyDescent="0.25">
      <c r="A10235"/>
      <c r="B10235"/>
      <c r="C10235"/>
      <c r="D10235"/>
      <c r="E10235"/>
      <c r="F10235"/>
      <c r="G10235"/>
      <c r="H10235"/>
    </row>
    <row r="10236" spans="1:8" s="124" customFormat="1" x14ac:dyDescent="0.25">
      <c r="A10236"/>
      <c r="B10236"/>
      <c r="C10236"/>
      <c r="D10236"/>
      <c r="E10236"/>
      <c r="F10236"/>
      <c r="G10236"/>
      <c r="H10236"/>
    </row>
    <row r="10237" spans="1:8" s="124" customFormat="1" x14ac:dyDescent="0.25">
      <c r="A10237"/>
      <c r="B10237"/>
      <c r="C10237"/>
      <c r="D10237"/>
      <c r="E10237"/>
      <c r="F10237"/>
      <c r="G10237"/>
      <c r="H10237"/>
    </row>
    <row r="10238" spans="1:8" s="124" customFormat="1" x14ac:dyDescent="0.25">
      <c r="A10238"/>
      <c r="B10238"/>
      <c r="C10238"/>
      <c r="D10238"/>
      <c r="E10238"/>
      <c r="F10238"/>
      <c r="G10238"/>
      <c r="H10238"/>
    </row>
    <row r="10239" spans="1:8" s="124" customFormat="1" x14ac:dyDescent="0.25">
      <c r="A10239"/>
      <c r="B10239"/>
      <c r="C10239"/>
      <c r="D10239"/>
      <c r="E10239"/>
      <c r="F10239"/>
      <c r="G10239"/>
      <c r="H10239"/>
    </row>
    <row r="10240" spans="1:8" s="124" customFormat="1" x14ac:dyDescent="0.25">
      <c r="A10240"/>
      <c r="B10240"/>
      <c r="C10240"/>
      <c r="D10240"/>
      <c r="E10240"/>
      <c r="F10240"/>
      <c r="G10240"/>
      <c r="H10240"/>
    </row>
    <row r="10241" spans="1:8" s="124" customFormat="1" x14ac:dyDescent="0.25">
      <c r="A10241"/>
      <c r="B10241"/>
      <c r="C10241"/>
      <c r="D10241"/>
      <c r="E10241"/>
      <c r="F10241"/>
      <c r="G10241"/>
      <c r="H10241"/>
    </row>
    <row r="10242" spans="1:8" s="124" customFormat="1" x14ac:dyDescent="0.25">
      <c r="A10242"/>
      <c r="B10242"/>
      <c r="C10242"/>
      <c r="D10242"/>
      <c r="E10242"/>
      <c r="F10242"/>
      <c r="G10242"/>
      <c r="H10242"/>
    </row>
    <row r="10243" spans="1:8" s="124" customFormat="1" x14ac:dyDescent="0.25">
      <c r="A10243"/>
      <c r="B10243"/>
      <c r="C10243"/>
      <c r="D10243"/>
      <c r="E10243"/>
      <c r="F10243"/>
      <c r="G10243"/>
      <c r="H10243"/>
    </row>
    <row r="10244" spans="1:8" s="124" customFormat="1" x14ac:dyDescent="0.25">
      <c r="A10244"/>
      <c r="B10244"/>
      <c r="C10244"/>
      <c r="D10244"/>
      <c r="E10244"/>
      <c r="F10244"/>
      <c r="G10244"/>
      <c r="H10244"/>
    </row>
    <row r="10245" spans="1:8" s="124" customFormat="1" x14ac:dyDescent="0.25">
      <c r="A10245"/>
      <c r="B10245"/>
      <c r="C10245"/>
      <c r="D10245"/>
      <c r="E10245"/>
      <c r="F10245"/>
      <c r="G10245"/>
      <c r="H10245"/>
    </row>
    <row r="10246" spans="1:8" s="124" customFormat="1" x14ac:dyDescent="0.25">
      <c r="A10246"/>
      <c r="B10246"/>
      <c r="C10246"/>
      <c r="D10246"/>
      <c r="E10246"/>
      <c r="F10246"/>
      <c r="G10246"/>
      <c r="H10246"/>
    </row>
    <row r="10247" spans="1:8" s="124" customFormat="1" x14ac:dyDescent="0.25">
      <c r="A10247"/>
      <c r="B10247"/>
      <c r="C10247"/>
      <c r="D10247"/>
      <c r="E10247"/>
      <c r="F10247"/>
      <c r="G10247"/>
      <c r="H10247"/>
    </row>
    <row r="10248" spans="1:8" s="124" customFormat="1" x14ac:dyDescent="0.25">
      <c r="A10248"/>
      <c r="B10248"/>
      <c r="C10248"/>
      <c r="D10248"/>
      <c r="E10248"/>
      <c r="F10248"/>
      <c r="G10248"/>
      <c r="H10248"/>
    </row>
    <row r="10249" spans="1:8" s="124" customFormat="1" x14ac:dyDescent="0.25">
      <c r="A10249"/>
      <c r="B10249"/>
      <c r="C10249"/>
      <c r="D10249"/>
      <c r="E10249"/>
      <c r="F10249"/>
      <c r="G10249"/>
      <c r="H10249"/>
    </row>
    <row r="10250" spans="1:8" s="124" customFormat="1" x14ac:dyDescent="0.25">
      <c r="A10250"/>
      <c r="B10250"/>
      <c r="C10250"/>
      <c r="D10250"/>
      <c r="E10250"/>
      <c r="F10250"/>
      <c r="G10250"/>
      <c r="H10250"/>
    </row>
    <row r="10251" spans="1:8" s="124" customFormat="1" x14ac:dyDescent="0.25">
      <c r="A10251"/>
      <c r="B10251"/>
      <c r="C10251"/>
      <c r="D10251"/>
      <c r="E10251"/>
      <c r="F10251"/>
      <c r="G10251"/>
      <c r="H10251"/>
    </row>
    <row r="10252" spans="1:8" s="124" customFormat="1" x14ac:dyDescent="0.25">
      <c r="A10252"/>
      <c r="B10252"/>
      <c r="C10252"/>
      <c r="D10252"/>
      <c r="E10252"/>
      <c r="F10252"/>
      <c r="G10252"/>
      <c r="H10252"/>
    </row>
    <row r="10253" spans="1:8" s="124" customFormat="1" x14ac:dyDescent="0.25">
      <c r="A10253"/>
      <c r="B10253"/>
      <c r="C10253"/>
      <c r="D10253"/>
      <c r="E10253"/>
      <c r="F10253"/>
      <c r="G10253"/>
      <c r="H10253"/>
    </row>
    <row r="10254" spans="1:8" s="124" customFormat="1" x14ac:dyDescent="0.25">
      <c r="A10254"/>
      <c r="B10254"/>
      <c r="C10254"/>
      <c r="D10254"/>
      <c r="E10254"/>
      <c r="F10254"/>
      <c r="G10254"/>
      <c r="H10254"/>
    </row>
    <row r="10255" spans="1:8" s="124" customFormat="1" x14ac:dyDescent="0.25">
      <c r="A10255"/>
      <c r="B10255"/>
      <c r="C10255"/>
      <c r="D10255"/>
      <c r="E10255"/>
      <c r="F10255"/>
      <c r="G10255"/>
      <c r="H10255"/>
    </row>
    <row r="10256" spans="1:8" s="124" customFormat="1" x14ac:dyDescent="0.25">
      <c r="A10256"/>
      <c r="B10256"/>
      <c r="C10256"/>
      <c r="D10256"/>
      <c r="E10256"/>
      <c r="F10256"/>
      <c r="G10256"/>
      <c r="H10256"/>
    </row>
    <row r="10257" spans="1:8" s="124" customFormat="1" x14ac:dyDescent="0.25">
      <c r="A10257"/>
      <c r="B10257"/>
      <c r="C10257"/>
      <c r="D10257"/>
      <c r="E10257"/>
      <c r="F10257"/>
      <c r="G10257"/>
      <c r="H10257"/>
    </row>
    <row r="10258" spans="1:8" s="124" customFormat="1" x14ac:dyDescent="0.25">
      <c r="A10258"/>
      <c r="B10258"/>
      <c r="C10258"/>
      <c r="D10258"/>
      <c r="E10258"/>
      <c r="F10258"/>
      <c r="G10258"/>
      <c r="H10258"/>
    </row>
    <row r="10259" spans="1:8" s="124" customFormat="1" x14ac:dyDescent="0.25">
      <c r="A10259"/>
      <c r="B10259"/>
      <c r="C10259"/>
      <c r="D10259"/>
      <c r="E10259"/>
      <c r="F10259"/>
      <c r="G10259"/>
      <c r="H10259"/>
    </row>
    <row r="10260" spans="1:8" s="124" customFormat="1" x14ac:dyDescent="0.25">
      <c r="A10260"/>
      <c r="B10260"/>
      <c r="C10260"/>
      <c r="D10260"/>
      <c r="E10260"/>
      <c r="F10260"/>
      <c r="G10260"/>
      <c r="H10260"/>
    </row>
    <row r="10261" spans="1:8" s="124" customFormat="1" x14ac:dyDescent="0.25">
      <c r="A10261"/>
      <c r="B10261"/>
      <c r="C10261"/>
      <c r="D10261"/>
      <c r="E10261"/>
      <c r="F10261"/>
      <c r="G10261"/>
      <c r="H10261"/>
    </row>
    <row r="10262" spans="1:8" s="124" customFormat="1" x14ac:dyDescent="0.25">
      <c r="A10262"/>
      <c r="B10262"/>
      <c r="C10262"/>
      <c r="D10262"/>
      <c r="E10262"/>
      <c r="F10262"/>
      <c r="G10262"/>
      <c r="H10262"/>
    </row>
    <row r="10263" spans="1:8" s="124" customFormat="1" x14ac:dyDescent="0.25">
      <c r="A10263"/>
      <c r="B10263"/>
      <c r="C10263"/>
      <c r="D10263"/>
      <c r="E10263"/>
      <c r="F10263"/>
      <c r="G10263"/>
      <c r="H10263"/>
    </row>
    <row r="10264" spans="1:8" s="124" customFormat="1" x14ac:dyDescent="0.25">
      <c r="A10264"/>
      <c r="B10264"/>
      <c r="C10264"/>
      <c r="D10264"/>
      <c r="E10264"/>
      <c r="F10264"/>
      <c r="G10264"/>
      <c r="H10264"/>
    </row>
    <row r="10265" spans="1:8" s="124" customFormat="1" x14ac:dyDescent="0.25">
      <c r="A10265"/>
      <c r="B10265"/>
      <c r="C10265"/>
      <c r="D10265"/>
      <c r="E10265"/>
      <c r="F10265"/>
      <c r="G10265"/>
      <c r="H10265"/>
    </row>
    <row r="10266" spans="1:8" s="124" customFormat="1" x14ac:dyDescent="0.25">
      <c r="A10266"/>
      <c r="B10266"/>
      <c r="C10266"/>
      <c r="D10266"/>
      <c r="E10266"/>
      <c r="F10266"/>
      <c r="G10266"/>
      <c r="H10266"/>
    </row>
    <row r="10267" spans="1:8" s="124" customFormat="1" x14ac:dyDescent="0.25">
      <c r="A10267"/>
      <c r="B10267"/>
      <c r="C10267"/>
      <c r="D10267"/>
      <c r="E10267"/>
      <c r="F10267"/>
      <c r="G10267"/>
      <c r="H10267"/>
    </row>
    <row r="10268" spans="1:8" s="124" customFormat="1" x14ac:dyDescent="0.25">
      <c r="A10268"/>
      <c r="B10268"/>
      <c r="C10268"/>
      <c r="D10268"/>
      <c r="E10268"/>
      <c r="F10268"/>
      <c r="G10268"/>
      <c r="H10268"/>
    </row>
    <row r="10269" spans="1:8" s="124" customFormat="1" x14ac:dyDescent="0.25">
      <c r="A10269"/>
      <c r="B10269"/>
      <c r="C10269"/>
      <c r="D10269"/>
      <c r="E10269"/>
      <c r="F10269"/>
      <c r="G10269"/>
      <c r="H10269"/>
    </row>
    <row r="10270" spans="1:8" s="124" customFormat="1" x14ac:dyDescent="0.25">
      <c r="A10270"/>
      <c r="B10270"/>
      <c r="C10270"/>
      <c r="D10270"/>
      <c r="E10270"/>
      <c r="F10270"/>
      <c r="G10270"/>
      <c r="H10270"/>
    </row>
    <row r="10271" spans="1:8" s="124" customFormat="1" x14ac:dyDescent="0.25">
      <c r="A10271"/>
      <c r="B10271"/>
      <c r="C10271"/>
      <c r="D10271"/>
      <c r="E10271"/>
      <c r="F10271"/>
      <c r="G10271"/>
      <c r="H10271"/>
    </row>
    <row r="10272" spans="1:8" s="124" customFormat="1" x14ac:dyDescent="0.25">
      <c r="A10272"/>
      <c r="B10272"/>
      <c r="C10272"/>
      <c r="D10272"/>
      <c r="E10272"/>
      <c r="F10272"/>
      <c r="G10272"/>
      <c r="H10272"/>
    </row>
    <row r="10273" spans="1:8" s="124" customFormat="1" x14ac:dyDescent="0.25">
      <c r="A10273"/>
      <c r="B10273"/>
      <c r="C10273"/>
      <c r="D10273"/>
      <c r="E10273"/>
      <c r="F10273"/>
      <c r="G10273"/>
      <c r="H10273"/>
    </row>
    <row r="10274" spans="1:8" s="124" customFormat="1" x14ac:dyDescent="0.25">
      <c r="A10274"/>
      <c r="B10274"/>
      <c r="C10274"/>
      <c r="D10274"/>
      <c r="E10274"/>
      <c r="F10274"/>
      <c r="G10274"/>
      <c r="H10274"/>
    </row>
    <row r="10275" spans="1:8" s="124" customFormat="1" x14ac:dyDescent="0.25">
      <c r="A10275"/>
      <c r="B10275"/>
      <c r="C10275"/>
      <c r="D10275"/>
      <c r="E10275"/>
      <c r="F10275"/>
      <c r="G10275"/>
      <c r="H10275"/>
    </row>
    <row r="10276" spans="1:8" s="124" customFormat="1" x14ac:dyDescent="0.25">
      <c r="A10276"/>
      <c r="B10276"/>
      <c r="C10276"/>
      <c r="D10276"/>
      <c r="E10276"/>
      <c r="F10276"/>
      <c r="G10276"/>
      <c r="H10276"/>
    </row>
    <row r="10277" spans="1:8" s="124" customFormat="1" x14ac:dyDescent="0.25">
      <c r="A10277"/>
      <c r="B10277"/>
      <c r="C10277"/>
      <c r="D10277"/>
      <c r="E10277"/>
      <c r="F10277"/>
      <c r="G10277"/>
      <c r="H10277"/>
    </row>
    <row r="10278" spans="1:8" s="124" customFormat="1" x14ac:dyDescent="0.25">
      <c r="A10278"/>
      <c r="B10278"/>
      <c r="C10278"/>
      <c r="D10278"/>
      <c r="E10278"/>
      <c r="F10278"/>
      <c r="G10278"/>
      <c r="H10278"/>
    </row>
    <row r="10279" spans="1:8" s="124" customFormat="1" x14ac:dyDescent="0.25">
      <c r="A10279"/>
      <c r="B10279"/>
      <c r="C10279"/>
      <c r="D10279"/>
      <c r="E10279"/>
      <c r="F10279"/>
      <c r="G10279"/>
      <c r="H10279"/>
    </row>
    <row r="10280" spans="1:8" s="124" customFormat="1" x14ac:dyDescent="0.25">
      <c r="A10280"/>
      <c r="B10280"/>
      <c r="C10280"/>
      <c r="D10280"/>
      <c r="E10280"/>
      <c r="F10280"/>
      <c r="G10280"/>
      <c r="H10280"/>
    </row>
    <row r="10281" spans="1:8" s="124" customFormat="1" x14ac:dyDescent="0.25">
      <c r="A10281"/>
      <c r="B10281"/>
      <c r="C10281"/>
      <c r="D10281"/>
      <c r="E10281"/>
      <c r="F10281"/>
      <c r="G10281"/>
      <c r="H10281"/>
    </row>
    <row r="10282" spans="1:8" s="124" customFormat="1" x14ac:dyDescent="0.25">
      <c r="A10282"/>
      <c r="B10282"/>
      <c r="C10282"/>
      <c r="D10282"/>
      <c r="E10282"/>
      <c r="F10282"/>
      <c r="G10282"/>
      <c r="H10282"/>
    </row>
    <row r="10283" spans="1:8" s="124" customFormat="1" x14ac:dyDescent="0.25">
      <c r="A10283"/>
      <c r="B10283"/>
      <c r="C10283"/>
      <c r="D10283"/>
      <c r="E10283"/>
      <c r="F10283"/>
      <c r="G10283"/>
      <c r="H10283"/>
    </row>
    <row r="10284" spans="1:8" s="124" customFormat="1" x14ac:dyDescent="0.25">
      <c r="A10284"/>
      <c r="B10284"/>
      <c r="C10284"/>
      <c r="D10284"/>
      <c r="E10284"/>
      <c r="F10284"/>
      <c r="G10284"/>
      <c r="H10284"/>
    </row>
    <row r="10285" spans="1:8" s="124" customFormat="1" x14ac:dyDescent="0.25">
      <c r="A10285"/>
      <c r="B10285"/>
      <c r="C10285"/>
      <c r="D10285"/>
      <c r="E10285"/>
      <c r="F10285"/>
      <c r="G10285"/>
      <c r="H10285"/>
    </row>
    <row r="10286" spans="1:8" s="124" customFormat="1" x14ac:dyDescent="0.25">
      <c r="A10286"/>
      <c r="B10286"/>
      <c r="C10286"/>
      <c r="D10286"/>
      <c r="E10286"/>
      <c r="F10286"/>
      <c r="G10286"/>
      <c r="H10286"/>
    </row>
    <row r="10287" spans="1:8" s="124" customFormat="1" x14ac:dyDescent="0.25">
      <c r="A10287"/>
      <c r="B10287"/>
      <c r="C10287"/>
      <c r="D10287"/>
      <c r="E10287"/>
      <c r="F10287"/>
      <c r="G10287"/>
      <c r="H10287"/>
    </row>
    <row r="10288" spans="1:8" s="124" customFormat="1" x14ac:dyDescent="0.25">
      <c r="A10288"/>
      <c r="B10288"/>
      <c r="C10288"/>
      <c r="D10288"/>
      <c r="E10288"/>
      <c r="F10288"/>
      <c r="G10288"/>
      <c r="H10288"/>
    </row>
    <row r="10289" spans="1:8" s="124" customFormat="1" x14ac:dyDescent="0.25">
      <c r="A10289"/>
      <c r="B10289"/>
      <c r="C10289"/>
      <c r="D10289"/>
      <c r="E10289"/>
      <c r="F10289"/>
      <c r="G10289"/>
      <c r="H10289"/>
    </row>
    <row r="10290" spans="1:8" s="124" customFormat="1" x14ac:dyDescent="0.25">
      <c r="A10290"/>
      <c r="B10290"/>
      <c r="C10290"/>
      <c r="D10290"/>
      <c r="E10290"/>
      <c r="F10290"/>
      <c r="G10290"/>
      <c r="H10290"/>
    </row>
    <row r="10291" spans="1:8" s="124" customFormat="1" x14ac:dyDescent="0.25">
      <c r="A10291"/>
      <c r="B10291"/>
      <c r="C10291"/>
      <c r="D10291"/>
      <c r="E10291"/>
      <c r="F10291"/>
      <c r="G10291"/>
      <c r="H10291"/>
    </row>
    <row r="10292" spans="1:8" s="124" customFormat="1" x14ac:dyDescent="0.25">
      <c r="A10292"/>
      <c r="B10292"/>
      <c r="C10292"/>
      <c r="D10292"/>
      <c r="E10292"/>
      <c r="F10292"/>
      <c r="G10292"/>
      <c r="H10292"/>
    </row>
    <row r="10293" spans="1:8" s="124" customFormat="1" x14ac:dyDescent="0.25">
      <c r="A10293"/>
      <c r="B10293"/>
      <c r="C10293"/>
      <c r="D10293"/>
      <c r="E10293"/>
      <c r="F10293"/>
      <c r="G10293"/>
      <c r="H10293"/>
    </row>
    <row r="10294" spans="1:8" s="124" customFormat="1" x14ac:dyDescent="0.25">
      <c r="A10294"/>
      <c r="B10294"/>
      <c r="C10294"/>
      <c r="D10294"/>
      <c r="E10294"/>
      <c r="F10294"/>
      <c r="G10294"/>
      <c r="H10294"/>
    </row>
    <row r="10295" spans="1:8" s="124" customFormat="1" x14ac:dyDescent="0.25">
      <c r="A10295"/>
      <c r="B10295"/>
      <c r="C10295"/>
      <c r="D10295"/>
      <c r="E10295"/>
      <c r="F10295"/>
      <c r="G10295"/>
      <c r="H10295"/>
    </row>
    <row r="10296" spans="1:8" s="124" customFormat="1" x14ac:dyDescent="0.25">
      <c r="A10296"/>
      <c r="B10296"/>
      <c r="C10296"/>
      <c r="D10296"/>
      <c r="E10296"/>
      <c r="F10296"/>
      <c r="G10296"/>
      <c r="H10296"/>
    </row>
    <row r="10297" spans="1:8" s="124" customFormat="1" x14ac:dyDescent="0.25">
      <c r="A10297"/>
      <c r="B10297"/>
      <c r="C10297"/>
      <c r="D10297"/>
      <c r="E10297"/>
      <c r="F10297"/>
      <c r="G10297"/>
      <c r="H10297"/>
    </row>
    <row r="10298" spans="1:8" s="124" customFormat="1" x14ac:dyDescent="0.25">
      <c r="A10298"/>
      <c r="B10298"/>
      <c r="C10298"/>
      <c r="D10298"/>
      <c r="E10298"/>
      <c r="F10298"/>
      <c r="G10298"/>
      <c r="H10298"/>
    </row>
    <row r="10299" spans="1:8" s="124" customFormat="1" x14ac:dyDescent="0.25">
      <c r="A10299"/>
      <c r="B10299"/>
      <c r="C10299"/>
      <c r="D10299"/>
      <c r="E10299"/>
      <c r="F10299"/>
      <c r="G10299"/>
      <c r="H10299"/>
    </row>
    <row r="10300" spans="1:8" s="124" customFormat="1" x14ac:dyDescent="0.25">
      <c r="A10300"/>
      <c r="B10300"/>
      <c r="C10300"/>
      <c r="D10300"/>
      <c r="E10300"/>
      <c r="F10300"/>
      <c r="G10300"/>
      <c r="H10300"/>
    </row>
    <row r="10301" spans="1:8" s="124" customFormat="1" x14ac:dyDescent="0.25">
      <c r="A10301"/>
      <c r="B10301"/>
      <c r="C10301"/>
      <c r="D10301"/>
      <c r="E10301"/>
      <c r="F10301"/>
      <c r="G10301"/>
      <c r="H10301"/>
    </row>
    <row r="10302" spans="1:8" s="124" customFormat="1" x14ac:dyDescent="0.25">
      <c r="A10302"/>
      <c r="B10302"/>
      <c r="C10302"/>
      <c r="D10302"/>
      <c r="E10302"/>
      <c r="F10302"/>
      <c r="G10302"/>
      <c r="H10302"/>
    </row>
    <row r="10303" spans="1:8" s="124" customFormat="1" x14ac:dyDescent="0.25">
      <c r="A10303"/>
      <c r="B10303"/>
      <c r="C10303"/>
      <c r="D10303"/>
      <c r="E10303"/>
      <c r="F10303"/>
      <c r="G10303"/>
      <c r="H10303"/>
    </row>
    <row r="10304" spans="1:8" s="124" customFormat="1" x14ac:dyDescent="0.25">
      <c r="A10304"/>
      <c r="B10304"/>
      <c r="C10304"/>
      <c r="D10304"/>
      <c r="E10304"/>
      <c r="F10304"/>
      <c r="G10304"/>
      <c r="H10304"/>
    </row>
    <row r="10305" spans="1:8" s="124" customFormat="1" x14ac:dyDescent="0.25">
      <c r="A10305"/>
      <c r="B10305"/>
      <c r="C10305"/>
      <c r="D10305"/>
      <c r="E10305"/>
      <c r="F10305"/>
      <c r="G10305"/>
      <c r="H10305"/>
    </row>
    <row r="10306" spans="1:8" s="124" customFormat="1" x14ac:dyDescent="0.25">
      <c r="A10306"/>
      <c r="B10306"/>
      <c r="C10306"/>
      <c r="D10306"/>
      <c r="E10306"/>
      <c r="F10306"/>
      <c r="G10306"/>
      <c r="H10306"/>
    </row>
    <row r="10307" spans="1:8" s="124" customFormat="1" x14ac:dyDescent="0.25">
      <c r="A10307"/>
      <c r="B10307"/>
      <c r="C10307"/>
      <c r="D10307"/>
      <c r="E10307"/>
      <c r="F10307"/>
      <c r="G10307"/>
      <c r="H10307"/>
    </row>
    <row r="10308" spans="1:8" s="124" customFormat="1" x14ac:dyDescent="0.25">
      <c r="A10308"/>
      <c r="B10308"/>
      <c r="C10308"/>
      <c r="D10308"/>
      <c r="E10308"/>
      <c r="F10308"/>
      <c r="G10308"/>
      <c r="H10308"/>
    </row>
    <row r="10309" spans="1:8" s="124" customFormat="1" x14ac:dyDescent="0.25">
      <c r="A10309"/>
      <c r="B10309"/>
      <c r="C10309"/>
      <c r="D10309"/>
      <c r="E10309"/>
      <c r="F10309"/>
      <c r="G10309"/>
      <c r="H10309"/>
    </row>
    <row r="10310" spans="1:8" s="124" customFormat="1" x14ac:dyDescent="0.25">
      <c r="A10310"/>
      <c r="B10310"/>
      <c r="C10310"/>
      <c r="D10310"/>
      <c r="E10310"/>
      <c r="F10310"/>
      <c r="G10310"/>
      <c r="H10310"/>
    </row>
    <row r="10311" spans="1:8" s="124" customFormat="1" x14ac:dyDescent="0.25">
      <c r="A10311"/>
      <c r="B10311"/>
      <c r="C10311"/>
      <c r="D10311"/>
      <c r="E10311"/>
      <c r="F10311"/>
      <c r="G10311"/>
      <c r="H10311"/>
    </row>
    <row r="10312" spans="1:8" s="124" customFormat="1" x14ac:dyDescent="0.25">
      <c r="A10312"/>
      <c r="B10312"/>
      <c r="C10312"/>
      <c r="D10312"/>
      <c r="E10312"/>
      <c r="F10312"/>
      <c r="G10312"/>
      <c r="H10312"/>
    </row>
    <row r="10313" spans="1:8" s="124" customFormat="1" x14ac:dyDescent="0.25">
      <c r="A10313"/>
      <c r="B10313"/>
      <c r="C10313"/>
      <c r="D10313"/>
      <c r="E10313"/>
      <c r="F10313"/>
      <c r="G10313"/>
      <c r="H10313"/>
    </row>
    <row r="10314" spans="1:8" s="124" customFormat="1" x14ac:dyDescent="0.25">
      <c r="A10314"/>
      <c r="B10314"/>
      <c r="C10314"/>
      <c r="D10314"/>
      <c r="E10314"/>
      <c r="F10314"/>
      <c r="G10314"/>
      <c r="H10314"/>
    </row>
    <row r="10315" spans="1:8" s="124" customFormat="1" x14ac:dyDescent="0.25">
      <c r="A10315"/>
      <c r="B10315"/>
      <c r="C10315"/>
      <c r="D10315"/>
      <c r="E10315"/>
      <c r="F10315"/>
      <c r="G10315"/>
      <c r="H10315"/>
    </row>
    <row r="10316" spans="1:8" s="124" customFormat="1" x14ac:dyDescent="0.25">
      <c r="A10316"/>
      <c r="B10316"/>
      <c r="C10316"/>
      <c r="D10316"/>
      <c r="E10316"/>
      <c r="F10316"/>
      <c r="G10316"/>
      <c r="H10316"/>
    </row>
    <row r="10317" spans="1:8" s="124" customFormat="1" x14ac:dyDescent="0.25">
      <c r="A10317"/>
      <c r="B10317"/>
      <c r="C10317"/>
      <c r="D10317"/>
      <c r="E10317"/>
      <c r="F10317"/>
      <c r="G10317"/>
      <c r="H10317"/>
    </row>
    <row r="10318" spans="1:8" s="124" customFormat="1" x14ac:dyDescent="0.25">
      <c r="A10318"/>
      <c r="B10318"/>
      <c r="C10318"/>
      <c r="D10318"/>
      <c r="E10318"/>
      <c r="F10318"/>
      <c r="G10318"/>
      <c r="H10318"/>
    </row>
    <row r="10319" spans="1:8" s="124" customFormat="1" x14ac:dyDescent="0.25">
      <c r="A10319"/>
      <c r="B10319"/>
      <c r="C10319"/>
      <c r="D10319"/>
      <c r="E10319"/>
      <c r="F10319"/>
      <c r="G10319"/>
      <c r="H10319"/>
    </row>
    <row r="10320" spans="1:8" s="124" customFormat="1" x14ac:dyDescent="0.25">
      <c r="A10320"/>
      <c r="B10320"/>
      <c r="C10320"/>
      <c r="D10320"/>
      <c r="E10320"/>
      <c r="F10320"/>
      <c r="G10320"/>
      <c r="H10320"/>
    </row>
    <row r="10321" spans="1:8" s="124" customFormat="1" x14ac:dyDescent="0.25">
      <c r="A10321"/>
      <c r="B10321"/>
      <c r="C10321"/>
      <c r="D10321"/>
      <c r="E10321"/>
      <c r="F10321"/>
      <c r="G10321"/>
      <c r="H10321"/>
    </row>
    <row r="10322" spans="1:8" s="124" customFormat="1" x14ac:dyDescent="0.25">
      <c r="A10322"/>
      <c r="B10322"/>
      <c r="C10322"/>
      <c r="D10322"/>
      <c r="E10322"/>
      <c r="F10322"/>
      <c r="G10322"/>
      <c r="H10322"/>
    </row>
    <row r="10323" spans="1:8" s="124" customFormat="1" x14ac:dyDescent="0.25">
      <c r="A10323"/>
      <c r="B10323"/>
      <c r="C10323"/>
      <c r="D10323"/>
      <c r="E10323"/>
      <c r="F10323"/>
      <c r="G10323"/>
      <c r="H10323"/>
    </row>
    <row r="10324" spans="1:8" s="124" customFormat="1" x14ac:dyDescent="0.25">
      <c r="A10324"/>
      <c r="B10324"/>
      <c r="C10324"/>
      <c r="D10324"/>
      <c r="E10324"/>
      <c r="F10324"/>
      <c r="G10324"/>
      <c r="H10324"/>
    </row>
    <row r="10325" spans="1:8" s="124" customFormat="1" x14ac:dyDescent="0.25">
      <c r="A10325"/>
      <c r="B10325"/>
      <c r="C10325"/>
      <c r="D10325"/>
      <c r="E10325"/>
      <c r="F10325"/>
      <c r="G10325"/>
      <c r="H10325"/>
    </row>
    <row r="10326" spans="1:8" s="124" customFormat="1" x14ac:dyDescent="0.25">
      <c r="A10326"/>
      <c r="B10326"/>
      <c r="C10326"/>
      <c r="D10326"/>
      <c r="E10326"/>
      <c r="F10326"/>
      <c r="G10326"/>
      <c r="H10326"/>
    </row>
    <row r="10327" spans="1:8" s="124" customFormat="1" x14ac:dyDescent="0.25">
      <c r="A10327"/>
      <c r="B10327"/>
      <c r="C10327"/>
      <c r="D10327"/>
      <c r="E10327"/>
      <c r="F10327"/>
      <c r="G10327"/>
      <c r="H10327"/>
    </row>
    <row r="10328" spans="1:8" s="124" customFormat="1" x14ac:dyDescent="0.25">
      <c r="A10328"/>
      <c r="B10328"/>
      <c r="C10328"/>
      <c r="D10328"/>
      <c r="E10328"/>
      <c r="F10328"/>
      <c r="G10328"/>
      <c r="H10328"/>
    </row>
    <row r="10329" spans="1:8" s="124" customFormat="1" x14ac:dyDescent="0.25">
      <c r="A10329"/>
      <c r="B10329"/>
      <c r="C10329"/>
      <c r="D10329"/>
      <c r="E10329"/>
      <c r="F10329"/>
      <c r="G10329"/>
      <c r="H10329"/>
    </row>
    <row r="10330" spans="1:8" s="124" customFormat="1" x14ac:dyDescent="0.25">
      <c r="A10330"/>
      <c r="B10330"/>
      <c r="C10330"/>
      <c r="D10330"/>
      <c r="E10330"/>
      <c r="F10330"/>
      <c r="G10330"/>
      <c r="H10330"/>
    </row>
    <row r="10331" spans="1:8" s="124" customFormat="1" x14ac:dyDescent="0.25">
      <c r="A10331"/>
      <c r="B10331"/>
      <c r="C10331"/>
      <c r="D10331"/>
      <c r="E10331"/>
      <c r="F10331"/>
      <c r="G10331"/>
      <c r="H10331"/>
    </row>
    <row r="10332" spans="1:8" s="124" customFormat="1" x14ac:dyDescent="0.25">
      <c r="A10332"/>
      <c r="B10332"/>
      <c r="C10332"/>
      <c r="D10332"/>
      <c r="E10332"/>
      <c r="F10332"/>
      <c r="G10332"/>
      <c r="H10332"/>
    </row>
    <row r="10333" spans="1:8" s="124" customFormat="1" x14ac:dyDescent="0.25">
      <c r="A10333"/>
      <c r="B10333"/>
      <c r="C10333"/>
      <c r="D10333"/>
      <c r="E10333"/>
      <c r="F10333"/>
      <c r="G10333"/>
      <c r="H10333"/>
    </row>
    <row r="10334" spans="1:8" s="124" customFormat="1" x14ac:dyDescent="0.25">
      <c r="A10334"/>
      <c r="B10334"/>
      <c r="C10334"/>
      <c r="D10334"/>
      <c r="E10334"/>
      <c r="F10334"/>
      <c r="G10334"/>
      <c r="H10334"/>
    </row>
    <row r="10335" spans="1:8" s="124" customFormat="1" x14ac:dyDescent="0.25">
      <c r="A10335"/>
      <c r="B10335"/>
      <c r="C10335"/>
      <c r="D10335"/>
      <c r="E10335"/>
      <c r="F10335"/>
      <c r="G10335"/>
      <c r="H10335"/>
    </row>
    <row r="10336" spans="1:8" s="124" customFormat="1" x14ac:dyDescent="0.25">
      <c r="A10336"/>
      <c r="B10336"/>
      <c r="C10336"/>
      <c r="D10336"/>
      <c r="E10336"/>
      <c r="F10336"/>
      <c r="G10336"/>
      <c r="H10336"/>
    </row>
    <row r="10337" spans="1:8" s="124" customFormat="1" x14ac:dyDescent="0.25">
      <c r="A10337"/>
      <c r="B10337"/>
      <c r="C10337"/>
      <c r="D10337"/>
      <c r="E10337"/>
      <c r="F10337"/>
      <c r="G10337"/>
      <c r="H10337"/>
    </row>
    <row r="10338" spans="1:8" s="124" customFormat="1" x14ac:dyDescent="0.25">
      <c r="A10338"/>
      <c r="B10338"/>
      <c r="C10338"/>
      <c r="D10338"/>
      <c r="E10338"/>
      <c r="F10338"/>
      <c r="G10338"/>
      <c r="H10338"/>
    </row>
    <row r="10339" spans="1:8" s="124" customFormat="1" x14ac:dyDescent="0.25">
      <c r="A10339"/>
      <c r="B10339"/>
      <c r="C10339"/>
      <c r="D10339"/>
      <c r="E10339"/>
      <c r="F10339"/>
      <c r="G10339"/>
      <c r="H10339"/>
    </row>
    <row r="10340" spans="1:8" s="124" customFormat="1" x14ac:dyDescent="0.25">
      <c r="A10340"/>
      <c r="B10340"/>
      <c r="C10340"/>
      <c r="D10340"/>
      <c r="E10340"/>
      <c r="F10340"/>
      <c r="G10340"/>
      <c r="H10340"/>
    </row>
    <row r="10341" spans="1:8" s="124" customFormat="1" x14ac:dyDescent="0.25">
      <c r="A10341"/>
      <c r="B10341"/>
      <c r="C10341"/>
      <c r="D10341"/>
      <c r="E10341"/>
      <c r="F10341"/>
      <c r="G10341"/>
      <c r="H10341"/>
    </row>
    <row r="10342" spans="1:8" s="124" customFormat="1" x14ac:dyDescent="0.25">
      <c r="A10342"/>
      <c r="B10342"/>
      <c r="C10342"/>
      <c r="D10342"/>
      <c r="E10342"/>
      <c r="F10342"/>
      <c r="G10342"/>
      <c r="H10342"/>
    </row>
    <row r="10343" spans="1:8" s="124" customFormat="1" x14ac:dyDescent="0.25">
      <c r="A10343"/>
      <c r="B10343"/>
      <c r="C10343"/>
      <c r="D10343"/>
      <c r="E10343"/>
      <c r="F10343"/>
      <c r="G10343"/>
      <c r="H10343"/>
    </row>
    <row r="10344" spans="1:8" s="124" customFormat="1" x14ac:dyDescent="0.25">
      <c r="A10344"/>
      <c r="B10344"/>
      <c r="C10344"/>
      <c r="D10344"/>
      <c r="E10344"/>
      <c r="F10344"/>
      <c r="G10344"/>
      <c r="H10344"/>
    </row>
    <row r="10345" spans="1:8" s="124" customFormat="1" x14ac:dyDescent="0.25">
      <c r="A10345"/>
      <c r="B10345"/>
      <c r="C10345"/>
      <c r="D10345"/>
      <c r="E10345"/>
      <c r="F10345"/>
      <c r="G10345"/>
      <c r="H10345"/>
    </row>
    <row r="10346" spans="1:8" s="124" customFormat="1" x14ac:dyDescent="0.25">
      <c r="A10346"/>
      <c r="B10346"/>
      <c r="C10346"/>
      <c r="D10346"/>
      <c r="E10346"/>
      <c r="F10346"/>
      <c r="G10346"/>
      <c r="H10346"/>
    </row>
    <row r="10347" spans="1:8" s="124" customFormat="1" x14ac:dyDescent="0.25">
      <c r="A10347"/>
      <c r="B10347"/>
      <c r="C10347"/>
      <c r="D10347"/>
      <c r="E10347"/>
      <c r="F10347"/>
      <c r="G10347"/>
      <c r="H10347"/>
    </row>
    <row r="10348" spans="1:8" s="124" customFormat="1" x14ac:dyDescent="0.25">
      <c r="A10348"/>
      <c r="B10348"/>
      <c r="C10348"/>
      <c r="D10348"/>
      <c r="E10348"/>
      <c r="F10348"/>
      <c r="G10348"/>
      <c r="H10348"/>
    </row>
    <row r="10349" spans="1:8" s="124" customFormat="1" x14ac:dyDescent="0.25">
      <c r="A10349"/>
      <c r="B10349"/>
      <c r="C10349"/>
      <c r="D10349"/>
      <c r="E10349"/>
      <c r="F10349"/>
      <c r="G10349"/>
      <c r="H10349"/>
    </row>
    <row r="10350" spans="1:8" s="124" customFormat="1" x14ac:dyDescent="0.25">
      <c r="A10350"/>
      <c r="B10350"/>
      <c r="C10350"/>
      <c r="D10350"/>
      <c r="E10350"/>
      <c r="F10350"/>
      <c r="G10350"/>
      <c r="H10350"/>
    </row>
    <row r="10351" spans="1:8" s="124" customFormat="1" x14ac:dyDescent="0.25">
      <c r="A10351"/>
      <c r="B10351"/>
      <c r="C10351"/>
      <c r="D10351"/>
      <c r="E10351"/>
      <c r="F10351"/>
      <c r="G10351"/>
      <c r="H10351"/>
    </row>
    <row r="10352" spans="1:8" s="124" customFormat="1" x14ac:dyDescent="0.25">
      <c r="A10352"/>
      <c r="B10352"/>
      <c r="C10352"/>
      <c r="D10352"/>
      <c r="E10352"/>
      <c r="F10352"/>
      <c r="G10352"/>
      <c r="H10352"/>
    </row>
    <row r="10353" spans="1:8" s="124" customFormat="1" x14ac:dyDescent="0.25">
      <c r="A10353"/>
      <c r="B10353"/>
      <c r="C10353"/>
      <c r="D10353"/>
      <c r="E10353"/>
      <c r="F10353"/>
      <c r="G10353"/>
      <c r="H10353"/>
    </row>
    <row r="10354" spans="1:8" s="124" customFormat="1" x14ac:dyDescent="0.25">
      <c r="A10354"/>
      <c r="B10354"/>
      <c r="C10354"/>
      <c r="D10354"/>
      <c r="E10354"/>
      <c r="F10354"/>
      <c r="G10354"/>
      <c r="H10354"/>
    </row>
    <row r="10355" spans="1:8" s="124" customFormat="1" x14ac:dyDescent="0.25">
      <c r="A10355"/>
      <c r="B10355"/>
      <c r="C10355"/>
      <c r="D10355"/>
      <c r="E10355"/>
      <c r="F10355"/>
      <c r="G10355"/>
      <c r="H10355"/>
    </row>
    <row r="10356" spans="1:8" s="124" customFormat="1" x14ac:dyDescent="0.25">
      <c r="A10356"/>
      <c r="B10356"/>
      <c r="C10356"/>
      <c r="D10356"/>
      <c r="E10356"/>
      <c r="F10356"/>
      <c r="G10356"/>
      <c r="H10356"/>
    </row>
    <row r="10357" spans="1:8" s="124" customFormat="1" x14ac:dyDescent="0.25">
      <c r="A10357"/>
      <c r="B10357"/>
      <c r="C10357"/>
      <c r="D10357"/>
      <c r="E10357"/>
      <c r="F10357"/>
      <c r="G10357"/>
      <c r="H10357"/>
    </row>
    <row r="10358" spans="1:8" s="124" customFormat="1" x14ac:dyDescent="0.25">
      <c r="A10358"/>
      <c r="B10358"/>
      <c r="C10358"/>
      <c r="D10358"/>
      <c r="E10358"/>
      <c r="F10358"/>
      <c r="G10358"/>
      <c r="H10358"/>
    </row>
    <row r="10359" spans="1:8" s="124" customFormat="1" x14ac:dyDescent="0.25">
      <c r="A10359"/>
      <c r="B10359"/>
      <c r="C10359"/>
      <c r="D10359"/>
      <c r="E10359"/>
      <c r="F10359"/>
      <c r="G10359"/>
      <c r="H10359"/>
    </row>
    <row r="10360" spans="1:8" s="124" customFormat="1" x14ac:dyDescent="0.25">
      <c r="A10360"/>
      <c r="B10360"/>
      <c r="C10360"/>
      <c r="D10360"/>
      <c r="E10360"/>
      <c r="F10360"/>
      <c r="G10360"/>
      <c r="H10360"/>
    </row>
    <row r="10361" spans="1:8" s="124" customFormat="1" x14ac:dyDescent="0.25">
      <c r="A10361"/>
      <c r="B10361"/>
      <c r="C10361"/>
      <c r="D10361"/>
      <c r="E10361"/>
      <c r="F10361"/>
      <c r="G10361"/>
      <c r="H10361"/>
    </row>
    <row r="10362" spans="1:8" s="124" customFormat="1" x14ac:dyDescent="0.25">
      <c r="A10362"/>
      <c r="B10362"/>
      <c r="C10362"/>
      <c r="D10362"/>
      <c r="E10362"/>
      <c r="F10362"/>
      <c r="G10362"/>
      <c r="H10362"/>
    </row>
    <row r="10363" spans="1:8" s="124" customFormat="1" x14ac:dyDescent="0.25">
      <c r="A10363"/>
      <c r="B10363"/>
      <c r="C10363"/>
      <c r="D10363"/>
      <c r="E10363"/>
      <c r="F10363"/>
      <c r="G10363"/>
      <c r="H10363"/>
    </row>
    <row r="10364" spans="1:8" s="124" customFormat="1" x14ac:dyDescent="0.25">
      <c r="A10364"/>
      <c r="B10364"/>
      <c r="C10364"/>
      <c r="D10364"/>
      <c r="E10364"/>
      <c r="F10364"/>
      <c r="G10364"/>
      <c r="H10364"/>
    </row>
    <row r="10365" spans="1:8" s="124" customFormat="1" x14ac:dyDescent="0.25">
      <c r="A10365"/>
      <c r="B10365"/>
      <c r="C10365"/>
      <c r="D10365"/>
      <c r="E10365"/>
      <c r="F10365"/>
      <c r="G10365"/>
      <c r="H10365"/>
    </row>
    <row r="10366" spans="1:8" s="124" customFormat="1" x14ac:dyDescent="0.25">
      <c r="A10366"/>
      <c r="B10366"/>
      <c r="C10366"/>
      <c r="D10366"/>
      <c r="E10366"/>
      <c r="F10366"/>
      <c r="G10366"/>
      <c r="H10366"/>
    </row>
    <row r="10367" spans="1:8" s="124" customFormat="1" x14ac:dyDescent="0.25">
      <c r="A10367"/>
      <c r="B10367"/>
      <c r="C10367"/>
      <c r="D10367"/>
      <c r="E10367"/>
      <c r="F10367"/>
      <c r="G10367"/>
      <c r="H10367"/>
    </row>
    <row r="10368" spans="1:8" s="124" customFormat="1" x14ac:dyDescent="0.25">
      <c r="A10368"/>
      <c r="B10368"/>
      <c r="C10368"/>
      <c r="D10368"/>
      <c r="E10368"/>
      <c r="F10368"/>
      <c r="G10368"/>
      <c r="H10368"/>
    </row>
    <row r="10369" spans="1:8" s="124" customFormat="1" x14ac:dyDescent="0.25">
      <c r="A10369"/>
      <c r="B10369"/>
      <c r="C10369"/>
      <c r="D10369"/>
      <c r="E10369"/>
      <c r="F10369"/>
      <c r="G10369"/>
      <c r="H10369"/>
    </row>
    <row r="10370" spans="1:8" s="124" customFormat="1" x14ac:dyDescent="0.25">
      <c r="A10370"/>
      <c r="B10370"/>
      <c r="C10370"/>
      <c r="D10370"/>
      <c r="E10370"/>
      <c r="F10370"/>
      <c r="G10370"/>
      <c r="H10370"/>
    </row>
    <row r="10371" spans="1:8" s="124" customFormat="1" x14ac:dyDescent="0.25">
      <c r="A10371"/>
      <c r="B10371"/>
      <c r="C10371"/>
      <c r="D10371"/>
      <c r="E10371"/>
      <c r="F10371"/>
      <c r="G10371"/>
      <c r="H10371"/>
    </row>
    <row r="10372" spans="1:8" s="124" customFormat="1" x14ac:dyDescent="0.25">
      <c r="A10372"/>
      <c r="B10372"/>
      <c r="C10372"/>
      <c r="D10372"/>
      <c r="E10372"/>
      <c r="F10372"/>
      <c r="G10372"/>
      <c r="H10372"/>
    </row>
    <row r="10373" spans="1:8" s="124" customFormat="1" x14ac:dyDescent="0.25">
      <c r="A10373"/>
      <c r="B10373"/>
      <c r="C10373"/>
      <c r="D10373"/>
      <c r="E10373"/>
      <c r="F10373"/>
      <c r="G10373"/>
      <c r="H10373"/>
    </row>
    <row r="10374" spans="1:8" s="124" customFormat="1" x14ac:dyDescent="0.25">
      <c r="A10374"/>
      <c r="B10374"/>
      <c r="C10374"/>
      <c r="D10374"/>
      <c r="E10374"/>
      <c r="F10374"/>
      <c r="G10374"/>
      <c r="H10374"/>
    </row>
    <row r="10375" spans="1:8" s="124" customFormat="1" x14ac:dyDescent="0.25">
      <c r="A10375"/>
      <c r="B10375"/>
      <c r="C10375"/>
      <c r="D10375"/>
      <c r="E10375"/>
      <c r="F10375"/>
      <c r="G10375"/>
      <c r="H10375"/>
    </row>
    <row r="10376" spans="1:8" s="124" customFormat="1" x14ac:dyDescent="0.25">
      <c r="A10376"/>
      <c r="B10376"/>
      <c r="C10376"/>
      <c r="D10376"/>
      <c r="E10376"/>
      <c r="F10376"/>
      <c r="G10376"/>
      <c r="H10376"/>
    </row>
    <row r="10377" spans="1:8" s="124" customFormat="1" x14ac:dyDescent="0.25">
      <c r="A10377"/>
      <c r="B10377"/>
      <c r="C10377"/>
      <c r="D10377"/>
      <c r="E10377"/>
      <c r="F10377"/>
      <c r="G10377"/>
      <c r="H10377"/>
    </row>
    <row r="10378" spans="1:8" s="124" customFormat="1" x14ac:dyDescent="0.25">
      <c r="A10378"/>
      <c r="B10378"/>
      <c r="C10378"/>
      <c r="D10378"/>
      <c r="E10378"/>
      <c r="F10378"/>
      <c r="G10378"/>
      <c r="H10378"/>
    </row>
    <row r="10379" spans="1:8" s="124" customFormat="1" x14ac:dyDescent="0.25">
      <c r="A10379"/>
      <c r="B10379"/>
      <c r="C10379"/>
      <c r="D10379"/>
      <c r="E10379"/>
      <c r="F10379"/>
      <c r="G10379"/>
      <c r="H10379"/>
    </row>
    <row r="10380" spans="1:8" s="124" customFormat="1" x14ac:dyDescent="0.25">
      <c r="A10380"/>
      <c r="B10380"/>
      <c r="C10380"/>
      <c r="D10380"/>
      <c r="E10380"/>
      <c r="F10380"/>
      <c r="G10380"/>
      <c r="H10380"/>
    </row>
    <row r="10381" spans="1:8" s="124" customFormat="1" x14ac:dyDescent="0.25">
      <c r="A10381"/>
      <c r="B10381"/>
      <c r="C10381"/>
      <c r="D10381"/>
      <c r="E10381"/>
      <c r="F10381"/>
      <c r="G10381"/>
      <c r="H10381"/>
    </row>
    <row r="10382" spans="1:8" s="124" customFormat="1" x14ac:dyDescent="0.25">
      <c r="A10382"/>
      <c r="B10382"/>
      <c r="C10382"/>
      <c r="D10382"/>
      <c r="E10382"/>
      <c r="F10382"/>
      <c r="G10382"/>
      <c r="H10382"/>
    </row>
    <row r="10383" spans="1:8" s="124" customFormat="1" x14ac:dyDescent="0.25">
      <c r="A10383"/>
      <c r="B10383"/>
      <c r="C10383"/>
      <c r="D10383"/>
      <c r="E10383"/>
      <c r="F10383"/>
      <c r="G10383"/>
      <c r="H10383"/>
    </row>
    <row r="10384" spans="1:8" s="124" customFormat="1" x14ac:dyDescent="0.25">
      <c r="A10384"/>
      <c r="B10384"/>
      <c r="C10384"/>
      <c r="D10384"/>
      <c r="E10384"/>
      <c r="F10384"/>
      <c r="G10384"/>
      <c r="H10384"/>
    </row>
    <row r="10385" spans="1:8" s="124" customFormat="1" x14ac:dyDescent="0.25">
      <c r="A10385"/>
      <c r="B10385"/>
      <c r="C10385"/>
      <c r="D10385"/>
      <c r="E10385"/>
      <c r="F10385"/>
      <c r="G10385"/>
      <c r="H10385"/>
    </row>
    <row r="10386" spans="1:8" s="124" customFormat="1" x14ac:dyDescent="0.25">
      <c r="A10386"/>
      <c r="B10386"/>
      <c r="C10386"/>
      <c r="D10386"/>
      <c r="E10386"/>
      <c r="F10386"/>
      <c r="G10386"/>
      <c r="H10386"/>
    </row>
    <row r="10387" spans="1:8" s="124" customFormat="1" x14ac:dyDescent="0.25">
      <c r="A10387"/>
      <c r="B10387"/>
      <c r="C10387"/>
      <c r="D10387"/>
      <c r="E10387"/>
      <c r="F10387"/>
      <c r="G10387"/>
      <c r="H10387"/>
    </row>
    <row r="10388" spans="1:8" s="124" customFormat="1" x14ac:dyDescent="0.25">
      <c r="A10388"/>
      <c r="B10388"/>
      <c r="C10388"/>
      <c r="D10388"/>
      <c r="E10388"/>
      <c r="F10388"/>
      <c r="G10388"/>
      <c r="H10388"/>
    </row>
    <row r="10389" spans="1:8" s="124" customFormat="1" x14ac:dyDescent="0.25">
      <c r="A10389"/>
      <c r="B10389"/>
      <c r="C10389"/>
      <c r="D10389"/>
      <c r="E10389"/>
      <c r="F10389"/>
      <c r="G10389"/>
      <c r="H10389"/>
    </row>
    <row r="10390" spans="1:8" s="124" customFormat="1" x14ac:dyDescent="0.25">
      <c r="A10390"/>
      <c r="B10390"/>
      <c r="C10390"/>
      <c r="D10390"/>
      <c r="E10390"/>
      <c r="F10390"/>
      <c r="G10390"/>
      <c r="H10390"/>
    </row>
    <row r="10391" spans="1:8" s="124" customFormat="1" x14ac:dyDescent="0.25">
      <c r="A10391"/>
      <c r="B10391"/>
      <c r="C10391"/>
      <c r="D10391"/>
      <c r="E10391"/>
      <c r="F10391"/>
      <c r="G10391"/>
      <c r="H10391"/>
    </row>
    <row r="10392" spans="1:8" s="124" customFormat="1" x14ac:dyDescent="0.25">
      <c r="A10392"/>
      <c r="B10392"/>
      <c r="C10392"/>
      <c r="D10392"/>
      <c r="E10392"/>
      <c r="F10392"/>
      <c r="G10392"/>
      <c r="H10392"/>
    </row>
    <row r="10393" spans="1:8" s="124" customFormat="1" x14ac:dyDescent="0.25">
      <c r="A10393"/>
      <c r="B10393"/>
      <c r="C10393"/>
      <c r="D10393"/>
      <c r="E10393"/>
      <c r="F10393"/>
      <c r="G10393"/>
      <c r="H10393"/>
    </row>
    <row r="10394" spans="1:8" s="124" customFormat="1" x14ac:dyDescent="0.25">
      <c r="A10394"/>
      <c r="B10394"/>
      <c r="C10394"/>
      <c r="D10394"/>
      <c r="E10394"/>
      <c r="F10394"/>
      <c r="G10394"/>
      <c r="H10394"/>
    </row>
    <row r="10395" spans="1:8" s="124" customFormat="1" x14ac:dyDescent="0.25">
      <c r="A10395"/>
      <c r="B10395"/>
      <c r="C10395"/>
      <c r="D10395"/>
      <c r="E10395"/>
      <c r="F10395"/>
      <c r="G10395"/>
      <c r="H10395"/>
    </row>
    <row r="10396" spans="1:8" s="124" customFormat="1" x14ac:dyDescent="0.25">
      <c r="A10396"/>
      <c r="B10396"/>
      <c r="C10396"/>
      <c r="D10396"/>
      <c r="E10396"/>
      <c r="F10396"/>
      <c r="G10396"/>
      <c r="H10396"/>
    </row>
    <row r="10397" spans="1:8" s="124" customFormat="1" x14ac:dyDescent="0.25">
      <c r="A10397"/>
      <c r="B10397"/>
      <c r="C10397"/>
      <c r="D10397"/>
      <c r="E10397"/>
      <c r="F10397"/>
      <c r="G10397"/>
      <c r="H10397"/>
    </row>
    <row r="10398" spans="1:8" s="124" customFormat="1" x14ac:dyDescent="0.25">
      <c r="A10398"/>
      <c r="B10398"/>
      <c r="C10398"/>
      <c r="D10398"/>
      <c r="E10398"/>
      <c r="F10398"/>
      <c r="G10398"/>
      <c r="H10398"/>
    </row>
    <row r="10399" spans="1:8" s="124" customFormat="1" x14ac:dyDescent="0.25">
      <c r="A10399"/>
      <c r="B10399"/>
      <c r="C10399"/>
      <c r="D10399"/>
      <c r="E10399"/>
      <c r="F10399"/>
      <c r="G10399"/>
      <c r="H10399"/>
    </row>
    <row r="10400" spans="1:8" s="124" customFormat="1" x14ac:dyDescent="0.25">
      <c r="A10400"/>
      <c r="B10400"/>
      <c r="C10400"/>
      <c r="D10400"/>
      <c r="E10400"/>
      <c r="F10400"/>
      <c r="G10400"/>
      <c r="H10400"/>
    </row>
    <row r="10401" spans="1:8" s="124" customFormat="1" x14ac:dyDescent="0.25">
      <c r="A10401"/>
      <c r="B10401"/>
      <c r="C10401"/>
      <c r="D10401"/>
      <c r="E10401"/>
      <c r="F10401"/>
      <c r="G10401"/>
      <c r="H10401"/>
    </row>
    <row r="10402" spans="1:8" s="124" customFormat="1" x14ac:dyDescent="0.25">
      <c r="A10402"/>
      <c r="B10402"/>
      <c r="C10402"/>
      <c r="D10402"/>
      <c r="E10402"/>
      <c r="F10402"/>
      <c r="G10402"/>
      <c r="H10402"/>
    </row>
    <row r="10403" spans="1:8" s="124" customFormat="1" x14ac:dyDescent="0.25">
      <c r="A10403"/>
      <c r="B10403"/>
      <c r="C10403"/>
      <c r="D10403"/>
      <c r="E10403"/>
      <c r="F10403"/>
      <c r="G10403"/>
      <c r="H10403"/>
    </row>
    <row r="10404" spans="1:8" s="124" customFormat="1" x14ac:dyDescent="0.25">
      <c r="A10404"/>
      <c r="B10404"/>
      <c r="C10404"/>
      <c r="D10404"/>
      <c r="E10404"/>
      <c r="F10404"/>
      <c r="G10404"/>
      <c r="H10404"/>
    </row>
    <row r="10405" spans="1:8" s="124" customFormat="1" x14ac:dyDescent="0.25">
      <c r="A10405"/>
      <c r="B10405"/>
      <c r="C10405"/>
      <c r="D10405"/>
      <c r="E10405"/>
      <c r="F10405"/>
      <c r="G10405"/>
      <c r="H10405"/>
    </row>
    <row r="10406" spans="1:8" s="124" customFormat="1" x14ac:dyDescent="0.25">
      <c r="A10406"/>
      <c r="B10406"/>
      <c r="C10406"/>
      <c r="D10406"/>
      <c r="E10406"/>
      <c r="F10406"/>
      <c r="G10406"/>
      <c r="H10406"/>
    </row>
    <row r="10407" spans="1:8" s="124" customFormat="1" x14ac:dyDescent="0.25">
      <c r="A10407"/>
      <c r="B10407"/>
      <c r="C10407"/>
      <c r="D10407"/>
      <c r="E10407"/>
      <c r="F10407"/>
      <c r="G10407"/>
      <c r="H10407"/>
    </row>
    <row r="10408" spans="1:8" s="124" customFormat="1" x14ac:dyDescent="0.25">
      <c r="A10408"/>
      <c r="B10408"/>
      <c r="C10408"/>
      <c r="D10408"/>
      <c r="E10408"/>
      <c r="F10408"/>
      <c r="G10408"/>
      <c r="H10408"/>
    </row>
    <row r="10409" spans="1:8" s="124" customFormat="1" x14ac:dyDescent="0.25">
      <c r="A10409"/>
      <c r="B10409"/>
      <c r="C10409"/>
      <c r="D10409"/>
      <c r="E10409"/>
      <c r="F10409"/>
      <c r="G10409"/>
      <c r="H10409"/>
    </row>
    <row r="10410" spans="1:8" s="124" customFormat="1" x14ac:dyDescent="0.25">
      <c r="A10410"/>
      <c r="B10410"/>
      <c r="C10410"/>
      <c r="D10410"/>
      <c r="E10410"/>
      <c r="F10410"/>
      <c r="G10410"/>
      <c r="H10410"/>
    </row>
    <row r="10411" spans="1:8" s="124" customFormat="1" x14ac:dyDescent="0.25">
      <c r="A10411"/>
      <c r="B10411"/>
      <c r="C10411"/>
      <c r="D10411"/>
      <c r="E10411"/>
      <c r="F10411"/>
      <c r="G10411"/>
      <c r="H10411"/>
    </row>
    <row r="10412" spans="1:8" s="124" customFormat="1" x14ac:dyDescent="0.25">
      <c r="A10412"/>
      <c r="B10412"/>
      <c r="C10412"/>
      <c r="D10412"/>
      <c r="E10412"/>
      <c r="F10412"/>
      <c r="G10412"/>
      <c r="H10412"/>
    </row>
    <row r="10413" spans="1:8" s="124" customFormat="1" x14ac:dyDescent="0.25">
      <c r="A10413"/>
      <c r="B10413"/>
      <c r="C10413"/>
      <c r="D10413"/>
      <c r="E10413"/>
      <c r="F10413"/>
      <c r="G10413"/>
      <c r="H10413"/>
    </row>
    <row r="10414" spans="1:8" s="124" customFormat="1" x14ac:dyDescent="0.25">
      <c r="A10414"/>
      <c r="B10414"/>
      <c r="C10414"/>
      <c r="D10414"/>
      <c r="E10414"/>
      <c r="F10414"/>
      <c r="G10414"/>
      <c r="H10414"/>
    </row>
    <row r="10415" spans="1:8" s="124" customFormat="1" x14ac:dyDescent="0.25">
      <c r="A10415"/>
      <c r="B10415"/>
      <c r="C10415"/>
      <c r="D10415"/>
      <c r="E10415"/>
      <c r="F10415"/>
      <c r="G10415"/>
      <c r="H10415"/>
    </row>
    <row r="10416" spans="1:8" s="124" customFormat="1" x14ac:dyDescent="0.25">
      <c r="A10416"/>
      <c r="B10416"/>
      <c r="C10416"/>
      <c r="D10416"/>
      <c r="E10416"/>
      <c r="F10416"/>
      <c r="G10416"/>
      <c r="H10416"/>
    </row>
    <row r="10417" spans="1:8" s="124" customFormat="1" x14ac:dyDescent="0.25">
      <c r="A10417"/>
      <c r="B10417"/>
      <c r="C10417"/>
      <c r="D10417"/>
      <c r="E10417"/>
      <c r="F10417"/>
      <c r="G10417"/>
      <c r="H10417"/>
    </row>
    <row r="10418" spans="1:8" s="124" customFormat="1" x14ac:dyDescent="0.25">
      <c r="A10418"/>
      <c r="B10418"/>
      <c r="C10418"/>
      <c r="D10418"/>
      <c r="E10418"/>
      <c r="F10418"/>
      <c r="G10418"/>
      <c r="H10418"/>
    </row>
    <row r="10419" spans="1:8" s="124" customFormat="1" x14ac:dyDescent="0.25">
      <c r="A10419"/>
      <c r="B10419"/>
      <c r="C10419"/>
      <c r="D10419"/>
      <c r="E10419"/>
      <c r="F10419"/>
      <c r="G10419"/>
      <c r="H10419"/>
    </row>
    <row r="10420" spans="1:8" s="124" customFormat="1" x14ac:dyDescent="0.25">
      <c r="A10420"/>
      <c r="B10420"/>
      <c r="C10420"/>
      <c r="D10420"/>
      <c r="E10420"/>
      <c r="F10420"/>
      <c r="G10420"/>
      <c r="H10420"/>
    </row>
    <row r="10421" spans="1:8" s="124" customFormat="1" x14ac:dyDescent="0.25">
      <c r="A10421"/>
      <c r="B10421"/>
      <c r="C10421"/>
      <c r="D10421"/>
      <c r="E10421"/>
      <c r="F10421"/>
      <c r="G10421"/>
      <c r="H10421"/>
    </row>
    <row r="10422" spans="1:8" s="124" customFormat="1" x14ac:dyDescent="0.25">
      <c r="A10422"/>
      <c r="B10422"/>
      <c r="C10422"/>
      <c r="D10422"/>
      <c r="E10422"/>
      <c r="F10422"/>
      <c r="G10422"/>
      <c r="H10422"/>
    </row>
    <row r="10423" spans="1:8" s="124" customFormat="1" x14ac:dyDescent="0.25">
      <c r="A10423"/>
      <c r="B10423"/>
      <c r="C10423"/>
      <c r="D10423"/>
      <c r="E10423"/>
      <c r="F10423"/>
      <c r="G10423"/>
      <c r="H10423"/>
    </row>
    <row r="10424" spans="1:8" s="124" customFormat="1" x14ac:dyDescent="0.25">
      <c r="A10424"/>
      <c r="B10424"/>
      <c r="C10424"/>
      <c r="D10424"/>
      <c r="E10424"/>
      <c r="F10424"/>
      <c r="G10424"/>
      <c r="H10424"/>
    </row>
    <row r="10425" spans="1:8" s="124" customFormat="1" x14ac:dyDescent="0.25">
      <c r="A10425"/>
      <c r="B10425"/>
      <c r="C10425"/>
      <c r="D10425"/>
      <c r="E10425"/>
      <c r="F10425"/>
      <c r="G10425"/>
      <c r="H10425"/>
    </row>
    <row r="10426" spans="1:8" s="124" customFormat="1" x14ac:dyDescent="0.25">
      <c r="A10426"/>
      <c r="B10426"/>
      <c r="C10426"/>
      <c r="D10426"/>
      <c r="E10426"/>
      <c r="F10426"/>
      <c r="G10426"/>
      <c r="H10426"/>
    </row>
    <row r="10427" spans="1:8" s="124" customFormat="1" x14ac:dyDescent="0.25">
      <c r="A10427"/>
      <c r="B10427"/>
      <c r="C10427"/>
      <c r="D10427"/>
      <c r="E10427"/>
      <c r="F10427"/>
      <c r="G10427"/>
      <c r="H10427"/>
    </row>
    <row r="10428" spans="1:8" s="124" customFormat="1" x14ac:dyDescent="0.25">
      <c r="A10428"/>
      <c r="B10428"/>
      <c r="C10428"/>
      <c r="D10428"/>
      <c r="E10428"/>
      <c r="F10428"/>
      <c r="G10428"/>
      <c r="H10428"/>
    </row>
    <row r="10429" spans="1:8" s="124" customFormat="1" x14ac:dyDescent="0.25">
      <c r="A10429"/>
      <c r="B10429"/>
      <c r="C10429"/>
      <c r="D10429"/>
      <c r="E10429"/>
      <c r="F10429"/>
      <c r="G10429"/>
      <c r="H10429"/>
    </row>
    <row r="10430" spans="1:8" s="124" customFormat="1" x14ac:dyDescent="0.25">
      <c r="A10430"/>
      <c r="B10430"/>
      <c r="C10430"/>
      <c r="D10430"/>
      <c r="E10430"/>
      <c r="F10430"/>
      <c r="G10430"/>
      <c r="H10430"/>
    </row>
    <row r="10431" spans="1:8" s="124" customFormat="1" x14ac:dyDescent="0.25">
      <c r="A10431"/>
      <c r="B10431"/>
      <c r="C10431"/>
      <c r="D10431"/>
      <c r="E10431"/>
      <c r="F10431"/>
      <c r="G10431"/>
      <c r="H10431"/>
    </row>
    <row r="10432" spans="1:8" s="124" customFormat="1" x14ac:dyDescent="0.25">
      <c r="A10432"/>
      <c r="B10432"/>
      <c r="C10432"/>
      <c r="D10432"/>
      <c r="E10432"/>
      <c r="F10432"/>
      <c r="G10432"/>
      <c r="H10432"/>
    </row>
    <row r="10433" spans="1:8" s="124" customFormat="1" x14ac:dyDescent="0.25">
      <c r="A10433"/>
      <c r="B10433"/>
      <c r="C10433"/>
      <c r="D10433"/>
      <c r="E10433"/>
      <c r="F10433"/>
      <c r="G10433"/>
      <c r="H10433"/>
    </row>
    <row r="10434" spans="1:8" s="124" customFormat="1" x14ac:dyDescent="0.25">
      <c r="A10434"/>
      <c r="B10434"/>
      <c r="C10434"/>
      <c r="D10434"/>
      <c r="E10434"/>
      <c r="F10434"/>
      <c r="G10434"/>
      <c r="H10434"/>
    </row>
    <row r="10435" spans="1:8" s="124" customFormat="1" x14ac:dyDescent="0.25">
      <c r="A10435"/>
      <c r="B10435"/>
      <c r="C10435"/>
      <c r="D10435"/>
      <c r="E10435"/>
      <c r="F10435"/>
      <c r="G10435"/>
      <c r="H10435"/>
    </row>
    <row r="10436" spans="1:8" s="124" customFormat="1" x14ac:dyDescent="0.25">
      <c r="A10436"/>
      <c r="B10436"/>
      <c r="C10436"/>
      <c r="D10436"/>
      <c r="E10436"/>
      <c r="F10436"/>
      <c r="G10436"/>
      <c r="H10436"/>
    </row>
    <row r="10437" spans="1:8" s="124" customFormat="1" x14ac:dyDescent="0.25">
      <c r="A10437"/>
      <c r="B10437"/>
      <c r="C10437"/>
      <c r="D10437"/>
      <c r="E10437"/>
      <c r="F10437"/>
      <c r="G10437"/>
      <c r="H10437"/>
    </row>
    <row r="10438" spans="1:8" s="124" customFormat="1" x14ac:dyDescent="0.25">
      <c r="A10438"/>
      <c r="B10438"/>
      <c r="C10438"/>
      <c r="D10438"/>
      <c r="E10438"/>
      <c r="F10438"/>
      <c r="G10438"/>
      <c r="H10438"/>
    </row>
    <row r="10439" spans="1:8" s="124" customFormat="1" x14ac:dyDescent="0.25">
      <c r="A10439"/>
      <c r="B10439"/>
      <c r="C10439"/>
      <c r="D10439"/>
      <c r="E10439"/>
      <c r="F10439"/>
      <c r="G10439"/>
      <c r="H10439"/>
    </row>
    <row r="10440" spans="1:8" s="124" customFormat="1" x14ac:dyDescent="0.25">
      <c r="A10440"/>
      <c r="B10440"/>
      <c r="C10440"/>
      <c r="D10440"/>
      <c r="E10440"/>
      <c r="F10440"/>
      <c r="G10440"/>
      <c r="H10440"/>
    </row>
    <row r="10441" spans="1:8" s="124" customFormat="1" x14ac:dyDescent="0.25">
      <c r="A10441"/>
      <c r="B10441"/>
      <c r="C10441"/>
      <c r="D10441"/>
      <c r="E10441"/>
      <c r="F10441"/>
      <c r="G10441"/>
      <c r="H10441"/>
    </row>
    <row r="10442" spans="1:8" s="124" customFormat="1" x14ac:dyDescent="0.25">
      <c r="A10442"/>
      <c r="B10442"/>
      <c r="C10442"/>
      <c r="D10442"/>
      <c r="E10442"/>
      <c r="F10442"/>
      <c r="G10442"/>
      <c r="H10442"/>
    </row>
    <row r="10443" spans="1:8" s="124" customFormat="1" x14ac:dyDescent="0.25">
      <c r="A10443"/>
      <c r="B10443"/>
      <c r="C10443"/>
      <c r="D10443"/>
      <c r="E10443"/>
      <c r="F10443"/>
      <c r="G10443"/>
      <c r="H10443"/>
    </row>
    <row r="10444" spans="1:8" s="124" customFormat="1" x14ac:dyDescent="0.25">
      <c r="A10444"/>
      <c r="B10444"/>
      <c r="C10444"/>
      <c r="D10444"/>
      <c r="E10444"/>
      <c r="F10444"/>
      <c r="G10444"/>
      <c r="H10444"/>
    </row>
    <row r="10445" spans="1:8" s="124" customFormat="1" x14ac:dyDescent="0.25">
      <c r="A10445"/>
      <c r="B10445"/>
      <c r="C10445"/>
      <c r="D10445"/>
      <c r="E10445"/>
      <c r="F10445"/>
      <c r="G10445"/>
      <c r="H10445"/>
    </row>
    <row r="10446" spans="1:8" s="124" customFormat="1" x14ac:dyDescent="0.25">
      <c r="A10446"/>
      <c r="B10446"/>
      <c r="C10446"/>
      <c r="D10446"/>
      <c r="E10446"/>
      <c r="F10446"/>
      <c r="G10446"/>
      <c r="H10446"/>
    </row>
    <row r="10447" spans="1:8" s="124" customFormat="1" x14ac:dyDescent="0.25">
      <c r="A10447"/>
      <c r="B10447"/>
      <c r="C10447"/>
      <c r="D10447"/>
      <c r="E10447"/>
      <c r="F10447"/>
      <c r="G10447"/>
      <c r="H10447"/>
    </row>
    <row r="10448" spans="1:8" s="124" customFormat="1" x14ac:dyDescent="0.25">
      <c r="A10448"/>
      <c r="B10448"/>
      <c r="C10448"/>
      <c r="D10448"/>
      <c r="E10448"/>
      <c r="F10448"/>
      <c r="G10448"/>
      <c r="H10448"/>
    </row>
    <row r="10449" spans="1:8" s="124" customFormat="1" x14ac:dyDescent="0.25">
      <c r="A10449"/>
      <c r="B10449"/>
      <c r="C10449"/>
      <c r="D10449"/>
      <c r="E10449"/>
      <c r="F10449"/>
      <c r="G10449"/>
      <c r="H10449"/>
    </row>
    <row r="10450" spans="1:8" s="124" customFormat="1" x14ac:dyDescent="0.25">
      <c r="A10450"/>
      <c r="B10450"/>
      <c r="C10450"/>
      <c r="D10450"/>
      <c r="E10450"/>
      <c r="F10450"/>
      <c r="G10450"/>
      <c r="H10450"/>
    </row>
    <row r="10451" spans="1:8" s="124" customFormat="1" x14ac:dyDescent="0.25">
      <c r="A10451"/>
      <c r="B10451"/>
      <c r="C10451"/>
      <c r="D10451"/>
      <c r="E10451"/>
      <c r="F10451"/>
      <c r="G10451"/>
      <c r="H10451"/>
    </row>
    <row r="10452" spans="1:8" s="124" customFormat="1" x14ac:dyDescent="0.25">
      <c r="A10452"/>
      <c r="B10452"/>
      <c r="C10452"/>
      <c r="D10452"/>
      <c r="E10452"/>
      <c r="F10452"/>
      <c r="G10452"/>
      <c r="H10452"/>
    </row>
    <row r="10453" spans="1:8" s="124" customFormat="1" x14ac:dyDescent="0.25">
      <c r="A10453"/>
      <c r="B10453"/>
      <c r="C10453"/>
      <c r="D10453"/>
      <c r="E10453"/>
      <c r="F10453"/>
      <c r="G10453"/>
      <c r="H10453"/>
    </row>
    <row r="10454" spans="1:8" s="124" customFormat="1" x14ac:dyDescent="0.25">
      <c r="A10454"/>
      <c r="B10454"/>
      <c r="C10454"/>
      <c r="D10454"/>
      <c r="E10454"/>
      <c r="F10454"/>
      <c r="G10454"/>
      <c r="H10454"/>
    </row>
    <row r="10455" spans="1:8" s="124" customFormat="1" x14ac:dyDescent="0.25">
      <c r="A10455"/>
      <c r="B10455"/>
      <c r="C10455"/>
      <c r="D10455"/>
      <c r="E10455"/>
      <c r="F10455"/>
      <c r="G10455"/>
      <c r="H10455"/>
    </row>
    <row r="10456" spans="1:8" s="124" customFormat="1" x14ac:dyDescent="0.25">
      <c r="A10456"/>
      <c r="B10456"/>
      <c r="C10456"/>
      <c r="D10456"/>
      <c r="E10456"/>
      <c r="F10456"/>
      <c r="G10456"/>
      <c r="H10456"/>
    </row>
    <row r="10457" spans="1:8" s="124" customFormat="1" x14ac:dyDescent="0.25">
      <c r="A10457"/>
      <c r="B10457"/>
      <c r="C10457"/>
      <c r="D10457"/>
      <c r="E10457"/>
      <c r="F10457"/>
      <c r="G10457"/>
      <c r="H10457"/>
    </row>
    <row r="10458" spans="1:8" s="124" customFormat="1" x14ac:dyDescent="0.25">
      <c r="A10458"/>
      <c r="B10458"/>
      <c r="C10458"/>
      <c r="D10458"/>
      <c r="E10458"/>
      <c r="F10458"/>
      <c r="G10458"/>
      <c r="H10458"/>
    </row>
    <row r="10459" spans="1:8" s="124" customFormat="1" x14ac:dyDescent="0.25">
      <c r="A10459"/>
      <c r="B10459"/>
      <c r="C10459"/>
      <c r="D10459"/>
      <c r="E10459"/>
      <c r="F10459"/>
      <c r="G10459"/>
      <c r="H10459"/>
    </row>
    <row r="10460" spans="1:8" s="124" customFormat="1" x14ac:dyDescent="0.25">
      <c r="A10460"/>
      <c r="B10460"/>
      <c r="C10460"/>
      <c r="D10460"/>
      <c r="E10460"/>
      <c r="F10460"/>
      <c r="G10460"/>
      <c r="H10460"/>
    </row>
    <row r="10461" spans="1:8" s="124" customFormat="1" x14ac:dyDescent="0.25">
      <c r="A10461"/>
      <c r="B10461"/>
      <c r="C10461"/>
      <c r="D10461"/>
      <c r="E10461"/>
      <c r="F10461"/>
      <c r="G10461"/>
      <c r="H10461"/>
    </row>
    <row r="10462" spans="1:8" s="124" customFormat="1" x14ac:dyDescent="0.25">
      <c r="A10462"/>
      <c r="B10462"/>
      <c r="C10462"/>
      <c r="D10462"/>
      <c r="E10462"/>
      <c r="F10462"/>
      <c r="G10462"/>
      <c r="H10462"/>
    </row>
    <row r="10463" spans="1:8" s="124" customFormat="1" x14ac:dyDescent="0.25">
      <c r="A10463"/>
      <c r="B10463"/>
      <c r="C10463"/>
      <c r="D10463"/>
      <c r="E10463"/>
      <c r="F10463"/>
      <c r="G10463"/>
      <c r="H10463"/>
    </row>
    <row r="10464" spans="1:8" s="124" customFormat="1" x14ac:dyDescent="0.25">
      <c r="A10464"/>
      <c r="B10464"/>
      <c r="C10464"/>
      <c r="D10464"/>
      <c r="E10464"/>
      <c r="F10464"/>
      <c r="G10464"/>
      <c r="H10464"/>
    </row>
    <row r="10465" spans="1:8" s="124" customFormat="1" x14ac:dyDescent="0.25">
      <c r="A10465"/>
      <c r="B10465"/>
      <c r="C10465"/>
      <c r="D10465"/>
      <c r="E10465"/>
      <c r="F10465"/>
      <c r="G10465"/>
      <c r="H10465"/>
    </row>
    <row r="10466" spans="1:8" s="124" customFormat="1" x14ac:dyDescent="0.25">
      <c r="A10466"/>
      <c r="B10466"/>
      <c r="C10466"/>
      <c r="D10466"/>
      <c r="E10466"/>
      <c r="F10466"/>
      <c r="G10466"/>
      <c r="H10466"/>
    </row>
    <row r="10467" spans="1:8" s="124" customFormat="1" x14ac:dyDescent="0.25">
      <c r="A10467"/>
      <c r="B10467"/>
      <c r="C10467"/>
      <c r="D10467"/>
      <c r="E10467"/>
      <c r="F10467"/>
      <c r="G10467"/>
      <c r="H10467"/>
    </row>
    <row r="10468" spans="1:8" s="124" customFormat="1" x14ac:dyDescent="0.25">
      <c r="A10468"/>
      <c r="B10468"/>
      <c r="C10468"/>
      <c r="D10468"/>
      <c r="E10468"/>
      <c r="F10468"/>
      <c r="G10468"/>
      <c r="H10468"/>
    </row>
    <row r="10469" spans="1:8" s="124" customFormat="1" x14ac:dyDescent="0.25">
      <c r="A10469"/>
      <c r="B10469"/>
      <c r="C10469"/>
      <c r="D10469"/>
      <c r="E10469"/>
      <c r="F10469"/>
      <c r="G10469"/>
      <c r="H10469"/>
    </row>
    <row r="10470" spans="1:8" s="124" customFormat="1" x14ac:dyDescent="0.25">
      <c r="A10470"/>
      <c r="B10470"/>
      <c r="C10470"/>
      <c r="D10470"/>
      <c r="E10470"/>
      <c r="F10470"/>
      <c r="G10470"/>
      <c r="H10470"/>
    </row>
    <row r="10471" spans="1:8" s="124" customFormat="1" x14ac:dyDescent="0.25">
      <c r="A10471"/>
      <c r="B10471"/>
      <c r="C10471"/>
      <c r="D10471"/>
      <c r="E10471"/>
      <c r="F10471"/>
      <c r="G10471"/>
      <c r="H10471"/>
    </row>
    <row r="10472" spans="1:8" s="124" customFormat="1" x14ac:dyDescent="0.25">
      <c r="A10472"/>
      <c r="B10472"/>
      <c r="C10472"/>
      <c r="D10472"/>
      <c r="E10472"/>
      <c r="F10472"/>
      <c r="G10472"/>
      <c r="H10472"/>
    </row>
    <row r="10473" spans="1:8" s="124" customFormat="1" x14ac:dyDescent="0.25">
      <c r="A10473"/>
      <c r="B10473"/>
      <c r="C10473"/>
      <c r="D10473"/>
      <c r="E10473"/>
      <c r="F10473"/>
      <c r="G10473"/>
      <c r="H10473"/>
    </row>
    <row r="10474" spans="1:8" s="124" customFormat="1" x14ac:dyDescent="0.25">
      <c r="A10474"/>
      <c r="B10474"/>
      <c r="C10474"/>
      <c r="D10474"/>
      <c r="E10474"/>
      <c r="F10474"/>
      <c r="G10474"/>
      <c r="H10474"/>
    </row>
    <row r="10475" spans="1:8" s="124" customFormat="1" x14ac:dyDescent="0.25">
      <c r="A10475"/>
      <c r="B10475"/>
      <c r="C10475"/>
      <c r="D10475"/>
      <c r="E10475"/>
      <c r="F10475"/>
      <c r="G10475"/>
      <c r="H10475"/>
    </row>
    <row r="10476" spans="1:8" s="124" customFormat="1" x14ac:dyDescent="0.25">
      <c r="A10476"/>
      <c r="B10476"/>
      <c r="C10476"/>
      <c r="D10476"/>
      <c r="E10476"/>
      <c r="F10476"/>
      <c r="G10476"/>
      <c r="H10476"/>
    </row>
    <row r="10477" spans="1:8" s="124" customFormat="1" x14ac:dyDescent="0.25">
      <c r="A10477"/>
      <c r="B10477"/>
      <c r="C10477"/>
      <c r="D10477"/>
      <c r="E10477"/>
      <c r="F10477"/>
      <c r="G10477"/>
      <c r="H10477"/>
    </row>
    <row r="10478" spans="1:8" s="124" customFormat="1" x14ac:dyDescent="0.25">
      <c r="A10478"/>
      <c r="B10478"/>
      <c r="C10478"/>
      <c r="D10478"/>
      <c r="E10478"/>
      <c r="F10478"/>
      <c r="G10478"/>
      <c r="H10478"/>
    </row>
    <row r="10479" spans="1:8" s="124" customFormat="1" x14ac:dyDescent="0.25">
      <c r="A10479"/>
      <c r="B10479"/>
      <c r="C10479"/>
      <c r="D10479"/>
      <c r="E10479"/>
      <c r="F10479"/>
      <c r="G10479"/>
      <c r="H10479"/>
    </row>
    <row r="10480" spans="1:8" s="124" customFormat="1" x14ac:dyDescent="0.25">
      <c r="A10480"/>
      <c r="B10480"/>
      <c r="C10480"/>
      <c r="D10480"/>
      <c r="E10480"/>
      <c r="F10480"/>
      <c r="G10480"/>
      <c r="H10480"/>
    </row>
    <row r="10481" spans="1:8" s="124" customFormat="1" x14ac:dyDescent="0.25">
      <c r="A10481"/>
      <c r="B10481"/>
      <c r="C10481"/>
      <c r="D10481"/>
      <c r="E10481"/>
      <c r="F10481"/>
      <c r="G10481"/>
      <c r="H10481"/>
    </row>
    <row r="10482" spans="1:8" s="124" customFormat="1" x14ac:dyDescent="0.25">
      <c r="A10482"/>
      <c r="B10482"/>
      <c r="C10482"/>
      <c r="D10482"/>
      <c r="E10482"/>
      <c r="F10482"/>
      <c r="G10482"/>
      <c r="H10482"/>
    </row>
    <row r="10483" spans="1:8" s="124" customFormat="1" x14ac:dyDescent="0.25">
      <c r="A10483"/>
      <c r="B10483"/>
      <c r="C10483"/>
      <c r="D10483"/>
      <c r="E10483"/>
      <c r="F10483"/>
      <c r="G10483"/>
      <c r="H10483"/>
    </row>
    <row r="10484" spans="1:8" s="124" customFormat="1" x14ac:dyDescent="0.25">
      <c r="A10484"/>
      <c r="B10484"/>
      <c r="C10484"/>
      <c r="D10484"/>
      <c r="E10484"/>
      <c r="F10484"/>
      <c r="G10484"/>
      <c r="H10484"/>
    </row>
    <row r="10485" spans="1:8" s="124" customFormat="1" x14ac:dyDescent="0.25">
      <c r="A10485"/>
      <c r="B10485"/>
      <c r="C10485"/>
      <c r="D10485"/>
      <c r="E10485"/>
      <c r="F10485"/>
      <c r="G10485"/>
      <c r="H10485"/>
    </row>
    <row r="10486" spans="1:8" s="124" customFormat="1" x14ac:dyDescent="0.25">
      <c r="A10486"/>
      <c r="B10486"/>
      <c r="C10486"/>
      <c r="D10486"/>
      <c r="E10486"/>
      <c r="F10486"/>
      <c r="G10486"/>
      <c r="H10486"/>
    </row>
    <row r="10487" spans="1:8" s="124" customFormat="1" x14ac:dyDescent="0.25">
      <c r="A10487"/>
      <c r="B10487"/>
      <c r="C10487"/>
      <c r="D10487"/>
      <c r="E10487"/>
      <c r="F10487"/>
      <c r="G10487"/>
      <c r="H10487"/>
    </row>
    <row r="10488" spans="1:8" s="124" customFormat="1" x14ac:dyDescent="0.25">
      <c r="A10488"/>
      <c r="B10488"/>
      <c r="C10488"/>
      <c r="D10488"/>
      <c r="E10488"/>
      <c r="F10488"/>
      <c r="G10488"/>
      <c r="H10488"/>
    </row>
    <row r="10489" spans="1:8" s="124" customFormat="1" x14ac:dyDescent="0.25">
      <c r="A10489"/>
      <c r="B10489"/>
      <c r="C10489"/>
      <c r="D10489"/>
      <c r="E10489"/>
      <c r="F10489"/>
      <c r="G10489"/>
      <c r="H10489"/>
    </row>
    <row r="10490" spans="1:8" s="124" customFormat="1" x14ac:dyDescent="0.25">
      <c r="A10490"/>
      <c r="B10490"/>
      <c r="C10490"/>
      <c r="D10490"/>
      <c r="E10490"/>
      <c r="F10490"/>
      <c r="G10490"/>
      <c r="H10490"/>
    </row>
    <row r="10491" spans="1:8" s="124" customFormat="1" x14ac:dyDescent="0.25">
      <c r="A10491"/>
      <c r="B10491"/>
      <c r="C10491"/>
      <c r="D10491"/>
      <c r="E10491"/>
      <c r="F10491"/>
      <c r="G10491"/>
      <c r="H10491"/>
    </row>
    <row r="10492" spans="1:8" s="124" customFormat="1" x14ac:dyDescent="0.25">
      <c r="A10492"/>
      <c r="B10492"/>
      <c r="C10492"/>
      <c r="D10492"/>
      <c r="E10492"/>
      <c r="F10492"/>
      <c r="G10492"/>
      <c r="H10492"/>
    </row>
    <row r="10493" spans="1:8" s="124" customFormat="1" x14ac:dyDescent="0.25">
      <c r="A10493"/>
      <c r="B10493"/>
      <c r="C10493"/>
      <c r="D10493"/>
      <c r="E10493"/>
      <c r="F10493"/>
      <c r="G10493"/>
      <c r="H10493"/>
    </row>
    <row r="10494" spans="1:8" s="124" customFormat="1" x14ac:dyDescent="0.25">
      <c r="A10494"/>
      <c r="B10494"/>
      <c r="C10494"/>
      <c r="D10494"/>
      <c r="E10494"/>
      <c r="F10494"/>
      <c r="G10494"/>
      <c r="H10494"/>
    </row>
    <row r="10495" spans="1:8" s="124" customFormat="1" x14ac:dyDescent="0.25">
      <c r="A10495"/>
      <c r="B10495"/>
      <c r="C10495"/>
      <c r="D10495"/>
      <c r="E10495"/>
      <c r="F10495"/>
      <c r="G10495"/>
      <c r="H10495"/>
    </row>
    <row r="10496" spans="1:8" s="124" customFormat="1" x14ac:dyDescent="0.25">
      <c r="A10496"/>
      <c r="B10496"/>
      <c r="C10496"/>
      <c r="D10496"/>
      <c r="E10496"/>
      <c r="F10496"/>
      <c r="G10496"/>
      <c r="H10496"/>
    </row>
    <row r="10497" spans="1:8" s="124" customFormat="1" x14ac:dyDescent="0.25">
      <c r="A10497"/>
      <c r="B10497"/>
      <c r="C10497"/>
      <c r="D10497"/>
      <c r="E10497"/>
      <c r="F10497"/>
      <c r="G10497"/>
      <c r="H10497"/>
    </row>
    <row r="10498" spans="1:8" s="124" customFormat="1" x14ac:dyDescent="0.25">
      <c r="A10498"/>
      <c r="B10498"/>
      <c r="C10498"/>
      <c r="D10498"/>
      <c r="E10498"/>
      <c r="F10498"/>
      <c r="G10498"/>
      <c r="H10498"/>
    </row>
    <row r="10499" spans="1:8" s="124" customFormat="1" x14ac:dyDescent="0.25">
      <c r="A10499"/>
      <c r="B10499"/>
      <c r="C10499"/>
      <c r="D10499"/>
      <c r="E10499"/>
      <c r="F10499"/>
      <c r="G10499"/>
      <c r="H10499"/>
    </row>
    <row r="10500" spans="1:8" s="124" customFormat="1" x14ac:dyDescent="0.25">
      <c r="A10500"/>
      <c r="B10500"/>
      <c r="C10500"/>
      <c r="D10500"/>
      <c r="E10500"/>
      <c r="F10500"/>
      <c r="G10500"/>
      <c r="H10500"/>
    </row>
    <row r="10501" spans="1:8" s="124" customFormat="1" x14ac:dyDescent="0.25">
      <c r="A10501"/>
      <c r="B10501"/>
      <c r="C10501"/>
      <c r="D10501"/>
      <c r="E10501"/>
      <c r="F10501"/>
      <c r="G10501"/>
      <c r="H10501"/>
    </row>
    <row r="10502" spans="1:8" s="124" customFormat="1" x14ac:dyDescent="0.25">
      <c r="A10502"/>
      <c r="B10502"/>
      <c r="C10502"/>
      <c r="D10502"/>
      <c r="E10502"/>
      <c r="F10502"/>
      <c r="G10502"/>
      <c r="H10502"/>
    </row>
    <row r="10503" spans="1:8" s="124" customFormat="1" x14ac:dyDescent="0.25">
      <c r="A10503"/>
      <c r="B10503"/>
      <c r="C10503"/>
      <c r="D10503"/>
      <c r="E10503"/>
      <c r="F10503"/>
      <c r="G10503"/>
      <c r="H10503"/>
    </row>
    <row r="10504" spans="1:8" s="124" customFormat="1" x14ac:dyDescent="0.25">
      <c r="A10504"/>
      <c r="B10504"/>
      <c r="C10504"/>
      <c r="D10504"/>
      <c r="E10504"/>
      <c r="F10504"/>
      <c r="G10504"/>
      <c r="H10504"/>
    </row>
    <row r="10505" spans="1:8" s="124" customFormat="1" x14ac:dyDescent="0.25">
      <c r="A10505"/>
      <c r="B10505"/>
      <c r="C10505"/>
      <c r="D10505"/>
      <c r="E10505"/>
      <c r="F10505"/>
      <c r="G10505"/>
      <c r="H10505"/>
    </row>
    <row r="10506" spans="1:8" s="124" customFormat="1" x14ac:dyDescent="0.25">
      <c r="A10506"/>
      <c r="B10506"/>
      <c r="C10506"/>
      <c r="D10506"/>
      <c r="E10506"/>
      <c r="F10506"/>
      <c r="G10506"/>
      <c r="H10506"/>
    </row>
    <row r="10507" spans="1:8" s="124" customFormat="1" x14ac:dyDescent="0.25">
      <c r="A10507"/>
      <c r="B10507"/>
      <c r="C10507"/>
      <c r="D10507"/>
      <c r="E10507"/>
      <c r="F10507"/>
      <c r="G10507"/>
      <c r="H10507"/>
    </row>
    <row r="10508" spans="1:8" s="124" customFormat="1" x14ac:dyDescent="0.25">
      <c r="A10508"/>
      <c r="B10508"/>
      <c r="C10508"/>
      <c r="D10508"/>
      <c r="E10508"/>
      <c r="F10508"/>
      <c r="G10508"/>
      <c r="H10508"/>
    </row>
    <row r="10509" spans="1:8" s="124" customFormat="1" x14ac:dyDescent="0.25">
      <c r="A10509"/>
      <c r="B10509"/>
      <c r="C10509"/>
      <c r="D10509"/>
      <c r="E10509"/>
      <c r="F10509"/>
      <c r="G10509"/>
      <c r="H10509"/>
    </row>
    <row r="10510" spans="1:8" s="124" customFormat="1" x14ac:dyDescent="0.25">
      <c r="A10510"/>
      <c r="B10510"/>
      <c r="C10510"/>
      <c r="D10510"/>
      <c r="E10510"/>
      <c r="F10510"/>
      <c r="G10510"/>
      <c r="H10510"/>
    </row>
    <row r="10511" spans="1:8" s="124" customFormat="1" x14ac:dyDescent="0.25">
      <c r="A10511"/>
      <c r="B10511"/>
      <c r="C10511"/>
      <c r="D10511"/>
      <c r="E10511"/>
      <c r="F10511"/>
      <c r="G10511"/>
      <c r="H10511"/>
    </row>
    <row r="10512" spans="1:8" s="124" customFormat="1" x14ac:dyDescent="0.25">
      <c r="A10512"/>
      <c r="B10512"/>
      <c r="C10512"/>
      <c r="D10512"/>
      <c r="E10512"/>
      <c r="F10512"/>
      <c r="G10512"/>
      <c r="H10512"/>
    </row>
    <row r="10513" spans="1:8" s="124" customFormat="1" x14ac:dyDescent="0.25">
      <c r="A10513"/>
      <c r="B10513"/>
      <c r="C10513"/>
      <c r="D10513"/>
      <c r="E10513"/>
      <c r="F10513"/>
      <c r="G10513"/>
      <c r="H10513"/>
    </row>
    <row r="10514" spans="1:8" s="124" customFormat="1" x14ac:dyDescent="0.25">
      <c r="A10514"/>
      <c r="B10514"/>
      <c r="C10514"/>
      <c r="D10514"/>
      <c r="E10514"/>
      <c r="F10514"/>
      <c r="G10514"/>
      <c r="H10514"/>
    </row>
    <row r="10515" spans="1:8" s="124" customFormat="1" x14ac:dyDescent="0.25">
      <c r="A10515"/>
      <c r="B10515"/>
      <c r="C10515"/>
      <c r="D10515"/>
      <c r="E10515"/>
      <c r="F10515"/>
      <c r="G10515"/>
      <c r="H10515"/>
    </row>
    <row r="10516" spans="1:8" s="124" customFormat="1" x14ac:dyDescent="0.25">
      <c r="A10516"/>
      <c r="B10516"/>
      <c r="C10516"/>
      <c r="D10516"/>
      <c r="E10516"/>
      <c r="F10516"/>
      <c r="G10516"/>
      <c r="H10516"/>
    </row>
    <row r="10517" spans="1:8" s="124" customFormat="1" x14ac:dyDescent="0.25">
      <c r="A10517"/>
      <c r="B10517"/>
      <c r="C10517"/>
      <c r="D10517"/>
      <c r="E10517"/>
      <c r="F10517"/>
      <c r="G10517"/>
      <c r="H10517"/>
    </row>
    <row r="10518" spans="1:8" s="124" customFormat="1" x14ac:dyDescent="0.25">
      <c r="A10518"/>
      <c r="B10518"/>
      <c r="C10518"/>
      <c r="D10518"/>
      <c r="E10518"/>
      <c r="F10518"/>
      <c r="G10518"/>
      <c r="H10518"/>
    </row>
    <row r="10519" spans="1:8" s="124" customFormat="1" x14ac:dyDescent="0.25">
      <c r="A10519"/>
      <c r="B10519"/>
      <c r="C10519"/>
      <c r="D10519"/>
      <c r="E10519"/>
      <c r="F10519"/>
      <c r="G10519"/>
      <c r="H10519"/>
    </row>
    <row r="10520" spans="1:8" s="124" customFormat="1" x14ac:dyDescent="0.25">
      <c r="A10520"/>
      <c r="B10520"/>
      <c r="C10520"/>
      <c r="D10520"/>
      <c r="E10520"/>
      <c r="F10520"/>
      <c r="G10520"/>
      <c r="H10520"/>
    </row>
    <row r="10521" spans="1:8" s="124" customFormat="1" x14ac:dyDescent="0.25">
      <c r="A10521"/>
      <c r="B10521"/>
      <c r="C10521"/>
      <c r="D10521"/>
      <c r="E10521"/>
      <c r="F10521"/>
      <c r="G10521"/>
      <c r="H10521"/>
    </row>
    <row r="10522" spans="1:8" s="124" customFormat="1" x14ac:dyDescent="0.25">
      <c r="A10522"/>
      <c r="B10522"/>
      <c r="C10522"/>
      <c r="D10522"/>
      <c r="E10522"/>
      <c r="F10522"/>
      <c r="G10522"/>
      <c r="H10522"/>
    </row>
    <row r="10523" spans="1:8" s="124" customFormat="1" x14ac:dyDescent="0.25">
      <c r="A10523"/>
      <c r="B10523"/>
      <c r="C10523"/>
      <c r="D10523"/>
      <c r="E10523"/>
      <c r="F10523"/>
      <c r="G10523"/>
      <c r="H10523"/>
    </row>
    <row r="10524" spans="1:8" s="124" customFormat="1" x14ac:dyDescent="0.25">
      <c r="A10524"/>
      <c r="B10524"/>
      <c r="C10524"/>
      <c r="D10524"/>
      <c r="E10524"/>
      <c r="F10524"/>
      <c r="G10524"/>
      <c r="H10524"/>
    </row>
    <row r="10525" spans="1:8" s="124" customFormat="1" x14ac:dyDescent="0.25">
      <c r="A10525"/>
      <c r="B10525"/>
      <c r="C10525"/>
      <c r="D10525"/>
      <c r="E10525"/>
      <c r="F10525"/>
      <c r="G10525"/>
      <c r="H10525"/>
    </row>
    <row r="10526" spans="1:8" s="124" customFormat="1" x14ac:dyDescent="0.25">
      <c r="A10526"/>
      <c r="B10526"/>
      <c r="C10526"/>
      <c r="D10526"/>
      <c r="E10526"/>
      <c r="F10526"/>
      <c r="G10526"/>
      <c r="H10526"/>
    </row>
    <row r="10527" spans="1:8" s="124" customFormat="1" x14ac:dyDescent="0.25">
      <c r="A10527"/>
      <c r="B10527"/>
      <c r="C10527"/>
      <c r="D10527"/>
      <c r="E10527"/>
      <c r="F10527"/>
      <c r="G10527"/>
      <c r="H10527"/>
    </row>
    <row r="10528" spans="1:8" s="124" customFormat="1" x14ac:dyDescent="0.25">
      <c r="A10528"/>
      <c r="B10528"/>
      <c r="C10528"/>
      <c r="D10528"/>
      <c r="E10528"/>
      <c r="F10528"/>
      <c r="G10528"/>
      <c r="H10528"/>
    </row>
    <row r="10529" spans="1:8" s="124" customFormat="1" x14ac:dyDescent="0.25">
      <c r="A10529"/>
      <c r="B10529"/>
      <c r="C10529"/>
      <c r="D10529"/>
      <c r="E10529"/>
      <c r="F10529"/>
      <c r="G10529"/>
      <c r="H10529"/>
    </row>
    <row r="10530" spans="1:8" s="124" customFormat="1" x14ac:dyDescent="0.25">
      <c r="A10530"/>
      <c r="B10530"/>
      <c r="C10530"/>
      <c r="D10530"/>
      <c r="E10530"/>
      <c r="F10530"/>
      <c r="G10530"/>
      <c r="H10530"/>
    </row>
    <row r="10531" spans="1:8" s="124" customFormat="1" x14ac:dyDescent="0.25">
      <c r="A10531"/>
      <c r="B10531"/>
      <c r="C10531"/>
      <c r="D10531"/>
      <c r="E10531"/>
      <c r="F10531"/>
      <c r="G10531"/>
      <c r="H10531"/>
    </row>
    <row r="10532" spans="1:8" s="124" customFormat="1" x14ac:dyDescent="0.25">
      <c r="A10532"/>
      <c r="B10532"/>
      <c r="C10532"/>
      <c r="D10532"/>
      <c r="E10532"/>
      <c r="F10532"/>
      <c r="G10532"/>
      <c r="H10532"/>
    </row>
    <row r="10533" spans="1:8" s="124" customFormat="1" x14ac:dyDescent="0.25">
      <c r="A10533"/>
      <c r="B10533"/>
      <c r="C10533"/>
      <c r="D10533"/>
      <c r="E10533"/>
      <c r="F10533"/>
      <c r="G10533"/>
      <c r="H10533"/>
    </row>
    <row r="10534" spans="1:8" s="124" customFormat="1" x14ac:dyDescent="0.25">
      <c r="A10534"/>
      <c r="B10534"/>
      <c r="C10534"/>
      <c r="D10534"/>
      <c r="E10534"/>
      <c r="F10534"/>
      <c r="G10534"/>
      <c r="H10534"/>
    </row>
    <row r="10535" spans="1:8" s="124" customFormat="1" x14ac:dyDescent="0.25">
      <c r="A10535"/>
      <c r="B10535"/>
      <c r="C10535"/>
      <c r="D10535"/>
      <c r="E10535"/>
      <c r="F10535"/>
      <c r="G10535"/>
      <c r="H10535"/>
    </row>
    <row r="10536" spans="1:8" s="124" customFormat="1" x14ac:dyDescent="0.25">
      <c r="A10536"/>
      <c r="B10536"/>
      <c r="C10536"/>
      <c r="D10536"/>
      <c r="E10536"/>
      <c r="F10536"/>
      <c r="G10536"/>
      <c r="H10536"/>
    </row>
    <row r="10537" spans="1:8" s="124" customFormat="1" x14ac:dyDescent="0.25">
      <c r="A10537"/>
      <c r="B10537"/>
      <c r="C10537"/>
      <c r="D10537"/>
      <c r="E10537"/>
      <c r="F10537"/>
      <c r="G10537"/>
      <c r="H10537"/>
    </row>
    <row r="10538" spans="1:8" s="124" customFormat="1" x14ac:dyDescent="0.25">
      <c r="A10538"/>
      <c r="B10538"/>
      <c r="C10538"/>
      <c r="D10538"/>
      <c r="E10538"/>
      <c r="F10538"/>
      <c r="G10538"/>
      <c r="H10538"/>
    </row>
    <row r="10539" spans="1:8" s="124" customFormat="1" x14ac:dyDescent="0.25">
      <c r="A10539"/>
      <c r="B10539"/>
      <c r="C10539"/>
      <c r="D10539"/>
      <c r="E10539"/>
      <c r="F10539"/>
      <c r="G10539"/>
      <c r="H10539"/>
    </row>
    <row r="10540" spans="1:8" s="124" customFormat="1" x14ac:dyDescent="0.25">
      <c r="A10540"/>
      <c r="B10540"/>
      <c r="C10540"/>
      <c r="D10540"/>
      <c r="E10540"/>
      <c r="F10540"/>
      <c r="G10540"/>
      <c r="H10540"/>
    </row>
    <row r="10541" spans="1:8" s="124" customFormat="1" x14ac:dyDescent="0.25">
      <c r="A10541"/>
      <c r="B10541"/>
      <c r="C10541"/>
      <c r="D10541"/>
      <c r="E10541"/>
      <c r="F10541"/>
      <c r="G10541"/>
      <c r="H10541"/>
    </row>
    <row r="10542" spans="1:8" s="124" customFormat="1" x14ac:dyDescent="0.25">
      <c r="A10542"/>
      <c r="B10542"/>
      <c r="C10542"/>
      <c r="D10542"/>
      <c r="E10542"/>
      <c r="F10542"/>
      <c r="G10542"/>
      <c r="H10542"/>
    </row>
    <row r="10543" spans="1:8" s="124" customFormat="1" x14ac:dyDescent="0.25">
      <c r="A10543"/>
      <c r="B10543"/>
      <c r="C10543"/>
      <c r="D10543"/>
      <c r="E10543"/>
      <c r="F10543"/>
      <c r="G10543"/>
      <c r="H10543"/>
    </row>
    <row r="10544" spans="1:8" s="124" customFormat="1" x14ac:dyDescent="0.25">
      <c r="A10544"/>
      <c r="B10544"/>
      <c r="C10544"/>
      <c r="D10544"/>
      <c r="E10544"/>
      <c r="F10544"/>
      <c r="G10544"/>
      <c r="H10544"/>
    </row>
    <row r="10545" spans="1:8" s="124" customFormat="1" x14ac:dyDescent="0.25">
      <c r="A10545"/>
      <c r="B10545"/>
      <c r="C10545"/>
      <c r="D10545"/>
      <c r="E10545"/>
      <c r="F10545"/>
      <c r="G10545"/>
      <c r="H10545"/>
    </row>
    <row r="10546" spans="1:8" s="124" customFormat="1" x14ac:dyDescent="0.25">
      <c r="A10546"/>
      <c r="B10546"/>
      <c r="C10546"/>
      <c r="D10546"/>
      <c r="E10546"/>
      <c r="F10546"/>
      <c r="G10546"/>
      <c r="H10546"/>
    </row>
    <row r="10547" spans="1:8" s="124" customFormat="1" x14ac:dyDescent="0.25">
      <c r="A10547"/>
      <c r="B10547"/>
      <c r="C10547"/>
      <c r="D10547"/>
      <c r="E10547"/>
      <c r="F10547"/>
      <c r="G10547"/>
      <c r="H10547"/>
    </row>
    <row r="10548" spans="1:8" s="124" customFormat="1" x14ac:dyDescent="0.25">
      <c r="A10548"/>
      <c r="B10548"/>
      <c r="C10548"/>
      <c r="D10548"/>
      <c r="E10548"/>
      <c r="F10548"/>
      <c r="G10548"/>
      <c r="H10548"/>
    </row>
    <row r="10549" spans="1:8" s="124" customFormat="1" x14ac:dyDescent="0.25">
      <c r="A10549"/>
      <c r="B10549"/>
      <c r="C10549"/>
      <c r="D10549"/>
      <c r="E10549"/>
      <c r="F10549"/>
      <c r="G10549"/>
      <c r="H10549"/>
    </row>
    <row r="10550" spans="1:8" s="124" customFormat="1" x14ac:dyDescent="0.25">
      <c r="A10550"/>
      <c r="B10550"/>
      <c r="C10550"/>
      <c r="D10550"/>
      <c r="E10550"/>
      <c r="F10550"/>
      <c r="G10550"/>
      <c r="H10550"/>
    </row>
    <row r="10551" spans="1:8" s="124" customFormat="1" x14ac:dyDescent="0.25">
      <c r="A10551"/>
      <c r="B10551"/>
      <c r="C10551"/>
      <c r="D10551"/>
      <c r="E10551"/>
      <c r="F10551"/>
      <c r="G10551"/>
      <c r="H10551"/>
    </row>
    <row r="10552" spans="1:8" s="124" customFormat="1" x14ac:dyDescent="0.25">
      <c r="A10552"/>
      <c r="B10552"/>
      <c r="C10552"/>
      <c r="D10552"/>
      <c r="E10552"/>
      <c r="F10552"/>
      <c r="G10552"/>
      <c r="H10552"/>
    </row>
    <row r="10553" spans="1:8" s="124" customFormat="1" x14ac:dyDescent="0.25">
      <c r="A10553"/>
      <c r="B10553"/>
      <c r="C10553"/>
      <c r="D10553"/>
      <c r="E10553"/>
      <c r="F10553"/>
      <c r="G10553"/>
      <c r="H10553"/>
    </row>
    <row r="10554" spans="1:8" s="124" customFormat="1" x14ac:dyDescent="0.25">
      <c r="A10554"/>
      <c r="B10554"/>
      <c r="C10554"/>
      <c r="D10554"/>
      <c r="E10554"/>
      <c r="F10554"/>
      <c r="G10554"/>
      <c r="H10554"/>
    </row>
    <row r="10555" spans="1:8" s="124" customFormat="1" x14ac:dyDescent="0.25">
      <c r="A10555"/>
      <c r="B10555"/>
      <c r="C10555"/>
      <c r="D10555"/>
      <c r="E10555"/>
      <c r="F10555"/>
      <c r="G10555"/>
      <c r="H10555"/>
    </row>
    <row r="10556" spans="1:8" s="124" customFormat="1" x14ac:dyDescent="0.25">
      <c r="A10556"/>
      <c r="B10556"/>
      <c r="C10556"/>
      <c r="D10556"/>
      <c r="E10556"/>
      <c r="F10556"/>
      <c r="G10556"/>
      <c r="H10556"/>
    </row>
    <row r="10557" spans="1:8" s="124" customFormat="1" x14ac:dyDescent="0.25">
      <c r="A10557"/>
      <c r="B10557"/>
      <c r="C10557"/>
      <c r="D10557"/>
      <c r="E10557"/>
      <c r="F10557"/>
      <c r="G10557"/>
      <c r="H10557"/>
    </row>
    <row r="10558" spans="1:8" s="124" customFormat="1" x14ac:dyDescent="0.25">
      <c r="A10558"/>
      <c r="B10558"/>
      <c r="C10558"/>
      <c r="D10558"/>
      <c r="E10558"/>
      <c r="F10558"/>
      <c r="G10558"/>
      <c r="H10558"/>
    </row>
    <row r="10559" spans="1:8" s="124" customFormat="1" x14ac:dyDescent="0.25">
      <c r="A10559"/>
      <c r="B10559"/>
      <c r="C10559"/>
      <c r="D10559"/>
      <c r="E10559"/>
      <c r="F10559"/>
      <c r="G10559"/>
      <c r="H10559"/>
    </row>
    <row r="10560" spans="1:8" s="124" customFormat="1" x14ac:dyDescent="0.25">
      <c r="A10560"/>
      <c r="B10560"/>
      <c r="C10560"/>
      <c r="D10560"/>
      <c r="E10560"/>
      <c r="F10560"/>
      <c r="G10560"/>
      <c r="H10560"/>
    </row>
    <row r="10561" spans="1:8" s="124" customFormat="1" x14ac:dyDescent="0.25">
      <c r="A10561"/>
      <c r="B10561"/>
      <c r="C10561"/>
      <c r="D10561"/>
      <c r="E10561"/>
      <c r="F10561"/>
      <c r="G10561"/>
      <c r="H10561"/>
    </row>
    <row r="10562" spans="1:8" s="124" customFormat="1" x14ac:dyDescent="0.25">
      <c r="A10562"/>
      <c r="B10562"/>
      <c r="C10562"/>
      <c r="D10562"/>
      <c r="E10562"/>
      <c r="F10562"/>
      <c r="G10562"/>
      <c r="H10562"/>
    </row>
    <row r="10563" spans="1:8" s="124" customFormat="1" x14ac:dyDescent="0.25">
      <c r="A10563"/>
      <c r="B10563"/>
      <c r="C10563"/>
      <c r="D10563"/>
      <c r="E10563"/>
      <c r="F10563"/>
      <c r="G10563"/>
      <c r="H10563"/>
    </row>
    <row r="10564" spans="1:8" s="124" customFormat="1" x14ac:dyDescent="0.25">
      <c r="A10564"/>
      <c r="B10564"/>
      <c r="C10564"/>
      <c r="D10564"/>
      <c r="E10564"/>
      <c r="F10564"/>
      <c r="G10564"/>
      <c r="H10564"/>
    </row>
    <row r="10565" spans="1:8" s="124" customFormat="1" x14ac:dyDescent="0.25">
      <c r="A10565"/>
      <c r="B10565"/>
      <c r="C10565"/>
      <c r="D10565"/>
      <c r="E10565"/>
      <c r="F10565"/>
      <c r="G10565"/>
      <c r="H10565"/>
    </row>
    <row r="10566" spans="1:8" s="124" customFormat="1" x14ac:dyDescent="0.25">
      <c r="A10566"/>
      <c r="B10566"/>
      <c r="C10566"/>
      <c r="D10566"/>
      <c r="E10566"/>
      <c r="F10566"/>
      <c r="G10566"/>
      <c r="H10566"/>
    </row>
    <row r="10567" spans="1:8" s="124" customFormat="1" x14ac:dyDescent="0.25">
      <c r="A10567"/>
      <c r="B10567"/>
      <c r="C10567"/>
      <c r="D10567"/>
      <c r="E10567"/>
      <c r="F10567"/>
      <c r="G10567"/>
      <c r="H10567"/>
    </row>
    <row r="10568" spans="1:8" s="124" customFormat="1" x14ac:dyDescent="0.25">
      <c r="A10568"/>
      <c r="B10568"/>
      <c r="C10568"/>
      <c r="D10568"/>
      <c r="E10568"/>
      <c r="F10568"/>
      <c r="G10568"/>
      <c r="H10568"/>
    </row>
    <row r="10569" spans="1:8" s="124" customFormat="1" x14ac:dyDescent="0.25">
      <c r="A10569"/>
      <c r="B10569"/>
      <c r="C10569"/>
      <c r="D10569"/>
      <c r="E10569"/>
      <c r="F10569"/>
      <c r="G10569"/>
      <c r="H10569"/>
    </row>
    <row r="10570" spans="1:8" s="124" customFormat="1" x14ac:dyDescent="0.25">
      <c r="A10570"/>
      <c r="B10570"/>
      <c r="C10570"/>
      <c r="D10570"/>
      <c r="E10570"/>
      <c r="F10570"/>
      <c r="G10570"/>
      <c r="H10570"/>
    </row>
    <row r="10571" spans="1:8" s="124" customFormat="1" x14ac:dyDescent="0.25">
      <c r="A10571"/>
      <c r="B10571"/>
      <c r="C10571"/>
      <c r="D10571"/>
      <c r="E10571"/>
      <c r="F10571"/>
      <c r="G10571"/>
      <c r="H10571"/>
    </row>
    <row r="10572" spans="1:8" s="124" customFormat="1" x14ac:dyDescent="0.25">
      <c r="A10572"/>
      <c r="B10572"/>
      <c r="C10572"/>
      <c r="D10572"/>
      <c r="E10572"/>
      <c r="F10572"/>
      <c r="G10572"/>
      <c r="H10572"/>
    </row>
    <row r="10573" spans="1:8" s="124" customFormat="1" x14ac:dyDescent="0.25">
      <c r="A10573"/>
      <c r="B10573"/>
      <c r="C10573"/>
      <c r="D10573"/>
      <c r="E10573"/>
      <c r="F10573"/>
      <c r="G10573"/>
      <c r="H10573"/>
    </row>
    <row r="10574" spans="1:8" s="124" customFormat="1" x14ac:dyDescent="0.25">
      <c r="A10574"/>
      <c r="B10574"/>
      <c r="C10574"/>
      <c r="D10574"/>
      <c r="E10574"/>
      <c r="F10574"/>
      <c r="G10574"/>
      <c r="H10574"/>
    </row>
    <row r="10575" spans="1:8" s="124" customFormat="1" x14ac:dyDescent="0.25">
      <c r="A10575"/>
      <c r="B10575"/>
      <c r="C10575"/>
      <c r="D10575"/>
      <c r="E10575"/>
      <c r="F10575"/>
      <c r="G10575"/>
      <c r="H10575"/>
    </row>
    <row r="10576" spans="1:8" s="124" customFormat="1" x14ac:dyDescent="0.25">
      <c r="A10576"/>
      <c r="B10576"/>
      <c r="C10576"/>
      <c r="D10576"/>
      <c r="E10576"/>
      <c r="F10576"/>
      <c r="G10576"/>
      <c r="H10576"/>
    </row>
    <row r="10577" spans="1:8" s="124" customFormat="1" x14ac:dyDescent="0.25">
      <c r="A10577"/>
      <c r="B10577"/>
      <c r="C10577"/>
      <c r="D10577"/>
      <c r="E10577"/>
      <c r="F10577"/>
      <c r="G10577"/>
      <c r="H10577"/>
    </row>
    <row r="10578" spans="1:8" s="124" customFormat="1" x14ac:dyDescent="0.25">
      <c r="A10578"/>
      <c r="B10578"/>
      <c r="C10578"/>
      <c r="D10578"/>
      <c r="E10578"/>
      <c r="F10578"/>
      <c r="G10578"/>
      <c r="H10578"/>
    </row>
    <row r="10579" spans="1:8" s="124" customFormat="1" x14ac:dyDescent="0.25">
      <c r="A10579"/>
      <c r="B10579"/>
      <c r="C10579"/>
      <c r="D10579"/>
      <c r="E10579"/>
      <c r="F10579"/>
      <c r="G10579"/>
      <c r="H10579"/>
    </row>
    <row r="10580" spans="1:8" s="124" customFormat="1" x14ac:dyDescent="0.25">
      <c r="A10580"/>
      <c r="B10580"/>
      <c r="C10580"/>
      <c r="D10580"/>
      <c r="E10580"/>
      <c r="F10580"/>
      <c r="G10580"/>
      <c r="H10580"/>
    </row>
    <row r="10581" spans="1:8" s="124" customFormat="1" x14ac:dyDescent="0.25">
      <c r="A10581"/>
      <c r="B10581"/>
      <c r="C10581"/>
      <c r="D10581"/>
      <c r="E10581"/>
      <c r="F10581"/>
      <c r="G10581"/>
      <c r="H10581"/>
    </row>
    <row r="10582" spans="1:8" s="124" customFormat="1" x14ac:dyDescent="0.25">
      <c r="A10582"/>
      <c r="B10582"/>
      <c r="C10582"/>
      <c r="D10582"/>
      <c r="E10582"/>
      <c r="F10582"/>
      <c r="G10582"/>
      <c r="H10582"/>
    </row>
    <row r="10583" spans="1:8" s="124" customFormat="1" x14ac:dyDescent="0.25">
      <c r="A10583"/>
      <c r="B10583"/>
      <c r="C10583"/>
      <c r="D10583"/>
      <c r="E10583"/>
      <c r="F10583"/>
      <c r="G10583"/>
      <c r="H10583"/>
    </row>
    <row r="10584" spans="1:8" s="124" customFormat="1" x14ac:dyDescent="0.25">
      <c r="A10584"/>
      <c r="B10584"/>
      <c r="C10584"/>
      <c r="D10584"/>
      <c r="E10584"/>
      <c r="F10584"/>
      <c r="G10584"/>
      <c r="H10584"/>
    </row>
    <row r="10585" spans="1:8" s="124" customFormat="1" x14ac:dyDescent="0.25">
      <c r="A10585"/>
      <c r="B10585"/>
      <c r="C10585"/>
      <c r="D10585"/>
      <c r="E10585"/>
      <c r="F10585"/>
      <c r="G10585"/>
      <c r="H10585"/>
    </row>
    <row r="10586" spans="1:8" s="124" customFormat="1" x14ac:dyDescent="0.25">
      <c r="A10586"/>
      <c r="B10586"/>
      <c r="C10586"/>
      <c r="D10586"/>
      <c r="E10586"/>
      <c r="F10586"/>
      <c r="G10586"/>
      <c r="H10586"/>
    </row>
    <row r="10587" spans="1:8" s="124" customFormat="1" x14ac:dyDescent="0.25">
      <c r="A10587"/>
      <c r="B10587"/>
      <c r="C10587"/>
      <c r="D10587"/>
      <c r="E10587"/>
      <c r="F10587"/>
      <c r="G10587"/>
      <c r="H10587"/>
    </row>
    <row r="10588" spans="1:8" s="124" customFormat="1" x14ac:dyDescent="0.25">
      <c r="A10588"/>
      <c r="B10588"/>
      <c r="C10588"/>
      <c r="D10588"/>
      <c r="E10588"/>
      <c r="F10588"/>
      <c r="G10588"/>
      <c r="H10588"/>
    </row>
    <row r="10589" spans="1:8" s="124" customFormat="1" x14ac:dyDescent="0.25">
      <c r="A10589"/>
      <c r="B10589"/>
      <c r="C10589"/>
      <c r="D10589"/>
      <c r="E10589"/>
      <c r="F10589"/>
      <c r="G10589"/>
      <c r="H10589"/>
    </row>
    <row r="10590" spans="1:8" s="124" customFormat="1" x14ac:dyDescent="0.25">
      <c r="A10590"/>
      <c r="B10590"/>
      <c r="C10590"/>
      <c r="D10590"/>
      <c r="E10590"/>
      <c r="F10590"/>
      <c r="G10590"/>
      <c r="H10590"/>
    </row>
    <row r="10591" spans="1:8" s="124" customFormat="1" x14ac:dyDescent="0.25">
      <c r="A10591"/>
      <c r="B10591"/>
      <c r="C10591"/>
      <c r="D10591"/>
      <c r="E10591"/>
      <c r="F10591"/>
      <c r="G10591"/>
      <c r="H10591"/>
    </row>
    <row r="10592" spans="1:8" s="124" customFormat="1" x14ac:dyDescent="0.25">
      <c r="A10592"/>
      <c r="B10592"/>
      <c r="C10592"/>
      <c r="D10592"/>
      <c r="E10592"/>
      <c r="F10592"/>
      <c r="G10592"/>
      <c r="H10592"/>
    </row>
    <row r="10593" spans="1:8" s="124" customFormat="1" x14ac:dyDescent="0.25">
      <c r="A10593"/>
      <c r="B10593"/>
      <c r="C10593"/>
      <c r="D10593"/>
      <c r="E10593"/>
      <c r="F10593"/>
      <c r="G10593"/>
      <c r="H10593"/>
    </row>
    <row r="10594" spans="1:8" s="124" customFormat="1" x14ac:dyDescent="0.25">
      <c r="A10594"/>
      <c r="B10594"/>
      <c r="C10594"/>
      <c r="D10594"/>
      <c r="E10594"/>
      <c r="F10594"/>
      <c r="G10594"/>
      <c r="H10594"/>
    </row>
    <row r="10595" spans="1:8" s="124" customFormat="1" x14ac:dyDescent="0.25">
      <c r="A10595"/>
      <c r="B10595"/>
      <c r="C10595"/>
      <c r="D10595"/>
      <c r="E10595"/>
      <c r="F10595"/>
      <c r="G10595"/>
      <c r="H10595"/>
    </row>
    <row r="10596" spans="1:8" s="124" customFormat="1" x14ac:dyDescent="0.25">
      <c r="A10596"/>
      <c r="B10596"/>
      <c r="C10596"/>
      <c r="D10596"/>
      <c r="E10596"/>
      <c r="F10596"/>
      <c r="G10596"/>
      <c r="H10596"/>
    </row>
    <row r="10597" spans="1:8" s="124" customFormat="1" x14ac:dyDescent="0.25">
      <c r="A10597"/>
      <c r="B10597"/>
      <c r="C10597"/>
      <c r="D10597"/>
      <c r="E10597"/>
      <c r="F10597"/>
      <c r="G10597"/>
      <c r="H10597"/>
    </row>
    <row r="10598" spans="1:8" s="124" customFormat="1" x14ac:dyDescent="0.25">
      <c r="A10598"/>
      <c r="B10598"/>
      <c r="C10598"/>
      <c r="D10598"/>
      <c r="E10598"/>
      <c r="F10598"/>
      <c r="G10598"/>
      <c r="H10598"/>
    </row>
    <row r="10599" spans="1:8" s="124" customFormat="1" x14ac:dyDescent="0.25">
      <c r="A10599"/>
      <c r="B10599"/>
      <c r="C10599"/>
      <c r="D10599"/>
      <c r="E10599"/>
      <c r="F10599"/>
      <c r="G10599"/>
      <c r="H10599"/>
    </row>
    <row r="10600" spans="1:8" s="124" customFormat="1" x14ac:dyDescent="0.25">
      <c r="A10600"/>
      <c r="B10600"/>
      <c r="C10600"/>
      <c r="D10600"/>
      <c r="E10600"/>
      <c r="F10600"/>
      <c r="G10600"/>
      <c r="H10600"/>
    </row>
    <row r="10601" spans="1:8" s="124" customFormat="1" x14ac:dyDescent="0.25">
      <c r="A10601"/>
      <c r="B10601"/>
      <c r="C10601"/>
      <c r="D10601"/>
      <c r="E10601"/>
      <c r="F10601"/>
      <c r="G10601"/>
      <c r="H10601"/>
    </row>
    <row r="10602" spans="1:8" s="124" customFormat="1" x14ac:dyDescent="0.25">
      <c r="A10602"/>
      <c r="B10602"/>
      <c r="C10602"/>
      <c r="D10602"/>
      <c r="E10602"/>
      <c r="F10602"/>
      <c r="G10602"/>
      <c r="H10602"/>
    </row>
    <row r="10603" spans="1:8" s="124" customFormat="1" x14ac:dyDescent="0.25">
      <c r="A10603"/>
      <c r="B10603"/>
      <c r="C10603"/>
      <c r="D10603"/>
      <c r="E10603"/>
      <c r="F10603"/>
      <c r="G10603"/>
      <c r="H10603"/>
    </row>
    <row r="10604" spans="1:8" s="124" customFormat="1" x14ac:dyDescent="0.25">
      <c r="A10604"/>
      <c r="B10604"/>
      <c r="C10604"/>
      <c r="D10604"/>
      <c r="E10604"/>
      <c r="F10604"/>
      <c r="G10604"/>
      <c r="H10604"/>
    </row>
    <row r="10605" spans="1:8" s="124" customFormat="1" x14ac:dyDescent="0.25">
      <c r="A10605"/>
      <c r="B10605"/>
      <c r="C10605"/>
      <c r="D10605"/>
      <c r="E10605"/>
      <c r="F10605"/>
      <c r="G10605"/>
      <c r="H10605"/>
    </row>
    <row r="10606" spans="1:8" s="124" customFormat="1" x14ac:dyDescent="0.25">
      <c r="A10606"/>
      <c r="B10606"/>
      <c r="C10606"/>
      <c r="D10606"/>
      <c r="E10606"/>
      <c r="F10606"/>
      <c r="G10606"/>
      <c r="H10606"/>
    </row>
    <row r="10607" spans="1:8" s="124" customFormat="1" x14ac:dyDescent="0.25">
      <c r="A10607"/>
      <c r="B10607"/>
      <c r="C10607"/>
      <c r="D10607"/>
      <c r="E10607"/>
      <c r="F10607"/>
      <c r="G10607"/>
      <c r="H10607"/>
    </row>
    <row r="10608" spans="1:8" s="124" customFormat="1" x14ac:dyDescent="0.25">
      <c r="A10608"/>
      <c r="B10608"/>
      <c r="C10608"/>
      <c r="D10608"/>
      <c r="E10608"/>
      <c r="F10608"/>
      <c r="G10608"/>
      <c r="H10608"/>
    </row>
    <row r="10609" spans="1:8" s="124" customFormat="1" x14ac:dyDescent="0.25">
      <c r="A10609"/>
      <c r="B10609"/>
      <c r="C10609"/>
      <c r="D10609"/>
      <c r="E10609"/>
      <c r="F10609"/>
      <c r="G10609"/>
      <c r="H10609"/>
    </row>
    <row r="10610" spans="1:8" s="124" customFormat="1" x14ac:dyDescent="0.25">
      <c r="A10610"/>
      <c r="B10610"/>
      <c r="C10610"/>
      <c r="D10610"/>
      <c r="E10610"/>
      <c r="F10610"/>
      <c r="G10610"/>
      <c r="H10610"/>
    </row>
    <row r="10611" spans="1:8" s="124" customFormat="1" x14ac:dyDescent="0.25">
      <c r="A10611"/>
      <c r="B10611"/>
      <c r="C10611"/>
      <c r="D10611"/>
      <c r="E10611"/>
      <c r="F10611"/>
      <c r="G10611"/>
      <c r="H10611"/>
    </row>
    <row r="10612" spans="1:8" s="124" customFormat="1" x14ac:dyDescent="0.25">
      <c r="A10612"/>
      <c r="B10612"/>
      <c r="C10612"/>
      <c r="D10612"/>
      <c r="E10612"/>
      <c r="F10612"/>
      <c r="G10612"/>
      <c r="H10612"/>
    </row>
    <row r="10613" spans="1:8" s="124" customFormat="1" x14ac:dyDescent="0.25">
      <c r="A10613"/>
      <c r="B10613"/>
      <c r="C10613"/>
      <c r="D10613"/>
      <c r="E10613"/>
      <c r="F10613"/>
      <c r="G10613"/>
      <c r="H10613"/>
    </row>
    <row r="10614" spans="1:8" s="124" customFormat="1" x14ac:dyDescent="0.25">
      <c r="A10614"/>
      <c r="B10614"/>
      <c r="C10614"/>
      <c r="D10614"/>
      <c r="E10614"/>
      <c r="F10614"/>
      <c r="G10614"/>
      <c r="H10614"/>
    </row>
    <row r="10615" spans="1:8" s="124" customFormat="1" x14ac:dyDescent="0.25">
      <c r="A10615"/>
      <c r="B10615"/>
      <c r="C10615"/>
      <c r="D10615"/>
      <c r="E10615"/>
      <c r="F10615"/>
      <c r="G10615"/>
      <c r="H10615"/>
    </row>
    <row r="10616" spans="1:8" s="124" customFormat="1" x14ac:dyDescent="0.25">
      <c r="A10616"/>
      <c r="B10616"/>
      <c r="C10616"/>
      <c r="D10616"/>
      <c r="E10616"/>
      <c r="F10616"/>
      <c r="G10616"/>
      <c r="H10616"/>
    </row>
    <row r="10617" spans="1:8" s="124" customFormat="1" x14ac:dyDescent="0.25">
      <c r="A10617"/>
      <c r="B10617"/>
      <c r="C10617"/>
      <c r="D10617"/>
      <c r="E10617"/>
      <c r="F10617"/>
      <c r="G10617"/>
      <c r="H10617"/>
    </row>
    <row r="10618" spans="1:8" s="124" customFormat="1" x14ac:dyDescent="0.25">
      <c r="A10618"/>
      <c r="B10618"/>
      <c r="C10618"/>
      <c r="D10618"/>
      <c r="E10618"/>
      <c r="F10618"/>
      <c r="G10618"/>
      <c r="H10618"/>
    </row>
    <row r="10619" spans="1:8" s="124" customFormat="1" x14ac:dyDescent="0.25">
      <c r="A10619"/>
      <c r="B10619"/>
      <c r="C10619"/>
      <c r="D10619"/>
      <c r="E10619"/>
      <c r="F10619"/>
      <c r="G10619"/>
      <c r="H10619"/>
    </row>
    <row r="10620" spans="1:8" s="124" customFormat="1" x14ac:dyDescent="0.25">
      <c r="A10620"/>
      <c r="B10620"/>
      <c r="C10620"/>
      <c r="D10620"/>
      <c r="E10620"/>
      <c r="F10620"/>
      <c r="G10620"/>
      <c r="H10620"/>
    </row>
    <row r="10621" spans="1:8" s="124" customFormat="1" x14ac:dyDescent="0.25">
      <c r="A10621"/>
      <c r="B10621"/>
      <c r="C10621"/>
      <c r="D10621"/>
      <c r="E10621"/>
      <c r="F10621"/>
      <c r="G10621"/>
      <c r="H10621"/>
    </row>
    <row r="10622" spans="1:8" s="124" customFormat="1" x14ac:dyDescent="0.25">
      <c r="A10622"/>
      <c r="B10622"/>
      <c r="C10622"/>
      <c r="D10622"/>
      <c r="E10622"/>
      <c r="F10622"/>
      <c r="G10622"/>
      <c r="H10622"/>
    </row>
    <row r="10623" spans="1:8" s="124" customFormat="1" x14ac:dyDescent="0.25">
      <c r="A10623"/>
      <c r="B10623"/>
      <c r="C10623"/>
      <c r="D10623"/>
      <c r="E10623"/>
      <c r="F10623"/>
      <c r="G10623"/>
      <c r="H10623"/>
    </row>
    <row r="10624" spans="1:8" s="124" customFormat="1" x14ac:dyDescent="0.25">
      <c r="A10624"/>
      <c r="B10624"/>
      <c r="C10624"/>
      <c r="D10624"/>
      <c r="E10624"/>
      <c r="F10624"/>
      <c r="G10624"/>
      <c r="H10624"/>
    </row>
    <row r="10625" spans="1:8" s="124" customFormat="1" x14ac:dyDescent="0.25">
      <c r="A10625"/>
      <c r="B10625"/>
      <c r="C10625"/>
      <c r="D10625"/>
      <c r="E10625"/>
      <c r="F10625"/>
      <c r="G10625"/>
      <c r="H10625"/>
    </row>
    <row r="10626" spans="1:8" s="124" customFormat="1" x14ac:dyDescent="0.25">
      <c r="A10626"/>
      <c r="B10626"/>
      <c r="C10626"/>
      <c r="D10626"/>
      <c r="E10626"/>
      <c r="F10626"/>
      <c r="G10626"/>
      <c r="H10626"/>
    </row>
    <row r="10627" spans="1:8" s="124" customFormat="1" x14ac:dyDescent="0.25">
      <c r="A10627"/>
      <c r="B10627"/>
      <c r="C10627"/>
      <c r="D10627"/>
      <c r="E10627"/>
      <c r="F10627"/>
      <c r="G10627"/>
      <c r="H10627"/>
    </row>
    <row r="10628" spans="1:8" s="124" customFormat="1" x14ac:dyDescent="0.25">
      <c r="A10628"/>
      <c r="B10628"/>
      <c r="C10628"/>
      <c r="D10628"/>
      <c r="E10628"/>
      <c r="F10628"/>
      <c r="G10628"/>
      <c r="H10628"/>
    </row>
    <row r="10629" spans="1:8" s="124" customFormat="1" x14ac:dyDescent="0.25">
      <c r="A10629"/>
      <c r="B10629"/>
      <c r="C10629"/>
      <c r="D10629"/>
      <c r="E10629"/>
      <c r="F10629"/>
      <c r="G10629"/>
      <c r="H10629"/>
    </row>
    <row r="10630" spans="1:8" s="124" customFormat="1" x14ac:dyDescent="0.25">
      <c r="A10630"/>
      <c r="B10630"/>
      <c r="C10630"/>
      <c r="D10630"/>
      <c r="E10630"/>
      <c r="F10630"/>
      <c r="G10630"/>
      <c r="H10630"/>
    </row>
    <row r="10631" spans="1:8" s="124" customFormat="1" x14ac:dyDescent="0.25">
      <c r="A10631"/>
      <c r="B10631"/>
      <c r="C10631"/>
      <c r="D10631"/>
      <c r="E10631"/>
      <c r="F10631"/>
      <c r="G10631"/>
      <c r="H10631"/>
    </row>
    <row r="10632" spans="1:8" s="124" customFormat="1" x14ac:dyDescent="0.25">
      <c r="A10632"/>
      <c r="B10632"/>
      <c r="C10632"/>
      <c r="D10632"/>
      <c r="E10632"/>
      <c r="F10632"/>
      <c r="G10632"/>
      <c r="H10632"/>
    </row>
    <row r="10633" spans="1:8" s="124" customFormat="1" x14ac:dyDescent="0.25">
      <c r="A10633"/>
      <c r="B10633"/>
      <c r="C10633"/>
      <c r="D10633"/>
      <c r="E10633"/>
      <c r="F10633"/>
      <c r="G10633"/>
      <c r="H10633"/>
    </row>
    <row r="10634" spans="1:8" s="124" customFormat="1" x14ac:dyDescent="0.25">
      <c r="A10634"/>
      <c r="B10634"/>
      <c r="C10634"/>
      <c r="D10634"/>
      <c r="E10634"/>
      <c r="F10634"/>
      <c r="G10634"/>
      <c r="H10634"/>
    </row>
    <row r="10635" spans="1:8" s="124" customFormat="1" x14ac:dyDescent="0.25">
      <c r="A10635"/>
      <c r="B10635"/>
      <c r="C10635"/>
      <c r="D10635"/>
      <c r="E10635"/>
      <c r="F10635"/>
      <c r="G10635"/>
      <c r="H10635"/>
    </row>
    <row r="10636" spans="1:8" s="124" customFormat="1" x14ac:dyDescent="0.25">
      <c r="A10636"/>
      <c r="B10636"/>
      <c r="C10636"/>
      <c r="D10636"/>
      <c r="E10636"/>
      <c r="F10636"/>
      <c r="G10636"/>
      <c r="H10636"/>
    </row>
    <row r="10637" spans="1:8" s="124" customFormat="1" x14ac:dyDescent="0.25">
      <c r="A10637"/>
      <c r="B10637"/>
      <c r="C10637"/>
      <c r="D10637"/>
      <c r="E10637"/>
      <c r="F10637"/>
      <c r="G10637"/>
      <c r="H10637"/>
    </row>
    <row r="10638" spans="1:8" s="124" customFormat="1" x14ac:dyDescent="0.25">
      <c r="A10638"/>
      <c r="B10638"/>
      <c r="C10638"/>
      <c r="D10638"/>
      <c r="E10638"/>
      <c r="F10638"/>
      <c r="G10638"/>
      <c r="H10638"/>
    </row>
    <row r="10639" spans="1:8" s="124" customFormat="1" x14ac:dyDescent="0.25">
      <c r="A10639"/>
      <c r="B10639"/>
      <c r="C10639"/>
      <c r="D10639"/>
      <c r="E10639"/>
      <c r="F10639"/>
      <c r="G10639"/>
      <c r="H10639"/>
    </row>
    <row r="10640" spans="1:8" s="124" customFormat="1" x14ac:dyDescent="0.25">
      <c r="A10640"/>
      <c r="B10640"/>
      <c r="C10640"/>
      <c r="D10640"/>
      <c r="E10640"/>
      <c r="F10640"/>
      <c r="G10640"/>
      <c r="H10640"/>
    </row>
    <row r="10641" spans="1:8" s="124" customFormat="1" x14ac:dyDescent="0.25">
      <c r="A10641"/>
      <c r="B10641"/>
      <c r="C10641"/>
      <c r="D10641"/>
      <c r="E10641"/>
      <c r="F10641"/>
      <c r="G10641"/>
      <c r="H10641"/>
    </row>
    <row r="10642" spans="1:8" s="124" customFormat="1" x14ac:dyDescent="0.25">
      <c r="A10642"/>
      <c r="B10642"/>
      <c r="C10642"/>
      <c r="D10642"/>
      <c r="E10642"/>
      <c r="F10642"/>
      <c r="G10642"/>
      <c r="H10642"/>
    </row>
    <row r="10643" spans="1:8" s="124" customFormat="1" x14ac:dyDescent="0.25">
      <c r="A10643"/>
      <c r="B10643"/>
      <c r="C10643"/>
      <c r="D10643"/>
      <c r="E10643"/>
      <c r="F10643"/>
      <c r="G10643"/>
      <c r="H10643"/>
    </row>
    <row r="10644" spans="1:8" s="124" customFormat="1" x14ac:dyDescent="0.25">
      <c r="A10644"/>
      <c r="B10644"/>
      <c r="C10644"/>
      <c r="D10644"/>
      <c r="E10644"/>
      <c r="F10644"/>
      <c r="G10644"/>
      <c r="H10644"/>
    </row>
    <row r="10645" spans="1:8" s="124" customFormat="1" x14ac:dyDescent="0.25">
      <c r="A10645"/>
      <c r="B10645"/>
      <c r="C10645"/>
      <c r="D10645"/>
      <c r="E10645"/>
      <c r="F10645"/>
      <c r="G10645"/>
      <c r="H10645"/>
    </row>
    <row r="10646" spans="1:8" s="124" customFormat="1" x14ac:dyDescent="0.25">
      <c r="A10646"/>
      <c r="B10646"/>
      <c r="C10646"/>
      <c r="D10646"/>
      <c r="E10646"/>
      <c r="F10646"/>
      <c r="G10646"/>
      <c r="H10646"/>
    </row>
    <row r="10647" spans="1:8" s="124" customFormat="1" x14ac:dyDescent="0.25">
      <c r="A10647"/>
      <c r="B10647"/>
      <c r="C10647"/>
      <c r="D10647"/>
      <c r="E10647"/>
      <c r="F10647"/>
      <c r="G10647"/>
      <c r="H10647"/>
    </row>
    <row r="10648" spans="1:8" s="124" customFormat="1" x14ac:dyDescent="0.25">
      <c r="A10648"/>
      <c r="B10648"/>
      <c r="C10648"/>
      <c r="D10648"/>
      <c r="E10648"/>
      <c r="F10648"/>
      <c r="G10648"/>
      <c r="H10648"/>
    </row>
    <row r="10649" spans="1:8" s="124" customFormat="1" x14ac:dyDescent="0.25">
      <c r="A10649"/>
      <c r="B10649"/>
      <c r="C10649"/>
      <c r="D10649"/>
      <c r="E10649"/>
      <c r="F10649"/>
      <c r="G10649"/>
      <c r="H10649"/>
    </row>
    <row r="10650" spans="1:8" s="124" customFormat="1" x14ac:dyDescent="0.25">
      <c r="A10650"/>
      <c r="B10650"/>
      <c r="C10650"/>
      <c r="D10650"/>
      <c r="E10650"/>
      <c r="F10650"/>
      <c r="G10650"/>
      <c r="H10650"/>
    </row>
    <row r="10651" spans="1:8" s="124" customFormat="1" x14ac:dyDescent="0.25">
      <c r="A10651"/>
      <c r="B10651"/>
      <c r="C10651"/>
      <c r="D10651"/>
      <c r="E10651"/>
      <c r="F10651"/>
      <c r="G10651"/>
      <c r="H10651"/>
    </row>
    <row r="10652" spans="1:8" s="124" customFormat="1" x14ac:dyDescent="0.25">
      <c r="A10652"/>
      <c r="B10652"/>
      <c r="C10652"/>
      <c r="D10652"/>
      <c r="E10652"/>
      <c r="F10652"/>
      <c r="G10652"/>
      <c r="H10652"/>
    </row>
    <row r="10653" spans="1:8" s="124" customFormat="1" x14ac:dyDescent="0.25">
      <c r="A10653"/>
      <c r="B10653"/>
      <c r="C10653"/>
      <c r="D10653"/>
      <c r="E10653"/>
      <c r="F10653"/>
      <c r="G10653"/>
      <c r="H10653"/>
    </row>
    <row r="10654" spans="1:8" s="124" customFormat="1" x14ac:dyDescent="0.25">
      <c r="A10654"/>
      <c r="B10654"/>
      <c r="C10654"/>
      <c r="D10654"/>
      <c r="E10654"/>
      <c r="F10654"/>
      <c r="G10654"/>
      <c r="H10654"/>
    </row>
    <row r="10655" spans="1:8" s="124" customFormat="1" x14ac:dyDescent="0.25">
      <c r="A10655"/>
      <c r="B10655"/>
      <c r="C10655"/>
      <c r="D10655"/>
      <c r="E10655"/>
      <c r="F10655"/>
      <c r="G10655"/>
      <c r="H10655"/>
    </row>
    <row r="10656" spans="1:8" s="124" customFormat="1" x14ac:dyDescent="0.25">
      <c r="A10656"/>
      <c r="B10656"/>
      <c r="C10656"/>
      <c r="D10656"/>
      <c r="E10656"/>
      <c r="F10656"/>
      <c r="G10656"/>
      <c r="H10656"/>
    </row>
    <row r="10657" spans="1:8" s="124" customFormat="1" x14ac:dyDescent="0.25">
      <c r="A10657"/>
      <c r="B10657"/>
      <c r="C10657"/>
      <c r="D10657"/>
      <c r="E10657"/>
      <c r="F10657"/>
      <c r="G10657"/>
      <c r="H10657"/>
    </row>
    <row r="10658" spans="1:8" s="124" customFormat="1" x14ac:dyDescent="0.25">
      <c r="A10658"/>
      <c r="B10658"/>
      <c r="C10658"/>
      <c r="D10658"/>
      <c r="E10658"/>
      <c r="F10658"/>
      <c r="G10658"/>
      <c r="H10658"/>
    </row>
    <row r="10659" spans="1:8" s="124" customFormat="1" x14ac:dyDescent="0.25">
      <c r="A10659"/>
      <c r="B10659"/>
      <c r="C10659"/>
      <c r="D10659"/>
      <c r="E10659"/>
      <c r="F10659"/>
      <c r="G10659"/>
      <c r="H10659"/>
    </row>
    <row r="10660" spans="1:8" s="124" customFormat="1" x14ac:dyDescent="0.25">
      <c r="A10660"/>
      <c r="B10660"/>
      <c r="C10660"/>
      <c r="D10660"/>
      <c r="E10660"/>
      <c r="F10660"/>
      <c r="G10660"/>
      <c r="H10660"/>
    </row>
    <row r="10661" spans="1:8" s="124" customFormat="1" x14ac:dyDescent="0.25">
      <c r="A10661"/>
      <c r="B10661"/>
      <c r="C10661"/>
      <c r="D10661"/>
      <c r="E10661"/>
      <c r="F10661"/>
      <c r="G10661"/>
      <c r="H10661"/>
    </row>
    <row r="10662" spans="1:8" s="124" customFormat="1" x14ac:dyDescent="0.25">
      <c r="A10662"/>
      <c r="B10662"/>
      <c r="C10662"/>
      <c r="D10662"/>
      <c r="E10662"/>
      <c r="F10662"/>
      <c r="G10662"/>
      <c r="H10662"/>
    </row>
    <row r="10663" spans="1:8" s="124" customFormat="1" x14ac:dyDescent="0.25">
      <c r="A10663"/>
      <c r="B10663"/>
      <c r="C10663"/>
      <c r="D10663"/>
      <c r="E10663"/>
      <c r="F10663"/>
      <c r="G10663"/>
      <c r="H10663"/>
    </row>
    <row r="10664" spans="1:8" s="124" customFormat="1" x14ac:dyDescent="0.25">
      <c r="A10664"/>
      <c r="B10664"/>
      <c r="C10664"/>
      <c r="D10664"/>
      <c r="E10664"/>
      <c r="F10664"/>
      <c r="G10664"/>
      <c r="H10664"/>
    </row>
    <row r="10665" spans="1:8" s="124" customFormat="1" x14ac:dyDescent="0.25">
      <c r="A10665"/>
      <c r="B10665"/>
      <c r="C10665"/>
      <c r="D10665"/>
      <c r="E10665"/>
      <c r="F10665"/>
      <c r="G10665"/>
      <c r="H10665"/>
    </row>
    <row r="10666" spans="1:8" s="124" customFormat="1" x14ac:dyDescent="0.25">
      <c r="A10666"/>
      <c r="B10666"/>
      <c r="C10666"/>
      <c r="D10666"/>
      <c r="E10666"/>
      <c r="F10666"/>
      <c r="G10666"/>
      <c r="H10666"/>
    </row>
    <row r="10667" spans="1:8" s="124" customFormat="1" x14ac:dyDescent="0.25">
      <c r="A10667"/>
      <c r="B10667"/>
      <c r="C10667"/>
      <c r="D10667"/>
      <c r="E10667"/>
      <c r="F10667"/>
      <c r="G10667"/>
      <c r="H10667"/>
    </row>
    <row r="10668" spans="1:8" s="124" customFormat="1" x14ac:dyDescent="0.25">
      <c r="A10668"/>
      <c r="B10668"/>
      <c r="C10668"/>
      <c r="D10668"/>
      <c r="E10668"/>
      <c r="F10668"/>
      <c r="G10668"/>
      <c r="H10668"/>
    </row>
    <row r="10669" spans="1:8" s="124" customFormat="1" x14ac:dyDescent="0.25">
      <c r="A10669"/>
      <c r="B10669"/>
      <c r="C10669"/>
      <c r="D10669"/>
      <c r="E10669"/>
      <c r="F10669"/>
      <c r="G10669"/>
      <c r="H10669"/>
    </row>
    <row r="10670" spans="1:8" s="124" customFormat="1" x14ac:dyDescent="0.25">
      <c r="A10670"/>
      <c r="B10670"/>
      <c r="C10670"/>
      <c r="D10670"/>
      <c r="E10670"/>
      <c r="F10670"/>
      <c r="G10670"/>
      <c r="H10670"/>
    </row>
    <row r="10671" spans="1:8" s="124" customFormat="1" x14ac:dyDescent="0.25">
      <c r="A10671"/>
      <c r="B10671"/>
      <c r="C10671"/>
      <c r="D10671"/>
      <c r="E10671"/>
      <c r="F10671"/>
      <c r="G10671"/>
      <c r="H10671"/>
    </row>
    <row r="10672" spans="1:8" s="124" customFormat="1" x14ac:dyDescent="0.25">
      <c r="A10672"/>
      <c r="B10672"/>
      <c r="C10672"/>
      <c r="D10672"/>
      <c r="E10672"/>
      <c r="F10672"/>
      <c r="G10672"/>
      <c r="H10672"/>
    </row>
    <row r="10673" spans="1:8" s="124" customFormat="1" x14ac:dyDescent="0.25">
      <c r="A10673"/>
      <c r="B10673"/>
      <c r="C10673"/>
      <c r="D10673"/>
      <c r="E10673"/>
      <c r="F10673"/>
      <c r="G10673"/>
      <c r="H10673"/>
    </row>
    <row r="10674" spans="1:8" s="124" customFormat="1" x14ac:dyDescent="0.25">
      <c r="A10674"/>
      <c r="B10674"/>
      <c r="C10674"/>
      <c r="D10674"/>
      <c r="E10674"/>
      <c r="F10674"/>
      <c r="G10674"/>
      <c r="H10674"/>
    </row>
    <row r="10675" spans="1:8" s="124" customFormat="1" x14ac:dyDescent="0.25">
      <c r="A10675"/>
      <c r="B10675"/>
      <c r="C10675"/>
      <c r="D10675"/>
      <c r="E10675"/>
      <c r="F10675"/>
      <c r="G10675"/>
      <c r="H10675"/>
    </row>
    <row r="10676" spans="1:8" s="124" customFormat="1" x14ac:dyDescent="0.25">
      <c r="A10676"/>
      <c r="B10676"/>
      <c r="C10676"/>
      <c r="D10676"/>
      <c r="E10676"/>
      <c r="F10676"/>
      <c r="G10676"/>
      <c r="H10676"/>
    </row>
    <row r="10677" spans="1:8" s="124" customFormat="1" x14ac:dyDescent="0.25">
      <c r="A10677"/>
      <c r="B10677"/>
      <c r="C10677"/>
      <c r="D10677"/>
      <c r="E10677"/>
      <c r="F10677"/>
      <c r="G10677"/>
      <c r="H10677"/>
    </row>
    <row r="10678" spans="1:8" s="124" customFormat="1" x14ac:dyDescent="0.25">
      <c r="A10678"/>
      <c r="B10678"/>
      <c r="C10678"/>
      <c r="D10678"/>
      <c r="E10678"/>
      <c r="F10678"/>
      <c r="G10678"/>
      <c r="H10678"/>
    </row>
    <row r="10679" spans="1:8" s="124" customFormat="1" x14ac:dyDescent="0.25">
      <c r="A10679"/>
      <c r="B10679"/>
      <c r="C10679"/>
      <c r="D10679"/>
      <c r="E10679"/>
      <c r="F10679"/>
      <c r="G10679"/>
      <c r="H10679"/>
    </row>
    <row r="10680" spans="1:8" s="124" customFormat="1" x14ac:dyDescent="0.25">
      <c r="A10680"/>
      <c r="B10680"/>
      <c r="C10680"/>
      <c r="D10680"/>
      <c r="E10680"/>
      <c r="F10680"/>
      <c r="G10680"/>
      <c r="H10680"/>
    </row>
    <row r="10681" spans="1:8" s="124" customFormat="1" x14ac:dyDescent="0.25">
      <c r="A10681"/>
      <c r="B10681"/>
      <c r="C10681"/>
      <c r="D10681"/>
      <c r="E10681"/>
      <c r="F10681"/>
      <c r="G10681"/>
      <c r="H10681"/>
    </row>
    <row r="10682" spans="1:8" s="124" customFormat="1" x14ac:dyDescent="0.25">
      <c r="A10682"/>
      <c r="B10682"/>
      <c r="C10682"/>
      <c r="D10682"/>
      <c r="E10682"/>
      <c r="F10682"/>
      <c r="G10682"/>
      <c r="H10682"/>
    </row>
    <row r="10683" spans="1:8" s="124" customFormat="1" x14ac:dyDescent="0.25">
      <c r="A10683"/>
      <c r="B10683"/>
      <c r="C10683"/>
      <c r="D10683"/>
      <c r="E10683"/>
      <c r="F10683"/>
      <c r="G10683"/>
      <c r="H10683"/>
    </row>
    <row r="10684" spans="1:8" s="124" customFormat="1" x14ac:dyDescent="0.25">
      <c r="A10684"/>
      <c r="B10684"/>
      <c r="C10684"/>
      <c r="D10684"/>
      <c r="E10684"/>
      <c r="F10684"/>
      <c r="G10684"/>
      <c r="H10684"/>
    </row>
    <row r="10685" spans="1:8" s="124" customFormat="1" x14ac:dyDescent="0.25">
      <c r="A10685"/>
      <c r="B10685"/>
      <c r="C10685"/>
      <c r="D10685"/>
      <c r="E10685"/>
      <c r="F10685"/>
      <c r="G10685"/>
      <c r="H10685"/>
    </row>
    <row r="10686" spans="1:8" s="124" customFormat="1" x14ac:dyDescent="0.25">
      <c r="A10686"/>
      <c r="B10686"/>
      <c r="C10686"/>
      <c r="D10686"/>
      <c r="E10686"/>
      <c r="F10686"/>
      <c r="G10686"/>
      <c r="H10686"/>
    </row>
    <row r="10687" spans="1:8" s="124" customFormat="1" x14ac:dyDescent="0.25">
      <c r="A10687"/>
      <c r="B10687"/>
      <c r="C10687"/>
      <c r="D10687"/>
      <c r="E10687"/>
      <c r="F10687"/>
      <c r="G10687"/>
      <c r="H10687"/>
    </row>
    <row r="10688" spans="1:8" s="124" customFormat="1" x14ac:dyDescent="0.25">
      <c r="A10688"/>
      <c r="B10688"/>
      <c r="C10688"/>
      <c r="D10688"/>
      <c r="E10688"/>
      <c r="F10688"/>
      <c r="G10688"/>
      <c r="H10688"/>
    </row>
    <row r="10689" spans="1:8" s="124" customFormat="1" x14ac:dyDescent="0.25">
      <c r="A10689"/>
      <c r="B10689"/>
      <c r="C10689"/>
      <c r="D10689"/>
      <c r="E10689"/>
      <c r="F10689"/>
      <c r="G10689"/>
      <c r="H10689"/>
    </row>
    <row r="10690" spans="1:8" s="124" customFormat="1" x14ac:dyDescent="0.25">
      <c r="A10690"/>
      <c r="B10690"/>
      <c r="C10690"/>
      <c r="D10690"/>
      <c r="E10690"/>
      <c r="F10690"/>
      <c r="G10690"/>
      <c r="H10690"/>
    </row>
    <row r="10691" spans="1:8" s="124" customFormat="1" x14ac:dyDescent="0.25">
      <c r="A10691"/>
      <c r="B10691"/>
      <c r="C10691"/>
      <c r="D10691"/>
      <c r="E10691"/>
      <c r="F10691"/>
      <c r="G10691"/>
      <c r="H10691"/>
    </row>
    <row r="10692" spans="1:8" s="124" customFormat="1" x14ac:dyDescent="0.25">
      <c r="A10692"/>
      <c r="B10692"/>
      <c r="C10692"/>
      <c r="D10692"/>
      <c r="E10692"/>
      <c r="F10692"/>
      <c r="G10692"/>
      <c r="H10692"/>
    </row>
    <row r="10693" spans="1:8" s="124" customFormat="1" x14ac:dyDescent="0.25">
      <c r="A10693"/>
      <c r="B10693"/>
      <c r="C10693"/>
      <c r="D10693"/>
      <c r="E10693"/>
      <c r="F10693"/>
      <c r="G10693"/>
      <c r="H10693"/>
    </row>
    <row r="10694" spans="1:8" s="124" customFormat="1" x14ac:dyDescent="0.25">
      <c r="A10694"/>
      <c r="B10694"/>
      <c r="C10694"/>
      <c r="D10694"/>
      <c r="E10694"/>
      <c r="F10694"/>
      <c r="G10694"/>
      <c r="H10694"/>
    </row>
    <row r="10695" spans="1:8" s="124" customFormat="1" x14ac:dyDescent="0.25">
      <c r="A10695"/>
      <c r="B10695"/>
      <c r="C10695"/>
      <c r="D10695"/>
      <c r="E10695"/>
      <c r="F10695"/>
      <c r="G10695"/>
      <c r="H10695"/>
    </row>
    <row r="10696" spans="1:8" s="124" customFormat="1" x14ac:dyDescent="0.25">
      <c r="A10696"/>
      <c r="B10696"/>
      <c r="C10696"/>
      <c r="D10696"/>
      <c r="E10696"/>
      <c r="F10696"/>
      <c r="G10696"/>
      <c r="H10696"/>
    </row>
    <row r="10697" spans="1:8" s="124" customFormat="1" x14ac:dyDescent="0.25">
      <c r="A10697"/>
      <c r="B10697"/>
      <c r="C10697"/>
      <c r="D10697"/>
      <c r="E10697"/>
      <c r="F10697"/>
      <c r="G10697"/>
      <c r="H10697"/>
    </row>
    <row r="10698" spans="1:8" s="124" customFormat="1" x14ac:dyDescent="0.25">
      <c r="A10698"/>
      <c r="B10698"/>
      <c r="C10698"/>
      <c r="D10698"/>
      <c r="E10698"/>
      <c r="F10698"/>
      <c r="G10698"/>
      <c r="H10698"/>
    </row>
    <row r="10699" spans="1:8" s="124" customFormat="1" x14ac:dyDescent="0.25">
      <c r="A10699"/>
      <c r="B10699"/>
      <c r="C10699"/>
      <c r="D10699"/>
      <c r="E10699"/>
      <c r="F10699"/>
      <c r="G10699"/>
      <c r="H10699"/>
    </row>
    <row r="10700" spans="1:8" s="124" customFormat="1" x14ac:dyDescent="0.25">
      <c r="A10700"/>
      <c r="B10700"/>
      <c r="C10700"/>
      <c r="D10700"/>
      <c r="E10700"/>
      <c r="F10700"/>
      <c r="G10700"/>
      <c r="H10700"/>
    </row>
    <row r="10701" spans="1:8" s="124" customFormat="1" x14ac:dyDescent="0.25">
      <c r="A10701"/>
      <c r="B10701"/>
      <c r="C10701"/>
      <c r="D10701"/>
      <c r="E10701"/>
      <c r="F10701"/>
      <c r="G10701"/>
      <c r="H10701"/>
    </row>
    <row r="10702" spans="1:8" s="124" customFormat="1" x14ac:dyDescent="0.25">
      <c r="A10702"/>
      <c r="B10702"/>
      <c r="C10702"/>
      <c r="D10702"/>
      <c r="E10702"/>
      <c r="F10702"/>
      <c r="G10702"/>
      <c r="H10702"/>
    </row>
    <row r="10703" spans="1:8" s="124" customFormat="1" x14ac:dyDescent="0.25">
      <c r="A10703"/>
      <c r="B10703"/>
      <c r="C10703"/>
      <c r="D10703"/>
      <c r="E10703"/>
      <c r="F10703"/>
      <c r="G10703"/>
      <c r="H10703"/>
    </row>
    <row r="10704" spans="1:8" s="124" customFormat="1" x14ac:dyDescent="0.25">
      <c r="A10704"/>
      <c r="B10704"/>
      <c r="C10704"/>
      <c r="D10704"/>
      <c r="E10704"/>
      <c r="F10704"/>
      <c r="G10704"/>
      <c r="H10704"/>
    </row>
    <row r="10705" spans="1:8" s="124" customFormat="1" x14ac:dyDescent="0.25">
      <c r="A10705"/>
      <c r="B10705"/>
      <c r="C10705"/>
      <c r="D10705"/>
      <c r="E10705"/>
      <c r="F10705"/>
      <c r="G10705"/>
      <c r="H10705"/>
    </row>
    <row r="10706" spans="1:8" s="124" customFormat="1" x14ac:dyDescent="0.25">
      <c r="A10706"/>
      <c r="B10706"/>
      <c r="C10706"/>
      <c r="D10706"/>
      <c r="E10706"/>
      <c r="F10706"/>
      <c r="G10706"/>
      <c r="H10706"/>
    </row>
    <row r="10707" spans="1:8" s="124" customFormat="1" x14ac:dyDescent="0.25">
      <c r="A10707"/>
      <c r="B10707"/>
      <c r="C10707"/>
      <c r="D10707"/>
      <c r="E10707"/>
      <c r="F10707"/>
      <c r="G10707"/>
      <c r="H10707"/>
    </row>
    <row r="10708" spans="1:8" s="124" customFormat="1" x14ac:dyDescent="0.25">
      <c r="A10708"/>
      <c r="B10708"/>
      <c r="C10708"/>
      <c r="D10708"/>
      <c r="E10708"/>
      <c r="F10708"/>
      <c r="G10708"/>
      <c r="H10708"/>
    </row>
    <row r="10709" spans="1:8" s="124" customFormat="1" x14ac:dyDescent="0.25">
      <c r="A10709"/>
      <c r="B10709"/>
      <c r="C10709"/>
      <c r="D10709"/>
      <c r="E10709"/>
      <c r="F10709"/>
      <c r="G10709"/>
      <c r="H10709"/>
    </row>
    <row r="10710" spans="1:8" s="124" customFormat="1" x14ac:dyDescent="0.25">
      <c r="A10710"/>
      <c r="B10710"/>
      <c r="C10710"/>
      <c r="D10710"/>
      <c r="E10710"/>
      <c r="F10710"/>
      <c r="G10710"/>
      <c r="H10710"/>
    </row>
    <row r="10711" spans="1:8" s="124" customFormat="1" x14ac:dyDescent="0.25">
      <c r="A10711"/>
      <c r="B10711"/>
      <c r="C10711"/>
      <c r="D10711"/>
      <c r="E10711"/>
      <c r="F10711"/>
      <c r="G10711"/>
      <c r="H10711"/>
    </row>
    <row r="10712" spans="1:8" s="124" customFormat="1" x14ac:dyDescent="0.25">
      <c r="A10712"/>
      <c r="B10712"/>
      <c r="C10712"/>
      <c r="D10712"/>
      <c r="E10712"/>
      <c r="F10712"/>
      <c r="G10712"/>
      <c r="H10712"/>
    </row>
    <row r="10713" spans="1:8" s="124" customFormat="1" x14ac:dyDescent="0.25">
      <c r="A10713"/>
      <c r="B10713"/>
      <c r="C10713"/>
      <c r="D10713"/>
      <c r="E10713"/>
      <c r="F10713"/>
      <c r="G10713"/>
      <c r="H10713"/>
    </row>
    <row r="10714" spans="1:8" s="124" customFormat="1" x14ac:dyDescent="0.25">
      <c r="A10714"/>
      <c r="B10714"/>
      <c r="C10714"/>
      <c r="D10714"/>
      <c r="E10714"/>
      <c r="F10714"/>
      <c r="G10714"/>
      <c r="H10714"/>
    </row>
    <row r="10715" spans="1:8" s="124" customFormat="1" x14ac:dyDescent="0.25">
      <c r="A10715"/>
      <c r="B10715"/>
      <c r="C10715"/>
      <c r="D10715"/>
      <c r="E10715"/>
      <c r="F10715"/>
      <c r="G10715"/>
      <c r="H10715"/>
    </row>
    <row r="10716" spans="1:8" s="124" customFormat="1" x14ac:dyDescent="0.25">
      <c r="A10716"/>
      <c r="B10716"/>
      <c r="C10716"/>
      <c r="D10716"/>
      <c r="E10716"/>
      <c r="F10716"/>
      <c r="G10716"/>
      <c r="H10716"/>
    </row>
    <row r="10717" spans="1:8" s="124" customFormat="1" x14ac:dyDescent="0.25">
      <c r="A10717"/>
      <c r="B10717"/>
      <c r="C10717"/>
      <c r="D10717"/>
      <c r="E10717"/>
      <c r="F10717"/>
      <c r="G10717"/>
      <c r="H10717"/>
    </row>
    <row r="10718" spans="1:8" s="124" customFormat="1" x14ac:dyDescent="0.25">
      <c r="A10718"/>
      <c r="B10718"/>
      <c r="C10718"/>
      <c r="D10718"/>
      <c r="E10718"/>
      <c r="F10718"/>
      <c r="G10718"/>
      <c r="H10718"/>
    </row>
    <row r="10719" spans="1:8" s="124" customFormat="1" x14ac:dyDescent="0.25">
      <c r="A10719"/>
      <c r="B10719"/>
      <c r="C10719"/>
      <c r="D10719"/>
      <c r="E10719"/>
      <c r="F10719"/>
      <c r="G10719"/>
      <c r="H10719"/>
    </row>
    <row r="10720" spans="1:8" s="124" customFormat="1" x14ac:dyDescent="0.25">
      <c r="A10720"/>
      <c r="B10720"/>
      <c r="C10720"/>
      <c r="D10720"/>
      <c r="E10720"/>
      <c r="F10720"/>
      <c r="G10720"/>
      <c r="H10720"/>
    </row>
    <row r="10721" spans="1:8" s="124" customFormat="1" x14ac:dyDescent="0.25">
      <c r="A10721"/>
      <c r="B10721"/>
      <c r="C10721"/>
      <c r="D10721"/>
      <c r="E10721"/>
      <c r="F10721"/>
      <c r="G10721"/>
      <c r="H10721"/>
    </row>
    <row r="10722" spans="1:8" s="124" customFormat="1" x14ac:dyDescent="0.25">
      <c r="A10722"/>
      <c r="B10722"/>
      <c r="C10722"/>
      <c r="D10722"/>
      <c r="E10722"/>
      <c r="F10722"/>
      <c r="G10722"/>
      <c r="H10722"/>
    </row>
    <row r="10723" spans="1:8" s="124" customFormat="1" x14ac:dyDescent="0.25">
      <c r="A10723"/>
      <c r="B10723"/>
      <c r="C10723"/>
      <c r="D10723"/>
      <c r="E10723"/>
      <c r="F10723"/>
      <c r="G10723"/>
      <c r="H10723"/>
    </row>
    <row r="10724" spans="1:8" s="124" customFormat="1" x14ac:dyDescent="0.25">
      <c r="A10724"/>
      <c r="B10724"/>
      <c r="C10724"/>
      <c r="D10724"/>
      <c r="E10724"/>
      <c r="F10724"/>
      <c r="G10724"/>
      <c r="H10724"/>
    </row>
    <row r="10725" spans="1:8" s="124" customFormat="1" x14ac:dyDescent="0.25">
      <c r="A10725"/>
      <c r="B10725"/>
      <c r="C10725"/>
      <c r="D10725"/>
      <c r="E10725"/>
      <c r="F10725"/>
      <c r="G10725"/>
      <c r="H10725"/>
    </row>
    <row r="10726" spans="1:8" s="124" customFormat="1" x14ac:dyDescent="0.25">
      <c r="A10726"/>
      <c r="B10726"/>
      <c r="C10726"/>
      <c r="D10726"/>
      <c r="E10726"/>
      <c r="F10726"/>
      <c r="G10726"/>
      <c r="H10726"/>
    </row>
    <row r="10727" spans="1:8" s="124" customFormat="1" x14ac:dyDescent="0.25">
      <c r="A10727"/>
      <c r="B10727"/>
      <c r="C10727"/>
      <c r="D10727"/>
      <c r="E10727"/>
      <c r="F10727"/>
      <c r="G10727"/>
      <c r="H10727"/>
    </row>
    <row r="10728" spans="1:8" s="124" customFormat="1" x14ac:dyDescent="0.25">
      <c r="A10728"/>
      <c r="B10728"/>
      <c r="C10728"/>
      <c r="D10728"/>
      <c r="E10728"/>
      <c r="F10728"/>
      <c r="G10728"/>
      <c r="H10728"/>
    </row>
    <row r="10729" spans="1:8" s="124" customFormat="1" x14ac:dyDescent="0.25">
      <c r="A10729"/>
      <c r="B10729"/>
      <c r="C10729"/>
      <c r="D10729"/>
      <c r="E10729"/>
      <c r="F10729"/>
      <c r="G10729"/>
      <c r="H10729"/>
    </row>
    <row r="10730" spans="1:8" s="124" customFormat="1" x14ac:dyDescent="0.25">
      <c r="A10730"/>
      <c r="B10730"/>
      <c r="C10730"/>
      <c r="D10730"/>
      <c r="E10730"/>
      <c r="F10730"/>
      <c r="G10730"/>
      <c r="H10730"/>
    </row>
    <row r="10731" spans="1:8" s="124" customFormat="1" x14ac:dyDescent="0.25">
      <c r="A10731"/>
      <c r="B10731"/>
      <c r="C10731"/>
      <c r="D10731"/>
      <c r="E10731"/>
      <c r="F10731"/>
      <c r="G10731"/>
      <c r="H10731"/>
    </row>
    <row r="10732" spans="1:8" s="124" customFormat="1" x14ac:dyDescent="0.25">
      <c r="A10732"/>
      <c r="B10732"/>
      <c r="C10732"/>
      <c r="D10732"/>
      <c r="E10732"/>
      <c r="F10732"/>
      <c r="G10732"/>
      <c r="H10732"/>
    </row>
    <row r="10733" spans="1:8" s="124" customFormat="1" x14ac:dyDescent="0.25">
      <c r="A10733"/>
      <c r="B10733"/>
      <c r="C10733"/>
      <c r="D10733"/>
      <c r="E10733"/>
      <c r="F10733"/>
      <c r="G10733"/>
      <c r="H10733"/>
    </row>
    <row r="10734" spans="1:8" s="124" customFormat="1" x14ac:dyDescent="0.25">
      <c r="A10734"/>
      <c r="B10734"/>
      <c r="C10734"/>
      <c r="D10734"/>
      <c r="E10734"/>
      <c r="F10734"/>
      <c r="G10734"/>
      <c r="H10734"/>
    </row>
    <row r="10735" spans="1:8" s="124" customFormat="1" x14ac:dyDescent="0.25">
      <c r="A10735"/>
      <c r="B10735"/>
      <c r="C10735"/>
      <c r="D10735"/>
      <c r="E10735"/>
      <c r="F10735"/>
      <c r="G10735"/>
      <c r="H10735"/>
    </row>
    <row r="10736" spans="1:8" s="124" customFormat="1" x14ac:dyDescent="0.25">
      <c r="A10736"/>
      <c r="B10736"/>
      <c r="C10736"/>
      <c r="D10736"/>
      <c r="E10736"/>
      <c r="F10736"/>
      <c r="G10736"/>
      <c r="H10736"/>
    </row>
    <row r="10737" spans="1:8" s="124" customFormat="1" x14ac:dyDescent="0.25">
      <c r="A10737"/>
      <c r="B10737"/>
      <c r="C10737"/>
      <c r="D10737"/>
      <c r="E10737"/>
      <c r="F10737"/>
      <c r="G10737"/>
      <c r="H10737"/>
    </row>
    <row r="10738" spans="1:8" s="124" customFormat="1" x14ac:dyDescent="0.25">
      <c r="A10738"/>
      <c r="B10738"/>
      <c r="C10738"/>
      <c r="D10738"/>
      <c r="E10738"/>
      <c r="F10738"/>
      <c r="G10738"/>
      <c r="H10738"/>
    </row>
    <row r="10739" spans="1:8" s="124" customFormat="1" x14ac:dyDescent="0.25">
      <c r="A10739"/>
      <c r="B10739"/>
      <c r="C10739"/>
      <c r="D10739"/>
      <c r="E10739"/>
      <c r="F10739"/>
      <c r="G10739"/>
      <c r="H10739"/>
    </row>
    <row r="10740" spans="1:8" s="124" customFormat="1" x14ac:dyDescent="0.25">
      <c r="A10740"/>
      <c r="B10740"/>
      <c r="C10740"/>
      <c r="D10740"/>
      <c r="E10740"/>
      <c r="F10740"/>
      <c r="G10740"/>
      <c r="H10740"/>
    </row>
    <row r="10741" spans="1:8" s="124" customFormat="1" x14ac:dyDescent="0.25">
      <c r="A10741"/>
      <c r="B10741"/>
      <c r="C10741"/>
      <c r="D10741"/>
      <c r="E10741"/>
      <c r="F10741"/>
      <c r="G10741"/>
      <c r="H10741"/>
    </row>
    <row r="10742" spans="1:8" s="124" customFormat="1" x14ac:dyDescent="0.25">
      <c r="A10742"/>
      <c r="B10742"/>
      <c r="C10742"/>
      <c r="D10742"/>
      <c r="E10742"/>
      <c r="F10742"/>
      <c r="G10742"/>
      <c r="H10742"/>
    </row>
    <row r="10743" spans="1:8" s="124" customFormat="1" x14ac:dyDescent="0.25">
      <c r="A10743"/>
      <c r="B10743"/>
      <c r="C10743"/>
      <c r="D10743"/>
      <c r="E10743"/>
      <c r="F10743"/>
      <c r="G10743"/>
      <c r="H10743"/>
    </row>
    <row r="10744" spans="1:8" s="124" customFormat="1" x14ac:dyDescent="0.25">
      <c r="A10744"/>
      <c r="B10744"/>
      <c r="C10744"/>
      <c r="D10744"/>
      <c r="E10744"/>
      <c r="F10744"/>
      <c r="G10744"/>
      <c r="H10744"/>
    </row>
    <row r="10745" spans="1:8" s="124" customFormat="1" x14ac:dyDescent="0.25">
      <c r="A10745"/>
      <c r="B10745"/>
      <c r="C10745"/>
      <c r="D10745"/>
      <c r="E10745"/>
      <c r="F10745"/>
      <c r="G10745"/>
      <c r="H10745"/>
    </row>
    <row r="10746" spans="1:8" s="124" customFormat="1" x14ac:dyDescent="0.25">
      <c r="A10746"/>
      <c r="B10746"/>
      <c r="C10746"/>
      <c r="D10746"/>
      <c r="E10746"/>
      <c r="F10746"/>
      <c r="G10746"/>
      <c r="H10746"/>
    </row>
    <row r="10747" spans="1:8" s="124" customFormat="1" x14ac:dyDescent="0.25">
      <c r="A10747"/>
      <c r="B10747"/>
      <c r="C10747"/>
      <c r="D10747"/>
      <c r="E10747"/>
      <c r="F10747"/>
      <c r="G10747"/>
      <c r="H10747"/>
    </row>
    <row r="10748" spans="1:8" s="124" customFormat="1" x14ac:dyDescent="0.25">
      <c r="A10748"/>
      <c r="B10748"/>
      <c r="C10748"/>
      <c r="D10748"/>
      <c r="E10748"/>
      <c r="F10748"/>
      <c r="G10748"/>
      <c r="H10748"/>
    </row>
    <row r="10749" spans="1:8" s="124" customFormat="1" x14ac:dyDescent="0.25">
      <c r="A10749"/>
      <c r="B10749"/>
      <c r="C10749"/>
      <c r="D10749"/>
      <c r="E10749"/>
      <c r="F10749"/>
      <c r="G10749"/>
      <c r="H10749"/>
    </row>
    <row r="10750" spans="1:8" s="124" customFormat="1" x14ac:dyDescent="0.25">
      <c r="A10750"/>
      <c r="B10750"/>
      <c r="C10750"/>
      <c r="D10750"/>
      <c r="E10750"/>
      <c r="F10750"/>
      <c r="G10750"/>
      <c r="H10750"/>
    </row>
    <row r="10751" spans="1:8" s="124" customFormat="1" x14ac:dyDescent="0.25">
      <c r="A10751"/>
      <c r="B10751"/>
      <c r="C10751"/>
      <c r="D10751"/>
      <c r="E10751"/>
      <c r="F10751"/>
      <c r="G10751"/>
      <c r="H10751"/>
    </row>
    <row r="10752" spans="1:8" s="124" customFormat="1" x14ac:dyDescent="0.25">
      <c r="A10752"/>
      <c r="B10752"/>
      <c r="C10752"/>
      <c r="D10752"/>
      <c r="E10752"/>
      <c r="F10752"/>
      <c r="G10752"/>
      <c r="H10752"/>
    </row>
    <row r="10753" spans="1:8" s="124" customFormat="1" x14ac:dyDescent="0.25">
      <c r="A10753"/>
      <c r="B10753"/>
      <c r="C10753"/>
      <c r="D10753"/>
      <c r="E10753"/>
      <c r="F10753"/>
      <c r="G10753"/>
      <c r="H10753"/>
    </row>
    <row r="10754" spans="1:8" s="124" customFormat="1" x14ac:dyDescent="0.25">
      <c r="A10754"/>
      <c r="B10754"/>
      <c r="C10754"/>
      <c r="D10754"/>
      <c r="E10754"/>
      <c r="F10754"/>
      <c r="G10754"/>
      <c r="H10754"/>
    </row>
    <row r="10755" spans="1:8" s="124" customFormat="1" x14ac:dyDescent="0.25">
      <c r="A10755"/>
      <c r="B10755"/>
      <c r="C10755"/>
      <c r="D10755"/>
      <c r="E10755"/>
      <c r="F10755"/>
      <c r="G10755"/>
      <c r="H10755"/>
    </row>
    <row r="10756" spans="1:8" s="124" customFormat="1" x14ac:dyDescent="0.25">
      <c r="A10756"/>
      <c r="B10756"/>
      <c r="C10756"/>
      <c r="D10756"/>
      <c r="E10756"/>
      <c r="F10756"/>
      <c r="G10756"/>
      <c r="H10756"/>
    </row>
    <row r="10757" spans="1:8" s="124" customFormat="1" x14ac:dyDescent="0.25">
      <c r="A10757"/>
      <c r="B10757"/>
      <c r="C10757"/>
      <c r="D10757"/>
      <c r="E10757"/>
      <c r="F10757"/>
      <c r="G10757"/>
      <c r="H10757"/>
    </row>
    <row r="10758" spans="1:8" s="124" customFormat="1" x14ac:dyDescent="0.25">
      <c r="A10758"/>
      <c r="B10758"/>
      <c r="C10758"/>
      <c r="D10758"/>
      <c r="E10758"/>
      <c r="F10758"/>
      <c r="G10758"/>
      <c r="H10758"/>
    </row>
    <row r="10759" spans="1:8" s="124" customFormat="1" x14ac:dyDescent="0.25">
      <c r="A10759"/>
      <c r="B10759"/>
      <c r="C10759"/>
      <c r="D10759"/>
      <c r="E10759"/>
      <c r="F10759"/>
      <c r="G10759"/>
      <c r="H10759"/>
    </row>
    <row r="10760" spans="1:8" s="124" customFormat="1" x14ac:dyDescent="0.25">
      <c r="A10760"/>
      <c r="B10760"/>
      <c r="C10760"/>
      <c r="D10760"/>
      <c r="E10760"/>
      <c r="F10760"/>
      <c r="G10760"/>
      <c r="H10760"/>
    </row>
    <row r="10761" spans="1:8" s="124" customFormat="1" x14ac:dyDescent="0.25">
      <c r="A10761"/>
      <c r="B10761"/>
      <c r="C10761"/>
      <c r="D10761"/>
      <c r="E10761"/>
      <c r="F10761"/>
      <c r="G10761"/>
      <c r="H10761"/>
    </row>
    <row r="10762" spans="1:8" s="124" customFormat="1" x14ac:dyDescent="0.25">
      <c r="A10762"/>
      <c r="B10762"/>
      <c r="C10762"/>
      <c r="D10762"/>
      <c r="E10762"/>
      <c r="F10762"/>
      <c r="G10762"/>
      <c r="H10762"/>
    </row>
    <row r="10763" spans="1:8" s="124" customFormat="1" x14ac:dyDescent="0.25">
      <c r="A10763"/>
      <c r="B10763"/>
      <c r="C10763"/>
      <c r="D10763"/>
      <c r="E10763"/>
      <c r="F10763"/>
      <c r="G10763"/>
      <c r="H10763"/>
    </row>
    <row r="10764" spans="1:8" s="124" customFormat="1" x14ac:dyDescent="0.25">
      <c r="A10764"/>
      <c r="B10764"/>
      <c r="C10764"/>
      <c r="D10764"/>
      <c r="E10764"/>
      <c r="F10764"/>
      <c r="G10764"/>
      <c r="H10764"/>
    </row>
    <row r="10765" spans="1:8" s="124" customFormat="1" x14ac:dyDescent="0.25">
      <c r="A10765"/>
      <c r="B10765"/>
      <c r="C10765"/>
      <c r="D10765"/>
      <c r="E10765"/>
      <c r="F10765"/>
      <c r="G10765"/>
      <c r="H10765"/>
    </row>
    <row r="10766" spans="1:8" s="124" customFormat="1" x14ac:dyDescent="0.25">
      <c r="A10766"/>
      <c r="B10766"/>
      <c r="C10766"/>
      <c r="D10766"/>
      <c r="E10766"/>
      <c r="F10766"/>
      <c r="G10766"/>
      <c r="H10766"/>
    </row>
    <row r="10767" spans="1:8" s="124" customFormat="1" x14ac:dyDescent="0.25">
      <c r="A10767"/>
      <c r="B10767"/>
      <c r="C10767"/>
      <c r="D10767"/>
      <c r="E10767"/>
      <c r="F10767"/>
      <c r="G10767"/>
      <c r="H10767"/>
    </row>
    <row r="10768" spans="1:8" s="124" customFormat="1" x14ac:dyDescent="0.25">
      <c r="A10768"/>
      <c r="B10768"/>
      <c r="C10768"/>
      <c r="D10768"/>
      <c r="E10768"/>
      <c r="F10768"/>
      <c r="G10768"/>
      <c r="H10768"/>
    </row>
    <row r="10769" spans="1:8" s="124" customFormat="1" x14ac:dyDescent="0.25">
      <c r="A10769"/>
      <c r="B10769"/>
      <c r="C10769"/>
      <c r="D10769"/>
      <c r="E10769"/>
      <c r="F10769"/>
      <c r="G10769"/>
      <c r="H10769"/>
    </row>
    <row r="10770" spans="1:8" s="124" customFormat="1" x14ac:dyDescent="0.25">
      <c r="A10770"/>
      <c r="B10770"/>
      <c r="C10770"/>
      <c r="D10770"/>
      <c r="E10770"/>
      <c r="F10770"/>
      <c r="G10770"/>
      <c r="H10770"/>
    </row>
    <row r="10771" spans="1:8" s="124" customFormat="1" x14ac:dyDescent="0.25">
      <c r="A10771"/>
      <c r="B10771"/>
      <c r="C10771"/>
      <c r="D10771"/>
      <c r="E10771"/>
      <c r="F10771"/>
      <c r="G10771"/>
      <c r="H10771"/>
    </row>
    <row r="10772" spans="1:8" s="124" customFormat="1" x14ac:dyDescent="0.25">
      <c r="A10772"/>
      <c r="B10772"/>
      <c r="C10772"/>
      <c r="D10772"/>
      <c r="E10772"/>
      <c r="F10772"/>
      <c r="G10772"/>
      <c r="H10772"/>
    </row>
    <row r="10773" spans="1:8" s="124" customFormat="1" x14ac:dyDescent="0.25">
      <c r="A10773"/>
      <c r="B10773"/>
      <c r="C10773"/>
      <c r="D10773"/>
      <c r="E10773"/>
      <c r="F10773"/>
      <c r="G10773"/>
      <c r="H10773"/>
    </row>
    <row r="10774" spans="1:8" s="124" customFormat="1" x14ac:dyDescent="0.25">
      <c r="A10774"/>
      <c r="B10774"/>
      <c r="C10774"/>
      <c r="D10774"/>
      <c r="E10774"/>
      <c r="F10774"/>
      <c r="G10774"/>
      <c r="H10774"/>
    </row>
    <row r="10775" spans="1:8" s="124" customFormat="1" x14ac:dyDescent="0.25">
      <c r="A10775"/>
      <c r="B10775"/>
      <c r="C10775"/>
      <c r="D10775"/>
      <c r="E10775"/>
      <c r="F10775"/>
      <c r="G10775"/>
      <c r="H10775"/>
    </row>
    <row r="10776" spans="1:8" s="124" customFormat="1" x14ac:dyDescent="0.25">
      <c r="A10776"/>
      <c r="B10776"/>
      <c r="C10776"/>
      <c r="D10776"/>
      <c r="E10776"/>
      <c r="F10776"/>
      <c r="G10776"/>
      <c r="H10776"/>
    </row>
    <row r="10777" spans="1:8" s="124" customFormat="1" x14ac:dyDescent="0.25">
      <c r="A10777"/>
      <c r="B10777"/>
      <c r="C10777"/>
      <c r="D10777"/>
      <c r="E10777"/>
      <c r="F10777"/>
      <c r="G10777"/>
      <c r="H10777"/>
    </row>
    <row r="10778" spans="1:8" s="124" customFormat="1" x14ac:dyDescent="0.25">
      <c r="A10778"/>
      <c r="B10778"/>
      <c r="C10778"/>
      <c r="D10778"/>
      <c r="E10778"/>
      <c r="F10778"/>
      <c r="G10778"/>
      <c r="H10778"/>
    </row>
    <row r="10779" spans="1:8" s="124" customFormat="1" x14ac:dyDescent="0.25">
      <c r="A10779"/>
      <c r="B10779"/>
      <c r="C10779"/>
      <c r="D10779"/>
      <c r="E10779"/>
      <c r="F10779"/>
      <c r="G10779"/>
      <c r="H10779"/>
    </row>
    <row r="10780" spans="1:8" s="124" customFormat="1" x14ac:dyDescent="0.25">
      <c r="A10780"/>
      <c r="B10780"/>
      <c r="C10780"/>
      <c r="D10780"/>
      <c r="E10780"/>
      <c r="F10780"/>
      <c r="G10780"/>
      <c r="H10780"/>
    </row>
    <row r="10781" spans="1:8" s="124" customFormat="1" x14ac:dyDescent="0.25">
      <c r="A10781"/>
      <c r="B10781"/>
      <c r="C10781"/>
      <c r="D10781"/>
      <c r="E10781"/>
      <c r="F10781"/>
      <c r="G10781"/>
      <c r="H10781"/>
    </row>
    <row r="10782" spans="1:8" s="124" customFormat="1" x14ac:dyDescent="0.25">
      <c r="A10782"/>
      <c r="B10782"/>
      <c r="C10782"/>
      <c r="D10782"/>
      <c r="E10782"/>
      <c r="F10782"/>
      <c r="G10782"/>
      <c r="H10782"/>
    </row>
    <row r="10783" spans="1:8" s="124" customFormat="1" x14ac:dyDescent="0.25">
      <c r="A10783"/>
      <c r="B10783"/>
      <c r="C10783"/>
      <c r="D10783"/>
      <c r="E10783"/>
      <c r="F10783"/>
      <c r="G10783"/>
      <c r="H10783"/>
    </row>
    <row r="10784" spans="1:8" s="124" customFormat="1" x14ac:dyDescent="0.25">
      <c r="A10784"/>
      <c r="B10784"/>
      <c r="C10784"/>
      <c r="D10784"/>
      <c r="E10784"/>
      <c r="F10784"/>
      <c r="G10784"/>
      <c r="H10784"/>
    </row>
    <row r="10785" spans="1:8" s="124" customFormat="1" x14ac:dyDescent="0.25">
      <c r="A10785"/>
      <c r="B10785"/>
      <c r="C10785"/>
      <c r="D10785"/>
      <c r="E10785"/>
      <c r="F10785"/>
      <c r="G10785"/>
      <c r="H10785"/>
    </row>
    <row r="10786" spans="1:8" s="124" customFormat="1" x14ac:dyDescent="0.25">
      <c r="A10786"/>
      <c r="B10786"/>
      <c r="C10786"/>
      <c r="D10786"/>
      <c r="E10786"/>
      <c r="F10786"/>
      <c r="G10786"/>
      <c r="H10786"/>
    </row>
    <row r="10787" spans="1:8" s="124" customFormat="1" x14ac:dyDescent="0.25">
      <c r="A10787"/>
      <c r="B10787"/>
      <c r="C10787"/>
      <c r="D10787"/>
      <c r="E10787"/>
      <c r="F10787"/>
      <c r="G10787"/>
      <c r="H10787"/>
    </row>
    <row r="10788" spans="1:8" s="124" customFormat="1" x14ac:dyDescent="0.25">
      <c r="A10788"/>
      <c r="B10788"/>
      <c r="C10788"/>
      <c r="D10788"/>
      <c r="E10788"/>
      <c r="F10788"/>
      <c r="G10788"/>
      <c r="H10788"/>
    </row>
    <row r="10789" spans="1:8" s="124" customFormat="1" x14ac:dyDescent="0.25">
      <c r="A10789"/>
      <c r="B10789"/>
      <c r="C10789"/>
      <c r="D10789"/>
      <c r="E10789"/>
      <c r="F10789"/>
      <c r="G10789"/>
      <c r="H10789"/>
    </row>
    <row r="10790" spans="1:8" s="124" customFormat="1" x14ac:dyDescent="0.25">
      <c r="A10790"/>
      <c r="B10790"/>
      <c r="C10790"/>
      <c r="D10790"/>
      <c r="E10790"/>
      <c r="F10790"/>
      <c r="G10790"/>
      <c r="H10790"/>
    </row>
    <row r="10791" spans="1:8" s="124" customFormat="1" x14ac:dyDescent="0.25">
      <c r="A10791"/>
      <c r="B10791"/>
      <c r="C10791"/>
      <c r="D10791"/>
      <c r="E10791"/>
      <c r="F10791"/>
      <c r="G10791"/>
      <c r="H10791"/>
    </row>
    <row r="10792" spans="1:8" s="124" customFormat="1" x14ac:dyDescent="0.25">
      <c r="A10792"/>
      <c r="B10792"/>
      <c r="C10792"/>
      <c r="D10792"/>
      <c r="E10792"/>
      <c r="F10792"/>
      <c r="G10792"/>
      <c r="H10792"/>
    </row>
    <row r="10793" spans="1:8" s="124" customFormat="1" x14ac:dyDescent="0.25">
      <c r="A10793"/>
      <c r="B10793"/>
      <c r="C10793"/>
      <c r="D10793"/>
      <c r="E10793"/>
      <c r="F10793"/>
      <c r="G10793"/>
      <c r="H10793"/>
    </row>
    <row r="10794" spans="1:8" s="124" customFormat="1" x14ac:dyDescent="0.25">
      <c r="A10794"/>
      <c r="B10794"/>
      <c r="C10794"/>
      <c r="D10794"/>
      <c r="E10794"/>
      <c r="F10794"/>
      <c r="G10794"/>
      <c r="H10794"/>
    </row>
    <row r="10795" spans="1:8" s="124" customFormat="1" x14ac:dyDescent="0.25">
      <c r="A10795"/>
      <c r="B10795"/>
      <c r="C10795"/>
      <c r="D10795"/>
      <c r="E10795"/>
      <c r="F10795"/>
      <c r="G10795"/>
      <c r="H10795"/>
    </row>
    <row r="10796" spans="1:8" s="124" customFormat="1" x14ac:dyDescent="0.25">
      <c r="A10796"/>
      <c r="B10796"/>
      <c r="C10796"/>
      <c r="D10796"/>
      <c r="E10796"/>
      <c r="F10796"/>
      <c r="G10796"/>
      <c r="H10796"/>
    </row>
    <row r="10797" spans="1:8" s="124" customFormat="1" x14ac:dyDescent="0.25">
      <c r="A10797"/>
      <c r="B10797"/>
      <c r="C10797"/>
      <c r="D10797"/>
      <c r="E10797"/>
      <c r="F10797"/>
      <c r="G10797"/>
      <c r="H10797"/>
    </row>
    <row r="10798" spans="1:8" s="124" customFormat="1" x14ac:dyDescent="0.25">
      <c r="A10798"/>
      <c r="B10798"/>
      <c r="C10798"/>
      <c r="D10798"/>
      <c r="E10798"/>
      <c r="F10798"/>
      <c r="G10798"/>
      <c r="H10798"/>
    </row>
    <row r="10799" spans="1:8" s="124" customFormat="1" x14ac:dyDescent="0.25">
      <c r="A10799"/>
      <c r="B10799"/>
      <c r="C10799"/>
      <c r="D10799"/>
      <c r="E10799"/>
      <c r="F10799"/>
      <c r="G10799"/>
      <c r="H10799"/>
    </row>
    <row r="10800" spans="1:8" s="124" customFormat="1" x14ac:dyDescent="0.25">
      <c r="A10800"/>
      <c r="B10800"/>
      <c r="C10800"/>
      <c r="D10800"/>
      <c r="E10800"/>
      <c r="F10800"/>
      <c r="G10800"/>
      <c r="H10800"/>
    </row>
    <row r="10801" spans="1:8" s="124" customFormat="1" x14ac:dyDescent="0.25">
      <c r="A10801"/>
      <c r="B10801"/>
      <c r="C10801"/>
      <c r="D10801"/>
      <c r="E10801"/>
      <c r="F10801"/>
      <c r="G10801"/>
      <c r="H10801"/>
    </row>
    <row r="10802" spans="1:8" s="124" customFormat="1" x14ac:dyDescent="0.25">
      <c r="A10802"/>
      <c r="B10802"/>
      <c r="C10802"/>
      <c r="D10802"/>
      <c r="E10802"/>
      <c r="F10802"/>
      <c r="G10802"/>
      <c r="H10802"/>
    </row>
    <row r="10803" spans="1:8" s="124" customFormat="1" x14ac:dyDescent="0.25">
      <c r="A10803"/>
      <c r="B10803"/>
      <c r="C10803"/>
      <c r="D10803"/>
      <c r="E10803"/>
      <c r="F10803"/>
      <c r="G10803"/>
      <c r="H10803"/>
    </row>
    <row r="10804" spans="1:8" s="124" customFormat="1" x14ac:dyDescent="0.25">
      <c r="A10804"/>
      <c r="B10804"/>
      <c r="C10804"/>
      <c r="D10804"/>
      <c r="E10804"/>
      <c r="F10804"/>
      <c r="G10804"/>
      <c r="H10804"/>
    </row>
    <row r="10805" spans="1:8" s="124" customFormat="1" x14ac:dyDescent="0.25">
      <c r="A10805"/>
      <c r="B10805"/>
      <c r="C10805"/>
      <c r="D10805"/>
      <c r="E10805"/>
      <c r="F10805"/>
      <c r="G10805"/>
      <c r="H10805"/>
    </row>
    <row r="10806" spans="1:8" s="124" customFormat="1" x14ac:dyDescent="0.25">
      <c r="A10806"/>
      <c r="B10806"/>
      <c r="C10806"/>
      <c r="D10806"/>
      <c r="E10806"/>
      <c r="F10806"/>
      <c r="G10806"/>
      <c r="H10806"/>
    </row>
    <row r="10807" spans="1:8" s="124" customFormat="1" x14ac:dyDescent="0.25">
      <c r="A10807"/>
      <c r="B10807"/>
      <c r="C10807"/>
      <c r="D10807"/>
      <c r="E10807"/>
      <c r="F10807"/>
      <c r="G10807"/>
      <c r="H10807"/>
    </row>
    <row r="10808" spans="1:8" s="124" customFormat="1" x14ac:dyDescent="0.25">
      <c r="A10808"/>
      <c r="B10808"/>
      <c r="C10808"/>
      <c r="D10808"/>
      <c r="E10808"/>
      <c r="F10808"/>
      <c r="G10808"/>
      <c r="H10808"/>
    </row>
    <row r="10809" spans="1:8" s="124" customFormat="1" x14ac:dyDescent="0.25">
      <c r="A10809"/>
      <c r="B10809"/>
      <c r="C10809"/>
      <c r="D10809"/>
      <c r="E10809"/>
      <c r="F10809"/>
      <c r="G10809"/>
      <c r="H10809"/>
    </row>
    <row r="10810" spans="1:8" s="124" customFormat="1" x14ac:dyDescent="0.25">
      <c r="A10810"/>
      <c r="B10810"/>
      <c r="C10810"/>
      <c r="D10810"/>
      <c r="E10810"/>
      <c r="F10810"/>
      <c r="G10810"/>
      <c r="H10810"/>
    </row>
    <row r="10811" spans="1:8" s="124" customFormat="1" x14ac:dyDescent="0.25">
      <c r="A10811"/>
      <c r="B10811"/>
      <c r="C10811"/>
      <c r="D10811"/>
      <c r="E10811"/>
      <c r="F10811"/>
      <c r="G10811"/>
      <c r="H10811"/>
    </row>
    <row r="10812" spans="1:8" s="124" customFormat="1" x14ac:dyDescent="0.25">
      <c r="A10812"/>
      <c r="B10812"/>
      <c r="C10812"/>
      <c r="D10812"/>
      <c r="E10812"/>
      <c r="F10812"/>
      <c r="G10812"/>
      <c r="H10812"/>
    </row>
    <row r="10813" spans="1:8" s="124" customFormat="1" x14ac:dyDescent="0.25">
      <c r="A10813"/>
      <c r="B10813"/>
      <c r="C10813"/>
      <c r="D10813"/>
      <c r="E10813"/>
      <c r="F10813"/>
      <c r="G10813"/>
      <c r="H10813"/>
    </row>
    <row r="10814" spans="1:8" s="124" customFormat="1" x14ac:dyDescent="0.25">
      <c r="A10814"/>
      <c r="B10814"/>
      <c r="C10814"/>
      <c r="D10814"/>
      <c r="E10814"/>
      <c r="F10814"/>
      <c r="G10814"/>
      <c r="H10814"/>
    </row>
    <row r="10815" spans="1:8" s="124" customFormat="1" x14ac:dyDescent="0.25">
      <c r="A10815"/>
      <c r="B10815"/>
      <c r="C10815"/>
      <c r="D10815"/>
      <c r="E10815"/>
      <c r="F10815"/>
      <c r="G10815"/>
      <c r="H10815"/>
    </row>
    <row r="10816" spans="1:8" s="124" customFormat="1" x14ac:dyDescent="0.25">
      <c r="A10816"/>
      <c r="B10816"/>
      <c r="C10816"/>
      <c r="D10816"/>
      <c r="E10816"/>
      <c r="F10816"/>
      <c r="G10816"/>
      <c r="H10816"/>
    </row>
    <row r="10817" spans="1:8" s="124" customFormat="1" x14ac:dyDescent="0.25">
      <c r="A10817"/>
      <c r="B10817"/>
      <c r="C10817"/>
      <c r="D10817"/>
      <c r="E10817"/>
      <c r="F10817"/>
      <c r="G10817"/>
      <c r="H10817"/>
    </row>
    <row r="10818" spans="1:8" s="124" customFormat="1" x14ac:dyDescent="0.25">
      <c r="A10818"/>
      <c r="B10818"/>
      <c r="C10818"/>
      <c r="D10818"/>
      <c r="E10818"/>
      <c r="F10818"/>
      <c r="G10818"/>
      <c r="H10818"/>
    </row>
    <row r="10819" spans="1:8" s="124" customFormat="1" x14ac:dyDescent="0.25">
      <c r="A10819"/>
      <c r="B10819"/>
      <c r="C10819"/>
      <c r="D10819"/>
      <c r="E10819"/>
      <c r="F10819"/>
      <c r="G10819"/>
      <c r="H10819"/>
    </row>
    <row r="10820" spans="1:8" s="124" customFormat="1" x14ac:dyDescent="0.25">
      <c r="A10820"/>
      <c r="B10820"/>
      <c r="C10820"/>
      <c r="D10820"/>
      <c r="E10820"/>
      <c r="F10820"/>
      <c r="G10820"/>
      <c r="H10820"/>
    </row>
    <row r="10821" spans="1:8" s="124" customFormat="1" x14ac:dyDescent="0.25">
      <c r="A10821"/>
      <c r="B10821"/>
      <c r="C10821"/>
      <c r="D10821"/>
      <c r="E10821"/>
      <c r="F10821"/>
      <c r="G10821"/>
      <c r="H10821"/>
    </row>
    <row r="10822" spans="1:8" s="124" customFormat="1" x14ac:dyDescent="0.25">
      <c r="A10822"/>
      <c r="B10822"/>
      <c r="C10822"/>
      <c r="D10822"/>
      <c r="E10822"/>
      <c r="F10822"/>
      <c r="G10822"/>
      <c r="H10822"/>
    </row>
    <row r="10823" spans="1:8" s="124" customFormat="1" x14ac:dyDescent="0.25">
      <c r="A10823"/>
      <c r="B10823"/>
      <c r="C10823"/>
      <c r="D10823"/>
      <c r="E10823"/>
      <c r="F10823"/>
      <c r="G10823"/>
      <c r="H10823"/>
    </row>
    <row r="10824" spans="1:8" s="124" customFormat="1" x14ac:dyDescent="0.25">
      <c r="A10824"/>
      <c r="B10824"/>
      <c r="C10824"/>
      <c r="D10824"/>
      <c r="E10824"/>
      <c r="F10824"/>
      <c r="G10824"/>
      <c r="H10824"/>
    </row>
    <row r="10825" spans="1:8" s="124" customFormat="1" x14ac:dyDescent="0.25">
      <c r="A10825"/>
      <c r="B10825"/>
      <c r="C10825"/>
      <c r="D10825"/>
      <c r="E10825"/>
      <c r="F10825"/>
      <c r="G10825"/>
      <c r="H10825"/>
    </row>
    <row r="10826" spans="1:8" s="124" customFormat="1" x14ac:dyDescent="0.25">
      <c r="A10826"/>
      <c r="B10826"/>
      <c r="C10826"/>
      <c r="D10826"/>
      <c r="E10826"/>
      <c r="F10826"/>
      <c r="G10826"/>
      <c r="H10826"/>
    </row>
    <row r="10827" spans="1:8" s="124" customFormat="1" x14ac:dyDescent="0.25">
      <c r="A10827"/>
      <c r="B10827"/>
      <c r="C10827"/>
      <c r="D10827"/>
      <c r="E10827"/>
      <c r="F10827"/>
      <c r="G10827"/>
      <c r="H10827"/>
    </row>
    <row r="10828" spans="1:8" s="124" customFormat="1" x14ac:dyDescent="0.25">
      <c r="A10828"/>
      <c r="B10828"/>
      <c r="C10828"/>
      <c r="D10828"/>
      <c r="E10828"/>
      <c r="F10828"/>
      <c r="G10828"/>
      <c r="H10828"/>
    </row>
    <row r="10829" spans="1:8" s="124" customFormat="1" x14ac:dyDescent="0.25">
      <c r="A10829"/>
      <c r="B10829"/>
      <c r="C10829"/>
      <c r="D10829"/>
      <c r="E10829"/>
      <c r="F10829"/>
      <c r="G10829"/>
      <c r="H10829"/>
    </row>
    <row r="10830" spans="1:8" s="124" customFormat="1" x14ac:dyDescent="0.25">
      <c r="A10830"/>
      <c r="B10830"/>
      <c r="C10830"/>
      <c r="D10830"/>
      <c r="E10830"/>
      <c r="F10830"/>
      <c r="G10830"/>
      <c r="H10830"/>
    </row>
    <row r="10831" spans="1:8" s="124" customFormat="1" x14ac:dyDescent="0.25">
      <c r="A10831"/>
      <c r="B10831"/>
      <c r="C10831"/>
      <c r="D10831"/>
      <c r="E10831"/>
      <c r="F10831"/>
      <c r="G10831"/>
      <c r="H10831"/>
    </row>
    <row r="10832" spans="1:8" s="124" customFormat="1" x14ac:dyDescent="0.25">
      <c r="A10832"/>
      <c r="B10832"/>
      <c r="C10832"/>
      <c r="D10832"/>
      <c r="E10832"/>
      <c r="F10832"/>
      <c r="G10832"/>
      <c r="H10832"/>
    </row>
    <row r="10833" spans="1:8" s="124" customFormat="1" x14ac:dyDescent="0.25">
      <c r="A10833"/>
      <c r="B10833"/>
      <c r="C10833"/>
      <c r="D10833"/>
      <c r="E10833"/>
      <c r="F10833"/>
      <c r="G10833"/>
      <c r="H10833"/>
    </row>
    <row r="10834" spans="1:8" s="124" customFormat="1" x14ac:dyDescent="0.25">
      <c r="A10834"/>
      <c r="B10834"/>
      <c r="C10834"/>
      <c r="D10834"/>
      <c r="E10834"/>
      <c r="F10834"/>
      <c r="G10834"/>
      <c r="H10834"/>
    </row>
    <row r="10835" spans="1:8" s="124" customFormat="1" x14ac:dyDescent="0.25">
      <c r="A10835"/>
      <c r="B10835"/>
      <c r="C10835"/>
      <c r="D10835"/>
      <c r="E10835"/>
      <c r="F10835"/>
      <c r="G10835"/>
      <c r="H10835"/>
    </row>
    <row r="10836" spans="1:8" s="124" customFormat="1" x14ac:dyDescent="0.25">
      <c r="A10836"/>
      <c r="B10836"/>
      <c r="C10836"/>
      <c r="D10836"/>
      <c r="E10836"/>
      <c r="F10836"/>
      <c r="G10836"/>
      <c r="H10836"/>
    </row>
    <row r="10837" spans="1:8" s="124" customFormat="1" x14ac:dyDescent="0.25">
      <c r="A10837"/>
      <c r="B10837"/>
      <c r="C10837"/>
      <c r="D10837"/>
      <c r="E10837"/>
      <c r="F10837"/>
      <c r="G10837"/>
      <c r="H10837"/>
    </row>
    <row r="10838" spans="1:8" s="124" customFormat="1" x14ac:dyDescent="0.25">
      <c r="A10838"/>
      <c r="B10838"/>
      <c r="C10838"/>
      <c r="D10838"/>
      <c r="E10838"/>
      <c r="F10838"/>
      <c r="G10838"/>
      <c r="H10838"/>
    </row>
    <row r="10839" spans="1:8" s="124" customFormat="1" x14ac:dyDescent="0.25">
      <c r="A10839"/>
      <c r="B10839"/>
      <c r="C10839"/>
      <c r="D10839"/>
      <c r="E10839"/>
      <c r="F10839"/>
      <c r="G10839"/>
      <c r="H10839"/>
    </row>
    <row r="10840" spans="1:8" s="124" customFormat="1" x14ac:dyDescent="0.25">
      <c r="A10840"/>
      <c r="B10840"/>
      <c r="C10840"/>
      <c r="D10840"/>
      <c r="E10840"/>
      <c r="F10840"/>
      <c r="G10840"/>
      <c r="H10840"/>
    </row>
    <row r="10841" spans="1:8" s="124" customFormat="1" x14ac:dyDescent="0.25">
      <c r="A10841"/>
      <c r="B10841"/>
      <c r="C10841"/>
      <c r="D10841"/>
      <c r="E10841"/>
      <c r="F10841"/>
      <c r="G10841"/>
      <c r="H10841"/>
    </row>
    <row r="10842" spans="1:8" s="124" customFormat="1" x14ac:dyDescent="0.25">
      <c r="A10842"/>
      <c r="B10842"/>
      <c r="C10842"/>
      <c r="D10842"/>
      <c r="E10842"/>
      <c r="F10842"/>
      <c r="G10842"/>
      <c r="H10842"/>
    </row>
    <row r="10843" spans="1:8" s="124" customFormat="1" x14ac:dyDescent="0.25">
      <c r="A10843"/>
      <c r="B10843"/>
      <c r="C10843"/>
      <c r="D10843"/>
      <c r="E10843"/>
      <c r="F10843"/>
      <c r="G10843"/>
      <c r="H10843"/>
    </row>
    <row r="10844" spans="1:8" s="124" customFormat="1" x14ac:dyDescent="0.25">
      <c r="A10844"/>
      <c r="B10844"/>
      <c r="C10844"/>
      <c r="D10844"/>
      <c r="E10844"/>
      <c r="F10844"/>
      <c r="G10844"/>
      <c r="H10844"/>
    </row>
    <row r="10845" spans="1:8" s="124" customFormat="1" x14ac:dyDescent="0.25">
      <c r="A10845"/>
      <c r="B10845"/>
      <c r="C10845"/>
      <c r="D10845"/>
      <c r="E10845"/>
      <c r="F10845"/>
      <c r="G10845"/>
      <c r="H10845"/>
    </row>
    <row r="10846" spans="1:8" s="124" customFormat="1" x14ac:dyDescent="0.25">
      <c r="A10846"/>
      <c r="B10846"/>
      <c r="C10846"/>
      <c r="D10846"/>
      <c r="E10846"/>
      <c r="F10846"/>
      <c r="G10846"/>
      <c r="H10846"/>
    </row>
    <row r="10847" spans="1:8" s="124" customFormat="1" x14ac:dyDescent="0.25">
      <c r="A10847"/>
      <c r="B10847"/>
      <c r="C10847"/>
      <c r="D10847"/>
      <c r="E10847"/>
      <c r="F10847"/>
      <c r="G10847"/>
      <c r="H10847"/>
    </row>
    <row r="10848" spans="1:8" s="124" customFormat="1" x14ac:dyDescent="0.25">
      <c r="A10848"/>
      <c r="B10848"/>
      <c r="C10848"/>
      <c r="D10848"/>
      <c r="E10848"/>
      <c r="F10848"/>
      <c r="G10848"/>
      <c r="H10848"/>
    </row>
    <row r="10849" spans="1:8" s="124" customFormat="1" x14ac:dyDescent="0.25">
      <c r="A10849"/>
      <c r="B10849"/>
      <c r="C10849"/>
      <c r="D10849"/>
      <c r="E10849"/>
      <c r="F10849"/>
      <c r="G10849"/>
      <c r="H10849"/>
    </row>
    <row r="10850" spans="1:8" s="124" customFormat="1" x14ac:dyDescent="0.25">
      <c r="A10850"/>
      <c r="B10850"/>
      <c r="C10850"/>
      <c r="D10850"/>
      <c r="E10850"/>
      <c r="F10850"/>
      <c r="G10850"/>
      <c r="H10850"/>
    </row>
    <row r="10851" spans="1:8" s="124" customFormat="1" x14ac:dyDescent="0.25">
      <c r="A10851"/>
      <c r="B10851"/>
      <c r="C10851"/>
      <c r="D10851"/>
      <c r="E10851"/>
      <c r="F10851"/>
      <c r="G10851"/>
      <c r="H10851"/>
    </row>
    <row r="10852" spans="1:8" s="124" customFormat="1" x14ac:dyDescent="0.25">
      <c r="A10852"/>
      <c r="B10852"/>
      <c r="C10852"/>
      <c r="D10852"/>
      <c r="E10852"/>
      <c r="F10852"/>
      <c r="G10852"/>
      <c r="H10852"/>
    </row>
    <row r="10853" spans="1:8" s="124" customFormat="1" x14ac:dyDescent="0.25">
      <c r="A10853"/>
      <c r="B10853"/>
      <c r="C10853"/>
      <c r="D10853"/>
      <c r="E10853"/>
      <c r="F10853"/>
      <c r="G10853"/>
      <c r="H10853"/>
    </row>
    <row r="10854" spans="1:8" s="124" customFormat="1" x14ac:dyDescent="0.25">
      <c r="A10854"/>
      <c r="B10854"/>
      <c r="C10854"/>
      <c r="D10854"/>
      <c r="E10854"/>
      <c r="F10854"/>
      <c r="G10854"/>
      <c r="H10854"/>
    </row>
    <row r="10855" spans="1:8" s="124" customFormat="1" x14ac:dyDescent="0.25">
      <c r="A10855"/>
      <c r="B10855"/>
      <c r="C10855"/>
      <c r="D10855"/>
      <c r="E10855"/>
      <c r="F10855"/>
      <c r="G10855"/>
      <c r="H10855"/>
    </row>
    <row r="10856" spans="1:8" s="124" customFormat="1" x14ac:dyDescent="0.25">
      <c r="A10856"/>
      <c r="B10856"/>
      <c r="C10856"/>
      <c r="D10856"/>
      <c r="E10856"/>
      <c r="F10856"/>
      <c r="G10856"/>
      <c r="H10856"/>
    </row>
    <row r="10857" spans="1:8" s="124" customFormat="1" x14ac:dyDescent="0.25">
      <c r="A10857"/>
      <c r="B10857"/>
      <c r="C10857"/>
      <c r="D10857"/>
      <c r="E10857"/>
      <c r="F10857"/>
      <c r="G10857"/>
      <c r="H10857"/>
    </row>
    <row r="10858" spans="1:8" s="124" customFormat="1" x14ac:dyDescent="0.25">
      <c r="A10858"/>
      <c r="B10858"/>
      <c r="C10858"/>
      <c r="D10858"/>
      <c r="E10858"/>
      <c r="F10858"/>
      <c r="G10858"/>
      <c r="H10858"/>
    </row>
    <row r="10859" spans="1:8" s="124" customFormat="1" x14ac:dyDescent="0.25">
      <c r="A10859"/>
      <c r="B10859"/>
      <c r="C10859"/>
      <c r="D10859"/>
      <c r="E10859"/>
      <c r="F10859"/>
      <c r="G10859"/>
      <c r="H10859"/>
    </row>
    <row r="10860" spans="1:8" s="124" customFormat="1" x14ac:dyDescent="0.25">
      <c r="A10860"/>
      <c r="B10860"/>
      <c r="C10860"/>
      <c r="D10860"/>
      <c r="E10860"/>
      <c r="F10860"/>
      <c r="G10860"/>
      <c r="H10860"/>
    </row>
    <row r="10861" spans="1:8" s="124" customFormat="1" x14ac:dyDescent="0.25">
      <c r="A10861"/>
      <c r="B10861"/>
      <c r="C10861"/>
      <c r="D10861"/>
      <c r="E10861"/>
      <c r="F10861"/>
      <c r="G10861"/>
      <c r="H10861"/>
    </row>
    <row r="10862" spans="1:8" s="124" customFormat="1" x14ac:dyDescent="0.25">
      <c r="A10862"/>
      <c r="B10862"/>
      <c r="C10862"/>
      <c r="D10862"/>
      <c r="E10862"/>
      <c r="F10862"/>
      <c r="G10862"/>
      <c r="H10862"/>
    </row>
    <row r="10863" spans="1:8" s="124" customFormat="1" x14ac:dyDescent="0.25">
      <c r="A10863"/>
      <c r="B10863"/>
      <c r="C10863"/>
      <c r="D10863"/>
      <c r="E10863"/>
      <c r="F10863"/>
      <c r="G10863"/>
      <c r="H10863"/>
    </row>
    <row r="10864" spans="1:8" s="124" customFormat="1" x14ac:dyDescent="0.25">
      <c r="A10864"/>
      <c r="B10864"/>
      <c r="C10864"/>
      <c r="D10864"/>
      <c r="E10864"/>
      <c r="F10864"/>
      <c r="G10864"/>
      <c r="H10864"/>
    </row>
    <row r="10865" spans="1:8" s="124" customFormat="1" x14ac:dyDescent="0.25">
      <c r="A10865"/>
      <c r="B10865"/>
      <c r="C10865"/>
      <c r="D10865"/>
      <c r="E10865"/>
      <c r="F10865"/>
      <c r="G10865"/>
      <c r="H10865"/>
    </row>
    <row r="10866" spans="1:8" s="124" customFormat="1" x14ac:dyDescent="0.25">
      <c r="A10866"/>
      <c r="B10866"/>
      <c r="C10866"/>
      <c r="D10866"/>
      <c r="E10866"/>
      <c r="F10866"/>
      <c r="G10866"/>
      <c r="H10866"/>
    </row>
    <row r="10867" spans="1:8" s="124" customFormat="1" x14ac:dyDescent="0.25">
      <c r="A10867"/>
      <c r="B10867"/>
      <c r="C10867"/>
      <c r="D10867"/>
      <c r="E10867"/>
      <c r="F10867"/>
      <c r="G10867"/>
      <c r="H10867"/>
    </row>
    <row r="10868" spans="1:8" s="124" customFormat="1" x14ac:dyDescent="0.25">
      <c r="A10868"/>
      <c r="B10868"/>
      <c r="C10868"/>
      <c r="D10868"/>
      <c r="E10868"/>
      <c r="F10868"/>
      <c r="G10868"/>
      <c r="H10868"/>
    </row>
    <row r="10869" spans="1:8" s="124" customFormat="1" x14ac:dyDescent="0.25">
      <c r="A10869"/>
      <c r="B10869"/>
      <c r="C10869"/>
      <c r="D10869"/>
      <c r="E10869"/>
      <c r="F10869"/>
      <c r="G10869"/>
      <c r="H10869"/>
    </row>
    <row r="10870" spans="1:8" s="124" customFormat="1" x14ac:dyDescent="0.25">
      <c r="A10870"/>
      <c r="B10870"/>
      <c r="C10870"/>
      <c r="D10870"/>
      <c r="E10870"/>
      <c r="F10870"/>
      <c r="G10870"/>
      <c r="H10870"/>
    </row>
    <row r="10871" spans="1:8" s="124" customFormat="1" x14ac:dyDescent="0.25">
      <c r="A10871"/>
      <c r="B10871"/>
      <c r="C10871"/>
      <c r="D10871"/>
      <c r="E10871"/>
      <c r="F10871"/>
      <c r="G10871"/>
      <c r="H10871"/>
    </row>
    <row r="10872" spans="1:8" s="124" customFormat="1" x14ac:dyDescent="0.25">
      <c r="A10872"/>
      <c r="B10872"/>
      <c r="C10872"/>
      <c r="D10872"/>
      <c r="E10872"/>
      <c r="F10872"/>
      <c r="G10872"/>
      <c r="H10872"/>
    </row>
    <row r="10873" spans="1:8" s="124" customFormat="1" x14ac:dyDescent="0.25">
      <c r="A10873"/>
      <c r="B10873"/>
      <c r="C10873"/>
      <c r="D10873"/>
      <c r="E10873"/>
      <c r="F10873"/>
      <c r="G10873"/>
      <c r="H10873"/>
    </row>
    <row r="10874" spans="1:8" s="124" customFormat="1" x14ac:dyDescent="0.25">
      <c r="A10874"/>
      <c r="B10874"/>
      <c r="C10874"/>
      <c r="D10874"/>
      <c r="E10874"/>
      <c r="F10874"/>
      <c r="G10874"/>
      <c r="H10874"/>
    </row>
    <row r="10875" spans="1:8" s="124" customFormat="1" x14ac:dyDescent="0.25">
      <c r="A10875"/>
      <c r="B10875"/>
      <c r="C10875"/>
      <c r="D10875"/>
      <c r="E10875"/>
      <c r="F10875"/>
      <c r="G10875"/>
      <c r="H10875"/>
    </row>
    <row r="10876" spans="1:8" s="124" customFormat="1" x14ac:dyDescent="0.25">
      <c r="A10876"/>
      <c r="B10876"/>
      <c r="C10876"/>
      <c r="D10876"/>
      <c r="E10876"/>
      <c r="F10876"/>
      <c r="G10876"/>
      <c r="H10876"/>
    </row>
    <row r="10877" spans="1:8" s="124" customFormat="1" x14ac:dyDescent="0.25">
      <c r="A10877"/>
      <c r="B10877"/>
      <c r="C10877"/>
      <c r="D10877"/>
      <c r="E10877"/>
      <c r="F10877"/>
      <c r="G10877"/>
      <c r="H10877"/>
    </row>
    <row r="10878" spans="1:8" s="124" customFormat="1" x14ac:dyDescent="0.25">
      <c r="A10878"/>
      <c r="B10878"/>
      <c r="C10878"/>
      <c r="D10878"/>
      <c r="E10878"/>
      <c r="F10878"/>
      <c r="G10878"/>
      <c r="H10878"/>
    </row>
    <row r="10879" spans="1:8" s="124" customFormat="1" x14ac:dyDescent="0.25">
      <c r="A10879"/>
      <c r="B10879"/>
      <c r="C10879"/>
      <c r="D10879"/>
      <c r="E10879"/>
      <c r="F10879"/>
      <c r="G10879"/>
      <c r="H10879"/>
    </row>
    <row r="10880" spans="1:8" s="124" customFormat="1" x14ac:dyDescent="0.25">
      <c r="A10880"/>
      <c r="B10880"/>
      <c r="C10880"/>
      <c r="D10880"/>
      <c r="E10880"/>
      <c r="F10880"/>
      <c r="G10880"/>
      <c r="H10880"/>
    </row>
    <row r="10881" spans="1:8" s="124" customFormat="1" x14ac:dyDescent="0.25">
      <c r="A10881"/>
      <c r="B10881"/>
      <c r="C10881"/>
      <c r="D10881"/>
      <c r="E10881"/>
      <c r="F10881"/>
      <c r="G10881"/>
      <c r="H10881"/>
    </row>
    <row r="10882" spans="1:8" s="124" customFormat="1" x14ac:dyDescent="0.25">
      <c r="A10882"/>
      <c r="B10882"/>
      <c r="C10882"/>
      <c r="D10882"/>
      <c r="E10882"/>
      <c r="F10882"/>
      <c r="G10882"/>
      <c r="H10882"/>
    </row>
    <row r="10883" spans="1:8" s="124" customFormat="1" x14ac:dyDescent="0.25">
      <c r="A10883"/>
      <c r="B10883"/>
      <c r="C10883"/>
      <c r="D10883"/>
      <c r="E10883"/>
      <c r="F10883"/>
      <c r="G10883"/>
      <c r="H10883"/>
    </row>
    <row r="10884" spans="1:8" s="124" customFormat="1" x14ac:dyDescent="0.25">
      <c r="A10884"/>
      <c r="B10884"/>
      <c r="C10884"/>
      <c r="D10884"/>
      <c r="E10884"/>
      <c r="F10884"/>
      <c r="G10884"/>
      <c r="H10884"/>
    </row>
    <row r="10885" spans="1:8" s="124" customFormat="1" x14ac:dyDescent="0.25">
      <c r="A10885"/>
      <c r="B10885"/>
      <c r="C10885"/>
      <c r="D10885"/>
      <c r="E10885"/>
      <c r="F10885"/>
      <c r="G10885"/>
      <c r="H10885"/>
    </row>
    <row r="10886" spans="1:8" s="124" customFormat="1" x14ac:dyDescent="0.25">
      <c r="A10886"/>
      <c r="B10886"/>
      <c r="C10886"/>
      <c r="D10886"/>
      <c r="E10886"/>
      <c r="F10886"/>
      <c r="G10886"/>
      <c r="H10886"/>
    </row>
    <row r="10887" spans="1:8" s="124" customFormat="1" x14ac:dyDescent="0.25">
      <c r="A10887"/>
      <c r="B10887"/>
      <c r="C10887"/>
      <c r="D10887"/>
      <c r="E10887"/>
      <c r="F10887"/>
      <c r="G10887"/>
      <c r="H10887"/>
    </row>
    <row r="10888" spans="1:8" s="124" customFormat="1" x14ac:dyDescent="0.25">
      <c r="A10888"/>
      <c r="B10888"/>
      <c r="C10888"/>
      <c r="D10888"/>
      <c r="E10888"/>
      <c r="F10888"/>
      <c r="G10888"/>
      <c r="H10888"/>
    </row>
    <row r="10889" spans="1:8" s="124" customFormat="1" x14ac:dyDescent="0.25">
      <c r="A10889"/>
      <c r="B10889"/>
      <c r="C10889"/>
      <c r="D10889"/>
      <c r="E10889"/>
      <c r="F10889"/>
      <c r="G10889"/>
      <c r="H10889"/>
    </row>
    <row r="10890" spans="1:8" s="124" customFormat="1" x14ac:dyDescent="0.25">
      <c r="A10890"/>
      <c r="B10890"/>
      <c r="C10890"/>
      <c r="D10890"/>
      <c r="E10890"/>
      <c r="F10890"/>
      <c r="G10890"/>
      <c r="H10890"/>
    </row>
    <row r="10891" spans="1:8" s="124" customFormat="1" x14ac:dyDescent="0.25">
      <c r="A10891"/>
      <c r="B10891"/>
      <c r="C10891"/>
      <c r="D10891"/>
      <c r="E10891"/>
      <c r="F10891"/>
      <c r="G10891"/>
      <c r="H10891"/>
    </row>
    <row r="10892" spans="1:8" s="124" customFormat="1" x14ac:dyDescent="0.25">
      <c r="A10892"/>
      <c r="B10892"/>
      <c r="C10892"/>
      <c r="D10892"/>
      <c r="E10892"/>
      <c r="F10892"/>
      <c r="G10892"/>
      <c r="H10892"/>
    </row>
    <row r="10893" spans="1:8" s="124" customFormat="1" x14ac:dyDescent="0.25">
      <c r="A10893"/>
      <c r="B10893"/>
      <c r="C10893"/>
      <c r="D10893"/>
      <c r="E10893"/>
      <c r="F10893"/>
      <c r="G10893"/>
      <c r="H10893"/>
    </row>
    <row r="10894" spans="1:8" s="124" customFormat="1" x14ac:dyDescent="0.25">
      <c r="A10894"/>
      <c r="B10894"/>
      <c r="C10894"/>
      <c r="D10894"/>
      <c r="E10894"/>
      <c r="F10894"/>
      <c r="G10894"/>
      <c r="H10894"/>
    </row>
    <row r="10895" spans="1:8" s="124" customFormat="1" x14ac:dyDescent="0.25">
      <c r="A10895"/>
      <c r="B10895"/>
      <c r="C10895"/>
      <c r="D10895"/>
      <c r="E10895"/>
      <c r="F10895"/>
      <c r="G10895"/>
      <c r="H10895"/>
    </row>
    <row r="10896" spans="1:8" s="124" customFormat="1" x14ac:dyDescent="0.25">
      <c r="A10896"/>
      <c r="B10896"/>
      <c r="C10896"/>
      <c r="D10896"/>
      <c r="E10896"/>
      <c r="F10896"/>
      <c r="G10896"/>
      <c r="H10896"/>
    </row>
    <row r="10897" spans="1:8" s="124" customFormat="1" x14ac:dyDescent="0.25">
      <c r="A10897"/>
      <c r="B10897"/>
      <c r="C10897"/>
      <c r="D10897"/>
      <c r="E10897"/>
      <c r="F10897"/>
      <c r="G10897"/>
      <c r="H10897"/>
    </row>
    <row r="10898" spans="1:8" s="124" customFormat="1" x14ac:dyDescent="0.25">
      <c r="A10898"/>
      <c r="B10898"/>
      <c r="C10898"/>
      <c r="D10898"/>
      <c r="E10898"/>
      <c r="F10898"/>
      <c r="G10898"/>
      <c r="H10898"/>
    </row>
    <row r="10899" spans="1:8" s="124" customFormat="1" x14ac:dyDescent="0.25">
      <c r="A10899"/>
      <c r="B10899"/>
      <c r="C10899"/>
      <c r="D10899"/>
      <c r="E10899"/>
      <c r="F10899"/>
      <c r="G10899"/>
      <c r="H10899"/>
    </row>
    <row r="10900" spans="1:8" s="124" customFormat="1" x14ac:dyDescent="0.25">
      <c r="A10900"/>
      <c r="B10900"/>
      <c r="C10900"/>
      <c r="D10900"/>
      <c r="E10900"/>
      <c r="F10900"/>
      <c r="G10900"/>
      <c r="H10900"/>
    </row>
    <row r="10901" spans="1:8" s="124" customFormat="1" x14ac:dyDescent="0.25">
      <c r="A10901"/>
      <c r="B10901"/>
      <c r="C10901"/>
      <c r="D10901"/>
      <c r="E10901"/>
      <c r="F10901"/>
      <c r="G10901"/>
      <c r="H10901"/>
    </row>
    <row r="10902" spans="1:8" s="124" customFormat="1" x14ac:dyDescent="0.25">
      <c r="A10902"/>
      <c r="B10902"/>
      <c r="C10902"/>
      <c r="D10902"/>
      <c r="E10902"/>
      <c r="F10902"/>
      <c r="G10902"/>
      <c r="H10902"/>
    </row>
    <row r="10903" spans="1:8" s="124" customFormat="1" x14ac:dyDescent="0.25">
      <c r="A10903"/>
      <c r="B10903"/>
      <c r="C10903"/>
      <c r="D10903"/>
      <c r="E10903"/>
      <c r="F10903"/>
      <c r="G10903"/>
      <c r="H10903"/>
    </row>
    <row r="10904" spans="1:8" s="124" customFormat="1" x14ac:dyDescent="0.25">
      <c r="A10904"/>
      <c r="B10904"/>
      <c r="C10904"/>
      <c r="D10904"/>
      <c r="E10904"/>
      <c r="F10904"/>
      <c r="G10904"/>
      <c r="H10904"/>
    </row>
    <row r="10905" spans="1:8" s="124" customFormat="1" x14ac:dyDescent="0.25">
      <c r="A10905"/>
      <c r="B10905"/>
      <c r="C10905"/>
      <c r="D10905"/>
      <c r="E10905"/>
      <c r="F10905"/>
      <c r="G10905"/>
      <c r="H10905"/>
    </row>
    <row r="10906" spans="1:8" s="124" customFormat="1" x14ac:dyDescent="0.25">
      <c r="A10906"/>
      <c r="B10906"/>
      <c r="C10906"/>
      <c r="D10906"/>
      <c r="E10906"/>
      <c r="F10906"/>
      <c r="G10906"/>
      <c r="H10906"/>
    </row>
    <row r="10907" spans="1:8" s="124" customFormat="1" x14ac:dyDescent="0.25">
      <c r="A10907"/>
      <c r="B10907"/>
      <c r="C10907"/>
      <c r="D10907"/>
      <c r="E10907"/>
      <c r="F10907"/>
      <c r="G10907"/>
      <c r="H10907"/>
    </row>
    <row r="10908" spans="1:8" s="124" customFormat="1" x14ac:dyDescent="0.25">
      <c r="A10908"/>
      <c r="B10908"/>
      <c r="C10908"/>
      <c r="D10908"/>
      <c r="E10908"/>
      <c r="F10908"/>
      <c r="G10908"/>
      <c r="H10908"/>
    </row>
    <row r="10909" spans="1:8" s="124" customFormat="1" x14ac:dyDescent="0.25">
      <c r="A10909"/>
      <c r="B10909"/>
      <c r="C10909"/>
      <c r="D10909"/>
      <c r="E10909"/>
      <c r="F10909"/>
      <c r="G10909"/>
      <c r="H10909"/>
    </row>
    <row r="10910" spans="1:8" s="124" customFormat="1" x14ac:dyDescent="0.25">
      <c r="A10910"/>
      <c r="B10910"/>
      <c r="C10910"/>
      <c r="D10910"/>
      <c r="E10910"/>
      <c r="F10910"/>
      <c r="G10910"/>
      <c r="H10910"/>
    </row>
    <row r="10911" spans="1:8" s="124" customFormat="1" x14ac:dyDescent="0.25">
      <c r="A10911"/>
      <c r="B10911"/>
      <c r="C10911"/>
      <c r="D10911"/>
      <c r="E10911"/>
      <c r="F10911"/>
      <c r="G10911"/>
      <c r="H10911"/>
    </row>
    <row r="10912" spans="1:8" s="124" customFormat="1" x14ac:dyDescent="0.25">
      <c r="A10912"/>
      <c r="B10912"/>
      <c r="C10912"/>
      <c r="D10912"/>
      <c r="E10912"/>
      <c r="F10912"/>
      <c r="G10912"/>
      <c r="H10912"/>
    </row>
    <row r="10913" spans="1:8" s="124" customFormat="1" x14ac:dyDescent="0.25">
      <c r="A10913"/>
      <c r="B10913"/>
      <c r="C10913"/>
      <c r="D10913"/>
      <c r="E10913"/>
      <c r="F10913"/>
      <c r="G10913"/>
      <c r="H10913"/>
    </row>
    <row r="10914" spans="1:8" s="124" customFormat="1" x14ac:dyDescent="0.25">
      <c r="A10914"/>
      <c r="B10914"/>
      <c r="C10914"/>
      <c r="D10914"/>
      <c r="E10914"/>
      <c r="F10914"/>
      <c r="G10914"/>
      <c r="H10914"/>
    </row>
    <row r="10915" spans="1:8" s="124" customFormat="1" x14ac:dyDescent="0.25">
      <c r="A10915"/>
      <c r="B10915"/>
      <c r="C10915"/>
      <c r="D10915"/>
      <c r="E10915"/>
      <c r="F10915"/>
      <c r="G10915"/>
      <c r="H10915"/>
    </row>
    <row r="10916" spans="1:8" s="124" customFormat="1" x14ac:dyDescent="0.25">
      <c r="A10916"/>
      <c r="B10916"/>
      <c r="C10916"/>
      <c r="D10916"/>
      <c r="E10916"/>
      <c r="F10916"/>
      <c r="G10916"/>
      <c r="H10916"/>
    </row>
    <row r="10917" spans="1:8" s="124" customFormat="1" x14ac:dyDescent="0.25">
      <c r="A10917"/>
      <c r="B10917"/>
      <c r="C10917"/>
      <c r="D10917"/>
      <c r="E10917"/>
      <c r="F10917"/>
      <c r="G10917"/>
      <c r="H10917"/>
    </row>
    <row r="10918" spans="1:8" s="124" customFormat="1" x14ac:dyDescent="0.25">
      <c r="A10918"/>
      <c r="B10918"/>
      <c r="C10918"/>
      <c r="D10918"/>
      <c r="E10918"/>
      <c r="F10918"/>
      <c r="G10918"/>
      <c r="H10918"/>
    </row>
    <row r="10919" spans="1:8" s="124" customFormat="1" x14ac:dyDescent="0.25">
      <c r="A10919"/>
      <c r="B10919"/>
      <c r="C10919"/>
      <c r="D10919"/>
      <c r="E10919"/>
      <c r="F10919"/>
      <c r="G10919"/>
      <c r="H10919"/>
    </row>
    <row r="10920" spans="1:8" s="124" customFormat="1" x14ac:dyDescent="0.25">
      <c r="A10920"/>
      <c r="B10920"/>
      <c r="C10920"/>
      <c r="D10920"/>
      <c r="E10920"/>
      <c r="F10920"/>
      <c r="G10920"/>
      <c r="H10920"/>
    </row>
    <row r="10921" spans="1:8" s="124" customFormat="1" x14ac:dyDescent="0.25">
      <c r="A10921"/>
      <c r="B10921"/>
      <c r="C10921"/>
      <c r="D10921"/>
      <c r="E10921"/>
      <c r="F10921"/>
      <c r="G10921"/>
      <c r="H10921"/>
    </row>
    <row r="10922" spans="1:8" s="124" customFormat="1" x14ac:dyDescent="0.25">
      <c r="A10922"/>
      <c r="B10922"/>
      <c r="C10922"/>
      <c r="D10922"/>
      <c r="E10922"/>
      <c r="F10922"/>
      <c r="G10922"/>
      <c r="H10922"/>
    </row>
    <row r="10923" spans="1:8" s="124" customFormat="1" x14ac:dyDescent="0.25">
      <c r="A10923"/>
      <c r="B10923"/>
      <c r="C10923"/>
      <c r="D10923"/>
      <c r="E10923"/>
      <c r="F10923"/>
      <c r="G10923"/>
      <c r="H10923"/>
    </row>
    <row r="10924" spans="1:8" s="124" customFormat="1" x14ac:dyDescent="0.25">
      <c r="A10924"/>
      <c r="B10924"/>
      <c r="C10924"/>
      <c r="D10924"/>
      <c r="E10924"/>
      <c r="F10924"/>
      <c r="G10924"/>
      <c r="H10924"/>
    </row>
    <row r="10925" spans="1:8" s="124" customFormat="1" x14ac:dyDescent="0.25">
      <c r="A10925"/>
      <c r="B10925"/>
      <c r="C10925"/>
      <c r="D10925"/>
      <c r="E10925"/>
      <c r="F10925"/>
      <c r="G10925"/>
      <c r="H10925"/>
    </row>
    <row r="10926" spans="1:8" s="124" customFormat="1" x14ac:dyDescent="0.25">
      <c r="A10926"/>
      <c r="B10926"/>
      <c r="C10926"/>
      <c r="D10926"/>
      <c r="E10926"/>
      <c r="F10926"/>
      <c r="G10926"/>
      <c r="H10926"/>
    </row>
    <row r="10927" spans="1:8" s="124" customFormat="1" x14ac:dyDescent="0.25">
      <c r="A10927"/>
      <c r="B10927"/>
      <c r="C10927"/>
      <c r="D10927"/>
      <c r="E10927"/>
      <c r="F10927"/>
      <c r="G10927"/>
      <c r="H10927"/>
    </row>
    <row r="10928" spans="1:8" s="124" customFormat="1" x14ac:dyDescent="0.25">
      <c r="A10928"/>
      <c r="B10928"/>
      <c r="C10928"/>
      <c r="D10928"/>
      <c r="E10928"/>
      <c r="F10928"/>
      <c r="G10928"/>
      <c r="H10928"/>
    </row>
    <row r="10929" spans="1:8" s="124" customFormat="1" x14ac:dyDescent="0.25">
      <c r="A10929"/>
      <c r="B10929"/>
      <c r="C10929"/>
      <c r="D10929"/>
      <c r="E10929"/>
      <c r="F10929"/>
      <c r="G10929"/>
      <c r="H10929"/>
    </row>
    <row r="10930" spans="1:8" s="124" customFormat="1" x14ac:dyDescent="0.25">
      <c r="A10930"/>
      <c r="B10930"/>
      <c r="C10930"/>
      <c r="D10930"/>
      <c r="E10930"/>
      <c r="F10930"/>
      <c r="G10930"/>
      <c r="H10930"/>
    </row>
    <row r="10931" spans="1:8" s="124" customFormat="1" x14ac:dyDescent="0.25">
      <c r="A10931"/>
      <c r="B10931"/>
      <c r="C10931"/>
      <c r="D10931"/>
      <c r="E10931"/>
      <c r="F10931"/>
      <c r="G10931"/>
      <c r="H10931"/>
    </row>
    <row r="10932" spans="1:8" s="124" customFormat="1" x14ac:dyDescent="0.25">
      <c r="A10932"/>
      <c r="B10932"/>
      <c r="C10932"/>
      <c r="D10932"/>
      <c r="E10932"/>
      <c r="F10932"/>
      <c r="G10932"/>
      <c r="H10932"/>
    </row>
    <row r="10933" spans="1:8" s="124" customFormat="1" x14ac:dyDescent="0.25">
      <c r="A10933"/>
      <c r="B10933"/>
      <c r="C10933"/>
      <c r="D10933"/>
      <c r="E10933"/>
      <c r="F10933"/>
      <c r="G10933"/>
      <c r="H10933"/>
    </row>
    <row r="10934" spans="1:8" s="124" customFormat="1" x14ac:dyDescent="0.25">
      <c r="A10934"/>
      <c r="B10934"/>
      <c r="C10934"/>
      <c r="D10934"/>
      <c r="E10934"/>
      <c r="F10934"/>
      <c r="G10934"/>
      <c r="H10934"/>
    </row>
    <row r="10935" spans="1:8" s="124" customFormat="1" x14ac:dyDescent="0.25">
      <c r="A10935"/>
      <c r="B10935"/>
      <c r="C10935"/>
      <c r="D10935"/>
      <c r="E10935"/>
      <c r="F10935"/>
      <c r="G10935"/>
      <c r="H10935"/>
    </row>
    <row r="10936" spans="1:8" s="124" customFormat="1" x14ac:dyDescent="0.25">
      <c r="A10936"/>
      <c r="B10936"/>
      <c r="C10936"/>
      <c r="D10936"/>
      <c r="E10936"/>
      <c r="F10936"/>
      <c r="G10936"/>
      <c r="H10936"/>
    </row>
    <row r="10937" spans="1:8" s="124" customFormat="1" x14ac:dyDescent="0.25">
      <c r="A10937"/>
      <c r="B10937"/>
      <c r="C10937"/>
      <c r="D10937"/>
      <c r="E10937"/>
      <c r="F10937"/>
      <c r="G10937"/>
      <c r="H10937"/>
    </row>
    <row r="10938" spans="1:8" s="124" customFormat="1" x14ac:dyDescent="0.25">
      <c r="A10938"/>
      <c r="B10938"/>
      <c r="C10938"/>
      <c r="D10938"/>
      <c r="E10938"/>
      <c r="F10938"/>
      <c r="G10938"/>
      <c r="H10938"/>
    </row>
    <row r="10939" spans="1:8" s="124" customFormat="1" x14ac:dyDescent="0.25">
      <c r="A10939"/>
      <c r="B10939"/>
      <c r="C10939"/>
      <c r="D10939"/>
      <c r="E10939"/>
      <c r="F10939"/>
      <c r="G10939"/>
      <c r="H10939"/>
    </row>
    <row r="10940" spans="1:8" s="124" customFormat="1" x14ac:dyDescent="0.25">
      <c r="A10940"/>
      <c r="B10940"/>
      <c r="C10940"/>
      <c r="D10940"/>
      <c r="E10940"/>
      <c r="F10940"/>
      <c r="G10940"/>
      <c r="H10940"/>
    </row>
    <row r="10941" spans="1:8" s="124" customFormat="1" x14ac:dyDescent="0.25">
      <c r="A10941"/>
      <c r="B10941"/>
      <c r="C10941"/>
      <c r="D10941"/>
      <c r="E10941"/>
      <c r="F10941"/>
      <c r="G10941"/>
      <c r="H10941"/>
    </row>
    <row r="10942" spans="1:8" s="124" customFormat="1" x14ac:dyDescent="0.25">
      <c r="A10942"/>
      <c r="B10942"/>
      <c r="C10942"/>
      <c r="D10942"/>
      <c r="E10942"/>
      <c r="F10942"/>
      <c r="G10942"/>
      <c r="H10942"/>
    </row>
    <row r="10943" spans="1:8" s="124" customFormat="1" x14ac:dyDescent="0.25">
      <c r="A10943"/>
      <c r="B10943"/>
      <c r="C10943"/>
      <c r="D10943"/>
      <c r="E10943"/>
      <c r="F10943"/>
      <c r="G10943"/>
      <c r="H10943"/>
    </row>
    <row r="10944" spans="1:8" s="124" customFormat="1" x14ac:dyDescent="0.25">
      <c r="A10944"/>
      <c r="B10944"/>
      <c r="C10944"/>
      <c r="D10944"/>
      <c r="E10944"/>
      <c r="F10944"/>
      <c r="G10944"/>
      <c r="H10944"/>
    </row>
    <row r="10945" spans="1:8" s="124" customFormat="1" x14ac:dyDescent="0.25">
      <c r="A10945"/>
      <c r="B10945"/>
      <c r="C10945"/>
      <c r="D10945"/>
      <c r="E10945"/>
      <c r="F10945"/>
      <c r="G10945"/>
      <c r="H10945"/>
    </row>
    <row r="10946" spans="1:8" s="124" customFormat="1" x14ac:dyDescent="0.25">
      <c r="A10946"/>
      <c r="B10946"/>
      <c r="C10946"/>
      <c r="D10946"/>
      <c r="E10946"/>
      <c r="F10946"/>
      <c r="G10946"/>
      <c r="H10946"/>
    </row>
    <row r="10947" spans="1:8" s="124" customFormat="1" x14ac:dyDescent="0.25">
      <c r="A10947"/>
      <c r="B10947"/>
      <c r="C10947"/>
      <c r="D10947"/>
      <c r="E10947"/>
      <c r="F10947"/>
      <c r="G10947"/>
      <c r="H10947"/>
    </row>
    <row r="10948" spans="1:8" s="124" customFormat="1" x14ac:dyDescent="0.25">
      <c r="A10948"/>
      <c r="B10948"/>
      <c r="C10948"/>
      <c r="D10948"/>
      <c r="E10948"/>
      <c r="F10948"/>
      <c r="G10948"/>
      <c r="H10948"/>
    </row>
    <row r="10949" spans="1:8" s="124" customFormat="1" x14ac:dyDescent="0.25">
      <c r="A10949"/>
      <c r="B10949"/>
      <c r="C10949"/>
      <c r="D10949"/>
      <c r="E10949"/>
      <c r="F10949"/>
      <c r="G10949"/>
      <c r="H10949"/>
    </row>
    <row r="10950" spans="1:8" s="124" customFormat="1" x14ac:dyDescent="0.25">
      <c r="A10950"/>
      <c r="B10950"/>
      <c r="C10950"/>
      <c r="D10950"/>
      <c r="E10950"/>
      <c r="F10950"/>
      <c r="G10950"/>
      <c r="H10950"/>
    </row>
    <row r="10951" spans="1:8" s="124" customFormat="1" x14ac:dyDescent="0.25">
      <c r="A10951"/>
      <c r="B10951"/>
      <c r="C10951"/>
      <c r="D10951"/>
      <c r="E10951"/>
      <c r="F10951"/>
      <c r="G10951"/>
      <c r="H10951"/>
    </row>
    <row r="10952" spans="1:8" s="124" customFormat="1" x14ac:dyDescent="0.25">
      <c r="A10952"/>
      <c r="B10952"/>
      <c r="C10952"/>
      <c r="D10952"/>
      <c r="E10952"/>
      <c r="F10952"/>
      <c r="G10952"/>
      <c r="H10952"/>
    </row>
    <row r="10953" spans="1:8" s="124" customFormat="1" x14ac:dyDescent="0.25">
      <c r="A10953"/>
      <c r="B10953"/>
      <c r="C10953"/>
      <c r="D10953"/>
      <c r="E10953"/>
      <c r="F10953"/>
      <c r="G10953"/>
      <c r="H10953"/>
    </row>
    <row r="10954" spans="1:8" s="124" customFormat="1" x14ac:dyDescent="0.25">
      <c r="A10954"/>
      <c r="B10954"/>
      <c r="C10954"/>
      <c r="D10954"/>
      <c r="E10954"/>
      <c r="F10954"/>
      <c r="G10954"/>
      <c r="H10954"/>
    </row>
    <row r="10955" spans="1:8" s="124" customFormat="1" x14ac:dyDescent="0.25">
      <c r="A10955"/>
      <c r="B10955"/>
      <c r="C10955"/>
      <c r="D10955"/>
      <c r="E10955"/>
      <c r="F10955"/>
      <c r="G10955"/>
      <c r="H10955"/>
    </row>
    <row r="10956" spans="1:8" s="124" customFormat="1" x14ac:dyDescent="0.25">
      <c r="A10956"/>
      <c r="B10956"/>
      <c r="C10956"/>
      <c r="D10956"/>
      <c r="E10956"/>
      <c r="F10956"/>
      <c r="G10956"/>
      <c r="H10956"/>
    </row>
    <row r="10957" spans="1:8" s="124" customFormat="1" x14ac:dyDescent="0.25">
      <c r="A10957"/>
      <c r="B10957"/>
      <c r="C10957"/>
      <c r="D10957"/>
      <c r="E10957"/>
      <c r="F10957"/>
      <c r="G10957"/>
      <c r="H10957"/>
    </row>
    <row r="10958" spans="1:8" s="124" customFormat="1" x14ac:dyDescent="0.25">
      <c r="A10958"/>
      <c r="B10958"/>
      <c r="C10958"/>
      <c r="D10958"/>
      <c r="E10958"/>
      <c r="F10958"/>
      <c r="G10958"/>
      <c r="H10958"/>
    </row>
    <row r="10959" spans="1:8" s="124" customFormat="1" x14ac:dyDescent="0.25">
      <c r="A10959"/>
      <c r="B10959"/>
      <c r="C10959"/>
      <c r="D10959"/>
      <c r="E10959"/>
      <c r="F10959"/>
      <c r="G10959"/>
      <c r="H10959"/>
    </row>
    <row r="10960" spans="1:8" s="124" customFormat="1" x14ac:dyDescent="0.25">
      <c r="A10960"/>
      <c r="B10960"/>
      <c r="C10960"/>
      <c r="D10960"/>
      <c r="E10960"/>
      <c r="F10960"/>
      <c r="G10960"/>
      <c r="H10960"/>
    </row>
    <row r="10961" spans="1:8" s="124" customFormat="1" x14ac:dyDescent="0.25">
      <c r="A10961"/>
      <c r="B10961"/>
      <c r="C10961"/>
      <c r="D10961"/>
      <c r="E10961"/>
      <c r="F10961"/>
      <c r="G10961"/>
      <c r="H10961"/>
    </row>
    <row r="10962" spans="1:8" s="124" customFormat="1" x14ac:dyDescent="0.25">
      <c r="A10962"/>
      <c r="B10962"/>
      <c r="C10962"/>
      <c r="D10962"/>
      <c r="E10962"/>
      <c r="F10962"/>
      <c r="G10962"/>
      <c r="H10962"/>
    </row>
    <row r="10963" spans="1:8" s="124" customFormat="1" x14ac:dyDescent="0.25">
      <c r="A10963"/>
      <c r="B10963"/>
      <c r="C10963"/>
      <c r="D10963"/>
      <c r="E10963"/>
      <c r="F10963"/>
      <c r="G10963"/>
      <c r="H10963"/>
    </row>
    <row r="10964" spans="1:8" s="124" customFormat="1" x14ac:dyDescent="0.25">
      <c r="A10964"/>
      <c r="B10964"/>
      <c r="C10964"/>
      <c r="D10964"/>
      <c r="E10964"/>
      <c r="F10964"/>
      <c r="G10964"/>
      <c r="H10964"/>
    </row>
    <row r="10965" spans="1:8" s="124" customFormat="1" x14ac:dyDescent="0.25">
      <c r="A10965"/>
      <c r="B10965"/>
      <c r="C10965"/>
      <c r="D10965"/>
      <c r="E10965"/>
      <c r="F10965"/>
      <c r="G10965"/>
      <c r="H10965"/>
    </row>
    <row r="10966" spans="1:8" s="124" customFormat="1" x14ac:dyDescent="0.25">
      <c r="A10966"/>
      <c r="B10966"/>
      <c r="C10966"/>
      <c r="D10966"/>
      <c r="E10966"/>
      <c r="F10966"/>
      <c r="G10966"/>
      <c r="H10966"/>
    </row>
    <row r="10967" spans="1:8" s="124" customFormat="1" x14ac:dyDescent="0.25">
      <c r="A10967"/>
      <c r="B10967"/>
      <c r="C10967"/>
      <c r="D10967"/>
      <c r="E10967"/>
      <c r="F10967"/>
      <c r="G10967"/>
      <c r="H10967"/>
    </row>
    <row r="10968" spans="1:8" s="124" customFormat="1" x14ac:dyDescent="0.25">
      <c r="A10968"/>
      <c r="B10968"/>
      <c r="C10968"/>
      <c r="D10968"/>
      <c r="E10968"/>
      <c r="F10968"/>
      <c r="G10968"/>
      <c r="H10968"/>
    </row>
    <row r="10969" spans="1:8" s="124" customFormat="1" x14ac:dyDescent="0.25">
      <c r="A10969"/>
      <c r="B10969"/>
      <c r="C10969"/>
      <c r="D10969"/>
      <c r="E10969"/>
      <c r="F10969"/>
      <c r="G10969"/>
      <c r="H10969"/>
    </row>
    <row r="10970" spans="1:8" s="124" customFormat="1" x14ac:dyDescent="0.25">
      <c r="A10970"/>
      <c r="B10970"/>
      <c r="C10970"/>
      <c r="D10970"/>
      <c r="E10970"/>
      <c r="F10970"/>
      <c r="G10970"/>
      <c r="H10970"/>
    </row>
    <row r="10971" spans="1:8" s="124" customFormat="1" x14ac:dyDescent="0.25">
      <c r="A10971"/>
      <c r="B10971"/>
      <c r="C10971"/>
      <c r="D10971"/>
      <c r="E10971"/>
      <c r="F10971"/>
      <c r="G10971"/>
      <c r="H10971"/>
    </row>
    <row r="10972" spans="1:8" s="124" customFormat="1" x14ac:dyDescent="0.25">
      <c r="A10972"/>
      <c r="B10972"/>
      <c r="C10972"/>
      <c r="D10972"/>
      <c r="E10972"/>
      <c r="F10972"/>
      <c r="G10972"/>
      <c r="H10972"/>
    </row>
    <row r="10973" spans="1:8" s="124" customFormat="1" x14ac:dyDescent="0.25">
      <c r="A10973"/>
      <c r="B10973"/>
      <c r="C10973"/>
      <c r="D10973"/>
      <c r="E10973"/>
      <c r="F10973"/>
      <c r="G10973"/>
      <c r="H10973"/>
    </row>
    <row r="10974" spans="1:8" s="124" customFormat="1" x14ac:dyDescent="0.25">
      <c r="A10974"/>
      <c r="B10974"/>
      <c r="C10974"/>
      <c r="D10974"/>
      <c r="E10974"/>
      <c r="F10974"/>
      <c r="G10974"/>
      <c r="H10974"/>
    </row>
    <row r="10975" spans="1:8" s="124" customFormat="1" x14ac:dyDescent="0.25">
      <c r="A10975"/>
      <c r="B10975"/>
      <c r="C10975"/>
      <c r="D10975"/>
      <c r="E10975"/>
      <c r="F10975"/>
      <c r="G10975"/>
      <c r="H10975"/>
    </row>
    <row r="10976" spans="1:8" s="124" customFormat="1" x14ac:dyDescent="0.25">
      <c r="A10976"/>
      <c r="B10976"/>
      <c r="C10976"/>
      <c r="D10976"/>
      <c r="E10976"/>
      <c r="F10976"/>
      <c r="G10976"/>
      <c r="H10976"/>
    </row>
    <row r="10977" spans="1:8" s="124" customFormat="1" x14ac:dyDescent="0.25">
      <c r="A10977"/>
      <c r="B10977"/>
      <c r="C10977"/>
      <c r="D10977"/>
      <c r="E10977"/>
      <c r="F10977"/>
      <c r="G10977"/>
      <c r="H10977"/>
    </row>
    <row r="10978" spans="1:8" s="124" customFormat="1" x14ac:dyDescent="0.25">
      <c r="A10978"/>
      <c r="B10978"/>
      <c r="C10978"/>
      <c r="D10978"/>
      <c r="E10978"/>
      <c r="F10978"/>
      <c r="G10978"/>
      <c r="H10978"/>
    </row>
    <row r="10979" spans="1:8" s="124" customFormat="1" x14ac:dyDescent="0.25">
      <c r="A10979"/>
      <c r="B10979"/>
      <c r="C10979"/>
      <c r="D10979"/>
      <c r="E10979"/>
      <c r="F10979"/>
      <c r="G10979"/>
      <c r="H10979"/>
    </row>
    <row r="10980" spans="1:8" s="124" customFormat="1" x14ac:dyDescent="0.25">
      <c r="A10980"/>
      <c r="B10980"/>
      <c r="C10980"/>
      <c r="D10980"/>
      <c r="E10980"/>
      <c r="F10980"/>
      <c r="G10980"/>
      <c r="H10980"/>
    </row>
    <row r="10981" spans="1:8" s="124" customFormat="1" x14ac:dyDescent="0.25">
      <c r="A10981"/>
      <c r="B10981"/>
      <c r="C10981"/>
      <c r="D10981"/>
      <c r="E10981"/>
      <c r="F10981"/>
      <c r="G10981"/>
      <c r="H10981"/>
    </row>
    <row r="10982" spans="1:8" s="124" customFormat="1" x14ac:dyDescent="0.25">
      <c r="A10982"/>
      <c r="B10982"/>
      <c r="C10982"/>
      <c r="D10982"/>
      <c r="E10982"/>
      <c r="F10982"/>
      <c r="G10982"/>
      <c r="H10982"/>
    </row>
    <row r="10983" spans="1:8" s="124" customFormat="1" x14ac:dyDescent="0.25">
      <c r="A10983"/>
      <c r="B10983"/>
      <c r="C10983"/>
      <c r="D10983"/>
      <c r="E10983"/>
      <c r="F10983"/>
      <c r="G10983"/>
      <c r="H10983"/>
    </row>
    <row r="10984" spans="1:8" s="124" customFormat="1" x14ac:dyDescent="0.25">
      <c r="A10984"/>
      <c r="B10984"/>
      <c r="C10984"/>
      <c r="D10984"/>
      <c r="E10984"/>
      <c r="F10984"/>
      <c r="G10984"/>
      <c r="H10984"/>
    </row>
    <row r="10985" spans="1:8" s="124" customFormat="1" x14ac:dyDescent="0.25">
      <c r="A10985"/>
      <c r="B10985"/>
      <c r="C10985"/>
      <c r="D10985"/>
      <c r="E10985"/>
      <c r="F10985"/>
      <c r="G10985"/>
      <c r="H10985"/>
    </row>
    <row r="10986" spans="1:8" s="124" customFormat="1" x14ac:dyDescent="0.25">
      <c r="A10986"/>
      <c r="B10986"/>
      <c r="C10986"/>
      <c r="D10986"/>
      <c r="E10986"/>
      <c r="F10986"/>
      <c r="G10986"/>
      <c r="H10986"/>
    </row>
    <row r="10987" spans="1:8" s="124" customFormat="1" x14ac:dyDescent="0.25">
      <c r="A10987"/>
      <c r="B10987"/>
      <c r="C10987"/>
      <c r="D10987"/>
      <c r="E10987"/>
      <c r="F10987"/>
      <c r="G10987"/>
      <c r="H10987"/>
    </row>
    <row r="10988" spans="1:8" s="124" customFormat="1" x14ac:dyDescent="0.25">
      <c r="A10988"/>
      <c r="B10988"/>
      <c r="C10988"/>
      <c r="D10988"/>
      <c r="E10988"/>
      <c r="F10988"/>
      <c r="G10988"/>
      <c r="H10988"/>
    </row>
    <row r="10989" spans="1:8" s="124" customFormat="1" x14ac:dyDescent="0.25">
      <c r="A10989"/>
      <c r="B10989"/>
      <c r="C10989"/>
      <c r="D10989"/>
      <c r="E10989"/>
      <c r="F10989"/>
      <c r="G10989"/>
      <c r="H10989"/>
    </row>
    <row r="10990" spans="1:8" s="124" customFormat="1" x14ac:dyDescent="0.25">
      <c r="A10990"/>
      <c r="B10990"/>
      <c r="C10990"/>
      <c r="D10990"/>
      <c r="E10990"/>
      <c r="F10990"/>
      <c r="G10990"/>
      <c r="H10990"/>
    </row>
    <row r="10991" spans="1:8" s="124" customFormat="1" x14ac:dyDescent="0.25">
      <c r="A10991"/>
      <c r="B10991"/>
      <c r="C10991"/>
      <c r="D10991"/>
      <c r="E10991"/>
      <c r="F10991"/>
      <c r="G10991"/>
      <c r="H10991"/>
    </row>
    <row r="10992" spans="1:8" s="124" customFormat="1" x14ac:dyDescent="0.25">
      <c r="A10992"/>
      <c r="B10992"/>
      <c r="C10992"/>
      <c r="D10992"/>
      <c r="E10992"/>
      <c r="F10992"/>
      <c r="G10992"/>
      <c r="H10992"/>
    </row>
    <row r="10993" spans="1:8" s="124" customFormat="1" x14ac:dyDescent="0.25">
      <c r="A10993"/>
      <c r="B10993"/>
      <c r="C10993"/>
      <c r="D10993"/>
      <c r="E10993"/>
      <c r="F10993"/>
      <c r="G10993"/>
      <c r="H10993"/>
    </row>
    <row r="10994" spans="1:8" s="124" customFormat="1" x14ac:dyDescent="0.25">
      <c r="A10994"/>
      <c r="B10994"/>
      <c r="C10994"/>
      <c r="D10994"/>
      <c r="E10994"/>
      <c r="F10994"/>
      <c r="G10994"/>
      <c r="H10994"/>
    </row>
    <row r="10995" spans="1:8" s="124" customFormat="1" x14ac:dyDescent="0.25">
      <c r="A10995"/>
      <c r="B10995"/>
      <c r="C10995"/>
      <c r="D10995"/>
      <c r="E10995"/>
      <c r="F10995"/>
      <c r="G10995"/>
      <c r="H10995"/>
    </row>
    <row r="10996" spans="1:8" s="124" customFormat="1" x14ac:dyDescent="0.25">
      <c r="A10996"/>
      <c r="B10996"/>
      <c r="C10996"/>
      <c r="D10996"/>
      <c r="E10996"/>
      <c r="F10996"/>
      <c r="G10996"/>
      <c r="H10996"/>
    </row>
    <row r="10997" spans="1:8" s="124" customFormat="1" x14ac:dyDescent="0.25">
      <c r="A10997"/>
      <c r="B10997"/>
      <c r="C10997"/>
      <c r="D10997"/>
      <c r="E10997"/>
      <c r="F10997"/>
      <c r="G10997"/>
      <c r="H10997"/>
    </row>
    <row r="10998" spans="1:8" s="124" customFormat="1" x14ac:dyDescent="0.25">
      <c r="A10998"/>
      <c r="B10998"/>
      <c r="C10998"/>
      <c r="D10998"/>
      <c r="E10998"/>
      <c r="F10998"/>
      <c r="G10998"/>
      <c r="H10998"/>
    </row>
    <row r="10999" spans="1:8" s="124" customFormat="1" x14ac:dyDescent="0.25">
      <c r="A10999"/>
      <c r="B10999"/>
      <c r="C10999"/>
      <c r="D10999"/>
      <c r="E10999"/>
      <c r="F10999"/>
      <c r="G10999"/>
      <c r="H10999"/>
    </row>
    <row r="11000" spans="1:8" s="124" customFormat="1" x14ac:dyDescent="0.25">
      <c r="A11000"/>
      <c r="B11000"/>
      <c r="C11000"/>
      <c r="D11000"/>
      <c r="E11000"/>
      <c r="F11000"/>
      <c r="G11000"/>
      <c r="H11000"/>
    </row>
    <row r="11001" spans="1:8" s="124" customFormat="1" x14ac:dyDescent="0.25">
      <c r="A11001"/>
      <c r="B11001"/>
      <c r="C11001"/>
      <c r="D11001"/>
      <c r="E11001"/>
      <c r="F11001"/>
      <c r="G11001"/>
      <c r="H11001"/>
    </row>
    <row r="11002" spans="1:8" s="124" customFormat="1" x14ac:dyDescent="0.25">
      <c r="A11002"/>
      <c r="B11002"/>
      <c r="C11002"/>
      <c r="D11002"/>
      <c r="E11002"/>
      <c r="F11002"/>
      <c r="G11002"/>
      <c r="H11002"/>
    </row>
    <row r="11003" spans="1:8" s="124" customFormat="1" x14ac:dyDescent="0.25">
      <c r="A11003"/>
      <c r="B11003"/>
      <c r="C11003"/>
      <c r="D11003"/>
      <c r="E11003"/>
      <c r="F11003"/>
      <c r="G11003"/>
      <c r="H11003"/>
    </row>
    <row r="11004" spans="1:8" s="124" customFormat="1" x14ac:dyDescent="0.25">
      <c r="A11004"/>
      <c r="B11004"/>
      <c r="C11004"/>
      <c r="D11004"/>
      <c r="E11004"/>
      <c r="F11004"/>
      <c r="G11004"/>
      <c r="H11004"/>
    </row>
    <row r="11005" spans="1:8" s="124" customFormat="1" x14ac:dyDescent="0.25">
      <c r="A11005"/>
      <c r="B11005"/>
      <c r="C11005"/>
      <c r="D11005"/>
      <c r="E11005"/>
      <c r="F11005"/>
      <c r="G11005"/>
      <c r="H11005"/>
    </row>
    <row r="11006" spans="1:8" s="124" customFormat="1" x14ac:dyDescent="0.25">
      <c r="A11006"/>
      <c r="B11006"/>
      <c r="C11006"/>
      <c r="D11006"/>
      <c r="E11006"/>
      <c r="F11006"/>
      <c r="G11006"/>
      <c r="H11006"/>
    </row>
    <row r="11007" spans="1:8" s="124" customFormat="1" x14ac:dyDescent="0.25">
      <c r="A11007"/>
      <c r="B11007"/>
      <c r="C11007"/>
      <c r="D11007"/>
      <c r="E11007"/>
      <c r="F11007"/>
      <c r="G11007"/>
      <c r="H11007"/>
    </row>
    <row r="11008" spans="1:8" s="124" customFormat="1" x14ac:dyDescent="0.25">
      <c r="A11008"/>
      <c r="B11008"/>
      <c r="C11008"/>
      <c r="D11008"/>
      <c r="E11008"/>
      <c r="F11008"/>
      <c r="G11008"/>
      <c r="H11008"/>
    </row>
    <row r="11009" spans="1:8" s="124" customFormat="1" x14ac:dyDescent="0.25">
      <c r="A11009"/>
      <c r="B11009"/>
      <c r="C11009"/>
      <c r="D11009"/>
      <c r="E11009"/>
      <c r="F11009"/>
      <c r="G11009"/>
      <c r="H11009"/>
    </row>
    <row r="11010" spans="1:8" s="124" customFormat="1" x14ac:dyDescent="0.25">
      <c r="A11010"/>
      <c r="B11010"/>
      <c r="C11010"/>
      <c r="D11010"/>
      <c r="E11010"/>
      <c r="F11010"/>
      <c r="G11010"/>
      <c r="H11010"/>
    </row>
    <row r="11011" spans="1:8" s="124" customFormat="1" x14ac:dyDescent="0.25">
      <c r="A11011"/>
      <c r="B11011"/>
      <c r="C11011"/>
      <c r="D11011"/>
      <c r="E11011"/>
      <c r="F11011"/>
      <c r="G11011"/>
      <c r="H11011"/>
    </row>
    <row r="11012" spans="1:8" s="124" customFormat="1" x14ac:dyDescent="0.25">
      <c r="A11012"/>
      <c r="B11012"/>
      <c r="C11012"/>
      <c r="D11012"/>
      <c r="E11012"/>
      <c r="F11012"/>
      <c r="G11012"/>
      <c r="H11012"/>
    </row>
    <row r="11013" spans="1:8" s="124" customFormat="1" x14ac:dyDescent="0.25">
      <c r="A11013"/>
      <c r="B11013"/>
      <c r="C11013"/>
      <c r="D11013"/>
      <c r="E11013"/>
      <c r="F11013"/>
      <c r="G11013"/>
      <c r="H11013"/>
    </row>
    <row r="11014" spans="1:8" s="124" customFormat="1" x14ac:dyDescent="0.25">
      <c r="A11014"/>
      <c r="B11014"/>
      <c r="C11014"/>
      <c r="D11014"/>
      <c r="E11014"/>
      <c r="F11014"/>
      <c r="G11014"/>
      <c r="H11014"/>
    </row>
    <row r="11015" spans="1:8" s="124" customFormat="1" x14ac:dyDescent="0.25">
      <c r="A11015"/>
      <c r="B11015"/>
      <c r="C11015"/>
      <c r="D11015"/>
      <c r="E11015"/>
      <c r="F11015"/>
      <c r="G11015"/>
      <c r="H11015"/>
    </row>
    <row r="11016" spans="1:8" s="124" customFormat="1" x14ac:dyDescent="0.25">
      <c r="A11016"/>
      <c r="B11016"/>
      <c r="C11016"/>
      <c r="D11016"/>
      <c r="E11016"/>
      <c r="F11016"/>
      <c r="G11016"/>
      <c r="H11016"/>
    </row>
    <row r="11017" spans="1:8" s="124" customFormat="1" x14ac:dyDescent="0.25">
      <c r="A11017"/>
      <c r="B11017"/>
      <c r="C11017"/>
      <c r="D11017"/>
      <c r="E11017"/>
      <c r="F11017"/>
      <c r="G11017"/>
      <c r="H11017"/>
    </row>
    <row r="11018" spans="1:8" s="124" customFormat="1" x14ac:dyDescent="0.25">
      <c r="A11018"/>
      <c r="B11018"/>
      <c r="C11018"/>
      <c r="D11018"/>
      <c r="E11018"/>
      <c r="F11018"/>
      <c r="G11018"/>
      <c r="H11018"/>
    </row>
    <row r="11019" spans="1:8" s="124" customFormat="1" x14ac:dyDescent="0.25">
      <c r="A11019"/>
      <c r="B11019"/>
      <c r="C11019"/>
      <c r="D11019"/>
      <c r="E11019"/>
      <c r="F11019"/>
      <c r="G11019"/>
      <c r="H11019"/>
    </row>
    <row r="11020" spans="1:8" s="124" customFormat="1" x14ac:dyDescent="0.25">
      <c r="A11020"/>
      <c r="B11020"/>
      <c r="C11020"/>
      <c r="D11020"/>
      <c r="E11020"/>
      <c r="F11020"/>
      <c r="G11020"/>
      <c r="H11020"/>
    </row>
    <row r="11021" spans="1:8" s="124" customFormat="1" x14ac:dyDescent="0.25">
      <c r="A11021"/>
      <c r="B11021"/>
      <c r="C11021"/>
      <c r="D11021"/>
      <c r="E11021"/>
      <c r="F11021"/>
      <c r="G11021"/>
      <c r="H11021"/>
    </row>
    <row r="11022" spans="1:8" s="124" customFormat="1" x14ac:dyDescent="0.25">
      <c r="A11022"/>
      <c r="B11022"/>
      <c r="C11022"/>
      <c r="D11022"/>
      <c r="E11022"/>
      <c r="F11022"/>
      <c r="G11022"/>
      <c r="H11022"/>
    </row>
    <row r="11023" spans="1:8" s="124" customFormat="1" x14ac:dyDescent="0.25">
      <c r="A11023"/>
      <c r="B11023"/>
      <c r="C11023"/>
      <c r="D11023"/>
      <c r="E11023"/>
      <c r="F11023"/>
      <c r="G11023"/>
      <c r="H11023"/>
    </row>
    <row r="11024" spans="1:8" s="124" customFormat="1" x14ac:dyDescent="0.25">
      <c r="A11024"/>
      <c r="B11024"/>
      <c r="C11024"/>
      <c r="D11024"/>
      <c r="E11024"/>
      <c r="F11024"/>
      <c r="G11024"/>
      <c r="H11024"/>
    </row>
    <row r="11025" spans="1:8" s="124" customFormat="1" x14ac:dyDescent="0.25">
      <c r="A11025"/>
      <c r="B11025"/>
      <c r="C11025"/>
      <c r="D11025"/>
      <c r="E11025"/>
      <c r="F11025"/>
      <c r="G11025"/>
      <c r="H11025"/>
    </row>
    <row r="11026" spans="1:8" s="124" customFormat="1" x14ac:dyDescent="0.25">
      <c r="A11026"/>
      <c r="B11026"/>
      <c r="C11026"/>
      <c r="D11026"/>
      <c r="E11026"/>
      <c r="F11026"/>
      <c r="G11026"/>
      <c r="H11026"/>
    </row>
    <row r="11027" spans="1:8" s="124" customFormat="1" x14ac:dyDescent="0.25">
      <c r="A11027"/>
      <c r="B11027"/>
      <c r="C11027"/>
      <c r="D11027"/>
      <c r="E11027"/>
      <c r="F11027"/>
      <c r="G11027"/>
      <c r="H11027"/>
    </row>
    <row r="11028" spans="1:8" s="124" customFormat="1" x14ac:dyDescent="0.25">
      <c r="A11028"/>
      <c r="B11028"/>
      <c r="C11028"/>
      <c r="D11028"/>
      <c r="E11028"/>
      <c r="F11028"/>
      <c r="G11028"/>
      <c r="H11028"/>
    </row>
    <row r="11029" spans="1:8" s="124" customFormat="1" x14ac:dyDescent="0.25">
      <c r="A11029"/>
      <c r="B11029"/>
      <c r="C11029"/>
      <c r="D11029"/>
      <c r="E11029"/>
      <c r="F11029"/>
      <c r="G11029"/>
      <c r="H11029"/>
    </row>
    <row r="11030" spans="1:8" s="124" customFormat="1" x14ac:dyDescent="0.25">
      <c r="A11030"/>
      <c r="B11030"/>
      <c r="C11030"/>
      <c r="D11030"/>
      <c r="E11030"/>
      <c r="F11030"/>
      <c r="G11030"/>
      <c r="H11030"/>
    </row>
    <row r="11031" spans="1:8" s="124" customFormat="1" x14ac:dyDescent="0.25">
      <c r="A11031"/>
      <c r="B11031"/>
      <c r="C11031"/>
      <c r="D11031"/>
      <c r="E11031"/>
      <c r="F11031"/>
      <c r="G11031"/>
      <c r="H11031"/>
    </row>
    <row r="11032" spans="1:8" s="124" customFormat="1" x14ac:dyDescent="0.25">
      <c r="A11032"/>
      <c r="B11032"/>
      <c r="C11032"/>
      <c r="D11032"/>
      <c r="E11032"/>
      <c r="F11032"/>
      <c r="G11032"/>
      <c r="H11032"/>
    </row>
    <row r="11033" spans="1:8" s="124" customFormat="1" x14ac:dyDescent="0.25">
      <c r="A11033"/>
      <c r="B11033"/>
      <c r="C11033"/>
      <c r="D11033"/>
      <c r="E11033"/>
      <c r="F11033"/>
      <c r="G11033"/>
      <c r="H11033"/>
    </row>
    <row r="11034" spans="1:8" s="124" customFormat="1" x14ac:dyDescent="0.25">
      <c r="A11034"/>
      <c r="B11034"/>
      <c r="C11034"/>
      <c r="D11034"/>
      <c r="E11034"/>
      <c r="F11034"/>
      <c r="G11034"/>
      <c r="H11034"/>
    </row>
    <row r="11035" spans="1:8" s="124" customFormat="1" x14ac:dyDescent="0.25">
      <c r="A11035"/>
      <c r="B11035"/>
      <c r="C11035"/>
      <c r="D11035"/>
      <c r="E11035"/>
      <c r="F11035"/>
      <c r="G11035"/>
      <c r="H11035"/>
    </row>
    <row r="11036" spans="1:8" s="124" customFormat="1" x14ac:dyDescent="0.25">
      <c r="A11036"/>
      <c r="B11036"/>
      <c r="C11036"/>
      <c r="D11036"/>
      <c r="E11036"/>
      <c r="F11036"/>
      <c r="G11036"/>
      <c r="H11036"/>
    </row>
    <row r="11037" spans="1:8" s="124" customFormat="1" x14ac:dyDescent="0.25">
      <c r="A11037"/>
      <c r="B11037"/>
      <c r="C11037"/>
      <c r="D11037"/>
      <c r="E11037"/>
      <c r="F11037"/>
      <c r="G11037"/>
      <c r="H11037"/>
    </row>
    <row r="11038" spans="1:8" s="124" customFormat="1" x14ac:dyDescent="0.25">
      <c r="A11038"/>
      <c r="B11038"/>
      <c r="C11038"/>
      <c r="D11038"/>
      <c r="E11038"/>
      <c r="F11038"/>
      <c r="G11038"/>
      <c r="H11038"/>
    </row>
    <row r="11039" spans="1:8" s="124" customFormat="1" x14ac:dyDescent="0.25">
      <c r="A11039"/>
      <c r="B11039"/>
      <c r="C11039"/>
      <c r="D11039"/>
      <c r="E11039"/>
      <c r="F11039"/>
      <c r="G11039"/>
      <c r="H11039"/>
    </row>
    <row r="11040" spans="1:8" s="124" customFormat="1" x14ac:dyDescent="0.25">
      <c r="A11040"/>
      <c r="B11040"/>
      <c r="C11040"/>
      <c r="D11040"/>
      <c r="E11040"/>
      <c r="F11040"/>
      <c r="G11040"/>
      <c r="H11040"/>
    </row>
    <row r="11041" spans="1:8" s="124" customFormat="1" x14ac:dyDescent="0.25">
      <c r="A11041"/>
      <c r="B11041"/>
      <c r="C11041"/>
      <c r="D11041"/>
      <c r="E11041"/>
      <c r="F11041"/>
      <c r="G11041"/>
      <c r="H11041"/>
    </row>
    <row r="11042" spans="1:8" s="124" customFormat="1" x14ac:dyDescent="0.25">
      <c r="A11042"/>
      <c r="B11042"/>
      <c r="C11042"/>
      <c r="D11042"/>
      <c r="E11042"/>
      <c r="F11042"/>
      <c r="G11042"/>
      <c r="H11042"/>
    </row>
    <row r="11043" spans="1:8" s="124" customFormat="1" x14ac:dyDescent="0.25">
      <c r="A11043"/>
      <c r="B11043"/>
      <c r="C11043"/>
      <c r="D11043"/>
      <c r="E11043"/>
      <c r="F11043"/>
      <c r="G11043"/>
      <c r="H11043"/>
    </row>
    <row r="11044" spans="1:8" s="124" customFormat="1" x14ac:dyDescent="0.25">
      <c r="A11044"/>
      <c r="B11044"/>
      <c r="C11044"/>
      <c r="D11044"/>
      <c r="E11044"/>
      <c r="F11044"/>
      <c r="G11044"/>
      <c r="H11044"/>
    </row>
    <row r="11045" spans="1:8" s="124" customFormat="1" x14ac:dyDescent="0.25">
      <c r="A11045"/>
      <c r="B11045"/>
      <c r="C11045"/>
      <c r="D11045"/>
      <c r="E11045"/>
      <c r="F11045"/>
      <c r="G11045"/>
      <c r="H11045"/>
    </row>
    <row r="11046" spans="1:8" s="124" customFormat="1" x14ac:dyDescent="0.25">
      <c r="A11046"/>
      <c r="B11046"/>
      <c r="C11046"/>
      <c r="D11046"/>
      <c r="E11046"/>
      <c r="F11046"/>
      <c r="G11046"/>
      <c r="H11046"/>
    </row>
    <row r="11047" spans="1:8" s="124" customFormat="1" x14ac:dyDescent="0.25">
      <c r="A11047"/>
      <c r="B11047"/>
      <c r="C11047"/>
      <c r="D11047"/>
      <c r="E11047"/>
      <c r="F11047"/>
      <c r="G11047"/>
      <c r="H11047"/>
    </row>
    <row r="11048" spans="1:8" s="124" customFormat="1" x14ac:dyDescent="0.25">
      <c r="A11048"/>
      <c r="B11048"/>
      <c r="C11048"/>
      <c r="D11048"/>
      <c r="E11048"/>
      <c r="F11048"/>
      <c r="G11048"/>
      <c r="H11048"/>
    </row>
    <row r="11049" spans="1:8" s="124" customFormat="1" x14ac:dyDescent="0.25">
      <c r="A11049"/>
      <c r="B11049"/>
      <c r="C11049"/>
      <c r="D11049"/>
      <c r="E11049"/>
      <c r="F11049"/>
      <c r="G11049"/>
      <c r="H11049"/>
    </row>
    <row r="11050" spans="1:8" s="124" customFormat="1" x14ac:dyDescent="0.25">
      <c r="A11050"/>
      <c r="B11050"/>
      <c r="C11050"/>
      <c r="D11050"/>
      <c r="E11050"/>
      <c r="F11050"/>
      <c r="G11050"/>
      <c r="H11050"/>
    </row>
    <row r="11051" spans="1:8" s="124" customFormat="1" x14ac:dyDescent="0.25">
      <c r="A11051"/>
      <c r="B11051"/>
      <c r="C11051"/>
      <c r="D11051"/>
      <c r="E11051"/>
      <c r="F11051"/>
      <c r="G11051"/>
      <c r="H11051"/>
    </row>
    <row r="11052" spans="1:8" s="124" customFormat="1" x14ac:dyDescent="0.25">
      <c r="A11052"/>
      <c r="B11052"/>
      <c r="C11052"/>
      <c r="D11052"/>
      <c r="E11052"/>
      <c r="F11052"/>
      <c r="G11052"/>
      <c r="H11052"/>
    </row>
    <row r="11053" spans="1:8" s="124" customFormat="1" x14ac:dyDescent="0.25">
      <c r="A11053"/>
      <c r="B11053"/>
      <c r="C11053"/>
      <c r="D11053"/>
      <c r="E11053"/>
      <c r="F11053"/>
      <c r="G11053"/>
      <c r="H11053"/>
    </row>
    <row r="11054" spans="1:8" s="124" customFormat="1" x14ac:dyDescent="0.25">
      <c r="A11054"/>
      <c r="B11054"/>
      <c r="C11054"/>
      <c r="D11054"/>
      <c r="E11054"/>
      <c r="F11054"/>
      <c r="G11054"/>
      <c r="H11054"/>
    </row>
    <row r="11055" spans="1:8" s="124" customFormat="1" x14ac:dyDescent="0.25">
      <c r="A11055"/>
      <c r="B11055"/>
      <c r="C11055"/>
      <c r="D11055"/>
      <c r="E11055"/>
      <c r="F11055"/>
      <c r="G11055"/>
      <c r="H11055"/>
    </row>
    <row r="11056" spans="1:8" s="124" customFormat="1" x14ac:dyDescent="0.25">
      <c r="A11056"/>
      <c r="B11056"/>
      <c r="C11056"/>
      <c r="D11056"/>
      <c r="E11056"/>
      <c r="F11056"/>
      <c r="G11056"/>
      <c r="H11056"/>
    </row>
    <row r="11057" spans="1:8" s="124" customFormat="1" x14ac:dyDescent="0.25">
      <c r="A11057"/>
      <c r="B11057"/>
      <c r="C11057"/>
      <c r="D11057"/>
      <c r="E11057"/>
      <c r="F11057"/>
      <c r="G11057"/>
      <c r="H11057"/>
    </row>
    <row r="11058" spans="1:8" s="124" customFormat="1" x14ac:dyDescent="0.25">
      <c r="A11058"/>
      <c r="B11058"/>
      <c r="C11058"/>
      <c r="D11058"/>
      <c r="E11058"/>
      <c r="F11058"/>
      <c r="G11058"/>
      <c r="H11058"/>
    </row>
    <row r="11059" spans="1:8" s="124" customFormat="1" x14ac:dyDescent="0.25">
      <c r="A11059"/>
      <c r="B11059"/>
      <c r="C11059"/>
      <c r="D11059"/>
      <c r="E11059"/>
      <c r="F11059"/>
      <c r="G11059"/>
      <c r="H11059"/>
    </row>
    <row r="11060" spans="1:8" s="124" customFormat="1" x14ac:dyDescent="0.25">
      <c r="A11060"/>
      <c r="B11060"/>
      <c r="C11060"/>
      <c r="D11060"/>
      <c r="E11060"/>
      <c r="F11060"/>
      <c r="G11060"/>
      <c r="H11060"/>
    </row>
    <row r="11061" spans="1:8" s="124" customFormat="1" x14ac:dyDescent="0.25">
      <c r="A11061"/>
      <c r="B11061"/>
      <c r="C11061"/>
      <c r="D11061"/>
      <c r="E11061"/>
      <c r="F11061"/>
      <c r="G11061"/>
      <c r="H11061"/>
    </row>
    <row r="11062" spans="1:8" s="124" customFormat="1" x14ac:dyDescent="0.25">
      <c r="A11062"/>
      <c r="B11062"/>
      <c r="C11062"/>
      <c r="D11062"/>
      <c r="E11062"/>
      <c r="F11062"/>
      <c r="G11062"/>
      <c r="H11062"/>
    </row>
    <row r="11063" spans="1:8" s="124" customFormat="1" x14ac:dyDescent="0.25">
      <c r="A11063"/>
      <c r="B11063"/>
      <c r="C11063"/>
      <c r="D11063"/>
      <c r="E11063"/>
      <c r="F11063"/>
      <c r="G11063"/>
      <c r="H11063"/>
    </row>
    <row r="11064" spans="1:8" s="124" customFormat="1" x14ac:dyDescent="0.25">
      <c r="A11064"/>
      <c r="B11064"/>
      <c r="C11064"/>
      <c r="D11064"/>
      <c r="E11064"/>
      <c r="F11064"/>
      <c r="G11064"/>
      <c r="H11064"/>
    </row>
    <row r="11065" spans="1:8" s="124" customFormat="1" x14ac:dyDescent="0.25">
      <c r="A11065"/>
      <c r="B11065"/>
      <c r="C11065"/>
      <c r="D11065"/>
      <c r="E11065"/>
      <c r="F11065"/>
      <c r="G11065"/>
      <c r="H11065"/>
    </row>
    <row r="11066" spans="1:8" s="124" customFormat="1" x14ac:dyDescent="0.25">
      <c r="A11066"/>
      <c r="B11066"/>
      <c r="C11066"/>
      <c r="D11066"/>
      <c r="E11066"/>
      <c r="F11066"/>
      <c r="G11066"/>
      <c r="H11066"/>
    </row>
    <row r="11067" spans="1:8" s="124" customFormat="1" x14ac:dyDescent="0.25">
      <c r="A11067"/>
      <c r="B11067"/>
      <c r="C11067"/>
      <c r="D11067"/>
      <c r="E11067"/>
      <c r="F11067"/>
      <c r="G11067"/>
      <c r="H11067"/>
    </row>
    <row r="11068" spans="1:8" s="124" customFormat="1" x14ac:dyDescent="0.25">
      <c r="A11068"/>
      <c r="B11068"/>
      <c r="C11068"/>
      <c r="D11068"/>
      <c r="E11068"/>
      <c r="F11068"/>
      <c r="G11068"/>
      <c r="H11068"/>
    </row>
    <row r="11069" spans="1:8" s="124" customFormat="1" x14ac:dyDescent="0.25">
      <c r="A11069"/>
      <c r="B11069"/>
      <c r="C11069"/>
      <c r="D11069"/>
      <c r="E11069"/>
      <c r="F11069"/>
      <c r="G11069"/>
      <c r="H11069"/>
    </row>
    <row r="11070" spans="1:8" s="124" customFormat="1" x14ac:dyDescent="0.25">
      <c r="A11070"/>
      <c r="B11070"/>
      <c r="C11070"/>
      <c r="D11070"/>
      <c r="E11070"/>
      <c r="F11070"/>
      <c r="G11070"/>
      <c r="H11070"/>
    </row>
    <row r="11071" spans="1:8" s="124" customFormat="1" x14ac:dyDescent="0.25">
      <c r="A11071"/>
      <c r="B11071"/>
      <c r="C11071"/>
      <c r="D11071"/>
      <c r="E11071"/>
      <c r="F11071"/>
      <c r="G11071"/>
      <c r="H11071"/>
    </row>
    <row r="11072" spans="1:8" s="124" customFormat="1" x14ac:dyDescent="0.25">
      <c r="A11072"/>
      <c r="B11072"/>
      <c r="C11072"/>
      <c r="D11072"/>
      <c r="E11072"/>
      <c r="F11072"/>
      <c r="G11072"/>
      <c r="H11072"/>
    </row>
    <row r="11073" spans="1:8" s="124" customFormat="1" x14ac:dyDescent="0.25">
      <c r="A11073"/>
      <c r="B11073"/>
      <c r="C11073"/>
      <c r="D11073"/>
      <c r="E11073"/>
      <c r="F11073"/>
      <c r="G11073"/>
      <c r="H11073"/>
    </row>
    <row r="11074" spans="1:8" s="124" customFormat="1" x14ac:dyDescent="0.25">
      <c r="A11074"/>
      <c r="B11074"/>
      <c r="C11074"/>
      <c r="D11074"/>
      <c r="E11074"/>
      <c r="F11074"/>
      <c r="G11074"/>
      <c r="H11074"/>
    </row>
    <row r="11075" spans="1:8" s="124" customFormat="1" x14ac:dyDescent="0.25">
      <c r="A11075"/>
      <c r="B11075"/>
      <c r="C11075"/>
      <c r="D11075"/>
      <c r="E11075"/>
      <c r="F11075"/>
      <c r="G11075"/>
      <c r="H11075"/>
    </row>
    <row r="11076" spans="1:8" s="124" customFormat="1" x14ac:dyDescent="0.25">
      <c r="A11076"/>
      <c r="B11076"/>
      <c r="C11076"/>
      <c r="D11076"/>
      <c r="E11076"/>
      <c r="F11076"/>
      <c r="G11076"/>
      <c r="H11076"/>
    </row>
    <row r="11077" spans="1:8" s="124" customFormat="1" x14ac:dyDescent="0.25">
      <c r="A11077"/>
      <c r="B11077"/>
      <c r="C11077"/>
      <c r="D11077"/>
      <c r="E11077"/>
      <c r="F11077"/>
      <c r="G11077"/>
      <c r="H11077"/>
    </row>
    <row r="11078" spans="1:8" s="124" customFormat="1" x14ac:dyDescent="0.25">
      <c r="A11078"/>
      <c r="B11078"/>
      <c r="C11078"/>
      <c r="D11078"/>
      <c r="E11078"/>
      <c r="F11078"/>
      <c r="G11078"/>
      <c r="H11078"/>
    </row>
    <row r="11079" spans="1:8" s="124" customFormat="1" x14ac:dyDescent="0.25">
      <c r="A11079"/>
      <c r="B11079"/>
      <c r="C11079"/>
      <c r="D11079"/>
      <c r="E11079"/>
      <c r="F11079"/>
      <c r="G11079"/>
      <c r="H11079"/>
    </row>
    <row r="11080" spans="1:8" s="124" customFormat="1" x14ac:dyDescent="0.25">
      <c r="A11080"/>
      <c r="B11080"/>
      <c r="C11080"/>
      <c r="D11080"/>
      <c r="E11080"/>
      <c r="F11080"/>
      <c r="G11080"/>
      <c r="H11080"/>
    </row>
    <row r="11081" spans="1:8" s="124" customFormat="1" x14ac:dyDescent="0.25">
      <c r="A11081"/>
      <c r="B11081"/>
      <c r="C11081"/>
      <c r="D11081"/>
      <c r="E11081"/>
      <c r="F11081"/>
      <c r="G11081"/>
      <c r="H11081"/>
    </row>
    <row r="11082" spans="1:8" s="124" customFormat="1" x14ac:dyDescent="0.25">
      <c r="A11082"/>
      <c r="B11082"/>
      <c r="C11082"/>
      <c r="D11082"/>
      <c r="E11082"/>
      <c r="F11082"/>
      <c r="G11082"/>
      <c r="H11082"/>
    </row>
    <row r="11083" spans="1:8" s="124" customFormat="1" x14ac:dyDescent="0.25">
      <c r="A11083"/>
      <c r="B11083"/>
      <c r="C11083"/>
      <c r="D11083"/>
      <c r="E11083"/>
      <c r="F11083"/>
      <c r="G11083"/>
      <c r="H11083"/>
    </row>
    <row r="11084" spans="1:8" s="124" customFormat="1" x14ac:dyDescent="0.25">
      <c r="A11084"/>
      <c r="B11084"/>
      <c r="C11084"/>
      <c r="D11084"/>
      <c r="E11084"/>
      <c r="F11084"/>
      <c r="G11084"/>
      <c r="H11084"/>
    </row>
    <row r="11085" spans="1:8" s="124" customFormat="1" x14ac:dyDescent="0.25">
      <c r="A11085"/>
      <c r="B11085"/>
      <c r="C11085"/>
      <c r="D11085"/>
      <c r="E11085"/>
      <c r="F11085"/>
      <c r="G11085"/>
      <c r="H11085"/>
    </row>
    <row r="11086" spans="1:8" s="124" customFormat="1" x14ac:dyDescent="0.25">
      <c r="A11086"/>
      <c r="B11086"/>
      <c r="C11086"/>
      <c r="D11086"/>
      <c r="E11086"/>
      <c r="F11086"/>
      <c r="G11086"/>
      <c r="H11086"/>
    </row>
    <row r="11087" spans="1:8" s="124" customFormat="1" x14ac:dyDescent="0.25">
      <c r="A11087"/>
      <c r="B11087"/>
      <c r="C11087"/>
      <c r="D11087"/>
      <c r="E11087"/>
      <c r="F11087"/>
      <c r="G11087"/>
      <c r="H11087"/>
    </row>
    <row r="11088" spans="1:8" s="124" customFormat="1" x14ac:dyDescent="0.25">
      <c r="A11088"/>
      <c r="B11088"/>
      <c r="C11088"/>
      <c r="D11088"/>
      <c r="E11088"/>
      <c r="F11088"/>
      <c r="G11088"/>
      <c r="H11088"/>
    </row>
    <row r="11089" spans="1:8" s="124" customFormat="1" x14ac:dyDescent="0.25">
      <c r="A11089"/>
      <c r="B11089"/>
      <c r="C11089"/>
      <c r="D11089"/>
      <c r="E11089"/>
      <c r="F11089"/>
      <c r="G11089"/>
      <c r="H11089"/>
    </row>
    <row r="11090" spans="1:8" s="124" customFormat="1" x14ac:dyDescent="0.25">
      <c r="A11090"/>
      <c r="B11090"/>
      <c r="C11090"/>
      <c r="D11090"/>
      <c r="E11090"/>
      <c r="F11090"/>
      <c r="G11090"/>
      <c r="H11090"/>
    </row>
    <row r="11091" spans="1:8" s="124" customFormat="1" x14ac:dyDescent="0.25">
      <c r="A11091"/>
      <c r="B11091"/>
      <c r="C11091"/>
      <c r="D11091"/>
      <c r="E11091"/>
      <c r="F11091"/>
      <c r="G11091"/>
      <c r="H11091"/>
    </row>
    <row r="11092" spans="1:8" s="124" customFormat="1" x14ac:dyDescent="0.25">
      <c r="A11092"/>
      <c r="B11092"/>
      <c r="C11092"/>
      <c r="D11092"/>
      <c r="E11092"/>
      <c r="F11092"/>
      <c r="G11092"/>
      <c r="H11092"/>
    </row>
    <row r="11093" spans="1:8" s="124" customFormat="1" x14ac:dyDescent="0.25">
      <c r="A11093"/>
      <c r="B11093"/>
      <c r="C11093"/>
      <c r="D11093"/>
      <c r="E11093"/>
      <c r="F11093"/>
      <c r="G11093"/>
      <c r="H11093"/>
    </row>
    <row r="11094" spans="1:8" s="124" customFormat="1" x14ac:dyDescent="0.25">
      <c r="A11094"/>
      <c r="B11094"/>
      <c r="C11094"/>
      <c r="D11094"/>
      <c r="E11094"/>
      <c r="F11094"/>
      <c r="G11094"/>
      <c r="H11094"/>
    </row>
    <row r="11095" spans="1:8" s="124" customFormat="1" x14ac:dyDescent="0.25">
      <c r="A11095"/>
      <c r="B11095"/>
      <c r="C11095"/>
      <c r="D11095"/>
      <c r="E11095"/>
      <c r="F11095"/>
      <c r="G11095"/>
      <c r="H11095"/>
    </row>
    <row r="11096" spans="1:8" s="124" customFormat="1" x14ac:dyDescent="0.25">
      <c r="A11096"/>
      <c r="B11096"/>
      <c r="C11096"/>
      <c r="D11096"/>
      <c r="E11096"/>
      <c r="F11096"/>
      <c r="G11096"/>
      <c r="H11096"/>
    </row>
    <row r="11097" spans="1:8" s="124" customFormat="1" x14ac:dyDescent="0.25">
      <c r="A11097"/>
      <c r="B11097"/>
      <c r="C11097"/>
      <c r="D11097"/>
      <c r="E11097"/>
      <c r="F11097"/>
      <c r="G11097"/>
      <c r="H11097"/>
    </row>
    <row r="11098" spans="1:8" s="124" customFormat="1" x14ac:dyDescent="0.25">
      <c r="A11098"/>
      <c r="B11098"/>
      <c r="C11098"/>
      <c r="D11098"/>
      <c r="E11098"/>
      <c r="F11098"/>
      <c r="G11098"/>
      <c r="H11098"/>
    </row>
    <row r="11099" spans="1:8" s="124" customFormat="1" x14ac:dyDescent="0.25">
      <c r="A11099"/>
      <c r="B11099"/>
      <c r="C11099"/>
      <c r="D11099"/>
      <c r="E11099"/>
      <c r="F11099"/>
      <c r="G11099"/>
      <c r="H11099"/>
    </row>
    <row r="11100" spans="1:8" s="124" customFormat="1" x14ac:dyDescent="0.25">
      <c r="A11100"/>
      <c r="B11100"/>
      <c r="C11100"/>
      <c r="D11100"/>
      <c r="E11100"/>
      <c r="F11100"/>
      <c r="G11100"/>
      <c r="H11100"/>
    </row>
    <row r="11101" spans="1:8" s="124" customFormat="1" x14ac:dyDescent="0.25">
      <c r="A11101"/>
      <c r="B11101"/>
      <c r="C11101"/>
      <c r="D11101"/>
      <c r="E11101"/>
      <c r="F11101"/>
      <c r="G11101"/>
      <c r="H11101"/>
    </row>
    <row r="11102" spans="1:8" s="124" customFormat="1" x14ac:dyDescent="0.25">
      <c r="A11102"/>
      <c r="B11102"/>
      <c r="C11102"/>
      <c r="D11102"/>
      <c r="E11102"/>
      <c r="F11102"/>
      <c r="G11102"/>
      <c r="H11102"/>
    </row>
    <row r="11103" spans="1:8" s="124" customFormat="1" x14ac:dyDescent="0.25">
      <c r="A11103"/>
      <c r="B11103"/>
      <c r="C11103"/>
      <c r="D11103"/>
      <c r="E11103"/>
      <c r="F11103"/>
      <c r="G11103"/>
      <c r="H11103"/>
    </row>
    <row r="11104" spans="1:8" s="124" customFormat="1" x14ac:dyDescent="0.25">
      <c r="A11104"/>
      <c r="B11104"/>
      <c r="C11104"/>
      <c r="D11104"/>
      <c r="E11104"/>
      <c r="F11104"/>
      <c r="G11104"/>
      <c r="H11104"/>
    </row>
    <row r="11105" spans="1:8" s="124" customFormat="1" x14ac:dyDescent="0.25">
      <c r="A11105"/>
      <c r="B11105"/>
      <c r="C11105"/>
      <c r="D11105"/>
      <c r="E11105"/>
      <c r="F11105"/>
      <c r="G11105"/>
      <c r="H11105"/>
    </row>
    <row r="11106" spans="1:8" s="124" customFormat="1" x14ac:dyDescent="0.25">
      <c r="A11106"/>
      <c r="B11106"/>
      <c r="C11106"/>
      <c r="D11106"/>
      <c r="E11106"/>
      <c r="F11106"/>
      <c r="G11106"/>
      <c r="H11106"/>
    </row>
    <row r="11107" spans="1:8" s="124" customFormat="1" x14ac:dyDescent="0.25">
      <c r="A11107"/>
      <c r="B11107"/>
      <c r="C11107"/>
      <c r="D11107"/>
      <c r="E11107"/>
      <c r="F11107"/>
      <c r="G11107"/>
      <c r="H11107"/>
    </row>
    <row r="11108" spans="1:8" s="124" customFormat="1" x14ac:dyDescent="0.25">
      <c r="A11108"/>
      <c r="B11108"/>
      <c r="C11108"/>
      <c r="D11108"/>
      <c r="E11108"/>
      <c r="F11108"/>
      <c r="G11108"/>
      <c r="H11108"/>
    </row>
    <row r="11109" spans="1:8" s="124" customFormat="1" x14ac:dyDescent="0.25">
      <c r="A11109"/>
      <c r="B11109"/>
      <c r="C11109"/>
      <c r="D11109"/>
      <c r="E11109"/>
      <c r="F11109"/>
      <c r="G11109"/>
      <c r="H11109"/>
    </row>
    <row r="11110" spans="1:8" s="124" customFormat="1" x14ac:dyDescent="0.25">
      <c r="A11110"/>
      <c r="B11110"/>
      <c r="C11110"/>
      <c r="D11110"/>
      <c r="E11110"/>
      <c r="F11110"/>
      <c r="G11110"/>
      <c r="H11110"/>
    </row>
    <row r="11111" spans="1:8" s="124" customFormat="1" x14ac:dyDescent="0.25">
      <c r="A11111"/>
      <c r="B11111"/>
      <c r="C11111"/>
      <c r="D11111"/>
      <c r="E11111"/>
      <c r="F11111"/>
      <c r="G11111"/>
      <c r="H11111"/>
    </row>
    <row r="11112" spans="1:8" s="124" customFormat="1" x14ac:dyDescent="0.25">
      <c r="A11112"/>
      <c r="B11112"/>
      <c r="C11112"/>
      <c r="D11112"/>
      <c r="E11112"/>
      <c r="F11112"/>
      <c r="G11112"/>
      <c r="H11112"/>
    </row>
    <row r="11113" spans="1:8" s="124" customFormat="1" x14ac:dyDescent="0.25">
      <c r="A11113"/>
      <c r="B11113"/>
      <c r="C11113"/>
      <c r="D11113"/>
      <c r="E11113"/>
      <c r="F11113"/>
      <c r="G11113"/>
      <c r="H11113"/>
    </row>
    <row r="11114" spans="1:8" s="124" customFormat="1" x14ac:dyDescent="0.25">
      <c r="A11114"/>
      <c r="B11114"/>
      <c r="C11114"/>
      <c r="D11114"/>
      <c r="E11114"/>
      <c r="F11114"/>
      <c r="G11114"/>
      <c r="H11114"/>
    </row>
    <row r="11115" spans="1:8" s="124" customFormat="1" x14ac:dyDescent="0.25">
      <c r="A11115"/>
      <c r="B11115"/>
      <c r="C11115"/>
      <c r="D11115"/>
      <c r="E11115"/>
      <c r="F11115"/>
      <c r="G11115"/>
      <c r="H11115"/>
    </row>
    <row r="11116" spans="1:8" s="124" customFormat="1" x14ac:dyDescent="0.25">
      <c r="A11116"/>
      <c r="B11116"/>
      <c r="C11116"/>
      <c r="D11116"/>
      <c r="E11116"/>
      <c r="F11116"/>
      <c r="G11116"/>
      <c r="H11116"/>
    </row>
    <row r="11117" spans="1:8" s="124" customFormat="1" x14ac:dyDescent="0.25">
      <c r="A11117"/>
      <c r="B11117"/>
      <c r="C11117"/>
      <c r="D11117"/>
      <c r="E11117"/>
      <c r="F11117"/>
      <c r="G11117"/>
      <c r="H11117"/>
    </row>
    <row r="11118" spans="1:8" s="124" customFormat="1" x14ac:dyDescent="0.25">
      <c r="A11118"/>
      <c r="B11118"/>
      <c r="C11118"/>
      <c r="D11118"/>
      <c r="E11118"/>
      <c r="F11118"/>
      <c r="G11118"/>
      <c r="H11118"/>
    </row>
    <row r="11119" spans="1:8" s="124" customFormat="1" x14ac:dyDescent="0.25">
      <c r="A11119"/>
      <c r="B11119"/>
      <c r="C11119"/>
      <c r="D11119"/>
      <c r="E11119"/>
      <c r="F11119"/>
      <c r="G11119"/>
      <c r="H11119"/>
    </row>
    <row r="11120" spans="1:8" s="124" customFormat="1" x14ac:dyDescent="0.25">
      <c r="A11120"/>
      <c r="B11120"/>
      <c r="C11120"/>
      <c r="D11120"/>
      <c r="E11120"/>
      <c r="F11120"/>
      <c r="G11120"/>
      <c r="H11120"/>
    </row>
    <row r="11121" spans="1:8" s="124" customFormat="1" x14ac:dyDescent="0.25">
      <c r="A11121"/>
      <c r="B11121"/>
      <c r="C11121"/>
      <c r="D11121"/>
      <c r="E11121"/>
      <c r="F11121"/>
      <c r="G11121"/>
      <c r="H11121"/>
    </row>
    <row r="11122" spans="1:8" s="124" customFormat="1" x14ac:dyDescent="0.25">
      <c r="A11122"/>
      <c r="B11122"/>
      <c r="C11122"/>
      <c r="D11122"/>
      <c r="E11122"/>
      <c r="F11122"/>
      <c r="G11122"/>
      <c r="H11122"/>
    </row>
    <row r="11123" spans="1:8" s="124" customFormat="1" x14ac:dyDescent="0.25">
      <c r="A11123"/>
      <c r="B11123"/>
      <c r="C11123"/>
      <c r="D11123"/>
      <c r="E11123"/>
      <c r="F11123"/>
      <c r="G11123"/>
      <c r="H11123"/>
    </row>
    <row r="11124" spans="1:8" s="124" customFormat="1" x14ac:dyDescent="0.25">
      <c r="A11124"/>
      <c r="B11124"/>
      <c r="C11124"/>
      <c r="D11124"/>
      <c r="E11124"/>
      <c r="F11124"/>
      <c r="G11124"/>
      <c r="H11124"/>
    </row>
    <row r="11125" spans="1:8" s="124" customFormat="1" x14ac:dyDescent="0.25">
      <c r="A11125"/>
      <c r="B11125"/>
      <c r="C11125"/>
      <c r="D11125"/>
      <c r="E11125"/>
      <c r="F11125"/>
      <c r="G11125"/>
      <c r="H11125"/>
    </row>
    <row r="11126" spans="1:8" s="124" customFormat="1" x14ac:dyDescent="0.25">
      <c r="A11126"/>
      <c r="B11126"/>
      <c r="C11126"/>
      <c r="D11126"/>
      <c r="E11126"/>
      <c r="F11126"/>
      <c r="G11126"/>
      <c r="H11126"/>
    </row>
    <row r="11127" spans="1:8" s="124" customFormat="1" x14ac:dyDescent="0.25">
      <c r="A11127"/>
      <c r="B11127"/>
      <c r="C11127"/>
      <c r="D11127"/>
      <c r="E11127"/>
      <c r="F11127"/>
      <c r="G11127"/>
      <c r="H11127"/>
    </row>
    <row r="11128" spans="1:8" s="124" customFormat="1" x14ac:dyDescent="0.25">
      <c r="A11128"/>
      <c r="B11128"/>
      <c r="C11128"/>
      <c r="D11128"/>
      <c r="E11128"/>
      <c r="F11128"/>
      <c r="G11128"/>
      <c r="H11128"/>
    </row>
    <row r="11129" spans="1:8" s="124" customFormat="1" x14ac:dyDescent="0.25">
      <c r="A11129"/>
      <c r="B11129"/>
      <c r="C11129"/>
      <c r="D11129"/>
      <c r="E11129"/>
      <c r="F11129"/>
      <c r="G11129"/>
      <c r="H11129"/>
    </row>
    <row r="11130" spans="1:8" s="124" customFormat="1" x14ac:dyDescent="0.25">
      <c r="A11130"/>
      <c r="B11130"/>
      <c r="C11130"/>
      <c r="D11130"/>
      <c r="E11130"/>
      <c r="F11130"/>
      <c r="G11130"/>
      <c r="H11130"/>
    </row>
    <row r="11131" spans="1:8" s="124" customFormat="1" x14ac:dyDescent="0.25">
      <c r="A11131"/>
      <c r="B11131"/>
      <c r="C11131"/>
      <c r="D11131"/>
      <c r="E11131"/>
      <c r="F11131"/>
      <c r="G11131"/>
      <c r="H11131"/>
    </row>
    <row r="11132" spans="1:8" s="124" customFormat="1" x14ac:dyDescent="0.25">
      <c r="A11132"/>
      <c r="B11132"/>
      <c r="C11132"/>
      <c r="D11132"/>
      <c r="E11132"/>
      <c r="F11132"/>
      <c r="G11132"/>
      <c r="H11132"/>
    </row>
    <row r="11133" spans="1:8" s="124" customFormat="1" x14ac:dyDescent="0.25">
      <c r="A11133"/>
      <c r="B11133"/>
      <c r="C11133"/>
      <c r="D11133"/>
      <c r="E11133"/>
      <c r="F11133"/>
      <c r="G11133"/>
      <c r="H11133"/>
    </row>
    <row r="11134" spans="1:8" s="124" customFormat="1" x14ac:dyDescent="0.25">
      <c r="A11134"/>
      <c r="B11134"/>
      <c r="C11134"/>
      <c r="D11134"/>
      <c r="E11134"/>
      <c r="F11134"/>
      <c r="G11134"/>
      <c r="H11134"/>
    </row>
    <row r="11135" spans="1:8" s="124" customFormat="1" x14ac:dyDescent="0.25">
      <c r="A11135"/>
      <c r="B11135"/>
      <c r="C11135"/>
      <c r="D11135"/>
      <c r="E11135"/>
      <c r="F11135"/>
      <c r="G11135"/>
      <c r="H11135"/>
    </row>
    <row r="11136" spans="1:8" s="124" customFormat="1" x14ac:dyDescent="0.25">
      <c r="A11136"/>
      <c r="B11136"/>
      <c r="C11136"/>
      <c r="D11136"/>
      <c r="E11136"/>
      <c r="F11136"/>
      <c r="G11136"/>
      <c r="H11136"/>
    </row>
    <row r="11137" spans="1:8" s="124" customFormat="1" x14ac:dyDescent="0.25">
      <c r="A11137"/>
      <c r="B11137"/>
      <c r="C11137"/>
      <c r="D11137"/>
      <c r="E11137"/>
      <c r="F11137"/>
      <c r="G11137"/>
      <c r="H11137"/>
    </row>
    <row r="11138" spans="1:8" s="124" customFormat="1" x14ac:dyDescent="0.25">
      <c r="A11138"/>
      <c r="B11138"/>
      <c r="C11138"/>
      <c r="D11138"/>
      <c r="E11138"/>
      <c r="F11138"/>
      <c r="G11138"/>
      <c r="H11138"/>
    </row>
    <row r="11139" spans="1:8" s="124" customFormat="1" x14ac:dyDescent="0.25">
      <c r="A11139"/>
      <c r="B11139"/>
      <c r="C11139"/>
      <c r="D11139"/>
      <c r="E11139"/>
      <c r="F11139"/>
      <c r="G11139"/>
      <c r="H11139"/>
    </row>
    <row r="11140" spans="1:8" s="124" customFormat="1" x14ac:dyDescent="0.25">
      <c r="A11140"/>
      <c r="B11140"/>
      <c r="C11140"/>
      <c r="D11140"/>
      <c r="E11140"/>
      <c r="F11140"/>
      <c r="G11140"/>
      <c r="H11140"/>
    </row>
    <row r="11141" spans="1:8" s="124" customFormat="1" x14ac:dyDescent="0.25">
      <c r="A11141"/>
      <c r="B11141"/>
      <c r="C11141"/>
      <c r="D11141"/>
      <c r="E11141"/>
      <c r="F11141"/>
      <c r="G11141"/>
      <c r="H11141"/>
    </row>
    <row r="11142" spans="1:8" s="124" customFormat="1" x14ac:dyDescent="0.25">
      <c r="A11142"/>
      <c r="B11142"/>
      <c r="C11142"/>
      <c r="D11142"/>
      <c r="E11142"/>
      <c r="F11142"/>
      <c r="G11142"/>
      <c r="H11142"/>
    </row>
    <row r="11143" spans="1:8" s="124" customFormat="1" x14ac:dyDescent="0.25">
      <c r="A11143"/>
      <c r="B11143"/>
      <c r="C11143"/>
      <c r="D11143"/>
      <c r="E11143"/>
      <c r="F11143"/>
      <c r="G11143"/>
      <c r="H11143"/>
    </row>
    <row r="11144" spans="1:8" s="124" customFormat="1" x14ac:dyDescent="0.25">
      <c r="A11144"/>
      <c r="B11144"/>
      <c r="C11144"/>
      <c r="D11144"/>
      <c r="E11144"/>
      <c r="F11144"/>
      <c r="G11144"/>
      <c r="H11144"/>
    </row>
    <row r="11145" spans="1:8" s="124" customFormat="1" x14ac:dyDescent="0.25">
      <c r="A11145"/>
      <c r="B11145"/>
      <c r="C11145"/>
      <c r="D11145"/>
      <c r="E11145"/>
      <c r="F11145"/>
      <c r="G11145"/>
      <c r="H11145"/>
    </row>
    <row r="11146" spans="1:8" s="124" customFormat="1" x14ac:dyDescent="0.25">
      <c r="A11146"/>
      <c r="B11146"/>
      <c r="C11146"/>
      <c r="D11146"/>
      <c r="E11146"/>
      <c r="F11146"/>
      <c r="G11146"/>
      <c r="H11146"/>
    </row>
    <row r="11147" spans="1:8" s="124" customFormat="1" x14ac:dyDescent="0.25">
      <c r="A11147"/>
      <c r="B11147"/>
      <c r="C11147"/>
      <c r="D11147"/>
      <c r="E11147"/>
      <c r="F11147"/>
      <c r="G11147"/>
      <c r="H11147"/>
    </row>
    <row r="11148" spans="1:8" s="124" customFormat="1" x14ac:dyDescent="0.25">
      <c r="A11148"/>
      <c r="B11148"/>
      <c r="C11148"/>
      <c r="D11148"/>
      <c r="E11148"/>
      <c r="F11148"/>
      <c r="G11148"/>
      <c r="H11148"/>
    </row>
    <row r="11149" spans="1:8" s="124" customFormat="1" x14ac:dyDescent="0.25">
      <c r="A11149"/>
      <c r="B11149"/>
      <c r="C11149"/>
      <c r="D11149"/>
      <c r="E11149"/>
      <c r="F11149"/>
      <c r="G11149"/>
      <c r="H11149"/>
    </row>
    <row r="11150" spans="1:8" s="124" customFormat="1" x14ac:dyDescent="0.25">
      <c r="A11150"/>
      <c r="B11150"/>
      <c r="C11150"/>
      <c r="D11150"/>
      <c r="E11150"/>
      <c r="F11150"/>
      <c r="G11150"/>
      <c r="H11150"/>
    </row>
    <row r="11151" spans="1:8" s="124" customFormat="1" x14ac:dyDescent="0.25">
      <c r="A11151"/>
      <c r="B11151"/>
      <c r="C11151"/>
      <c r="D11151"/>
      <c r="E11151"/>
      <c r="F11151"/>
      <c r="G11151"/>
      <c r="H11151"/>
    </row>
    <row r="11152" spans="1:8" s="124" customFormat="1" x14ac:dyDescent="0.25">
      <c r="A11152"/>
      <c r="B11152"/>
      <c r="C11152"/>
      <c r="D11152"/>
      <c r="E11152"/>
      <c r="F11152"/>
      <c r="G11152"/>
      <c r="H11152"/>
    </row>
    <row r="11153" spans="1:8" s="124" customFormat="1" x14ac:dyDescent="0.25">
      <c r="A11153"/>
      <c r="B11153"/>
      <c r="C11153"/>
      <c r="D11153"/>
      <c r="E11153"/>
      <c r="F11153"/>
      <c r="G11153"/>
      <c r="H11153"/>
    </row>
    <row r="11154" spans="1:8" s="124" customFormat="1" x14ac:dyDescent="0.25">
      <c r="A11154"/>
      <c r="B11154"/>
      <c r="C11154"/>
      <c r="D11154"/>
      <c r="E11154"/>
      <c r="F11154"/>
      <c r="G11154"/>
      <c r="H11154"/>
    </row>
    <row r="11155" spans="1:8" s="124" customFormat="1" x14ac:dyDescent="0.25">
      <c r="A11155"/>
      <c r="B11155"/>
      <c r="C11155"/>
      <c r="D11155"/>
      <c r="E11155"/>
      <c r="F11155"/>
      <c r="G11155"/>
      <c r="H11155"/>
    </row>
    <row r="11156" spans="1:8" s="124" customFormat="1" x14ac:dyDescent="0.25">
      <c r="A11156"/>
      <c r="B11156"/>
      <c r="C11156"/>
      <c r="D11156"/>
      <c r="E11156"/>
      <c r="F11156"/>
      <c r="G11156"/>
      <c r="H11156"/>
    </row>
    <row r="11157" spans="1:8" s="124" customFormat="1" x14ac:dyDescent="0.25">
      <c r="A11157"/>
      <c r="B11157"/>
      <c r="C11157"/>
      <c r="D11157"/>
      <c r="E11157"/>
      <c r="F11157"/>
      <c r="G11157"/>
      <c r="H11157"/>
    </row>
    <row r="11158" spans="1:8" s="124" customFormat="1" x14ac:dyDescent="0.25">
      <c r="A11158"/>
      <c r="B11158"/>
      <c r="C11158"/>
      <c r="D11158"/>
      <c r="E11158"/>
      <c r="F11158"/>
      <c r="G11158"/>
      <c r="H11158"/>
    </row>
    <row r="11159" spans="1:8" s="124" customFormat="1" x14ac:dyDescent="0.25">
      <c r="A11159"/>
      <c r="B11159"/>
      <c r="C11159"/>
      <c r="D11159"/>
      <c r="E11159"/>
      <c r="F11159"/>
      <c r="G11159"/>
      <c r="H11159"/>
    </row>
    <row r="11160" spans="1:8" s="124" customFormat="1" x14ac:dyDescent="0.25">
      <c r="A11160"/>
      <c r="B11160"/>
      <c r="C11160"/>
      <c r="D11160"/>
      <c r="E11160"/>
      <c r="F11160"/>
      <c r="G11160"/>
      <c r="H11160"/>
    </row>
    <row r="11161" spans="1:8" s="124" customFormat="1" x14ac:dyDescent="0.25">
      <c r="A11161"/>
      <c r="B11161"/>
      <c r="C11161"/>
      <c r="D11161"/>
      <c r="E11161"/>
      <c r="F11161"/>
      <c r="G11161"/>
      <c r="H11161"/>
    </row>
    <row r="11162" spans="1:8" s="124" customFormat="1" x14ac:dyDescent="0.25">
      <c r="A11162"/>
      <c r="B11162"/>
      <c r="C11162"/>
      <c r="D11162"/>
      <c r="E11162"/>
      <c r="F11162"/>
      <c r="G11162"/>
      <c r="H11162"/>
    </row>
    <row r="11163" spans="1:8" s="124" customFormat="1" x14ac:dyDescent="0.25">
      <c r="A11163"/>
      <c r="B11163"/>
      <c r="C11163"/>
      <c r="D11163"/>
      <c r="E11163"/>
      <c r="F11163"/>
      <c r="G11163"/>
      <c r="H11163"/>
    </row>
    <row r="11164" spans="1:8" s="124" customFormat="1" x14ac:dyDescent="0.25">
      <c r="A11164"/>
      <c r="B11164"/>
      <c r="C11164"/>
      <c r="D11164"/>
      <c r="E11164"/>
      <c r="F11164"/>
      <c r="G11164"/>
      <c r="H11164"/>
    </row>
    <row r="11165" spans="1:8" s="124" customFormat="1" x14ac:dyDescent="0.25">
      <c r="A11165"/>
      <c r="B11165"/>
      <c r="C11165"/>
      <c r="D11165"/>
      <c r="E11165"/>
      <c r="F11165"/>
      <c r="G11165"/>
      <c r="H11165"/>
    </row>
    <row r="11166" spans="1:8" s="124" customFormat="1" x14ac:dyDescent="0.25">
      <c r="A11166"/>
      <c r="B11166"/>
      <c r="C11166"/>
      <c r="D11166"/>
      <c r="E11166"/>
      <c r="F11166"/>
      <c r="G11166"/>
      <c r="H11166"/>
    </row>
    <row r="11167" spans="1:8" s="124" customFormat="1" x14ac:dyDescent="0.25">
      <c r="A11167"/>
      <c r="B11167"/>
      <c r="C11167"/>
      <c r="D11167"/>
      <c r="E11167"/>
      <c r="F11167"/>
      <c r="G11167"/>
      <c r="H11167"/>
    </row>
    <row r="11168" spans="1:8" s="124" customFormat="1" x14ac:dyDescent="0.25">
      <c r="A11168"/>
      <c r="B11168"/>
      <c r="C11168"/>
      <c r="D11168"/>
      <c r="E11168"/>
      <c r="F11168"/>
      <c r="G11168"/>
      <c r="H11168"/>
    </row>
    <row r="11169" spans="1:8" s="124" customFormat="1" x14ac:dyDescent="0.25">
      <c r="A11169"/>
      <c r="B11169"/>
      <c r="C11169"/>
      <c r="D11169"/>
      <c r="E11169"/>
      <c r="F11169"/>
      <c r="G11169"/>
      <c r="H11169"/>
    </row>
    <row r="11170" spans="1:8" s="124" customFormat="1" x14ac:dyDescent="0.25">
      <c r="A11170"/>
      <c r="B11170"/>
      <c r="C11170"/>
      <c r="D11170"/>
      <c r="E11170"/>
      <c r="F11170"/>
      <c r="G11170"/>
      <c r="H11170"/>
    </row>
    <row r="11171" spans="1:8" s="124" customFormat="1" x14ac:dyDescent="0.25">
      <c r="A11171"/>
      <c r="B11171"/>
      <c r="C11171"/>
      <c r="D11171"/>
      <c r="E11171"/>
      <c r="F11171"/>
      <c r="G11171"/>
      <c r="H11171"/>
    </row>
    <row r="11172" spans="1:8" s="124" customFormat="1" x14ac:dyDescent="0.25">
      <c r="A11172"/>
      <c r="B11172"/>
      <c r="C11172"/>
      <c r="D11172"/>
      <c r="E11172"/>
      <c r="F11172"/>
      <c r="G11172"/>
      <c r="H11172"/>
    </row>
    <row r="11173" spans="1:8" s="124" customFormat="1" x14ac:dyDescent="0.25">
      <c r="A11173"/>
      <c r="B11173"/>
      <c r="C11173"/>
      <c r="D11173"/>
      <c r="E11173"/>
      <c r="F11173"/>
      <c r="G11173"/>
      <c r="H11173"/>
    </row>
    <row r="11174" spans="1:8" s="124" customFormat="1" x14ac:dyDescent="0.25">
      <c r="A11174"/>
      <c r="B11174"/>
      <c r="C11174"/>
      <c r="D11174"/>
      <c r="E11174"/>
      <c r="F11174"/>
      <c r="G11174"/>
      <c r="H11174"/>
    </row>
    <row r="11175" spans="1:8" s="124" customFormat="1" x14ac:dyDescent="0.25">
      <c r="A11175"/>
      <c r="B11175"/>
      <c r="C11175"/>
      <c r="D11175"/>
      <c r="E11175"/>
      <c r="F11175"/>
      <c r="G11175"/>
      <c r="H11175"/>
    </row>
    <row r="11176" spans="1:8" s="124" customFormat="1" x14ac:dyDescent="0.25">
      <c r="A11176"/>
      <c r="B11176"/>
      <c r="C11176"/>
      <c r="D11176"/>
      <c r="E11176"/>
      <c r="F11176"/>
      <c r="G11176"/>
      <c r="H11176"/>
    </row>
    <row r="11177" spans="1:8" s="124" customFormat="1" x14ac:dyDescent="0.25">
      <c r="A11177"/>
      <c r="B11177"/>
      <c r="C11177"/>
      <c r="D11177"/>
      <c r="E11177"/>
      <c r="F11177"/>
      <c r="G11177"/>
      <c r="H11177"/>
    </row>
    <row r="11178" spans="1:8" s="124" customFormat="1" x14ac:dyDescent="0.25">
      <c r="A11178"/>
      <c r="B11178"/>
      <c r="C11178"/>
      <c r="D11178"/>
      <c r="E11178"/>
      <c r="F11178"/>
      <c r="G11178"/>
      <c r="H11178"/>
    </row>
    <row r="11179" spans="1:8" s="124" customFormat="1" x14ac:dyDescent="0.25">
      <c r="A11179"/>
      <c r="B11179"/>
      <c r="C11179"/>
      <c r="D11179"/>
      <c r="E11179"/>
      <c r="F11179"/>
      <c r="G11179"/>
      <c r="H11179"/>
    </row>
    <row r="11180" spans="1:8" s="124" customFormat="1" x14ac:dyDescent="0.25">
      <c r="A11180"/>
      <c r="B11180"/>
      <c r="C11180"/>
      <c r="D11180"/>
      <c r="E11180"/>
      <c r="F11180"/>
      <c r="G11180"/>
      <c r="H11180"/>
    </row>
    <row r="11181" spans="1:8" s="124" customFormat="1" x14ac:dyDescent="0.25">
      <c r="A11181"/>
      <c r="B11181"/>
      <c r="C11181"/>
      <c r="D11181"/>
      <c r="E11181"/>
      <c r="F11181"/>
      <c r="G11181"/>
      <c r="H11181"/>
    </row>
    <row r="11182" spans="1:8" s="124" customFormat="1" x14ac:dyDescent="0.25">
      <c r="A11182"/>
      <c r="B11182"/>
      <c r="C11182"/>
      <c r="D11182"/>
      <c r="E11182"/>
      <c r="F11182"/>
      <c r="G11182"/>
      <c r="H11182"/>
    </row>
    <row r="11183" spans="1:8" s="124" customFormat="1" x14ac:dyDescent="0.25">
      <c r="A11183"/>
      <c r="B11183"/>
      <c r="C11183"/>
      <c r="D11183"/>
      <c r="E11183"/>
      <c r="F11183"/>
      <c r="G11183"/>
      <c r="H11183"/>
    </row>
    <row r="11184" spans="1:8" s="124" customFormat="1" x14ac:dyDescent="0.25">
      <c r="A11184"/>
      <c r="B11184"/>
      <c r="C11184"/>
      <c r="D11184"/>
      <c r="E11184"/>
      <c r="F11184"/>
      <c r="G11184"/>
      <c r="H11184"/>
    </row>
    <row r="11185" spans="1:8" s="124" customFormat="1" x14ac:dyDescent="0.25">
      <c r="A11185"/>
      <c r="B11185"/>
      <c r="C11185"/>
      <c r="D11185"/>
      <c r="E11185"/>
      <c r="F11185"/>
      <c r="G11185"/>
      <c r="H11185"/>
    </row>
    <row r="11186" spans="1:8" s="124" customFormat="1" x14ac:dyDescent="0.25">
      <c r="A11186"/>
      <c r="B11186"/>
      <c r="C11186"/>
      <c r="D11186"/>
      <c r="E11186"/>
      <c r="F11186"/>
      <c r="G11186"/>
      <c r="H11186"/>
    </row>
    <row r="11187" spans="1:8" s="124" customFormat="1" x14ac:dyDescent="0.25">
      <c r="A11187"/>
      <c r="B11187"/>
      <c r="C11187"/>
      <c r="D11187"/>
      <c r="E11187"/>
      <c r="F11187"/>
      <c r="G11187"/>
      <c r="H11187"/>
    </row>
    <row r="11188" spans="1:8" s="124" customFormat="1" x14ac:dyDescent="0.25">
      <c r="A11188"/>
      <c r="B11188"/>
      <c r="C11188"/>
      <c r="D11188"/>
      <c r="E11188"/>
      <c r="F11188"/>
      <c r="G11188"/>
      <c r="H11188"/>
    </row>
    <row r="11189" spans="1:8" s="124" customFormat="1" x14ac:dyDescent="0.25">
      <c r="A11189"/>
      <c r="B11189"/>
      <c r="C11189"/>
      <c r="D11189"/>
      <c r="E11189"/>
      <c r="F11189"/>
      <c r="G11189"/>
      <c r="H11189"/>
    </row>
    <row r="11190" spans="1:8" s="124" customFormat="1" x14ac:dyDescent="0.25">
      <c r="A11190"/>
      <c r="B11190"/>
      <c r="C11190"/>
      <c r="D11190"/>
      <c r="E11190"/>
      <c r="F11190"/>
      <c r="G11190"/>
      <c r="H11190"/>
    </row>
    <row r="11191" spans="1:8" s="124" customFormat="1" x14ac:dyDescent="0.25">
      <c r="A11191"/>
      <c r="B11191"/>
      <c r="C11191"/>
      <c r="D11191"/>
      <c r="E11191"/>
      <c r="F11191"/>
      <c r="G11191"/>
      <c r="H11191"/>
    </row>
    <row r="11192" spans="1:8" s="124" customFormat="1" x14ac:dyDescent="0.25">
      <c r="A11192"/>
      <c r="B11192"/>
      <c r="C11192"/>
      <c r="D11192"/>
      <c r="E11192"/>
      <c r="F11192"/>
      <c r="G11192"/>
      <c r="H11192"/>
    </row>
    <row r="11193" spans="1:8" s="124" customFormat="1" x14ac:dyDescent="0.25">
      <c r="A11193"/>
      <c r="B11193"/>
      <c r="C11193"/>
      <c r="D11193"/>
      <c r="E11193"/>
      <c r="F11193"/>
      <c r="G11193"/>
      <c r="H11193"/>
    </row>
    <row r="11194" spans="1:8" s="124" customFormat="1" x14ac:dyDescent="0.25">
      <c r="A11194"/>
      <c r="B11194"/>
      <c r="C11194"/>
      <c r="D11194"/>
      <c r="E11194"/>
      <c r="F11194"/>
      <c r="G11194"/>
      <c r="H11194"/>
    </row>
    <row r="11195" spans="1:8" s="124" customFormat="1" x14ac:dyDescent="0.25">
      <c r="A11195"/>
      <c r="B11195"/>
      <c r="C11195"/>
      <c r="D11195"/>
      <c r="E11195"/>
      <c r="F11195"/>
      <c r="G11195"/>
      <c r="H11195"/>
    </row>
    <row r="11196" spans="1:8" s="124" customFormat="1" x14ac:dyDescent="0.25">
      <c r="A11196"/>
      <c r="B11196"/>
      <c r="C11196"/>
      <c r="D11196"/>
      <c r="E11196"/>
      <c r="F11196"/>
      <c r="G11196"/>
      <c r="H11196"/>
    </row>
    <row r="11197" spans="1:8" s="124" customFormat="1" x14ac:dyDescent="0.25">
      <c r="A11197"/>
      <c r="B11197"/>
      <c r="C11197"/>
      <c r="D11197"/>
      <c r="E11197"/>
      <c r="F11197"/>
      <c r="G11197"/>
      <c r="H11197"/>
    </row>
    <row r="11198" spans="1:8" s="124" customFormat="1" x14ac:dyDescent="0.25">
      <c r="A11198"/>
      <c r="B11198"/>
      <c r="C11198"/>
      <c r="D11198"/>
      <c r="E11198"/>
      <c r="F11198"/>
      <c r="G11198"/>
      <c r="H11198"/>
    </row>
    <row r="11199" spans="1:8" s="124" customFormat="1" x14ac:dyDescent="0.25">
      <c r="A11199"/>
      <c r="B11199"/>
      <c r="C11199"/>
      <c r="D11199"/>
      <c r="E11199"/>
      <c r="F11199"/>
      <c r="G11199"/>
      <c r="H11199"/>
    </row>
    <row r="11200" spans="1:8" s="124" customFormat="1" x14ac:dyDescent="0.25">
      <c r="A11200"/>
      <c r="B11200"/>
      <c r="C11200"/>
      <c r="D11200"/>
      <c r="E11200"/>
      <c r="F11200"/>
      <c r="G11200"/>
      <c r="H11200"/>
    </row>
    <row r="11201" spans="1:8" s="124" customFormat="1" x14ac:dyDescent="0.25">
      <c r="A11201"/>
      <c r="B11201"/>
      <c r="C11201"/>
      <c r="D11201"/>
      <c r="E11201"/>
      <c r="F11201"/>
      <c r="G11201"/>
      <c r="H11201"/>
    </row>
    <row r="11202" spans="1:8" s="124" customFormat="1" x14ac:dyDescent="0.25">
      <c r="A11202"/>
      <c r="B11202"/>
      <c r="C11202"/>
      <c r="D11202"/>
      <c r="E11202"/>
      <c r="F11202"/>
      <c r="G11202"/>
      <c r="H11202"/>
    </row>
    <row r="11203" spans="1:8" s="124" customFormat="1" x14ac:dyDescent="0.25">
      <c r="A11203"/>
      <c r="B11203"/>
      <c r="C11203"/>
      <c r="D11203"/>
      <c r="E11203"/>
      <c r="F11203"/>
      <c r="G11203"/>
      <c r="H11203"/>
    </row>
    <row r="11204" spans="1:8" s="124" customFormat="1" x14ac:dyDescent="0.25">
      <c r="A11204"/>
      <c r="B11204"/>
      <c r="C11204"/>
      <c r="D11204"/>
      <c r="E11204"/>
      <c r="F11204"/>
      <c r="G11204"/>
      <c r="H11204"/>
    </row>
    <row r="11205" spans="1:8" s="124" customFormat="1" x14ac:dyDescent="0.25">
      <c r="A11205"/>
      <c r="B11205"/>
      <c r="C11205"/>
      <c r="D11205"/>
      <c r="E11205"/>
      <c r="F11205"/>
      <c r="G11205"/>
      <c r="H11205"/>
    </row>
    <row r="11206" spans="1:8" s="124" customFormat="1" x14ac:dyDescent="0.25">
      <c r="A11206"/>
      <c r="B11206"/>
      <c r="C11206"/>
      <c r="D11206"/>
      <c r="E11206"/>
      <c r="F11206"/>
      <c r="G11206"/>
      <c r="H11206"/>
    </row>
    <row r="11207" spans="1:8" s="124" customFormat="1" x14ac:dyDescent="0.25">
      <c r="A11207"/>
      <c r="B11207"/>
      <c r="C11207"/>
      <c r="D11207"/>
      <c r="E11207"/>
      <c r="F11207"/>
      <c r="G11207"/>
      <c r="H11207"/>
    </row>
    <row r="11208" spans="1:8" s="124" customFormat="1" x14ac:dyDescent="0.25">
      <c r="A11208"/>
      <c r="B11208"/>
      <c r="C11208"/>
      <c r="D11208"/>
      <c r="E11208"/>
      <c r="F11208"/>
      <c r="G11208"/>
      <c r="H11208"/>
    </row>
    <row r="11209" spans="1:8" s="124" customFormat="1" x14ac:dyDescent="0.25">
      <c r="A11209"/>
      <c r="B11209"/>
      <c r="C11209"/>
      <c r="D11209"/>
      <c r="E11209"/>
      <c r="F11209"/>
      <c r="G11209"/>
      <c r="H11209"/>
    </row>
    <row r="11210" spans="1:8" s="124" customFormat="1" x14ac:dyDescent="0.25">
      <c r="A11210"/>
      <c r="B11210"/>
      <c r="C11210"/>
      <c r="D11210"/>
      <c r="E11210"/>
      <c r="F11210"/>
      <c r="G11210"/>
      <c r="H11210"/>
    </row>
    <row r="11211" spans="1:8" s="124" customFormat="1" x14ac:dyDescent="0.25">
      <c r="A11211"/>
      <c r="B11211"/>
      <c r="C11211"/>
      <c r="D11211"/>
      <c r="E11211"/>
      <c r="F11211"/>
      <c r="G11211"/>
      <c r="H11211"/>
    </row>
    <row r="11212" spans="1:8" s="124" customFormat="1" x14ac:dyDescent="0.25">
      <c r="A11212"/>
      <c r="B11212"/>
      <c r="C11212"/>
      <c r="D11212"/>
      <c r="E11212"/>
      <c r="F11212"/>
      <c r="G11212"/>
      <c r="H11212"/>
    </row>
    <row r="11213" spans="1:8" s="124" customFormat="1" x14ac:dyDescent="0.25">
      <c r="A11213"/>
      <c r="B11213"/>
      <c r="C11213"/>
      <c r="D11213"/>
      <c r="E11213"/>
      <c r="F11213"/>
      <c r="G11213"/>
      <c r="H11213"/>
    </row>
    <row r="11214" spans="1:8" s="124" customFormat="1" x14ac:dyDescent="0.25">
      <c r="A11214"/>
      <c r="B11214"/>
      <c r="C11214"/>
      <c r="D11214"/>
      <c r="E11214"/>
      <c r="F11214"/>
      <c r="G11214"/>
      <c r="H11214"/>
    </row>
    <row r="11215" spans="1:8" s="124" customFormat="1" x14ac:dyDescent="0.25">
      <c r="A11215"/>
      <c r="B11215"/>
      <c r="C11215"/>
      <c r="D11215"/>
      <c r="E11215"/>
      <c r="F11215"/>
      <c r="G11215"/>
      <c r="H11215"/>
    </row>
    <row r="11216" spans="1:8" s="124" customFormat="1" x14ac:dyDescent="0.25">
      <c r="A11216"/>
      <c r="B11216"/>
      <c r="C11216"/>
      <c r="D11216"/>
      <c r="E11216"/>
      <c r="F11216"/>
      <c r="G11216"/>
      <c r="H11216"/>
    </row>
    <row r="11217" spans="1:8" s="124" customFormat="1" x14ac:dyDescent="0.25">
      <c r="A11217"/>
      <c r="B11217"/>
      <c r="C11217"/>
      <c r="D11217"/>
      <c r="E11217"/>
      <c r="F11217"/>
      <c r="G11217"/>
      <c r="H11217"/>
    </row>
    <row r="11218" spans="1:8" s="124" customFormat="1" x14ac:dyDescent="0.25">
      <c r="A11218"/>
      <c r="B11218"/>
      <c r="C11218"/>
      <c r="D11218"/>
      <c r="E11218"/>
      <c r="F11218"/>
      <c r="G11218"/>
      <c r="H11218"/>
    </row>
    <row r="11219" spans="1:8" s="124" customFormat="1" x14ac:dyDescent="0.25">
      <c r="A11219"/>
      <c r="B11219"/>
      <c r="C11219"/>
      <c r="D11219"/>
      <c r="E11219"/>
      <c r="F11219"/>
      <c r="G11219"/>
      <c r="H11219"/>
    </row>
    <row r="11220" spans="1:8" s="124" customFormat="1" x14ac:dyDescent="0.25">
      <c r="A11220"/>
      <c r="B11220"/>
      <c r="C11220"/>
      <c r="D11220"/>
      <c r="E11220"/>
      <c r="F11220"/>
      <c r="G11220"/>
      <c r="H11220"/>
    </row>
    <row r="11221" spans="1:8" s="124" customFormat="1" x14ac:dyDescent="0.25">
      <c r="A11221"/>
      <c r="B11221"/>
      <c r="C11221"/>
      <c r="D11221"/>
      <c r="E11221"/>
      <c r="F11221"/>
      <c r="G11221"/>
      <c r="H11221"/>
    </row>
    <row r="11222" spans="1:8" s="124" customFormat="1" x14ac:dyDescent="0.25">
      <c r="A11222"/>
      <c r="B11222"/>
      <c r="C11222"/>
      <c r="D11222"/>
      <c r="E11222"/>
      <c r="F11222"/>
      <c r="G11222"/>
      <c r="H11222"/>
    </row>
    <row r="11223" spans="1:8" s="124" customFormat="1" x14ac:dyDescent="0.25">
      <c r="A11223"/>
      <c r="B11223"/>
      <c r="C11223"/>
      <c r="D11223"/>
      <c r="E11223"/>
      <c r="F11223"/>
      <c r="G11223"/>
      <c r="H11223"/>
    </row>
    <row r="11224" spans="1:8" s="124" customFormat="1" x14ac:dyDescent="0.25">
      <c r="A11224"/>
      <c r="B11224"/>
      <c r="C11224"/>
      <c r="D11224"/>
      <c r="E11224"/>
      <c r="F11224"/>
      <c r="G11224"/>
      <c r="H11224"/>
    </row>
    <row r="11225" spans="1:8" s="124" customFormat="1" x14ac:dyDescent="0.25">
      <c r="A11225"/>
      <c r="B11225"/>
      <c r="C11225"/>
      <c r="D11225"/>
      <c r="E11225"/>
      <c r="F11225"/>
      <c r="G11225"/>
      <c r="H11225"/>
    </row>
    <row r="11226" spans="1:8" s="124" customFormat="1" x14ac:dyDescent="0.25">
      <c r="A11226"/>
      <c r="B11226"/>
      <c r="C11226"/>
      <c r="D11226"/>
      <c r="E11226"/>
      <c r="F11226"/>
      <c r="G11226"/>
      <c r="H11226"/>
    </row>
    <row r="11227" spans="1:8" s="124" customFormat="1" x14ac:dyDescent="0.25">
      <c r="A11227"/>
      <c r="B11227"/>
      <c r="C11227"/>
      <c r="D11227"/>
      <c r="E11227"/>
      <c r="F11227"/>
      <c r="G11227"/>
      <c r="H11227"/>
    </row>
    <row r="11228" spans="1:8" s="124" customFormat="1" x14ac:dyDescent="0.25">
      <c r="A11228"/>
      <c r="B11228"/>
      <c r="C11228"/>
      <c r="D11228"/>
      <c r="E11228"/>
      <c r="F11228"/>
      <c r="G11228"/>
      <c r="H11228"/>
    </row>
    <row r="11229" spans="1:8" s="124" customFormat="1" x14ac:dyDescent="0.25">
      <c r="A11229"/>
      <c r="B11229"/>
      <c r="C11229"/>
      <c r="D11229"/>
      <c r="E11229"/>
      <c r="F11229"/>
      <c r="G11229"/>
      <c r="H11229"/>
    </row>
    <row r="11230" spans="1:8" s="124" customFormat="1" x14ac:dyDescent="0.25">
      <c r="A11230"/>
      <c r="B11230"/>
      <c r="C11230"/>
      <c r="D11230"/>
      <c r="E11230"/>
      <c r="F11230"/>
      <c r="G11230"/>
      <c r="H11230"/>
    </row>
    <row r="11231" spans="1:8" s="124" customFormat="1" x14ac:dyDescent="0.25">
      <c r="A11231"/>
      <c r="B11231"/>
      <c r="C11231"/>
      <c r="D11231"/>
      <c r="E11231"/>
      <c r="F11231"/>
      <c r="G11231"/>
      <c r="H11231"/>
    </row>
    <row r="11232" spans="1:8" s="124" customFormat="1" x14ac:dyDescent="0.25">
      <c r="A11232"/>
      <c r="B11232"/>
      <c r="C11232"/>
      <c r="D11232"/>
      <c r="E11232"/>
      <c r="F11232"/>
      <c r="G11232"/>
      <c r="H11232"/>
    </row>
    <row r="11233" spans="1:8" s="124" customFormat="1" x14ac:dyDescent="0.25">
      <c r="A11233"/>
      <c r="B11233"/>
      <c r="C11233"/>
      <c r="D11233"/>
      <c r="E11233"/>
      <c r="F11233"/>
      <c r="G11233"/>
      <c r="H11233"/>
    </row>
    <row r="11234" spans="1:8" s="124" customFormat="1" x14ac:dyDescent="0.25">
      <c r="A11234"/>
      <c r="B11234"/>
      <c r="C11234"/>
      <c r="D11234"/>
      <c r="E11234"/>
      <c r="F11234"/>
      <c r="G11234"/>
      <c r="H11234"/>
    </row>
    <row r="11235" spans="1:8" s="124" customFormat="1" x14ac:dyDescent="0.25">
      <c r="A11235"/>
      <c r="B11235"/>
      <c r="C11235"/>
      <c r="D11235"/>
      <c r="E11235"/>
      <c r="F11235"/>
      <c r="G11235"/>
      <c r="H11235"/>
    </row>
    <row r="11236" spans="1:8" s="124" customFormat="1" x14ac:dyDescent="0.25">
      <c r="A11236"/>
      <c r="B11236"/>
      <c r="C11236"/>
      <c r="D11236"/>
      <c r="E11236"/>
      <c r="F11236"/>
      <c r="G11236"/>
      <c r="H11236"/>
    </row>
    <row r="11237" spans="1:8" s="124" customFormat="1" x14ac:dyDescent="0.25">
      <c r="A11237"/>
      <c r="B11237"/>
      <c r="C11237"/>
      <c r="D11237"/>
      <c r="E11237"/>
      <c r="F11237"/>
      <c r="G11237"/>
      <c r="H11237"/>
    </row>
    <row r="11238" spans="1:8" s="124" customFormat="1" x14ac:dyDescent="0.25">
      <c r="A11238"/>
      <c r="B11238"/>
      <c r="C11238"/>
      <c r="D11238"/>
      <c r="E11238"/>
      <c r="F11238"/>
      <c r="G11238"/>
      <c r="H11238"/>
    </row>
    <row r="11239" spans="1:8" s="124" customFormat="1" x14ac:dyDescent="0.25">
      <c r="A11239"/>
      <c r="B11239"/>
      <c r="C11239"/>
      <c r="D11239"/>
      <c r="E11239"/>
      <c r="F11239"/>
      <c r="G11239"/>
      <c r="H11239"/>
    </row>
    <row r="11240" spans="1:8" s="124" customFormat="1" x14ac:dyDescent="0.25">
      <c r="A11240"/>
      <c r="B11240"/>
      <c r="C11240"/>
      <c r="D11240"/>
      <c r="E11240"/>
      <c r="F11240"/>
      <c r="G11240"/>
      <c r="H11240"/>
    </row>
    <row r="11241" spans="1:8" s="124" customFormat="1" x14ac:dyDescent="0.25">
      <c r="A11241"/>
      <c r="B11241"/>
      <c r="C11241"/>
      <c r="D11241"/>
      <c r="E11241"/>
      <c r="F11241"/>
      <c r="G11241"/>
      <c r="H11241"/>
    </row>
    <row r="11242" spans="1:8" s="124" customFormat="1" x14ac:dyDescent="0.25">
      <c r="A11242"/>
      <c r="B11242"/>
      <c r="C11242"/>
      <c r="D11242"/>
      <c r="E11242"/>
      <c r="F11242"/>
      <c r="G11242"/>
      <c r="H11242"/>
    </row>
    <row r="11243" spans="1:8" s="124" customFormat="1" x14ac:dyDescent="0.25">
      <c r="A11243"/>
      <c r="B11243"/>
      <c r="C11243"/>
      <c r="D11243"/>
      <c r="E11243"/>
      <c r="F11243"/>
      <c r="G11243"/>
      <c r="H11243"/>
    </row>
    <row r="11244" spans="1:8" s="124" customFormat="1" x14ac:dyDescent="0.25">
      <c r="A11244"/>
      <c r="B11244"/>
      <c r="C11244"/>
      <c r="D11244"/>
      <c r="E11244"/>
      <c r="F11244"/>
      <c r="G11244"/>
      <c r="H11244"/>
    </row>
    <row r="11245" spans="1:8" s="124" customFormat="1" x14ac:dyDescent="0.25">
      <c r="A11245"/>
      <c r="B11245"/>
      <c r="C11245"/>
      <c r="D11245"/>
      <c r="E11245"/>
      <c r="F11245"/>
      <c r="G11245"/>
      <c r="H11245"/>
    </row>
    <row r="11246" spans="1:8" s="124" customFormat="1" x14ac:dyDescent="0.25">
      <c r="A11246"/>
      <c r="B11246"/>
      <c r="C11246"/>
      <c r="D11246"/>
      <c r="E11246"/>
      <c r="F11246"/>
      <c r="G11246"/>
      <c r="H11246"/>
    </row>
    <row r="11247" spans="1:8" s="124" customFormat="1" x14ac:dyDescent="0.25">
      <c r="A11247"/>
      <c r="B11247"/>
      <c r="C11247"/>
      <c r="D11247"/>
      <c r="E11247"/>
      <c r="F11247"/>
      <c r="G11247"/>
      <c r="H11247"/>
    </row>
    <row r="11248" spans="1:8" s="124" customFormat="1" x14ac:dyDescent="0.25">
      <c r="A11248"/>
      <c r="B11248"/>
      <c r="C11248"/>
      <c r="D11248"/>
      <c r="E11248"/>
      <c r="F11248"/>
      <c r="G11248"/>
      <c r="H11248"/>
    </row>
    <row r="11249" spans="1:8" s="124" customFormat="1" x14ac:dyDescent="0.25">
      <c r="A11249"/>
      <c r="B11249"/>
      <c r="C11249"/>
      <c r="D11249"/>
      <c r="E11249"/>
      <c r="F11249"/>
      <c r="G11249"/>
      <c r="H11249"/>
    </row>
    <row r="11250" spans="1:8" s="124" customFormat="1" x14ac:dyDescent="0.25">
      <c r="A11250"/>
      <c r="B11250"/>
      <c r="C11250"/>
      <c r="D11250"/>
      <c r="E11250"/>
      <c r="F11250"/>
      <c r="G11250"/>
      <c r="H11250"/>
    </row>
    <row r="11251" spans="1:8" s="124" customFormat="1" x14ac:dyDescent="0.25">
      <c r="A11251"/>
      <c r="B11251"/>
      <c r="C11251"/>
      <c r="D11251"/>
      <c r="E11251"/>
      <c r="F11251"/>
      <c r="G11251"/>
      <c r="H11251"/>
    </row>
    <row r="11252" spans="1:8" s="124" customFormat="1" x14ac:dyDescent="0.25">
      <c r="A11252"/>
      <c r="B11252"/>
      <c r="C11252"/>
      <c r="D11252"/>
      <c r="E11252"/>
      <c r="F11252"/>
      <c r="G11252"/>
      <c r="H11252"/>
    </row>
    <row r="11253" spans="1:8" s="124" customFormat="1" x14ac:dyDescent="0.25">
      <c r="A11253"/>
      <c r="B11253"/>
      <c r="C11253"/>
      <c r="D11253"/>
      <c r="E11253"/>
      <c r="F11253"/>
      <c r="G11253"/>
      <c r="H11253"/>
    </row>
    <row r="11254" spans="1:8" s="124" customFormat="1" x14ac:dyDescent="0.25">
      <c r="A11254"/>
      <c r="B11254"/>
      <c r="C11254"/>
      <c r="D11254"/>
      <c r="E11254"/>
      <c r="F11254"/>
      <c r="G11254"/>
      <c r="H11254"/>
    </row>
    <row r="11255" spans="1:8" s="124" customFormat="1" x14ac:dyDescent="0.25">
      <c r="A11255"/>
      <c r="B11255"/>
      <c r="C11255"/>
      <c r="D11255"/>
      <c r="E11255"/>
      <c r="F11255"/>
      <c r="G11255"/>
      <c r="H11255"/>
    </row>
    <row r="11256" spans="1:8" s="124" customFormat="1" x14ac:dyDescent="0.25">
      <c r="A11256"/>
      <c r="B11256"/>
      <c r="C11256"/>
      <c r="D11256"/>
      <c r="E11256"/>
      <c r="F11256"/>
      <c r="G11256"/>
      <c r="H11256"/>
    </row>
    <row r="11257" spans="1:8" s="124" customFormat="1" x14ac:dyDescent="0.25">
      <c r="A11257"/>
      <c r="B11257"/>
      <c r="C11257"/>
      <c r="D11257"/>
      <c r="E11257"/>
      <c r="F11257"/>
      <c r="G11257"/>
      <c r="H11257"/>
    </row>
    <row r="11258" spans="1:8" s="124" customFormat="1" x14ac:dyDescent="0.25">
      <c r="A11258"/>
      <c r="B11258"/>
      <c r="C11258"/>
      <c r="D11258"/>
      <c r="E11258"/>
      <c r="F11258"/>
      <c r="G11258"/>
      <c r="H11258"/>
    </row>
    <row r="11259" spans="1:8" s="124" customFormat="1" x14ac:dyDescent="0.25">
      <c r="A11259"/>
      <c r="B11259"/>
      <c r="C11259"/>
      <c r="D11259"/>
      <c r="E11259"/>
      <c r="F11259"/>
      <c r="G11259"/>
      <c r="H11259"/>
    </row>
    <row r="11260" spans="1:8" s="124" customFormat="1" x14ac:dyDescent="0.25">
      <c r="A11260"/>
      <c r="B11260"/>
      <c r="C11260"/>
      <c r="D11260"/>
      <c r="E11260"/>
      <c r="F11260"/>
      <c r="G11260"/>
      <c r="H11260"/>
    </row>
    <row r="11261" spans="1:8" s="124" customFormat="1" x14ac:dyDescent="0.25">
      <c r="A11261"/>
      <c r="B11261"/>
      <c r="C11261"/>
      <c r="D11261"/>
      <c r="E11261"/>
      <c r="F11261"/>
      <c r="G11261"/>
      <c r="H11261"/>
    </row>
    <row r="11262" spans="1:8" s="124" customFormat="1" x14ac:dyDescent="0.25">
      <c r="A11262"/>
      <c r="B11262"/>
      <c r="C11262"/>
      <c r="D11262"/>
      <c r="E11262"/>
      <c r="F11262"/>
      <c r="G11262"/>
      <c r="H11262"/>
    </row>
    <row r="11263" spans="1:8" s="124" customFormat="1" x14ac:dyDescent="0.25">
      <c r="A11263"/>
      <c r="B11263"/>
      <c r="C11263"/>
      <c r="D11263"/>
      <c r="E11263"/>
      <c r="F11263"/>
      <c r="G11263"/>
      <c r="H11263"/>
    </row>
    <row r="11264" spans="1:8" s="124" customFormat="1" x14ac:dyDescent="0.25">
      <c r="A11264"/>
      <c r="B11264"/>
      <c r="C11264"/>
      <c r="D11264"/>
      <c r="E11264"/>
      <c r="F11264"/>
      <c r="G11264"/>
      <c r="H11264"/>
    </row>
    <row r="11265" spans="1:8" s="124" customFormat="1" x14ac:dyDescent="0.25">
      <c r="A11265"/>
      <c r="B11265"/>
      <c r="C11265"/>
      <c r="D11265"/>
      <c r="E11265"/>
      <c r="F11265"/>
      <c r="G11265"/>
      <c r="H11265"/>
    </row>
    <row r="11266" spans="1:8" s="124" customFormat="1" x14ac:dyDescent="0.25">
      <c r="A11266"/>
      <c r="B11266"/>
      <c r="C11266"/>
      <c r="D11266"/>
      <c r="E11266"/>
      <c r="F11266"/>
      <c r="G11266"/>
      <c r="H11266"/>
    </row>
    <row r="11267" spans="1:8" s="124" customFormat="1" x14ac:dyDescent="0.25">
      <c r="A11267"/>
      <c r="B11267"/>
      <c r="C11267"/>
      <c r="D11267"/>
      <c r="E11267"/>
      <c r="F11267"/>
      <c r="G11267"/>
      <c r="H11267"/>
    </row>
    <row r="11268" spans="1:8" s="124" customFormat="1" x14ac:dyDescent="0.25">
      <c r="A11268"/>
      <c r="B11268"/>
      <c r="C11268"/>
      <c r="D11268"/>
      <c r="E11268"/>
      <c r="F11268"/>
      <c r="G11268"/>
      <c r="H11268"/>
    </row>
    <row r="11269" spans="1:8" s="124" customFormat="1" x14ac:dyDescent="0.25">
      <c r="A11269"/>
      <c r="B11269"/>
      <c r="C11269"/>
      <c r="D11269"/>
      <c r="E11269"/>
      <c r="F11269"/>
      <c r="G11269"/>
      <c r="H11269"/>
    </row>
    <row r="11270" spans="1:8" s="124" customFormat="1" x14ac:dyDescent="0.25">
      <c r="A11270"/>
      <c r="B11270"/>
      <c r="C11270"/>
      <c r="D11270"/>
      <c r="E11270"/>
      <c r="F11270"/>
      <c r="G11270"/>
      <c r="H11270"/>
    </row>
    <row r="11271" spans="1:8" s="124" customFormat="1" x14ac:dyDescent="0.25">
      <c r="A11271"/>
      <c r="B11271"/>
      <c r="C11271"/>
      <c r="D11271"/>
      <c r="E11271"/>
      <c r="F11271"/>
      <c r="G11271"/>
      <c r="H11271"/>
    </row>
    <row r="11272" spans="1:8" s="124" customFormat="1" x14ac:dyDescent="0.25">
      <c r="A11272"/>
      <c r="B11272"/>
      <c r="C11272"/>
      <c r="D11272"/>
      <c r="E11272"/>
      <c r="F11272"/>
      <c r="G11272"/>
      <c r="H11272"/>
    </row>
    <row r="11273" spans="1:8" s="124" customFormat="1" x14ac:dyDescent="0.25">
      <c r="A11273"/>
      <c r="B11273"/>
      <c r="C11273"/>
      <c r="D11273"/>
      <c r="E11273"/>
      <c r="F11273"/>
      <c r="G11273"/>
      <c r="H11273"/>
    </row>
    <row r="11274" spans="1:8" s="124" customFormat="1" x14ac:dyDescent="0.25">
      <c r="A11274"/>
      <c r="B11274"/>
      <c r="C11274"/>
      <c r="D11274"/>
      <c r="E11274"/>
      <c r="F11274"/>
      <c r="G11274"/>
      <c r="H11274"/>
    </row>
    <row r="11275" spans="1:8" s="124" customFormat="1" x14ac:dyDescent="0.25">
      <c r="A11275"/>
      <c r="B11275"/>
      <c r="C11275"/>
      <c r="D11275"/>
      <c r="E11275"/>
      <c r="F11275"/>
      <c r="G11275"/>
      <c r="H11275"/>
    </row>
    <row r="11276" spans="1:8" s="124" customFormat="1" x14ac:dyDescent="0.25">
      <c r="A11276"/>
      <c r="B11276"/>
      <c r="C11276"/>
      <c r="D11276"/>
      <c r="E11276"/>
      <c r="F11276"/>
      <c r="G11276"/>
      <c r="H11276"/>
    </row>
    <row r="11277" spans="1:8" s="124" customFormat="1" x14ac:dyDescent="0.25">
      <c r="A11277"/>
      <c r="B11277"/>
      <c r="C11277"/>
      <c r="D11277"/>
      <c r="E11277"/>
      <c r="F11277"/>
      <c r="G11277"/>
      <c r="H11277"/>
    </row>
    <row r="11278" spans="1:8" s="124" customFormat="1" x14ac:dyDescent="0.25">
      <c r="A11278"/>
      <c r="B11278"/>
      <c r="C11278"/>
      <c r="D11278"/>
      <c r="E11278"/>
      <c r="F11278"/>
      <c r="G11278"/>
      <c r="H11278"/>
    </row>
    <row r="11279" spans="1:8" s="124" customFormat="1" x14ac:dyDescent="0.25">
      <c r="A11279"/>
      <c r="B11279"/>
      <c r="C11279"/>
      <c r="D11279"/>
      <c r="E11279"/>
      <c r="F11279"/>
      <c r="G11279"/>
      <c r="H11279"/>
    </row>
    <row r="11280" spans="1:8" s="124" customFormat="1" x14ac:dyDescent="0.25">
      <c r="A11280"/>
      <c r="B11280"/>
      <c r="C11280"/>
      <c r="D11280"/>
      <c r="E11280"/>
      <c r="F11280"/>
      <c r="G11280"/>
      <c r="H11280"/>
    </row>
    <row r="11281" spans="1:8" s="124" customFormat="1" x14ac:dyDescent="0.25">
      <c r="A11281"/>
      <c r="B11281"/>
      <c r="C11281"/>
      <c r="D11281"/>
      <c r="E11281"/>
      <c r="F11281"/>
      <c r="G11281"/>
      <c r="H11281"/>
    </row>
    <row r="11282" spans="1:8" s="124" customFormat="1" x14ac:dyDescent="0.25">
      <c r="A11282"/>
      <c r="B11282"/>
      <c r="C11282"/>
      <c r="D11282"/>
      <c r="E11282"/>
      <c r="F11282"/>
      <c r="G11282"/>
      <c r="H11282"/>
    </row>
    <row r="11283" spans="1:8" s="124" customFormat="1" x14ac:dyDescent="0.25">
      <c r="A11283"/>
      <c r="B11283"/>
      <c r="C11283"/>
      <c r="D11283"/>
      <c r="E11283"/>
      <c r="F11283"/>
      <c r="G11283"/>
      <c r="H11283"/>
    </row>
    <row r="11284" spans="1:8" s="124" customFormat="1" x14ac:dyDescent="0.25">
      <c r="A11284"/>
      <c r="B11284"/>
      <c r="C11284"/>
      <c r="D11284"/>
      <c r="E11284"/>
      <c r="F11284"/>
      <c r="G11284"/>
      <c r="H11284"/>
    </row>
    <row r="11285" spans="1:8" s="124" customFormat="1" x14ac:dyDescent="0.25">
      <c r="A11285"/>
      <c r="B11285"/>
      <c r="C11285"/>
      <c r="D11285"/>
      <c r="E11285"/>
      <c r="F11285"/>
      <c r="G11285"/>
      <c r="H11285"/>
    </row>
    <row r="11286" spans="1:8" s="124" customFormat="1" x14ac:dyDescent="0.25">
      <c r="A11286"/>
      <c r="B11286"/>
      <c r="C11286"/>
      <c r="D11286"/>
      <c r="E11286"/>
      <c r="F11286"/>
      <c r="G11286"/>
      <c r="H11286"/>
    </row>
    <row r="11287" spans="1:8" s="124" customFormat="1" x14ac:dyDescent="0.25">
      <c r="A11287"/>
      <c r="B11287"/>
      <c r="C11287"/>
      <c r="D11287"/>
      <c r="E11287"/>
      <c r="F11287"/>
      <c r="G11287"/>
      <c r="H11287"/>
    </row>
    <row r="11288" spans="1:8" s="124" customFormat="1" x14ac:dyDescent="0.25">
      <c r="A11288"/>
      <c r="B11288"/>
      <c r="C11288"/>
      <c r="D11288"/>
      <c r="E11288"/>
      <c r="F11288"/>
      <c r="G11288"/>
      <c r="H11288"/>
    </row>
    <row r="11289" spans="1:8" s="124" customFormat="1" x14ac:dyDescent="0.25">
      <c r="A11289"/>
      <c r="B11289"/>
      <c r="C11289"/>
      <c r="D11289"/>
      <c r="E11289"/>
      <c r="F11289"/>
      <c r="G11289"/>
      <c r="H11289"/>
    </row>
    <row r="11290" spans="1:8" s="124" customFormat="1" x14ac:dyDescent="0.25">
      <c r="A11290"/>
      <c r="B11290"/>
      <c r="C11290"/>
      <c r="D11290"/>
      <c r="E11290"/>
      <c r="F11290"/>
      <c r="G11290"/>
      <c r="H11290"/>
    </row>
    <row r="11291" spans="1:8" s="124" customFormat="1" x14ac:dyDescent="0.25">
      <c r="A11291"/>
      <c r="B11291"/>
      <c r="C11291"/>
      <c r="D11291"/>
      <c r="E11291"/>
      <c r="F11291"/>
      <c r="G11291"/>
      <c r="H11291"/>
    </row>
    <row r="11292" spans="1:8" s="124" customFormat="1" x14ac:dyDescent="0.25">
      <c r="A11292"/>
      <c r="B11292"/>
      <c r="C11292"/>
      <c r="D11292"/>
      <c r="E11292"/>
      <c r="F11292"/>
      <c r="G11292"/>
      <c r="H11292"/>
    </row>
    <row r="11293" spans="1:8" s="124" customFormat="1" x14ac:dyDescent="0.25">
      <c r="A11293"/>
      <c r="B11293"/>
      <c r="C11293"/>
      <c r="D11293"/>
      <c r="E11293"/>
      <c r="F11293"/>
      <c r="G11293"/>
      <c r="H11293"/>
    </row>
    <row r="11294" spans="1:8" s="124" customFormat="1" x14ac:dyDescent="0.25">
      <c r="A11294"/>
      <c r="B11294"/>
      <c r="C11294"/>
      <c r="D11294"/>
      <c r="E11294"/>
      <c r="F11294"/>
      <c r="G11294"/>
      <c r="H11294"/>
    </row>
    <row r="11295" spans="1:8" s="124" customFormat="1" x14ac:dyDescent="0.25">
      <c r="A11295"/>
      <c r="B11295"/>
      <c r="C11295"/>
      <c r="D11295"/>
      <c r="E11295"/>
      <c r="F11295"/>
      <c r="G11295"/>
      <c r="H11295"/>
    </row>
    <row r="11296" spans="1:8" s="124" customFormat="1" x14ac:dyDescent="0.25">
      <c r="A11296"/>
      <c r="B11296"/>
      <c r="C11296"/>
      <c r="D11296"/>
      <c r="E11296"/>
      <c r="F11296"/>
      <c r="G11296"/>
      <c r="H11296"/>
    </row>
    <row r="11297" spans="1:8" s="124" customFormat="1" x14ac:dyDescent="0.25">
      <c r="A11297"/>
      <c r="B11297"/>
      <c r="C11297"/>
      <c r="D11297"/>
      <c r="E11297"/>
      <c r="F11297"/>
      <c r="G11297"/>
      <c r="H11297"/>
    </row>
    <row r="11298" spans="1:8" s="124" customFormat="1" x14ac:dyDescent="0.25">
      <c r="A11298"/>
      <c r="B11298"/>
      <c r="C11298"/>
      <c r="D11298"/>
      <c r="E11298"/>
      <c r="F11298"/>
      <c r="G11298"/>
      <c r="H11298"/>
    </row>
    <row r="11299" spans="1:8" s="124" customFormat="1" x14ac:dyDescent="0.25">
      <c r="A11299"/>
      <c r="B11299"/>
      <c r="C11299"/>
      <c r="D11299"/>
      <c r="E11299"/>
      <c r="F11299"/>
      <c r="G11299"/>
      <c r="H11299"/>
    </row>
    <row r="11300" spans="1:8" s="124" customFormat="1" x14ac:dyDescent="0.25">
      <c r="A11300"/>
      <c r="B11300"/>
      <c r="C11300"/>
      <c r="D11300"/>
      <c r="E11300"/>
      <c r="F11300"/>
      <c r="G11300"/>
      <c r="H11300"/>
    </row>
    <row r="11301" spans="1:8" s="124" customFormat="1" x14ac:dyDescent="0.25">
      <c r="A11301"/>
      <c r="B11301"/>
      <c r="C11301"/>
      <c r="D11301"/>
      <c r="E11301"/>
      <c r="F11301"/>
      <c r="G11301"/>
      <c r="H11301"/>
    </row>
    <row r="11302" spans="1:8" s="124" customFormat="1" x14ac:dyDescent="0.25">
      <c r="A11302"/>
      <c r="B11302"/>
      <c r="C11302"/>
      <c r="D11302"/>
      <c r="E11302"/>
      <c r="F11302"/>
      <c r="G11302"/>
      <c r="H11302"/>
    </row>
    <row r="11303" spans="1:8" s="124" customFormat="1" x14ac:dyDescent="0.25">
      <c r="A11303"/>
      <c r="B11303"/>
      <c r="C11303"/>
      <c r="D11303"/>
      <c r="E11303"/>
      <c r="F11303"/>
      <c r="G11303"/>
      <c r="H11303"/>
    </row>
    <row r="11304" spans="1:8" s="124" customFormat="1" x14ac:dyDescent="0.25">
      <c r="A11304"/>
      <c r="B11304"/>
      <c r="C11304"/>
      <c r="D11304"/>
      <c r="E11304"/>
      <c r="F11304"/>
      <c r="G11304"/>
      <c r="H11304"/>
    </row>
    <row r="11305" spans="1:8" s="124" customFormat="1" x14ac:dyDescent="0.25">
      <c r="A11305"/>
      <c r="B11305"/>
      <c r="C11305"/>
      <c r="D11305"/>
      <c r="E11305"/>
      <c r="F11305"/>
      <c r="G11305"/>
      <c r="H11305"/>
    </row>
    <row r="11306" spans="1:8" s="124" customFormat="1" x14ac:dyDescent="0.25">
      <c r="A11306"/>
      <c r="B11306"/>
      <c r="C11306"/>
      <c r="D11306"/>
      <c r="E11306"/>
      <c r="F11306"/>
      <c r="G11306"/>
      <c r="H11306"/>
    </row>
    <row r="11307" spans="1:8" s="124" customFormat="1" x14ac:dyDescent="0.25">
      <c r="A11307"/>
      <c r="B11307"/>
      <c r="C11307"/>
      <c r="D11307"/>
      <c r="E11307"/>
      <c r="F11307"/>
      <c r="G11307"/>
      <c r="H11307"/>
    </row>
    <row r="11308" spans="1:8" s="124" customFormat="1" x14ac:dyDescent="0.25">
      <c r="A11308"/>
      <c r="B11308"/>
      <c r="C11308"/>
      <c r="D11308"/>
      <c r="E11308"/>
      <c r="F11308"/>
      <c r="G11308"/>
      <c r="H11308"/>
    </row>
    <row r="11309" spans="1:8" s="124" customFormat="1" x14ac:dyDescent="0.25">
      <c r="A11309"/>
      <c r="B11309"/>
      <c r="C11309"/>
      <c r="D11309"/>
      <c r="E11309"/>
      <c r="F11309"/>
      <c r="G11309"/>
      <c r="H11309"/>
    </row>
    <row r="11310" spans="1:8" s="124" customFormat="1" x14ac:dyDescent="0.25">
      <c r="A11310"/>
      <c r="B11310"/>
      <c r="C11310"/>
      <c r="D11310"/>
      <c r="E11310"/>
      <c r="F11310"/>
      <c r="G11310"/>
      <c r="H11310"/>
    </row>
    <row r="11311" spans="1:8" s="124" customFormat="1" x14ac:dyDescent="0.25">
      <c r="A11311"/>
      <c r="B11311"/>
      <c r="C11311"/>
      <c r="D11311"/>
      <c r="E11311"/>
      <c r="F11311"/>
      <c r="G11311"/>
      <c r="H11311"/>
    </row>
    <row r="11312" spans="1:8" s="124" customFormat="1" x14ac:dyDescent="0.25">
      <c r="A11312"/>
      <c r="B11312"/>
      <c r="C11312"/>
      <c r="D11312"/>
      <c r="E11312"/>
      <c r="F11312"/>
      <c r="G11312"/>
      <c r="H11312"/>
    </row>
    <row r="11313" spans="1:8" s="124" customFormat="1" x14ac:dyDescent="0.25">
      <c r="A11313"/>
      <c r="B11313"/>
      <c r="C11313"/>
      <c r="D11313"/>
      <c r="E11313"/>
      <c r="F11313"/>
      <c r="G11313"/>
      <c r="H11313"/>
    </row>
    <row r="11314" spans="1:8" s="124" customFormat="1" x14ac:dyDescent="0.25">
      <c r="A11314"/>
      <c r="B11314"/>
      <c r="C11314"/>
      <c r="D11314"/>
      <c r="E11314"/>
      <c r="F11314"/>
      <c r="G11314"/>
      <c r="H11314"/>
    </row>
    <row r="11315" spans="1:8" s="124" customFormat="1" x14ac:dyDescent="0.25">
      <c r="A11315"/>
      <c r="B11315"/>
      <c r="C11315"/>
      <c r="D11315"/>
      <c r="E11315"/>
      <c r="F11315"/>
      <c r="G11315"/>
      <c r="H11315"/>
    </row>
    <row r="11316" spans="1:8" s="124" customFormat="1" x14ac:dyDescent="0.25">
      <c r="A11316"/>
      <c r="B11316"/>
      <c r="C11316"/>
      <c r="D11316"/>
      <c r="E11316"/>
      <c r="F11316"/>
      <c r="G11316"/>
      <c r="H11316"/>
    </row>
    <row r="11317" spans="1:8" s="124" customFormat="1" x14ac:dyDescent="0.25">
      <c r="A11317"/>
      <c r="B11317"/>
      <c r="C11317"/>
      <c r="D11317"/>
      <c r="E11317"/>
      <c r="F11317"/>
      <c r="G11317"/>
      <c r="H11317"/>
    </row>
    <row r="11318" spans="1:8" s="124" customFormat="1" x14ac:dyDescent="0.25">
      <c r="A11318"/>
      <c r="B11318"/>
      <c r="C11318"/>
      <c r="D11318"/>
      <c r="E11318"/>
      <c r="F11318"/>
      <c r="G11318"/>
      <c r="H11318"/>
    </row>
    <row r="11319" spans="1:8" s="124" customFormat="1" x14ac:dyDescent="0.25">
      <c r="A11319"/>
      <c r="B11319"/>
      <c r="C11319"/>
      <c r="D11319"/>
      <c r="E11319"/>
      <c r="F11319"/>
      <c r="G11319"/>
      <c r="H11319"/>
    </row>
    <row r="11320" spans="1:8" s="124" customFormat="1" x14ac:dyDescent="0.25">
      <c r="A11320"/>
      <c r="B11320"/>
      <c r="C11320"/>
      <c r="D11320"/>
      <c r="E11320"/>
      <c r="F11320"/>
      <c r="G11320"/>
      <c r="H11320"/>
    </row>
    <row r="11321" spans="1:8" s="124" customFormat="1" x14ac:dyDescent="0.25">
      <c r="A11321"/>
      <c r="B11321"/>
      <c r="C11321"/>
      <c r="D11321"/>
      <c r="E11321"/>
      <c r="F11321"/>
      <c r="G11321"/>
      <c r="H11321"/>
    </row>
    <row r="11322" spans="1:8" s="124" customFormat="1" x14ac:dyDescent="0.25">
      <c r="A11322"/>
      <c r="B11322"/>
      <c r="C11322"/>
      <c r="D11322"/>
      <c r="E11322"/>
      <c r="F11322"/>
      <c r="G11322"/>
      <c r="H11322"/>
    </row>
    <row r="11323" spans="1:8" s="124" customFormat="1" x14ac:dyDescent="0.25">
      <c r="A11323"/>
      <c r="B11323"/>
      <c r="C11323"/>
      <c r="D11323"/>
      <c r="E11323"/>
      <c r="F11323"/>
      <c r="G11323"/>
      <c r="H11323"/>
    </row>
    <row r="11324" spans="1:8" s="124" customFormat="1" x14ac:dyDescent="0.25">
      <c r="A11324"/>
      <c r="B11324"/>
      <c r="C11324"/>
      <c r="D11324"/>
      <c r="E11324"/>
      <c r="F11324"/>
      <c r="G11324"/>
      <c r="H11324"/>
    </row>
    <row r="11325" spans="1:8" s="124" customFormat="1" x14ac:dyDescent="0.25">
      <c r="A11325"/>
      <c r="B11325"/>
      <c r="C11325"/>
      <c r="D11325"/>
      <c r="E11325"/>
      <c r="F11325"/>
      <c r="G11325"/>
      <c r="H11325"/>
    </row>
    <row r="11326" spans="1:8" s="124" customFormat="1" x14ac:dyDescent="0.25">
      <c r="A11326"/>
      <c r="B11326"/>
      <c r="C11326"/>
      <c r="D11326"/>
      <c r="E11326"/>
      <c r="F11326"/>
      <c r="G11326"/>
      <c r="H11326"/>
    </row>
    <row r="11327" spans="1:8" s="124" customFormat="1" x14ac:dyDescent="0.25">
      <c r="A11327"/>
      <c r="B11327"/>
      <c r="C11327"/>
      <c r="D11327"/>
      <c r="E11327"/>
      <c r="F11327"/>
      <c r="G11327"/>
      <c r="H11327"/>
    </row>
    <row r="11328" spans="1:8" s="124" customFormat="1" x14ac:dyDescent="0.25">
      <c r="A11328"/>
      <c r="B11328"/>
      <c r="C11328"/>
      <c r="D11328"/>
      <c r="E11328"/>
      <c r="F11328"/>
      <c r="G11328"/>
      <c r="H11328"/>
    </row>
    <row r="11329" spans="1:8" s="124" customFormat="1" x14ac:dyDescent="0.25">
      <c r="A11329"/>
      <c r="B11329"/>
      <c r="C11329"/>
      <c r="D11329"/>
      <c r="E11329"/>
      <c r="F11329"/>
      <c r="G11329"/>
      <c r="H11329"/>
    </row>
    <row r="11330" spans="1:8" s="124" customFormat="1" x14ac:dyDescent="0.25">
      <c r="A11330"/>
      <c r="B11330"/>
      <c r="C11330"/>
      <c r="D11330"/>
      <c r="E11330"/>
      <c r="F11330"/>
      <c r="G11330"/>
      <c r="H11330"/>
    </row>
    <row r="11331" spans="1:8" s="124" customFormat="1" x14ac:dyDescent="0.25">
      <c r="A11331"/>
      <c r="B11331"/>
      <c r="C11331"/>
      <c r="D11331"/>
      <c r="E11331"/>
      <c r="F11331"/>
      <c r="G11331"/>
      <c r="H11331"/>
    </row>
    <row r="11332" spans="1:8" s="124" customFormat="1" x14ac:dyDescent="0.25">
      <c r="A11332"/>
      <c r="B11332"/>
      <c r="C11332"/>
      <c r="D11332"/>
      <c r="E11332"/>
      <c r="F11332"/>
      <c r="G11332"/>
      <c r="H11332"/>
    </row>
    <row r="11333" spans="1:8" s="124" customFormat="1" x14ac:dyDescent="0.25">
      <c r="A11333"/>
      <c r="B11333"/>
      <c r="C11333"/>
      <c r="D11333"/>
      <c r="E11333"/>
      <c r="F11333"/>
      <c r="G11333"/>
      <c r="H11333"/>
    </row>
    <row r="11334" spans="1:8" s="124" customFormat="1" x14ac:dyDescent="0.25">
      <c r="A11334"/>
      <c r="B11334"/>
      <c r="C11334"/>
      <c r="D11334"/>
      <c r="E11334"/>
      <c r="F11334"/>
      <c r="G11334"/>
      <c r="H11334"/>
    </row>
    <row r="11335" spans="1:8" s="124" customFormat="1" x14ac:dyDescent="0.25">
      <c r="A11335"/>
      <c r="B11335"/>
      <c r="C11335"/>
      <c r="D11335"/>
      <c r="E11335"/>
      <c r="F11335"/>
      <c r="G11335"/>
      <c r="H11335"/>
    </row>
    <row r="11336" spans="1:8" s="124" customFormat="1" x14ac:dyDescent="0.25">
      <c r="A11336"/>
      <c r="B11336"/>
      <c r="C11336"/>
      <c r="D11336"/>
      <c r="E11336"/>
      <c r="F11336"/>
      <c r="G11336"/>
      <c r="H11336"/>
    </row>
    <row r="11337" spans="1:8" s="124" customFormat="1" x14ac:dyDescent="0.25">
      <c r="A11337"/>
      <c r="B11337"/>
      <c r="C11337"/>
      <c r="D11337"/>
      <c r="E11337"/>
      <c r="F11337"/>
      <c r="G11337"/>
      <c r="H11337"/>
    </row>
    <row r="11338" spans="1:8" s="124" customFormat="1" x14ac:dyDescent="0.25">
      <c r="A11338"/>
      <c r="B11338"/>
      <c r="C11338"/>
      <c r="D11338"/>
      <c r="E11338"/>
      <c r="F11338"/>
      <c r="G11338"/>
      <c r="H11338"/>
    </row>
    <row r="11339" spans="1:8" s="124" customFormat="1" x14ac:dyDescent="0.25">
      <c r="A11339"/>
      <c r="B11339"/>
      <c r="C11339"/>
      <c r="D11339"/>
      <c r="E11339"/>
      <c r="F11339"/>
      <c r="G11339"/>
      <c r="H11339"/>
    </row>
    <row r="11340" spans="1:8" s="124" customFormat="1" x14ac:dyDescent="0.25">
      <c r="A11340"/>
      <c r="B11340"/>
      <c r="C11340"/>
      <c r="D11340"/>
      <c r="E11340"/>
      <c r="F11340"/>
      <c r="G11340"/>
      <c r="H11340"/>
    </row>
    <row r="11341" spans="1:8" s="124" customFormat="1" x14ac:dyDescent="0.25">
      <c r="A11341"/>
      <c r="B11341"/>
      <c r="C11341"/>
      <c r="D11341"/>
      <c r="E11341"/>
      <c r="F11341"/>
      <c r="G11341"/>
      <c r="H11341"/>
    </row>
    <row r="11342" spans="1:8" s="124" customFormat="1" x14ac:dyDescent="0.25">
      <c r="A11342"/>
      <c r="B11342"/>
      <c r="C11342"/>
      <c r="D11342"/>
      <c r="E11342"/>
      <c r="F11342"/>
      <c r="G11342"/>
      <c r="H11342"/>
    </row>
    <row r="11343" spans="1:8" s="124" customFormat="1" x14ac:dyDescent="0.25">
      <c r="A11343"/>
      <c r="B11343"/>
      <c r="C11343"/>
      <c r="D11343"/>
      <c r="E11343"/>
      <c r="F11343"/>
      <c r="G11343"/>
      <c r="H11343"/>
    </row>
    <row r="11344" spans="1:8" s="124" customFormat="1" x14ac:dyDescent="0.25">
      <c r="A11344"/>
      <c r="B11344"/>
      <c r="C11344"/>
      <c r="D11344"/>
      <c r="E11344"/>
      <c r="F11344"/>
      <c r="G11344"/>
      <c r="H11344"/>
    </row>
    <row r="11345" spans="1:8" s="124" customFormat="1" x14ac:dyDescent="0.25">
      <c r="A11345"/>
      <c r="B11345"/>
      <c r="C11345"/>
      <c r="D11345"/>
      <c r="E11345"/>
      <c r="F11345"/>
      <c r="G11345"/>
      <c r="H11345"/>
    </row>
    <row r="11346" spans="1:8" s="124" customFormat="1" x14ac:dyDescent="0.25">
      <c r="A11346"/>
      <c r="B11346"/>
      <c r="C11346"/>
      <c r="D11346"/>
      <c r="E11346"/>
      <c r="F11346"/>
      <c r="G11346"/>
      <c r="H11346"/>
    </row>
    <row r="11347" spans="1:8" s="124" customFormat="1" x14ac:dyDescent="0.25">
      <c r="A11347"/>
      <c r="B11347"/>
      <c r="C11347"/>
      <c r="D11347"/>
      <c r="E11347"/>
      <c r="F11347"/>
      <c r="G11347"/>
      <c r="H11347"/>
    </row>
    <row r="11348" spans="1:8" s="124" customFormat="1" x14ac:dyDescent="0.25">
      <c r="A11348"/>
      <c r="B11348"/>
      <c r="C11348"/>
      <c r="D11348"/>
      <c r="E11348"/>
      <c r="F11348"/>
      <c r="G11348"/>
      <c r="H11348"/>
    </row>
    <row r="11349" spans="1:8" s="124" customFormat="1" x14ac:dyDescent="0.25">
      <c r="A11349"/>
      <c r="B11349"/>
      <c r="C11349"/>
      <c r="D11349"/>
      <c r="E11349"/>
      <c r="F11349"/>
      <c r="G11349"/>
      <c r="H11349"/>
    </row>
    <row r="11350" spans="1:8" s="124" customFormat="1" x14ac:dyDescent="0.25">
      <c r="A11350"/>
      <c r="B11350"/>
      <c r="C11350"/>
      <c r="D11350"/>
      <c r="E11350"/>
      <c r="F11350"/>
      <c r="G11350"/>
      <c r="H11350"/>
    </row>
    <row r="11351" spans="1:8" s="124" customFormat="1" x14ac:dyDescent="0.25">
      <c r="A11351"/>
      <c r="B11351"/>
      <c r="C11351"/>
      <c r="D11351"/>
      <c r="E11351"/>
      <c r="F11351"/>
      <c r="G11351"/>
      <c r="H11351"/>
    </row>
    <row r="11352" spans="1:8" s="124" customFormat="1" x14ac:dyDescent="0.25">
      <c r="A11352"/>
      <c r="B11352"/>
      <c r="C11352"/>
      <c r="D11352"/>
      <c r="E11352"/>
      <c r="F11352"/>
      <c r="G11352"/>
      <c r="H11352"/>
    </row>
    <row r="11353" spans="1:8" s="124" customFormat="1" x14ac:dyDescent="0.25">
      <c r="A11353"/>
      <c r="B11353"/>
      <c r="C11353"/>
      <c r="D11353"/>
      <c r="E11353"/>
      <c r="F11353"/>
      <c r="G11353"/>
      <c r="H11353"/>
    </row>
    <row r="11354" spans="1:8" s="124" customFormat="1" x14ac:dyDescent="0.25">
      <c r="A11354"/>
      <c r="B11354"/>
      <c r="C11354"/>
      <c r="D11354"/>
      <c r="E11354"/>
      <c r="F11354"/>
      <c r="G11354"/>
      <c r="H11354"/>
    </row>
    <row r="11355" spans="1:8" s="124" customFormat="1" x14ac:dyDescent="0.25">
      <c r="A11355"/>
      <c r="B11355"/>
      <c r="C11355"/>
      <c r="D11355"/>
      <c r="E11355"/>
      <c r="F11355"/>
      <c r="G11355"/>
      <c r="H11355"/>
    </row>
    <row r="11356" spans="1:8" s="124" customFormat="1" x14ac:dyDescent="0.25">
      <c r="A11356"/>
      <c r="B11356"/>
      <c r="C11356"/>
      <c r="D11356"/>
      <c r="E11356"/>
      <c r="F11356"/>
      <c r="G11356"/>
      <c r="H11356"/>
    </row>
    <row r="11357" spans="1:8" s="124" customFormat="1" x14ac:dyDescent="0.25">
      <c r="A11357"/>
      <c r="B11357"/>
      <c r="C11357"/>
      <c r="D11357"/>
      <c r="E11357"/>
      <c r="F11357"/>
      <c r="G11357"/>
      <c r="H11357"/>
    </row>
    <row r="11358" spans="1:8" s="124" customFormat="1" x14ac:dyDescent="0.25">
      <c r="A11358"/>
      <c r="B11358"/>
      <c r="C11358"/>
      <c r="D11358"/>
      <c r="E11358"/>
      <c r="F11358"/>
      <c r="G11358"/>
      <c r="H11358"/>
    </row>
    <row r="11359" spans="1:8" s="124" customFormat="1" x14ac:dyDescent="0.25">
      <c r="A11359"/>
      <c r="B11359"/>
      <c r="C11359"/>
      <c r="D11359"/>
      <c r="E11359"/>
      <c r="F11359"/>
      <c r="G11359"/>
      <c r="H11359"/>
    </row>
    <row r="11360" spans="1:8" s="124" customFormat="1" x14ac:dyDescent="0.25">
      <c r="A11360"/>
      <c r="B11360"/>
      <c r="C11360"/>
      <c r="D11360"/>
      <c r="E11360"/>
      <c r="F11360"/>
      <c r="G11360"/>
      <c r="H11360"/>
    </row>
    <row r="11361" spans="1:8" s="124" customFormat="1" x14ac:dyDescent="0.25">
      <c r="A11361"/>
      <c r="B11361"/>
      <c r="C11361"/>
      <c r="D11361"/>
      <c r="E11361"/>
      <c r="F11361"/>
      <c r="G11361"/>
      <c r="H11361"/>
    </row>
    <row r="11362" spans="1:8" s="124" customFormat="1" x14ac:dyDescent="0.25">
      <c r="A11362"/>
      <c r="B11362"/>
      <c r="C11362"/>
      <c r="D11362"/>
      <c r="E11362"/>
      <c r="F11362"/>
      <c r="G11362"/>
      <c r="H11362"/>
    </row>
    <row r="11363" spans="1:8" s="124" customFormat="1" x14ac:dyDescent="0.25">
      <c r="A11363"/>
      <c r="B11363"/>
      <c r="C11363"/>
      <c r="D11363"/>
      <c r="E11363"/>
      <c r="F11363"/>
      <c r="G11363"/>
      <c r="H11363"/>
    </row>
    <row r="11364" spans="1:8" s="124" customFormat="1" x14ac:dyDescent="0.25">
      <c r="A11364"/>
      <c r="B11364"/>
      <c r="C11364"/>
      <c r="D11364"/>
      <c r="E11364"/>
      <c r="F11364"/>
      <c r="G11364"/>
      <c r="H11364"/>
    </row>
    <row r="11365" spans="1:8" s="124" customFormat="1" x14ac:dyDescent="0.25">
      <c r="A11365"/>
      <c r="B11365"/>
      <c r="C11365"/>
      <c r="D11365"/>
      <c r="E11365"/>
      <c r="F11365"/>
      <c r="G11365"/>
      <c r="H11365"/>
    </row>
    <row r="11366" spans="1:8" s="124" customFormat="1" x14ac:dyDescent="0.25">
      <c r="A11366"/>
      <c r="B11366"/>
      <c r="C11366"/>
      <c r="D11366"/>
      <c r="E11366"/>
      <c r="F11366"/>
      <c r="G11366"/>
      <c r="H11366"/>
    </row>
    <row r="11367" spans="1:8" s="124" customFormat="1" x14ac:dyDescent="0.25">
      <c r="A11367"/>
      <c r="B11367"/>
      <c r="C11367"/>
      <c r="D11367"/>
      <c r="E11367"/>
      <c r="F11367"/>
      <c r="G11367"/>
      <c r="H11367"/>
    </row>
    <row r="11368" spans="1:8" s="124" customFormat="1" x14ac:dyDescent="0.25">
      <c r="A11368"/>
      <c r="B11368"/>
      <c r="C11368"/>
      <c r="D11368"/>
      <c r="E11368"/>
      <c r="F11368"/>
      <c r="G11368"/>
      <c r="H11368"/>
    </row>
    <row r="11369" spans="1:8" s="124" customFormat="1" x14ac:dyDescent="0.25">
      <c r="A11369"/>
      <c r="B11369"/>
      <c r="C11369"/>
      <c r="D11369"/>
      <c r="E11369"/>
      <c r="F11369"/>
      <c r="G11369"/>
      <c r="H11369"/>
    </row>
    <row r="11370" spans="1:8" s="124" customFormat="1" x14ac:dyDescent="0.25">
      <c r="A11370"/>
      <c r="B11370"/>
      <c r="C11370"/>
      <c r="D11370"/>
      <c r="E11370"/>
      <c r="F11370"/>
      <c r="G11370"/>
      <c r="H11370"/>
    </row>
    <row r="11371" spans="1:8" s="124" customFormat="1" x14ac:dyDescent="0.25">
      <c r="A11371"/>
      <c r="B11371"/>
      <c r="C11371"/>
      <c r="D11371"/>
      <c r="E11371"/>
      <c r="F11371"/>
      <c r="G11371"/>
      <c r="H11371"/>
    </row>
    <row r="11372" spans="1:8" s="124" customFormat="1" x14ac:dyDescent="0.25">
      <c r="A11372"/>
      <c r="B11372"/>
      <c r="C11372"/>
      <c r="D11372"/>
      <c r="E11372"/>
      <c r="F11372"/>
      <c r="G11372"/>
      <c r="H11372"/>
    </row>
    <row r="11373" spans="1:8" s="124" customFormat="1" x14ac:dyDescent="0.25">
      <c r="A11373"/>
      <c r="B11373"/>
      <c r="C11373"/>
      <c r="D11373"/>
      <c r="E11373"/>
      <c r="F11373"/>
      <c r="G11373"/>
      <c r="H11373"/>
    </row>
    <row r="11374" spans="1:8" s="124" customFormat="1" x14ac:dyDescent="0.25">
      <c r="A11374"/>
      <c r="B11374"/>
      <c r="C11374"/>
      <c r="D11374"/>
      <c r="E11374"/>
      <c r="F11374"/>
      <c r="G11374"/>
      <c r="H11374"/>
    </row>
    <row r="11375" spans="1:8" s="124" customFormat="1" x14ac:dyDescent="0.25">
      <c r="A11375"/>
      <c r="B11375"/>
      <c r="C11375"/>
      <c r="D11375"/>
      <c r="E11375"/>
      <c r="F11375"/>
      <c r="G11375"/>
      <c r="H11375"/>
    </row>
    <row r="11376" spans="1:8" s="124" customFormat="1" x14ac:dyDescent="0.25">
      <c r="A11376"/>
      <c r="B11376"/>
      <c r="C11376"/>
      <c r="D11376"/>
      <c r="E11376"/>
      <c r="F11376"/>
      <c r="G11376"/>
      <c r="H11376"/>
    </row>
    <row r="11377" spans="1:8" s="124" customFormat="1" x14ac:dyDescent="0.25">
      <c r="A11377"/>
      <c r="B11377"/>
      <c r="C11377"/>
      <c r="D11377"/>
      <c r="E11377"/>
      <c r="F11377"/>
      <c r="G11377"/>
      <c r="H11377"/>
    </row>
    <row r="11378" spans="1:8" s="124" customFormat="1" x14ac:dyDescent="0.25">
      <c r="A11378"/>
      <c r="B11378"/>
      <c r="C11378"/>
      <c r="D11378"/>
      <c r="E11378"/>
      <c r="F11378"/>
      <c r="G11378"/>
      <c r="H11378"/>
    </row>
    <row r="11379" spans="1:8" s="124" customFormat="1" x14ac:dyDescent="0.25">
      <c r="A11379"/>
      <c r="B11379"/>
      <c r="C11379"/>
      <c r="D11379"/>
      <c r="E11379"/>
      <c r="F11379"/>
      <c r="G11379"/>
      <c r="H11379"/>
    </row>
    <row r="11380" spans="1:8" s="124" customFormat="1" x14ac:dyDescent="0.25">
      <c r="A11380"/>
      <c r="B11380"/>
      <c r="C11380"/>
      <c r="D11380"/>
      <c r="E11380"/>
      <c r="F11380"/>
      <c r="G11380"/>
      <c r="H11380"/>
    </row>
    <row r="11381" spans="1:8" s="124" customFormat="1" x14ac:dyDescent="0.25">
      <c r="A11381"/>
      <c r="B11381"/>
      <c r="C11381"/>
      <c r="D11381"/>
      <c r="E11381"/>
      <c r="F11381"/>
      <c r="G11381"/>
      <c r="H11381"/>
    </row>
    <row r="11382" spans="1:8" s="124" customFormat="1" x14ac:dyDescent="0.25">
      <c r="A11382"/>
      <c r="B11382"/>
      <c r="C11382"/>
      <c r="D11382"/>
      <c r="E11382"/>
      <c r="F11382"/>
      <c r="G11382"/>
      <c r="H11382"/>
    </row>
    <row r="11383" spans="1:8" s="124" customFormat="1" x14ac:dyDescent="0.25">
      <c r="A11383"/>
      <c r="B11383"/>
      <c r="C11383"/>
      <c r="D11383"/>
      <c r="E11383"/>
      <c r="F11383"/>
      <c r="G11383"/>
      <c r="H11383"/>
    </row>
    <row r="11384" spans="1:8" s="124" customFormat="1" x14ac:dyDescent="0.25">
      <c r="A11384"/>
      <c r="B11384"/>
      <c r="C11384"/>
      <c r="D11384"/>
      <c r="E11384"/>
      <c r="F11384"/>
      <c r="G11384"/>
      <c r="H11384"/>
    </row>
    <row r="11385" spans="1:8" s="124" customFormat="1" x14ac:dyDescent="0.25">
      <c r="A11385"/>
      <c r="B11385"/>
      <c r="C11385"/>
      <c r="D11385"/>
      <c r="E11385"/>
      <c r="F11385"/>
      <c r="G11385"/>
      <c r="H11385"/>
    </row>
    <row r="11386" spans="1:8" s="124" customFormat="1" x14ac:dyDescent="0.25">
      <c r="A11386"/>
      <c r="B11386"/>
      <c r="C11386"/>
      <c r="D11386"/>
      <c r="E11386"/>
      <c r="F11386"/>
      <c r="G11386"/>
      <c r="H11386"/>
    </row>
    <row r="11387" spans="1:8" s="124" customFormat="1" x14ac:dyDescent="0.25">
      <c r="A11387"/>
      <c r="B11387"/>
      <c r="C11387"/>
      <c r="D11387"/>
      <c r="E11387"/>
      <c r="F11387"/>
      <c r="G11387"/>
      <c r="H11387"/>
    </row>
    <row r="11388" spans="1:8" s="124" customFormat="1" x14ac:dyDescent="0.25">
      <c r="A11388"/>
      <c r="B11388"/>
      <c r="C11388"/>
      <c r="D11388"/>
      <c r="E11388"/>
      <c r="F11388"/>
      <c r="G11388"/>
      <c r="H11388"/>
    </row>
    <row r="11389" spans="1:8" s="124" customFormat="1" x14ac:dyDescent="0.25">
      <c r="A11389"/>
      <c r="B11389"/>
      <c r="C11389"/>
      <c r="D11389"/>
      <c r="E11389"/>
      <c r="F11389"/>
      <c r="G11389"/>
      <c r="H11389"/>
    </row>
    <row r="11390" spans="1:8" s="124" customFormat="1" x14ac:dyDescent="0.25">
      <c r="A11390"/>
      <c r="B11390"/>
      <c r="C11390"/>
      <c r="D11390"/>
      <c r="E11390"/>
      <c r="F11390"/>
      <c r="G11390"/>
      <c r="H11390"/>
    </row>
    <row r="11391" spans="1:8" s="124" customFormat="1" x14ac:dyDescent="0.25">
      <c r="A11391"/>
      <c r="B11391"/>
      <c r="C11391"/>
      <c r="D11391"/>
      <c r="E11391"/>
      <c r="F11391"/>
      <c r="G11391"/>
      <c r="H11391"/>
    </row>
    <row r="11392" spans="1:8" s="124" customFormat="1" x14ac:dyDescent="0.25">
      <c r="A11392"/>
      <c r="B11392"/>
      <c r="C11392"/>
      <c r="D11392"/>
      <c r="E11392"/>
      <c r="F11392"/>
      <c r="G11392"/>
      <c r="H11392"/>
    </row>
    <row r="11393" spans="1:8" s="124" customFormat="1" x14ac:dyDescent="0.25">
      <c r="A11393"/>
      <c r="B11393"/>
      <c r="C11393"/>
      <c r="D11393"/>
      <c r="E11393"/>
      <c r="F11393"/>
      <c r="G11393"/>
      <c r="H11393"/>
    </row>
    <row r="11394" spans="1:8" s="124" customFormat="1" x14ac:dyDescent="0.25">
      <c r="A11394"/>
      <c r="B11394"/>
      <c r="C11394"/>
      <c r="D11394"/>
      <c r="E11394"/>
      <c r="F11394"/>
      <c r="G11394"/>
      <c r="H11394"/>
    </row>
    <row r="11395" spans="1:8" s="124" customFormat="1" x14ac:dyDescent="0.25">
      <c r="A11395"/>
      <c r="B11395"/>
      <c r="C11395"/>
      <c r="D11395"/>
      <c r="E11395"/>
      <c r="F11395"/>
      <c r="G11395"/>
      <c r="H11395"/>
    </row>
    <row r="11396" spans="1:8" s="124" customFormat="1" x14ac:dyDescent="0.25">
      <c r="A11396"/>
      <c r="B11396"/>
      <c r="C11396"/>
      <c r="D11396"/>
      <c r="E11396"/>
      <c r="F11396"/>
      <c r="G11396"/>
      <c r="H11396"/>
    </row>
    <row r="11397" spans="1:8" s="124" customFormat="1" x14ac:dyDescent="0.25">
      <c r="A11397"/>
      <c r="B11397"/>
      <c r="C11397"/>
      <c r="D11397"/>
      <c r="E11397"/>
      <c r="F11397"/>
      <c r="G11397"/>
      <c r="H11397"/>
    </row>
    <row r="11398" spans="1:8" s="124" customFormat="1" x14ac:dyDescent="0.25">
      <c r="A11398"/>
      <c r="B11398"/>
      <c r="C11398"/>
      <c r="D11398"/>
      <c r="E11398"/>
      <c r="F11398"/>
      <c r="G11398"/>
      <c r="H11398"/>
    </row>
    <row r="11399" spans="1:8" s="124" customFormat="1" x14ac:dyDescent="0.25">
      <c r="A11399"/>
      <c r="B11399"/>
      <c r="C11399"/>
      <c r="D11399"/>
      <c r="E11399"/>
      <c r="F11399"/>
      <c r="G11399"/>
      <c r="H11399"/>
    </row>
    <row r="11400" spans="1:8" s="124" customFormat="1" x14ac:dyDescent="0.25">
      <c r="A11400"/>
      <c r="B11400"/>
      <c r="C11400"/>
      <c r="D11400"/>
      <c r="E11400"/>
      <c r="F11400"/>
      <c r="G11400"/>
      <c r="H11400"/>
    </row>
    <row r="11401" spans="1:8" s="124" customFormat="1" x14ac:dyDescent="0.25">
      <c r="A11401"/>
      <c r="B11401"/>
      <c r="C11401"/>
      <c r="D11401"/>
      <c r="E11401"/>
      <c r="F11401"/>
      <c r="G11401"/>
      <c r="H11401"/>
    </row>
    <row r="11402" spans="1:8" s="124" customFormat="1" x14ac:dyDescent="0.25">
      <c r="A11402"/>
      <c r="B11402"/>
      <c r="C11402"/>
      <c r="D11402"/>
      <c r="E11402"/>
      <c r="F11402"/>
      <c r="G11402"/>
      <c r="H11402"/>
    </row>
    <row r="11403" spans="1:8" s="124" customFormat="1" x14ac:dyDescent="0.25">
      <c r="A11403"/>
      <c r="B11403"/>
      <c r="C11403"/>
      <c r="D11403"/>
      <c r="E11403"/>
      <c r="F11403"/>
      <c r="G11403"/>
      <c r="H11403"/>
    </row>
    <row r="11404" spans="1:8" s="124" customFormat="1" x14ac:dyDescent="0.25">
      <c r="A11404"/>
      <c r="B11404"/>
      <c r="C11404"/>
      <c r="D11404"/>
      <c r="E11404"/>
      <c r="F11404"/>
      <c r="G11404"/>
      <c r="H11404"/>
    </row>
    <row r="11405" spans="1:8" s="124" customFormat="1" x14ac:dyDescent="0.25">
      <c r="A11405"/>
      <c r="B11405"/>
      <c r="C11405"/>
      <c r="D11405"/>
      <c r="E11405"/>
      <c r="F11405"/>
      <c r="G11405"/>
      <c r="H11405"/>
    </row>
    <row r="11406" spans="1:8" s="124" customFormat="1" x14ac:dyDescent="0.25">
      <c r="A11406"/>
      <c r="B11406"/>
      <c r="C11406"/>
      <c r="D11406"/>
      <c r="E11406"/>
      <c r="F11406"/>
      <c r="G11406"/>
      <c r="H11406"/>
    </row>
    <row r="11407" spans="1:8" s="124" customFormat="1" x14ac:dyDescent="0.25">
      <c r="A11407"/>
      <c r="B11407"/>
      <c r="C11407"/>
      <c r="D11407"/>
      <c r="E11407"/>
      <c r="F11407"/>
      <c r="G11407"/>
      <c r="H11407"/>
    </row>
    <row r="11408" spans="1:8" s="124" customFormat="1" x14ac:dyDescent="0.25">
      <c r="A11408"/>
      <c r="B11408"/>
      <c r="C11408"/>
      <c r="D11408"/>
      <c r="E11408"/>
      <c r="F11408"/>
      <c r="G11408"/>
      <c r="H11408"/>
    </row>
    <row r="11409" spans="1:8" s="124" customFormat="1" x14ac:dyDescent="0.25">
      <c r="A11409"/>
      <c r="B11409"/>
      <c r="C11409"/>
      <c r="D11409"/>
      <c r="E11409"/>
      <c r="F11409"/>
      <c r="G11409"/>
      <c r="H11409"/>
    </row>
    <row r="11410" spans="1:8" s="124" customFormat="1" x14ac:dyDescent="0.25">
      <c r="A11410"/>
      <c r="B11410"/>
      <c r="C11410"/>
      <c r="D11410"/>
      <c r="E11410"/>
      <c r="F11410"/>
      <c r="G11410"/>
      <c r="H11410"/>
    </row>
    <row r="11411" spans="1:8" s="124" customFormat="1" x14ac:dyDescent="0.25">
      <c r="A11411"/>
      <c r="B11411"/>
      <c r="C11411"/>
      <c r="D11411"/>
      <c r="E11411"/>
      <c r="F11411"/>
      <c r="G11411"/>
      <c r="H11411"/>
    </row>
    <row r="11412" spans="1:8" s="124" customFormat="1" x14ac:dyDescent="0.25">
      <c r="A11412"/>
      <c r="B11412"/>
      <c r="C11412"/>
      <c r="D11412"/>
      <c r="E11412"/>
      <c r="F11412"/>
      <c r="G11412"/>
      <c r="H11412"/>
    </row>
    <row r="11413" spans="1:8" s="124" customFormat="1" x14ac:dyDescent="0.25">
      <c r="A11413"/>
      <c r="B11413"/>
      <c r="C11413"/>
      <c r="D11413"/>
      <c r="E11413"/>
      <c r="F11413"/>
      <c r="G11413"/>
      <c r="H11413"/>
    </row>
    <row r="11414" spans="1:8" s="124" customFormat="1" x14ac:dyDescent="0.25">
      <c r="A11414"/>
      <c r="B11414"/>
      <c r="C11414"/>
      <c r="D11414"/>
      <c r="E11414"/>
      <c r="F11414"/>
      <c r="G11414"/>
      <c r="H11414"/>
    </row>
    <row r="11415" spans="1:8" s="124" customFormat="1" x14ac:dyDescent="0.25">
      <c r="A11415"/>
      <c r="B11415"/>
      <c r="C11415"/>
      <c r="D11415"/>
      <c r="E11415"/>
      <c r="F11415"/>
      <c r="G11415"/>
      <c r="H11415"/>
    </row>
    <row r="11416" spans="1:8" s="124" customFormat="1" x14ac:dyDescent="0.25">
      <c r="A11416"/>
      <c r="B11416"/>
      <c r="C11416"/>
      <c r="D11416"/>
      <c r="E11416"/>
      <c r="F11416"/>
      <c r="G11416"/>
      <c r="H11416"/>
    </row>
    <row r="11417" spans="1:8" s="124" customFormat="1" x14ac:dyDescent="0.25">
      <c r="A11417"/>
      <c r="B11417"/>
      <c r="C11417"/>
      <c r="D11417"/>
      <c r="E11417"/>
      <c r="F11417"/>
      <c r="G11417"/>
      <c r="H11417"/>
    </row>
    <row r="11418" spans="1:8" s="124" customFormat="1" x14ac:dyDescent="0.25">
      <c r="A11418"/>
      <c r="B11418"/>
      <c r="C11418"/>
      <c r="D11418"/>
      <c r="E11418"/>
      <c r="F11418"/>
      <c r="G11418"/>
      <c r="H11418"/>
    </row>
    <row r="11419" spans="1:8" s="124" customFormat="1" x14ac:dyDescent="0.25">
      <c r="A11419"/>
      <c r="B11419"/>
      <c r="C11419"/>
      <c r="D11419"/>
      <c r="E11419"/>
      <c r="F11419"/>
      <c r="G11419"/>
      <c r="H11419"/>
    </row>
    <row r="11420" spans="1:8" s="124" customFormat="1" x14ac:dyDescent="0.25">
      <c r="A11420"/>
      <c r="B11420"/>
      <c r="C11420"/>
      <c r="D11420"/>
      <c r="E11420"/>
      <c r="F11420"/>
      <c r="G11420"/>
      <c r="H11420"/>
    </row>
    <row r="11421" spans="1:8" s="124" customFormat="1" x14ac:dyDescent="0.25">
      <c r="A11421"/>
      <c r="B11421"/>
      <c r="C11421"/>
      <c r="D11421"/>
      <c r="E11421"/>
      <c r="F11421"/>
      <c r="G11421"/>
      <c r="H11421"/>
    </row>
    <row r="11422" spans="1:8" s="124" customFormat="1" x14ac:dyDescent="0.25">
      <c r="A11422"/>
      <c r="B11422"/>
      <c r="C11422"/>
      <c r="D11422"/>
      <c r="E11422"/>
      <c r="F11422"/>
      <c r="G11422"/>
      <c r="H11422"/>
    </row>
    <row r="11423" spans="1:8" s="124" customFormat="1" x14ac:dyDescent="0.25">
      <c r="A11423"/>
      <c r="B11423"/>
      <c r="C11423"/>
      <c r="D11423"/>
      <c r="E11423"/>
      <c r="F11423"/>
      <c r="G11423"/>
      <c r="H11423"/>
    </row>
    <row r="11424" spans="1:8" s="124" customFormat="1" x14ac:dyDescent="0.25">
      <c r="A11424"/>
      <c r="B11424"/>
      <c r="C11424"/>
      <c r="D11424"/>
      <c r="E11424"/>
      <c r="F11424"/>
      <c r="G11424"/>
      <c r="H11424"/>
    </row>
    <row r="11425" spans="1:8" s="124" customFormat="1" x14ac:dyDescent="0.25">
      <c r="A11425"/>
      <c r="B11425"/>
      <c r="C11425"/>
      <c r="D11425"/>
      <c r="E11425"/>
      <c r="F11425"/>
      <c r="G11425"/>
      <c r="H11425"/>
    </row>
    <row r="11426" spans="1:8" s="124" customFormat="1" x14ac:dyDescent="0.25">
      <c r="A11426"/>
      <c r="B11426"/>
      <c r="C11426"/>
      <c r="D11426"/>
      <c r="E11426"/>
      <c r="F11426"/>
      <c r="G11426"/>
      <c r="H11426"/>
    </row>
    <row r="11427" spans="1:8" s="124" customFormat="1" x14ac:dyDescent="0.25">
      <c r="A11427"/>
      <c r="B11427"/>
      <c r="C11427"/>
      <c r="D11427"/>
      <c r="E11427"/>
      <c r="F11427"/>
      <c r="G11427"/>
      <c r="H11427"/>
    </row>
    <row r="11428" spans="1:8" s="124" customFormat="1" x14ac:dyDescent="0.25">
      <c r="A11428"/>
      <c r="B11428"/>
      <c r="C11428"/>
      <c r="D11428"/>
      <c r="E11428"/>
      <c r="F11428"/>
      <c r="G11428"/>
      <c r="H11428"/>
    </row>
    <row r="11429" spans="1:8" s="124" customFormat="1" x14ac:dyDescent="0.25">
      <c r="A11429"/>
      <c r="B11429"/>
      <c r="C11429"/>
      <c r="D11429"/>
      <c r="E11429"/>
      <c r="F11429"/>
      <c r="G11429"/>
      <c r="H11429"/>
    </row>
    <row r="11430" spans="1:8" s="124" customFormat="1" x14ac:dyDescent="0.25">
      <c r="A11430"/>
      <c r="B11430"/>
      <c r="C11430"/>
      <c r="D11430"/>
      <c r="E11430"/>
      <c r="F11430"/>
      <c r="G11430"/>
      <c r="H11430"/>
    </row>
    <row r="11431" spans="1:8" s="124" customFormat="1" x14ac:dyDescent="0.25">
      <c r="A11431"/>
      <c r="B11431"/>
      <c r="C11431"/>
      <c r="D11431"/>
      <c r="E11431"/>
      <c r="F11431"/>
      <c r="G11431"/>
      <c r="H11431"/>
    </row>
    <row r="11432" spans="1:8" s="124" customFormat="1" x14ac:dyDescent="0.25">
      <c r="A11432"/>
      <c r="B11432"/>
      <c r="C11432"/>
      <c r="D11432"/>
      <c r="E11432"/>
      <c r="F11432"/>
      <c r="G11432"/>
      <c r="H11432"/>
    </row>
    <row r="11433" spans="1:8" s="124" customFormat="1" x14ac:dyDescent="0.25">
      <c r="A11433"/>
      <c r="B11433"/>
      <c r="C11433"/>
      <c r="D11433"/>
      <c r="E11433"/>
      <c r="F11433"/>
      <c r="G11433"/>
      <c r="H11433"/>
    </row>
    <row r="11434" spans="1:8" s="124" customFormat="1" x14ac:dyDescent="0.25">
      <c r="A11434"/>
      <c r="B11434"/>
      <c r="C11434"/>
      <c r="D11434"/>
      <c r="E11434"/>
      <c r="F11434"/>
      <c r="G11434"/>
      <c r="H11434"/>
    </row>
    <row r="11435" spans="1:8" s="124" customFormat="1" x14ac:dyDescent="0.25">
      <c r="A11435"/>
      <c r="B11435"/>
      <c r="C11435"/>
      <c r="D11435"/>
      <c r="E11435"/>
      <c r="F11435"/>
      <c r="G11435"/>
      <c r="H11435"/>
    </row>
    <row r="11436" spans="1:8" s="124" customFormat="1" x14ac:dyDescent="0.25">
      <c r="A11436"/>
      <c r="B11436"/>
      <c r="C11436"/>
      <c r="D11436"/>
      <c r="E11436"/>
      <c r="F11436"/>
      <c r="G11436"/>
      <c r="H11436"/>
    </row>
    <row r="11437" spans="1:8" s="124" customFormat="1" x14ac:dyDescent="0.25">
      <c r="A11437"/>
      <c r="B11437"/>
      <c r="C11437"/>
      <c r="D11437"/>
      <c r="E11437"/>
      <c r="F11437"/>
      <c r="G11437"/>
      <c r="H11437"/>
    </row>
    <row r="11438" spans="1:8" s="124" customFormat="1" x14ac:dyDescent="0.25">
      <c r="A11438"/>
      <c r="B11438"/>
      <c r="C11438"/>
      <c r="D11438"/>
      <c r="E11438"/>
      <c r="F11438"/>
      <c r="G11438"/>
      <c r="H11438"/>
    </row>
    <row r="11439" spans="1:8" s="124" customFormat="1" x14ac:dyDescent="0.25">
      <c r="A11439"/>
      <c r="B11439"/>
      <c r="C11439"/>
      <c r="D11439"/>
      <c r="E11439"/>
      <c r="F11439"/>
      <c r="G11439"/>
      <c r="H11439"/>
    </row>
    <row r="11440" spans="1:8" s="124" customFormat="1" x14ac:dyDescent="0.25">
      <c r="A11440"/>
      <c r="B11440"/>
      <c r="C11440"/>
      <c r="D11440"/>
      <c r="E11440"/>
      <c r="F11440"/>
      <c r="G11440"/>
      <c r="H11440"/>
    </row>
    <row r="11441" spans="1:8" s="124" customFormat="1" x14ac:dyDescent="0.25">
      <c r="A11441"/>
      <c r="B11441"/>
      <c r="C11441"/>
      <c r="D11441"/>
      <c r="E11441"/>
      <c r="F11441"/>
      <c r="G11441"/>
      <c r="H11441"/>
    </row>
    <row r="11442" spans="1:8" s="124" customFormat="1" x14ac:dyDescent="0.25">
      <c r="A11442"/>
      <c r="B11442"/>
      <c r="C11442"/>
      <c r="D11442"/>
      <c r="E11442"/>
      <c r="F11442"/>
      <c r="G11442"/>
      <c r="H11442"/>
    </row>
    <row r="11443" spans="1:8" s="124" customFormat="1" x14ac:dyDescent="0.25">
      <c r="A11443"/>
      <c r="B11443"/>
      <c r="C11443"/>
      <c r="D11443"/>
      <c r="E11443"/>
      <c r="F11443"/>
      <c r="G11443"/>
      <c r="H11443"/>
    </row>
    <row r="11444" spans="1:8" s="124" customFormat="1" x14ac:dyDescent="0.25">
      <c r="A11444"/>
      <c r="B11444"/>
      <c r="C11444"/>
      <c r="D11444"/>
      <c r="E11444"/>
      <c r="F11444"/>
      <c r="G11444"/>
      <c r="H11444"/>
    </row>
    <row r="11445" spans="1:8" s="124" customFormat="1" x14ac:dyDescent="0.25">
      <c r="A11445"/>
      <c r="B11445"/>
      <c r="C11445"/>
      <c r="D11445"/>
      <c r="E11445"/>
      <c r="F11445"/>
      <c r="G11445"/>
      <c r="H11445"/>
    </row>
    <row r="11446" spans="1:8" s="124" customFormat="1" x14ac:dyDescent="0.25">
      <c r="A11446"/>
      <c r="B11446"/>
      <c r="C11446"/>
      <c r="D11446"/>
      <c r="E11446"/>
      <c r="F11446"/>
      <c r="G11446"/>
      <c r="H11446"/>
    </row>
    <row r="11447" spans="1:8" s="124" customFormat="1" x14ac:dyDescent="0.25">
      <c r="A11447"/>
      <c r="B11447"/>
      <c r="C11447"/>
      <c r="D11447"/>
      <c r="E11447"/>
      <c r="F11447"/>
      <c r="G11447"/>
      <c r="H11447"/>
    </row>
    <row r="11448" spans="1:8" s="124" customFormat="1" x14ac:dyDescent="0.25">
      <c r="A11448"/>
      <c r="B11448"/>
      <c r="C11448"/>
      <c r="D11448"/>
      <c r="E11448"/>
      <c r="F11448"/>
      <c r="G11448"/>
      <c r="H11448"/>
    </row>
    <row r="11449" spans="1:8" s="124" customFormat="1" x14ac:dyDescent="0.25">
      <c r="A11449"/>
      <c r="B11449"/>
      <c r="C11449"/>
      <c r="D11449"/>
      <c r="E11449"/>
      <c r="F11449"/>
      <c r="G11449"/>
      <c r="H11449"/>
    </row>
    <row r="11450" spans="1:8" s="124" customFormat="1" x14ac:dyDescent="0.25">
      <c r="A11450"/>
      <c r="B11450"/>
      <c r="C11450"/>
      <c r="D11450"/>
      <c r="E11450"/>
      <c r="F11450"/>
      <c r="G11450"/>
      <c r="H11450"/>
    </row>
    <row r="11451" spans="1:8" s="124" customFormat="1" x14ac:dyDescent="0.25">
      <c r="A11451"/>
      <c r="B11451"/>
      <c r="C11451"/>
      <c r="D11451"/>
      <c r="E11451"/>
      <c r="F11451"/>
      <c r="G11451"/>
      <c r="H11451"/>
    </row>
    <row r="11452" spans="1:8" s="124" customFormat="1" x14ac:dyDescent="0.25">
      <c r="A11452"/>
      <c r="B11452"/>
      <c r="C11452"/>
      <c r="D11452"/>
      <c r="E11452"/>
      <c r="F11452"/>
      <c r="G11452"/>
      <c r="H11452"/>
    </row>
    <row r="11453" spans="1:8" s="124" customFormat="1" x14ac:dyDescent="0.25">
      <c r="A11453"/>
      <c r="B11453"/>
      <c r="C11453"/>
      <c r="D11453"/>
      <c r="E11453"/>
      <c r="F11453"/>
      <c r="G11453"/>
      <c r="H11453"/>
    </row>
    <row r="11454" spans="1:8" s="124" customFormat="1" x14ac:dyDescent="0.25">
      <c r="A11454"/>
      <c r="B11454"/>
      <c r="C11454"/>
      <c r="D11454"/>
      <c r="E11454"/>
      <c r="F11454"/>
      <c r="G11454"/>
      <c r="H11454"/>
    </row>
    <row r="11455" spans="1:8" s="124" customFormat="1" x14ac:dyDescent="0.25">
      <c r="A11455"/>
      <c r="B11455"/>
      <c r="C11455"/>
      <c r="D11455"/>
      <c r="E11455"/>
      <c r="F11455"/>
      <c r="G11455"/>
      <c r="H11455"/>
    </row>
    <row r="11456" spans="1:8" s="124" customFormat="1" x14ac:dyDescent="0.25">
      <c r="A11456"/>
      <c r="B11456"/>
      <c r="C11456"/>
      <c r="D11456"/>
      <c r="E11456"/>
      <c r="F11456"/>
      <c r="G11456"/>
      <c r="H11456"/>
    </row>
    <row r="11457" spans="1:8" s="124" customFormat="1" x14ac:dyDescent="0.25">
      <c r="A11457"/>
      <c r="B11457"/>
      <c r="C11457"/>
      <c r="D11457"/>
      <c r="E11457"/>
      <c r="F11457"/>
      <c r="G11457"/>
      <c r="H11457"/>
    </row>
    <row r="11458" spans="1:8" s="124" customFormat="1" x14ac:dyDescent="0.25">
      <c r="A11458"/>
      <c r="B11458"/>
      <c r="C11458"/>
      <c r="D11458"/>
      <c r="E11458"/>
      <c r="F11458"/>
      <c r="G11458"/>
      <c r="H11458"/>
    </row>
    <row r="11459" spans="1:8" s="124" customFormat="1" x14ac:dyDescent="0.25">
      <c r="A11459"/>
      <c r="B11459"/>
      <c r="C11459"/>
      <c r="D11459"/>
      <c r="E11459"/>
      <c r="F11459"/>
      <c r="G11459"/>
      <c r="H11459"/>
    </row>
    <row r="11460" spans="1:8" s="124" customFormat="1" x14ac:dyDescent="0.25">
      <c r="A11460"/>
      <c r="B11460"/>
      <c r="C11460"/>
      <c r="D11460"/>
      <c r="E11460"/>
      <c r="F11460"/>
      <c r="G11460"/>
      <c r="H11460"/>
    </row>
    <row r="11461" spans="1:8" s="124" customFormat="1" x14ac:dyDescent="0.25">
      <c r="A11461"/>
      <c r="B11461"/>
      <c r="C11461"/>
      <c r="D11461"/>
      <c r="E11461"/>
      <c r="F11461"/>
      <c r="G11461"/>
      <c r="H11461"/>
    </row>
    <row r="11462" spans="1:8" s="124" customFormat="1" x14ac:dyDescent="0.25">
      <c r="A11462"/>
      <c r="B11462"/>
      <c r="C11462"/>
      <c r="D11462"/>
      <c r="E11462"/>
      <c r="F11462"/>
      <c r="G11462"/>
      <c r="H11462"/>
    </row>
    <row r="11463" spans="1:8" s="124" customFormat="1" x14ac:dyDescent="0.25">
      <c r="A11463"/>
      <c r="B11463"/>
      <c r="C11463"/>
      <c r="D11463"/>
      <c r="E11463"/>
      <c r="F11463"/>
      <c r="G11463"/>
      <c r="H11463"/>
    </row>
    <row r="11464" spans="1:8" s="124" customFormat="1" x14ac:dyDescent="0.25">
      <c r="A11464"/>
      <c r="B11464"/>
      <c r="C11464"/>
      <c r="D11464"/>
      <c r="E11464"/>
      <c r="F11464"/>
      <c r="G11464"/>
      <c r="H11464"/>
    </row>
    <row r="11465" spans="1:8" s="124" customFormat="1" x14ac:dyDescent="0.25">
      <c r="A11465"/>
      <c r="B11465"/>
      <c r="C11465"/>
      <c r="D11465"/>
      <c r="E11465"/>
      <c r="F11465"/>
      <c r="G11465"/>
      <c r="H11465"/>
    </row>
    <row r="11466" spans="1:8" s="124" customFormat="1" x14ac:dyDescent="0.25">
      <c r="A11466"/>
      <c r="B11466"/>
      <c r="C11466"/>
      <c r="D11466"/>
      <c r="E11466"/>
      <c r="F11466"/>
      <c r="G11466"/>
      <c r="H11466"/>
    </row>
    <row r="11467" spans="1:8" s="124" customFormat="1" x14ac:dyDescent="0.25">
      <c r="A11467"/>
      <c r="B11467"/>
      <c r="C11467"/>
      <c r="D11467"/>
      <c r="E11467"/>
      <c r="F11467"/>
      <c r="G11467"/>
      <c r="H11467"/>
    </row>
    <row r="11468" spans="1:8" s="124" customFormat="1" x14ac:dyDescent="0.25">
      <c r="A11468"/>
      <c r="B11468"/>
      <c r="C11468"/>
      <c r="D11468"/>
      <c r="E11468"/>
      <c r="F11468"/>
      <c r="G11468"/>
      <c r="H11468"/>
    </row>
    <row r="11469" spans="1:8" s="124" customFormat="1" x14ac:dyDescent="0.25">
      <c r="A11469"/>
      <c r="B11469"/>
      <c r="C11469"/>
      <c r="D11469"/>
      <c r="E11469"/>
      <c r="F11469"/>
      <c r="G11469"/>
      <c r="H11469"/>
    </row>
    <row r="11470" spans="1:8" s="124" customFormat="1" x14ac:dyDescent="0.25">
      <c r="A11470"/>
      <c r="B11470"/>
      <c r="C11470"/>
      <c r="D11470"/>
      <c r="E11470"/>
      <c r="F11470"/>
      <c r="G11470"/>
      <c r="H11470"/>
    </row>
    <row r="11471" spans="1:8" s="124" customFormat="1" x14ac:dyDescent="0.25">
      <c r="A11471"/>
      <c r="B11471"/>
      <c r="C11471"/>
      <c r="D11471"/>
      <c r="E11471"/>
      <c r="F11471"/>
      <c r="G11471"/>
      <c r="H11471"/>
    </row>
    <row r="11472" spans="1:8" s="124" customFormat="1" x14ac:dyDescent="0.25">
      <c r="A11472"/>
      <c r="B11472"/>
      <c r="C11472"/>
      <c r="D11472"/>
      <c r="E11472"/>
      <c r="F11472"/>
      <c r="G11472"/>
      <c r="H11472"/>
    </row>
    <row r="11473" spans="1:8" s="124" customFormat="1" x14ac:dyDescent="0.25">
      <c r="A11473"/>
      <c r="B11473"/>
      <c r="C11473"/>
      <c r="D11473"/>
      <c r="E11473"/>
      <c r="F11473"/>
      <c r="G11473"/>
      <c r="H11473"/>
    </row>
    <row r="11474" spans="1:8" s="124" customFormat="1" x14ac:dyDescent="0.25">
      <c r="A11474"/>
      <c r="B11474"/>
      <c r="C11474"/>
      <c r="D11474"/>
      <c r="E11474"/>
      <c r="F11474"/>
      <c r="G11474"/>
      <c r="H11474"/>
    </row>
    <row r="11475" spans="1:8" s="124" customFormat="1" x14ac:dyDescent="0.25">
      <c r="A11475"/>
      <c r="B11475"/>
      <c r="C11475"/>
      <c r="D11475"/>
      <c r="E11475"/>
      <c r="F11475"/>
      <c r="G11475"/>
      <c r="H11475"/>
    </row>
    <row r="11476" spans="1:8" s="124" customFormat="1" x14ac:dyDescent="0.25">
      <c r="A11476"/>
      <c r="B11476"/>
      <c r="C11476"/>
      <c r="D11476"/>
      <c r="E11476"/>
      <c r="F11476"/>
      <c r="G11476"/>
      <c r="H11476"/>
    </row>
    <row r="11477" spans="1:8" s="124" customFormat="1" x14ac:dyDescent="0.25">
      <c r="A11477"/>
      <c r="B11477"/>
      <c r="C11477"/>
      <c r="D11477"/>
      <c r="E11477"/>
      <c r="F11477"/>
      <c r="G11477"/>
      <c r="H11477"/>
    </row>
    <row r="11478" spans="1:8" s="124" customFormat="1" x14ac:dyDescent="0.25">
      <c r="A11478"/>
      <c r="B11478"/>
      <c r="C11478"/>
      <c r="D11478"/>
      <c r="E11478"/>
      <c r="F11478"/>
      <c r="G11478"/>
      <c r="H11478"/>
    </row>
    <row r="11479" spans="1:8" s="124" customFormat="1" x14ac:dyDescent="0.25">
      <c r="A11479"/>
      <c r="B11479"/>
      <c r="C11479"/>
      <c r="D11479"/>
      <c r="E11479"/>
      <c r="F11479"/>
      <c r="G11479"/>
      <c r="H11479"/>
    </row>
    <row r="11480" spans="1:8" s="124" customFormat="1" x14ac:dyDescent="0.25">
      <c r="A11480"/>
      <c r="B11480"/>
      <c r="C11480"/>
      <c r="D11480"/>
      <c r="E11480"/>
      <c r="F11480"/>
      <c r="G11480"/>
      <c r="H11480"/>
    </row>
    <row r="11481" spans="1:8" s="124" customFormat="1" x14ac:dyDescent="0.25">
      <c r="A11481"/>
      <c r="B11481"/>
      <c r="C11481"/>
      <c r="D11481"/>
      <c r="E11481"/>
      <c r="F11481"/>
      <c r="G11481"/>
      <c r="H11481"/>
    </row>
    <row r="11482" spans="1:8" s="124" customFormat="1" x14ac:dyDescent="0.25">
      <c r="A11482"/>
      <c r="B11482"/>
      <c r="C11482"/>
      <c r="D11482"/>
      <c r="E11482"/>
      <c r="F11482"/>
      <c r="G11482"/>
      <c r="H11482"/>
    </row>
    <row r="11483" spans="1:8" s="124" customFormat="1" x14ac:dyDescent="0.25">
      <c r="A11483"/>
      <c r="B11483"/>
      <c r="C11483"/>
      <c r="D11483"/>
      <c r="E11483"/>
      <c r="F11483"/>
      <c r="G11483"/>
      <c r="H11483"/>
    </row>
    <row r="11484" spans="1:8" s="124" customFormat="1" x14ac:dyDescent="0.25">
      <c r="A11484"/>
      <c r="B11484"/>
      <c r="C11484"/>
      <c r="D11484"/>
      <c r="E11484"/>
      <c r="F11484"/>
      <c r="G11484"/>
      <c r="H11484"/>
    </row>
    <row r="11485" spans="1:8" s="124" customFormat="1" x14ac:dyDescent="0.25">
      <c r="A11485"/>
      <c r="B11485"/>
      <c r="C11485"/>
      <c r="D11485"/>
      <c r="E11485"/>
      <c r="F11485"/>
      <c r="G11485"/>
      <c r="H11485"/>
    </row>
    <row r="11486" spans="1:8" s="124" customFormat="1" x14ac:dyDescent="0.25">
      <c r="A11486"/>
      <c r="B11486"/>
      <c r="C11486"/>
      <c r="D11486"/>
      <c r="E11486"/>
      <c r="F11486"/>
      <c r="G11486"/>
      <c r="H11486"/>
    </row>
    <row r="11487" spans="1:8" s="124" customFormat="1" x14ac:dyDescent="0.25">
      <c r="A11487"/>
      <c r="B11487"/>
      <c r="C11487"/>
      <c r="D11487"/>
      <c r="E11487"/>
      <c r="F11487"/>
      <c r="G11487"/>
      <c r="H11487"/>
    </row>
    <row r="11488" spans="1:8" s="124" customFormat="1" x14ac:dyDescent="0.25">
      <c r="A11488"/>
      <c r="B11488"/>
      <c r="C11488"/>
      <c r="D11488"/>
      <c r="E11488"/>
      <c r="F11488"/>
      <c r="G11488"/>
      <c r="H11488"/>
    </row>
    <row r="11489" spans="1:8" s="124" customFormat="1" x14ac:dyDescent="0.25">
      <c r="A11489"/>
      <c r="B11489"/>
      <c r="C11489"/>
      <c r="D11489"/>
      <c r="E11489"/>
      <c r="F11489"/>
      <c r="G11489"/>
      <c r="H11489"/>
    </row>
    <row r="11490" spans="1:8" s="124" customFormat="1" x14ac:dyDescent="0.25">
      <c r="A11490"/>
      <c r="B11490"/>
      <c r="C11490"/>
      <c r="D11490"/>
      <c r="E11490"/>
      <c r="F11490"/>
      <c r="G11490"/>
      <c r="H11490"/>
    </row>
    <row r="11491" spans="1:8" s="124" customFormat="1" x14ac:dyDescent="0.25">
      <c r="A11491"/>
      <c r="B11491"/>
      <c r="C11491"/>
      <c r="D11491"/>
      <c r="E11491"/>
      <c r="F11491"/>
      <c r="G11491"/>
      <c r="H11491"/>
    </row>
    <row r="11492" spans="1:8" s="124" customFormat="1" x14ac:dyDescent="0.25">
      <c r="A11492"/>
      <c r="B11492"/>
      <c r="C11492"/>
      <c r="D11492"/>
      <c r="E11492"/>
      <c r="F11492"/>
      <c r="G11492"/>
      <c r="H11492"/>
    </row>
    <row r="11493" spans="1:8" s="124" customFormat="1" x14ac:dyDescent="0.25">
      <c r="A11493"/>
      <c r="B11493"/>
      <c r="C11493"/>
      <c r="D11493"/>
      <c r="E11493"/>
      <c r="F11493"/>
      <c r="G11493"/>
      <c r="H11493"/>
    </row>
    <row r="11494" spans="1:8" s="124" customFormat="1" x14ac:dyDescent="0.25">
      <c r="A11494"/>
      <c r="B11494"/>
      <c r="C11494"/>
      <c r="D11494"/>
      <c r="E11494"/>
      <c r="F11494"/>
      <c r="G11494"/>
      <c r="H11494"/>
    </row>
    <row r="11495" spans="1:8" s="124" customFormat="1" x14ac:dyDescent="0.25">
      <c r="A11495"/>
      <c r="B11495"/>
      <c r="C11495"/>
      <c r="D11495"/>
      <c r="E11495"/>
      <c r="F11495"/>
      <c r="G11495"/>
      <c r="H11495"/>
    </row>
    <row r="11496" spans="1:8" s="124" customFormat="1" x14ac:dyDescent="0.25">
      <c r="A11496"/>
      <c r="B11496"/>
      <c r="C11496"/>
      <c r="D11496"/>
      <c r="E11496"/>
      <c r="F11496"/>
      <c r="G11496"/>
      <c r="H11496"/>
    </row>
    <row r="11497" spans="1:8" s="124" customFormat="1" x14ac:dyDescent="0.25">
      <c r="A11497"/>
      <c r="B11497"/>
      <c r="C11497"/>
      <c r="D11497"/>
      <c r="E11497"/>
      <c r="F11497"/>
      <c r="G11497"/>
      <c r="H11497"/>
    </row>
    <row r="11498" spans="1:8" s="124" customFormat="1" x14ac:dyDescent="0.25">
      <c r="A11498"/>
      <c r="B11498"/>
      <c r="C11498"/>
      <c r="D11498"/>
      <c r="E11498"/>
      <c r="F11498"/>
      <c r="G11498"/>
      <c r="H11498"/>
    </row>
    <row r="11499" spans="1:8" s="124" customFormat="1" x14ac:dyDescent="0.25">
      <c r="A11499"/>
      <c r="B11499"/>
      <c r="C11499"/>
      <c r="D11499"/>
      <c r="E11499"/>
      <c r="F11499"/>
      <c r="G11499"/>
      <c r="H11499"/>
    </row>
    <row r="11500" spans="1:8" s="124" customFormat="1" x14ac:dyDescent="0.25">
      <c r="A11500"/>
      <c r="B11500"/>
      <c r="C11500"/>
      <c r="D11500"/>
      <c r="E11500"/>
      <c r="F11500"/>
      <c r="G11500"/>
      <c r="H11500"/>
    </row>
    <row r="11501" spans="1:8" s="124" customFormat="1" x14ac:dyDescent="0.25">
      <c r="A11501"/>
      <c r="B11501"/>
      <c r="C11501"/>
      <c r="D11501"/>
      <c r="E11501"/>
      <c r="F11501"/>
      <c r="G11501"/>
      <c r="H11501"/>
    </row>
    <row r="11502" spans="1:8" s="124" customFormat="1" x14ac:dyDescent="0.25">
      <c r="A11502"/>
      <c r="B11502"/>
      <c r="C11502"/>
      <c r="D11502"/>
      <c r="E11502"/>
      <c r="F11502"/>
      <c r="G11502"/>
      <c r="H11502"/>
    </row>
    <row r="11503" spans="1:8" s="124" customFormat="1" x14ac:dyDescent="0.25">
      <c r="A11503"/>
      <c r="B11503"/>
      <c r="C11503"/>
      <c r="D11503"/>
      <c r="E11503"/>
      <c r="F11503"/>
      <c r="G11503"/>
      <c r="H11503"/>
    </row>
    <row r="11504" spans="1:8" s="124" customFormat="1" x14ac:dyDescent="0.25">
      <c r="A11504"/>
      <c r="B11504"/>
      <c r="C11504"/>
      <c r="D11504"/>
      <c r="E11504"/>
      <c r="F11504"/>
      <c r="G11504"/>
      <c r="H11504"/>
    </row>
    <row r="11505" spans="1:8" s="124" customFormat="1" x14ac:dyDescent="0.25">
      <c r="A11505"/>
      <c r="B11505"/>
      <c r="C11505"/>
      <c r="D11505"/>
      <c r="E11505"/>
      <c r="F11505"/>
      <c r="G11505"/>
      <c r="H11505"/>
    </row>
    <row r="11506" spans="1:8" s="124" customFormat="1" x14ac:dyDescent="0.25">
      <c r="A11506"/>
      <c r="B11506"/>
      <c r="C11506"/>
      <c r="D11506"/>
      <c r="E11506"/>
      <c r="F11506"/>
      <c r="G11506"/>
      <c r="H11506"/>
    </row>
    <row r="11507" spans="1:8" s="124" customFormat="1" x14ac:dyDescent="0.25">
      <c r="A11507"/>
      <c r="B11507"/>
      <c r="C11507"/>
      <c r="D11507"/>
      <c r="E11507"/>
      <c r="F11507"/>
      <c r="G11507"/>
      <c r="H11507"/>
    </row>
    <row r="11508" spans="1:8" s="124" customFormat="1" x14ac:dyDescent="0.25">
      <c r="A11508"/>
      <c r="B11508"/>
      <c r="C11508"/>
      <c r="D11508"/>
      <c r="E11508"/>
      <c r="F11508"/>
      <c r="G11508"/>
      <c r="H11508"/>
    </row>
    <row r="11509" spans="1:8" s="124" customFormat="1" x14ac:dyDescent="0.25">
      <c r="A11509"/>
      <c r="B11509"/>
      <c r="C11509"/>
      <c r="D11509"/>
      <c r="E11509"/>
      <c r="F11509"/>
      <c r="G11509"/>
      <c r="H11509"/>
    </row>
    <row r="11510" spans="1:8" s="124" customFormat="1" x14ac:dyDescent="0.25">
      <c r="A11510"/>
      <c r="B11510"/>
      <c r="C11510"/>
      <c r="D11510"/>
      <c r="E11510"/>
      <c r="F11510"/>
      <c r="G11510"/>
      <c r="H11510"/>
    </row>
    <row r="11511" spans="1:8" s="124" customFormat="1" x14ac:dyDescent="0.25">
      <c r="A11511"/>
      <c r="B11511"/>
      <c r="C11511"/>
      <c r="D11511"/>
      <c r="E11511"/>
      <c r="F11511"/>
      <c r="G11511"/>
      <c r="H11511"/>
    </row>
    <row r="11512" spans="1:8" s="124" customFormat="1" x14ac:dyDescent="0.25">
      <c r="A11512"/>
      <c r="B11512"/>
      <c r="C11512"/>
      <c r="D11512"/>
      <c r="E11512"/>
      <c r="F11512"/>
      <c r="G11512"/>
      <c r="H11512"/>
    </row>
    <row r="11513" spans="1:8" s="124" customFormat="1" x14ac:dyDescent="0.25">
      <c r="A11513"/>
      <c r="B11513"/>
      <c r="C11513"/>
      <c r="D11513"/>
      <c r="E11513"/>
      <c r="F11513"/>
      <c r="G11513"/>
      <c r="H11513"/>
    </row>
    <row r="11514" spans="1:8" s="124" customFormat="1" x14ac:dyDescent="0.25">
      <c r="A11514"/>
      <c r="B11514"/>
      <c r="C11514"/>
      <c r="D11514"/>
      <c r="E11514"/>
      <c r="F11514"/>
      <c r="G11514"/>
      <c r="H11514"/>
    </row>
    <row r="11515" spans="1:8" s="124" customFormat="1" x14ac:dyDescent="0.25">
      <c r="A11515"/>
      <c r="B11515"/>
      <c r="C11515"/>
      <c r="D11515"/>
      <c r="E11515"/>
      <c r="F11515"/>
      <c r="G11515"/>
      <c r="H11515"/>
    </row>
    <row r="11516" spans="1:8" s="124" customFormat="1" x14ac:dyDescent="0.25">
      <c r="A11516"/>
      <c r="B11516"/>
      <c r="C11516"/>
      <c r="D11516"/>
      <c r="E11516"/>
      <c r="F11516"/>
      <c r="G11516"/>
      <c r="H11516"/>
    </row>
    <row r="11517" spans="1:8" s="124" customFormat="1" x14ac:dyDescent="0.25">
      <c r="A11517"/>
      <c r="B11517"/>
      <c r="C11517"/>
      <c r="D11517"/>
      <c r="E11517"/>
      <c r="F11517"/>
      <c r="G11517"/>
      <c r="H11517"/>
    </row>
    <row r="11518" spans="1:8" s="124" customFormat="1" x14ac:dyDescent="0.25">
      <c r="A11518"/>
      <c r="B11518"/>
      <c r="C11518"/>
      <c r="D11518"/>
      <c r="E11518"/>
      <c r="F11518"/>
      <c r="G11518"/>
      <c r="H11518"/>
    </row>
    <row r="11519" spans="1:8" s="124" customFormat="1" x14ac:dyDescent="0.25">
      <c r="A11519"/>
      <c r="B11519"/>
      <c r="C11519"/>
      <c r="D11519"/>
      <c r="E11519"/>
      <c r="F11519"/>
      <c r="G11519"/>
      <c r="H11519"/>
    </row>
    <row r="11520" spans="1:8" s="124" customFormat="1" x14ac:dyDescent="0.25">
      <c r="A11520"/>
      <c r="B11520"/>
      <c r="C11520"/>
      <c r="D11520"/>
      <c r="E11520"/>
      <c r="F11520"/>
      <c r="G11520"/>
      <c r="H11520"/>
    </row>
    <row r="11521" spans="1:8" s="124" customFormat="1" x14ac:dyDescent="0.25">
      <c r="A11521"/>
      <c r="B11521"/>
      <c r="C11521"/>
      <c r="D11521"/>
      <c r="E11521"/>
      <c r="F11521"/>
      <c r="G11521"/>
      <c r="H11521"/>
    </row>
    <row r="11522" spans="1:8" s="124" customFormat="1" x14ac:dyDescent="0.25">
      <c r="A11522"/>
      <c r="B11522"/>
      <c r="C11522"/>
      <c r="D11522"/>
      <c r="E11522"/>
      <c r="F11522"/>
      <c r="G11522"/>
      <c r="H11522"/>
    </row>
    <row r="11523" spans="1:8" s="124" customFormat="1" x14ac:dyDescent="0.25">
      <c r="A11523"/>
      <c r="B11523"/>
      <c r="C11523"/>
      <c r="D11523"/>
      <c r="E11523"/>
      <c r="F11523"/>
      <c r="G11523"/>
      <c r="H11523"/>
    </row>
    <row r="11524" spans="1:8" s="124" customFormat="1" x14ac:dyDescent="0.25">
      <c r="A11524"/>
      <c r="B11524"/>
      <c r="C11524"/>
      <c r="D11524"/>
      <c r="E11524"/>
      <c r="F11524"/>
      <c r="G11524"/>
      <c r="H11524"/>
    </row>
    <row r="11525" spans="1:8" s="124" customFormat="1" x14ac:dyDescent="0.25">
      <c r="A11525"/>
      <c r="B11525"/>
      <c r="C11525"/>
      <c r="D11525"/>
      <c r="E11525"/>
      <c r="F11525"/>
      <c r="G11525"/>
      <c r="H11525"/>
    </row>
    <row r="11526" spans="1:8" s="124" customFormat="1" x14ac:dyDescent="0.25">
      <c r="A11526"/>
      <c r="B11526"/>
      <c r="C11526"/>
      <c r="D11526"/>
      <c r="E11526"/>
      <c r="F11526"/>
      <c r="G11526"/>
      <c r="H11526"/>
    </row>
    <row r="11527" spans="1:8" s="124" customFormat="1" x14ac:dyDescent="0.25">
      <c r="A11527"/>
      <c r="B11527"/>
      <c r="C11527"/>
      <c r="D11527"/>
      <c r="E11527"/>
      <c r="F11527"/>
      <c r="G11527"/>
      <c r="H11527"/>
    </row>
    <row r="11528" spans="1:8" s="124" customFormat="1" x14ac:dyDescent="0.25">
      <c r="A11528"/>
      <c r="B11528"/>
      <c r="C11528"/>
      <c r="D11528"/>
      <c r="E11528"/>
      <c r="F11528"/>
      <c r="G11528"/>
      <c r="H11528"/>
    </row>
    <row r="11529" spans="1:8" s="124" customFormat="1" x14ac:dyDescent="0.25">
      <c r="A11529"/>
      <c r="B11529"/>
      <c r="C11529"/>
      <c r="D11529"/>
      <c r="E11529"/>
      <c r="F11529"/>
      <c r="G11529"/>
      <c r="H11529"/>
    </row>
    <row r="11530" spans="1:8" s="124" customFormat="1" x14ac:dyDescent="0.25">
      <c r="A11530"/>
      <c r="B11530"/>
      <c r="C11530"/>
      <c r="D11530"/>
      <c r="E11530"/>
      <c r="F11530"/>
      <c r="G11530"/>
      <c r="H11530"/>
    </row>
    <row r="11531" spans="1:8" s="124" customFormat="1" x14ac:dyDescent="0.25">
      <c r="A11531"/>
      <c r="B11531"/>
      <c r="C11531"/>
      <c r="D11531"/>
      <c r="E11531"/>
      <c r="F11531"/>
      <c r="G11531"/>
      <c r="H11531"/>
    </row>
    <row r="11532" spans="1:8" s="124" customFormat="1" x14ac:dyDescent="0.25">
      <c r="A11532"/>
      <c r="B11532"/>
      <c r="C11532"/>
      <c r="D11532"/>
      <c r="E11532"/>
      <c r="F11532"/>
      <c r="G11532"/>
      <c r="H11532"/>
    </row>
    <row r="11533" spans="1:8" s="124" customFormat="1" x14ac:dyDescent="0.25">
      <c r="A11533"/>
      <c r="B11533"/>
      <c r="C11533"/>
      <c r="D11533"/>
      <c r="E11533"/>
      <c r="F11533"/>
      <c r="G11533"/>
      <c r="H11533"/>
    </row>
    <row r="11534" spans="1:8" s="124" customFormat="1" x14ac:dyDescent="0.25">
      <c r="A11534"/>
      <c r="B11534"/>
      <c r="C11534"/>
      <c r="D11534"/>
      <c r="E11534"/>
      <c r="F11534"/>
      <c r="G11534"/>
      <c r="H11534"/>
    </row>
    <row r="11535" spans="1:8" s="124" customFormat="1" x14ac:dyDescent="0.25">
      <c r="A11535"/>
      <c r="B11535"/>
      <c r="C11535"/>
      <c r="D11535"/>
      <c r="E11535"/>
      <c r="F11535"/>
      <c r="G11535"/>
      <c r="H11535"/>
    </row>
    <row r="11536" spans="1:8" s="124" customFormat="1" x14ac:dyDescent="0.25">
      <c r="A11536"/>
      <c r="B11536"/>
      <c r="C11536"/>
      <c r="D11536"/>
      <c r="E11536"/>
      <c r="F11536"/>
      <c r="G11536"/>
      <c r="H11536"/>
    </row>
    <row r="11537" spans="1:8" s="124" customFormat="1" x14ac:dyDescent="0.25">
      <c r="A11537"/>
      <c r="B11537"/>
      <c r="C11537"/>
      <c r="D11537"/>
      <c r="E11537"/>
      <c r="F11537"/>
      <c r="G11537"/>
      <c r="H11537"/>
    </row>
    <row r="11538" spans="1:8" s="124" customFormat="1" x14ac:dyDescent="0.25">
      <c r="A11538"/>
      <c r="B11538"/>
      <c r="C11538"/>
      <c r="D11538"/>
      <c r="E11538"/>
      <c r="F11538"/>
      <c r="G11538"/>
      <c r="H11538"/>
    </row>
    <row r="11539" spans="1:8" s="124" customFormat="1" x14ac:dyDescent="0.25">
      <c r="A11539"/>
      <c r="B11539"/>
      <c r="C11539"/>
      <c r="D11539"/>
      <c r="E11539"/>
      <c r="F11539"/>
      <c r="G11539"/>
      <c r="H11539"/>
    </row>
    <row r="11540" spans="1:8" s="124" customFormat="1" x14ac:dyDescent="0.25">
      <c r="A11540"/>
      <c r="B11540"/>
      <c r="C11540"/>
      <c r="D11540"/>
      <c r="E11540"/>
      <c r="F11540"/>
      <c r="G11540"/>
      <c r="H11540"/>
    </row>
    <row r="11541" spans="1:8" s="124" customFormat="1" x14ac:dyDescent="0.25">
      <c r="A11541"/>
      <c r="B11541"/>
      <c r="C11541"/>
      <c r="D11541"/>
      <c r="E11541"/>
      <c r="F11541"/>
      <c r="G11541"/>
      <c r="H11541"/>
    </row>
    <row r="11542" spans="1:8" s="124" customFormat="1" x14ac:dyDescent="0.25">
      <c r="A11542"/>
      <c r="B11542"/>
      <c r="C11542"/>
      <c r="D11542"/>
      <c r="E11542"/>
      <c r="F11542"/>
      <c r="G11542"/>
      <c r="H11542"/>
    </row>
    <row r="11543" spans="1:8" s="124" customFormat="1" x14ac:dyDescent="0.25">
      <c r="A11543"/>
      <c r="B11543"/>
      <c r="C11543"/>
      <c r="D11543"/>
      <c r="E11543"/>
      <c r="F11543"/>
      <c r="G11543"/>
      <c r="H11543"/>
    </row>
    <row r="11544" spans="1:8" s="124" customFormat="1" x14ac:dyDescent="0.25">
      <c r="A11544"/>
      <c r="B11544"/>
      <c r="C11544"/>
      <c r="D11544"/>
      <c r="E11544"/>
      <c r="F11544"/>
      <c r="G11544"/>
      <c r="H11544"/>
    </row>
    <row r="11545" spans="1:8" s="124" customFormat="1" x14ac:dyDescent="0.25">
      <c r="A11545"/>
      <c r="B11545"/>
      <c r="C11545"/>
      <c r="D11545"/>
      <c r="E11545"/>
      <c r="F11545"/>
      <c r="G11545"/>
      <c r="H11545"/>
    </row>
    <row r="11546" spans="1:8" s="124" customFormat="1" x14ac:dyDescent="0.25">
      <c r="A11546"/>
      <c r="B11546"/>
      <c r="C11546"/>
      <c r="D11546"/>
      <c r="E11546"/>
      <c r="F11546"/>
      <c r="G11546"/>
      <c r="H11546"/>
    </row>
    <row r="11547" spans="1:8" s="124" customFormat="1" x14ac:dyDescent="0.25">
      <c r="A11547"/>
      <c r="B11547"/>
      <c r="C11547"/>
      <c r="D11547"/>
      <c r="E11547"/>
      <c r="F11547"/>
      <c r="G11547"/>
      <c r="H11547"/>
    </row>
    <row r="11548" spans="1:8" s="124" customFormat="1" x14ac:dyDescent="0.25">
      <c r="A11548"/>
      <c r="B11548"/>
      <c r="C11548"/>
      <c r="D11548"/>
      <c r="E11548"/>
      <c r="F11548"/>
      <c r="G11548"/>
      <c r="H11548"/>
    </row>
    <row r="11549" spans="1:8" s="124" customFormat="1" x14ac:dyDescent="0.25">
      <c r="A11549"/>
      <c r="B11549"/>
      <c r="C11549"/>
      <c r="D11549"/>
      <c r="E11549"/>
      <c r="F11549"/>
      <c r="G11549"/>
      <c r="H11549"/>
    </row>
    <row r="11550" spans="1:8" s="124" customFormat="1" x14ac:dyDescent="0.25">
      <c r="A11550"/>
      <c r="B11550"/>
      <c r="C11550"/>
      <c r="D11550"/>
      <c r="E11550"/>
      <c r="F11550"/>
      <c r="G11550"/>
      <c r="H11550"/>
    </row>
    <row r="11551" spans="1:8" s="124" customFormat="1" x14ac:dyDescent="0.25">
      <c r="A11551"/>
      <c r="B11551"/>
      <c r="C11551"/>
      <c r="D11551"/>
      <c r="E11551"/>
      <c r="F11551"/>
      <c r="G11551"/>
      <c r="H11551"/>
    </row>
    <row r="11552" spans="1:8" s="124" customFormat="1" x14ac:dyDescent="0.25">
      <c r="A11552"/>
      <c r="B11552"/>
      <c r="C11552"/>
      <c r="D11552"/>
      <c r="E11552"/>
      <c r="F11552"/>
      <c r="G11552"/>
      <c r="H11552"/>
    </row>
    <row r="11553" spans="1:8" s="124" customFormat="1" x14ac:dyDescent="0.25">
      <c r="A11553"/>
      <c r="B11553"/>
      <c r="C11553"/>
      <c r="D11553"/>
      <c r="E11553"/>
      <c r="F11553"/>
      <c r="G11553"/>
      <c r="H11553"/>
    </row>
    <row r="11554" spans="1:8" s="124" customFormat="1" x14ac:dyDescent="0.25">
      <c r="A11554"/>
      <c r="B11554"/>
      <c r="C11554"/>
      <c r="D11554"/>
      <c r="E11554"/>
      <c r="F11554"/>
      <c r="G11554"/>
      <c r="H11554"/>
    </row>
    <row r="11555" spans="1:8" s="124" customFormat="1" x14ac:dyDescent="0.25">
      <c r="A11555"/>
      <c r="B11555"/>
      <c r="C11555"/>
      <c r="D11555"/>
      <c r="E11555"/>
      <c r="F11555"/>
      <c r="G11555"/>
      <c r="H11555"/>
    </row>
    <row r="11556" spans="1:8" s="124" customFormat="1" x14ac:dyDescent="0.25">
      <c r="A11556"/>
      <c r="B11556"/>
      <c r="C11556"/>
      <c r="D11556"/>
      <c r="E11556"/>
      <c r="F11556"/>
      <c r="G11556"/>
      <c r="H11556"/>
    </row>
    <row r="11557" spans="1:8" s="124" customFormat="1" x14ac:dyDescent="0.25">
      <c r="A11557"/>
      <c r="B11557"/>
      <c r="C11557"/>
      <c r="D11557"/>
      <c r="E11557"/>
      <c r="F11557"/>
      <c r="G11557"/>
      <c r="H11557"/>
    </row>
    <row r="11558" spans="1:8" s="124" customFormat="1" x14ac:dyDescent="0.25">
      <c r="A11558"/>
      <c r="B11558"/>
      <c r="C11558"/>
      <c r="D11558"/>
      <c r="E11558"/>
      <c r="F11558"/>
      <c r="G11558"/>
      <c r="H11558"/>
    </row>
    <row r="11559" spans="1:8" s="124" customFormat="1" x14ac:dyDescent="0.25">
      <c r="A11559"/>
      <c r="B11559"/>
      <c r="C11559"/>
      <c r="D11559"/>
      <c r="E11559"/>
      <c r="F11559"/>
      <c r="G11559"/>
      <c r="H11559"/>
    </row>
    <row r="11560" spans="1:8" s="124" customFormat="1" x14ac:dyDescent="0.25">
      <c r="A11560"/>
      <c r="B11560"/>
      <c r="C11560"/>
      <c r="D11560"/>
      <c r="E11560"/>
      <c r="F11560"/>
      <c r="G11560"/>
      <c r="H11560"/>
    </row>
    <row r="11561" spans="1:8" s="124" customFormat="1" x14ac:dyDescent="0.25">
      <c r="A11561"/>
      <c r="B11561"/>
      <c r="C11561"/>
      <c r="D11561"/>
      <c r="E11561"/>
      <c r="F11561"/>
      <c r="G11561"/>
      <c r="H11561"/>
    </row>
    <row r="11562" spans="1:8" s="124" customFormat="1" x14ac:dyDescent="0.25">
      <c r="A11562"/>
      <c r="B11562"/>
      <c r="C11562"/>
      <c r="D11562"/>
      <c r="E11562"/>
      <c r="F11562"/>
      <c r="G11562"/>
      <c r="H11562"/>
    </row>
    <row r="11563" spans="1:8" s="124" customFormat="1" x14ac:dyDescent="0.25">
      <c r="A11563"/>
      <c r="B11563"/>
      <c r="C11563"/>
      <c r="D11563"/>
      <c r="E11563"/>
      <c r="F11563"/>
      <c r="G11563"/>
      <c r="H11563"/>
    </row>
    <row r="11564" spans="1:8" s="124" customFormat="1" x14ac:dyDescent="0.25">
      <c r="A11564"/>
      <c r="B11564"/>
      <c r="C11564"/>
      <c r="D11564"/>
      <c r="E11564"/>
      <c r="F11564"/>
      <c r="G11564"/>
      <c r="H11564"/>
    </row>
    <row r="11565" spans="1:8" s="124" customFormat="1" x14ac:dyDescent="0.25">
      <c r="A11565"/>
      <c r="B11565"/>
      <c r="C11565"/>
      <c r="D11565"/>
      <c r="E11565"/>
      <c r="F11565"/>
      <c r="G11565"/>
      <c r="H11565"/>
    </row>
    <row r="11566" spans="1:8" s="124" customFormat="1" x14ac:dyDescent="0.25">
      <c r="A11566"/>
      <c r="B11566"/>
      <c r="C11566"/>
      <c r="D11566"/>
      <c r="E11566"/>
      <c r="F11566"/>
      <c r="G11566"/>
      <c r="H11566"/>
    </row>
    <row r="11567" spans="1:8" s="124" customFormat="1" x14ac:dyDescent="0.25">
      <c r="A11567"/>
      <c r="B11567"/>
      <c r="C11567"/>
      <c r="D11567"/>
      <c r="E11567"/>
      <c r="F11567"/>
      <c r="G11567"/>
      <c r="H11567"/>
    </row>
    <row r="11568" spans="1:8" s="124" customFormat="1" x14ac:dyDescent="0.25">
      <c r="A11568"/>
      <c r="B11568"/>
      <c r="C11568"/>
      <c r="D11568"/>
      <c r="E11568"/>
      <c r="F11568"/>
      <c r="G11568"/>
      <c r="H11568"/>
    </row>
    <row r="11569" spans="1:8" s="124" customFormat="1" x14ac:dyDescent="0.25">
      <c r="A11569"/>
      <c r="B11569"/>
      <c r="C11569"/>
      <c r="D11569"/>
      <c r="E11569"/>
      <c r="F11569"/>
      <c r="G11569"/>
      <c r="H11569"/>
    </row>
    <row r="11570" spans="1:8" s="124" customFormat="1" x14ac:dyDescent="0.25">
      <c r="A11570"/>
      <c r="B11570"/>
      <c r="C11570"/>
      <c r="D11570"/>
      <c r="E11570"/>
      <c r="F11570"/>
      <c r="G11570"/>
      <c r="H11570"/>
    </row>
    <row r="11571" spans="1:8" s="124" customFormat="1" x14ac:dyDescent="0.25">
      <c r="A11571"/>
      <c r="B11571"/>
      <c r="C11571"/>
      <c r="D11571"/>
      <c r="E11571"/>
      <c r="F11571"/>
      <c r="G11571"/>
      <c r="H11571"/>
    </row>
    <row r="11572" spans="1:8" s="124" customFormat="1" x14ac:dyDescent="0.25">
      <c r="A11572"/>
      <c r="B11572"/>
      <c r="C11572"/>
      <c r="D11572"/>
      <c r="E11572"/>
      <c r="F11572"/>
      <c r="G11572"/>
      <c r="H11572"/>
    </row>
    <row r="11573" spans="1:8" s="124" customFormat="1" x14ac:dyDescent="0.25">
      <c r="A11573"/>
      <c r="B11573"/>
      <c r="C11573"/>
      <c r="D11573"/>
      <c r="E11573"/>
      <c r="F11573"/>
      <c r="G11573"/>
      <c r="H11573"/>
    </row>
    <row r="11574" spans="1:8" s="124" customFormat="1" x14ac:dyDescent="0.25">
      <c r="A11574"/>
      <c r="B11574"/>
      <c r="C11574"/>
      <c r="D11574"/>
      <c r="E11574"/>
      <c r="F11574"/>
      <c r="G11574"/>
      <c r="H11574"/>
    </row>
    <row r="11575" spans="1:8" s="124" customFormat="1" x14ac:dyDescent="0.25">
      <c r="A11575"/>
      <c r="B11575"/>
      <c r="C11575"/>
      <c r="D11575"/>
      <c r="E11575"/>
      <c r="F11575"/>
      <c r="G11575"/>
      <c r="H11575"/>
    </row>
    <row r="11576" spans="1:8" s="124" customFormat="1" x14ac:dyDescent="0.25">
      <c r="A11576"/>
      <c r="B11576"/>
      <c r="C11576"/>
      <c r="D11576"/>
      <c r="E11576"/>
      <c r="F11576"/>
      <c r="G11576"/>
      <c r="H11576"/>
    </row>
    <row r="11577" spans="1:8" s="124" customFormat="1" x14ac:dyDescent="0.25">
      <c r="A11577"/>
      <c r="B11577"/>
      <c r="C11577"/>
      <c r="D11577"/>
      <c r="E11577"/>
      <c r="F11577"/>
      <c r="G11577"/>
      <c r="H11577"/>
    </row>
    <row r="11578" spans="1:8" s="124" customFormat="1" x14ac:dyDescent="0.25">
      <c r="A11578"/>
      <c r="B11578"/>
      <c r="C11578"/>
      <c r="D11578"/>
      <c r="E11578"/>
      <c r="F11578"/>
      <c r="G11578"/>
      <c r="H11578"/>
    </row>
    <row r="11579" spans="1:8" s="124" customFormat="1" x14ac:dyDescent="0.25">
      <c r="A11579"/>
      <c r="B11579"/>
      <c r="C11579"/>
      <c r="D11579"/>
      <c r="E11579"/>
      <c r="F11579"/>
      <c r="G11579"/>
      <c r="H11579"/>
    </row>
    <row r="11580" spans="1:8" s="124" customFormat="1" x14ac:dyDescent="0.25">
      <c r="A11580"/>
      <c r="B11580"/>
      <c r="C11580"/>
      <c r="D11580"/>
      <c r="E11580"/>
      <c r="F11580"/>
      <c r="G11580"/>
      <c r="H11580"/>
    </row>
    <row r="11581" spans="1:8" s="124" customFormat="1" x14ac:dyDescent="0.25">
      <c r="A11581"/>
      <c r="B11581"/>
      <c r="C11581"/>
      <c r="D11581"/>
      <c r="E11581"/>
      <c r="F11581"/>
      <c r="G11581"/>
      <c r="H11581"/>
    </row>
    <row r="11582" spans="1:8" s="124" customFormat="1" x14ac:dyDescent="0.25">
      <c r="A11582"/>
      <c r="B11582"/>
      <c r="C11582"/>
      <c r="D11582"/>
      <c r="E11582"/>
      <c r="F11582"/>
      <c r="G11582"/>
      <c r="H11582"/>
    </row>
    <row r="11583" spans="1:8" s="124" customFormat="1" x14ac:dyDescent="0.25">
      <c r="A11583"/>
      <c r="B11583"/>
      <c r="C11583"/>
      <c r="D11583"/>
      <c r="E11583"/>
      <c r="F11583"/>
      <c r="G11583"/>
      <c r="H11583"/>
    </row>
    <row r="11584" spans="1:8" s="124" customFormat="1" x14ac:dyDescent="0.25">
      <c r="A11584"/>
      <c r="B11584"/>
      <c r="C11584"/>
      <c r="D11584"/>
      <c r="E11584"/>
      <c r="F11584"/>
      <c r="G11584"/>
      <c r="H11584"/>
    </row>
    <row r="11585" spans="1:8" s="124" customFormat="1" x14ac:dyDescent="0.25">
      <c r="A11585"/>
      <c r="B11585"/>
      <c r="C11585"/>
      <c r="D11585"/>
      <c r="E11585"/>
      <c r="F11585"/>
      <c r="G11585"/>
      <c r="H11585"/>
    </row>
    <row r="11586" spans="1:8" s="124" customFormat="1" x14ac:dyDescent="0.25">
      <c r="A11586"/>
      <c r="B11586"/>
      <c r="C11586"/>
      <c r="D11586"/>
      <c r="E11586"/>
      <c r="F11586"/>
      <c r="G11586"/>
      <c r="H11586"/>
    </row>
    <row r="11587" spans="1:8" s="124" customFormat="1" x14ac:dyDescent="0.25">
      <c r="A11587"/>
      <c r="B11587"/>
      <c r="C11587"/>
      <c r="D11587"/>
      <c r="E11587"/>
      <c r="F11587"/>
      <c r="G11587"/>
      <c r="H11587"/>
    </row>
    <row r="11588" spans="1:8" s="124" customFormat="1" x14ac:dyDescent="0.25">
      <c r="A11588"/>
      <c r="B11588"/>
      <c r="C11588"/>
      <c r="D11588"/>
      <c r="E11588"/>
      <c r="F11588"/>
      <c r="G11588"/>
      <c r="H11588"/>
    </row>
    <row r="11589" spans="1:8" s="124" customFormat="1" x14ac:dyDescent="0.25">
      <c r="A11589"/>
      <c r="B11589"/>
      <c r="C11589"/>
      <c r="D11589"/>
      <c r="E11589"/>
      <c r="F11589"/>
      <c r="G11589"/>
      <c r="H11589"/>
    </row>
    <row r="11590" spans="1:8" s="124" customFormat="1" x14ac:dyDescent="0.25">
      <c r="A11590"/>
      <c r="B11590"/>
      <c r="C11590"/>
      <c r="D11590"/>
      <c r="E11590"/>
      <c r="F11590"/>
      <c r="G11590"/>
      <c r="H11590"/>
    </row>
    <row r="11591" spans="1:8" s="124" customFormat="1" x14ac:dyDescent="0.25">
      <c r="A11591"/>
      <c r="B11591"/>
      <c r="C11591"/>
      <c r="D11591"/>
      <c r="E11591"/>
      <c r="F11591"/>
      <c r="G11591"/>
      <c r="H11591"/>
    </row>
    <row r="11592" spans="1:8" s="124" customFormat="1" x14ac:dyDescent="0.25">
      <c r="A11592"/>
      <c r="B11592"/>
      <c r="C11592"/>
      <c r="D11592"/>
      <c r="E11592"/>
      <c r="F11592"/>
      <c r="G11592"/>
      <c r="H11592"/>
    </row>
    <row r="11593" spans="1:8" s="124" customFormat="1" x14ac:dyDescent="0.25">
      <c r="A11593"/>
      <c r="B11593"/>
      <c r="C11593"/>
      <c r="D11593"/>
      <c r="E11593"/>
      <c r="F11593"/>
      <c r="G11593"/>
      <c r="H11593"/>
    </row>
    <row r="11594" spans="1:8" s="124" customFormat="1" x14ac:dyDescent="0.25">
      <c r="A11594"/>
      <c r="B11594"/>
      <c r="C11594"/>
      <c r="D11594"/>
      <c r="E11594"/>
      <c r="F11594"/>
      <c r="G11594"/>
      <c r="H11594"/>
    </row>
    <row r="11595" spans="1:8" s="124" customFormat="1" x14ac:dyDescent="0.25">
      <c r="A11595"/>
      <c r="B11595"/>
      <c r="C11595"/>
      <c r="D11595"/>
      <c r="E11595"/>
      <c r="F11595"/>
      <c r="G11595"/>
      <c r="H11595"/>
    </row>
    <row r="11596" spans="1:8" s="124" customFormat="1" x14ac:dyDescent="0.25">
      <c r="A11596"/>
      <c r="B11596"/>
      <c r="C11596"/>
      <c r="D11596"/>
      <c r="E11596"/>
      <c r="F11596"/>
      <c r="G11596"/>
      <c r="H11596"/>
    </row>
    <row r="11597" spans="1:8" s="124" customFormat="1" x14ac:dyDescent="0.25">
      <c r="A11597"/>
      <c r="B11597"/>
      <c r="C11597"/>
      <c r="D11597"/>
      <c r="E11597"/>
      <c r="F11597"/>
      <c r="G11597"/>
      <c r="H11597"/>
    </row>
    <row r="11598" spans="1:8" s="124" customFormat="1" x14ac:dyDescent="0.25">
      <c r="A11598"/>
      <c r="B11598"/>
      <c r="C11598"/>
      <c r="D11598"/>
      <c r="E11598"/>
      <c r="F11598"/>
      <c r="G11598"/>
      <c r="H11598"/>
    </row>
    <row r="11599" spans="1:8" s="124" customFormat="1" x14ac:dyDescent="0.25">
      <c r="A11599"/>
      <c r="B11599"/>
      <c r="C11599"/>
      <c r="D11599"/>
      <c r="E11599"/>
      <c r="F11599"/>
      <c r="G11599"/>
      <c r="H11599"/>
    </row>
    <row r="11600" spans="1:8" s="124" customFormat="1" x14ac:dyDescent="0.25">
      <c r="A11600"/>
      <c r="B11600"/>
      <c r="C11600"/>
      <c r="D11600"/>
      <c r="E11600"/>
      <c r="F11600"/>
      <c r="G11600"/>
      <c r="H11600"/>
    </row>
    <row r="11601" spans="1:8" s="124" customFormat="1" x14ac:dyDescent="0.25">
      <c r="A11601"/>
      <c r="B11601"/>
      <c r="C11601"/>
      <c r="D11601"/>
      <c r="E11601"/>
      <c r="F11601"/>
      <c r="G11601"/>
      <c r="H11601"/>
    </row>
    <row r="11602" spans="1:8" s="124" customFormat="1" x14ac:dyDescent="0.25">
      <c r="A11602"/>
      <c r="B11602"/>
      <c r="C11602"/>
      <c r="D11602"/>
      <c r="E11602"/>
      <c r="F11602"/>
      <c r="G11602"/>
      <c r="H11602"/>
    </row>
    <row r="11603" spans="1:8" s="124" customFormat="1" x14ac:dyDescent="0.25">
      <c r="A11603"/>
      <c r="B11603"/>
      <c r="C11603"/>
      <c r="D11603"/>
      <c r="E11603"/>
      <c r="F11603"/>
      <c r="G11603"/>
      <c r="H11603"/>
    </row>
    <row r="11604" spans="1:8" s="124" customFormat="1" x14ac:dyDescent="0.25">
      <c r="A11604"/>
      <c r="B11604"/>
      <c r="C11604"/>
      <c r="D11604"/>
      <c r="E11604"/>
      <c r="F11604"/>
      <c r="G11604"/>
      <c r="H11604"/>
    </row>
    <row r="11605" spans="1:8" s="124" customFormat="1" x14ac:dyDescent="0.25">
      <c r="A11605"/>
      <c r="B11605"/>
      <c r="C11605"/>
      <c r="D11605"/>
      <c r="E11605"/>
      <c r="F11605"/>
      <c r="G11605"/>
      <c r="H11605"/>
    </row>
    <row r="11606" spans="1:8" s="124" customFormat="1" x14ac:dyDescent="0.25">
      <c r="A11606"/>
      <c r="B11606"/>
      <c r="C11606"/>
      <c r="D11606"/>
      <c r="E11606"/>
      <c r="F11606"/>
      <c r="G11606"/>
      <c r="H11606"/>
    </row>
    <row r="11607" spans="1:8" s="124" customFormat="1" x14ac:dyDescent="0.25">
      <c r="A11607"/>
      <c r="B11607"/>
      <c r="C11607"/>
      <c r="D11607"/>
      <c r="E11607"/>
      <c r="F11607"/>
      <c r="G11607"/>
      <c r="H11607"/>
    </row>
    <row r="11608" spans="1:8" s="124" customFormat="1" x14ac:dyDescent="0.25">
      <c r="A11608"/>
      <c r="B11608"/>
      <c r="C11608"/>
      <c r="D11608"/>
      <c r="E11608"/>
      <c r="F11608"/>
      <c r="G11608"/>
      <c r="H11608"/>
    </row>
    <row r="11609" spans="1:8" s="124" customFormat="1" x14ac:dyDescent="0.25">
      <c r="A11609"/>
      <c r="B11609"/>
      <c r="C11609"/>
      <c r="D11609"/>
      <c r="E11609"/>
      <c r="F11609"/>
      <c r="G11609"/>
      <c r="H11609"/>
    </row>
    <row r="11610" spans="1:8" s="124" customFormat="1" x14ac:dyDescent="0.25">
      <c r="A11610"/>
      <c r="B11610"/>
      <c r="C11610"/>
      <c r="D11610"/>
      <c r="E11610"/>
      <c r="F11610"/>
      <c r="G11610"/>
      <c r="H11610"/>
    </row>
    <row r="11611" spans="1:8" s="124" customFormat="1" x14ac:dyDescent="0.25">
      <c r="A11611"/>
      <c r="B11611"/>
      <c r="C11611"/>
      <c r="D11611"/>
      <c r="E11611"/>
      <c r="F11611"/>
      <c r="G11611"/>
      <c r="H11611"/>
    </row>
    <row r="11612" spans="1:8" s="124" customFormat="1" x14ac:dyDescent="0.25">
      <c r="A11612"/>
      <c r="B11612"/>
      <c r="C11612"/>
      <c r="D11612"/>
      <c r="E11612"/>
      <c r="F11612"/>
      <c r="G11612"/>
      <c r="H11612"/>
    </row>
    <row r="11613" spans="1:8" s="124" customFormat="1" x14ac:dyDescent="0.25">
      <c r="A11613"/>
      <c r="B11613"/>
      <c r="C11613"/>
      <c r="D11613"/>
      <c r="E11613"/>
      <c r="F11613"/>
      <c r="G11613"/>
      <c r="H11613"/>
    </row>
    <row r="11614" spans="1:8" s="124" customFormat="1" x14ac:dyDescent="0.25">
      <c r="A11614"/>
      <c r="B11614"/>
      <c r="C11614"/>
      <c r="D11614"/>
      <c r="E11614"/>
      <c r="F11614"/>
      <c r="G11614"/>
      <c r="H11614"/>
    </row>
    <row r="11615" spans="1:8" s="124" customFormat="1" x14ac:dyDescent="0.25">
      <c r="A11615"/>
      <c r="B11615"/>
      <c r="C11615"/>
      <c r="D11615"/>
      <c r="E11615"/>
      <c r="F11615"/>
      <c r="G11615"/>
      <c r="H11615"/>
    </row>
    <row r="11616" spans="1:8" s="124" customFormat="1" x14ac:dyDescent="0.25">
      <c r="A11616"/>
      <c r="B11616"/>
      <c r="C11616"/>
      <c r="D11616"/>
      <c r="E11616"/>
      <c r="F11616"/>
      <c r="G11616"/>
      <c r="H11616"/>
    </row>
    <row r="11617" spans="1:8" s="124" customFormat="1" x14ac:dyDescent="0.25">
      <c r="A11617"/>
      <c r="B11617"/>
      <c r="C11617"/>
      <c r="D11617"/>
      <c r="E11617"/>
      <c r="F11617"/>
      <c r="G11617"/>
      <c r="H11617"/>
    </row>
    <row r="11618" spans="1:8" s="124" customFormat="1" x14ac:dyDescent="0.25">
      <c r="A11618"/>
      <c r="B11618"/>
      <c r="C11618"/>
      <c r="D11618"/>
      <c r="E11618"/>
      <c r="F11618"/>
      <c r="G11618"/>
      <c r="H11618"/>
    </row>
    <row r="11619" spans="1:8" s="124" customFormat="1" x14ac:dyDescent="0.25">
      <c r="A11619"/>
      <c r="B11619"/>
      <c r="C11619"/>
      <c r="D11619"/>
      <c r="E11619"/>
      <c r="F11619"/>
      <c r="G11619"/>
      <c r="H11619"/>
    </row>
    <row r="11620" spans="1:8" s="124" customFormat="1" x14ac:dyDescent="0.25">
      <c r="A11620"/>
      <c r="B11620"/>
      <c r="C11620"/>
      <c r="D11620"/>
      <c r="E11620"/>
      <c r="F11620"/>
      <c r="G11620"/>
      <c r="H11620"/>
    </row>
    <row r="11621" spans="1:8" s="124" customFormat="1" x14ac:dyDescent="0.25">
      <c r="A11621"/>
      <c r="B11621"/>
      <c r="C11621"/>
      <c r="D11621"/>
      <c r="E11621"/>
      <c r="F11621"/>
      <c r="G11621"/>
      <c r="H11621"/>
    </row>
    <row r="11622" spans="1:8" s="124" customFormat="1" x14ac:dyDescent="0.25">
      <c r="A11622"/>
      <c r="B11622"/>
      <c r="C11622"/>
      <c r="D11622"/>
      <c r="E11622"/>
      <c r="F11622"/>
      <c r="G11622"/>
      <c r="H11622"/>
    </row>
    <row r="11623" spans="1:8" s="124" customFormat="1" x14ac:dyDescent="0.25">
      <c r="A11623"/>
      <c r="B11623"/>
      <c r="C11623"/>
      <c r="D11623"/>
      <c r="E11623"/>
      <c r="F11623"/>
      <c r="G11623"/>
      <c r="H11623"/>
    </row>
    <row r="11624" spans="1:8" s="124" customFormat="1" x14ac:dyDescent="0.25">
      <c r="A11624"/>
      <c r="B11624"/>
      <c r="C11624"/>
      <c r="D11624"/>
      <c r="E11624"/>
      <c r="F11624"/>
      <c r="G11624"/>
      <c r="H11624"/>
    </row>
    <row r="11625" spans="1:8" s="124" customFormat="1" x14ac:dyDescent="0.25">
      <c r="A11625"/>
      <c r="B11625"/>
      <c r="C11625"/>
      <c r="D11625"/>
      <c r="E11625"/>
      <c r="F11625"/>
      <c r="G11625"/>
      <c r="H11625"/>
    </row>
    <row r="11626" spans="1:8" s="124" customFormat="1" x14ac:dyDescent="0.25">
      <c r="A11626"/>
      <c r="B11626"/>
      <c r="C11626"/>
      <c r="D11626"/>
      <c r="E11626"/>
      <c r="F11626"/>
      <c r="G11626"/>
      <c r="H11626"/>
    </row>
    <row r="11627" spans="1:8" s="124" customFormat="1" x14ac:dyDescent="0.25">
      <c r="A11627"/>
      <c r="B11627"/>
      <c r="C11627"/>
      <c r="D11627"/>
      <c r="E11627"/>
      <c r="F11627"/>
      <c r="G11627"/>
      <c r="H11627"/>
    </row>
    <row r="11628" spans="1:8" s="124" customFormat="1" x14ac:dyDescent="0.25">
      <c r="A11628"/>
      <c r="B11628"/>
      <c r="C11628"/>
      <c r="D11628"/>
      <c r="E11628"/>
      <c r="F11628"/>
      <c r="G11628"/>
      <c r="H11628"/>
    </row>
    <row r="11629" spans="1:8" s="124" customFormat="1" x14ac:dyDescent="0.25">
      <c r="A11629"/>
      <c r="B11629"/>
      <c r="C11629"/>
      <c r="D11629"/>
      <c r="E11629"/>
      <c r="F11629"/>
      <c r="G11629"/>
      <c r="H11629"/>
    </row>
    <row r="11630" spans="1:8" s="124" customFormat="1" x14ac:dyDescent="0.25">
      <c r="A11630"/>
      <c r="B11630"/>
      <c r="C11630"/>
      <c r="D11630"/>
      <c r="E11630"/>
      <c r="F11630"/>
      <c r="G11630"/>
      <c r="H11630"/>
    </row>
    <row r="11631" spans="1:8" s="124" customFormat="1" x14ac:dyDescent="0.25">
      <c r="A11631"/>
      <c r="B11631"/>
      <c r="C11631"/>
      <c r="D11631"/>
      <c r="E11631"/>
      <c r="F11631"/>
      <c r="G11631"/>
      <c r="H11631"/>
    </row>
    <row r="11632" spans="1:8" s="124" customFormat="1" x14ac:dyDescent="0.25">
      <c r="A11632"/>
      <c r="B11632"/>
      <c r="C11632"/>
      <c r="D11632"/>
      <c r="E11632"/>
      <c r="F11632"/>
      <c r="G11632"/>
      <c r="H11632"/>
    </row>
    <row r="11633" spans="1:8" s="124" customFormat="1" x14ac:dyDescent="0.25">
      <c r="A11633"/>
      <c r="B11633"/>
      <c r="C11633"/>
      <c r="D11633"/>
      <c r="E11633"/>
      <c r="F11633"/>
      <c r="G11633"/>
      <c r="H11633"/>
    </row>
    <row r="11634" spans="1:8" s="124" customFormat="1" x14ac:dyDescent="0.25">
      <c r="A11634"/>
      <c r="B11634"/>
      <c r="C11634"/>
      <c r="D11634"/>
      <c r="E11634"/>
      <c r="F11634"/>
      <c r="G11634"/>
      <c r="H11634"/>
    </row>
    <row r="11635" spans="1:8" s="124" customFormat="1" x14ac:dyDescent="0.25">
      <c r="A11635"/>
      <c r="B11635"/>
      <c r="C11635"/>
      <c r="D11635"/>
      <c r="E11635"/>
      <c r="F11635"/>
      <c r="G11635"/>
      <c r="H11635"/>
    </row>
    <row r="11636" spans="1:8" s="124" customFormat="1" x14ac:dyDescent="0.25">
      <c r="A11636"/>
      <c r="B11636"/>
      <c r="C11636"/>
      <c r="D11636"/>
      <c r="E11636"/>
      <c r="F11636"/>
      <c r="G11636"/>
      <c r="H11636"/>
    </row>
    <row r="11637" spans="1:8" s="124" customFormat="1" x14ac:dyDescent="0.25">
      <c r="A11637"/>
      <c r="B11637"/>
      <c r="C11637"/>
      <c r="D11637"/>
      <c r="E11637"/>
      <c r="F11637"/>
      <c r="G11637"/>
      <c r="H11637"/>
    </row>
    <row r="11638" spans="1:8" s="124" customFormat="1" x14ac:dyDescent="0.25">
      <c r="A11638"/>
      <c r="B11638"/>
      <c r="C11638"/>
      <c r="D11638"/>
      <c r="E11638"/>
      <c r="F11638"/>
      <c r="G11638"/>
      <c r="H11638"/>
    </row>
    <row r="11639" spans="1:8" s="124" customFormat="1" x14ac:dyDescent="0.25">
      <c r="A11639"/>
      <c r="B11639"/>
      <c r="C11639"/>
      <c r="D11639"/>
      <c r="E11639"/>
      <c r="F11639"/>
      <c r="G11639"/>
      <c r="H11639"/>
    </row>
    <row r="11640" spans="1:8" s="124" customFormat="1" x14ac:dyDescent="0.25">
      <c r="A11640"/>
      <c r="B11640"/>
      <c r="C11640"/>
      <c r="D11640"/>
      <c r="E11640"/>
      <c r="F11640"/>
      <c r="G11640"/>
      <c r="H11640"/>
    </row>
    <row r="11641" spans="1:8" s="124" customFormat="1" x14ac:dyDescent="0.25">
      <c r="A11641"/>
      <c r="B11641"/>
      <c r="C11641"/>
      <c r="D11641"/>
      <c r="E11641"/>
      <c r="F11641"/>
      <c r="G11641"/>
      <c r="H11641"/>
    </row>
    <row r="11642" spans="1:8" s="124" customFormat="1" x14ac:dyDescent="0.25">
      <c r="A11642"/>
      <c r="B11642"/>
      <c r="C11642"/>
      <c r="D11642"/>
      <c r="E11642"/>
      <c r="F11642"/>
      <c r="G11642"/>
      <c r="H11642"/>
    </row>
    <row r="11643" spans="1:8" s="124" customFormat="1" x14ac:dyDescent="0.25">
      <c r="A11643"/>
      <c r="B11643"/>
      <c r="C11643"/>
      <c r="D11643"/>
      <c r="E11643"/>
      <c r="F11643"/>
      <c r="G11643"/>
      <c r="H11643"/>
    </row>
    <row r="11644" spans="1:8" s="124" customFormat="1" x14ac:dyDescent="0.25">
      <c r="A11644"/>
      <c r="B11644"/>
      <c r="C11644"/>
      <c r="D11644"/>
      <c r="E11644"/>
      <c r="F11644"/>
      <c r="G11644"/>
      <c r="H11644"/>
    </row>
    <row r="11645" spans="1:8" s="124" customFormat="1" x14ac:dyDescent="0.25">
      <c r="A11645"/>
      <c r="B11645"/>
      <c r="C11645"/>
      <c r="D11645"/>
      <c r="E11645"/>
      <c r="F11645"/>
      <c r="G11645"/>
      <c r="H11645"/>
    </row>
    <row r="11646" spans="1:8" s="124" customFormat="1" x14ac:dyDescent="0.25">
      <c r="A11646"/>
      <c r="B11646"/>
      <c r="C11646"/>
      <c r="D11646"/>
      <c r="E11646"/>
      <c r="F11646"/>
      <c r="G11646"/>
      <c r="H11646"/>
    </row>
    <row r="11647" spans="1:8" s="124" customFormat="1" x14ac:dyDescent="0.25">
      <c r="A11647"/>
      <c r="B11647"/>
      <c r="C11647"/>
      <c r="D11647"/>
      <c r="E11647"/>
      <c r="F11647"/>
      <c r="G11647"/>
      <c r="H11647"/>
    </row>
    <row r="11648" spans="1:8" s="124" customFormat="1" x14ac:dyDescent="0.25">
      <c r="A11648"/>
      <c r="B11648"/>
      <c r="C11648"/>
      <c r="D11648"/>
      <c r="E11648"/>
      <c r="F11648"/>
      <c r="G11648"/>
      <c r="H11648"/>
    </row>
    <row r="11649" spans="1:8" s="124" customFormat="1" x14ac:dyDescent="0.25">
      <c r="A11649"/>
      <c r="B11649"/>
      <c r="C11649"/>
      <c r="D11649"/>
      <c r="E11649"/>
      <c r="F11649"/>
      <c r="G11649"/>
      <c r="H11649"/>
    </row>
    <row r="11650" spans="1:8" s="124" customFormat="1" x14ac:dyDescent="0.25">
      <c r="A11650"/>
      <c r="B11650"/>
      <c r="C11650"/>
      <c r="D11650"/>
      <c r="E11650"/>
      <c r="F11650"/>
      <c r="G11650"/>
      <c r="H11650"/>
    </row>
    <row r="11651" spans="1:8" s="124" customFormat="1" x14ac:dyDescent="0.25">
      <c r="A11651"/>
      <c r="B11651"/>
      <c r="C11651"/>
      <c r="D11651"/>
      <c r="E11651"/>
      <c r="F11651"/>
      <c r="G11651"/>
      <c r="H11651"/>
    </row>
    <row r="11652" spans="1:8" s="124" customFormat="1" x14ac:dyDescent="0.25">
      <c r="A11652"/>
      <c r="B11652"/>
      <c r="C11652"/>
      <c r="D11652"/>
      <c r="E11652"/>
      <c r="F11652"/>
      <c r="G11652"/>
      <c r="H11652"/>
    </row>
    <row r="11653" spans="1:8" s="124" customFormat="1" x14ac:dyDescent="0.25">
      <c r="A11653"/>
      <c r="B11653"/>
      <c r="C11653"/>
      <c r="D11653"/>
      <c r="E11653"/>
      <c r="F11653"/>
      <c r="G11653"/>
      <c r="H11653"/>
    </row>
    <row r="11654" spans="1:8" s="124" customFormat="1" x14ac:dyDescent="0.25">
      <c r="A11654"/>
      <c r="B11654"/>
      <c r="C11654"/>
      <c r="D11654"/>
      <c r="E11654"/>
      <c r="F11654"/>
      <c r="G11654"/>
      <c r="H11654"/>
    </row>
    <row r="11655" spans="1:8" s="124" customFormat="1" x14ac:dyDescent="0.25">
      <c r="A11655"/>
      <c r="B11655"/>
      <c r="C11655"/>
      <c r="D11655"/>
      <c r="E11655"/>
      <c r="F11655"/>
      <c r="G11655"/>
      <c r="H11655"/>
    </row>
    <row r="11656" spans="1:8" s="124" customFormat="1" x14ac:dyDescent="0.25">
      <c r="A11656"/>
      <c r="B11656"/>
      <c r="C11656"/>
      <c r="D11656"/>
      <c r="E11656"/>
      <c r="F11656"/>
      <c r="G11656"/>
      <c r="H11656"/>
    </row>
    <row r="11657" spans="1:8" s="124" customFormat="1" x14ac:dyDescent="0.25">
      <c r="A11657"/>
      <c r="B11657"/>
      <c r="C11657"/>
      <c r="D11657"/>
      <c r="E11657"/>
      <c r="F11657"/>
      <c r="G11657"/>
      <c r="H11657"/>
    </row>
    <row r="11658" spans="1:8" s="124" customFormat="1" x14ac:dyDescent="0.25">
      <c r="A11658"/>
      <c r="B11658"/>
      <c r="C11658"/>
      <c r="D11658"/>
      <c r="E11658"/>
      <c r="F11658"/>
      <c r="G11658"/>
      <c r="H11658"/>
    </row>
    <row r="11659" spans="1:8" s="124" customFormat="1" x14ac:dyDescent="0.25">
      <c r="A11659"/>
      <c r="B11659"/>
      <c r="C11659"/>
      <c r="D11659"/>
      <c r="E11659"/>
      <c r="F11659"/>
      <c r="G11659"/>
      <c r="H11659"/>
    </row>
    <row r="11660" spans="1:8" s="124" customFormat="1" x14ac:dyDescent="0.25">
      <c r="A11660"/>
      <c r="B11660"/>
      <c r="C11660"/>
      <c r="D11660"/>
      <c r="E11660"/>
      <c r="F11660"/>
      <c r="G11660"/>
      <c r="H11660"/>
    </row>
    <row r="11661" spans="1:8" s="124" customFormat="1" x14ac:dyDescent="0.25">
      <c r="A11661"/>
      <c r="B11661"/>
      <c r="C11661"/>
      <c r="D11661"/>
      <c r="E11661"/>
      <c r="F11661"/>
      <c r="G11661"/>
      <c r="H11661"/>
    </row>
    <row r="11662" spans="1:8" s="124" customFormat="1" x14ac:dyDescent="0.25">
      <c r="A11662"/>
      <c r="B11662"/>
      <c r="C11662"/>
      <c r="D11662"/>
      <c r="E11662"/>
      <c r="F11662"/>
      <c r="G11662"/>
      <c r="H11662"/>
    </row>
    <row r="11663" spans="1:8" s="124" customFormat="1" x14ac:dyDescent="0.25">
      <c r="A11663"/>
      <c r="B11663"/>
      <c r="C11663"/>
      <c r="D11663"/>
      <c r="E11663"/>
      <c r="F11663"/>
      <c r="G11663"/>
      <c r="H11663"/>
    </row>
    <row r="11664" spans="1:8" s="124" customFormat="1" x14ac:dyDescent="0.25">
      <c r="A11664"/>
      <c r="B11664"/>
      <c r="C11664"/>
      <c r="D11664"/>
      <c r="E11664"/>
      <c r="F11664"/>
      <c r="G11664"/>
      <c r="H11664"/>
    </row>
    <row r="11665" spans="1:8" s="124" customFormat="1" x14ac:dyDescent="0.25">
      <c r="A11665"/>
      <c r="B11665"/>
      <c r="C11665"/>
      <c r="D11665"/>
      <c r="E11665"/>
      <c r="F11665"/>
      <c r="G11665"/>
      <c r="H11665"/>
    </row>
    <row r="11666" spans="1:8" s="124" customFormat="1" x14ac:dyDescent="0.25">
      <c r="A11666"/>
      <c r="B11666"/>
      <c r="C11666"/>
      <c r="D11666"/>
      <c r="E11666"/>
      <c r="F11666"/>
      <c r="G11666"/>
      <c r="H11666"/>
    </row>
    <row r="11667" spans="1:8" s="124" customFormat="1" x14ac:dyDescent="0.25">
      <c r="A11667"/>
      <c r="B11667"/>
      <c r="C11667"/>
      <c r="D11667"/>
      <c r="E11667"/>
      <c r="F11667"/>
      <c r="G11667"/>
      <c r="H11667"/>
    </row>
    <row r="11668" spans="1:8" s="124" customFormat="1" x14ac:dyDescent="0.25">
      <c r="A11668"/>
      <c r="B11668"/>
      <c r="C11668"/>
      <c r="D11668"/>
      <c r="E11668"/>
      <c r="F11668"/>
      <c r="G11668"/>
      <c r="H11668"/>
    </row>
    <row r="11669" spans="1:8" s="124" customFormat="1" x14ac:dyDescent="0.25">
      <c r="A11669"/>
      <c r="B11669"/>
      <c r="C11669"/>
      <c r="D11669"/>
      <c r="E11669"/>
      <c r="F11669"/>
      <c r="G11669"/>
      <c r="H11669"/>
    </row>
    <row r="11670" spans="1:8" s="124" customFormat="1" x14ac:dyDescent="0.25">
      <c r="A11670"/>
      <c r="B11670"/>
      <c r="C11670"/>
      <c r="D11670"/>
      <c r="E11670"/>
      <c r="F11670"/>
      <c r="G11670"/>
      <c r="H11670"/>
    </row>
    <row r="11671" spans="1:8" s="124" customFormat="1" x14ac:dyDescent="0.25">
      <c r="A11671"/>
      <c r="B11671"/>
      <c r="C11671"/>
      <c r="D11671"/>
      <c r="E11671"/>
      <c r="F11671"/>
      <c r="G11671"/>
      <c r="H11671"/>
    </row>
    <row r="11672" spans="1:8" s="124" customFormat="1" x14ac:dyDescent="0.25">
      <c r="A11672"/>
      <c r="B11672"/>
      <c r="C11672"/>
      <c r="D11672"/>
      <c r="E11672"/>
      <c r="F11672"/>
      <c r="G11672"/>
      <c r="H11672"/>
    </row>
    <row r="11673" spans="1:8" s="124" customFormat="1" x14ac:dyDescent="0.25">
      <c r="A11673"/>
      <c r="B11673"/>
      <c r="C11673"/>
      <c r="D11673"/>
      <c r="E11673"/>
      <c r="F11673"/>
      <c r="G11673"/>
      <c r="H11673"/>
    </row>
    <row r="11674" spans="1:8" s="124" customFormat="1" x14ac:dyDescent="0.25">
      <c r="A11674"/>
      <c r="B11674"/>
      <c r="C11674"/>
      <c r="D11674"/>
      <c r="E11674"/>
      <c r="F11674"/>
      <c r="G11674"/>
      <c r="H11674"/>
    </row>
    <row r="11675" spans="1:8" s="124" customFormat="1" x14ac:dyDescent="0.25">
      <c r="A11675"/>
      <c r="B11675"/>
      <c r="C11675"/>
      <c r="D11675"/>
      <c r="E11675"/>
      <c r="F11675"/>
      <c r="G11675"/>
      <c r="H11675"/>
    </row>
    <row r="11676" spans="1:8" s="124" customFormat="1" x14ac:dyDescent="0.25">
      <c r="A11676"/>
      <c r="B11676"/>
      <c r="C11676"/>
      <c r="D11676"/>
      <c r="E11676"/>
      <c r="F11676"/>
      <c r="G11676"/>
      <c r="H11676"/>
    </row>
    <row r="11677" spans="1:8" s="124" customFormat="1" x14ac:dyDescent="0.25">
      <c r="A11677"/>
      <c r="B11677"/>
      <c r="C11677"/>
      <c r="D11677"/>
      <c r="E11677"/>
      <c r="F11677"/>
      <c r="G11677"/>
      <c r="H11677"/>
    </row>
    <row r="11678" spans="1:8" s="124" customFormat="1" x14ac:dyDescent="0.25">
      <c r="A11678"/>
      <c r="B11678"/>
      <c r="C11678"/>
      <c r="D11678"/>
      <c r="E11678"/>
      <c r="F11678"/>
      <c r="G11678"/>
      <c r="H11678"/>
    </row>
    <row r="11679" spans="1:8" s="124" customFormat="1" x14ac:dyDescent="0.25">
      <c r="A11679"/>
      <c r="B11679"/>
      <c r="C11679"/>
      <c r="D11679"/>
      <c r="E11679"/>
      <c r="F11679"/>
      <c r="G11679"/>
      <c r="H11679"/>
    </row>
    <row r="11680" spans="1:8" s="124" customFormat="1" x14ac:dyDescent="0.25">
      <c r="A11680"/>
      <c r="B11680"/>
      <c r="C11680"/>
      <c r="D11680"/>
      <c r="E11680"/>
      <c r="F11680"/>
      <c r="G11680"/>
      <c r="H11680"/>
    </row>
    <row r="11681" spans="1:8" s="124" customFormat="1" x14ac:dyDescent="0.25">
      <c r="A11681"/>
      <c r="B11681"/>
      <c r="C11681"/>
      <c r="D11681"/>
      <c r="E11681"/>
      <c r="F11681"/>
      <c r="G11681"/>
      <c r="H11681"/>
    </row>
    <row r="11682" spans="1:8" s="124" customFormat="1" x14ac:dyDescent="0.25">
      <c r="A11682"/>
      <c r="B11682"/>
      <c r="C11682"/>
      <c r="D11682"/>
      <c r="E11682"/>
      <c r="F11682"/>
      <c r="G11682"/>
      <c r="H11682"/>
    </row>
    <row r="11683" spans="1:8" s="124" customFormat="1" x14ac:dyDescent="0.25">
      <c r="A11683"/>
      <c r="B11683"/>
      <c r="C11683"/>
      <c r="D11683"/>
      <c r="E11683"/>
      <c r="F11683"/>
      <c r="G11683"/>
      <c r="H11683"/>
    </row>
    <row r="11684" spans="1:8" s="124" customFormat="1" x14ac:dyDescent="0.25">
      <c r="A11684"/>
      <c r="B11684"/>
      <c r="C11684"/>
      <c r="D11684"/>
      <c r="E11684"/>
      <c r="F11684"/>
      <c r="G11684"/>
      <c r="H11684"/>
    </row>
    <row r="11685" spans="1:8" s="124" customFormat="1" x14ac:dyDescent="0.25">
      <c r="A11685"/>
      <c r="B11685"/>
      <c r="C11685"/>
      <c r="D11685"/>
      <c r="E11685"/>
      <c r="F11685"/>
      <c r="G11685"/>
      <c r="H11685"/>
    </row>
    <row r="11686" spans="1:8" s="124" customFormat="1" x14ac:dyDescent="0.25">
      <c r="A11686"/>
      <c r="B11686"/>
      <c r="C11686"/>
      <c r="D11686"/>
      <c r="E11686"/>
      <c r="F11686"/>
      <c r="G11686"/>
      <c r="H11686"/>
    </row>
    <row r="11687" spans="1:8" s="124" customFormat="1" x14ac:dyDescent="0.25">
      <c r="A11687"/>
      <c r="B11687"/>
      <c r="C11687"/>
      <c r="D11687"/>
      <c r="E11687"/>
      <c r="F11687"/>
      <c r="G11687"/>
      <c r="H11687"/>
    </row>
    <row r="11688" spans="1:8" s="124" customFormat="1" x14ac:dyDescent="0.25">
      <c r="A11688"/>
      <c r="B11688"/>
      <c r="C11688"/>
      <c r="D11688"/>
      <c r="E11688"/>
      <c r="F11688"/>
      <c r="G11688"/>
      <c r="H11688"/>
    </row>
    <row r="11689" spans="1:8" s="124" customFormat="1" x14ac:dyDescent="0.25">
      <c r="A11689"/>
      <c r="B11689"/>
      <c r="C11689"/>
      <c r="D11689"/>
      <c r="E11689"/>
      <c r="F11689"/>
      <c r="G11689"/>
      <c r="H11689"/>
    </row>
    <row r="11690" spans="1:8" s="124" customFormat="1" x14ac:dyDescent="0.25">
      <c r="A11690"/>
      <c r="B11690"/>
      <c r="C11690"/>
      <c r="D11690"/>
      <c r="E11690"/>
      <c r="F11690"/>
      <c r="G11690"/>
      <c r="H11690"/>
    </row>
    <row r="11691" spans="1:8" s="124" customFormat="1" x14ac:dyDescent="0.25">
      <c r="A11691"/>
      <c r="B11691"/>
      <c r="C11691"/>
      <c r="D11691"/>
      <c r="E11691"/>
      <c r="F11691"/>
      <c r="G11691"/>
      <c r="H11691"/>
    </row>
    <row r="11692" spans="1:8" s="124" customFormat="1" x14ac:dyDescent="0.25">
      <c r="A11692"/>
      <c r="B11692"/>
      <c r="C11692"/>
      <c r="D11692"/>
      <c r="E11692"/>
      <c r="F11692"/>
      <c r="G11692"/>
      <c r="H11692"/>
    </row>
    <row r="11693" spans="1:8" s="124" customFormat="1" x14ac:dyDescent="0.25">
      <c r="A11693"/>
      <c r="B11693"/>
      <c r="C11693"/>
      <c r="D11693"/>
      <c r="E11693"/>
      <c r="F11693"/>
      <c r="G11693"/>
      <c r="H11693"/>
    </row>
    <row r="11694" spans="1:8" s="124" customFormat="1" x14ac:dyDescent="0.25">
      <c r="A11694"/>
      <c r="B11694"/>
      <c r="C11694"/>
      <c r="D11694"/>
      <c r="E11694"/>
      <c r="F11694"/>
      <c r="G11694"/>
      <c r="H11694"/>
    </row>
    <row r="11695" spans="1:8" s="124" customFormat="1" x14ac:dyDescent="0.25">
      <c r="A11695"/>
      <c r="B11695"/>
      <c r="C11695"/>
      <c r="D11695"/>
      <c r="E11695"/>
      <c r="F11695"/>
      <c r="G11695"/>
      <c r="H11695"/>
    </row>
    <row r="11696" spans="1:8" s="124" customFormat="1" x14ac:dyDescent="0.25">
      <c r="A11696"/>
      <c r="B11696"/>
      <c r="C11696"/>
      <c r="D11696"/>
      <c r="E11696"/>
      <c r="F11696"/>
      <c r="G11696"/>
      <c r="H11696"/>
    </row>
    <row r="11697" spans="1:8" s="124" customFormat="1" x14ac:dyDescent="0.25">
      <c r="A11697"/>
      <c r="B11697"/>
      <c r="C11697"/>
      <c r="D11697"/>
      <c r="E11697"/>
      <c r="F11697"/>
      <c r="G11697"/>
      <c r="H11697"/>
    </row>
    <row r="11698" spans="1:8" s="124" customFormat="1" x14ac:dyDescent="0.25">
      <c r="A11698"/>
      <c r="B11698"/>
      <c r="C11698"/>
      <c r="D11698"/>
      <c r="E11698"/>
      <c r="F11698"/>
      <c r="G11698"/>
      <c r="H11698"/>
    </row>
    <row r="11699" spans="1:8" s="124" customFormat="1" x14ac:dyDescent="0.25">
      <c r="A11699"/>
      <c r="B11699"/>
      <c r="C11699"/>
      <c r="D11699"/>
      <c r="E11699"/>
      <c r="F11699"/>
      <c r="G11699"/>
      <c r="H11699"/>
    </row>
    <row r="11700" spans="1:8" s="124" customFormat="1" x14ac:dyDescent="0.25">
      <c r="A11700"/>
      <c r="B11700"/>
      <c r="C11700"/>
      <c r="D11700"/>
      <c r="E11700"/>
      <c r="F11700"/>
      <c r="G11700"/>
      <c r="H11700"/>
    </row>
    <row r="11701" spans="1:8" s="124" customFormat="1" x14ac:dyDescent="0.25">
      <c r="A11701"/>
      <c r="B11701"/>
      <c r="C11701"/>
      <c r="D11701"/>
      <c r="E11701"/>
      <c r="F11701"/>
      <c r="G11701"/>
      <c r="H11701"/>
    </row>
    <row r="11702" spans="1:8" s="124" customFormat="1" x14ac:dyDescent="0.25">
      <c r="A11702"/>
      <c r="B11702"/>
      <c r="C11702"/>
      <c r="D11702"/>
      <c r="E11702"/>
      <c r="F11702"/>
      <c r="G11702"/>
      <c r="H11702"/>
    </row>
    <row r="11703" spans="1:8" s="124" customFormat="1" x14ac:dyDescent="0.25">
      <c r="A11703"/>
      <c r="B11703"/>
      <c r="C11703"/>
      <c r="D11703"/>
      <c r="E11703"/>
      <c r="F11703"/>
      <c r="G11703"/>
      <c r="H11703"/>
    </row>
    <row r="11704" spans="1:8" s="124" customFormat="1" x14ac:dyDescent="0.25">
      <c r="A11704"/>
      <c r="B11704"/>
      <c r="C11704"/>
      <c r="D11704"/>
      <c r="E11704"/>
      <c r="F11704"/>
      <c r="G11704"/>
      <c r="H11704"/>
    </row>
    <row r="11705" spans="1:8" s="124" customFormat="1" x14ac:dyDescent="0.25">
      <c r="A11705"/>
      <c r="B11705"/>
      <c r="C11705"/>
      <c r="D11705"/>
      <c r="E11705"/>
      <c r="F11705"/>
      <c r="G11705"/>
      <c r="H11705"/>
    </row>
    <row r="11706" spans="1:8" s="124" customFormat="1" x14ac:dyDescent="0.25">
      <c r="A11706"/>
      <c r="B11706"/>
      <c r="C11706"/>
      <c r="D11706"/>
      <c r="E11706"/>
      <c r="F11706"/>
      <c r="G11706"/>
      <c r="H11706"/>
    </row>
    <row r="11707" spans="1:8" s="124" customFormat="1" x14ac:dyDescent="0.25">
      <c r="A11707"/>
      <c r="B11707"/>
      <c r="C11707"/>
      <c r="D11707"/>
      <c r="E11707"/>
      <c r="F11707"/>
      <c r="G11707"/>
      <c r="H11707"/>
    </row>
    <row r="11708" spans="1:8" s="124" customFormat="1" x14ac:dyDescent="0.25">
      <c r="A11708"/>
      <c r="B11708"/>
      <c r="C11708"/>
      <c r="D11708"/>
      <c r="E11708"/>
      <c r="F11708"/>
      <c r="G11708"/>
      <c r="H11708"/>
    </row>
    <row r="11709" spans="1:8" s="124" customFormat="1" x14ac:dyDescent="0.25">
      <c r="A11709"/>
      <c r="B11709"/>
      <c r="C11709"/>
      <c r="D11709"/>
      <c r="E11709"/>
      <c r="F11709"/>
      <c r="G11709"/>
      <c r="H11709"/>
    </row>
    <row r="11710" spans="1:8" s="124" customFormat="1" x14ac:dyDescent="0.25">
      <c r="A11710"/>
      <c r="B11710"/>
      <c r="C11710"/>
      <c r="D11710"/>
      <c r="E11710"/>
      <c r="F11710"/>
      <c r="G11710"/>
      <c r="H11710"/>
    </row>
    <row r="11711" spans="1:8" s="124" customFormat="1" x14ac:dyDescent="0.25">
      <c r="A11711"/>
      <c r="B11711"/>
      <c r="C11711"/>
      <c r="D11711"/>
      <c r="E11711"/>
      <c r="F11711"/>
      <c r="G11711"/>
      <c r="H11711"/>
    </row>
    <row r="11712" spans="1:8" s="124" customFormat="1" x14ac:dyDescent="0.25">
      <c r="A11712"/>
      <c r="B11712"/>
      <c r="C11712"/>
      <c r="D11712"/>
      <c r="E11712"/>
      <c r="F11712"/>
      <c r="G11712"/>
      <c r="H11712"/>
    </row>
    <row r="11713" spans="1:8" s="124" customFormat="1" x14ac:dyDescent="0.25">
      <c r="A11713"/>
      <c r="B11713"/>
      <c r="C11713"/>
      <c r="D11713"/>
      <c r="E11713"/>
      <c r="F11713"/>
      <c r="G11713"/>
      <c r="H11713"/>
    </row>
    <row r="11714" spans="1:8" s="124" customFormat="1" x14ac:dyDescent="0.25">
      <c r="A11714"/>
      <c r="B11714"/>
      <c r="C11714"/>
      <c r="D11714"/>
      <c r="E11714"/>
      <c r="F11714"/>
      <c r="G11714"/>
      <c r="H11714"/>
    </row>
    <row r="11715" spans="1:8" s="124" customFormat="1" x14ac:dyDescent="0.25">
      <c r="A11715"/>
      <c r="B11715"/>
      <c r="C11715"/>
      <c r="D11715"/>
      <c r="E11715"/>
      <c r="F11715"/>
      <c r="G11715"/>
      <c r="H11715"/>
    </row>
    <row r="11716" spans="1:8" s="124" customFormat="1" x14ac:dyDescent="0.25">
      <c r="A11716"/>
      <c r="B11716"/>
      <c r="C11716"/>
      <c r="D11716"/>
      <c r="E11716"/>
      <c r="F11716"/>
      <c r="G11716"/>
      <c r="H11716"/>
    </row>
    <row r="11717" spans="1:8" s="124" customFormat="1" x14ac:dyDescent="0.25">
      <c r="A11717"/>
      <c r="B11717"/>
      <c r="C11717"/>
      <c r="D11717"/>
      <c r="E11717"/>
      <c r="F11717"/>
      <c r="G11717"/>
      <c r="H11717"/>
    </row>
    <row r="11718" spans="1:8" s="124" customFormat="1" x14ac:dyDescent="0.25">
      <c r="A11718"/>
      <c r="B11718"/>
      <c r="C11718"/>
      <c r="D11718"/>
      <c r="E11718"/>
      <c r="F11718"/>
      <c r="G11718"/>
      <c r="H11718"/>
    </row>
    <row r="11719" spans="1:8" s="124" customFormat="1" x14ac:dyDescent="0.25">
      <c r="A11719"/>
      <c r="B11719"/>
      <c r="C11719"/>
      <c r="D11719"/>
      <c r="E11719"/>
      <c r="F11719"/>
      <c r="G11719"/>
      <c r="H11719"/>
    </row>
    <row r="11720" spans="1:8" s="124" customFormat="1" x14ac:dyDescent="0.25">
      <c r="A11720"/>
      <c r="B11720"/>
      <c r="C11720"/>
      <c r="D11720"/>
      <c r="E11720"/>
      <c r="F11720"/>
      <c r="G11720"/>
      <c r="H11720"/>
    </row>
    <row r="11721" spans="1:8" s="124" customFormat="1" x14ac:dyDescent="0.25">
      <c r="A11721"/>
      <c r="B11721"/>
      <c r="C11721"/>
      <c r="D11721"/>
      <c r="E11721"/>
      <c r="F11721"/>
      <c r="G11721"/>
      <c r="H11721"/>
    </row>
    <row r="11722" spans="1:8" s="124" customFormat="1" x14ac:dyDescent="0.25">
      <c r="A11722"/>
      <c r="B11722"/>
      <c r="C11722"/>
      <c r="D11722"/>
      <c r="E11722"/>
      <c r="F11722"/>
      <c r="G11722"/>
      <c r="H11722"/>
    </row>
    <row r="11723" spans="1:8" s="124" customFormat="1" x14ac:dyDescent="0.25">
      <c r="A11723"/>
      <c r="B11723"/>
      <c r="C11723"/>
      <c r="D11723"/>
      <c r="E11723"/>
      <c r="F11723"/>
      <c r="G11723"/>
      <c r="H11723"/>
    </row>
    <row r="11724" spans="1:8" s="124" customFormat="1" x14ac:dyDescent="0.25">
      <c r="A11724"/>
      <c r="B11724"/>
      <c r="C11724"/>
      <c r="D11724"/>
      <c r="E11724"/>
      <c r="F11724"/>
      <c r="G11724"/>
      <c r="H11724"/>
    </row>
    <row r="11725" spans="1:8" s="124" customFormat="1" x14ac:dyDescent="0.25">
      <c r="A11725"/>
      <c r="B11725"/>
      <c r="C11725"/>
      <c r="D11725"/>
      <c r="E11725"/>
      <c r="F11725"/>
      <c r="G11725"/>
      <c r="H11725"/>
    </row>
    <row r="11726" spans="1:8" s="124" customFormat="1" x14ac:dyDescent="0.25">
      <c r="A11726"/>
      <c r="B11726"/>
      <c r="C11726"/>
      <c r="D11726"/>
      <c r="E11726"/>
      <c r="F11726"/>
      <c r="G11726"/>
      <c r="H11726"/>
    </row>
    <row r="11727" spans="1:8" s="124" customFormat="1" x14ac:dyDescent="0.25">
      <c r="A11727"/>
      <c r="B11727"/>
      <c r="C11727"/>
      <c r="D11727"/>
      <c r="E11727"/>
      <c r="F11727"/>
      <c r="G11727"/>
      <c r="H11727"/>
    </row>
    <row r="11728" spans="1:8" s="124" customFormat="1" x14ac:dyDescent="0.25">
      <c r="A11728"/>
      <c r="B11728"/>
      <c r="C11728"/>
      <c r="D11728"/>
      <c r="E11728"/>
      <c r="F11728"/>
      <c r="G11728"/>
      <c r="H11728"/>
    </row>
    <row r="11729" spans="1:8" s="124" customFormat="1" x14ac:dyDescent="0.25">
      <c r="A11729"/>
      <c r="B11729"/>
      <c r="C11729"/>
      <c r="D11729"/>
      <c r="E11729"/>
      <c r="F11729"/>
      <c r="G11729"/>
      <c r="H11729"/>
    </row>
    <row r="11730" spans="1:8" s="124" customFormat="1" x14ac:dyDescent="0.25">
      <c r="A11730"/>
      <c r="B11730"/>
      <c r="C11730"/>
      <c r="D11730"/>
      <c r="E11730"/>
      <c r="F11730"/>
      <c r="G11730"/>
      <c r="H11730"/>
    </row>
    <row r="11731" spans="1:8" s="124" customFormat="1" x14ac:dyDescent="0.25">
      <c r="A11731"/>
      <c r="B11731"/>
      <c r="C11731"/>
      <c r="D11731"/>
      <c r="E11731"/>
      <c r="F11731"/>
      <c r="G11731"/>
      <c r="H11731"/>
    </row>
    <row r="11732" spans="1:8" s="124" customFormat="1" x14ac:dyDescent="0.25">
      <c r="A11732"/>
      <c r="B11732"/>
      <c r="C11732"/>
      <c r="D11732"/>
      <c r="E11732"/>
      <c r="F11732"/>
      <c r="G11732"/>
      <c r="H11732"/>
    </row>
    <row r="11733" spans="1:8" s="124" customFormat="1" x14ac:dyDescent="0.25">
      <c r="A11733"/>
      <c r="B11733"/>
      <c r="C11733"/>
      <c r="D11733"/>
      <c r="E11733"/>
      <c r="F11733"/>
      <c r="G11733"/>
      <c r="H11733"/>
    </row>
    <row r="11734" spans="1:8" s="124" customFormat="1" x14ac:dyDescent="0.25">
      <c r="A11734"/>
      <c r="B11734"/>
      <c r="C11734"/>
      <c r="D11734"/>
      <c r="E11734"/>
      <c r="F11734"/>
      <c r="G11734"/>
      <c r="H11734"/>
    </row>
    <row r="11735" spans="1:8" s="124" customFormat="1" x14ac:dyDescent="0.25">
      <c r="A11735"/>
      <c r="B11735"/>
      <c r="C11735"/>
      <c r="D11735"/>
      <c r="E11735"/>
      <c r="F11735"/>
      <c r="G11735"/>
      <c r="H11735"/>
    </row>
    <row r="11736" spans="1:8" s="124" customFormat="1" x14ac:dyDescent="0.25">
      <c r="A11736"/>
      <c r="B11736"/>
      <c r="C11736"/>
      <c r="D11736"/>
      <c r="E11736"/>
      <c r="F11736"/>
      <c r="G11736"/>
      <c r="H11736"/>
    </row>
    <row r="11737" spans="1:8" s="124" customFormat="1" x14ac:dyDescent="0.25">
      <c r="A11737"/>
      <c r="B11737"/>
      <c r="C11737"/>
      <c r="D11737"/>
      <c r="E11737"/>
      <c r="F11737"/>
      <c r="G11737"/>
      <c r="H11737"/>
    </row>
    <row r="11738" spans="1:8" s="124" customFormat="1" x14ac:dyDescent="0.25">
      <c r="A11738"/>
      <c r="B11738"/>
      <c r="C11738"/>
      <c r="D11738"/>
      <c r="E11738"/>
      <c r="F11738"/>
      <c r="G11738"/>
      <c r="H11738"/>
    </row>
    <row r="11739" spans="1:8" s="124" customFormat="1" x14ac:dyDescent="0.25">
      <c r="A11739"/>
      <c r="B11739"/>
      <c r="C11739"/>
      <c r="D11739"/>
      <c r="E11739"/>
      <c r="F11739"/>
      <c r="G11739"/>
      <c r="H11739"/>
    </row>
    <row r="11740" spans="1:8" s="124" customFormat="1" x14ac:dyDescent="0.25">
      <c r="A11740"/>
      <c r="B11740"/>
      <c r="C11740"/>
      <c r="D11740"/>
      <c r="E11740"/>
      <c r="F11740"/>
      <c r="G11740"/>
      <c r="H11740"/>
    </row>
    <row r="11741" spans="1:8" s="124" customFormat="1" x14ac:dyDescent="0.25">
      <c r="A11741"/>
      <c r="B11741"/>
      <c r="C11741"/>
      <c r="D11741"/>
      <c r="E11741"/>
      <c r="F11741"/>
      <c r="G11741"/>
      <c r="H11741"/>
    </row>
    <row r="11742" spans="1:8" s="124" customFormat="1" x14ac:dyDescent="0.25">
      <c r="A11742"/>
      <c r="B11742"/>
      <c r="C11742"/>
      <c r="D11742"/>
      <c r="E11742"/>
      <c r="F11742"/>
      <c r="G11742"/>
      <c r="H11742"/>
    </row>
    <row r="11743" spans="1:8" s="124" customFormat="1" x14ac:dyDescent="0.25">
      <c r="A11743"/>
      <c r="B11743"/>
      <c r="C11743"/>
      <c r="D11743"/>
      <c r="E11743"/>
      <c r="F11743"/>
      <c r="G11743"/>
      <c r="H11743"/>
    </row>
    <row r="11744" spans="1:8" s="124" customFormat="1" x14ac:dyDescent="0.25">
      <c r="A11744"/>
      <c r="B11744"/>
      <c r="C11744"/>
      <c r="D11744"/>
      <c r="E11744"/>
      <c r="F11744"/>
      <c r="G11744"/>
      <c r="H11744"/>
    </row>
    <row r="11745" spans="1:8" s="124" customFormat="1" x14ac:dyDescent="0.25">
      <c r="A11745"/>
      <c r="B11745"/>
      <c r="C11745"/>
      <c r="D11745"/>
      <c r="E11745"/>
      <c r="F11745"/>
      <c r="G11745"/>
      <c r="H11745"/>
    </row>
    <row r="11746" spans="1:8" s="124" customFormat="1" x14ac:dyDescent="0.25">
      <c r="A11746"/>
      <c r="B11746"/>
      <c r="C11746"/>
      <c r="D11746"/>
      <c r="E11746"/>
      <c r="F11746"/>
      <c r="G11746"/>
      <c r="H11746"/>
    </row>
    <row r="11747" spans="1:8" s="124" customFormat="1" x14ac:dyDescent="0.25">
      <c r="A11747"/>
      <c r="B11747"/>
      <c r="C11747"/>
      <c r="D11747"/>
      <c r="E11747"/>
      <c r="F11747"/>
      <c r="G11747"/>
      <c r="H11747"/>
    </row>
    <row r="11748" spans="1:8" s="124" customFormat="1" x14ac:dyDescent="0.25">
      <c r="A11748"/>
      <c r="B11748"/>
      <c r="C11748"/>
      <c r="D11748"/>
      <c r="E11748"/>
      <c r="F11748"/>
      <c r="G11748"/>
      <c r="H11748"/>
    </row>
    <row r="11749" spans="1:8" s="124" customFormat="1" x14ac:dyDescent="0.25">
      <c r="A11749"/>
      <c r="B11749"/>
      <c r="C11749"/>
      <c r="D11749"/>
      <c r="E11749"/>
      <c r="F11749"/>
      <c r="G11749"/>
      <c r="H11749"/>
    </row>
    <row r="11750" spans="1:8" s="124" customFormat="1" x14ac:dyDescent="0.25">
      <c r="A11750"/>
      <c r="B11750"/>
      <c r="C11750"/>
      <c r="D11750"/>
      <c r="E11750"/>
      <c r="F11750"/>
      <c r="G11750"/>
      <c r="H11750"/>
    </row>
    <row r="11751" spans="1:8" s="124" customFormat="1" x14ac:dyDescent="0.25">
      <c r="A11751"/>
      <c r="B11751"/>
      <c r="C11751"/>
      <c r="D11751"/>
      <c r="E11751"/>
      <c r="F11751"/>
      <c r="G11751"/>
      <c r="H11751"/>
    </row>
    <row r="11752" spans="1:8" s="124" customFormat="1" x14ac:dyDescent="0.25">
      <c r="A11752"/>
      <c r="B11752"/>
      <c r="C11752"/>
      <c r="D11752"/>
      <c r="E11752"/>
      <c r="F11752"/>
      <c r="G11752"/>
      <c r="H11752"/>
    </row>
    <row r="11753" spans="1:8" s="124" customFormat="1" x14ac:dyDescent="0.25">
      <c r="A11753"/>
      <c r="B11753"/>
      <c r="C11753"/>
      <c r="D11753"/>
      <c r="E11753"/>
      <c r="F11753"/>
      <c r="G11753"/>
      <c r="H11753"/>
    </row>
    <row r="11754" spans="1:8" s="124" customFormat="1" x14ac:dyDescent="0.25">
      <c r="A11754"/>
      <c r="B11754"/>
      <c r="C11754"/>
      <c r="D11754"/>
      <c r="E11754"/>
      <c r="F11754"/>
      <c r="G11754"/>
      <c r="H11754"/>
    </row>
    <row r="11755" spans="1:8" s="124" customFormat="1" x14ac:dyDescent="0.25">
      <c r="A11755"/>
      <c r="B11755"/>
      <c r="C11755"/>
      <c r="D11755"/>
      <c r="E11755"/>
      <c r="F11755"/>
      <c r="G11755"/>
      <c r="H11755"/>
    </row>
    <row r="11756" spans="1:8" s="124" customFormat="1" x14ac:dyDescent="0.25">
      <c r="A11756"/>
      <c r="B11756"/>
      <c r="C11756"/>
      <c r="D11756"/>
      <c r="E11756"/>
      <c r="F11756"/>
      <c r="G11756"/>
      <c r="H11756"/>
    </row>
    <row r="11757" spans="1:8" s="124" customFormat="1" x14ac:dyDescent="0.25">
      <c r="A11757"/>
      <c r="B11757"/>
      <c r="C11757"/>
      <c r="D11757"/>
      <c r="E11757"/>
      <c r="F11757"/>
      <c r="G11757"/>
      <c r="H11757"/>
    </row>
    <row r="11758" spans="1:8" s="124" customFormat="1" x14ac:dyDescent="0.25">
      <c r="A11758"/>
      <c r="B11758"/>
      <c r="C11758"/>
      <c r="D11758"/>
      <c r="E11758"/>
      <c r="F11758"/>
      <c r="G11758"/>
      <c r="H11758"/>
    </row>
    <row r="11759" spans="1:8" s="124" customFormat="1" x14ac:dyDescent="0.25">
      <c r="A11759"/>
      <c r="B11759"/>
      <c r="C11759"/>
      <c r="D11759"/>
      <c r="E11759"/>
      <c r="F11759"/>
      <c r="G11759"/>
      <c r="H11759"/>
    </row>
    <row r="11760" spans="1:8" s="124" customFormat="1" x14ac:dyDescent="0.25">
      <c r="A11760"/>
      <c r="B11760"/>
      <c r="C11760"/>
      <c r="D11760"/>
      <c r="E11760"/>
      <c r="F11760"/>
      <c r="G11760"/>
      <c r="H11760"/>
    </row>
    <row r="11761" spans="1:8" s="124" customFormat="1" x14ac:dyDescent="0.25">
      <c r="A11761"/>
      <c r="B11761"/>
      <c r="C11761"/>
      <c r="D11761"/>
      <c r="E11761"/>
      <c r="F11761"/>
      <c r="G11761"/>
      <c r="H11761"/>
    </row>
    <row r="11762" spans="1:8" s="124" customFormat="1" x14ac:dyDescent="0.25">
      <c r="A11762"/>
      <c r="B11762"/>
      <c r="C11762"/>
      <c r="D11762"/>
      <c r="E11762"/>
      <c r="F11762"/>
      <c r="G11762"/>
      <c r="H11762"/>
    </row>
    <row r="11763" spans="1:8" s="124" customFormat="1" x14ac:dyDescent="0.25">
      <c r="A11763"/>
      <c r="B11763"/>
      <c r="C11763"/>
      <c r="D11763"/>
      <c r="E11763"/>
      <c r="F11763"/>
      <c r="G11763"/>
      <c r="H11763"/>
    </row>
    <row r="11764" spans="1:8" s="124" customFormat="1" x14ac:dyDescent="0.25">
      <c r="A11764"/>
      <c r="B11764"/>
      <c r="C11764"/>
      <c r="D11764"/>
      <c r="E11764"/>
      <c r="F11764"/>
      <c r="G11764"/>
      <c r="H11764"/>
    </row>
    <row r="11765" spans="1:8" s="124" customFormat="1" x14ac:dyDescent="0.25">
      <c r="A11765"/>
      <c r="B11765"/>
      <c r="C11765"/>
      <c r="D11765"/>
      <c r="E11765"/>
      <c r="F11765"/>
      <c r="G11765"/>
      <c r="H11765"/>
    </row>
    <row r="11766" spans="1:8" s="124" customFormat="1" x14ac:dyDescent="0.25">
      <c r="A11766"/>
      <c r="B11766"/>
      <c r="C11766"/>
      <c r="D11766"/>
      <c r="E11766"/>
      <c r="F11766"/>
      <c r="G11766"/>
      <c r="H11766"/>
    </row>
    <row r="11767" spans="1:8" s="124" customFormat="1" x14ac:dyDescent="0.25">
      <c r="A11767"/>
      <c r="B11767"/>
      <c r="C11767"/>
      <c r="D11767"/>
      <c r="E11767"/>
      <c r="F11767"/>
      <c r="G11767"/>
      <c r="H11767"/>
    </row>
    <row r="11768" spans="1:8" s="124" customFormat="1" x14ac:dyDescent="0.25">
      <c r="A11768"/>
      <c r="B11768"/>
      <c r="C11768"/>
      <c r="D11768"/>
      <c r="E11768"/>
      <c r="F11768"/>
      <c r="G11768"/>
      <c r="H11768"/>
    </row>
    <row r="11769" spans="1:8" s="124" customFormat="1" x14ac:dyDescent="0.25">
      <c r="A11769"/>
      <c r="B11769"/>
      <c r="C11769"/>
      <c r="D11769"/>
      <c r="E11769"/>
      <c r="F11769"/>
      <c r="G11769"/>
      <c r="H11769"/>
    </row>
    <row r="11770" spans="1:8" s="124" customFormat="1" x14ac:dyDescent="0.25">
      <c r="A11770"/>
      <c r="B11770"/>
      <c r="C11770"/>
      <c r="D11770"/>
      <c r="E11770"/>
      <c r="F11770"/>
      <c r="G11770"/>
      <c r="H11770"/>
    </row>
    <row r="11771" spans="1:8" s="124" customFormat="1" x14ac:dyDescent="0.25">
      <c r="A11771"/>
      <c r="B11771"/>
      <c r="C11771"/>
      <c r="D11771"/>
      <c r="E11771"/>
      <c r="F11771"/>
      <c r="G11771"/>
      <c r="H11771"/>
    </row>
    <row r="11772" spans="1:8" s="124" customFormat="1" x14ac:dyDescent="0.25">
      <c r="A11772"/>
      <c r="B11772"/>
      <c r="C11772"/>
      <c r="D11772"/>
      <c r="E11772"/>
      <c r="F11772"/>
      <c r="G11772"/>
      <c r="H11772"/>
    </row>
    <row r="11773" spans="1:8" s="124" customFormat="1" x14ac:dyDescent="0.25">
      <c r="A11773"/>
      <c r="B11773"/>
      <c r="C11773"/>
      <c r="D11773"/>
      <c r="E11773"/>
      <c r="F11773"/>
      <c r="G11773"/>
      <c r="H11773"/>
    </row>
    <row r="11774" spans="1:8" s="124" customFormat="1" x14ac:dyDescent="0.25">
      <c r="A11774"/>
      <c r="B11774"/>
      <c r="C11774"/>
      <c r="D11774"/>
      <c r="E11774"/>
      <c r="F11774"/>
      <c r="G11774"/>
      <c r="H11774"/>
    </row>
    <row r="11775" spans="1:8" s="124" customFormat="1" x14ac:dyDescent="0.25">
      <c r="A11775"/>
      <c r="B11775"/>
      <c r="C11775"/>
      <c r="D11775"/>
      <c r="E11775"/>
      <c r="F11775"/>
      <c r="G11775"/>
      <c r="H11775"/>
    </row>
    <row r="11776" spans="1:8" s="124" customFormat="1" x14ac:dyDescent="0.25">
      <c r="A11776"/>
      <c r="B11776"/>
      <c r="C11776"/>
      <c r="D11776"/>
      <c r="E11776"/>
      <c r="F11776"/>
      <c r="G11776"/>
      <c r="H11776"/>
    </row>
    <row r="11777" spans="1:8" s="124" customFormat="1" x14ac:dyDescent="0.25">
      <c r="A11777"/>
      <c r="B11777"/>
      <c r="C11777"/>
      <c r="D11777"/>
      <c r="E11777"/>
      <c r="F11777"/>
      <c r="G11777"/>
      <c r="H11777"/>
    </row>
    <row r="11778" spans="1:8" s="124" customFormat="1" x14ac:dyDescent="0.25">
      <c r="A11778"/>
      <c r="B11778"/>
      <c r="C11778"/>
      <c r="D11778"/>
      <c r="E11778"/>
      <c r="F11778"/>
      <c r="G11778"/>
      <c r="H11778"/>
    </row>
    <row r="11779" spans="1:8" s="124" customFormat="1" x14ac:dyDescent="0.25">
      <c r="A11779"/>
      <c r="B11779"/>
      <c r="C11779"/>
      <c r="D11779"/>
      <c r="E11779"/>
      <c r="F11779"/>
      <c r="G11779"/>
      <c r="H11779"/>
    </row>
    <row r="11780" spans="1:8" s="124" customFormat="1" x14ac:dyDescent="0.25">
      <c r="A11780"/>
      <c r="B11780"/>
      <c r="C11780"/>
      <c r="D11780"/>
      <c r="E11780"/>
      <c r="F11780"/>
      <c r="G11780"/>
      <c r="H11780"/>
    </row>
    <row r="11781" spans="1:8" s="124" customFormat="1" x14ac:dyDescent="0.25">
      <c r="A11781"/>
      <c r="B11781"/>
      <c r="C11781"/>
      <c r="D11781"/>
      <c r="E11781"/>
      <c r="F11781"/>
      <c r="G11781"/>
      <c r="H11781"/>
    </row>
    <row r="11782" spans="1:8" s="124" customFormat="1" x14ac:dyDescent="0.25">
      <c r="A11782"/>
      <c r="B11782"/>
      <c r="C11782"/>
      <c r="D11782"/>
      <c r="E11782"/>
      <c r="F11782"/>
      <c r="G11782"/>
      <c r="H11782"/>
    </row>
    <row r="11783" spans="1:8" s="124" customFormat="1" x14ac:dyDescent="0.25">
      <c r="A11783"/>
      <c r="B11783"/>
      <c r="C11783"/>
      <c r="D11783"/>
      <c r="E11783"/>
      <c r="F11783"/>
      <c r="G11783"/>
      <c r="H11783"/>
    </row>
    <row r="11784" spans="1:8" s="124" customFormat="1" x14ac:dyDescent="0.25">
      <c r="A11784"/>
      <c r="B11784"/>
      <c r="C11784"/>
      <c r="D11784"/>
      <c r="E11784"/>
      <c r="F11784"/>
      <c r="G11784"/>
      <c r="H11784"/>
    </row>
    <row r="11785" spans="1:8" s="124" customFormat="1" x14ac:dyDescent="0.25">
      <c r="A11785"/>
      <c r="B11785"/>
      <c r="C11785"/>
      <c r="D11785"/>
      <c r="E11785"/>
      <c r="F11785"/>
      <c r="G11785"/>
      <c r="H11785"/>
    </row>
    <row r="11786" spans="1:8" s="124" customFormat="1" x14ac:dyDescent="0.25">
      <c r="A11786"/>
      <c r="B11786"/>
      <c r="C11786"/>
      <c r="D11786"/>
      <c r="E11786"/>
      <c r="F11786"/>
      <c r="G11786"/>
      <c r="H11786"/>
    </row>
    <row r="11787" spans="1:8" s="124" customFormat="1" x14ac:dyDescent="0.25">
      <c r="A11787"/>
      <c r="B11787"/>
      <c r="C11787"/>
      <c r="D11787"/>
      <c r="E11787"/>
      <c r="F11787"/>
      <c r="G11787"/>
      <c r="H11787"/>
    </row>
    <row r="11788" spans="1:8" s="124" customFormat="1" x14ac:dyDescent="0.25">
      <c r="A11788"/>
      <c r="B11788"/>
      <c r="C11788"/>
      <c r="D11788"/>
      <c r="E11788"/>
      <c r="F11788"/>
      <c r="G11788"/>
      <c r="H11788"/>
    </row>
    <row r="11789" spans="1:8" s="124" customFormat="1" x14ac:dyDescent="0.25">
      <c r="A11789"/>
      <c r="B11789"/>
      <c r="C11789"/>
      <c r="D11789"/>
      <c r="E11789"/>
      <c r="F11789"/>
      <c r="G11789"/>
      <c r="H11789"/>
    </row>
    <row r="11790" spans="1:8" s="124" customFormat="1" x14ac:dyDescent="0.25">
      <c r="A11790"/>
      <c r="B11790"/>
      <c r="C11790"/>
      <c r="D11790"/>
      <c r="E11790"/>
      <c r="F11790"/>
      <c r="G11790"/>
      <c r="H11790"/>
    </row>
    <row r="11791" spans="1:8" s="124" customFormat="1" x14ac:dyDescent="0.25">
      <c r="A11791"/>
      <c r="B11791"/>
      <c r="C11791"/>
      <c r="D11791"/>
      <c r="E11791"/>
      <c r="F11791"/>
      <c r="G11791"/>
      <c r="H11791"/>
    </row>
    <row r="11792" spans="1:8" s="124" customFormat="1" x14ac:dyDescent="0.25">
      <c r="A11792"/>
      <c r="B11792"/>
      <c r="C11792"/>
      <c r="D11792"/>
      <c r="E11792"/>
      <c r="F11792"/>
      <c r="G11792"/>
      <c r="H11792"/>
    </row>
    <row r="11793" spans="1:8" s="124" customFormat="1" x14ac:dyDescent="0.25">
      <c r="A11793"/>
      <c r="B11793"/>
      <c r="C11793"/>
      <c r="D11793"/>
      <c r="E11793"/>
      <c r="F11793"/>
      <c r="G11793"/>
      <c r="H11793"/>
    </row>
    <row r="11794" spans="1:8" s="124" customFormat="1" x14ac:dyDescent="0.25">
      <c r="A11794"/>
      <c r="B11794"/>
      <c r="C11794"/>
      <c r="D11794"/>
      <c r="E11794"/>
      <c r="F11794"/>
      <c r="G11794"/>
      <c r="H11794"/>
    </row>
    <row r="11795" spans="1:8" s="124" customFormat="1" x14ac:dyDescent="0.25">
      <c r="A11795"/>
      <c r="B11795"/>
      <c r="C11795"/>
      <c r="D11795"/>
      <c r="E11795"/>
      <c r="F11795"/>
      <c r="G11795"/>
      <c r="H11795"/>
    </row>
    <row r="11796" spans="1:8" s="124" customFormat="1" x14ac:dyDescent="0.25">
      <c r="A11796"/>
      <c r="B11796"/>
      <c r="C11796"/>
      <c r="D11796"/>
      <c r="E11796"/>
      <c r="F11796"/>
      <c r="G11796"/>
      <c r="H11796"/>
    </row>
    <row r="11797" spans="1:8" s="124" customFormat="1" x14ac:dyDescent="0.25">
      <c r="A11797"/>
      <c r="B11797"/>
      <c r="C11797"/>
      <c r="D11797"/>
      <c r="E11797"/>
      <c r="F11797"/>
      <c r="G11797"/>
      <c r="H11797"/>
    </row>
    <row r="11798" spans="1:8" s="124" customFormat="1" x14ac:dyDescent="0.25">
      <c r="A11798"/>
      <c r="B11798"/>
      <c r="C11798"/>
      <c r="D11798"/>
      <c r="E11798"/>
      <c r="F11798"/>
      <c r="G11798"/>
      <c r="H11798"/>
    </row>
    <row r="11799" spans="1:8" s="124" customFormat="1" x14ac:dyDescent="0.25">
      <c r="A11799"/>
      <c r="B11799"/>
      <c r="C11799"/>
      <c r="D11799"/>
      <c r="E11799"/>
      <c r="F11799"/>
      <c r="G11799"/>
      <c r="H11799"/>
    </row>
    <row r="11800" spans="1:8" s="124" customFormat="1" x14ac:dyDescent="0.25">
      <c r="A11800"/>
      <c r="B11800"/>
      <c r="C11800"/>
      <c r="D11800"/>
      <c r="E11800"/>
      <c r="F11800"/>
      <c r="G11800"/>
      <c r="H11800"/>
    </row>
    <row r="11801" spans="1:8" s="124" customFormat="1" x14ac:dyDescent="0.25">
      <c r="A11801"/>
      <c r="B11801"/>
      <c r="C11801"/>
      <c r="D11801"/>
      <c r="E11801"/>
      <c r="F11801"/>
      <c r="G11801"/>
      <c r="H11801"/>
    </row>
    <row r="11802" spans="1:8" s="124" customFormat="1" x14ac:dyDescent="0.25">
      <c r="A11802"/>
      <c r="B11802"/>
      <c r="C11802"/>
      <c r="D11802"/>
      <c r="E11802"/>
      <c r="F11802"/>
      <c r="G11802"/>
      <c r="H11802"/>
    </row>
    <row r="11803" spans="1:8" s="124" customFormat="1" x14ac:dyDescent="0.25">
      <c r="A11803"/>
      <c r="B11803"/>
      <c r="C11803"/>
      <c r="D11803"/>
      <c r="E11803"/>
      <c r="F11803"/>
      <c r="G11803"/>
      <c r="H11803"/>
    </row>
    <row r="11804" spans="1:8" s="124" customFormat="1" x14ac:dyDescent="0.25">
      <c r="A11804"/>
      <c r="B11804"/>
      <c r="C11804"/>
      <c r="D11804"/>
      <c r="E11804"/>
      <c r="F11804"/>
      <c r="G11804"/>
      <c r="H11804"/>
    </row>
    <row r="11805" spans="1:8" s="124" customFormat="1" x14ac:dyDescent="0.25">
      <c r="A11805"/>
      <c r="B11805"/>
      <c r="C11805"/>
      <c r="D11805"/>
      <c r="E11805"/>
      <c r="F11805"/>
      <c r="G11805"/>
      <c r="H11805"/>
    </row>
    <row r="11806" spans="1:8" s="124" customFormat="1" x14ac:dyDescent="0.25">
      <c r="A11806"/>
      <c r="B11806"/>
      <c r="C11806"/>
      <c r="D11806"/>
      <c r="E11806"/>
      <c r="F11806"/>
      <c r="G11806"/>
      <c r="H11806"/>
    </row>
    <row r="11807" spans="1:8" s="124" customFormat="1" x14ac:dyDescent="0.25">
      <c r="A11807"/>
      <c r="B11807"/>
      <c r="C11807"/>
      <c r="D11807"/>
      <c r="E11807"/>
      <c r="F11807"/>
      <c r="G11807"/>
      <c r="H11807"/>
    </row>
    <row r="11808" spans="1:8" s="124" customFormat="1" x14ac:dyDescent="0.25">
      <c r="A11808"/>
      <c r="B11808"/>
      <c r="C11808"/>
      <c r="D11808"/>
      <c r="E11808"/>
      <c r="F11808"/>
      <c r="G11808"/>
      <c r="H11808"/>
    </row>
    <row r="11809" spans="1:8" s="124" customFormat="1" x14ac:dyDescent="0.25">
      <c r="A11809"/>
      <c r="B11809"/>
      <c r="C11809"/>
      <c r="D11809"/>
      <c r="E11809"/>
      <c r="F11809"/>
      <c r="G11809"/>
      <c r="H11809"/>
    </row>
    <row r="11810" spans="1:8" s="124" customFormat="1" x14ac:dyDescent="0.25">
      <c r="A11810"/>
      <c r="B11810"/>
      <c r="C11810"/>
      <c r="D11810"/>
      <c r="E11810"/>
      <c r="F11810"/>
      <c r="G11810"/>
      <c r="H11810"/>
    </row>
    <row r="11811" spans="1:8" s="124" customFormat="1" x14ac:dyDescent="0.25">
      <c r="A11811"/>
      <c r="B11811"/>
      <c r="C11811"/>
      <c r="D11811"/>
      <c r="E11811"/>
      <c r="F11811"/>
      <c r="G11811"/>
      <c r="H11811"/>
    </row>
    <row r="11812" spans="1:8" s="124" customFormat="1" x14ac:dyDescent="0.25">
      <c r="A11812"/>
      <c r="B11812"/>
      <c r="C11812"/>
      <c r="D11812"/>
      <c r="E11812"/>
      <c r="F11812"/>
      <c r="G11812"/>
      <c r="H11812"/>
    </row>
    <row r="11813" spans="1:8" s="124" customFormat="1" x14ac:dyDescent="0.25">
      <c r="A11813"/>
      <c r="B11813"/>
      <c r="C11813"/>
      <c r="D11813"/>
      <c r="E11813"/>
      <c r="F11813"/>
      <c r="G11813"/>
      <c r="H11813"/>
    </row>
    <row r="11814" spans="1:8" s="124" customFormat="1" x14ac:dyDescent="0.25">
      <c r="A11814"/>
      <c r="B11814"/>
      <c r="C11814"/>
      <c r="D11814"/>
      <c r="E11814"/>
      <c r="F11814"/>
      <c r="G11814"/>
      <c r="H11814"/>
    </row>
    <row r="11815" spans="1:8" s="124" customFormat="1" x14ac:dyDescent="0.25">
      <c r="A11815"/>
      <c r="B11815"/>
      <c r="C11815"/>
      <c r="D11815"/>
      <c r="E11815"/>
      <c r="F11815"/>
      <c r="G11815"/>
      <c r="H11815"/>
    </row>
    <row r="11816" spans="1:8" s="124" customFormat="1" x14ac:dyDescent="0.25">
      <c r="A11816"/>
      <c r="B11816"/>
      <c r="C11816"/>
      <c r="D11816"/>
      <c r="E11816"/>
      <c r="F11816"/>
      <c r="G11816"/>
      <c r="H11816"/>
    </row>
    <row r="11817" spans="1:8" s="124" customFormat="1" x14ac:dyDescent="0.25">
      <c r="A11817"/>
      <c r="B11817"/>
      <c r="C11817"/>
      <c r="D11817"/>
      <c r="E11817"/>
      <c r="F11817"/>
      <c r="G11817"/>
      <c r="H11817"/>
    </row>
    <row r="11818" spans="1:8" s="124" customFormat="1" x14ac:dyDescent="0.25">
      <c r="A11818"/>
      <c r="B11818"/>
      <c r="C11818"/>
      <c r="D11818"/>
      <c r="E11818"/>
      <c r="F11818"/>
      <c r="G11818"/>
      <c r="H11818"/>
    </row>
    <row r="11819" spans="1:8" s="124" customFormat="1" x14ac:dyDescent="0.25">
      <c r="A11819"/>
      <c r="B11819"/>
      <c r="C11819"/>
      <c r="D11819"/>
      <c r="E11819"/>
      <c r="F11819"/>
      <c r="G11819"/>
      <c r="H11819"/>
    </row>
    <row r="11820" spans="1:8" s="124" customFormat="1" x14ac:dyDescent="0.25">
      <c r="A11820"/>
      <c r="B11820"/>
      <c r="C11820"/>
      <c r="D11820"/>
      <c r="E11820"/>
      <c r="F11820"/>
      <c r="G11820"/>
      <c r="H11820"/>
    </row>
    <row r="11821" spans="1:8" s="124" customFormat="1" x14ac:dyDescent="0.25">
      <c r="A11821"/>
      <c r="B11821"/>
      <c r="C11821"/>
      <c r="D11821"/>
      <c r="E11821"/>
      <c r="F11821"/>
      <c r="G11821"/>
      <c r="H11821"/>
    </row>
    <row r="11822" spans="1:8" s="124" customFormat="1" x14ac:dyDescent="0.25">
      <c r="A11822"/>
      <c r="B11822"/>
      <c r="C11822"/>
      <c r="D11822"/>
      <c r="E11822"/>
      <c r="F11822"/>
      <c r="G11822"/>
      <c r="H11822"/>
    </row>
    <row r="11823" spans="1:8" s="124" customFormat="1" x14ac:dyDescent="0.25">
      <c r="A11823"/>
      <c r="B11823"/>
      <c r="C11823"/>
      <c r="D11823"/>
      <c r="E11823"/>
      <c r="F11823"/>
      <c r="G11823"/>
      <c r="H11823"/>
    </row>
    <row r="11824" spans="1:8" s="124" customFormat="1" x14ac:dyDescent="0.25">
      <c r="A11824"/>
      <c r="B11824"/>
      <c r="C11824"/>
      <c r="D11824"/>
      <c r="E11824"/>
      <c r="F11824"/>
      <c r="G11824"/>
      <c r="H11824"/>
    </row>
    <row r="11825" spans="1:8" s="124" customFormat="1" x14ac:dyDescent="0.25">
      <c r="A11825"/>
      <c r="B11825"/>
      <c r="C11825"/>
      <c r="D11825"/>
      <c r="E11825"/>
      <c r="F11825"/>
      <c r="G11825"/>
      <c r="H11825"/>
    </row>
    <row r="11826" spans="1:8" s="124" customFormat="1" x14ac:dyDescent="0.25">
      <c r="A11826"/>
      <c r="B11826"/>
      <c r="C11826"/>
      <c r="D11826"/>
      <c r="E11826"/>
      <c r="F11826"/>
      <c r="G11826"/>
      <c r="H11826"/>
    </row>
    <row r="11827" spans="1:8" s="124" customFormat="1" x14ac:dyDescent="0.25">
      <c r="A11827"/>
      <c r="B11827"/>
      <c r="C11827"/>
      <c r="D11827"/>
      <c r="E11827"/>
      <c r="F11827"/>
      <c r="G11827"/>
      <c r="H11827"/>
    </row>
    <row r="11828" spans="1:8" s="124" customFormat="1" x14ac:dyDescent="0.25">
      <c r="A11828"/>
      <c r="B11828"/>
      <c r="C11828"/>
      <c r="D11828"/>
      <c r="E11828"/>
      <c r="F11828"/>
      <c r="G11828"/>
      <c r="H11828"/>
    </row>
    <row r="11829" spans="1:8" s="124" customFormat="1" x14ac:dyDescent="0.25">
      <c r="A11829"/>
      <c r="B11829"/>
      <c r="C11829"/>
      <c r="D11829"/>
      <c r="E11829"/>
      <c r="F11829"/>
      <c r="G11829"/>
      <c r="H11829"/>
    </row>
    <row r="11830" spans="1:8" s="124" customFormat="1" x14ac:dyDescent="0.25">
      <c r="A11830"/>
      <c r="B11830"/>
      <c r="C11830"/>
      <c r="D11830"/>
      <c r="E11830"/>
      <c r="F11830"/>
      <c r="G11830"/>
      <c r="H11830"/>
    </row>
    <row r="11831" spans="1:8" s="124" customFormat="1" x14ac:dyDescent="0.25">
      <c r="A11831"/>
      <c r="B11831"/>
      <c r="C11831"/>
      <c r="D11831"/>
      <c r="E11831"/>
      <c r="F11831"/>
      <c r="G11831"/>
      <c r="H11831"/>
    </row>
    <row r="11832" spans="1:8" s="124" customFormat="1" x14ac:dyDescent="0.25">
      <c r="A11832"/>
      <c r="B11832"/>
      <c r="C11832"/>
      <c r="D11832"/>
      <c r="E11832"/>
      <c r="F11832"/>
      <c r="G11832"/>
      <c r="H11832"/>
    </row>
    <row r="11833" spans="1:8" s="124" customFormat="1" x14ac:dyDescent="0.25">
      <c r="A11833"/>
      <c r="B11833"/>
      <c r="C11833"/>
      <c r="D11833"/>
      <c r="E11833"/>
      <c r="F11833"/>
      <c r="G11833"/>
      <c r="H11833"/>
    </row>
    <row r="11834" spans="1:8" s="124" customFormat="1" x14ac:dyDescent="0.25">
      <c r="A11834"/>
      <c r="B11834"/>
      <c r="C11834"/>
      <c r="D11834"/>
      <c r="E11834"/>
      <c r="F11834"/>
      <c r="G11834"/>
      <c r="H11834"/>
    </row>
    <row r="11835" spans="1:8" s="124" customFormat="1" x14ac:dyDescent="0.25">
      <c r="A11835"/>
      <c r="B11835"/>
      <c r="C11835"/>
      <c r="D11835"/>
      <c r="E11835"/>
      <c r="F11835"/>
      <c r="G11835"/>
      <c r="H11835"/>
    </row>
    <row r="11836" spans="1:8" s="124" customFormat="1" x14ac:dyDescent="0.25">
      <c r="A11836"/>
      <c r="B11836"/>
      <c r="C11836"/>
      <c r="D11836"/>
      <c r="E11836"/>
      <c r="F11836"/>
      <c r="G11836"/>
      <c r="H11836"/>
    </row>
    <row r="11837" spans="1:8" s="124" customFormat="1" x14ac:dyDescent="0.25">
      <c r="A11837"/>
      <c r="B11837"/>
      <c r="C11837"/>
      <c r="D11837"/>
      <c r="E11837"/>
      <c r="F11837"/>
      <c r="G11837"/>
      <c r="H11837"/>
    </row>
    <row r="11838" spans="1:8" s="124" customFormat="1" x14ac:dyDescent="0.25">
      <c r="A11838"/>
      <c r="B11838"/>
      <c r="C11838"/>
      <c r="D11838"/>
      <c r="E11838"/>
      <c r="F11838"/>
      <c r="G11838"/>
      <c r="H11838"/>
    </row>
    <row r="11839" spans="1:8" s="124" customFormat="1" x14ac:dyDescent="0.25">
      <c r="A11839"/>
      <c r="B11839"/>
      <c r="C11839"/>
      <c r="D11839"/>
      <c r="E11839"/>
      <c r="F11839"/>
      <c r="G11839"/>
      <c r="H11839"/>
    </row>
    <row r="11840" spans="1:8" s="124" customFormat="1" x14ac:dyDescent="0.25">
      <c r="A11840"/>
      <c r="B11840"/>
      <c r="C11840"/>
      <c r="D11840"/>
      <c r="E11840"/>
      <c r="F11840"/>
      <c r="G11840"/>
      <c r="H11840"/>
    </row>
    <row r="11841" spans="1:8" s="124" customFormat="1" x14ac:dyDescent="0.25">
      <c r="A11841"/>
      <c r="B11841"/>
      <c r="C11841"/>
      <c r="D11841"/>
      <c r="E11841"/>
      <c r="F11841"/>
      <c r="G11841"/>
      <c r="H11841"/>
    </row>
    <row r="11842" spans="1:8" s="124" customFormat="1" x14ac:dyDescent="0.25">
      <c r="A11842"/>
      <c r="B11842"/>
      <c r="C11842"/>
      <c r="D11842"/>
      <c r="E11842"/>
      <c r="F11842"/>
      <c r="G11842"/>
      <c r="H11842"/>
    </row>
    <row r="11843" spans="1:8" s="124" customFormat="1" x14ac:dyDescent="0.25">
      <c r="A11843"/>
      <c r="B11843"/>
      <c r="C11843"/>
      <c r="D11843"/>
      <c r="E11843"/>
      <c r="F11843"/>
      <c r="G11843"/>
      <c r="H11843"/>
    </row>
    <row r="11844" spans="1:8" s="124" customFormat="1" x14ac:dyDescent="0.25">
      <c r="A11844"/>
      <c r="B11844"/>
      <c r="C11844"/>
      <c r="D11844"/>
      <c r="E11844"/>
      <c r="F11844"/>
      <c r="G11844"/>
      <c r="H11844"/>
    </row>
    <row r="11845" spans="1:8" s="124" customFormat="1" x14ac:dyDescent="0.25">
      <c r="A11845"/>
      <c r="B11845"/>
      <c r="C11845"/>
      <c r="D11845"/>
      <c r="E11845"/>
      <c r="F11845"/>
      <c r="G11845"/>
      <c r="H11845"/>
    </row>
    <row r="11846" spans="1:8" s="124" customFormat="1" x14ac:dyDescent="0.25">
      <c r="A11846"/>
      <c r="B11846"/>
      <c r="C11846"/>
      <c r="D11846"/>
      <c r="E11846"/>
      <c r="F11846"/>
      <c r="G11846"/>
      <c r="H11846"/>
    </row>
    <row r="11847" spans="1:8" s="124" customFormat="1" x14ac:dyDescent="0.25">
      <c r="A11847"/>
      <c r="B11847"/>
      <c r="C11847"/>
      <c r="D11847"/>
      <c r="E11847"/>
      <c r="F11847"/>
      <c r="G11847"/>
      <c r="H11847"/>
    </row>
    <row r="11848" spans="1:8" s="124" customFormat="1" x14ac:dyDescent="0.25">
      <c r="A11848"/>
      <c r="B11848"/>
      <c r="C11848"/>
      <c r="D11848"/>
      <c r="E11848"/>
      <c r="F11848"/>
      <c r="G11848"/>
      <c r="H11848"/>
    </row>
    <row r="11849" spans="1:8" s="124" customFormat="1" x14ac:dyDescent="0.25">
      <c r="A11849"/>
      <c r="B11849"/>
      <c r="C11849"/>
      <c r="D11849"/>
      <c r="E11849"/>
      <c r="F11849"/>
      <c r="G11849"/>
      <c r="H11849"/>
    </row>
    <row r="11850" spans="1:8" s="124" customFormat="1" x14ac:dyDescent="0.25">
      <c r="A11850"/>
      <c r="B11850"/>
      <c r="C11850"/>
      <c r="D11850"/>
      <c r="E11850"/>
      <c r="F11850"/>
      <c r="G11850"/>
      <c r="H11850"/>
    </row>
    <row r="11851" spans="1:8" s="124" customFormat="1" x14ac:dyDescent="0.25">
      <c r="A11851"/>
      <c r="B11851"/>
      <c r="C11851"/>
      <c r="D11851"/>
      <c r="E11851"/>
      <c r="F11851"/>
      <c r="G11851"/>
      <c r="H11851"/>
    </row>
    <row r="11852" spans="1:8" s="124" customFormat="1" x14ac:dyDescent="0.25">
      <c r="A11852"/>
      <c r="B11852"/>
      <c r="C11852"/>
      <c r="D11852"/>
      <c r="E11852"/>
      <c r="F11852"/>
      <c r="G11852"/>
      <c r="H11852"/>
    </row>
    <row r="11853" spans="1:8" s="124" customFormat="1" x14ac:dyDescent="0.25">
      <c r="A11853"/>
      <c r="B11853"/>
      <c r="C11853"/>
      <c r="D11853"/>
      <c r="E11853"/>
      <c r="F11853"/>
      <c r="G11853"/>
      <c r="H11853"/>
    </row>
    <row r="11854" spans="1:8" s="124" customFormat="1" x14ac:dyDescent="0.25">
      <c r="A11854"/>
      <c r="B11854"/>
      <c r="C11854"/>
      <c r="D11854"/>
      <c r="E11854"/>
      <c r="F11854"/>
      <c r="G11854"/>
      <c r="H11854"/>
    </row>
    <row r="11855" spans="1:8" s="124" customFormat="1" x14ac:dyDescent="0.25">
      <c r="A11855"/>
      <c r="B11855"/>
      <c r="C11855"/>
      <c r="D11855"/>
      <c r="E11855"/>
      <c r="F11855"/>
      <c r="G11855"/>
      <c r="H11855"/>
    </row>
    <row r="11856" spans="1:8" s="124" customFormat="1" x14ac:dyDescent="0.25">
      <c r="A11856"/>
      <c r="B11856"/>
      <c r="C11856"/>
      <c r="D11856"/>
      <c r="E11856"/>
      <c r="F11856"/>
      <c r="G11856"/>
      <c r="H11856"/>
    </row>
    <row r="11857" spans="1:8" s="124" customFormat="1" x14ac:dyDescent="0.25">
      <c r="A11857"/>
      <c r="B11857"/>
      <c r="C11857"/>
      <c r="D11857"/>
      <c r="E11857"/>
      <c r="F11857"/>
      <c r="G11857"/>
      <c r="H11857"/>
    </row>
    <row r="11858" spans="1:8" s="124" customFormat="1" x14ac:dyDescent="0.25">
      <c r="A11858"/>
      <c r="B11858"/>
      <c r="C11858"/>
      <c r="D11858"/>
      <c r="E11858"/>
      <c r="F11858"/>
      <c r="G11858"/>
      <c r="H11858"/>
    </row>
    <row r="11859" spans="1:8" s="124" customFormat="1" x14ac:dyDescent="0.25">
      <c r="A11859"/>
      <c r="B11859"/>
      <c r="C11859"/>
      <c r="D11859"/>
      <c r="E11859"/>
      <c r="F11859"/>
      <c r="G11859"/>
      <c r="H11859"/>
    </row>
    <row r="11860" spans="1:8" s="124" customFormat="1" x14ac:dyDescent="0.25">
      <c r="A11860"/>
      <c r="B11860"/>
      <c r="C11860"/>
      <c r="D11860"/>
      <c r="E11860"/>
      <c r="F11860"/>
      <c r="G11860"/>
      <c r="H11860"/>
    </row>
    <row r="11861" spans="1:8" s="124" customFormat="1" x14ac:dyDescent="0.25">
      <c r="A11861"/>
      <c r="B11861"/>
      <c r="C11861"/>
      <c r="D11861"/>
      <c r="E11861"/>
      <c r="F11861"/>
      <c r="G11861"/>
      <c r="H11861"/>
    </row>
    <row r="11862" spans="1:8" s="124" customFormat="1" x14ac:dyDescent="0.25">
      <c r="A11862"/>
      <c r="B11862"/>
      <c r="C11862"/>
      <c r="D11862"/>
      <c r="E11862"/>
      <c r="F11862"/>
      <c r="G11862"/>
      <c r="H11862"/>
    </row>
    <row r="11863" spans="1:8" s="124" customFormat="1" x14ac:dyDescent="0.25">
      <c r="A11863"/>
      <c r="B11863"/>
      <c r="C11863"/>
      <c r="D11863"/>
      <c r="E11863"/>
      <c r="F11863"/>
      <c r="G11863"/>
      <c r="H11863"/>
    </row>
    <row r="11864" spans="1:8" s="124" customFormat="1" x14ac:dyDescent="0.25">
      <c r="A11864"/>
      <c r="B11864"/>
      <c r="C11864"/>
      <c r="D11864"/>
      <c r="E11864"/>
      <c r="F11864"/>
      <c r="G11864"/>
      <c r="H11864"/>
    </row>
    <row r="11865" spans="1:8" s="124" customFormat="1" x14ac:dyDescent="0.25">
      <c r="A11865"/>
      <c r="B11865"/>
      <c r="C11865"/>
      <c r="D11865"/>
      <c r="E11865"/>
      <c r="F11865"/>
      <c r="G11865"/>
      <c r="H11865"/>
    </row>
    <row r="11866" spans="1:8" s="124" customFormat="1" x14ac:dyDescent="0.25">
      <c r="A11866"/>
      <c r="B11866"/>
      <c r="C11866"/>
      <c r="D11866"/>
      <c r="E11866"/>
      <c r="F11866"/>
      <c r="G11866"/>
      <c r="H11866"/>
    </row>
    <row r="11867" spans="1:8" s="124" customFormat="1" x14ac:dyDescent="0.25">
      <c r="A11867"/>
      <c r="B11867"/>
      <c r="C11867"/>
      <c r="D11867"/>
      <c r="E11867"/>
      <c r="F11867"/>
      <c r="G11867"/>
      <c r="H11867"/>
    </row>
    <row r="11868" spans="1:8" s="124" customFormat="1" x14ac:dyDescent="0.25">
      <c r="A11868"/>
      <c r="B11868"/>
      <c r="C11868"/>
      <c r="D11868"/>
      <c r="E11868"/>
      <c r="F11868"/>
      <c r="G11868"/>
      <c r="H11868"/>
    </row>
    <row r="11869" spans="1:8" s="124" customFormat="1" x14ac:dyDescent="0.25">
      <c r="A11869"/>
      <c r="B11869"/>
      <c r="C11869"/>
      <c r="D11869"/>
      <c r="E11869"/>
      <c r="F11869"/>
      <c r="G11869"/>
      <c r="H11869"/>
    </row>
    <row r="11870" spans="1:8" s="124" customFormat="1" x14ac:dyDescent="0.25">
      <c r="A11870"/>
      <c r="B11870"/>
      <c r="C11870"/>
      <c r="D11870"/>
      <c r="E11870"/>
      <c r="F11870"/>
      <c r="G11870"/>
      <c r="H11870"/>
    </row>
    <row r="11871" spans="1:8" s="124" customFormat="1" x14ac:dyDescent="0.25">
      <c r="A11871"/>
      <c r="B11871"/>
      <c r="C11871"/>
      <c r="D11871"/>
      <c r="E11871"/>
      <c r="F11871"/>
      <c r="G11871"/>
      <c r="H11871"/>
    </row>
    <row r="11872" spans="1:8" s="124" customFormat="1" x14ac:dyDescent="0.25">
      <c r="A11872"/>
      <c r="B11872"/>
      <c r="C11872"/>
      <c r="D11872"/>
      <c r="E11872"/>
      <c r="F11872"/>
      <c r="G11872"/>
      <c r="H11872"/>
    </row>
    <row r="11873" spans="1:8" s="124" customFormat="1" x14ac:dyDescent="0.25">
      <c r="A11873"/>
      <c r="B11873"/>
      <c r="C11873"/>
      <c r="D11873"/>
      <c r="E11873"/>
      <c r="F11873"/>
      <c r="G11873"/>
      <c r="H11873"/>
    </row>
    <row r="11874" spans="1:8" s="124" customFormat="1" x14ac:dyDescent="0.25">
      <c r="A11874"/>
      <c r="B11874"/>
      <c r="C11874"/>
      <c r="D11874"/>
      <c r="E11874"/>
      <c r="F11874"/>
      <c r="G11874"/>
      <c r="H11874"/>
    </row>
    <row r="11875" spans="1:8" s="124" customFormat="1" x14ac:dyDescent="0.25">
      <c r="A11875"/>
      <c r="B11875"/>
      <c r="C11875"/>
      <c r="D11875"/>
      <c r="E11875"/>
      <c r="F11875"/>
      <c r="G11875"/>
      <c r="H11875"/>
    </row>
    <row r="11876" spans="1:8" s="124" customFormat="1" x14ac:dyDescent="0.25">
      <c r="A11876"/>
      <c r="B11876"/>
      <c r="C11876"/>
      <c r="D11876"/>
      <c r="E11876"/>
      <c r="F11876"/>
      <c r="G11876"/>
      <c r="H11876"/>
    </row>
    <row r="11877" spans="1:8" s="124" customFormat="1" x14ac:dyDescent="0.25">
      <c r="A11877"/>
      <c r="B11877"/>
      <c r="C11877"/>
      <c r="D11877"/>
      <c r="E11877"/>
      <c r="F11877"/>
      <c r="G11877"/>
      <c r="H11877"/>
    </row>
    <row r="11878" spans="1:8" s="124" customFormat="1" x14ac:dyDescent="0.25">
      <c r="A11878"/>
      <c r="B11878"/>
      <c r="C11878"/>
      <c r="D11878"/>
      <c r="E11878"/>
      <c r="F11878"/>
      <c r="G11878"/>
      <c r="H11878"/>
    </row>
    <row r="11879" spans="1:8" s="124" customFormat="1" x14ac:dyDescent="0.25">
      <c r="A11879"/>
      <c r="B11879"/>
      <c r="C11879"/>
      <c r="D11879"/>
      <c r="E11879"/>
      <c r="F11879"/>
      <c r="G11879"/>
      <c r="H11879"/>
    </row>
    <row r="11880" spans="1:8" s="124" customFormat="1" x14ac:dyDescent="0.25">
      <c r="A11880"/>
      <c r="B11880"/>
      <c r="C11880"/>
      <c r="D11880"/>
      <c r="E11880"/>
      <c r="F11880"/>
      <c r="G11880"/>
      <c r="H11880"/>
    </row>
    <row r="11881" spans="1:8" s="124" customFormat="1" x14ac:dyDescent="0.25">
      <c r="A11881"/>
      <c r="B11881"/>
      <c r="C11881"/>
      <c r="D11881"/>
      <c r="E11881"/>
      <c r="F11881"/>
      <c r="G11881"/>
      <c r="H11881"/>
    </row>
    <row r="11882" spans="1:8" s="124" customFormat="1" x14ac:dyDescent="0.25">
      <c r="A11882"/>
      <c r="B11882"/>
      <c r="C11882"/>
      <c r="D11882"/>
      <c r="E11882"/>
      <c r="F11882"/>
      <c r="G11882"/>
      <c r="H11882"/>
    </row>
    <row r="11883" spans="1:8" s="124" customFormat="1" x14ac:dyDescent="0.25">
      <c r="A11883"/>
      <c r="B11883"/>
      <c r="C11883"/>
      <c r="D11883"/>
      <c r="E11883"/>
      <c r="F11883"/>
      <c r="G11883"/>
      <c r="H11883"/>
    </row>
    <row r="11884" spans="1:8" s="124" customFormat="1" x14ac:dyDescent="0.25">
      <c r="A11884"/>
      <c r="B11884"/>
      <c r="C11884"/>
      <c r="D11884"/>
      <c r="E11884"/>
      <c r="F11884"/>
      <c r="G11884"/>
      <c r="H11884"/>
    </row>
    <row r="11885" spans="1:8" s="124" customFormat="1" x14ac:dyDescent="0.25">
      <c r="A11885"/>
      <c r="B11885"/>
      <c r="C11885"/>
      <c r="D11885"/>
      <c r="E11885"/>
      <c r="F11885"/>
      <c r="G11885"/>
      <c r="H11885"/>
    </row>
    <row r="11886" spans="1:8" s="124" customFormat="1" x14ac:dyDescent="0.25">
      <c r="A11886"/>
      <c r="B11886"/>
      <c r="C11886"/>
      <c r="D11886"/>
      <c r="E11886"/>
      <c r="F11886"/>
      <c r="G11886"/>
      <c r="H11886"/>
    </row>
    <row r="11887" spans="1:8" s="124" customFormat="1" x14ac:dyDescent="0.25">
      <c r="A11887"/>
      <c r="B11887"/>
      <c r="C11887"/>
      <c r="D11887"/>
      <c r="E11887"/>
      <c r="F11887"/>
      <c r="G11887"/>
      <c r="H11887"/>
    </row>
    <row r="11888" spans="1:8" s="124" customFormat="1" x14ac:dyDescent="0.25">
      <c r="A11888"/>
      <c r="B11888"/>
      <c r="C11888"/>
      <c r="D11888"/>
      <c r="E11888"/>
      <c r="F11888"/>
      <c r="G11888"/>
      <c r="H11888"/>
    </row>
    <row r="11889" spans="1:8" s="124" customFormat="1" x14ac:dyDescent="0.25">
      <c r="A11889"/>
      <c r="B11889"/>
      <c r="C11889"/>
      <c r="D11889"/>
      <c r="E11889"/>
      <c r="F11889"/>
      <c r="G11889"/>
      <c r="H11889"/>
    </row>
    <row r="11890" spans="1:8" s="124" customFormat="1" x14ac:dyDescent="0.25">
      <c r="A11890"/>
      <c r="B11890"/>
      <c r="C11890"/>
      <c r="D11890"/>
      <c r="E11890"/>
      <c r="F11890"/>
      <c r="G11890"/>
      <c r="H11890"/>
    </row>
    <row r="11891" spans="1:8" s="124" customFormat="1" x14ac:dyDescent="0.25">
      <c r="A11891"/>
      <c r="B11891"/>
      <c r="C11891"/>
      <c r="D11891"/>
      <c r="E11891"/>
      <c r="F11891"/>
      <c r="G11891"/>
      <c r="H11891"/>
    </row>
    <row r="11892" spans="1:8" s="124" customFormat="1" x14ac:dyDescent="0.25">
      <c r="A11892"/>
      <c r="B11892"/>
      <c r="C11892"/>
      <c r="D11892"/>
      <c r="E11892"/>
      <c r="F11892"/>
      <c r="G11892"/>
      <c r="H11892"/>
    </row>
    <row r="11893" spans="1:8" s="124" customFormat="1" x14ac:dyDescent="0.25">
      <c r="A11893"/>
      <c r="B11893"/>
      <c r="C11893"/>
      <c r="D11893"/>
      <c r="E11893"/>
      <c r="F11893"/>
      <c r="G11893"/>
      <c r="H11893"/>
    </row>
    <row r="11894" spans="1:8" s="124" customFormat="1" x14ac:dyDescent="0.25">
      <c r="A11894"/>
      <c r="B11894"/>
      <c r="C11894"/>
      <c r="D11894"/>
      <c r="E11894"/>
      <c r="F11894"/>
      <c r="G11894"/>
      <c r="H11894"/>
    </row>
    <row r="11895" spans="1:8" s="124" customFormat="1" x14ac:dyDescent="0.25">
      <c r="A11895"/>
      <c r="B11895"/>
      <c r="C11895"/>
      <c r="D11895"/>
      <c r="E11895"/>
      <c r="F11895"/>
      <c r="G11895"/>
      <c r="H11895"/>
    </row>
    <row r="11896" spans="1:8" s="124" customFormat="1" x14ac:dyDescent="0.25">
      <c r="A11896"/>
      <c r="B11896"/>
      <c r="C11896"/>
      <c r="D11896"/>
      <c r="E11896"/>
      <c r="F11896"/>
      <c r="G11896"/>
      <c r="H11896"/>
    </row>
    <row r="11897" spans="1:8" s="124" customFormat="1" x14ac:dyDescent="0.25">
      <c r="A11897"/>
      <c r="B11897"/>
      <c r="C11897"/>
      <c r="D11897"/>
      <c r="E11897"/>
      <c r="F11897"/>
      <c r="G11897"/>
      <c r="H11897"/>
    </row>
    <row r="11898" spans="1:8" s="124" customFormat="1" x14ac:dyDescent="0.25">
      <c r="A11898"/>
      <c r="B11898"/>
      <c r="C11898"/>
      <c r="D11898"/>
      <c r="E11898"/>
      <c r="F11898"/>
      <c r="G11898"/>
      <c r="H11898"/>
    </row>
    <row r="11899" spans="1:8" s="124" customFormat="1" x14ac:dyDescent="0.25">
      <c r="A11899"/>
      <c r="B11899"/>
      <c r="C11899"/>
      <c r="D11899"/>
      <c r="E11899"/>
      <c r="F11899"/>
      <c r="G11899"/>
      <c r="H11899"/>
    </row>
    <row r="11900" spans="1:8" s="124" customFormat="1" x14ac:dyDescent="0.25">
      <c r="A11900"/>
      <c r="B11900"/>
      <c r="C11900"/>
      <c r="D11900"/>
      <c r="E11900"/>
      <c r="F11900"/>
      <c r="G11900"/>
      <c r="H11900"/>
    </row>
    <row r="11901" spans="1:8" s="124" customFormat="1" x14ac:dyDescent="0.25">
      <c r="A11901"/>
      <c r="B11901"/>
      <c r="C11901"/>
      <c r="D11901"/>
      <c r="E11901"/>
      <c r="F11901"/>
      <c r="G11901"/>
      <c r="H11901"/>
    </row>
    <row r="11902" spans="1:8" s="124" customFormat="1" x14ac:dyDescent="0.25">
      <c r="A11902"/>
      <c r="B11902"/>
      <c r="C11902"/>
      <c r="D11902"/>
      <c r="E11902"/>
      <c r="F11902"/>
      <c r="G11902"/>
      <c r="H11902"/>
    </row>
    <row r="11903" spans="1:8" s="124" customFormat="1" x14ac:dyDescent="0.25">
      <c r="A11903"/>
      <c r="B11903"/>
      <c r="C11903"/>
      <c r="D11903"/>
      <c r="E11903"/>
      <c r="F11903"/>
      <c r="G11903"/>
      <c r="H11903"/>
    </row>
    <row r="11904" spans="1:8" s="124" customFormat="1" x14ac:dyDescent="0.25">
      <c r="A11904"/>
      <c r="B11904"/>
      <c r="C11904"/>
      <c r="D11904"/>
      <c r="E11904"/>
      <c r="F11904"/>
      <c r="G11904"/>
      <c r="H11904"/>
    </row>
    <row r="11905" spans="1:8" s="124" customFormat="1" x14ac:dyDescent="0.25">
      <c r="A11905"/>
      <c r="B11905"/>
      <c r="C11905"/>
      <c r="D11905"/>
      <c r="E11905"/>
      <c r="F11905"/>
      <c r="G11905"/>
      <c r="H11905"/>
    </row>
    <row r="11906" spans="1:8" s="124" customFormat="1" x14ac:dyDescent="0.25">
      <c r="A11906"/>
      <c r="B11906"/>
      <c r="C11906"/>
      <c r="D11906"/>
      <c r="E11906"/>
      <c r="F11906"/>
      <c r="G11906"/>
      <c r="H11906"/>
    </row>
    <row r="11907" spans="1:8" s="124" customFormat="1" x14ac:dyDescent="0.25">
      <c r="A11907"/>
      <c r="B11907"/>
      <c r="C11907"/>
      <c r="D11907"/>
      <c r="E11907"/>
      <c r="F11907"/>
      <c r="G11907"/>
      <c r="H11907"/>
    </row>
    <row r="11908" spans="1:8" s="124" customFormat="1" x14ac:dyDescent="0.25">
      <c r="A11908"/>
      <c r="B11908"/>
      <c r="C11908"/>
      <c r="D11908"/>
      <c r="E11908"/>
      <c r="F11908"/>
      <c r="G11908"/>
      <c r="H11908"/>
    </row>
    <row r="11909" spans="1:8" s="124" customFormat="1" x14ac:dyDescent="0.25">
      <c r="A11909"/>
      <c r="B11909"/>
      <c r="C11909"/>
      <c r="D11909"/>
      <c r="E11909"/>
      <c r="F11909"/>
      <c r="G11909"/>
      <c r="H11909"/>
    </row>
    <row r="11910" spans="1:8" s="124" customFormat="1" x14ac:dyDescent="0.25">
      <c r="A11910"/>
      <c r="B11910"/>
      <c r="C11910"/>
      <c r="D11910"/>
      <c r="E11910"/>
      <c r="F11910"/>
      <c r="G11910"/>
      <c r="H11910"/>
    </row>
    <row r="11911" spans="1:8" s="124" customFormat="1" x14ac:dyDescent="0.25">
      <c r="A11911"/>
      <c r="B11911"/>
      <c r="C11911"/>
      <c r="D11911"/>
      <c r="E11911"/>
      <c r="F11911"/>
      <c r="G11911"/>
      <c r="H11911"/>
    </row>
    <row r="11912" spans="1:8" s="124" customFormat="1" x14ac:dyDescent="0.25">
      <c r="A11912"/>
      <c r="B11912"/>
      <c r="C11912"/>
      <c r="D11912"/>
      <c r="E11912"/>
      <c r="F11912"/>
      <c r="G11912"/>
      <c r="H11912"/>
    </row>
    <row r="11913" spans="1:8" s="124" customFormat="1" x14ac:dyDescent="0.25">
      <c r="A11913"/>
      <c r="B11913"/>
      <c r="C11913"/>
      <c r="D11913"/>
      <c r="E11913"/>
      <c r="F11913"/>
      <c r="G11913"/>
      <c r="H11913"/>
    </row>
    <row r="11914" spans="1:8" s="124" customFormat="1" x14ac:dyDescent="0.25">
      <c r="A11914"/>
      <c r="B11914"/>
      <c r="C11914"/>
      <c r="D11914"/>
      <c r="E11914"/>
      <c r="F11914"/>
      <c r="G11914"/>
      <c r="H11914"/>
    </row>
    <row r="11915" spans="1:8" s="124" customFormat="1" x14ac:dyDescent="0.25">
      <c r="A11915"/>
      <c r="B11915"/>
      <c r="C11915"/>
      <c r="D11915"/>
      <c r="E11915"/>
      <c r="F11915"/>
      <c r="G11915"/>
      <c r="H11915"/>
    </row>
    <row r="11916" spans="1:8" s="124" customFormat="1" x14ac:dyDescent="0.25">
      <c r="A11916"/>
      <c r="B11916"/>
      <c r="C11916"/>
      <c r="D11916"/>
      <c r="E11916"/>
      <c r="F11916"/>
      <c r="G11916"/>
      <c r="H11916"/>
    </row>
    <row r="11917" spans="1:8" s="124" customFormat="1" x14ac:dyDescent="0.25">
      <c r="A11917"/>
      <c r="B11917"/>
      <c r="C11917"/>
      <c r="D11917"/>
      <c r="E11917"/>
      <c r="F11917"/>
      <c r="G11917"/>
      <c r="H11917"/>
    </row>
    <row r="11918" spans="1:8" s="124" customFormat="1" x14ac:dyDescent="0.25">
      <c r="A11918"/>
      <c r="B11918"/>
      <c r="C11918"/>
      <c r="D11918"/>
      <c r="E11918"/>
      <c r="F11918"/>
      <c r="G11918"/>
      <c r="H11918"/>
    </row>
    <row r="11919" spans="1:8" s="124" customFormat="1" x14ac:dyDescent="0.25">
      <c r="A11919"/>
      <c r="B11919"/>
      <c r="C11919"/>
      <c r="D11919"/>
      <c r="E11919"/>
      <c r="F11919"/>
      <c r="G11919"/>
      <c r="H11919"/>
    </row>
    <row r="11920" spans="1:8" s="124" customFormat="1" x14ac:dyDescent="0.25">
      <c r="A11920"/>
      <c r="B11920"/>
      <c r="C11920"/>
      <c r="D11920"/>
      <c r="E11920"/>
      <c r="F11920"/>
      <c r="G11920"/>
      <c r="H11920"/>
    </row>
    <row r="11921" spans="1:8" s="124" customFormat="1" x14ac:dyDescent="0.25">
      <c r="A11921"/>
      <c r="B11921"/>
      <c r="C11921"/>
      <c r="D11921"/>
      <c r="E11921"/>
      <c r="F11921"/>
      <c r="G11921"/>
      <c r="H11921"/>
    </row>
    <row r="11922" spans="1:8" s="124" customFormat="1" x14ac:dyDescent="0.25">
      <c r="A11922"/>
      <c r="B11922"/>
      <c r="C11922"/>
      <c r="D11922"/>
      <c r="E11922"/>
      <c r="F11922"/>
      <c r="G11922"/>
      <c r="H11922"/>
    </row>
    <row r="11923" spans="1:8" s="124" customFormat="1" x14ac:dyDescent="0.25">
      <c r="A11923"/>
      <c r="B11923"/>
      <c r="C11923"/>
      <c r="D11923"/>
      <c r="E11923"/>
      <c r="F11923"/>
      <c r="G11923"/>
      <c r="H11923"/>
    </row>
    <row r="11924" spans="1:8" s="124" customFormat="1" x14ac:dyDescent="0.25">
      <c r="A11924"/>
      <c r="B11924"/>
      <c r="C11924"/>
      <c r="D11924"/>
      <c r="E11924"/>
      <c r="F11924"/>
      <c r="G11924"/>
      <c r="H11924"/>
    </row>
    <row r="11925" spans="1:8" s="124" customFormat="1" x14ac:dyDescent="0.25">
      <c r="A11925"/>
      <c r="B11925"/>
      <c r="C11925"/>
      <c r="D11925"/>
      <c r="E11925"/>
      <c r="F11925"/>
      <c r="G11925"/>
      <c r="H11925"/>
    </row>
    <row r="11926" spans="1:8" s="124" customFormat="1" x14ac:dyDescent="0.25">
      <c r="A11926"/>
      <c r="B11926"/>
      <c r="C11926"/>
      <c r="D11926"/>
      <c r="E11926"/>
      <c r="F11926"/>
      <c r="G11926"/>
      <c r="H11926"/>
    </row>
    <row r="11927" spans="1:8" s="124" customFormat="1" x14ac:dyDescent="0.25">
      <c r="A11927"/>
      <c r="B11927"/>
      <c r="C11927"/>
      <c r="D11927"/>
      <c r="E11927"/>
      <c r="F11927"/>
      <c r="G11927"/>
      <c r="H11927"/>
    </row>
    <row r="11928" spans="1:8" s="124" customFormat="1" x14ac:dyDescent="0.25">
      <c r="A11928"/>
      <c r="B11928"/>
      <c r="C11928"/>
      <c r="D11928"/>
      <c r="E11928"/>
      <c r="F11928"/>
      <c r="G11928"/>
      <c r="H11928"/>
    </row>
    <row r="11929" spans="1:8" s="124" customFormat="1" x14ac:dyDescent="0.25">
      <c r="A11929"/>
      <c r="B11929"/>
      <c r="C11929"/>
      <c r="D11929"/>
      <c r="E11929"/>
      <c r="F11929"/>
      <c r="G11929"/>
      <c r="H11929"/>
    </row>
    <row r="11930" spans="1:8" s="124" customFormat="1" x14ac:dyDescent="0.25">
      <c r="A11930"/>
      <c r="B11930"/>
      <c r="C11930"/>
      <c r="D11930"/>
      <c r="E11930"/>
      <c r="F11930"/>
      <c r="G11930"/>
      <c r="H11930"/>
    </row>
    <row r="11931" spans="1:8" s="124" customFormat="1" x14ac:dyDescent="0.25">
      <c r="A11931"/>
      <c r="B11931"/>
      <c r="C11931"/>
      <c r="D11931"/>
      <c r="E11931"/>
      <c r="F11931"/>
      <c r="G11931"/>
      <c r="H11931"/>
    </row>
    <row r="11932" spans="1:8" s="124" customFormat="1" x14ac:dyDescent="0.25">
      <c r="A11932"/>
      <c r="B11932"/>
      <c r="C11932"/>
      <c r="D11932"/>
      <c r="E11932"/>
      <c r="F11932"/>
      <c r="G11932"/>
      <c r="H11932"/>
    </row>
    <row r="11933" spans="1:8" s="124" customFormat="1" x14ac:dyDescent="0.25">
      <c r="A11933"/>
      <c r="B11933"/>
      <c r="C11933"/>
      <c r="D11933"/>
      <c r="E11933"/>
      <c r="F11933"/>
      <c r="G11933"/>
      <c r="H11933"/>
    </row>
    <row r="11934" spans="1:8" s="124" customFormat="1" x14ac:dyDescent="0.25">
      <c r="A11934"/>
      <c r="B11934"/>
      <c r="C11934"/>
      <c r="D11934"/>
      <c r="E11934"/>
      <c r="F11934"/>
      <c r="G11934"/>
      <c r="H11934"/>
    </row>
    <row r="11935" spans="1:8" s="124" customFormat="1" x14ac:dyDescent="0.25">
      <c r="A11935"/>
      <c r="B11935"/>
      <c r="C11935"/>
      <c r="D11935"/>
      <c r="E11935"/>
      <c r="F11935"/>
      <c r="G11935"/>
      <c r="H11935"/>
    </row>
    <row r="11936" spans="1:8" s="124" customFormat="1" x14ac:dyDescent="0.25">
      <c r="A11936"/>
      <c r="B11936"/>
      <c r="C11936"/>
      <c r="D11936"/>
      <c r="E11936"/>
      <c r="F11936"/>
      <c r="G11936"/>
      <c r="H11936"/>
    </row>
    <row r="11937" spans="1:8" s="124" customFormat="1" x14ac:dyDescent="0.25">
      <c r="A11937"/>
      <c r="B11937"/>
      <c r="C11937"/>
      <c r="D11937"/>
      <c r="E11937"/>
      <c r="F11937"/>
      <c r="G11937"/>
      <c r="H11937"/>
    </row>
    <row r="11938" spans="1:8" s="124" customFormat="1" x14ac:dyDescent="0.25">
      <c r="A11938"/>
      <c r="B11938"/>
      <c r="C11938"/>
      <c r="D11938"/>
      <c r="E11938"/>
      <c r="F11938"/>
      <c r="G11938"/>
      <c r="H11938"/>
    </row>
    <row r="11939" spans="1:8" s="124" customFormat="1" x14ac:dyDescent="0.25">
      <c r="A11939"/>
      <c r="B11939"/>
      <c r="C11939"/>
      <c r="D11939"/>
      <c r="E11939"/>
      <c r="F11939"/>
      <c r="G11939"/>
      <c r="H11939"/>
    </row>
    <row r="11940" spans="1:8" s="124" customFormat="1" x14ac:dyDescent="0.25">
      <c r="A11940"/>
      <c r="B11940"/>
      <c r="C11940"/>
      <c r="D11940"/>
      <c r="E11940"/>
      <c r="F11940"/>
      <c r="G11940"/>
      <c r="H11940"/>
    </row>
    <row r="11941" spans="1:8" s="124" customFormat="1" x14ac:dyDescent="0.25">
      <c r="A11941"/>
      <c r="B11941"/>
      <c r="C11941"/>
      <c r="D11941"/>
      <c r="E11941"/>
      <c r="F11941"/>
      <c r="G11941"/>
      <c r="H11941"/>
    </row>
    <row r="11942" spans="1:8" s="124" customFormat="1" x14ac:dyDescent="0.25">
      <c r="A11942"/>
      <c r="B11942"/>
      <c r="C11942"/>
      <c r="D11942"/>
      <c r="E11942"/>
      <c r="F11942"/>
      <c r="G11942"/>
      <c r="H11942"/>
    </row>
    <row r="11943" spans="1:8" s="124" customFormat="1" x14ac:dyDescent="0.25">
      <c r="A11943"/>
      <c r="B11943"/>
      <c r="C11943"/>
      <c r="D11943"/>
      <c r="E11943"/>
      <c r="F11943"/>
      <c r="G11943"/>
      <c r="H11943"/>
    </row>
    <row r="11944" spans="1:8" s="124" customFormat="1" x14ac:dyDescent="0.25">
      <c r="A11944"/>
      <c r="B11944"/>
      <c r="C11944"/>
      <c r="D11944"/>
      <c r="E11944"/>
      <c r="F11944"/>
      <c r="G11944"/>
      <c r="H11944"/>
    </row>
    <row r="11945" spans="1:8" s="124" customFormat="1" x14ac:dyDescent="0.25">
      <c r="A11945"/>
      <c r="B11945"/>
      <c r="C11945"/>
      <c r="D11945"/>
      <c r="E11945"/>
      <c r="F11945"/>
      <c r="G11945"/>
      <c r="H11945"/>
    </row>
    <row r="11946" spans="1:8" s="124" customFormat="1" x14ac:dyDescent="0.25">
      <c r="A11946"/>
      <c r="B11946"/>
      <c r="C11946"/>
      <c r="D11946"/>
      <c r="E11946"/>
      <c r="F11946"/>
      <c r="G11946"/>
      <c r="H11946"/>
    </row>
    <row r="11947" spans="1:8" s="124" customFormat="1" x14ac:dyDescent="0.25">
      <c r="A11947"/>
      <c r="B11947"/>
      <c r="C11947"/>
      <c r="D11947"/>
      <c r="E11947"/>
      <c r="F11947"/>
      <c r="G11947"/>
      <c r="H11947"/>
    </row>
    <row r="11948" spans="1:8" s="124" customFormat="1" x14ac:dyDescent="0.25">
      <c r="A11948"/>
      <c r="B11948"/>
      <c r="C11948"/>
      <c r="D11948"/>
      <c r="E11948"/>
      <c r="F11948"/>
      <c r="G11948"/>
      <c r="H11948"/>
    </row>
    <row r="11949" spans="1:8" s="124" customFormat="1" x14ac:dyDescent="0.25">
      <c r="A11949"/>
      <c r="B11949"/>
      <c r="C11949"/>
      <c r="D11949"/>
      <c r="E11949"/>
      <c r="F11949"/>
      <c r="G11949"/>
      <c r="H11949"/>
    </row>
    <row r="11950" spans="1:8" s="124" customFormat="1" x14ac:dyDescent="0.25">
      <c r="A11950"/>
      <c r="B11950"/>
      <c r="C11950"/>
      <c r="D11950"/>
      <c r="E11950"/>
      <c r="F11950"/>
      <c r="G11950"/>
      <c r="H11950"/>
    </row>
    <row r="11951" spans="1:8" s="124" customFormat="1" x14ac:dyDescent="0.25">
      <c r="A11951"/>
      <c r="B11951"/>
      <c r="C11951"/>
      <c r="D11951"/>
      <c r="E11951"/>
      <c r="F11951"/>
      <c r="G11951"/>
      <c r="H11951"/>
    </row>
    <row r="11952" spans="1:8" s="124" customFormat="1" x14ac:dyDescent="0.25">
      <c r="A11952"/>
      <c r="B11952"/>
      <c r="C11952"/>
      <c r="D11952"/>
      <c r="E11952"/>
      <c r="F11952"/>
      <c r="G11952"/>
      <c r="H11952"/>
    </row>
    <row r="11953" spans="1:8" s="124" customFormat="1" x14ac:dyDescent="0.25">
      <c r="A11953"/>
      <c r="B11953"/>
      <c r="C11953"/>
      <c r="D11953"/>
      <c r="E11953"/>
      <c r="F11953"/>
      <c r="G11953"/>
      <c r="H11953"/>
    </row>
    <row r="11954" spans="1:8" s="124" customFormat="1" x14ac:dyDescent="0.25">
      <c r="A11954"/>
      <c r="B11954"/>
      <c r="C11954"/>
      <c r="D11954"/>
      <c r="E11954"/>
      <c r="F11954"/>
      <c r="G11954"/>
      <c r="H11954"/>
    </row>
    <row r="11955" spans="1:8" s="124" customFormat="1" x14ac:dyDescent="0.25">
      <c r="A11955"/>
      <c r="B11955"/>
      <c r="C11955"/>
      <c r="D11955"/>
      <c r="E11955"/>
      <c r="F11955"/>
      <c r="G11955"/>
      <c r="H11955"/>
    </row>
    <row r="11956" spans="1:8" s="124" customFormat="1" x14ac:dyDescent="0.25">
      <c r="A11956"/>
      <c r="B11956"/>
      <c r="C11956"/>
      <c r="D11956"/>
      <c r="E11956"/>
      <c r="F11956"/>
      <c r="G11956"/>
      <c r="H11956"/>
    </row>
    <row r="11957" spans="1:8" s="124" customFormat="1" x14ac:dyDescent="0.25">
      <c r="A11957"/>
      <c r="B11957"/>
      <c r="C11957"/>
      <c r="D11957"/>
      <c r="E11957"/>
      <c r="F11957"/>
      <c r="G11957"/>
      <c r="H11957"/>
    </row>
    <row r="11958" spans="1:8" s="124" customFormat="1" x14ac:dyDescent="0.25">
      <c r="A11958"/>
      <c r="B11958"/>
      <c r="C11958"/>
      <c r="D11958"/>
      <c r="E11958"/>
      <c r="F11958"/>
      <c r="G11958"/>
      <c r="H11958"/>
    </row>
    <row r="11959" spans="1:8" s="124" customFormat="1" x14ac:dyDescent="0.25">
      <c r="A11959"/>
      <c r="B11959"/>
      <c r="C11959"/>
      <c r="D11959"/>
      <c r="E11959"/>
      <c r="F11959"/>
      <c r="G11959"/>
      <c r="H11959"/>
    </row>
    <row r="11960" spans="1:8" s="124" customFormat="1" x14ac:dyDescent="0.25">
      <c r="A11960"/>
      <c r="B11960"/>
      <c r="C11960"/>
      <c r="D11960"/>
      <c r="E11960"/>
      <c r="F11960"/>
      <c r="G11960"/>
      <c r="H11960"/>
    </row>
    <row r="11961" spans="1:8" s="124" customFormat="1" x14ac:dyDescent="0.25">
      <c r="A11961"/>
      <c r="B11961"/>
      <c r="C11961"/>
      <c r="D11961"/>
      <c r="E11961"/>
      <c r="F11961"/>
      <c r="G11961"/>
      <c r="H11961"/>
    </row>
    <row r="11962" spans="1:8" s="124" customFormat="1" x14ac:dyDescent="0.25">
      <c r="A11962"/>
      <c r="B11962"/>
      <c r="C11962"/>
      <c r="D11962"/>
      <c r="E11962"/>
      <c r="F11962"/>
      <c r="G11962"/>
      <c r="H11962"/>
    </row>
    <row r="11963" spans="1:8" s="124" customFormat="1" x14ac:dyDescent="0.25">
      <c r="A11963"/>
      <c r="B11963"/>
      <c r="C11963"/>
      <c r="D11963"/>
      <c r="E11963"/>
      <c r="F11963"/>
      <c r="G11963"/>
      <c r="H11963"/>
    </row>
    <row r="11964" spans="1:8" s="124" customFormat="1" x14ac:dyDescent="0.25">
      <c r="A11964"/>
      <c r="B11964"/>
      <c r="C11964"/>
      <c r="D11964"/>
      <c r="E11964"/>
      <c r="F11964"/>
      <c r="G11964"/>
      <c r="H11964"/>
    </row>
    <row r="11965" spans="1:8" s="124" customFormat="1" x14ac:dyDescent="0.25">
      <c r="A11965"/>
      <c r="B11965"/>
      <c r="C11965"/>
      <c r="D11965"/>
      <c r="E11965"/>
      <c r="F11965"/>
      <c r="G11965"/>
      <c r="H11965"/>
    </row>
    <row r="11966" spans="1:8" s="124" customFormat="1" x14ac:dyDescent="0.25">
      <c r="A11966"/>
      <c r="B11966"/>
      <c r="C11966"/>
      <c r="D11966"/>
      <c r="E11966"/>
      <c r="F11966"/>
      <c r="G11966"/>
      <c r="H11966"/>
    </row>
    <row r="11967" spans="1:8" s="124" customFormat="1" x14ac:dyDescent="0.25">
      <c r="A11967"/>
      <c r="B11967"/>
      <c r="C11967"/>
      <c r="D11967"/>
      <c r="E11967"/>
      <c r="F11967"/>
      <c r="G11967"/>
      <c r="H11967"/>
    </row>
    <row r="11968" spans="1:8" s="124" customFormat="1" x14ac:dyDescent="0.25">
      <c r="A11968"/>
      <c r="B11968"/>
      <c r="C11968"/>
      <c r="D11968"/>
      <c r="E11968"/>
      <c r="F11968"/>
      <c r="G11968"/>
      <c r="H11968"/>
    </row>
    <row r="11969" spans="1:8" s="124" customFormat="1" x14ac:dyDescent="0.25">
      <c r="A11969"/>
      <c r="B11969"/>
      <c r="C11969"/>
      <c r="D11969"/>
      <c r="E11969"/>
      <c r="F11969"/>
      <c r="G11969"/>
      <c r="H11969"/>
    </row>
    <row r="11970" spans="1:8" s="124" customFormat="1" x14ac:dyDescent="0.25">
      <c r="A11970"/>
      <c r="B11970"/>
      <c r="C11970"/>
      <c r="D11970"/>
      <c r="E11970"/>
      <c r="F11970"/>
      <c r="G11970"/>
      <c r="H11970"/>
    </row>
    <row r="11971" spans="1:8" s="124" customFormat="1" x14ac:dyDescent="0.25">
      <c r="A11971"/>
      <c r="B11971"/>
      <c r="C11971"/>
      <c r="D11971"/>
      <c r="E11971"/>
      <c r="F11971"/>
      <c r="G11971"/>
      <c r="H11971"/>
    </row>
    <row r="11972" spans="1:8" s="124" customFormat="1" x14ac:dyDescent="0.25">
      <c r="A11972"/>
      <c r="B11972"/>
      <c r="C11972"/>
      <c r="D11972"/>
      <c r="E11972"/>
      <c r="F11972"/>
      <c r="G11972"/>
      <c r="H11972"/>
    </row>
    <row r="11973" spans="1:8" s="124" customFormat="1" x14ac:dyDescent="0.25">
      <c r="A11973"/>
      <c r="B11973"/>
      <c r="C11973"/>
      <c r="D11973"/>
      <c r="E11973"/>
      <c r="F11973"/>
      <c r="G11973"/>
      <c r="H11973"/>
    </row>
    <row r="11974" spans="1:8" s="124" customFormat="1" x14ac:dyDescent="0.25">
      <c r="A11974"/>
      <c r="B11974"/>
      <c r="C11974"/>
      <c r="D11974"/>
      <c r="E11974"/>
      <c r="F11974"/>
      <c r="G11974"/>
      <c r="H11974"/>
    </row>
    <row r="11975" spans="1:8" s="124" customFormat="1" x14ac:dyDescent="0.25">
      <c r="A11975"/>
      <c r="B11975"/>
      <c r="C11975"/>
      <c r="D11975"/>
      <c r="E11975"/>
      <c r="F11975"/>
      <c r="G11975"/>
      <c r="H11975"/>
    </row>
    <row r="11976" spans="1:8" s="124" customFormat="1" x14ac:dyDescent="0.25">
      <c r="A11976"/>
      <c r="B11976"/>
      <c r="C11976"/>
      <c r="D11976"/>
      <c r="E11976"/>
      <c r="F11976"/>
      <c r="G11976"/>
      <c r="H11976"/>
    </row>
    <row r="11977" spans="1:8" s="124" customFormat="1" x14ac:dyDescent="0.25">
      <c r="A11977"/>
      <c r="B11977"/>
      <c r="C11977"/>
      <c r="D11977"/>
      <c r="E11977"/>
      <c r="F11977"/>
      <c r="G11977"/>
      <c r="H11977"/>
    </row>
    <row r="11978" spans="1:8" s="124" customFormat="1" x14ac:dyDescent="0.25">
      <c r="A11978"/>
      <c r="B11978"/>
      <c r="C11978"/>
      <c r="D11978"/>
      <c r="E11978"/>
      <c r="F11978"/>
      <c r="G11978"/>
      <c r="H11978"/>
    </row>
    <row r="11979" spans="1:8" s="124" customFormat="1" x14ac:dyDescent="0.25">
      <c r="A11979"/>
      <c r="B11979"/>
      <c r="C11979"/>
      <c r="D11979"/>
      <c r="E11979"/>
      <c r="F11979"/>
      <c r="G11979"/>
      <c r="H11979"/>
    </row>
    <row r="11980" spans="1:8" s="124" customFormat="1" x14ac:dyDescent="0.25">
      <c r="A11980"/>
      <c r="B11980"/>
      <c r="C11980"/>
      <c r="D11980"/>
      <c r="E11980"/>
      <c r="F11980"/>
      <c r="G11980"/>
      <c r="H11980"/>
    </row>
    <row r="11981" spans="1:8" s="124" customFormat="1" x14ac:dyDescent="0.25">
      <c r="A11981"/>
      <c r="B11981"/>
      <c r="C11981"/>
      <c r="D11981"/>
      <c r="E11981"/>
      <c r="F11981"/>
      <c r="G11981"/>
      <c r="H11981"/>
    </row>
    <row r="11982" spans="1:8" s="124" customFormat="1" x14ac:dyDescent="0.25">
      <c r="A11982"/>
      <c r="B11982"/>
      <c r="C11982"/>
      <c r="D11982"/>
      <c r="E11982"/>
      <c r="F11982"/>
      <c r="G11982"/>
      <c r="H11982"/>
    </row>
    <row r="11983" spans="1:8" s="124" customFormat="1" x14ac:dyDescent="0.25">
      <c r="A11983"/>
      <c r="B11983"/>
      <c r="C11983"/>
      <c r="D11983"/>
      <c r="E11983"/>
      <c r="F11983"/>
      <c r="G11983"/>
      <c r="H11983"/>
    </row>
    <row r="11984" spans="1:8" s="124" customFormat="1" x14ac:dyDescent="0.25">
      <c r="A11984"/>
      <c r="B11984"/>
      <c r="C11984"/>
      <c r="D11984"/>
      <c r="E11984"/>
      <c r="F11984"/>
      <c r="G11984"/>
      <c r="H11984"/>
    </row>
    <row r="11985" spans="1:8" s="124" customFormat="1" x14ac:dyDescent="0.25">
      <c r="A11985"/>
      <c r="B11985"/>
      <c r="C11985"/>
      <c r="D11985"/>
      <c r="E11985"/>
      <c r="F11985"/>
      <c r="G11985"/>
      <c r="H11985"/>
    </row>
    <row r="11986" spans="1:8" s="124" customFormat="1" x14ac:dyDescent="0.25">
      <c r="A11986"/>
      <c r="B11986"/>
      <c r="C11986"/>
      <c r="D11986"/>
      <c r="E11986"/>
      <c r="F11986"/>
      <c r="G11986"/>
      <c r="H11986"/>
    </row>
    <row r="11987" spans="1:8" s="124" customFormat="1" x14ac:dyDescent="0.25">
      <c r="A11987"/>
      <c r="B11987"/>
      <c r="C11987"/>
      <c r="D11987"/>
      <c r="E11987"/>
      <c r="F11987"/>
      <c r="G11987"/>
      <c r="H11987"/>
    </row>
    <row r="11988" spans="1:8" s="124" customFormat="1" x14ac:dyDescent="0.25">
      <c r="A11988"/>
      <c r="B11988"/>
      <c r="C11988"/>
      <c r="D11988"/>
      <c r="E11988"/>
      <c r="F11988"/>
      <c r="G11988"/>
      <c r="H11988"/>
    </row>
    <row r="11989" spans="1:8" s="124" customFormat="1" x14ac:dyDescent="0.25">
      <c r="A11989"/>
      <c r="B11989"/>
      <c r="C11989"/>
      <c r="D11989"/>
      <c r="E11989"/>
      <c r="F11989"/>
      <c r="G11989"/>
      <c r="H11989"/>
    </row>
    <row r="11990" spans="1:8" s="124" customFormat="1" x14ac:dyDescent="0.25">
      <c r="A11990"/>
      <c r="B11990"/>
      <c r="C11990"/>
      <c r="D11990"/>
      <c r="E11990"/>
      <c r="F11990"/>
      <c r="G11990"/>
      <c r="H11990"/>
    </row>
    <row r="11991" spans="1:8" s="124" customFormat="1" x14ac:dyDescent="0.25">
      <c r="A11991"/>
      <c r="B11991"/>
      <c r="C11991"/>
      <c r="D11991"/>
      <c r="E11991"/>
      <c r="F11991"/>
      <c r="G11991"/>
      <c r="H11991"/>
    </row>
    <row r="11992" spans="1:8" s="124" customFormat="1" x14ac:dyDescent="0.25">
      <c r="A11992"/>
      <c r="B11992"/>
      <c r="C11992"/>
      <c r="D11992"/>
      <c r="E11992"/>
      <c r="F11992"/>
      <c r="G11992"/>
      <c r="H11992"/>
    </row>
    <row r="11993" spans="1:8" s="124" customFormat="1" x14ac:dyDescent="0.25">
      <c r="A11993"/>
      <c r="B11993"/>
      <c r="C11993"/>
      <c r="D11993"/>
      <c r="E11993"/>
      <c r="F11993"/>
      <c r="G11993"/>
      <c r="H11993"/>
    </row>
    <row r="11994" spans="1:8" s="124" customFormat="1" x14ac:dyDescent="0.25">
      <c r="A11994"/>
      <c r="B11994"/>
      <c r="C11994"/>
      <c r="D11994"/>
      <c r="E11994"/>
      <c r="F11994"/>
      <c r="G11994"/>
      <c r="H11994"/>
    </row>
    <row r="11995" spans="1:8" s="124" customFormat="1" x14ac:dyDescent="0.25">
      <c r="A11995"/>
      <c r="B11995"/>
      <c r="C11995"/>
      <c r="D11995"/>
      <c r="E11995"/>
      <c r="F11995"/>
      <c r="G11995"/>
      <c r="H11995"/>
    </row>
    <row r="11996" spans="1:8" s="124" customFormat="1" x14ac:dyDescent="0.25">
      <c r="A11996"/>
      <c r="B11996"/>
      <c r="C11996"/>
      <c r="D11996"/>
      <c r="E11996"/>
      <c r="F11996"/>
      <c r="G11996"/>
      <c r="H11996"/>
    </row>
    <row r="11997" spans="1:8" s="124" customFormat="1" x14ac:dyDescent="0.25">
      <c r="A11997"/>
      <c r="B11997"/>
      <c r="C11997"/>
      <c r="D11997"/>
      <c r="E11997"/>
      <c r="F11997"/>
      <c r="G11997"/>
      <c r="H11997"/>
    </row>
    <row r="11998" spans="1:8" s="124" customFormat="1" x14ac:dyDescent="0.25">
      <c r="A11998"/>
      <c r="B11998"/>
      <c r="C11998"/>
      <c r="D11998"/>
      <c r="E11998"/>
      <c r="F11998"/>
      <c r="G11998"/>
      <c r="H11998"/>
    </row>
    <row r="11999" spans="1:8" s="124" customFormat="1" x14ac:dyDescent="0.25">
      <c r="A11999"/>
      <c r="B11999"/>
      <c r="C11999"/>
      <c r="D11999"/>
      <c r="E11999"/>
      <c r="F11999"/>
      <c r="G11999"/>
      <c r="H11999"/>
    </row>
    <row r="12000" spans="1:8" s="124" customFormat="1" x14ac:dyDescent="0.25">
      <c r="A12000"/>
      <c r="B12000"/>
      <c r="C12000"/>
      <c r="D12000"/>
      <c r="E12000"/>
      <c r="F12000"/>
      <c r="G12000"/>
      <c r="H12000"/>
    </row>
    <row r="12001" spans="1:8" s="124" customFormat="1" x14ac:dyDescent="0.25">
      <c r="A12001"/>
      <c r="B12001"/>
      <c r="C12001"/>
      <c r="D12001"/>
      <c r="E12001"/>
      <c r="F12001"/>
      <c r="G12001"/>
      <c r="H12001"/>
    </row>
    <row r="12002" spans="1:8" s="124" customFormat="1" x14ac:dyDescent="0.25">
      <c r="A12002"/>
      <c r="B12002"/>
      <c r="C12002"/>
      <c r="D12002"/>
      <c r="E12002"/>
      <c r="F12002"/>
      <c r="G12002"/>
      <c r="H12002"/>
    </row>
    <row r="12003" spans="1:8" s="124" customFormat="1" x14ac:dyDescent="0.25">
      <c r="A12003"/>
      <c r="B12003"/>
      <c r="C12003"/>
      <c r="D12003"/>
      <c r="E12003"/>
      <c r="F12003"/>
      <c r="G12003"/>
      <c r="H12003"/>
    </row>
    <row r="12004" spans="1:8" s="124" customFormat="1" x14ac:dyDescent="0.25">
      <c r="A12004"/>
      <c r="B12004"/>
      <c r="C12004"/>
      <c r="D12004"/>
      <c r="E12004"/>
      <c r="F12004"/>
      <c r="G12004"/>
      <c r="H12004"/>
    </row>
    <row r="12005" spans="1:8" s="124" customFormat="1" x14ac:dyDescent="0.25">
      <c r="A12005"/>
      <c r="B12005"/>
      <c r="C12005"/>
      <c r="D12005"/>
      <c r="E12005"/>
      <c r="F12005"/>
      <c r="G12005"/>
      <c r="H12005"/>
    </row>
    <row r="12006" spans="1:8" s="124" customFormat="1" x14ac:dyDescent="0.25">
      <c r="A12006"/>
      <c r="B12006"/>
      <c r="C12006"/>
      <c r="D12006"/>
      <c r="E12006"/>
      <c r="F12006"/>
      <c r="G12006"/>
      <c r="H12006"/>
    </row>
    <row r="12007" spans="1:8" s="124" customFormat="1" x14ac:dyDescent="0.25">
      <c r="A12007"/>
      <c r="B12007"/>
      <c r="C12007"/>
      <c r="D12007"/>
      <c r="E12007"/>
      <c r="F12007"/>
      <c r="G12007"/>
      <c r="H12007"/>
    </row>
    <row r="12008" spans="1:8" s="124" customFormat="1" x14ac:dyDescent="0.25">
      <c r="A12008"/>
      <c r="B12008"/>
      <c r="C12008"/>
      <c r="D12008"/>
      <c r="E12008"/>
      <c r="F12008"/>
      <c r="G12008"/>
      <c r="H12008"/>
    </row>
    <row r="12009" spans="1:8" s="124" customFormat="1" x14ac:dyDescent="0.25">
      <c r="A12009"/>
      <c r="B12009"/>
      <c r="C12009"/>
      <c r="D12009"/>
      <c r="E12009"/>
      <c r="F12009"/>
      <c r="G12009"/>
      <c r="H12009"/>
    </row>
    <row r="12010" spans="1:8" s="124" customFormat="1" x14ac:dyDescent="0.25">
      <c r="A12010"/>
      <c r="B12010"/>
      <c r="C12010"/>
      <c r="D12010"/>
      <c r="E12010"/>
      <c r="F12010"/>
      <c r="G12010"/>
      <c r="H12010"/>
    </row>
    <row r="12011" spans="1:8" s="124" customFormat="1" x14ac:dyDescent="0.25">
      <c r="A12011"/>
      <c r="B12011"/>
      <c r="C12011"/>
      <c r="D12011"/>
      <c r="E12011"/>
      <c r="F12011"/>
      <c r="G12011"/>
      <c r="H12011"/>
    </row>
    <row r="12012" spans="1:8" s="124" customFormat="1" x14ac:dyDescent="0.25">
      <c r="A12012"/>
      <c r="B12012"/>
      <c r="C12012"/>
      <c r="D12012"/>
      <c r="E12012"/>
      <c r="F12012"/>
      <c r="G12012"/>
      <c r="H12012"/>
    </row>
    <row r="12013" spans="1:8" s="124" customFormat="1" x14ac:dyDescent="0.25">
      <c r="A12013"/>
      <c r="B12013"/>
      <c r="C12013"/>
      <c r="D12013"/>
      <c r="E12013"/>
      <c r="F12013"/>
      <c r="G12013"/>
      <c r="H12013"/>
    </row>
    <row r="12014" spans="1:8" s="124" customFormat="1" x14ac:dyDescent="0.25">
      <c r="A12014"/>
      <c r="B12014"/>
      <c r="C12014"/>
      <c r="D12014"/>
      <c r="E12014"/>
      <c r="F12014"/>
      <c r="G12014"/>
      <c r="H12014"/>
    </row>
    <row r="12015" spans="1:8" s="124" customFormat="1" x14ac:dyDescent="0.25">
      <c r="A12015"/>
      <c r="B12015"/>
      <c r="C12015"/>
      <c r="D12015"/>
      <c r="E12015"/>
      <c r="F12015"/>
      <c r="G12015"/>
      <c r="H12015"/>
    </row>
    <row r="12016" spans="1:8" s="124" customFormat="1" x14ac:dyDescent="0.25">
      <c r="A12016"/>
      <c r="B12016"/>
      <c r="C12016"/>
      <c r="D12016"/>
      <c r="E12016"/>
      <c r="F12016"/>
      <c r="G12016"/>
      <c r="H12016"/>
    </row>
    <row r="12017" spans="1:8" s="124" customFormat="1" x14ac:dyDescent="0.25">
      <c r="A12017"/>
      <c r="B12017"/>
      <c r="C12017"/>
      <c r="D12017"/>
      <c r="E12017"/>
      <c r="F12017"/>
      <c r="G12017"/>
      <c r="H12017"/>
    </row>
    <row r="12018" spans="1:8" s="124" customFormat="1" x14ac:dyDescent="0.25">
      <c r="A12018"/>
      <c r="B12018"/>
      <c r="C12018"/>
      <c r="D12018"/>
      <c r="E12018"/>
      <c r="F12018"/>
      <c r="G12018"/>
      <c r="H12018"/>
    </row>
    <row r="12019" spans="1:8" s="124" customFormat="1" x14ac:dyDescent="0.25">
      <c r="A12019"/>
      <c r="B12019"/>
      <c r="C12019"/>
      <c r="D12019"/>
      <c r="E12019"/>
      <c r="F12019"/>
      <c r="G12019"/>
      <c r="H12019"/>
    </row>
    <row r="12020" spans="1:8" s="124" customFormat="1" x14ac:dyDescent="0.25">
      <c r="A12020"/>
      <c r="B12020"/>
      <c r="C12020"/>
      <c r="D12020"/>
      <c r="E12020"/>
      <c r="F12020"/>
      <c r="G12020"/>
      <c r="H12020"/>
    </row>
    <row r="12021" spans="1:8" s="124" customFormat="1" x14ac:dyDescent="0.25">
      <c r="A12021"/>
      <c r="B12021"/>
      <c r="C12021"/>
      <c r="D12021"/>
      <c r="E12021"/>
      <c r="F12021"/>
      <c r="G12021"/>
      <c r="H12021"/>
    </row>
    <row r="12022" spans="1:8" s="124" customFormat="1" x14ac:dyDescent="0.25">
      <c r="A12022"/>
      <c r="B12022"/>
      <c r="C12022"/>
      <c r="D12022"/>
      <c r="E12022"/>
      <c r="F12022"/>
      <c r="G12022"/>
      <c r="H12022"/>
    </row>
    <row r="12023" spans="1:8" s="124" customFormat="1" x14ac:dyDescent="0.25">
      <c r="A12023"/>
      <c r="B12023"/>
      <c r="C12023"/>
      <c r="D12023"/>
      <c r="E12023"/>
      <c r="F12023"/>
      <c r="G12023"/>
      <c r="H12023"/>
    </row>
    <row r="12024" spans="1:8" s="124" customFormat="1" x14ac:dyDescent="0.25">
      <c r="A12024"/>
      <c r="B12024"/>
      <c r="C12024"/>
      <c r="D12024"/>
      <c r="E12024"/>
      <c r="F12024"/>
      <c r="G12024"/>
      <c r="H12024"/>
    </row>
    <row r="12025" spans="1:8" s="124" customFormat="1" x14ac:dyDescent="0.25">
      <c r="A12025"/>
      <c r="B12025"/>
      <c r="C12025"/>
      <c r="D12025"/>
      <c r="E12025"/>
      <c r="F12025"/>
      <c r="G12025"/>
      <c r="H12025"/>
    </row>
    <row r="12026" spans="1:8" s="124" customFormat="1" x14ac:dyDescent="0.25">
      <c r="A12026"/>
      <c r="B12026"/>
      <c r="C12026"/>
      <c r="D12026"/>
      <c r="E12026"/>
      <c r="F12026"/>
      <c r="G12026"/>
      <c r="H12026"/>
    </row>
    <row r="12027" spans="1:8" s="124" customFormat="1" x14ac:dyDescent="0.25">
      <c r="A12027"/>
      <c r="B12027"/>
      <c r="C12027"/>
      <c r="D12027"/>
      <c r="E12027"/>
      <c r="F12027"/>
      <c r="G12027"/>
      <c r="H12027"/>
    </row>
    <row r="12028" spans="1:8" s="124" customFormat="1" x14ac:dyDescent="0.25">
      <c r="A12028"/>
      <c r="B12028"/>
      <c r="C12028"/>
      <c r="D12028"/>
      <c r="E12028"/>
      <c r="F12028"/>
      <c r="G12028"/>
      <c r="H12028"/>
    </row>
    <row r="12029" spans="1:8" s="124" customFormat="1" x14ac:dyDescent="0.25">
      <c r="A12029"/>
      <c r="B12029"/>
      <c r="C12029"/>
      <c r="D12029"/>
      <c r="E12029"/>
      <c r="F12029"/>
      <c r="G12029"/>
      <c r="H12029"/>
    </row>
    <row r="12030" spans="1:8" s="124" customFormat="1" x14ac:dyDescent="0.25">
      <c r="A12030"/>
      <c r="B12030"/>
      <c r="C12030"/>
      <c r="D12030"/>
      <c r="E12030"/>
      <c r="F12030"/>
      <c r="G12030"/>
      <c r="H12030"/>
    </row>
    <row r="12031" spans="1:8" s="124" customFormat="1" x14ac:dyDescent="0.25">
      <c r="A12031"/>
      <c r="B12031"/>
      <c r="C12031"/>
      <c r="D12031"/>
      <c r="E12031"/>
      <c r="F12031"/>
      <c r="G12031"/>
      <c r="H12031"/>
    </row>
    <row r="12032" spans="1:8" s="124" customFormat="1" x14ac:dyDescent="0.25">
      <c r="A12032"/>
      <c r="B12032"/>
      <c r="C12032"/>
      <c r="D12032"/>
      <c r="E12032"/>
      <c r="F12032"/>
      <c r="G12032"/>
      <c r="H12032"/>
    </row>
    <row r="12033" spans="1:8" s="124" customFormat="1" x14ac:dyDescent="0.25">
      <c r="A12033"/>
      <c r="B12033"/>
      <c r="C12033"/>
      <c r="D12033"/>
      <c r="E12033"/>
      <c r="F12033"/>
      <c r="G12033"/>
      <c r="H12033"/>
    </row>
    <row r="12034" spans="1:8" s="124" customFormat="1" x14ac:dyDescent="0.25">
      <c r="A12034"/>
      <c r="B12034"/>
      <c r="C12034"/>
      <c r="D12034"/>
      <c r="E12034"/>
      <c r="F12034"/>
      <c r="G12034"/>
      <c r="H12034"/>
    </row>
    <row r="12035" spans="1:8" s="124" customFormat="1" x14ac:dyDescent="0.25">
      <c r="A12035"/>
      <c r="B12035"/>
      <c r="C12035"/>
      <c r="D12035"/>
      <c r="E12035"/>
      <c r="F12035"/>
      <c r="G12035"/>
      <c r="H12035"/>
    </row>
    <row r="12036" spans="1:8" s="124" customFormat="1" x14ac:dyDescent="0.25">
      <c r="A12036"/>
      <c r="B12036"/>
      <c r="C12036"/>
      <c r="D12036"/>
      <c r="E12036"/>
      <c r="F12036"/>
      <c r="G12036"/>
      <c r="H12036"/>
    </row>
    <row r="12037" spans="1:8" s="124" customFormat="1" x14ac:dyDescent="0.25">
      <c r="A12037"/>
      <c r="B12037"/>
      <c r="C12037"/>
      <c r="D12037"/>
      <c r="E12037"/>
      <c r="F12037"/>
      <c r="G12037"/>
      <c r="H12037"/>
    </row>
    <row r="12038" spans="1:8" s="124" customFormat="1" x14ac:dyDescent="0.25">
      <c r="A12038"/>
      <c r="B12038"/>
      <c r="C12038"/>
      <c r="D12038"/>
      <c r="E12038"/>
      <c r="F12038"/>
      <c r="G12038"/>
      <c r="H12038"/>
    </row>
    <row r="12039" spans="1:8" s="124" customFormat="1" x14ac:dyDescent="0.25">
      <c r="A12039"/>
      <c r="B12039"/>
      <c r="C12039"/>
      <c r="D12039"/>
      <c r="E12039"/>
      <c r="F12039"/>
      <c r="G12039"/>
      <c r="H12039"/>
    </row>
    <row r="12040" spans="1:8" s="124" customFormat="1" x14ac:dyDescent="0.25">
      <c r="A12040"/>
      <c r="B12040"/>
      <c r="C12040"/>
      <c r="D12040"/>
      <c r="E12040"/>
      <c r="F12040"/>
      <c r="G12040"/>
      <c r="H12040"/>
    </row>
    <row r="12041" spans="1:8" s="124" customFormat="1" x14ac:dyDescent="0.25">
      <c r="A12041"/>
      <c r="B12041"/>
      <c r="C12041"/>
      <c r="D12041"/>
      <c r="E12041"/>
      <c r="F12041"/>
      <c r="G12041"/>
      <c r="H12041"/>
    </row>
    <row r="12042" spans="1:8" s="124" customFormat="1" x14ac:dyDescent="0.25">
      <c r="A12042"/>
      <c r="B12042"/>
      <c r="C12042"/>
      <c r="D12042"/>
      <c r="E12042"/>
      <c r="F12042"/>
      <c r="G12042"/>
      <c r="H12042"/>
    </row>
    <row r="12043" spans="1:8" s="124" customFormat="1" x14ac:dyDescent="0.25">
      <c r="A12043"/>
      <c r="B12043"/>
      <c r="C12043"/>
      <c r="D12043"/>
      <c r="E12043"/>
      <c r="F12043"/>
      <c r="G12043"/>
      <c r="H12043"/>
    </row>
    <row r="12044" spans="1:8" s="124" customFormat="1" x14ac:dyDescent="0.25">
      <c r="A12044"/>
      <c r="B12044"/>
      <c r="C12044"/>
      <c r="D12044"/>
      <c r="E12044"/>
      <c r="F12044"/>
      <c r="G12044"/>
      <c r="H12044"/>
    </row>
    <row r="12045" spans="1:8" s="124" customFormat="1" x14ac:dyDescent="0.25">
      <c r="A12045"/>
      <c r="B12045"/>
      <c r="C12045"/>
      <c r="D12045"/>
      <c r="E12045"/>
      <c r="F12045"/>
      <c r="G12045"/>
      <c r="H12045"/>
    </row>
    <row r="12046" spans="1:8" s="124" customFormat="1" x14ac:dyDescent="0.25">
      <c r="A12046"/>
      <c r="B12046"/>
      <c r="C12046"/>
      <c r="D12046"/>
      <c r="E12046"/>
      <c r="F12046"/>
      <c r="G12046"/>
      <c r="H12046"/>
    </row>
    <row r="12047" spans="1:8" s="124" customFormat="1" x14ac:dyDescent="0.25">
      <c r="A12047"/>
      <c r="B12047"/>
      <c r="C12047"/>
      <c r="D12047"/>
      <c r="E12047"/>
      <c r="F12047"/>
      <c r="G12047"/>
      <c r="H12047"/>
    </row>
    <row r="12048" spans="1:8" s="124" customFormat="1" x14ac:dyDescent="0.25">
      <c r="A12048"/>
      <c r="B12048"/>
      <c r="C12048"/>
      <c r="D12048"/>
      <c r="E12048"/>
      <c r="F12048"/>
      <c r="G12048"/>
      <c r="H12048"/>
    </row>
    <row r="12049" spans="1:8" s="124" customFormat="1" x14ac:dyDescent="0.25">
      <c r="A12049"/>
      <c r="B12049"/>
      <c r="C12049"/>
      <c r="D12049"/>
      <c r="E12049"/>
      <c r="F12049"/>
      <c r="G12049"/>
      <c r="H12049"/>
    </row>
    <row r="12050" spans="1:8" s="124" customFormat="1" x14ac:dyDescent="0.25">
      <c r="A12050"/>
      <c r="B12050"/>
      <c r="C12050"/>
      <c r="D12050"/>
      <c r="E12050"/>
      <c r="F12050"/>
      <c r="G12050"/>
      <c r="H12050"/>
    </row>
    <row r="12051" spans="1:8" s="124" customFormat="1" x14ac:dyDescent="0.25">
      <c r="A12051"/>
      <c r="B12051"/>
      <c r="C12051"/>
      <c r="D12051"/>
      <c r="E12051"/>
      <c r="F12051"/>
      <c r="G12051"/>
      <c r="H12051"/>
    </row>
    <row r="12052" spans="1:8" s="124" customFormat="1" x14ac:dyDescent="0.25">
      <c r="A12052"/>
      <c r="B12052"/>
      <c r="C12052"/>
      <c r="D12052"/>
      <c r="E12052"/>
      <c r="F12052"/>
      <c r="G12052"/>
      <c r="H12052"/>
    </row>
    <row r="12053" spans="1:8" s="124" customFormat="1" x14ac:dyDescent="0.25">
      <c r="A12053"/>
      <c r="B12053"/>
      <c r="C12053"/>
      <c r="D12053"/>
      <c r="E12053"/>
      <c r="F12053"/>
      <c r="G12053"/>
      <c r="H12053"/>
    </row>
    <row r="12054" spans="1:8" s="124" customFormat="1" x14ac:dyDescent="0.25">
      <c r="A12054"/>
      <c r="B12054"/>
      <c r="C12054"/>
      <c r="D12054"/>
      <c r="E12054"/>
      <c r="F12054"/>
      <c r="G12054"/>
      <c r="H12054"/>
    </row>
    <row r="12055" spans="1:8" s="124" customFormat="1" x14ac:dyDescent="0.25">
      <c r="A12055"/>
      <c r="B12055"/>
      <c r="C12055"/>
      <c r="D12055"/>
      <c r="E12055"/>
      <c r="F12055"/>
      <c r="G12055"/>
      <c r="H12055"/>
    </row>
    <row r="12056" spans="1:8" s="124" customFormat="1" x14ac:dyDescent="0.25">
      <c r="A12056"/>
      <c r="B12056"/>
      <c r="C12056"/>
      <c r="D12056"/>
      <c r="E12056"/>
      <c r="F12056"/>
      <c r="G12056"/>
      <c r="H12056"/>
    </row>
    <row r="12057" spans="1:8" s="124" customFormat="1" x14ac:dyDescent="0.25">
      <c r="A12057"/>
      <c r="B12057"/>
      <c r="C12057"/>
      <c r="D12057"/>
      <c r="E12057"/>
      <c r="F12057"/>
      <c r="G12057"/>
      <c r="H12057"/>
    </row>
    <row r="12058" spans="1:8" s="124" customFormat="1" x14ac:dyDescent="0.25">
      <c r="A12058"/>
      <c r="B12058"/>
      <c r="C12058"/>
      <c r="D12058"/>
      <c r="E12058"/>
      <c r="F12058"/>
      <c r="G12058"/>
      <c r="H12058"/>
    </row>
    <row r="12059" spans="1:8" s="124" customFormat="1" x14ac:dyDescent="0.25">
      <c r="A12059"/>
      <c r="B12059"/>
      <c r="C12059"/>
      <c r="D12059"/>
      <c r="E12059"/>
      <c r="F12059"/>
      <c r="G12059"/>
      <c r="H12059"/>
    </row>
    <row r="12060" spans="1:8" s="124" customFormat="1" x14ac:dyDescent="0.25">
      <c r="A12060"/>
      <c r="B12060"/>
      <c r="C12060"/>
      <c r="D12060"/>
      <c r="E12060"/>
      <c r="F12060"/>
      <c r="G12060"/>
      <c r="H12060"/>
    </row>
    <row r="12061" spans="1:8" s="124" customFormat="1" x14ac:dyDescent="0.25">
      <c r="A12061"/>
      <c r="B12061"/>
      <c r="C12061"/>
      <c r="D12061"/>
      <c r="E12061"/>
      <c r="F12061"/>
      <c r="G12061"/>
      <c r="H12061"/>
    </row>
    <row r="12062" spans="1:8" s="124" customFormat="1" x14ac:dyDescent="0.25">
      <c r="A12062"/>
      <c r="B12062"/>
      <c r="C12062"/>
      <c r="D12062"/>
      <c r="E12062"/>
      <c r="F12062"/>
      <c r="G12062"/>
      <c r="H12062"/>
    </row>
    <row r="12063" spans="1:8" s="124" customFormat="1" x14ac:dyDescent="0.25">
      <c r="A12063"/>
      <c r="B12063"/>
      <c r="C12063"/>
      <c r="D12063"/>
      <c r="E12063"/>
      <c r="F12063"/>
      <c r="G12063"/>
      <c r="H12063"/>
    </row>
    <row r="12064" spans="1:8" s="124" customFormat="1" x14ac:dyDescent="0.25">
      <c r="A12064"/>
      <c r="B12064"/>
      <c r="C12064"/>
      <c r="D12064"/>
      <c r="E12064"/>
      <c r="F12064"/>
      <c r="G12064"/>
      <c r="H12064"/>
    </row>
    <row r="12065" spans="1:8" s="124" customFormat="1" x14ac:dyDescent="0.25">
      <c r="A12065"/>
      <c r="B12065"/>
      <c r="C12065"/>
      <c r="D12065"/>
      <c r="E12065"/>
      <c r="F12065"/>
      <c r="G12065"/>
      <c r="H12065"/>
    </row>
    <row r="12066" spans="1:8" s="124" customFormat="1" x14ac:dyDescent="0.25">
      <c r="A12066"/>
      <c r="B12066"/>
      <c r="C12066"/>
      <c r="D12066"/>
      <c r="E12066"/>
      <c r="F12066"/>
      <c r="G12066"/>
      <c r="H12066"/>
    </row>
    <row r="12067" spans="1:8" s="124" customFormat="1" x14ac:dyDescent="0.25">
      <c r="A12067"/>
      <c r="B12067"/>
      <c r="C12067"/>
      <c r="D12067"/>
      <c r="E12067"/>
      <c r="F12067"/>
      <c r="G12067"/>
      <c r="H12067"/>
    </row>
    <row r="12068" spans="1:8" s="124" customFormat="1" x14ac:dyDescent="0.25">
      <c r="A12068"/>
      <c r="B12068"/>
      <c r="C12068"/>
      <c r="D12068"/>
      <c r="E12068"/>
      <c r="F12068"/>
      <c r="G12068"/>
      <c r="H12068"/>
    </row>
    <row r="12069" spans="1:8" s="124" customFormat="1" x14ac:dyDescent="0.25">
      <c r="A12069"/>
      <c r="B12069"/>
      <c r="C12069"/>
      <c r="D12069"/>
      <c r="E12069"/>
      <c r="F12069"/>
      <c r="G12069"/>
      <c r="H12069"/>
    </row>
    <row r="12070" spans="1:8" s="124" customFormat="1" x14ac:dyDescent="0.25">
      <c r="A12070"/>
      <c r="B12070"/>
      <c r="C12070"/>
      <c r="D12070"/>
      <c r="E12070"/>
      <c r="F12070"/>
      <c r="G12070"/>
      <c r="H12070"/>
    </row>
    <row r="12071" spans="1:8" s="124" customFormat="1" x14ac:dyDescent="0.25">
      <c r="A12071"/>
      <c r="B12071"/>
      <c r="C12071"/>
      <c r="D12071"/>
      <c r="E12071"/>
      <c r="F12071"/>
      <c r="G12071"/>
      <c r="H12071"/>
    </row>
    <row r="12072" spans="1:8" s="124" customFormat="1" x14ac:dyDescent="0.25">
      <c r="A12072"/>
      <c r="B12072"/>
      <c r="C12072"/>
      <c r="D12072"/>
      <c r="E12072"/>
      <c r="F12072"/>
      <c r="G12072"/>
      <c r="H12072"/>
    </row>
    <row r="12073" spans="1:8" s="124" customFormat="1" x14ac:dyDescent="0.25">
      <c r="A12073"/>
      <c r="B12073"/>
      <c r="C12073"/>
      <c r="D12073"/>
      <c r="E12073"/>
      <c r="F12073"/>
      <c r="G12073"/>
      <c r="H12073"/>
    </row>
    <row r="12074" spans="1:8" s="124" customFormat="1" x14ac:dyDescent="0.25">
      <c r="A12074"/>
      <c r="B12074"/>
      <c r="C12074"/>
      <c r="D12074"/>
      <c r="E12074"/>
      <c r="F12074"/>
      <c r="G12074"/>
      <c r="H12074"/>
    </row>
    <row r="12075" spans="1:8" s="124" customFormat="1" x14ac:dyDescent="0.25">
      <c r="A12075"/>
      <c r="B12075"/>
      <c r="C12075"/>
      <c r="D12075"/>
      <c r="E12075"/>
      <c r="F12075"/>
      <c r="G12075"/>
      <c r="H12075"/>
    </row>
    <row r="12076" spans="1:8" s="124" customFormat="1" x14ac:dyDescent="0.25">
      <c r="A12076"/>
      <c r="B12076"/>
      <c r="C12076"/>
      <c r="D12076"/>
      <c r="E12076"/>
      <c r="F12076"/>
      <c r="G12076"/>
      <c r="H12076"/>
    </row>
    <row r="12077" spans="1:8" s="124" customFormat="1" x14ac:dyDescent="0.25">
      <c r="A12077"/>
      <c r="B12077"/>
      <c r="C12077"/>
      <c r="D12077"/>
      <c r="E12077"/>
      <c r="F12077"/>
      <c r="G12077"/>
      <c r="H12077"/>
    </row>
    <row r="12078" spans="1:8" s="124" customFormat="1" x14ac:dyDescent="0.25">
      <c r="A12078"/>
      <c r="B12078"/>
      <c r="C12078"/>
      <c r="D12078"/>
      <c r="E12078"/>
      <c r="F12078"/>
      <c r="G12078"/>
      <c r="H12078"/>
    </row>
    <row r="12079" spans="1:8" s="124" customFormat="1" x14ac:dyDescent="0.25">
      <c r="A12079"/>
      <c r="B12079"/>
      <c r="C12079"/>
      <c r="D12079"/>
      <c r="E12079"/>
      <c r="F12079"/>
      <c r="G12079"/>
      <c r="H12079"/>
    </row>
    <row r="12080" spans="1:8" s="124" customFormat="1" x14ac:dyDescent="0.25">
      <c r="A12080"/>
      <c r="B12080"/>
      <c r="C12080"/>
      <c r="D12080"/>
      <c r="E12080"/>
      <c r="F12080"/>
      <c r="G12080"/>
      <c r="H12080"/>
    </row>
    <row r="12081" spans="1:8" s="124" customFormat="1" x14ac:dyDescent="0.25">
      <c r="A12081"/>
      <c r="B12081"/>
      <c r="C12081"/>
      <c r="D12081"/>
      <c r="E12081"/>
      <c r="F12081"/>
      <c r="G12081"/>
      <c r="H12081"/>
    </row>
    <row r="12082" spans="1:8" s="124" customFormat="1" x14ac:dyDescent="0.25">
      <c r="A12082"/>
      <c r="B12082"/>
      <c r="C12082"/>
      <c r="D12082"/>
      <c r="E12082"/>
      <c r="F12082"/>
      <c r="G12082"/>
      <c r="H12082"/>
    </row>
    <row r="12083" spans="1:8" s="124" customFormat="1" x14ac:dyDescent="0.25">
      <c r="A12083"/>
      <c r="B12083"/>
      <c r="C12083"/>
      <c r="D12083"/>
      <c r="E12083"/>
      <c r="F12083"/>
      <c r="G12083"/>
      <c r="H12083"/>
    </row>
    <row r="12084" spans="1:8" s="124" customFormat="1" x14ac:dyDescent="0.25">
      <c r="A12084"/>
      <c r="B12084"/>
      <c r="C12084"/>
      <c r="D12084"/>
      <c r="E12084"/>
      <c r="F12084"/>
      <c r="G12084"/>
      <c r="H12084"/>
    </row>
    <row r="12085" spans="1:8" s="124" customFormat="1" x14ac:dyDescent="0.25">
      <c r="A12085"/>
      <c r="B12085"/>
      <c r="C12085"/>
      <c r="D12085"/>
      <c r="E12085"/>
      <c r="F12085"/>
      <c r="G12085"/>
      <c r="H12085"/>
    </row>
    <row r="12086" spans="1:8" s="124" customFormat="1" x14ac:dyDescent="0.25">
      <c r="A12086"/>
      <c r="B12086"/>
      <c r="C12086"/>
      <c r="D12086"/>
      <c r="E12086"/>
      <c r="F12086"/>
      <c r="G12086"/>
      <c r="H12086"/>
    </row>
    <row r="12087" spans="1:8" s="124" customFormat="1" x14ac:dyDescent="0.25">
      <c r="A12087"/>
      <c r="B12087"/>
      <c r="C12087"/>
      <c r="D12087"/>
      <c r="E12087"/>
      <c r="F12087"/>
      <c r="G12087"/>
      <c r="H12087"/>
    </row>
    <row r="12088" spans="1:8" s="124" customFormat="1" x14ac:dyDescent="0.25">
      <c r="A12088"/>
      <c r="B12088"/>
      <c r="C12088"/>
      <c r="D12088"/>
      <c r="E12088"/>
      <c r="F12088"/>
      <c r="G12088"/>
      <c r="H12088"/>
    </row>
    <row r="12089" spans="1:8" s="124" customFormat="1" x14ac:dyDescent="0.25">
      <c r="A12089"/>
      <c r="B12089"/>
      <c r="C12089"/>
      <c r="D12089"/>
      <c r="E12089"/>
      <c r="F12089"/>
      <c r="G12089"/>
      <c r="H12089"/>
    </row>
    <row r="12090" spans="1:8" s="124" customFormat="1" x14ac:dyDescent="0.25">
      <c r="A12090"/>
      <c r="B12090"/>
      <c r="C12090"/>
      <c r="D12090"/>
      <c r="E12090"/>
      <c r="F12090"/>
      <c r="G12090"/>
      <c r="H12090"/>
    </row>
    <row r="12091" spans="1:8" s="124" customFormat="1" x14ac:dyDescent="0.25">
      <c r="A12091"/>
      <c r="B12091"/>
      <c r="C12091"/>
      <c r="D12091"/>
      <c r="E12091"/>
      <c r="F12091"/>
      <c r="G12091"/>
      <c r="H12091"/>
    </row>
    <row r="12092" spans="1:8" s="124" customFormat="1" x14ac:dyDescent="0.25">
      <c r="A12092"/>
      <c r="B12092"/>
      <c r="C12092"/>
      <c r="D12092"/>
      <c r="E12092"/>
      <c r="F12092"/>
      <c r="G12092"/>
      <c r="H12092"/>
    </row>
    <row r="12093" spans="1:8" s="124" customFormat="1" x14ac:dyDescent="0.25">
      <c r="A12093"/>
      <c r="B12093"/>
      <c r="C12093"/>
      <c r="D12093"/>
      <c r="E12093"/>
      <c r="F12093"/>
      <c r="G12093"/>
      <c r="H12093"/>
    </row>
    <row r="12094" spans="1:8" s="124" customFormat="1" x14ac:dyDescent="0.25">
      <c r="A12094"/>
      <c r="B12094"/>
      <c r="C12094"/>
      <c r="D12094"/>
      <c r="E12094"/>
      <c r="F12094"/>
      <c r="G12094"/>
      <c r="H12094"/>
    </row>
    <row r="12095" spans="1:8" s="124" customFormat="1" x14ac:dyDescent="0.25">
      <c r="A12095"/>
      <c r="B12095"/>
      <c r="C12095"/>
      <c r="D12095"/>
      <c r="E12095"/>
      <c r="F12095"/>
      <c r="G12095"/>
      <c r="H12095"/>
    </row>
    <row r="12096" spans="1:8" s="124" customFormat="1" x14ac:dyDescent="0.25">
      <c r="A12096"/>
      <c r="B12096"/>
      <c r="C12096"/>
      <c r="D12096"/>
      <c r="E12096"/>
      <c r="F12096"/>
      <c r="G12096"/>
      <c r="H12096"/>
    </row>
    <row r="12097" spans="1:8" s="124" customFormat="1" x14ac:dyDescent="0.25">
      <c r="A12097"/>
      <c r="B12097"/>
      <c r="C12097"/>
      <c r="D12097"/>
      <c r="E12097"/>
      <c r="F12097"/>
      <c r="G12097"/>
      <c r="H12097"/>
    </row>
    <row r="12098" spans="1:8" s="124" customFormat="1" x14ac:dyDescent="0.25">
      <c r="A12098"/>
      <c r="B12098"/>
      <c r="C12098"/>
      <c r="D12098"/>
      <c r="E12098"/>
      <c r="F12098"/>
      <c r="G12098"/>
      <c r="H12098"/>
    </row>
    <row r="12099" spans="1:8" s="124" customFormat="1" x14ac:dyDescent="0.25">
      <c r="A12099"/>
      <c r="B12099"/>
      <c r="C12099"/>
      <c r="D12099"/>
      <c r="E12099"/>
      <c r="F12099"/>
      <c r="G12099"/>
      <c r="H12099"/>
    </row>
    <row r="12100" spans="1:8" s="124" customFormat="1" x14ac:dyDescent="0.25">
      <c r="A12100"/>
      <c r="B12100"/>
      <c r="C12100"/>
      <c r="D12100"/>
      <c r="E12100"/>
      <c r="F12100"/>
      <c r="G12100"/>
      <c r="H12100"/>
    </row>
    <row r="12101" spans="1:8" s="124" customFormat="1" x14ac:dyDescent="0.25">
      <c r="A12101"/>
      <c r="B12101"/>
      <c r="C12101"/>
      <c r="D12101"/>
      <c r="E12101"/>
      <c r="F12101"/>
      <c r="G12101"/>
      <c r="H12101"/>
    </row>
    <row r="12102" spans="1:8" s="124" customFormat="1" x14ac:dyDescent="0.25">
      <c r="A12102"/>
      <c r="B12102"/>
      <c r="C12102"/>
      <c r="D12102"/>
      <c r="E12102"/>
      <c r="F12102"/>
      <c r="G12102"/>
      <c r="H12102"/>
    </row>
    <row r="12103" spans="1:8" s="124" customFormat="1" x14ac:dyDescent="0.25">
      <c r="A12103"/>
      <c r="B12103"/>
      <c r="C12103"/>
      <c r="D12103"/>
      <c r="E12103"/>
      <c r="F12103"/>
      <c r="G12103"/>
      <c r="H12103"/>
    </row>
    <row r="12104" spans="1:8" s="124" customFormat="1" x14ac:dyDescent="0.25">
      <c r="A12104"/>
      <c r="B12104"/>
      <c r="C12104"/>
      <c r="D12104"/>
      <c r="E12104"/>
      <c r="F12104"/>
      <c r="G12104"/>
      <c r="H12104"/>
    </row>
    <row r="12105" spans="1:8" s="124" customFormat="1" x14ac:dyDescent="0.25">
      <c r="A12105"/>
      <c r="B12105"/>
      <c r="C12105"/>
      <c r="D12105"/>
      <c r="E12105"/>
      <c r="F12105"/>
      <c r="G12105"/>
      <c r="H12105"/>
    </row>
    <row r="12106" spans="1:8" s="124" customFormat="1" x14ac:dyDescent="0.25">
      <c r="A12106"/>
      <c r="B12106"/>
      <c r="C12106"/>
      <c r="D12106"/>
      <c r="E12106"/>
      <c r="F12106"/>
      <c r="G12106"/>
      <c r="H12106"/>
    </row>
    <row r="12107" spans="1:8" s="124" customFormat="1" x14ac:dyDescent="0.25">
      <c r="A12107"/>
      <c r="B12107"/>
      <c r="C12107"/>
      <c r="D12107"/>
      <c r="E12107"/>
      <c r="F12107"/>
      <c r="G12107"/>
      <c r="H12107"/>
    </row>
    <row r="12108" spans="1:8" s="124" customFormat="1" x14ac:dyDescent="0.25">
      <c r="A12108"/>
      <c r="B12108"/>
      <c r="C12108"/>
      <c r="D12108"/>
      <c r="E12108"/>
      <c r="F12108"/>
      <c r="G12108"/>
      <c r="H12108"/>
    </row>
    <row r="12109" spans="1:8" s="124" customFormat="1" x14ac:dyDescent="0.25">
      <c r="A12109"/>
      <c r="B12109"/>
      <c r="C12109"/>
      <c r="D12109"/>
      <c r="E12109"/>
      <c r="F12109"/>
      <c r="G12109"/>
      <c r="H12109"/>
    </row>
    <row r="12110" spans="1:8" s="124" customFormat="1" x14ac:dyDescent="0.25">
      <c r="A12110"/>
      <c r="B12110"/>
      <c r="C12110"/>
      <c r="D12110"/>
      <c r="E12110"/>
      <c r="F12110"/>
      <c r="G12110"/>
      <c r="H12110"/>
    </row>
    <row r="12111" spans="1:8" s="124" customFormat="1" x14ac:dyDescent="0.25">
      <c r="A12111"/>
      <c r="B12111"/>
      <c r="C12111"/>
      <c r="D12111"/>
      <c r="E12111"/>
      <c r="F12111"/>
      <c r="G12111"/>
      <c r="H12111"/>
    </row>
    <row r="12112" spans="1:8" s="124" customFormat="1" x14ac:dyDescent="0.25">
      <c r="A12112"/>
      <c r="B12112"/>
      <c r="C12112"/>
      <c r="D12112"/>
      <c r="E12112"/>
      <c r="F12112"/>
      <c r="G12112"/>
      <c r="H12112"/>
    </row>
    <row r="12113" spans="1:8" s="124" customFormat="1" x14ac:dyDescent="0.25">
      <c r="A12113"/>
      <c r="B12113"/>
      <c r="C12113"/>
      <c r="D12113"/>
      <c r="E12113"/>
      <c r="F12113"/>
      <c r="G12113"/>
      <c r="H12113"/>
    </row>
    <row r="12114" spans="1:8" s="124" customFormat="1" x14ac:dyDescent="0.25">
      <c r="A12114"/>
      <c r="B12114"/>
      <c r="C12114"/>
      <c r="D12114"/>
      <c r="E12114"/>
      <c r="F12114"/>
      <c r="G12114"/>
      <c r="H12114"/>
    </row>
    <row r="12115" spans="1:8" s="124" customFormat="1" x14ac:dyDescent="0.25">
      <c r="A12115"/>
      <c r="B12115"/>
      <c r="C12115"/>
      <c r="D12115"/>
      <c r="E12115"/>
      <c r="F12115"/>
      <c r="G12115"/>
      <c r="H12115"/>
    </row>
    <row r="12116" spans="1:8" s="124" customFormat="1" x14ac:dyDescent="0.25">
      <c r="A12116"/>
      <c r="B12116"/>
      <c r="C12116"/>
      <c r="D12116"/>
      <c r="E12116"/>
      <c r="F12116"/>
      <c r="G12116"/>
      <c r="H12116"/>
    </row>
    <row r="12117" spans="1:8" s="124" customFormat="1" x14ac:dyDescent="0.25">
      <c r="A12117"/>
      <c r="B12117"/>
      <c r="C12117"/>
      <c r="D12117"/>
      <c r="E12117"/>
      <c r="F12117"/>
      <c r="G12117"/>
      <c r="H12117"/>
    </row>
    <row r="12118" spans="1:8" s="124" customFormat="1" x14ac:dyDescent="0.25">
      <c r="A12118"/>
      <c r="B12118"/>
      <c r="C12118"/>
      <c r="D12118"/>
      <c r="E12118"/>
      <c r="F12118"/>
      <c r="G12118"/>
      <c r="H12118"/>
    </row>
    <row r="12119" spans="1:8" s="124" customFormat="1" x14ac:dyDescent="0.25">
      <c r="A12119"/>
      <c r="B12119"/>
      <c r="C12119"/>
      <c r="D12119"/>
      <c r="E12119"/>
      <c r="F12119"/>
      <c r="G12119"/>
      <c r="H12119"/>
    </row>
    <row r="12120" spans="1:8" s="124" customFormat="1" x14ac:dyDescent="0.25">
      <c r="A12120"/>
      <c r="B12120"/>
      <c r="C12120"/>
      <c r="D12120"/>
      <c r="E12120"/>
      <c r="F12120"/>
      <c r="G12120"/>
      <c r="H12120"/>
    </row>
    <row r="12121" spans="1:8" s="124" customFormat="1" x14ac:dyDescent="0.25">
      <c r="A12121"/>
      <c r="B12121"/>
      <c r="C12121"/>
      <c r="D12121"/>
      <c r="E12121"/>
      <c r="F12121"/>
      <c r="G12121"/>
      <c r="H12121"/>
    </row>
    <row r="12122" spans="1:8" s="124" customFormat="1" x14ac:dyDescent="0.25">
      <c r="A12122"/>
      <c r="B12122"/>
      <c r="C12122"/>
      <c r="D12122"/>
      <c r="E12122"/>
      <c r="F12122"/>
      <c r="G12122"/>
      <c r="H12122"/>
    </row>
    <row r="12123" spans="1:8" s="124" customFormat="1" x14ac:dyDescent="0.25">
      <c r="A12123"/>
      <c r="B12123"/>
      <c r="C12123"/>
      <c r="D12123"/>
      <c r="E12123"/>
      <c r="F12123"/>
      <c r="G12123"/>
      <c r="H12123"/>
    </row>
    <row r="12124" spans="1:8" s="124" customFormat="1" x14ac:dyDescent="0.25">
      <c r="A12124"/>
      <c r="B12124"/>
      <c r="C12124"/>
      <c r="D12124"/>
      <c r="E12124"/>
      <c r="F12124"/>
      <c r="G12124"/>
      <c r="H12124"/>
    </row>
    <row r="12125" spans="1:8" s="124" customFormat="1" x14ac:dyDescent="0.25">
      <c r="A12125"/>
      <c r="B12125"/>
      <c r="C12125"/>
      <c r="D12125"/>
      <c r="E12125"/>
      <c r="F12125"/>
      <c r="G12125"/>
      <c r="H12125"/>
    </row>
    <row r="12126" spans="1:8" s="124" customFormat="1" x14ac:dyDescent="0.25">
      <c r="A12126"/>
      <c r="B12126"/>
      <c r="C12126"/>
      <c r="D12126"/>
      <c r="E12126"/>
      <c r="F12126"/>
      <c r="G12126"/>
      <c r="H12126"/>
    </row>
    <row r="12127" spans="1:8" s="124" customFormat="1" x14ac:dyDescent="0.25">
      <c r="A12127"/>
      <c r="B12127"/>
      <c r="C12127"/>
      <c r="D12127"/>
      <c r="E12127"/>
      <c r="F12127"/>
      <c r="G12127"/>
      <c r="H12127"/>
    </row>
    <row r="12128" spans="1:8" s="124" customFormat="1" x14ac:dyDescent="0.25">
      <c r="A12128"/>
      <c r="B12128"/>
      <c r="C12128"/>
      <c r="D12128"/>
      <c r="E12128"/>
      <c r="F12128"/>
      <c r="G12128"/>
      <c r="H12128"/>
    </row>
    <row r="12129" spans="1:8" s="124" customFormat="1" x14ac:dyDescent="0.25">
      <c r="A12129"/>
      <c r="B12129"/>
      <c r="C12129"/>
      <c r="D12129"/>
      <c r="E12129"/>
      <c r="F12129"/>
      <c r="G12129"/>
      <c r="H12129"/>
    </row>
    <row r="12130" spans="1:8" s="124" customFormat="1" x14ac:dyDescent="0.25">
      <c r="A12130"/>
      <c r="B12130"/>
      <c r="C12130"/>
      <c r="D12130"/>
      <c r="E12130"/>
      <c r="F12130"/>
      <c r="G12130"/>
      <c r="H12130"/>
    </row>
    <row r="12131" spans="1:8" s="124" customFormat="1" x14ac:dyDescent="0.25">
      <c r="A12131"/>
      <c r="B12131"/>
      <c r="C12131"/>
      <c r="D12131"/>
      <c r="E12131"/>
      <c r="F12131"/>
      <c r="G12131"/>
      <c r="H12131"/>
    </row>
    <row r="12132" spans="1:8" s="124" customFormat="1" x14ac:dyDescent="0.25">
      <c r="A12132"/>
      <c r="B12132"/>
      <c r="C12132"/>
      <c r="D12132"/>
      <c r="E12132"/>
      <c r="F12132"/>
      <c r="G12132"/>
      <c r="H12132"/>
    </row>
    <row r="12133" spans="1:8" s="124" customFormat="1" x14ac:dyDescent="0.25">
      <c r="A12133"/>
      <c r="B12133"/>
      <c r="C12133"/>
      <c r="D12133"/>
      <c r="E12133"/>
      <c r="F12133"/>
      <c r="G12133"/>
      <c r="H12133"/>
    </row>
    <row r="12134" spans="1:8" s="124" customFormat="1" x14ac:dyDescent="0.25">
      <c r="A12134"/>
      <c r="B12134"/>
      <c r="C12134"/>
      <c r="D12134"/>
      <c r="E12134"/>
      <c r="F12134"/>
      <c r="G12134"/>
      <c r="H12134"/>
    </row>
    <row r="12135" spans="1:8" s="124" customFormat="1" x14ac:dyDescent="0.25">
      <c r="A12135"/>
      <c r="B12135"/>
      <c r="C12135"/>
      <c r="D12135"/>
      <c r="E12135"/>
      <c r="F12135"/>
      <c r="G12135"/>
      <c r="H12135"/>
    </row>
    <row r="12136" spans="1:8" s="124" customFormat="1" x14ac:dyDescent="0.25">
      <c r="A12136"/>
      <c r="B12136"/>
      <c r="C12136"/>
      <c r="D12136"/>
      <c r="E12136"/>
      <c r="F12136"/>
      <c r="G12136"/>
      <c r="H12136"/>
    </row>
    <row r="12137" spans="1:8" s="124" customFormat="1" x14ac:dyDescent="0.25">
      <c r="A12137"/>
      <c r="B12137"/>
      <c r="C12137"/>
      <c r="D12137"/>
      <c r="E12137"/>
      <c r="F12137"/>
      <c r="G12137"/>
      <c r="H12137"/>
    </row>
    <row r="12138" spans="1:8" s="124" customFormat="1" x14ac:dyDescent="0.25">
      <c r="A12138"/>
      <c r="B12138"/>
      <c r="C12138"/>
      <c r="D12138"/>
      <c r="E12138"/>
      <c r="F12138"/>
      <c r="G12138"/>
      <c r="H12138"/>
    </row>
    <row r="12139" spans="1:8" s="124" customFormat="1" x14ac:dyDescent="0.25">
      <c r="A12139"/>
      <c r="B12139"/>
      <c r="C12139"/>
      <c r="D12139"/>
      <c r="E12139"/>
      <c r="F12139"/>
      <c r="G12139"/>
      <c r="H12139"/>
    </row>
    <row r="12140" spans="1:8" s="124" customFormat="1" x14ac:dyDescent="0.25">
      <c r="A12140"/>
      <c r="B12140"/>
      <c r="C12140"/>
      <c r="D12140"/>
      <c r="E12140"/>
      <c r="F12140"/>
      <c r="G12140"/>
      <c r="H12140"/>
    </row>
    <row r="12141" spans="1:8" s="124" customFormat="1" x14ac:dyDescent="0.25">
      <c r="A12141"/>
      <c r="B12141"/>
      <c r="C12141"/>
      <c r="D12141"/>
      <c r="E12141"/>
      <c r="F12141"/>
      <c r="G12141"/>
      <c r="H12141"/>
    </row>
    <row r="12142" spans="1:8" s="124" customFormat="1" x14ac:dyDescent="0.25">
      <c r="A12142"/>
      <c r="B12142"/>
      <c r="C12142"/>
      <c r="D12142"/>
      <c r="E12142"/>
      <c r="F12142"/>
      <c r="G12142"/>
      <c r="H12142"/>
    </row>
    <row r="12143" spans="1:8" s="124" customFormat="1" x14ac:dyDescent="0.25">
      <c r="A12143"/>
      <c r="B12143"/>
      <c r="C12143"/>
      <c r="D12143"/>
      <c r="E12143"/>
      <c r="F12143"/>
      <c r="G12143"/>
      <c r="H12143"/>
    </row>
    <row r="12144" spans="1:8" s="124" customFormat="1" x14ac:dyDescent="0.25">
      <c r="A12144"/>
      <c r="B12144"/>
      <c r="C12144"/>
      <c r="D12144"/>
      <c r="E12144"/>
      <c r="F12144"/>
      <c r="G12144"/>
      <c r="H12144"/>
    </row>
    <row r="12145" spans="1:8" s="124" customFormat="1" x14ac:dyDescent="0.25">
      <c r="A12145"/>
      <c r="B12145"/>
      <c r="C12145"/>
      <c r="D12145"/>
      <c r="E12145"/>
      <c r="F12145"/>
      <c r="G12145"/>
      <c r="H12145"/>
    </row>
    <row r="12146" spans="1:8" s="124" customFormat="1" x14ac:dyDescent="0.25">
      <c r="A12146"/>
      <c r="B12146"/>
      <c r="C12146"/>
      <c r="D12146"/>
      <c r="E12146"/>
      <c r="F12146"/>
      <c r="G12146"/>
      <c r="H12146"/>
    </row>
    <row r="12147" spans="1:8" s="124" customFormat="1" x14ac:dyDescent="0.25">
      <c r="A12147"/>
      <c r="B12147"/>
      <c r="C12147"/>
      <c r="D12147"/>
      <c r="E12147"/>
      <c r="F12147"/>
      <c r="G12147"/>
      <c r="H12147"/>
    </row>
    <row r="12148" spans="1:8" s="124" customFormat="1" x14ac:dyDescent="0.25">
      <c r="A12148"/>
      <c r="B12148"/>
      <c r="C12148"/>
      <c r="D12148"/>
      <c r="E12148"/>
      <c r="F12148"/>
      <c r="G12148"/>
      <c r="H12148"/>
    </row>
    <row r="12149" spans="1:8" s="124" customFormat="1" x14ac:dyDescent="0.25">
      <c r="A12149"/>
      <c r="B12149"/>
      <c r="C12149"/>
      <c r="D12149"/>
      <c r="E12149"/>
      <c r="F12149"/>
      <c r="G12149"/>
      <c r="H12149"/>
    </row>
    <row r="12150" spans="1:8" s="124" customFormat="1" x14ac:dyDescent="0.25">
      <c r="A12150"/>
      <c r="B12150"/>
      <c r="C12150"/>
      <c r="D12150"/>
      <c r="E12150"/>
      <c r="F12150"/>
      <c r="G12150"/>
      <c r="H12150"/>
    </row>
    <row r="12151" spans="1:8" s="124" customFormat="1" x14ac:dyDescent="0.25">
      <c r="A12151"/>
      <c r="B12151"/>
      <c r="C12151"/>
      <c r="D12151"/>
      <c r="E12151"/>
      <c r="F12151"/>
      <c r="G12151"/>
      <c r="H12151"/>
    </row>
    <row r="12152" spans="1:8" s="124" customFormat="1" x14ac:dyDescent="0.25">
      <c r="A12152"/>
      <c r="B12152"/>
      <c r="C12152"/>
      <c r="D12152"/>
      <c r="E12152"/>
      <c r="F12152"/>
      <c r="G12152"/>
      <c r="H12152"/>
    </row>
    <row r="12153" spans="1:8" s="124" customFormat="1" x14ac:dyDescent="0.25">
      <c r="A12153"/>
      <c r="B12153"/>
      <c r="C12153"/>
      <c r="D12153"/>
      <c r="E12153"/>
      <c r="F12153"/>
      <c r="G12153"/>
      <c r="H12153"/>
    </row>
    <row r="12154" spans="1:8" s="124" customFormat="1" x14ac:dyDescent="0.25">
      <c r="A12154"/>
      <c r="B12154"/>
      <c r="C12154"/>
      <c r="D12154"/>
      <c r="E12154"/>
      <c r="F12154"/>
      <c r="G12154"/>
      <c r="H12154"/>
    </row>
    <row r="12155" spans="1:8" s="124" customFormat="1" x14ac:dyDescent="0.25">
      <c r="A12155"/>
      <c r="B12155"/>
      <c r="C12155"/>
      <c r="D12155"/>
      <c r="E12155"/>
      <c r="F12155"/>
      <c r="G12155"/>
      <c r="H12155"/>
    </row>
    <row r="12156" spans="1:8" s="124" customFormat="1" x14ac:dyDescent="0.25">
      <c r="A12156"/>
      <c r="B12156"/>
      <c r="C12156"/>
      <c r="D12156"/>
      <c r="E12156"/>
      <c r="F12156"/>
      <c r="G12156"/>
      <c r="H12156"/>
    </row>
    <row r="12157" spans="1:8" s="124" customFormat="1" x14ac:dyDescent="0.25">
      <c r="A12157"/>
      <c r="B12157"/>
      <c r="C12157"/>
      <c r="D12157"/>
      <c r="E12157"/>
      <c r="F12157"/>
      <c r="G12157"/>
      <c r="H12157"/>
    </row>
    <row r="12158" spans="1:8" s="124" customFormat="1" x14ac:dyDescent="0.25">
      <c r="A12158"/>
      <c r="B12158"/>
      <c r="C12158"/>
      <c r="D12158"/>
      <c r="E12158"/>
      <c r="F12158"/>
      <c r="G12158"/>
      <c r="H12158"/>
    </row>
    <row r="12159" spans="1:8" s="124" customFormat="1" x14ac:dyDescent="0.25">
      <c r="A12159"/>
      <c r="B12159"/>
      <c r="C12159"/>
      <c r="D12159"/>
      <c r="E12159"/>
      <c r="F12159"/>
      <c r="G12159"/>
      <c r="H12159"/>
    </row>
    <row r="12160" spans="1:8" s="124" customFormat="1" x14ac:dyDescent="0.25">
      <c r="A12160"/>
      <c r="B12160"/>
      <c r="C12160"/>
      <c r="D12160"/>
      <c r="E12160"/>
      <c r="F12160"/>
      <c r="G12160"/>
      <c r="H12160"/>
    </row>
    <row r="12161" spans="1:8" s="124" customFormat="1" x14ac:dyDescent="0.25">
      <c r="A12161"/>
      <c r="B12161"/>
      <c r="C12161"/>
      <c r="D12161"/>
      <c r="E12161"/>
      <c r="F12161"/>
      <c r="G12161"/>
      <c r="H12161"/>
    </row>
    <row r="12162" spans="1:8" s="124" customFormat="1" x14ac:dyDescent="0.25">
      <c r="A12162"/>
      <c r="B12162"/>
      <c r="C12162"/>
      <c r="D12162"/>
      <c r="E12162"/>
      <c r="F12162"/>
      <c r="G12162"/>
      <c r="H12162"/>
    </row>
    <row r="12163" spans="1:8" s="124" customFormat="1" x14ac:dyDescent="0.25">
      <c r="A12163"/>
      <c r="B12163"/>
      <c r="C12163"/>
      <c r="D12163"/>
      <c r="E12163"/>
      <c r="F12163"/>
      <c r="G12163"/>
      <c r="H12163"/>
    </row>
    <row r="12164" spans="1:8" s="124" customFormat="1" x14ac:dyDescent="0.25">
      <c r="A12164"/>
      <c r="B12164"/>
      <c r="C12164"/>
      <c r="D12164"/>
      <c r="E12164"/>
      <c r="F12164"/>
      <c r="G12164"/>
      <c r="H12164"/>
    </row>
    <row r="12165" spans="1:8" s="124" customFormat="1" x14ac:dyDescent="0.25">
      <c r="A12165"/>
      <c r="B12165"/>
      <c r="C12165"/>
      <c r="D12165"/>
      <c r="E12165"/>
      <c r="F12165"/>
      <c r="G12165"/>
      <c r="H12165"/>
    </row>
    <row r="12166" spans="1:8" s="124" customFormat="1" x14ac:dyDescent="0.25">
      <c r="A12166"/>
      <c r="B12166"/>
      <c r="C12166"/>
      <c r="D12166"/>
      <c r="E12166"/>
      <c r="F12166"/>
      <c r="G12166"/>
      <c r="H12166"/>
    </row>
    <row r="12167" spans="1:8" s="124" customFormat="1" x14ac:dyDescent="0.25">
      <c r="A12167"/>
      <c r="B12167"/>
      <c r="C12167"/>
      <c r="D12167"/>
      <c r="E12167"/>
      <c r="F12167"/>
      <c r="G12167"/>
      <c r="H12167"/>
    </row>
    <row r="12168" spans="1:8" s="124" customFormat="1" x14ac:dyDescent="0.25">
      <c r="A12168"/>
      <c r="B12168"/>
      <c r="C12168"/>
      <c r="D12168"/>
      <c r="E12168"/>
      <c r="F12168"/>
      <c r="G12168"/>
      <c r="H12168"/>
    </row>
    <row r="12169" spans="1:8" s="124" customFormat="1" x14ac:dyDescent="0.25">
      <c r="A12169"/>
      <c r="B12169"/>
      <c r="C12169"/>
      <c r="D12169"/>
      <c r="E12169"/>
      <c r="F12169"/>
      <c r="G12169"/>
      <c r="H12169"/>
    </row>
    <row r="12170" spans="1:8" s="124" customFormat="1" x14ac:dyDescent="0.25">
      <c r="A12170"/>
      <c r="B12170"/>
      <c r="C12170"/>
      <c r="D12170"/>
      <c r="E12170"/>
      <c r="F12170"/>
      <c r="G12170"/>
      <c r="H12170"/>
    </row>
    <row r="12171" spans="1:8" s="124" customFormat="1" x14ac:dyDescent="0.25">
      <c r="A12171"/>
      <c r="B12171"/>
      <c r="C12171"/>
      <c r="D12171"/>
      <c r="E12171"/>
      <c r="F12171"/>
      <c r="G12171"/>
      <c r="H12171"/>
    </row>
    <row r="12172" spans="1:8" s="124" customFormat="1" x14ac:dyDescent="0.25">
      <c r="A12172"/>
      <c r="B12172"/>
      <c r="C12172"/>
      <c r="D12172"/>
      <c r="E12172"/>
      <c r="F12172"/>
      <c r="G12172"/>
      <c r="H12172"/>
    </row>
    <row r="12173" spans="1:8" s="124" customFormat="1" x14ac:dyDescent="0.25">
      <c r="A12173"/>
      <c r="B12173"/>
      <c r="C12173"/>
      <c r="D12173"/>
      <c r="E12173"/>
      <c r="F12173"/>
      <c r="G12173"/>
      <c r="H12173"/>
    </row>
    <row r="12174" spans="1:8" s="124" customFormat="1" x14ac:dyDescent="0.25">
      <c r="A12174"/>
      <c r="B12174"/>
      <c r="C12174"/>
      <c r="D12174"/>
      <c r="E12174"/>
      <c r="F12174"/>
      <c r="G12174"/>
      <c r="H12174"/>
    </row>
    <row r="12175" spans="1:8" s="124" customFormat="1" x14ac:dyDescent="0.25">
      <c r="A12175"/>
      <c r="B12175"/>
      <c r="C12175"/>
      <c r="D12175"/>
      <c r="E12175"/>
      <c r="F12175"/>
      <c r="G12175"/>
      <c r="H12175"/>
    </row>
    <row r="12176" spans="1:8" s="124" customFormat="1" x14ac:dyDescent="0.25">
      <c r="A12176"/>
      <c r="B12176"/>
      <c r="C12176"/>
      <c r="D12176"/>
      <c r="E12176"/>
      <c r="F12176"/>
      <c r="G12176"/>
      <c r="H12176"/>
    </row>
    <row r="12177" spans="1:8" s="124" customFormat="1" x14ac:dyDescent="0.25">
      <c r="A12177"/>
      <c r="B12177"/>
      <c r="C12177"/>
      <c r="D12177"/>
      <c r="E12177"/>
      <c r="F12177"/>
      <c r="G12177"/>
      <c r="H12177"/>
    </row>
    <row r="12178" spans="1:8" s="124" customFormat="1" x14ac:dyDescent="0.25">
      <c r="A12178"/>
      <c r="B12178"/>
      <c r="C12178"/>
      <c r="D12178"/>
      <c r="E12178"/>
      <c r="F12178"/>
      <c r="G12178"/>
      <c r="H12178"/>
    </row>
    <row r="12179" spans="1:8" s="124" customFormat="1" x14ac:dyDescent="0.25">
      <c r="A12179"/>
      <c r="B12179"/>
      <c r="C12179"/>
      <c r="D12179"/>
      <c r="E12179"/>
      <c r="F12179"/>
      <c r="G12179"/>
      <c r="H12179"/>
    </row>
    <row r="12180" spans="1:8" s="124" customFormat="1" x14ac:dyDescent="0.25">
      <c r="A12180"/>
      <c r="B12180"/>
      <c r="C12180"/>
      <c r="D12180"/>
      <c r="E12180"/>
      <c r="F12180"/>
      <c r="G12180"/>
      <c r="H12180"/>
    </row>
    <row r="12181" spans="1:8" s="124" customFormat="1" x14ac:dyDescent="0.25">
      <c r="A12181"/>
      <c r="B12181"/>
      <c r="C12181"/>
      <c r="D12181"/>
      <c r="E12181"/>
      <c r="F12181"/>
      <c r="G12181"/>
      <c r="H12181"/>
    </row>
    <row r="12182" spans="1:8" s="124" customFormat="1" x14ac:dyDescent="0.25">
      <c r="A12182"/>
      <c r="B12182"/>
      <c r="C12182"/>
      <c r="D12182"/>
      <c r="E12182"/>
      <c r="F12182"/>
      <c r="G12182"/>
      <c r="H12182"/>
    </row>
    <row r="12183" spans="1:8" s="124" customFormat="1" x14ac:dyDescent="0.25">
      <c r="A12183"/>
      <c r="B12183"/>
      <c r="C12183"/>
      <c r="D12183"/>
      <c r="E12183"/>
      <c r="F12183"/>
      <c r="G12183"/>
      <c r="H12183"/>
    </row>
    <row r="12184" spans="1:8" s="124" customFormat="1" x14ac:dyDescent="0.25">
      <c r="A12184"/>
      <c r="B12184"/>
      <c r="C12184"/>
      <c r="D12184"/>
      <c r="E12184"/>
      <c r="F12184"/>
      <c r="G12184"/>
      <c r="H12184"/>
    </row>
    <row r="12185" spans="1:8" s="124" customFormat="1" x14ac:dyDescent="0.25">
      <c r="A12185"/>
      <c r="B12185"/>
      <c r="C12185"/>
      <c r="D12185"/>
      <c r="E12185"/>
      <c r="F12185"/>
      <c r="G12185"/>
      <c r="H12185"/>
    </row>
    <row r="12186" spans="1:8" s="124" customFormat="1" x14ac:dyDescent="0.25">
      <c r="A12186"/>
      <c r="B12186"/>
      <c r="C12186"/>
      <c r="D12186"/>
      <c r="E12186"/>
      <c r="F12186"/>
      <c r="G12186"/>
      <c r="H12186"/>
    </row>
    <row r="12187" spans="1:8" s="124" customFormat="1" x14ac:dyDescent="0.25">
      <c r="A12187"/>
      <c r="B12187"/>
      <c r="C12187"/>
      <c r="D12187"/>
      <c r="E12187"/>
      <c r="F12187"/>
      <c r="G12187"/>
      <c r="H12187"/>
    </row>
    <row r="12188" spans="1:8" s="124" customFormat="1" x14ac:dyDescent="0.25">
      <c r="A12188"/>
      <c r="B12188"/>
      <c r="C12188"/>
      <c r="D12188"/>
      <c r="E12188"/>
      <c r="F12188"/>
      <c r="G12188"/>
      <c r="H12188"/>
    </row>
    <row r="12189" spans="1:8" s="124" customFormat="1" x14ac:dyDescent="0.25">
      <c r="A12189"/>
      <c r="B12189"/>
      <c r="C12189"/>
      <c r="D12189"/>
      <c r="E12189"/>
      <c r="F12189"/>
      <c r="G12189"/>
      <c r="H12189"/>
    </row>
    <row r="12190" spans="1:8" s="124" customFormat="1" x14ac:dyDescent="0.25">
      <c r="A12190"/>
      <c r="B12190"/>
      <c r="C12190"/>
      <c r="D12190"/>
      <c r="E12190"/>
      <c r="F12190"/>
      <c r="G12190"/>
      <c r="H12190"/>
    </row>
    <row r="12191" spans="1:8" s="124" customFormat="1" x14ac:dyDescent="0.25">
      <c r="A12191"/>
      <c r="B12191"/>
      <c r="C12191"/>
      <c r="D12191"/>
      <c r="E12191"/>
      <c r="F12191"/>
      <c r="G12191"/>
      <c r="H12191"/>
    </row>
    <row r="12192" spans="1:8" s="124" customFormat="1" x14ac:dyDescent="0.25">
      <c r="A12192"/>
      <c r="B12192"/>
      <c r="C12192"/>
      <c r="D12192"/>
      <c r="E12192"/>
      <c r="F12192"/>
      <c r="G12192"/>
      <c r="H12192"/>
    </row>
    <row r="12193" spans="1:8" s="124" customFormat="1" x14ac:dyDescent="0.25">
      <c r="A12193"/>
      <c r="B12193"/>
      <c r="C12193"/>
      <c r="D12193"/>
      <c r="E12193"/>
      <c r="F12193"/>
      <c r="G12193"/>
      <c r="H12193"/>
    </row>
    <row r="12194" spans="1:8" s="124" customFormat="1" x14ac:dyDescent="0.25">
      <c r="A12194"/>
      <c r="B12194"/>
      <c r="C12194"/>
      <c r="D12194"/>
      <c r="E12194"/>
      <c r="F12194"/>
      <c r="G12194"/>
      <c r="H12194"/>
    </row>
    <row r="12195" spans="1:8" s="124" customFormat="1" x14ac:dyDescent="0.25">
      <c r="A12195"/>
      <c r="B12195"/>
      <c r="C12195"/>
      <c r="D12195"/>
      <c r="E12195"/>
      <c r="F12195"/>
      <c r="G12195"/>
      <c r="H12195"/>
    </row>
    <row r="12196" spans="1:8" s="124" customFormat="1" x14ac:dyDescent="0.25">
      <c r="A12196"/>
      <c r="B12196"/>
      <c r="C12196"/>
      <c r="D12196"/>
      <c r="E12196"/>
      <c r="F12196"/>
      <c r="G12196"/>
      <c r="H12196"/>
    </row>
    <row r="12197" spans="1:8" s="124" customFormat="1" x14ac:dyDescent="0.25">
      <c r="A12197"/>
      <c r="B12197"/>
      <c r="C12197"/>
      <c r="D12197"/>
      <c r="E12197"/>
      <c r="F12197"/>
      <c r="G12197"/>
      <c r="H12197"/>
    </row>
    <row r="12198" spans="1:8" s="124" customFormat="1" x14ac:dyDescent="0.25">
      <c r="A12198"/>
      <c r="B12198"/>
      <c r="C12198"/>
      <c r="D12198"/>
      <c r="E12198"/>
      <c r="F12198"/>
      <c r="G12198"/>
      <c r="H12198"/>
    </row>
    <row r="12199" spans="1:8" s="124" customFormat="1" x14ac:dyDescent="0.25">
      <c r="A12199"/>
      <c r="B12199"/>
      <c r="C12199"/>
      <c r="D12199"/>
      <c r="E12199"/>
      <c r="F12199"/>
      <c r="G12199"/>
      <c r="H12199"/>
    </row>
    <row r="12200" spans="1:8" s="124" customFormat="1" x14ac:dyDescent="0.25">
      <c r="A12200"/>
      <c r="B12200"/>
      <c r="C12200"/>
      <c r="D12200"/>
      <c r="E12200"/>
      <c r="F12200"/>
      <c r="G12200"/>
      <c r="H12200"/>
    </row>
    <row r="12201" spans="1:8" s="124" customFormat="1" x14ac:dyDescent="0.25">
      <c r="A12201"/>
      <c r="B12201"/>
      <c r="C12201"/>
      <c r="D12201"/>
      <c r="E12201"/>
      <c r="F12201"/>
      <c r="G12201"/>
      <c r="H12201"/>
    </row>
    <row r="12202" spans="1:8" s="124" customFormat="1" x14ac:dyDescent="0.25">
      <c r="A12202"/>
      <c r="B12202"/>
      <c r="C12202"/>
      <c r="D12202"/>
      <c r="E12202"/>
      <c r="F12202"/>
      <c r="G12202"/>
      <c r="H12202"/>
    </row>
    <row r="12203" spans="1:8" s="124" customFormat="1" x14ac:dyDescent="0.25">
      <c r="A12203"/>
      <c r="B12203"/>
      <c r="C12203"/>
      <c r="D12203"/>
      <c r="E12203"/>
      <c r="F12203"/>
      <c r="G12203"/>
      <c r="H12203"/>
    </row>
    <row r="12204" spans="1:8" s="124" customFormat="1" x14ac:dyDescent="0.25">
      <c r="A12204"/>
      <c r="B12204"/>
      <c r="C12204"/>
      <c r="D12204"/>
      <c r="E12204"/>
      <c r="F12204"/>
      <c r="G12204"/>
      <c r="H12204"/>
    </row>
    <row r="12205" spans="1:8" s="124" customFormat="1" x14ac:dyDescent="0.25">
      <c r="A12205"/>
      <c r="B12205"/>
      <c r="C12205"/>
      <c r="D12205"/>
      <c r="E12205"/>
      <c r="F12205"/>
      <c r="G12205"/>
      <c r="H12205"/>
    </row>
    <row r="12206" spans="1:8" s="124" customFormat="1" x14ac:dyDescent="0.25">
      <c r="A12206"/>
      <c r="B12206"/>
      <c r="C12206"/>
      <c r="D12206"/>
      <c r="E12206"/>
      <c r="F12206"/>
      <c r="G12206"/>
      <c r="H12206"/>
    </row>
    <row r="12207" spans="1:8" s="124" customFormat="1" x14ac:dyDescent="0.25">
      <c r="A12207"/>
      <c r="B12207"/>
      <c r="C12207"/>
      <c r="D12207"/>
      <c r="E12207"/>
      <c r="F12207"/>
      <c r="G12207"/>
      <c r="H12207"/>
    </row>
    <row r="12208" spans="1:8" s="124" customFormat="1" x14ac:dyDescent="0.25">
      <c r="A12208"/>
      <c r="B12208"/>
      <c r="C12208"/>
      <c r="D12208"/>
      <c r="E12208"/>
      <c r="F12208"/>
      <c r="G12208"/>
      <c r="H12208"/>
    </row>
    <row r="12209" spans="1:8" s="124" customFormat="1" x14ac:dyDescent="0.25">
      <c r="A12209"/>
      <c r="B12209"/>
      <c r="C12209"/>
      <c r="D12209"/>
      <c r="E12209"/>
      <c r="F12209"/>
      <c r="G12209"/>
      <c r="H12209"/>
    </row>
    <row r="12210" spans="1:8" s="124" customFormat="1" x14ac:dyDescent="0.25">
      <c r="A12210"/>
      <c r="B12210"/>
      <c r="C12210"/>
      <c r="D12210"/>
      <c r="E12210"/>
      <c r="F12210"/>
      <c r="G12210"/>
      <c r="H12210"/>
    </row>
    <row r="12211" spans="1:8" s="124" customFormat="1" x14ac:dyDescent="0.25">
      <c r="A12211"/>
      <c r="B12211"/>
      <c r="C12211"/>
      <c r="D12211"/>
      <c r="E12211"/>
      <c r="F12211"/>
      <c r="G12211"/>
      <c r="H12211"/>
    </row>
    <row r="12212" spans="1:8" s="124" customFormat="1" x14ac:dyDescent="0.25">
      <c r="A12212"/>
      <c r="B12212"/>
      <c r="C12212"/>
      <c r="D12212"/>
      <c r="E12212"/>
      <c r="F12212"/>
      <c r="G12212"/>
      <c r="H12212"/>
    </row>
    <row r="12213" spans="1:8" s="124" customFormat="1" x14ac:dyDescent="0.25">
      <c r="A12213"/>
      <c r="B12213"/>
      <c r="C12213"/>
      <c r="D12213"/>
      <c r="E12213"/>
      <c r="F12213"/>
      <c r="G12213"/>
      <c r="H12213"/>
    </row>
    <row r="12214" spans="1:8" s="124" customFormat="1" x14ac:dyDescent="0.25">
      <c r="A12214"/>
      <c r="B12214"/>
      <c r="C12214"/>
      <c r="D12214"/>
      <c r="E12214"/>
      <c r="F12214"/>
      <c r="G12214"/>
      <c r="H12214"/>
    </row>
    <row r="12215" spans="1:8" s="124" customFormat="1" x14ac:dyDescent="0.25">
      <c r="A12215"/>
      <c r="B12215"/>
      <c r="C12215"/>
      <c r="D12215"/>
      <c r="E12215"/>
      <c r="F12215"/>
      <c r="G12215"/>
      <c r="H12215"/>
    </row>
    <row r="12216" spans="1:8" s="124" customFormat="1" x14ac:dyDescent="0.25">
      <c r="A12216"/>
      <c r="B12216"/>
      <c r="C12216"/>
      <c r="D12216"/>
      <c r="E12216"/>
      <c r="F12216"/>
      <c r="G12216"/>
      <c r="H12216"/>
    </row>
    <row r="12217" spans="1:8" s="124" customFormat="1" x14ac:dyDescent="0.25">
      <c r="A12217"/>
      <c r="B12217"/>
      <c r="C12217"/>
      <c r="D12217"/>
      <c r="E12217"/>
      <c r="F12217"/>
      <c r="G12217"/>
      <c r="H12217"/>
    </row>
    <row r="12218" spans="1:8" s="124" customFormat="1" x14ac:dyDescent="0.25">
      <c r="A12218"/>
      <c r="B12218"/>
      <c r="C12218"/>
      <c r="D12218"/>
      <c r="E12218"/>
      <c r="F12218"/>
      <c r="G12218"/>
      <c r="H12218"/>
    </row>
    <row r="12219" spans="1:8" s="124" customFormat="1" x14ac:dyDescent="0.25">
      <c r="A12219"/>
      <c r="B12219"/>
      <c r="C12219"/>
      <c r="D12219"/>
      <c r="E12219"/>
      <c r="F12219"/>
      <c r="G12219"/>
      <c r="H12219"/>
    </row>
    <row r="12220" spans="1:8" s="124" customFormat="1" x14ac:dyDescent="0.25">
      <c r="A12220"/>
      <c r="B12220"/>
      <c r="C12220"/>
      <c r="D12220"/>
      <c r="E12220"/>
      <c r="F12220"/>
      <c r="G12220"/>
      <c r="H12220"/>
    </row>
    <row r="12221" spans="1:8" s="124" customFormat="1" x14ac:dyDescent="0.25">
      <c r="A12221"/>
      <c r="B12221"/>
      <c r="C12221"/>
      <c r="D12221"/>
      <c r="E12221"/>
      <c r="F12221"/>
      <c r="G12221"/>
      <c r="H12221"/>
    </row>
    <row r="12222" spans="1:8" s="124" customFormat="1" x14ac:dyDescent="0.25">
      <c r="A12222"/>
      <c r="B12222"/>
      <c r="C12222"/>
      <c r="D12222"/>
      <c r="E12222"/>
      <c r="F12222"/>
      <c r="G12222"/>
      <c r="H12222"/>
    </row>
    <row r="12223" spans="1:8" s="124" customFormat="1" x14ac:dyDescent="0.25">
      <c r="A12223"/>
      <c r="B12223"/>
      <c r="C12223"/>
      <c r="D12223"/>
      <c r="E12223"/>
      <c r="F12223"/>
      <c r="G12223"/>
      <c r="H12223"/>
    </row>
    <row r="12224" spans="1:8" s="124" customFormat="1" x14ac:dyDescent="0.25">
      <c r="A12224"/>
      <c r="B12224"/>
      <c r="C12224"/>
      <c r="D12224"/>
      <c r="E12224"/>
      <c r="F12224"/>
      <c r="G12224"/>
      <c r="H12224"/>
    </row>
    <row r="12225" spans="1:8" s="124" customFormat="1" x14ac:dyDescent="0.25">
      <c r="A12225"/>
      <c r="B12225"/>
      <c r="C12225"/>
      <c r="D12225"/>
      <c r="E12225"/>
      <c r="F12225"/>
      <c r="G12225"/>
      <c r="H12225"/>
    </row>
    <row r="12226" spans="1:8" s="124" customFormat="1" x14ac:dyDescent="0.25">
      <c r="A12226"/>
      <c r="B12226"/>
      <c r="C12226"/>
      <c r="D12226"/>
      <c r="E12226"/>
      <c r="F12226"/>
      <c r="G12226"/>
      <c r="H12226"/>
    </row>
    <row r="12227" spans="1:8" s="124" customFormat="1" x14ac:dyDescent="0.25">
      <c r="A12227"/>
      <c r="B12227"/>
      <c r="C12227"/>
      <c r="D12227"/>
      <c r="E12227"/>
      <c r="F12227"/>
      <c r="G12227"/>
      <c r="H12227"/>
    </row>
    <row r="12228" spans="1:8" s="124" customFormat="1" x14ac:dyDescent="0.25">
      <c r="A12228"/>
      <c r="B12228"/>
      <c r="C12228"/>
      <c r="D12228"/>
      <c r="E12228"/>
      <c r="F12228"/>
      <c r="G12228"/>
      <c r="H12228"/>
    </row>
    <row r="12229" spans="1:8" s="124" customFormat="1" x14ac:dyDescent="0.25">
      <c r="A12229"/>
      <c r="B12229"/>
      <c r="C12229"/>
      <c r="D12229"/>
      <c r="E12229"/>
      <c r="F12229"/>
      <c r="G12229"/>
      <c r="H12229"/>
    </row>
    <row r="12230" spans="1:8" s="124" customFormat="1" x14ac:dyDescent="0.25">
      <c r="A12230"/>
      <c r="B12230"/>
      <c r="C12230"/>
      <c r="D12230"/>
      <c r="E12230"/>
      <c r="F12230"/>
      <c r="G12230"/>
      <c r="H12230"/>
    </row>
    <row r="12231" spans="1:8" s="124" customFormat="1" x14ac:dyDescent="0.25">
      <c r="A12231"/>
      <c r="B12231"/>
      <c r="C12231"/>
      <c r="D12231"/>
      <c r="E12231"/>
      <c r="F12231"/>
      <c r="G12231"/>
      <c r="H12231"/>
    </row>
    <row r="12232" spans="1:8" s="124" customFormat="1" x14ac:dyDescent="0.25">
      <c r="A12232"/>
      <c r="B12232"/>
      <c r="C12232"/>
      <c r="D12232"/>
      <c r="E12232"/>
      <c r="F12232"/>
      <c r="G12232"/>
      <c r="H12232"/>
    </row>
    <row r="12233" spans="1:8" s="124" customFormat="1" x14ac:dyDescent="0.25">
      <c r="A12233"/>
      <c r="B12233"/>
      <c r="C12233"/>
      <c r="D12233"/>
      <c r="E12233"/>
      <c r="F12233"/>
      <c r="G12233"/>
      <c r="H12233"/>
    </row>
    <row r="12234" spans="1:8" s="124" customFormat="1" x14ac:dyDescent="0.25">
      <c r="A12234"/>
      <c r="B12234"/>
      <c r="C12234"/>
      <c r="D12234"/>
      <c r="E12234"/>
      <c r="F12234"/>
      <c r="G12234"/>
      <c r="H12234"/>
    </row>
    <row r="12235" spans="1:8" s="124" customFormat="1" x14ac:dyDescent="0.25">
      <c r="A12235"/>
      <c r="B12235"/>
      <c r="C12235"/>
      <c r="D12235"/>
      <c r="E12235"/>
      <c r="F12235"/>
      <c r="G12235"/>
      <c r="H12235"/>
    </row>
    <row r="12236" spans="1:8" s="124" customFormat="1" x14ac:dyDescent="0.25">
      <c r="A12236"/>
      <c r="B12236"/>
      <c r="C12236"/>
      <c r="D12236"/>
      <c r="E12236"/>
      <c r="F12236"/>
      <c r="G12236"/>
      <c r="H12236"/>
    </row>
    <row r="12237" spans="1:8" s="124" customFormat="1" x14ac:dyDescent="0.25">
      <c r="A12237"/>
      <c r="B12237"/>
      <c r="C12237"/>
      <c r="D12237"/>
      <c r="E12237"/>
      <c r="F12237"/>
      <c r="G12237"/>
      <c r="H12237"/>
    </row>
    <row r="12238" spans="1:8" s="124" customFormat="1" x14ac:dyDescent="0.25">
      <c r="A12238"/>
      <c r="B12238"/>
      <c r="C12238"/>
      <c r="D12238"/>
      <c r="E12238"/>
      <c r="F12238"/>
      <c r="G12238"/>
      <c r="H12238"/>
    </row>
    <row r="12239" spans="1:8" s="124" customFormat="1" x14ac:dyDescent="0.25">
      <c r="A12239"/>
      <c r="B12239"/>
      <c r="C12239"/>
      <c r="D12239"/>
      <c r="E12239"/>
      <c r="F12239"/>
      <c r="G12239"/>
      <c r="H12239"/>
    </row>
    <row r="12240" spans="1:8" s="124" customFormat="1" x14ac:dyDescent="0.25">
      <c r="A12240"/>
      <c r="B12240"/>
      <c r="C12240"/>
      <c r="D12240"/>
      <c r="E12240"/>
      <c r="F12240"/>
      <c r="G12240"/>
      <c r="H12240"/>
    </row>
    <row r="12241" spans="1:8" s="124" customFormat="1" x14ac:dyDescent="0.25">
      <c r="A12241"/>
      <c r="B12241"/>
      <c r="C12241"/>
      <c r="D12241"/>
      <c r="E12241"/>
      <c r="F12241"/>
      <c r="G12241"/>
      <c r="H12241"/>
    </row>
    <row r="12242" spans="1:8" s="124" customFormat="1" x14ac:dyDescent="0.25">
      <c r="A12242"/>
      <c r="B12242"/>
      <c r="C12242"/>
      <c r="D12242"/>
      <c r="E12242"/>
      <c r="F12242"/>
      <c r="G12242"/>
      <c r="H12242"/>
    </row>
    <row r="12243" spans="1:8" s="124" customFormat="1" x14ac:dyDescent="0.25">
      <c r="A12243"/>
      <c r="B12243"/>
      <c r="C12243"/>
      <c r="D12243"/>
      <c r="E12243"/>
      <c r="F12243"/>
      <c r="G12243"/>
      <c r="H12243"/>
    </row>
    <row r="12244" spans="1:8" s="124" customFormat="1" x14ac:dyDescent="0.25">
      <c r="A12244"/>
      <c r="B12244"/>
      <c r="C12244"/>
      <c r="D12244"/>
      <c r="E12244"/>
      <c r="F12244"/>
      <c r="G12244"/>
      <c r="H12244"/>
    </row>
    <row r="12245" spans="1:8" s="124" customFormat="1" x14ac:dyDescent="0.25">
      <c r="A12245"/>
      <c r="B12245"/>
      <c r="C12245"/>
      <c r="D12245"/>
      <c r="E12245"/>
      <c r="F12245"/>
      <c r="G12245"/>
      <c r="H12245"/>
    </row>
    <row r="12246" spans="1:8" s="124" customFormat="1" x14ac:dyDescent="0.25">
      <c r="A12246"/>
      <c r="B12246"/>
      <c r="C12246"/>
      <c r="D12246"/>
      <c r="E12246"/>
      <c r="F12246"/>
      <c r="G12246"/>
      <c r="H12246"/>
    </row>
    <row r="12247" spans="1:8" s="124" customFormat="1" x14ac:dyDescent="0.25">
      <c r="A12247"/>
      <c r="B12247"/>
      <c r="C12247"/>
      <c r="D12247"/>
      <c r="E12247"/>
      <c r="F12247"/>
      <c r="G12247"/>
      <c r="H12247"/>
    </row>
    <row r="12248" spans="1:8" s="124" customFormat="1" x14ac:dyDescent="0.25">
      <c r="A12248"/>
      <c r="B12248"/>
      <c r="C12248"/>
      <c r="D12248"/>
      <c r="E12248"/>
      <c r="F12248"/>
      <c r="G12248"/>
      <c r="H12248"/>
    </row>
    <row r="12249" spans="1:8" s="124" customFormat="1" x14ac:dyDescent="0.25">
      <c r="A12249"/>
      <c r="B12249"/>
      <c r="C12249"/>
      <c r="D12249"/>
      <c r="E12249"/>
      <c r="F12249"/>
      <c r="G12249"/>
      <c r="H12249"/>
    </row>
    <row r="12250" spans="1:8" s="124" customFormat="1" x14ac:dyDescent="0.25">
      <c r="A12250"/>
      <c r="B12250"/>
      <c r="C12250"/>
      <c r="D12250"/>
      <c r="E12250"/>
      <c r="F12250"/>
      <c r="G12250"/>
      <c r="H12250"/>
    </row>
    <row r="12251" spans="1:8" s="124" customFormat="1" x14ac:dyDescent="0.25">
      <c r="A12251"/>
      <c r="B12251"/>
      <c r="C12251"/>
      <c r="D12251"/>
      <c r="E12251"/>
      <c r="F12251"/>
      <c r="G12251"/>
      <c r="H12251"/>
    </row>
    <row r="12252" spans="1:8" s="124" customFormat="1" x14ac:dyDescent="0.25">
      <c r="A12252"/>
      <c r="B12252"/>
      <c r="C12252"/>
      <c r="D12252"/>
      <c r="E12252"/>
      <c r="F12252"/>
      <c r="G12252"/>
      <c r="H12252"/>
    </row>
    <row r="12253" spans="1:8" s="124" customFormat="1" x14ac:dyDescent="0.25">
      <c r="A12253"/>
      <c r="B12253"/>
      <c r="C12253"/>
      <c r="D12253"/>
      <c r="E12253"/>
      <c r="F12253"/>
      <c r="G12253"/>
      <c r="H12253"/>
    </row>
    <row r="12254" spans="1:8" s="124" customFormat="1" x14ac:dyDescent="0.25">
      <c r="A12254"/>
      <c r="B12254"/>
      <c r="C12254"/>
      <c r="D12254"/>
      <c r="E12254"/>
      <c r="F12254"/>
      <c r="G12254"/>
      <c r="H12254"/>
    </row>
    <row r="12255" spans="1:8" s="124" customFormat="1" x14ac:dyDescent="0.25">
      <c r="A12255"/>
      <c r="B12255"/>
      <c r="C12255"/>
      <c r="D12255"/>
      <c r="E12255"/>
      <c r="F12255"/>
      <c r="G12255"/>
      <c r="H12255"/>
    </row>
    <row r="12256" spans="1:8" s="124" customFormat="1" x14ac:dyDescent="0.25">
      <c r="A12256"/>
      <c r="B12256"/>
      <c r="C12256"/>
      <c r="D12256"/>
      <c r="E12256"/>
      <c r="F12256"/>
      <c r="G12256"/>
      <c r="H12256"/>
    </row>
    <row r="12257" spans="1:8" s="124" customFormat="1" x14ac:dyDescent="0.25">
      <c r="A12257"/>
      <c r="B12257"/>
      <c r="C12257"/>
      <c r="D12257"/>
      <c r="E12257"/>
      <c r="F12257"/>
      <c r="G12257"/>
      <c r="H12257"/>
    </row>
    <row r="12258" spans="1:8" s="124" customFormat="1" x14ac:dyDescent="0.25">
      <c r="A12258"/>
      <c r="B12258"/>
      <c r="C12258"/>
      <c r="D12258"/>
      <c r="E12258"/>
      <c r="F12258"/>
      <c r="G12258"/>
      <c r="H12258"/>
    </row>
    <row r="12259" spans="1:8" s="124" customFormat="1" x14ac:dyDescent="0.25">
      <c r="A12259"/>
      <c r="B12259"/>
      <c r="C12259"/>
      <c r="D12259"/>
      <c r="E12259"/>
      <c r="F12259"/>
      <c r="G12259"/>
      <c r="H12259"/>
    </row>
    <row r="12260" spans="1:8" s="124" customFormat="1" x14ac:dyDescent="0.25">
      <c r="A12260"/>
      <c r="B12260"/>
      <c r="C12260"/>
      <c r="D12260"/>
      <c r="E12260"/>
      <c r="F12260"/>
      <c r="G12260"/>
      <c r="H12260"/>
    </row>
    <row r="12261" spans="1:8" s="124" customFormat="1" x14ac:dyDescent="0.25">
      <c r="A12261"/>
      <c r="B12261"/>
      <c r="C12261"/>
      <c r="D12261"/>
      <c r="E12261"/>
      <c r="F12261"/>
      <c r="G12261"/>
      <c r="H12261"/>
    </row>
    <row r="12262" spans="1:8" s="124" customFormat="1" x14ac:dyDescent="0.25">
      <c r="A12262"/>
      <c r="B12262"/>
      <c r="C12262"/>
      <c r="D12262"/>
      <c r="E12262"/>
      <c r="F12262"/>
      <c r="G12262"/>
      <c r="H12262"/>
    </row>
    <row r="12263" spans="1:8" s="124" customFormat="1" x14ac:dyDescent="0.25">
      <c r="A12263"/>
      <c r="B12263"/>
      <c r="C12263"/>
      <c r="D12263"/>
      <c r="E12263"/>
      <c r="F12263"/>
      <c r="G12263"/>
      <c r="H12263"/>
    </row>
    <row r="12264" spans="1:8" s="124" customFormat="1" x14ac:dyDescent="0.25">
      <c r="A12264"/>
      <c r="B12264"/>
      <c r="C12264"/>
      <c r="D12264"/>
      <c r="E12264"/>
      <c r="F12264"/>
      <c r="G12264"/>
      <c r="H12264"/>
    </row>
    <row r="12265" spans="1:8" s="124" customFormat="1" x14ac:dyDescent="0.25">
      <c r="A12265"/>
      <c r="B12265"/>
      <c r="C12265"/>
      <c r="D12265"/>
      <c r="E12265"/>
      <c r="F12265"/>
      <c r="G12265"/>
      <c r="H12265"/>
    </row>
    <row r="12266" spans="1:8" s="124" customFormat="1" x14ac:dyDescent="0.25">
      <c r="A12266"/>
      <c r="B12266"/>
      <c r="C12266"/>
      <c r="D12266"/>
      <c r="E12266"/>
      <c r="F12266"/>
      <c r="G12266"/>
      <c r="H12266"/>
    </row>
    <row r="12267" spans="1:8" s="124" customFormat="1" x14ac:dyDescent="0.25">
      <c r="A12267"/>
      <c r="B12267"/>
      <c r="C12267"/>
      <c r="D12267"/>
      <c r="E12267"/>
      <c r="F12267"/>
      <c r="G12267"/>
      <c r="H12267"/>
    </row>
    <row r="12268" spans="1:8" s="124" customFormat="1" x14ac:dyDescent="0.25">
      <c r="A12268"/>
      <c r="B12268"/>
      <c r="C12268"/>
      <c r="D12268"/>
      <c r="E12268"/>
      <c r="F12268"/>
      <c r="G12268"/>
      <c r="H12268"/>
    </row>
    <row r="12269" spans="1:8" s="124" customFormat="1" x14ac:dyDescent="0.25">
      <c r="A12269"/>
      <c r="B12269"/>
      <c r="C12269"/>
      <c r="D12269"/>
      <c r="E12269"/>
      <c r="F12269"/>
      <c r="G12269"/>
      <c r="H12269"/>
    </row>
    <row r="12270" spans="1:8" s="124" customFormat="1" x14ac:dyDescent="0.25">
      <c r="A12270"/>
      <c r="B12270"/>
      <c r="C12270"/>
      <c r="D12270"/>
      <c r="E12270"/>
      <c r="F12270"/>
      <c r="G12270"/>
      <c r="H12270"/>
    </row>
    <row r="12271" spans="1:8" s="124" customFormat="1" x14ac:dyDescent="0.25">
      <c r="A12271"/>
      <c r="B12271"/>
      <c r="C12271"/>
      <c r="D12271"/>
      <c r="E12271"/>
      <c r="F12271"/>
      <c r="G12271"/>
      <c r="H12271"/>
    </row>
    <row r="12272" spans="1:8" s="124" customFormat="1" x14ac:dyDescent="0.25">
      <c r="A12272"/>
      <c r="B12272"/>
      <c r="C12272"/>
      <c r="D12272"/>
      <c r="E12272"/>
      <c r="F12272"/>
      <c r="G12272"/>
      <c r="H12272"/>
    </row>
    <row r="12273" spans="1:8" s="124" customFormat="1" x14ac:dyDescent="0.25">
      <c r="A12273"/>
      <c r="B12273"/>
      <c r="C12273"/>
      <c r="D12273"/>
      <c r="E12273"/>
      <c r="F12273"/>
      <c r="G12273"/>
      <c r="H12273"/>
    </row>
    <row r="12274" spans="1:8" s="124" customFormat="1" x14ac:dyDescent="0.25">
      <c r="A12274"/>
      <c r="B12274"/>
      <c r="C12274"/>
      <c r="D12274"/>
      <c r="E12274"/>
      <c r="F12274"/>
      <c r="G12274"/>
      <c r="H12274"/>
    </row>
    <row r="12275" spans="1:8" s="124" customFormat="1" x14ac:dyDescent="0.25">
      <c r="A12275"/>
      <c r="B12275"/>
      <c r="C12275"/>
      <c r="D12275"/>
      <c r="E12275"/>
      <c r="F12275"/>
      <c r="G12275"/>
      <c r="H12275"/>
    </row>
    <row r="12276" spans="1:8" s="124" customFormat="1" x14ac:dyDescent="0.25">
      <c r="A12276"/>
      <c r="B12276"/>
      <c r="C12276"/>
      <c r="D12276"/>
      <c r="E12276"/>
      <c r="F12276"/>
      <c r="G12276"/>
      <c r="H12276"/>
    </row>
    <row r="12277" spans="1:8" s="124" customFormat="1" x14ac:dyDescent="0.25">
      <c r="A12277"/>
      <c r="B12277"/>
      <c r="C12277"/>
      <c r="D12277"/>
      <c r="E12277"/>
      <c r="F12277"/>
      <c r="G12277"/>
      <c r="H12277"/>
    </row>
    <row r="12278" spans="1:8" s="124" customFormat="1" x14ac:dyDescent="0.25">
      <c r="A12278"/>
      <c r="B12278"/>
      <c r="C12278"/>
      <c r="D12278"/>
      <c r="E12278"/>
      <c r="F12278"/>
      <c r="G12278"/>
      <c r="H12278"/>
    </row>
    <row r="12279" spans="1:8" s="124" customFormat="1" x14ac:dyDescent="0.25">
      <c r="A12279"/>
      <c r="B12279"/>
      <c r="C12279"/>
      <c r="D12279"/>
      <c r="E12279"/>
      <c r="F12279"/>
      <c r="G12279"/>
      <c r="H12279"/>
    </row>
    <row r="12280" spans="1:8" s="124" customFormat="1" x14ac:dyDescent="0.25">
      <c r="A12280"/>
      <c r="B12280"/>
      <c r="C12280"/>
      <c r="D12280"/>
      <c r="E12280"/>
      <c r="F12280"/>
      <c r="G12280"/>
      <c r="H12280"/>
    </row>
    <row r="12281" spans="1:8" s="124" customFormat="1" x14ac:dyDescent="0.25">
      <c r="A12281"/>
      <c r="B12281"/>
      <c r="C12281"/>
      <c r="D12281"/>
      <c r="E12281"/>
      <c r="F12281"/>
      <c r="G12281"/>
      <c r="H12281"/>
    </row>
    <row r="12282" spans="1:8" s="124" customFormat="1" x14ac:dyDescent="0.25">
      <c r="A12282"/>
      <c r="B12282"/>
      <c r="C12282"/>
      <c r="D12282"/>
      <c r="E12282"/>
      <c r="F12282"/>
      <c r="G12282"/>
      <c r="H12282"/>
    </row>
    <row r="12283" spans="1:8" s="124" customFormat="1" x14ac:dyDescent="0.25">
      <c r="A12283"/>
      <c r="B12283"/>
      <c r="C12283"/>
      <c r="D12283"/>
      <c r="E12283"/>
      <c r="F12283"/>
      <c r="G12283"/>
      <c r="H12283"/>
    </row>
    <row r="12284" spans="1:8" s="124" customFormat="1" x14ac:dyDescent="0.25">
      <c r="A12284"/>
      <c r="B12284"/>
      <c r="C12284"/>
      <c r="D12284"/>
      <c r="E12284"/>
      <c r="F12284"/>
      <c r="G12284"/>
      <c r="H12284"/>
    </row>
    <row r="12285" spans="1:8" s="124" customFormat="1" x14ac:dyDescent="0.25">
      <c r="A12285"/>
      <c r="B12285"/>
      <c r="C12285"/>
      <c r="D12285"/>
      <c r="E12285"/>
      <c r="F12285"/>
      <c r="G12285"/>
      <c r="H12285"/>
    </row>
    <row r="12286" spans="1:8" s="124" customFormat="1" x14ac:dyDescent="0.25">
      <c r="A12286"/>
      <c r="B12286"/>
      <c r="C12286"/>
      <c r="D12286"/>
      <c r="E12286"/>
      <c r="F12286"/>
      <c r="G12286"/>
      <c r="H12286"/>
    </row>
    <row r="12287" spans="1:8" s="124" customFormat="1" x14ac:dyDescent="0.25">
      <c r="A12287"/>
      <c r="B12287"/>
      <c r="C12287"/>
      <c r="D12287"/>
      <c r="E12287"/>
      <c r="F12287"/>
      <c r="G12287"/>
      <c r="H12287"/>
    </row>
    <row r="12288" spans="1:8" s="124" customFormat="1" x14ac:dyDescent="0.25">
      <c r="A12288"/>
      <c r="B12288"/>
      <c r="C12288"/>
      <c r="D12288"/>
      <c r="E12288"/>
      <c r="F12288"/>
      <c r="G12288"/>
      <c r="H12288"/>
    </row>
    <row r="12289" spans="1:8" s="124" customFormat="1" x14ac:dyDescent="0.25">
      <c r="A12289"/>
      <c r="B12289"/>
      <c r="C12289"/>
      <c r="D12289"/>
      <c r="E12289"/>
      <c r="F12289"/>
      <c r="G12289"/>
      <c r="H12289"/>
    </row>
    <row r="12290" spans="1:8" s="124" customFormat="1" x14ac:dyDescent="0.25">
      <c r="A12290"/>
      <c r="B12290"/>
      <c r="C12290"/>
      <c r="D12290"/>
      <c r="E12290"/>
      <c r="F12290"/>
      <c r="G12290"/>
      <c r="H12290"/>
    </row>
    <row r="12291" spans="1:8" s="124" customFormat="1" x14ac:dyDescent="0.25">
      <c r="A12291"/>
      <c r="B12291"/>
      <c r="C12291"/>
      <c r="D12291"/>
      <c r="E12291"/>
      <c r="F12291"/>
      <c r="G12291"/>
      <c r="H12291"/>
    </row>
    <row r="12292" spans="1:8" s="124" customFormat="1" x14ac:dyDescent="0.25">
      <c r="A12292"/>
      <c r="B12292"/>
      <c r="C12292"/>
      <c r="D12292"/>
      <c r="E12292"/>
      <c r="F12292"/>
      <c r="G12292"/>
      <c r="H12292"/>
    </row>
    <row r="12293" spans="1:8" s="124" customFormat="1" x14ac:dyDescent="0.25">
      <c r="A12293"/>
      <c r="B12293"/>
      <c r="C12293"/>
      <c r="D12293"/>
      <c r="E12293"/>
      <c r="F12293"/>
      <c r="G12293"/>
      <c r="H12293"/>
    </row>
    <row r="12294" spans="1:8" s="124" customFormat="1" x14ac:dyDescent="0.25">
      <c r="A12294"/>
      <c r="B12294"/>
      <c r="C12294"/>
      <c r="D12294"/>
      <c r="E12294"/>
      <c r="F12294"/>
      <c r="G12294"/>
      <c r="H12294"/>
    </row>
    <row r="12295" spans="1:8" s="124" customFormat="1" x14ac:dyDescent="0.25">
      <c r="A12295"/>
      <c r="B12295"/>
      <c r="C12295"/>
      <c r="D12295"/>
      <c r="E12295"/>
      <c r="F12295"/>
      <c r="G12295"/>
      <c r="H12295"/>
    </row>
    <row r="12296" spans="1:8" s="124" customFormat="1" x14ac:dyDescent="0.25">
      <c r="A12296"/>
      <c r="B12296"/>
      <c r="C12296"/>
      <c r="D12296"/>
      <c r="E12296"/>
      <c r="F12296"/>
      <c r="G12296"/>
      <c r="H12296"/>
    </row>
    <row r="12297" spans="1:8" s="124" customFormat="1" x14ac:dyDescent="0.25">
      <c r="A12297"/>
      <c r="B12297"/>
      <c r="C12297"/>
      <c r="D12297"/>
      <c r="E12297"/>
      <c r="F12297"/>
      <c r="G12297"/>
      <c r="H12297"/>
    </row>
    <row r="12298" spans="1:8" s="124" customFormat="1" x14ac:dyDescent="0.25">
      <c r="A12298"/>
      <c r="B12298"/>
      <c r="C12298"/>
      <c r="D12298"/>
      <c r="E12298"/>
      <c r="F12298"/>
      <c r="G12298"/>
      <c r="H12298"/>
    </row>
    <row r="12299" spans="1:8" s="124" customFormat="1" x14ac:dyDescent="0.25">
      <c r="A12299"/>
      <c r="B12299"/>
      <c r="C12299"/>
      <c r="D12299"/>
      <c r="E12299"/>
      <c r="F12299"/>
      <c r="G12299"/>
      <c r="H12299"/>
    </row>
    <row r="12300" spans="1:8" s="124" customFormat="1" x14ac:dyDescent="0.25">
      <c r="A12300"/>
      <c r="B12300"/>
      <c r="C12300"/>
      <c r="D12300"/>
      <c r="E12300"/>
      <c r="F12300"/>
      <c r="G12300"/>
      <c r="H12300"/>
    </row>
    <row r="12301" spans="1:8" s="124" customFormat="1" x14ac:dyDescent="0.25">
      <c r="A12301"/>
      <c r="B12301"/>
      <c r="C12301"/>
      <c r="D12301"/>
      <c r="E12301"/>
      <c r="F12301"/>
      <c r="G12301"/>
      <c r="H12301"/>
    </row>
    <row r="12302" spans="1:8" s="124" customFormat="1" x14ac:dyDescent="0.25">
      <c r="A12302"/>
      <c r="B12302"/>
      <c r="C12302"/>
      <c r="D12302"/>
      <c r="E12302"/>
      <c r="F12302"/>
      <c r="G12302"/>
      <c r="H12302"/>
    </row>
    <row r="12303" spans="1:8" s="124" customFormat="1" x14ac:dyDescent="0.25">
      <c r="A12303"/>
      <c r="B12303"/>
      <c r="C12303"/>
      <c r="D12303"/>
      <c r="E12303"/>
      <c r="F12303"/>
      <c r="G12303"/>
      <c r="H12303"/>
    </row>
    <row r="12304" spans="1:8" s="124" customFormat="1" x14ac:dyDescent="0.25">
      <c r="A12304"/>
      <c r="B12304"/>
      <c r="C12304"/>
      <c r="D12304"/>
      <c r="E12304"/>
      <c r="F12304"/>
      <c r="G12304"/>
      <c r="H12304"/>
    </row>
    <row r="12305" spans="1:8" s="124" customFormat="1" x14ac:dyDescent="0.25">
      <c r="A12305"/>
      <c r="B12305"/>
      <c r="C12305"/>
      <c r="D12305"/>
      <c r="E12305"/>
      <c r="F12305"/>
      <c r="G12305"/>
      <c r="H12305"/>
    </row>
    <row r="12306" spans="1:8" s="124" customFormat="1" x14ac:dyDescent="0.25">
      <c r="A12306"/>
      <c r="B12306"/>
      <c r="C12306"/>
      <c r="D12306"/>
      <c r="E12306"/>
      <c r="F12306"/>
      <c r="G12306"/>
      <c r="H12306"/>
    </row>
    <row r="12307" spans="1:8" s="124" customFormat="1" x14ac:dyDescent="0.25">
      <c r="A12307"/>
      <c r="B12307"/>
      <c r="C12307"/>
      <c r="D12307"/>
      <c r="E12307"/>
      <c r="F12307"/>
      <c r="G12307"/>
      <c r="H12307"/>
    </row>
    <row r="12308" spans="1:8" s="124" customFormat="1" x14ac:dyDescent="0.25">
      <c r="A12308"/>
      <c r="B12308"/>
      <c r="C12308"/>
      <c r="D12308"/>
      <c r="E12308"/>
      <c r="F12308"/>
      <c r="G12308"/>
      <c r="H12308"/>
    </row>
    <row r="12309" spans="1:8" s="124" customFormat="1" x14ac:dyDescent="0.25">
      <c r="A12309"/>
      <c r="B12309"/>
      <c r="C12309"/>
      <c r="D12309"/>
      <c r="E12309"/>
      <c r="F12309"/>
      <c r="G12309"/>
      <c r="H12309"/>
    </row>
    <row r="12310" spans="1:8" s="124" customFormat="1" x14ac:dyDescent="0.25">
      <c r="A12310"/>
      <c r="B12310"/>
      <c r="C12310"/>
      <c r="D12310"/>
      <c r="E12310"/>
      <c r="F12310"/>
      <c r="G12310"/>
      <c r="H12310"/>
    </row>
    <row r="12311" spans="1:8" s="124" customFormat="1" x14ac:dyDescent="0.25">
      <c r="A12311"/>
      <c r="B12311"/>
      <c r="C12311"/>
      <c r="D12311"/>
      <c r="E12311"/>
      <c r="F12311"/>
      <c r="G12311"/>
      <c r="H12311"/>
    </row>
    <row r="12312" spans="1:8" s="124" customFormat="1" x14ac:dyDescent="0.25">
      <c r="A12312"/>
      <c r="B12312"/>
      <c r="C12312"/>
      <c r="D12312"/>
      <c r="E12312"/>
      <c r="F12312"/>
      <c r="G12312"/>
      <c r="H12312"/>
    </row>
    <row r="12313" spans="1:8" s="124" customFormat="1" x14ac:dyDescent="0.25">
      <c r="A12313"/>
      <c r="B12313"/>
      <c r="C12313"/>
      <c r="D12313"/>
      <c r="E12313"/>
      <c r="F12313"/>
      <c r="G12313"/>
      <c r="H12313"/>
    </row>
    <row r="12314" spans="1:8" s="124" customFormat="1" x14ac:dyDescent="0.25">
      <c r="A12314"/>
      <c r="B12314"/>
      <c r="C12314"/>
      <c r="D12314"/>
      <c r="E12314"/>
      <c r="F12314"/>
      <c r="G12314"/>
      <c r="H12314"/>
    </row>
    <row r="12315" spans="1:8" s="124" customFormat="1" x14ac:dyDescent="0.25">
      <c r="A12315"/>
      <c r="B12315"/>
      <c r="C12315"/>
      <c r="D12315"/>
      <c r="E12315"/>
      <c r="F12315"/>
      <c r="G12315"/>
      <c r="H12315"/>
    </row>
    <row r="12316" spans="1:8" s="124" customFormat="1" x14ac:dyDescent="0.25">
      <c r="A12316"/>
      <c r="B12316"/>
      <c r="C12316"/>
      <c r="D12316"/>
      <c r="E12316"/>
      <c r="F12316"/>
      <c r="G12316"/>
      <c r="H12316"/>
    </row>
    <row r="12317" spans="1:8" s="124" customFormat="1" x14ac:dyDescent="0.25">
      <c r="A12317"/>
      <c r="B12317"/>
      <c r="C12317"/>
      <c r="D12317"/>
      <c r="E12317"/>
      <c r="F12317"/>
      <c r="G12317"/>
      <c r="H12317"/>
    </row>
    <row r="12318" spans="1:8" s="124" customFormat="1" x14ac:dyDescent="0.25">
      <c r="A12318"/>
      <c r="B12318"/>
      <c r="C12318"/>
      <c r="D12318"/>
      <c r="E12318"/>
      <c r="F12318"/>
      <c r="G12318"/>
      <c r="H12318"/>
    </row>
    <row r="12319" spans="1:8" s="124" customFormat="1" x14ac:dyDescent="0.25">
      <c r="A12319"/>
      <c r="B12319"/>
      <c r="C12319"/>
      <c r="D12319"/>
      <c r="E12319"/>
      <c r="F12319"/>
      <c r="G12319"/>
      <c r="H12319"/>
    </row>
    <row r="12320" spans="1:8" s="124" customFormat="1" x14ac:dyDescent="0.25">
      <c r="A12320"/>
      <c r="B12320"/>
      <c r="C12320"/>
      <c r="D12320"/>
      <c r="E12320"/>
      <c r="F12320"/>
      <c r="G12320"/>
      <c r="H12320"/>
    </row>
    <row r="12321" spans="1:8" s="124" customFormat="1" x14ac:dyDescent="0.25">
      <c r="A12321"/>
      <c r="B12321"/>
      <c r="C12321"/>
      <c r="D12321"/>
      <c r="E12321"/>
      <c r="F12321"/>
      <c r="G12321"/>
      <c r="H12321"/>
    </row>
    <row r="12322" spans="1:8" s="124" customFormat="1" x14ac:dyDescent="0.25">
      <c r="A12322"/>
      <c r="B12322"/>
      <c r="C12322"/>
      <c r="D12322"/>
      <c r="E12322"/>
      <c r="F12322"/>
      <c r="G12322"/>
      <c r="H12322"/>
    </row>
    <row r="12323" spans="1:8" s="124" customFormat="1" x14ac:dyDescent="0.25">
      <c r="A12323"/>
      <c r="B12323"/>
      <c r="C12323"/>
      <c r="D12323"/>
      <c r="E12323"/>
      <c r="F12323"/>
      <c r="G12323"/>
      <c r="H12323"/>
    </row>
    <row r="12324" spans="1:8" s="124" customFormat="1" x14ac:dyDescent="0.25">
      <c r="A12324"/>
      <c r="B12324"/>
      <c r="C12324"/>
      <c r="D12324"/>
      <c r="E12324"/>
      <c r="F12324"/>
      <c r="G12324"/>
      <c r="H12324"/>
    </row>
    <row r="12325" spans="1:8" s="124" customFormat="1" x14ac:dyDescent="0.25">
      <c r="A12325"/>
      <c r="B12325"/>
      <c r="C12325"/>
      <c r="D12325"/>
      <c r="E12325"/>
      <c r="F12325"/>
      <c r="G12325"/>
      <c r="H12325"/>
    </row>
    <row r="12326" spans="1:8" s="124" customFormat="1" x14ac:dyDescent="0.25">
      <c r="A12326"/>
      <c r="B12326"/>
      <c r="C12326"/>
      <c r="D12326"/>
      <c r="E12326"/>
      <c r="F12326"/>
      <c r="G12326"/>
      <c r="H12326"/>
    </row>
    <row r="12327" spans="1:8" s="124" customFormat="1" x14ac:dyDescent="0.25">
      <c r="A12327"/>
      <c r="B12327"/>
      <c r="C12327"/>
      <c r="D12327"/>
      <c r="E12327"/>
      <c r="F12327"/>
      <c r="G12327"/>
      <c r="H12327"/>
    </row>
    <row r="12328" spans="1:8" s="124" customFormat="1" x14ac:dyDescent="0.25">
      <c r="A12328"/>
      <c r="B12328"/>
      <c r="C12328"/>
      <c r="D12328"/>
      <c r="E12328"/>
      <c r="F12328"/>
      <c r="G12328"/>
      <c r="H12328"/>
    </row>
    <row r="12329" spans="1:8" s="124" customFormat="1" x14ac:dyDescent="0.25">
      <c r="A12329"/>
      <c r="B12329"/>
      <c r="C12329"/>
      <c r="D12329"/>
      <c r="E12329"/>
      <c r="F12329"/>
      <c r="G12329"/>
      <c r="H12329"/>
    </row>
    <row r="12330" spans="1:8" s="124" customFormat="1" x14ac:dyDescent="0.25">
      <c r="A12330"/>
      <c r="B12330"/>
      <c r="C12330"/>
      <c r="D12330"/>
      <c r="E12330"/>
      <c r="F12330"/>
      <c r="G12330"/>
      <c r="H12330"/>
    </row>
    <row r="12331" spans="1:8" s="124" customFormat="1" x14ac:dyDescent="0.25">
      <c r="A12331"/>
      <c r="B12331"/>
      <c r="C12331"/>
      <c r="D12331"/>
      <c r="E12331"/>
      <c r="F12331"/>
      <c r="G12331"/>
      <c r="H12331"/>
    </row>
    <row r="12332" spans="1:8" s="124" customFormat="1" x14ac:dyDescent="0.25">
      <c r="A12332"/>
      <c r="B12332"/>
      <c r="C12332"/>
      <c r="D12332"/>
      <c r="E12332"/>
      <c r="F12332"/>
      <c r="G12332"/>
      <c r="H12332"/>
    </row>
    <row r="12333" spans="1:8" s="124" customFormat="1" x14ac:dyDescent="0.25">
      <c r="A12333"/>
      <c r="B12333"/>
      <c r="C12333"/>
      <c r="D12333"/>
      <c r="E12333"/>
      <c r="F12333"/>
      <c r="G12333"/>
      <c r="H12333"/>
    </row>
    <row r="12334" spans="1:8" s="124" customFormat="1" x14ac:dyDescent="0.25">
      <c r="A12334"/>
      <c r="B12334"/>
      <c r="C12334"/>
      <c r="D12334"/>
      <c r="E12334"/>
      <c r="F12334"/>
      <c r="G12334"/>
      <c r="H12334"/>
    </row>
    <row r="12335" spans="1:8" s="124" customFormat="1" x14ac:dyDescent="0.25">
      <c r="A12335"/>
      <c r="B12335"/>
      <c r="C12335"/>
      <c r="D12335"/>
      <c r="E12335"/>
      <c r="F12335"/>
      <c r="G12335"/>
      <c r="H12335"/>
    </row>
    <row r="12336" spans="1:8" s="124" customFormat="1" x14ac:dyDescent="0.25">
      <c r="A12336"/>
      <c r="B12336"/>
      <c r="C12336"/>
      <c r="D12336"/>
      <c r="E12336"/>
      <c r="F12336"/>
      <c r="G12336"/>
      <c r="H12336"/>
    </row>
    <row r="12337" spans="1:8" s="124" customFormat="1" x14ac:dyDescent="0.25">
      <c r="A12337"/>
      <c r="B12337"/>
      <c r="C12337"/>
      <c r="D12337"/>
      <c r="E12337"/>
      <c r="F12337"/>
      <c r="G12337"/>
      <c r="H12337"/>
    </row>
    <row r="12338" spans="1:8" s="124" customFormat="1" x14ac:dyDescent="0.25">
      <c r="A12338"/>
      <c r="B12338"/>
      <c r="C12338"/>
      <c r="D12338"/>
      <c r="E12338"/>
      <c r="F12338"/>
      <c r="G12338"/>
      <c r="H12338"/>
    </row>
    <row r="12339" spans="1:8" s="124" customFormat="1" x14ac:dyDescent="0.25">
      <c r="A12339"/>
      <c r="B12339"/>
      <c r="C12339"/>
      <c r="D12339"/>
      <c r="E12339"/>
      <c r="F12339"/>
      <c r="G12339"/>
      <c r="H12339"/>
    </row>
    <row r="12340" spans="1:8" s="124" customFormat="1" x14ac:dyDescent="0.25">
      <c r="A12340"/>
      <c r="B12340"/>
      <c r="C12340"/>
      <c r="D12340"/>
      <c r="E12340"/>
      <c r="F12340"/>
      <c r="G12340"/>
      <c r="H12340"/>
    </row>
    <row r="12341" spans="1:8" s="124" customFormat="1" x14ac:dyDescent="0.25">
      <c r="A12341"/>
      <c r="B12341"/>
      <c r="C12341"/>
      <c r="D12341"/>
      <c r="E12341"/>
      <c r="F12341"/>
      <c r="G12341"/>
      <c r="H12341"/>
    </row>
    <row r="12342" spans="1:8" s="124" customFormat="1" x14ac:dyDescent="0.25">
      <c r="A12342"/>
      <c r="B12342"/>
      <c r="C12342"/>
      <c r="D12342"/>
      <c r="E12342"/>
      <c r="F12342"/>
      <c r="G12342"/>
      <c r="H12342"/>
    </row>
    <row r="12343" spans="1:8" s="124" customFormat="1" x14ac:dyDescent="0.25">
      <c r="A12343"/>
      <c r="B12343"/>
      <c r="C12343"/>
      <c r="D12343"/>
      <c r="E12343"/>
      <c r="F12343"/>
      <c r="G12343"/>
      <c r="H12343"/>
    </row>
    <row r="12344" spans="1:8" s="124" customFormat="1" x14ac:dyDescent="0.25">
      <c r="A12344"/>
      <c r="B12344"/>
      <c r="C12344"/>
      <c r="D12344"/>
      <c r="E12344"/>
      <c r="F12344"/>
      <c r="G12344"/>
      <c r="H12344"/>
    </row>
    <row r="12345" spans="1:8" s="124" customFormat="1" x14ac:dyDescent="0.25">
      <c r="A12345"/>
      <c r="B12345"/>
      <c r="C12345"/>
      <c r="D12345"/>
      <c r="E12345"/>
      <c r="F12345"/>
      <c r="G12345"/>
      <c r="H12345"/>
    </row>
    <row r="12346" spans="1:8" s="124" customFormat="1" x14ac:dyDescent="0.25">
      <c r="A12346"/>
      <c r="B12346"/>
      <c r="C12346"/>
      <c r="D12346"/>
      <c r="E12346"/>
      <c r="F12346"/>
      <c r="G12346"/>
      <c r="H12346"/>
    </row>
    <row r="12347" spans="1:8" s="124" customFormat="1" x14ac:dyDescent="0.25">
      <c r="A12347"/>
      <c r="B12347"/>
      <c r="C12347"/>
      <c r="D12347"/>
      <c r="E12347"/>
      <c r="F12347"/>
      <c r="G12347"/>
      <c r="H12347"/>
    </row>
    <row r="12348" spans="1:8" s="124" customFormat="1" x14ac:dyDescent="0.25">
      <c r="A12348"/>
      <c r="B12348"/>
      <c r="C12348"/>
      <c r="D12348"/>
      <c r="E12348"/>
      <c r="F12348"/>
      <c r="G12348"/>
      <c r="H12348"/>
    </row>
    <row r="12349" spans="1:8" s="124" customFormat="1" x14ac:dyDescent="0.25">
      <c r="A12349"/>
      <c r="B12349"/>
      <c r="C12349"/>
      <c r="D12349"/>
      <c r="E12349"/>
      <c r="F12349"/>
      <c r="G12349"/>
      <c r="H12349"/>
    </row>
    <row r="12350" spans="1:8" s="124" customFormat="1" x14ac:dyDescent="0.25">
      <c r="A12350"/>
      <c r="B12350"/>
      <c r="C12350"/>
      <c r="D12350"/>
      <c r="E12350"/>
      <c r="F12350"/>
      <c r="G12350"/>
      <c r="H12350"/>
    </row>
    <row r="12351" spans="1:8" s="124" customFormat="1" x14ac:dyDescent="0.25">
      <c r="A12351"/>
      <c r="B12351"/>
      <c r="C12351"/>
      <c r="D12351"/>
      <c r="E12351"/>
      <c r="F12351"/>
      <c r="G12351"/>
      <c r="H12351"/>
    </row>
    <row r="12352" spans="1:8" s="124" customFormat="1" x14ac:dyDescent="0.25">
      <c r="A12352"/>
      <c r="B12352"/>
      <c r="C12352"/>
      <c r="D12352"/>
      <c r="E12352"/>
      <c r="F12352"/>
      <c r="G12352"/>
      <c r="H12352"/>
    </row>
    <row r="12353" spans="1:8" s="124" customFormat="1" x14ac:dyDescent="0.25">
      <c r="A12353"/>
      <c r="B12353"/>
      <c r="C12353"/>
      <c r="D12353"/>
      <c r="E12353"/>
      <c r="F12353"/>
      <c r="G12353"/>
      <c r="H12353"/>
    </row>
    <row r="12354" spans="1:8" s="124" customFormat="1" x14ac:dyDescent="0.25">
      <c r="A12354"/>
      <c r="B12354"/>
      <c r="C12354"/>
      <c r="D12354"/>
      <c r="E12354"/>
      <c r="F12354"/>
      <c r="G12354"/>
      <c r="H12354"/>
    </row>
    <row r="12355" spans="1:8" s="124" customFormat="1" x14ac:dyDescent="0.25">
      <c r="A12355"/>
      <c r="B12355"/>
      <c r="C12355"/>
      <c r="D12355"/>
      <c r="E12355"/>
      <c r="F12355"/>
      <c r="G12355"/>
      <c r="H12355"/>
    </row>
    <row r="12356" spans="1:8" s="124" customFormat="1" x14ac:dyDescent="0.25">
      <c r="A12356"/>
      <c r="B12356"/>
      <c r="C12356"/>
      <c r="D12356"/>
      <c r="E12356"/>
      <c r="F12356"/>
      <c r="G12356"/>
      <c r="H12356"/>
    </row>
    <row r="12357" spans="1:8" s="124" customFormat="1" x14ac:dyDescent="0.25">
      <c r="A12357"/>
      <c r="B12357"/>
      <c r="C12357"/>
      <c r="D12357"/>
      <c r="E12357"/>
      <c r="F12357"/>
      <c r="G12357"/>
      <c r="H12357"/>
    </row>
    <row r="12358" spans="1:8" s="124" customFormat="1" x14ac:dyDescent="0.25">
      <c r="A12358"/>
      <c r="B12358"/>
      <c r="C12358"/>
      <c r="D12358"/>
      <c r="E12358"/>
      <c r="F12358"/>
      <c r="G12358"/>
      <c r="H12358"/>
    </row>
    <row r="12359" spans="1:8" s="124" customFormat="1" x14ac:dyDescent="0.25">
      <c r="A12359"/>
      <c r="B12359"/>
      <c r="C12359"/>
      <c r="D12359"/>
      <c r="E12359"/>
      <c r="F12359"/>
      <c r="G12359"/>
      <c r="H12359"/>
    </row>
    <row r="12360" spans="1:8" s="124" customFormat="1" x14ac:dyDescent="0.25">
      <c r="A12360"/>
      <c r="B12360"/>
      <c r="C12360"/>
      <c r="D12360"/>
      <c r="E12360"/>
      <c r="F12360"/>
      <c r="G12360"/>
      <c r="H12360"/>
    </row>
    <row r="12361" spans="1:8" s="124" customFormat="1" x14ac:dyDescent="0.25">
      <c r="A12361"/>
      <c r="B12361"/>
      <c r="C12361"/>
      <c r="D12361"/>
      <c r="E12361"/>
      <c r="F12361"/>
      <c r="G12361"/>
      <c r="H12361"/>
    </row>
    <row r="12362" spans="1:8" s="124" customFormat="1" x14ac:dyDescent="0.25">
      <c r="A12362"/>
      <c r="B12362"/>
      <c r="C12362"/>
      <c r="D12362"/>
      <c r="E12362"/>
      <c r="F12362"/>
      <c r="G12362"/>
      <c r="H12362"/>
    </row>
    <row r="12363" spans="1:8" s="124" customFormat="1" x14ac:dyDescent="0.25">
      <c r="A12363"/>
      <c r="B12363"/>
      <c r="C12363"/>
      <c r="D12363"/>
      <c r="E12363"/>
      <c r="F12363"/>
      <c r="G12363"/>
      <c r="H12363"/>
    </row>
    <row r="12364" spans="1:8" s="124" customFormat="1" x14ac:dyDescent="0.25">
      <c r="A12364"/>
      <c r="B12364"/>
      <c r="C12364"/>
      <c r="D12364"/>
      <c r="E12364"/>
      <c r="F12364"/>
      <c r="G12364"/>
      <c r="H12364"/>
    </row>
    <row r="12365" spans="1:8" s="124" customFormat="1" x14ac:dyDescent="0.25">
      <c r="A12365"/>
      <c r="B12365"/>
      <c r="C12365"/>
      <c r="D12365"/>
      <c r="E12365"/>
      <c r="F12365"/>
      <c r="G12365"/>
      <c r="H12365"/>
    </row>
    <row r="12366" spans="1:8" s="124" customFormat="1" x14ac:dyDescent="0.25">
      <c r="A12366"/>
      <c r="B12366"/>
      <c r="C12366"/>
      <c r="D12366"/>
      <c r="E12366"/>
      <c r="F12366"/>
      <c r="G12366"/>
      <c r="H12366"/>
    </row>
    <row r="12367" spans="1:8" s="124" customFormat="1" x14ac:dyDescent="0.25">
      <c r="A12367"/>
      <c r="B12367"/>
      <c r="C12367"/>
      <c r="D12367"/>
      <c r="E12367"/>
      <c r="F12367"/>
      <c r="G12367"/>
      <c r="H12367"/>
    </row>
    <row r="12368" spans="1:8" s="124" customFormat="1" x14ac:dyDescent="0.25">
      <c r="A12368"/>
      <c r="B12368"/>
      <c r="C12368"/>
      <c r="D12368"/>
      <c r="E12368"/>
      <c r="F12368"/>
      <c r="G12368"/>
      <c r="H12368"/>
    </row>
    <row r="12369" spans="1:8" s="124" customFormat="1" x14ac:dyDescent="0.25">
      <c r="A12369"/>
      <c r="B12369"/>
      <c r="C12369"/>
      <c r="D12369"/>
      <c r="E12369"/>
      <c r="F12369"/>
      <c r="G12369"/>
      <c r="H12369"/>
    </row>
    <row r="12370" spans="1:8" s="124" customFormat="1" x14ac:dyDescent="0.25">
      <c r="A12370"/>
      <c r="B12370"/>
      <c r="C12370"/>
      <c r="D12370"/>
      <c r="E12370"/>
      <c r="F12370"/>
      <c r="G12370"/>
      <c r="H12370"/>
    </row>
    <row r="12371" spans="1:8" s="124" customFormat="1" x14ac:dyDescent="0.25">
      <c r="A12371"/>
      <c r="B12371"/>
      <c r="C12371"/>
      <c r="D12371"/>
      <c r="E12371"/>
      <c r="F12371"/>
      <c r="G12371"/>
      <c r="H12371"/>
    </row>
    <row r="12372" spans="1:8" s="124" customFormat="1" x14ac:dyDescent="0.25">
      <c r="A12372"/>
      <c r="B12372"/>
      <c r="C12372"/>
      <c r="D12372"/>
      <c r="E12372"/>
      <c r="F12372"/>
      <c r="G12372"/>
      <c r="H12372"/>
    </row>
    <row r="12373" spans="1:8" s="124" customFormat="1" x14ac:dyDescent="0.25">
      <c r="A12373"/>
      <c r="B12373"/>
      <c r="C12373"/>
      <c r="D12373"/>
      <c r="E12373"/>
      <c r="F12373"/>
      <c r="G12373"/>
      <c r="H12373"/>
    </row>
    <row r="12374" spans="1:8" s="124" customFormat="1" x14ac:dyDescent="0.25">
      <c r="A12374"/>
      <c r="B12374"/>
      <c r="C12374"/>
      <c r="D12374"/>
      <c r="E12374"/>
      <c r="F12374"/>
      <c r="G12374"/>
      <c r="H12374"/>
    </row>
    <row r="12375" spans="1:8" s="124" customFormat="1" x14ac:dyDescent="0.25">
      <c r="A12375"/>
      <c r="B12375"/>
      <c r="C12375"/>
      <c r="D12375"/>
      <c r="E12375"/>
      <c r="F12375"/>
      <c r="G12375"/>
      <c r="H12375"/>
    </row>
    <row r="12376" spans="1:8" s="124" customFormat="1" x14ac:dyDescent="0.25">
      <c r="A12376"/>
      <c r="B12376"/>
      <c r="C12376"/>
      <c r="D12376"/>
      <c r="E12376"/>
      <c r="F12376"/>
      <c r="G12376"/>
      <c r="H12376"/>
    </row>
    <row r="12377" spans="1:8" s="124" customFormat="1" x14ac:dyDescent="0.25">
      <c r="A12377"/>
      <c r="B12377"/>
      <c r="C12377"/>
      <c r="D12377"/>
      <c r="E12377"/>
      <c r="F12377"/>
      <c r="G12377"/>
      <c r="H12377"/>
    </row>
    <row r="12378" spans="1:8" s="124" customFormat="1" x14ac:dyDescent="0.25">
      <c r="A12378"/>
      <c r="B12378"/>
      <c r="C12378"/>
      <c r="D12378"/>
      <c r="E12378"/>
      <c r="F12378"/>
      <c r="G12378"/>
      <c r="H12378"/>
    </row>
    <row r="12379" spans="1:8" s="124" customFormat="1" x14ac:dyDescent="0.25">
      <c r="A12379"/>
      <c r="B12379"/>
      <c r="C12379"/>
      <c r="D12379"/>
      <c r="E12379"/>
      <c r="F12379"/>
      <c r="G12379"/>
      <c r="H12379"/>
    </row>
    <row r="12380" spans="1:8" s="124" customFormat="1" x14ac:dyDescent="0.25">
      <c r="A12380"/>
      <c r="B12380"/>
      <c r="C12380"/>
      <c r="D12380"/>
      <c r="E12380"/>
      <c r="F12380"/>
      <c r="G12380"/>
      <c r="H12380"/>
    </row>
    <row r="12381" spans="1:8" s="124" customFormat="1" x14ac:dyDescent="0.25">
      <c r="A12381"/>
      <c r="B12381"/>
      <c r="C12381"/>
      <c r="D12381"/>
      <c r="E12381"/>
      <c r="F12381"/>
      <c r="G12381"/>
      <c r="H12381"/>
    </row>
    <row r="12382" spans="1:8" s="124" customFormat="1" x14ac:dyDescent="0.25">
      <c r="A12382"/>
      <c r="B12382"/>
      <c r="C12382"/>
      <c r="D12382"/>
      <c r="E12382"/>
      <c r="F12382"/>
      <c r="G12382"/>
      <c r="H12382"/>
    </row>
    <row r="12383" spans="1:8" s="124" customFormat="1" x14ac:dyDescent="0.25">
      <c r="A12383"/>
      <c r="B12383"/>
      <c r="C12383"/>
      <c r="D12383"/>
      <c r="E12383"/>
      <c r="F12383"/>
      <c r="G12383"/>
      <c r="H12383"/>
    </row>
    <row r="12384" spans="1:8" s="124" customFormat="1" x14ac:dyDescent="0.25">
      <c r="A12384"/>
      <c r="B12384"/>
      <c r="C12384"/>
      <c r="D12384"/>
      <c r="E12384"/>
      <c r="F12384"/>
      <c r="G12384"/>
      <c r="H12384"/>
    </row>
    <row r="12385" spans="1:8" s="124" customFormat="1" x14ac:dyDescent="0.25">
      <c r="A12385"/>
      <c r="B12385"/>
      <c r="C12385"/>
      <c r="D12385"/>
      <c r="E12385"/>
      <c r="F12385"/>
      <c r="G12385"/>
      <c r="H12385"/>
    </row>
    <row r="12386" spans="1:8" s="124" customFormat="1" x14ac:dyDescent="0.25">
      <c r="A12386"/>
      <c r="B12386"/>
      <c r="C12386"/>
      <c r="D12386"/>
      <c r="E12386"/>
      <c r="F12386"/>
      <c r="G12386"/>
      <c r="H12386"/>
    </row>
    <row r="12387" spans="1:8" s="124" customFormat="1" x14ac:dyDescent="0.25">
      <c r="A12387"/>
      <c r="B12387"/>
      <c r="C12387"/>
      <c r="D12387"/>
      <c r="E12387"/>
      <c r="F12387"/>
      <c r="G12387"/>
      <c r="H12387"/>
    </row>
    <row r="12388" spans="1:8" s="124" customFormat="1" x14ac:dyDescent="0.25">
      <c r="A12388"/>
      <c r="B12388"/>
      <c r="C12388"/>
      <c r="D12388"/>
      <c r="E12388"/>
      <c r="F12388"/>
      <c r="G12388"/>
      <c r="H12388"/>
    </row>
    <row r="12389" spans="1:8" s="124" customFormat="1" x14ac:dyDescent="0.25">
      <c r="A12389"/>
      <c r="B12389"/>
      <c r="C12389"/>
      <c r="D12389"/>
      <c r="E12389"/>
      <c r="F12389"/>
      <c r="G12389"/>
      <c r="H12389"/>
    </row>
    <row r="12390" spans="1:8" s="124" customFormat="1" x14ac:dyDescent="0.25">
      <c r="A12390"/>
      <c r="B12390"/>
      <c r="C12390"/>
      <c r="D12390"/>
      <c r="E12390"/>
      <c r="F12390"/>
      <c r="G12390"/>
      <c r="H12390"/>
    </row>
    <row r="12391" spans="1:8" s="124" customFormat="1" x14ac:dyDescent="0.25">
      <c r="A12391"/>
      <c r="B12391"/>
      <c r="C12391"/>
      <c r="D12391"/>
      <c r="E12391"/>
      <c r="F12391"/>
      <c r="G12391"/>
      <c r="H12391"/>
    </row>
    <row r="12392" spans="1:8" s="124" customFormat="1" x14ac:dyDescent="0.25">
      <c r="A12392"/>
      <c r="B12392"/>
      <c r="C12392"/>
      <c r="D12392"/>
      <c r="E12392"/>
      <c r="F12392"/>
      <c r="G12392"/>
      <c r="H12392"/>
    </row>
    <row r="12393" spans="1:8" s="124" customFormat="1" x14ac:dyDescent="0.25">
      <c r="A12393"/>
      <c r="B12393"/>
      <c r="C12393"/>
      <c r="D12393"/>
      <c r="E12393"/>
      <c r="F12393"/>
      <c r="G12393"/>
      <c r="H12393"/>
    </row>
    <row r="12394" spans="1:8" s="124" customFormat="1" x14ac:dyDescent="0.25">
      <c r="A12394"/>
      <c r="B12394"/>
      <c r="C12394"/>
      <c r="D12394"/>
      <c r="E12394"/>
      <c r="F12394"/>
      <c r="G12394"/>
      <c r="H12394"/>
    </row>
    <row r="12395" spans="1:8" s="124" customFormat="1" x14ac:dyDescent="0.25">
      <c r="A12395"/>
      <c r="B12395"/>
      <c r="C12395"/>
      <c r="D12395"/>
      <c r="E12395"/>
      <c r="F12395"/>
      <c r="G12395"/>
      <c r="H12395"/>
    </row>
    <row r="12396" spans="1:8" s="124" customFormat="1" x14ac:dyDescent="0.25">
      <c r="A12396"/>
      <c r="B12396"/>
      <c r="C12396"/>
      <c r="D12396"/>
      <c r="E12396"/>
      <c r="F12396"/>
      <c r="G12396"/>
      <c r="H12396"/>
    </row>
    <row r="12397" spans="1:8" s="124" customFormat="1" x14ac:dyDescent="0.25">
      <c r="A12397"/>
      <c r="B12397"/>
      <c r="C12397"/>
      <c r="D12397"/>
      <c r="E12397"/>
      <c r="F12397"/>
      <c r="G12397"/>
      <c r="H12397"/>
    </row>
    <row r="12398" spans="1:8" s="124" customFormat="1" x14ac:dyDescent="0.25">
      <c r="A12398"/>
      <c r="B12398"/>
      <c r="C12398"/>
      <c r="D12398"/>
      <c r="E12398"/>
      <c r="F12398"/>
      <c r="G12398"/>
      <c r="H12398"/>
    </row>
    <row r="12399" spans="1:8" s="124" customFormat="1" x14ac:dyDescent="0.25">
      <c r="A12399"/>
      <c r="B12399"/>
      <c r="C12399"/>
      <c r="D12399"/>
      <c r="E12399"/>
      <c r="F12399"/>
      <c r="G12399"/>
      <c r="H12399"/>
    </row>
    <row r="12400" spans="1:8" s="124" customFormat="1" x14ac:dyDescent="0.25">
      <c r="A12400"/>
      <c r="B12400"/>
      <c r="C12400"/>
      <c r="D12400"/>
      <c r="E12400"/>
      <c r="F12400"/>
      <c r="G12400"/>
      <c r="H12400"/>
    </row>
    <row r="12401" spans="1:8" s="124" customFormat="1" x14ac:dyDescent="0.25">
      <c r="A12401"/>
      <c r="B12401"/>
      <c r="C12401"/>
      <c r="D12401"/>
      <c r="E12401"/>
      <c r="F12401"/>
      <c r="G12401"/>
      <c r="H12401"/>
    </row>
    <row r="12402" spans="1:8" s="124" customFormat="1" x14ac:dyDescent="0.25">
      <c r="A12402"/>
      <c r="B12402"/>
      <c r="C12402"/>
      <c r="D12402"/>
      <c r="E12402"/>
      <c r="F12402"/>
      <c r="G12402"/>
      <c r="H12402"/>
    </row>
    <row r="12403" spans="1:8" s="124" customFormat="1" x14ac:dyDescent="0.25">
      <c r="A12403"/>
      <c r="B12403"/>
      <c r="C12403"/>
      <c r="D12403"/>
      <c r="E12403"/>
      <c r="F12403"/>
      <c r="G12403"/>
      <c r="H12403"/>
    </row>
    <row r="12404" spans="1:8" s="124" customFormat="1" x14ac:dyDescent="0.25">
      <c r="A12404"/>
      <c r="B12404"/>
      <c r="C12404"/>
      <c r="D12404"/>
      <c r="E12404"/>
      <c r="F12404"/>
      <c r="G12404"/>
      <c r="H12404"/>
    </row>
    <row r="12405" spans="1:8" s="124" customFormat="1" x14ac:dyDescent="0.25">
      <c r="A12405"/>
      <c r="B12405"/>
      <c r="C12405"/>
      <c r="D12405"/>
      <c r="E12405"/>
      <c r="F12405"/>
      <c r="G12405"/>
      <c r="H12405"/>
    </row>
    <row r="12406" spans="1:8" s="124" customFormat="1" x14ac:dyDescent="0.25">
      <c r="A12406"/>
      <c r="B12406"/>
      <c r="C12406"/>
      <c r="D12406"/>
      <c r="E12406"/>
      <c r="F12406"/>
      <c r="G12406"/>
      <c r="H12406"/>
    </row>
    <row r="12407" spans="1:8" s="124" customFormat="1" x14ac:dyDescent="0.25">
      <c r="A12407"/>
      <c r="B12407"/>
      <c r="C12407"/>
      <c r="D12407"/>
      <c r="E12407"/>
      <c r="F12407"/>
      <c r="G12407"/>
      <c r="H12407"/>
    </row>
    <row r="12408" spans="1:8" s="124" customFormat="1" x14ac:dyDescent="0.25">
      <c r="A12408"/>
      <c r="B12408"/>
      <c r="C12408"/>
      <c r="D12408"/>
      <c r="E12408"/>
      <c r="F12408"/>
      <c r="G12408"/>
      <c r="H12408"/>
    </row>
    <row r="12409" spans="1:8" s="124" customFormat="1" x14ac:dyDescent="0.25">
      <c r="A12409"/>
      <c r="B12409"/>
      <c r="C12409"/>
      <c r="D12409"/>
      <c r="E12409"/>
      <c r="F12409"/>
      <c r="G12409"/>
      <c r="H12409"/>
    </row>
    <row r="12410" spans="1:8" s="124" customFormat="1" x14ac:dyDescent="0.25">
      <c r="A12410"/>
      <c r="B12410"/>
      <c r="C12410"/>
      <c r="D12410"/>
      <c r="E12410"/>
      <c r="F12410"/>
      <c r="G12410"/>
      <c r="H12410"/>
    </row>
    <row r="12411" spans="1:8" s="124" customFormat="1" x14ac:dyDescent="0.25">
      <c r="A12411"/>
      <c r="B12411"/>
      <c r="C12411"/>
      <c r="D12411"/>
      <c r="E12411"/>
      <c r="F12411"/>
      <c r="G12411"/>
      <c r="H12411"/>
    </row>
    <row r="12412" spans="1:8" s="124" customFormat="1" x14ac:dyDescent="0.25">
      <c r="A12412"/>
      <c r="B12412"/>
      <c r="C12412"/>
      <c r="D12412"/>
      <c r="E12412"/>
      <c r="F12412"/>
      <c r="G12412"/>
      <c r="H12412"/>
    </row>
    <row r="12413" spans="1:8" s="124" customFormat="1" x14ac:dyDescent="0.25">
      <c r="A12413"/>
      <c r="B12413"/>
      <c r="C12413"/>
      <c r="D12413"/>
      <c r="E12413"/>
      <c r="F12413"/>
      <c r="G12413"/>
      <c r="H12413"/>
    </row>
    <row r="12414" spans="1:8" s="124" customFormat="1" x14ac:dyDescent="0.25">
      <c r="A12414"/>
      <c r="B12414"/>
      <c r="C12414"/>
      <c r="D12414"/>
      <c r="E12414"/>
      <c r="F12414"/>
      <c r="G12414"/>
      <c r="H12414"/>
    </row>
    <row r="12415" spans="1:8" s="124" customFormat="1" x14ac:dyDescent="0.25">
      <c r="A12415"/>
      <c r="B12415"/>
      <c r="C12415"/>
      <c r="D12415"/>
      <c r="E12415"/>
      <c r="F12415"/>
      <c r="G12415"/>
      <c r="H12415"/>
    </row>
    <row r="12416" spans="1:8" s="124" customFormat="1" x14ac:dyDescent="0.25">
      <c r="A12416"/>
      <c r="B12416"/>
      <c r="C12416"/>
      <c r="D12416"/>
      <c r="E12416"/>
      <c r="F12416"/>
      <c r="G12416"/>
      <c r="H12416"/>
    </row>
    <row r="12417" spans="1:8" s="124" customFormat="1" x14ac:dyDescent="0.25">
      <c r="A12417"/>
      <c r="B12417"/>
      <c r="C12417"/>
      <c r="D12417"/>
      <c r="E12417"/>
      <c r="F12417"/>
      <c r="G12417"/>
      <c r="H12417"/>
    </row>
    <row r="12418" spans="1:8" s="124" customFormat="1" x14ac:dyDescent="0.25">
      <c r="A12418"/>
      <c r="B12418"/>
      <c r="C12418"/>
      <c r="D12418"/>
      <c r="E12418"/>
      <c r="F12418"/>
      <c r="G12418"/>
      <c r="H12418"/>
    </row>
    <row r="12419" spans="1:8" s="124" customFormat="1" x14ac:dyDescent="0.25">
      <c r="A12419"/>
      <c r="B12419"/>
      <c r="C12419"/>
      <c r="D12419"/>
      <c r="E12419"/>
      <c r="F12419"/>
      <c r="G12419"/>
      <c r="H12419"/>
    </row>
    <row r="12420" spans="1:8" s="124" customFormat="1" x14ac:dyDescent="0.25">
      <c r="A12420"/>
      <c r="B12420"/>
      <c r="C12420"/>
      <c r="D12420"/>
      <c r="E12420"/>
      <c r="F12420"/>
      <c r="G12420"/>
      <c r="H12420"/>
    </row>
    <row r="12421" spans="1:8" s="124" customFormat="1" x14ac:dyDescent="0.25">
      <c r="A12421"/>
      <c r="B12421"/>
      <c r="C12421"/>
      <c r="D12421"/>
      <c r="E12421"/>
      <c r="F12421"/>
      <c r="G12421"/>
      <c r="H12421"/>
    </row>
    <row r="12422" spans="1:8" s="124" customFormat="1" x14ac:dyDescent="0.25">
      <c r="A12422"/>
      <c r="B12422"/>
      <c r="C12422"/>
      <c r="D12422"/>
      <c r="E12422"/>
      <c r="F12422"/>
      <c r="G12422"/>
      <c r="H12422"/>
    </row>
    <row r="12423" spans="1:8" s="124" customFormat="1" x14ac:dyDescent="0.25">
      <c r="A12423"/>
      <c r="B12423"/>
      <c r="C12423"/>
      <c r="D12423"/>
      <c r="E12423"/>
      <c r="F12423"/>
      <c r="G12423"/>
      <c r="H12423"/>
    </row>
    <row r="12424" spans="1:8" s="124" customFormat="1" x14ac:dyDescent="0.25">
      <c r="A12424"/>
      <c r="B12424"/>
      <c r="C12424"/>
      <c r="D12424"/>
      <c r="E12424"/>
      <c r="F12424"/>
      <c r="G12424"/>
      <c r="H12424"/>
    </row>
    <row r="12425" spans="1:8" s="124" customFormat="1" x14ac:dyDescent="0.25">
      <c r="A12425"/>
      <c r="B12425"/>
      <c r="C12425"/>
      <c r="D12425"/>
      <c r="E12425"/>
      <c r="F12425"/>
      <c r="G12425"/>
      <c r="H12425"/>
    </row>
    <row r="12426" spans="1:8" s="124" customFormat="1" x14ac:dyDescent="0.25">
      <c r="A12426"/>
      <c r="B12426"/>
      <c r="C12426"/>
      <c r="D12426"/>
      <c r="E12426"/>
      <c r="F12426"/>
      <c r="G12426"/>
      <c r="H12426"/>
    </row>
    <row r="12427" spans="1:8" s="124" customFormat="1" x14ac:dyDescent="0.25">
      <c r="A12427"/>
      <c r="B12427"/>
      <c r="C12427"/>
      <c r="D12427"/>
      <c r="E12427"/>
      <c r="F12427"/>
      <c r="G12427"/>
      <c r="H12427"/>
    </row>
    <row r="12428" spans="1:8" s="124" customFormat="1" x14ac:dyDescent="0.25">
      <c r="A12428"/>
      <c r="B12428"/>
      <c r="C12428"/>
      <c r="D12428"/>
      <c r="E12428"/>
      <c r="F12428"/>
      <c r="G12428"/>
      <c r="H12428"/>
    </row>
    <row r="12429" spans="1:8" s="124" customFormat="1" x14ac:dyDescent="0.25">
      <c r="A12429"/>
      <c r="B12429"/>
      <c r="C12429"/>
      <c r="D12429"/>
      <c r="E12429"/>
      <c r="F12429"/>
      <c r="G12429"/>
      <c r="H12429"/>
    </row>
    <row r="12430" spans="1:8" s="124" customFormat="1" x14ac:dyDescent="0.25">
      <c r="A12430"/>
      <c r="B12430"/>
      <c r="C12430"/>
      <c r="D12430"/>
      <c r="E12430"/>
      <c r="F12430"/>
      <c r="G12430"/>
      <c r="H12430"/>
    </row>
    <row r="12431" spans="1:8" s="124" customFormat="1" x14ac:dyDescent="0.25">
      <c r="A12431"/>
      <c r="B12431"/>
      <c r="C12431"/>
      <c r="D12431"/>
      <c r="E12431"/>
      <c r="F12431"/>
      <c r="G12431"/>
      <c r="H12431"/>
    </row>
    <row r="12432" spans="1:8" s="124" customFormat="1" x14ac:dyDescent="0.25">
      <c r="A12432"/>
      <c r="B12432"/>
      <c r="C12432"/>
      <c r="D12432"/>
      <c r="E12432"/>
      <c r="F12432"/>
      <c r="G12432"/>
      <c r="H12432"/>
    </row>
    <row r="12433" spans="1:8" s="124" customFormat="1" x14ac:dyDescent="0.25">
      <c r="A12433"/>
      <c r="B12433"/>
      <c r="C12433"/>
      <c r="D12433"/>
      <c r="E12433"/>
      <c r="F12433"/>
      <c r="G12433"/>
      <c r="H12433"/>
    </row>
    <row r="12434" spans="1:8" s="124" customFormat="1" x14ac:dyDescent="0.25">
      <c r="A12434"/>
      <c r="B12434"/>
      <c r="C12434"/>
      <c r="D12434"/>
      <c r="E12434"/>
      <c r="F12434"/>
      <c r="G12434"/>
      <c r="H12434"/>
    </row>
    <row r="12435" spans="1:8" s="124" customFormat="1" x14ac:dyDescent="0.25">
      <c r="A12435"/>
      <c r="B12435"/>
      <c r="C12435"/>
      <c r="D12435"/>
      <c r="E12435"/>
      <c r="F12435"/>
      <c r="G12435"/>
      <c r="H12435"/>
    </row>
    <row r="12436" spans="1:8" s="124" customFormat="1" x14ac:dyDescent="0.25">
      <c r="A12436"/>
      <c r="B12436"/>
      <c r="C12436"/>
      <c r="D12436"/>
      <c r="E12436"/>
      <c r="F12436"/>
      <c r="G12436"/>
      <c r="H12436"/>
    </row>
    <row r="12437" spans="1:8" s="124" customFormat="1" x14ac:dyDescent="0.25">
      <c r="A12437"/>
      <c r="B12437"/>
      <c r="C12437"/>
      <c r="D12437"/>
      <c r="E12437"/>
      <c r="F12437"/>
      <c r="G12437"/>
      <c r="H12437"/>
    </row>
    <row r="12438" spans="1:8" s="124" customFormat="1" x14ac:dyDescent="0.25">
      <c r="A12438"/>
      <c r="B12438"/>
      <c r="C12438"/>
      <c r="D12438"/>
      <c r="E12438"/>
      <c r="F12438"/>
      <c r="G12438"/>
      <c r="H12438"/>
    </row>
    <row r="12439" spans="1:8" s="124" customFormat="1" x14ac:dyDescent="0.25">
      <c r="A12439"/>
      <c r="B12439"/>
      <c r="C12439"/>
      <c r="D12439"/>
      <c r="E12439"/>
      <c r="F12439"/>
      <c r="G12439"/>
      <c r="H12439"/>
    </row>
    <row r="12440" spans="1:8" s="124" customFormat="1" x14ac:dyDescent="0.25">
      <c r="A12440"/>
      <c r="B12440"/>
      <c r="C12440"/>
      <c r="D12440"/>
      <c r="E12440"/>
      <c r="F12440"/>
      <c r="G12440"/>
      <c r="H12440"/>
    </row>
    <row r="12441" spans="1:8" s="124" customFormat="1" x14ac:dyDescent="0.25">
      <c r="A12441"/>
      <c r="B12441"/>
      <c r="C12441"/>
      <c r="D12441"/>
      <c r="E12441"/>
      <c r="F12441"/>
      <c r="G12441"/>
      <c r="H12441"/>
    </row>
    <row r="12442" spans="1:8" s="124" customFormat="1" x14ac:dyDescent="0.25">
      <c r="A12442"/>
      <c r="B12442"/>
      <c r="C12442"/>
      <c r="D12442"/>
      <c r="E12442"/>
      <c r="F12442"/>
      <c r="G12442"/>
      <c r="H12442"/>
    </row>
    <row r="12443" spans="1:8" s="124" customFormat="1" x14ac:dyDescent="0.25">
      <c r="A12443"/>
      <c r="B12443"/>
      <c r="C12443"/>
      <c r="D12443"/>
      <c r="E12443"/>
      <c r="F12443"/>
      <c r="G12443"/>
      <c r="H12443"/>
    </row>
    <row r="12444" spans="1:8" s="124" customFormat="1" x14ac:dyDescent="0.25">
      <c r="A12444"/>
      <c r="B12444"/>
      <c r="C12444"/>
      <c r="D12444"/>
      <c r="E12444"/>
      <c r="F12444"/>
      <c r="G12444"/>
      <c r="H12444"/>
    </row>
    <row r="12445" spans="1:8" s="124" customFormat="1" x14ac:dyDescent="0.25">
      <c r="A12445"/>
      <c r="B12445"/>
      <c r="C12445"/>
      <c r="D12445"/>
      <c r="E12445"/>
      <c r="F12445"/>
      <c r="G12445"/>
      <c r="H12445"/>
    </row>
    <row r="12446" spans="1:8" s="124" customFormat="1" x14ac:dyDescent="0.25">
      <c r="A12446"/>
      <c r="B12446"/>
      <c r="C12446"/>
      <c r="D12446"/>
      <c r="E12446"/>
      <c r="F12446"/>
      <c r="G12446"/>
      <c r="H12446"/>
    </row>
    <row r="12447" spans="1:8" s="124" customFormat="1" x14ac:dyDescent="0.25">
      <c r="A12447"/>
      <c r="B12447"/>
      <c r="C12447"/>
      <c r="D12447"/>
      <c r="E12447"/>
      <c r="F12447"/>
      <c r="G12447"/>
      <c r="H12447"/>
    </row>
    <row r="12448" spans="1:8" s="124" customFormat="1" x14ac:dyDescent="0.25">
      <c r="A12448"/>
      <c r="B12448"/>
      <c r="C12448"/>
      <c r="D12448"/>
      <c r="E12448"/>
      <c r="F12448"/>
      <c r="G12448"/>
      <c r="H12448"/>
    </row>
    <row r="12449" spans="1:8" s="124" customFormat="1" x14ac:dyDescent="0.25">
      <c r="A12449"/>
      <c r="B12449"/>
      <c r="C12449"/>
      <c r="D12449"/>
      <c r="E12449"/>
      <c r="F12449"/>
      <c r="G12449"/>
      <c r="H12449"/>
    </row>
    <row r="12450" spans="1:8" s="124" customFormat="1" x14ac:dyDescent="0.25">
      <c r="A12450"/>
      <c r="B12450"/>
      <c r="C12450"/>
      <c r="D12450"/>
      <c r="E12450"/>
      <c r="F12450"/>
      <c r="G12450"/>
      <c r="H12450"/>
    </row>
    <row r="12451" spans="1:8" s="124" customFormat="1" x14ac:dyDescent="0.25">
      <c r="A12451"/>
      <c r="B12451"/>
      <c r="C12451"/>
      <c r="D12451"/>
      <c r="E12451"/>
      <c r="F12451"/>
      <c r="G12451"/>
      <c r="H12451"/>
    </row>
    <row r="12452" spans="1:8" s="124" customFormat="1" x14ac:dyDescent="0.25">
      <c r="A12452"/>
      <c r="B12452"/>
      <c r="C12452"/>
      <c r="D12452"/>
      <c r="E12452"/>
      <c r="F12452"/>
      <c r="G12452"/>
      <c r="H12452"/>
    </row>
    <row r="12453" spans="1:8" s="124" customFormat="1" x14ac:dyDescent="0.25">
      <c r="A12453"/>
      <c r="B12453"/>
      <c r="C12453"/>
      <c r="D12453"/>
      <c r="E12453"/>
      <c r="F12453"/>
      <c r="G12453"/>
      <c r="H12453"/>
    </row>
    <row r="12454" spans="1:8" s="124" customFormat="1" x14ac:dyDescent="0.25">
      <c r="A12454"/>
      <c r="B12454"/>
      <c r="C12454"/>
      <c r="D12454"/>
      <c r="E12454"/>
      <c r="F12454"/>
      <c r="G12454"/>
      <c r="H12454"/>
    </row>
    <row r="12455" spans="1:8" s="124" customFormat="1" x14ac:dyDescent="0.25">
      <c r="A12455"/>
      <c r="B12455"/>
      <c r="C12455"/>
      <c r="D12455"/>
      <c r="E12455"/>
      <c r="F12455"/>
      <c r="G12455"/>
      <c r="H12455"/>
    </row>
    <row r="12456" spans="1:8" s="124" customFormat="1" x14ac:dyDescent="0.25">
      <c r="A12456"/>
      <c r="B12456"/>
      <c r="C12456"/>
      <c r="D12456"/>
      <c r="E12456"/>
      <c r="F12456"/>
      <c r="G12456"/>
      <c r="H12456"/>
    </row>
    <row r="12457" spans="1:8" s="124" customFormat="1" x14ac:dyDescent="0.25">
      <c r="A12457"/>
      <c r="B12457"/>
      <c r="C12457"/>
      <c r="D12457"/>
      <c r="E12457"/>
      <c r="F12457"/>
      <c r="G12457"/>
      <c r="H12457"/>
    </row>
    <row r="12458" spans="1:8" s="124" customFormat="1" x14ac:dyDescent="0.25">
      <c r="A12458"/>
      <c r="B12458"/>
      <c r="C12458"/>
      <c r="D12458"/>
      <c r="E12458"/>
      <c r="F12458"/>
      <c r="G12458"/>
      <c r="H12458"/>
    </row>
    <row r="12459" spans="1:8" s="124" customFormat="1" x14ac:dyDescent="0.25">
      <c r="A12459"/>
      <c r="B12459"/>
      <c r="C12459"/>
      <c r="D12459"/>
      <c r="E12459"/>
      <c r="F12459"/>
      <c r="G12459"/>
      <c r="H12459"/>
    </row>
    <row r="12460" spans="1:8" s="124" customFormat="1" x14ac:dyDescent="0.25">
      <c r="A12460"/>
      <c r="B12460"/>
      <c r="C12460"/>
      <c r="D12460"/>
      <c r="E12460"/>
      <c r="F12460"/>
      <c r="G12460"/>
      <c r="H12460"/>
    </row>
    <row r="12461" spans="1:8" s="124" customFormat="1" x14ac:dyDescent="0.25">
      <c r="A12461"/>
      <c r="B12461"/>
      <c r="C12461"/>
      <c r="D12461"/>
      <c r="E12461"/>
      <c r="F12461"/>
      <c r="G12461"/>
      <c r="H12461"/>
    </row>
    <row r="12462" spans="1:8" s="124" customFormat="1" x14ac:dyDescent="0.25">
      <c r="A12462"/>
      <c r="B12462"/>
      <c r="C12462"/>
      <c r="D12462"/>
      <c r="E12462"/>
      <c r="F12462"/>
      <c r="G12462"/>
      <c r="H12462"/>
    </row>
    <row r="12463" spans="1:8" s="124" customFormat="1" x14ac:dyDescent="0.25">
      <c r="A12463"/>
      <c r="B12463"/>
      <c r="C12463"/>
      <c r="D12463"/>
      <c r="E12463"/>
      <c r="F12463"/>
      <c r="G12463"/>
      <c r="H12463"/>
    </row>
    <row r="12464" spans="1:8" s="124" customFormat="1" x14ac:dyDescent="0.25">
      <c r="A12464"/>
      <c r="B12464"/>
      <c r="C12464"/>
      <c r="D12464"/>
      <c r="E12464"/>
      <c r="F12464"/>
      <c r="G12464"/>
      <c r="H12464"/>
    </row>
    <row r="12465" spans="1:8" s="124" customFormat="1" x14ac:dyDescent="0.25">
      <c r="A12465"/>
      <c r="B12465"/>
      <c r="C12465"/>
      <c r="D12465"/>
      <c r="E12465"/>
      <c r="F12465"/>
      <c r="G12465"/>
      <c r="H12465"/>
    </row>
    <row r="12466" spans="1:8" s="124" customFormat="1" x14ac:dyDescent="0.25">
      <c r="A12466"/>
      <c r="B12466"/>
      <c r="C12466"/>
      <c r="D12466"/>
      <c r="E12466"/>
      <c r="F12466"/>
      <c r="G12466"/>
      <c r="H12466"/>
    </row>
    <row r="12467" spans="1:8" s="124" customFormat="1" x14ac:dyDescent="0.25">
      <c r="A12467"/>
      <c r="B12467"/>
      <c r="C12467"/>
      <c r="D12467"/>
      <c r="E12467"/>
      <c r="F12467"/>
      <c r="G12467"/>
      <c r="H12467"/>
    </row>
    <row r="12468" spans="1:8" s="124" customFormat="1" x14ac:dyDescent="0.25">
      <c r="A12468"/>
      <c r="B12468"/>
      <c r="C12468"/>
      <c r="D12468"/>
      <c r="E12468"/>
      <c r="F12468"/>
      <c r="G12468"/>
      <c r="H12468"/>
    </row>
    <row r="12469" spans="1:8" s="124" customFormat="1" x14ac:dyDescent="0.25">
      <c r="A12469"/>
      <c r="B12469"/>
      <c r="C12469"/>
      <c r="D12469"/>
      <c r="E12469"/>
      <c r="F12469"/>
      <c r="G12469"/>
      <c r="H12469"/>
    </row>
    <row r="12470" spans="1:8" s="124" customFormat="1" x14ac:dyDescent="0.25">
      <c r="A12470"/>
      <c r="B12470"/>
      <c r="C12470"/>
      <c r="D12470"/>
      <c r="E12470"/>
      <c r="F12470"/>
      <c r="G12470"/>
      <c r="H12470"/>
    </row>
    <row r="12471" spans="1:8" s="124" customFormat="1" x14ac:dyDescent="0.25">
      <c r="A12471"/>
      <c r="B12471"/>
      <c r="C12471"/>
      <c r="D12471"/>
      <c r="E12471"/>
      <c r="F12471"/>
      <c r="G12471"/>
      <c r="H12471"/>
    </row>
    <row r="12472" spans="1:8" s="124" customFormat="1" x14ac:dyDescent="0.25">
      <c r="A12472"/>
      <c r="B12472"/>
      <c r="C12472"/>
      <c r="D12472"/>
      <c r="E12472"/>
      <c r="F12472"/>
      <c r="G12472"/>
      <c r="H12472"/>
    </row>
    <row r="12473" spans="1:8" s="124" customFormat="1" x14ac:dyDescent="0.25">
      <c r="A12473"/>
      <c r="B12473"/>
      <c r="C12473"/>
      <c r="D12473"/>
      <c r="E12473"/>
      <c r="F12473"/>
      <c r="G12473"/>
      <c r="H12473"/>
    </row>
    <row r="12474" spans="1:8" s="124" customFormat="1" x14ac:dyDescent="0.25">
      <c r="A12474"/>
      <c r="B12474"/>
      <c r="C12474"/>
      <c r="D12474"/>
      <c r="E12474"/>
      <c r="F12474"/>
      <c r="G12474"/>
      <c r="H12474"/>
    </row>
    <row r="12475" spans="1:8" s="124" customFormat="1" x14ac:dyDescent="0.25">
      <c r="A12475"/>
      <c r="B12475"/>
      <c r="C12475"/>
      <c r="D12475"/>
      <c r="E12475"/>
      <c r="F12475"/>
      <c r="G12475"/>
      <c r="H12475"/>
    </row>
    <row r="12476" spans="1:8" s="124" customFormat="1" x14ac:dyDescent="0.25">
      <c r="A12476"/>
      <c r="B12476"/>
      <c r="C12476"/>
      <c r="D12476"/>
      <c r="E12476"/>
      <c r="F12476"/>
      <c r="G12476"/>
      <c r="H12476"/>
    </row>
    <row r="12477" spans="1:8" s="124" customFormat="1" x14ac:dyDescent="0.25">
      <c r="A12477"/>
      <c r="B12477"/>
      <c r="C12477"/>
      <c r="D12477"/>
      <c r="E12477"/>
      <c r="F12477"/>
      <c r="G12477"/>
      <c r="H12477"/>
    </row>
    <row r="12478" spans="1:8" s="124" customFormat="1" x14ac:dyDescent="0.25">
      <c r="A12478"/>
      <c r="B12478"/>
      <c r="C12478"/>
      <c r="D12478"/>
      <c r="E12478"/>
      <c r="F12478"/>
      <c r="G12478"/>
      <c r="H12478"/>
    </row>
    <row r="12479" spans="1:8" s="124" customFormat="1" x14ac:dyDescent="0.25">
      <c r="A12479"/>
      <c r="B12479"/>
      <c r="C12479"/>
      <c r="D12479"/>
      <c r="E12479"/>
      <c r="F12479"/>
      <c r="G12479"/>
      <c r="H12479"/>
    </row>
    <row r="12480" spans="1:8" s="124" customFormat="1" x14ac:dyDescent="0.25">
      <c r="A12480"/>
      <c r="B12480"/>
      <c r="C12480"/>
      <c r="D12480"/>
      <c r="E12480"/>
      <c r="F12480"/>
      <c r="G12480"/>
      <c r="H12480"/>
    </row>
    <row r="12481" spans="1:8" s="124" customFormat="1" x14ac:dyDescent="0.25">
      <c r="A12481"/>
      <c r="B12481"/>
      <c r="C12481"/>
      <c r="D12481"/>
      <c r="E12481"/>
      <c r="F12481"/>
      <c r="G12481"/>
      <c r="H12481"/>
    </row>
    <row r="12482" spans="1:8" s="124" customFormat="1" x14ac:dyDescent="0.25">
      <c r="A12482"/>
      <c r="B12482"/>
      <c r="C12482"/>
      <c r="D12482"/>
      <c r="E12482"/>
      <c r="F12482"/>
      <c r="G12482"/>
      <c r="H12482"/>
    </row>
    <row r="12483" spans="1:8" s="124" customFormat="1" x14ac:dyDescent="0.25">
      <c r="A12483"/>
      <c r="B12483"/>
      <c r="C12483"/>
      <c r="D12483"/>
      <c r="E12483"/>
      <c r="F12483"/>
      <c r="G12483"/>
      <c r="H12483"/>
    </row>
    <row r="12484" spans="1:8" s="124" customFormat="1" x14ac:dyDescent="0.25">
      <c r="A12484"/>
      <c r="B12484"/>
      <c r="C12484"/>
      <c r="D12484"/>
      <c r="E12484"/>
      <c r="F12484"/>
      <c r="G12484"/>
      <c r="H12484"/>
    </row>
    <row r="12485" spans="1:8" s="124" customFormat="1" x14ac:dyDescent="0.25">
      <c r="A12485"/>
      <c r="B12485"/>
      <c r="C12485"/>
      <c r="D12485"/>
      <c r="E12485"/>
      <c r="F12485"/>
      <c r="G12485"/>
      <c r="H12485"/>
    </row>
    <row r="12486" spans="1:8" s="124" customFormat="1" x14ac:dyDescent="0.25">
      <c r="A12486"/>
      <c r="B12486"/>
      <c r="C12486"/>
      <c r="D12486"/>
      <c r="E12486"/>
      <c r="F12486"/>
      <c r="G12486"/>
      <c r="H12486"/>
    </row>
    <row r="12487" spans="1:8" s="124" customFormat="1" x14ac:dyDescent="0.25">
      <c r="A12487"/>
      <c r="B12487"/>
      <c r="C12487"/>
      <c r="D12487"/>
      <c r="E12487"/>
      <c r="F12487"/>
      <c r="G12487"/>
      <c r="H12487"/>
    </row>
    <row r="12488" spans="1:8" s="124" customFormat="1" x14ac:dyDescent="0.25">
      <c r="A12488"/>
      <c r="B12488"/>
      <c r="C12488"/>
      <c r="D12488"/>
      <c r="E12488"/>
      <c r="F12488"/>
      <c r="G12488"/>
      <c r="H12488"/>
    </row>
    <row r="12489" spans="1:8" s="124" customFormat="1" x14ac:dyDescent="0.25">
      <c r="A12489"/>
      <c r="B12489"/>
      <c r="C12489"/>
      <c r="D12489"/>
      <c r="E12489"/>
      <c r="F12489"/>
      <c r="G12489"/>
      <c r="H12489"/>
    </row>
    <row r="12490" spans="1:8" s="124" customFormat="1" x14ac:dyDescent="0.25">
      <c r="A12490"/>
      <c r="B12490"/>
      <c r="C12490"/>
      <c r="D12490"/>
      <c r="E12490"/>
      <c r="F12490"/>
      <c r="G12490"/>
      <c r="H12490"/>
    </row>
    <row r="12491" spans="1:8" s="124" customFormat="1" x14ac:dyDescent="0.25">
      <c r="A12491"/>
      <c r="B12491"/>
      <c r="C12491"/>
      <c r="D12491"/>
      <c r="E12491"/>
      <c r="F12491"/>
      <c r="G12491"/>
      <c r="H12491"/>
    </row>
    <row r="12492" spans="1:8" s="124" customFormat="1" x14ac:dyDescent="0.25">
      <c r="A12492"/>
      <c r="B12492"/>
      <c r="C12492"/>
      <c r="D12492"/>
      <c r="E12492"/>
      <c r="F12492"/>
      <c r="G12492"/>
      <c r="H12492"/>
    </row>
    <row r="12493" spans="1:8" s="124" customFormat="1" x14ac:dyDescent="0.25">
      <c r="A12493"/>
      <c r="B12493"/>
      <c r="C12493"/>
      <c r="D12493"/>
      <c r="E12493"/>
      <c r="F12493"/>
      <c r="G12493"/>
      <c r="H12493"/>
    </row>
    <row r="12494" spans="1:8" s="124" customFormat="1" x14ac:dyDescent="0.25">
      <c r="A12494"/>
      <c r="B12494"/>
      <c r="C12494"/>
      <c r="D12494"/>
      <c r="E12494"/>
      <c r="F12494"/>
      <c r="G12494"/>
      <c r="H12494"/>
    </row>
    <row r="12495" spans="1:8" s="124" customFormat="1" x14ac:dyDescent="0.25">
      <c r="A12495"/>
      <c r="B12495"/>
      <c r="C12495"/>
      <c r="D12495"/>
      <c r="E12495"/>
      <c r="F12495"/>
      <c r="G12495"/>
      <c r="H12495"/>
    </row>
    <row r="12496" spans="1:8" s="124" customFormat="1" x14ac:dyDescent="0.25">
      <c r="A12496"/>
      <c r="B12496"/>
      <c r="C12496"/>
      <c r="D12496"/>
      <c r="E12496"/>
      <c r="F12496"/>
      <c r="G12496"/>
      <c r="H12496"/>
    </row>
    <row r="12497" spans="1:8" s="124" customFormat="1" x14ac:dyDescent="0.25">
      <c r="A12497"/>
      <c r="B12497"/>
      <c r="C12497"/>
      <c r="D12497"/>
      <c r="E12497"/>
      <c r="F12497"/>
      <c r="G12497"/>
      <c r="H12497"/>
    </row>
    <row r="12498" spans="1:8" s="124" customFormat="1" x14ac:dyDescent="0.25">
      <c r="A12498"/>
      <c r="B12498"/>
      <c r="C12498"/>
      <c r="D12498"/>
      <c r="E12498"/>
      <c r="F12498"/>
      <c r="G12498"/>
      <c r="H12498"/>
    </row>
    <row r="12499" spans="1:8" s="124" customFormat="1" x14ac:dyDescent="0.25">
      <c r="A12499"/>
      <c r="B12499"/>
      <c r="C12499"/>
      <c r="D12499"/>
      <c r="E12499"/>
      <c r="F12499"/>
      <c r="G12499"/>
      <c r="H12499"/>
    </row>
    <row r="12500" spans="1:8" s="124" customFormat="1" x14ac:dyDescent="0.25">
      <c r="A12500"/>
      <c r="B12500"/>
      <c r="C12500"/>
      <c r="D12500"/>
      <c r="E12500"/>
      <c r="F12500"/>
      <c r="G12500"/>
      <c r="H12500"/>
    </row>
    <row r="12501" spans="1:8" s="124" customFormat="1" x14ac:dyDescent="0.25">
      <c r="A12501"/>
      <c r="B12501"/>
      <c r="C12501"/>
      <c r="D12501"/>
      <c r="E12501"/>
      <c r="F12501"/>
      <c r="G12501"/>
      <c r="H12501"/>
    </row>
    <row r="12502" spans="1:8" s="124" customFormat="1" x14ac:dyDescent="0.25">
      <c r="A12502"/>
      <c r="B12502"/>
      <c r="C12502"/>
      <c r="D12502"/>
      <c r="E12502"/>
      <c r="F12502"/>
      <c r="G12502"/>
      <c r="H12502"/>
    </row>
    <row r="12503" spans="1:8" s="124" customFormat="1" x14ac:dyDescent="0.25">
      <c r="A12503"/>
      <c r="B12503"/>
      <c r="C12503"/>
      <c r="D12503"/>
      <c r="E12503"/>
      <c r="F12503"/>
      <c r="G12503"/>
      <c r="H12503"/>
    </row>
    <row r="12504" spans="1:8" s="124" customFormat="1" x14ac:dyDescent="0.25">
      <c r="A12504"/>
      <c r="B12504"/>
      <c r="C12504"/>
      <c r="D12504"/>
      <c r="E12504"/>
      <c r="F12504"/>
      <c r="G12504"/>
      <c r="H12504"/>
    </row>
    <row r="12505" spans="1:8" s="124" customFormat="1" x14ac:dyDescent="0.25">
      <c r="A12505"/>
      <c r="B12505"/>
      <c r="C12505"/>
      <c r="D12505"/>
      <c r="E12505"/>
      <c r="F12505"/>
      <c r="G12505"/>
      <c r="H12505"/>
    </row>
    <row r="12506" spans="1:8" s="124" customFormat="1" x14ac:dyDescent="0.25">
      <c r="A12506"/>
      <c r="B12506"/>
      <c r="C12506"/>
      <c r="D12506"/>
      <c r="E12506"/>
      <c r="F12506"/>
      <c r="G12506"/>
      <c r="H12506"/>
    </row>
    <row r="12507" spans="1:8" s="124" customFormat="1" x14ac:dyDescent="0.25">
      <c r="A12507"/>
      <c r="B12507"/>
      <c r="C12507"/>
      <c r="D12507"/>
      <c r="E12507"/>
      <c r="F12507"/>
      <c r="G12507"/>
      <c r="H12507"/>
    </row>
    <row r="12508" spans="1:8" s="124" customFormat="1" x14ac:dyDescent="0.25">
      <c r="A12508"/>
      <c r="B12508"/>
      <c r="C12508"/>
      <c r="D12508"/>
      <c r="E12508"/>
      <c r="F12508"/>
      <c r="G12508"/>
      <c r="H12508"/>
    </row>
    <row r="12509" spans="1:8" s="124" customFormat="1" x14ac:dyDescent="0.25">
      <c r="A12509"/>
      <c r="B12509"/>
      <c r="C12509"/>
      <c r="D12509"/>
      <c r="E12509"/>
      <c r="F12509"/>
      <c r="G12509"/>
      <c r="H12509"/>
    </row>
    <row r="12510" spans="1:8" s="124" customFormat="1" x14ac:dyDescent="0.25">
      <c r="A12510"/>
      <c r="B12510"/>
      <c r="C12510"/>
      <c r="D12510"/>
      <c r="E12510"/>
      <c r="F12510"/>
      <c r="G12510"/>
      <c r="H12510"/>
    </row>
    <row r="12511" spans="1:8" s="124" customFormat="1" x14ac:dyDescent="0.25">
      <c r="A12511"/>
      <c r="B12511"/>
      <c r="C12511"/>
      <c r="D12511"/>
      <c r="E12511"/>
      <c r="F12511"/>
      <c r="G12511"/>
      <c r="H12511"/>
    </row>
    <row r="12512" spans="1:8" s="124" customFormat="1" x14ac:dyDescent="0.25">
      <c r="A12512"/>
      <c r="B12512"/>
      <c r="C12512"/>
      <c r="D12512"/>
      <c r="E12512"/>
      <c r="F12512"/>
      <c r="G12512"/>
      <c r="H12512"/>
    </row>
    <row r="12513" spans="1:8" s="124" customFormat="1" x14ac:dyDescent="0.25">
      <c r="A12513"/>
      <c r="B12513"/>
      <c r="C12513"/>
      <c r="D12513"/>
      <c r="E12513"/>
      <c r="F12513"/>
      <c r="G12513"/>
      <c r="H12513"/>
    </row>
    <row r="12514" spans="1:8" s="124" customFormat="1" x14ac:dyDescent="0.25">
      <c r="A12514"/>
      <c r="B12514"/>
      <c r="C12514"/>
      <c r="D12514"/>
      <c r="E12514"/>
      <c r="F12514"/>
      <c r="G12514"/>
      <c r="H12514"/>
    </row>
    <row r="12515" spans="1:8" s="124" customFormat="1" x14ac:dyDescent="0.25">
      <c r="A12515"/>
      <c r="B12515"/>
      <c r="C12515"/>
      <c r="D12515"/>
      <c r="E12515"/>
      <c r="F12515"/>
      <c r="G12515"/>
      <c r="H12515"/>
    </row>
    <row r="12516" spans="1:8" s="124" customFormat="1" x14ac:dyDescent="0.25">
      <c r="A12516"/>
      <c r="B12516"/>
      <c r="C12516"/>
      <c r="D12516"/>
      <c r="E12516"/>
      <c r="F12516"/>
      <c r="G12516"/>
      <c r="H12516"/>
    </row>
    <row r="12517" spans="1:8" s="124" customFormat="1" x14ac:dyDescent="0.25">
      <c r="A12517"/>
      <c r="B12517"/>
      <c r="C12517"/>
      <c r="D12517"/>
      <c r="E12517"/>
      <c r="F12517"/>
      <c r="G12517"/>
      <c r="H12517"/>
    </row>
    <row r="12518" spans="1:8" s="124" customFormat="1" x14ac:dyDescent="0.25">
      <c r="A12518"/>
      <c r="B12518"/>
      <c r="C12518"/>
      <c r="D12518"/>
      <c r="E12518"/>
      <c r="F12518"/>
      <c r="G12518"/>
      <c r="H12518"/>
    </row>
    <row r="12519" spans="1:8" s="124" customFormat="1" x14ac:dyDescent="0.25">
      <c r="A12519"/>
      <c r="B12519"/>
      <c r="C12519"/>
      <c r="D12519"/>
      <c r="E12519"/>
      <c r="F12519"/>
      <c r="G12519"/>
      <c r="H12519"/>
    </row>
    <row r="12520" spans="1:8" s="124" customFormat="1" x14ac:dyDescent="0.25">
      <c r="A12520"/>
      <c r="B12520"/>
      <c r="C12520"/>
      <c r="D12520"/>
      <c r="E12520"/>
      <c r="F12520"/>
      <c r="G12520"/>
      <c r="H12520"/>
    </row>
    <row r="12521" spans="1:8" s="124" customFormat="1" x14ac:dyDescent="0.25">
      <c r="A12521"/>
      <c r="B12521"/>
      <c r="C12521"/>
      <c r="D12521"/>
      <c r="E12521"/>
      <c r="F12521"/>
      <c r="G12521"/>
      <c r="H12521"/>
    </row>
    <row r="12522" spans="1:8" s="124" customFormat="1" x14ac:dyDescent="0.25">
      <c r="A12522"/>
      <c r="B12522"/>
      <c r="C12522"/>
      <c r="D12522"/>
      <c r="E12522"/>
      <c r="F12522"/>
      <c r="G12522"/>
      <c r="H12522"/>
    </row>
    <row r="12523" spans="1:8" s="124" customFormat="1" x14ac:dyDescent="0.25">
      <c r="A12523"/>
      <c r="B12523"/>
      <c r="C12523"/>
      <c r="D12523"/>
      <c r="E12523"/>
      <c r="F12523"/>
      <c r="G12523"/>
      <c r="H12523"/>
    </row>
    <row r="12524" spans="1:8" s="124" customFormat="1" x14ac:dyDescent="0.25">
      <c r="A12524"/>
      <c r="B12524"/>
      <c r="C12524"/>
      <c r="D12524"/>
      <c r="E12524"/>
      <c r="F12524"/>
      <c r="G12524"/>
      <c r="H12524"/>
    </row>
    <row r="12525" spans="1:8" s="124" customFormat="1" x14ac:dyDescent="0.25">
      <c r="A12525"/>
      <c r="B12525"/>
      <c r="C12525"/>
      <c r="D12525"/>
      <c r="E12525"/>
      <c r="F12525"/>
      <c r="G12525"/>
      <c r="H12525"/>
    </row>
    <row r="12526" spans="1:8" s="124" customFormat="1" x14ac:dyDescent="0.25">
      <c r="A12526"/>
      <c r="B12526"/>
      <c r="C12526"/>
      <c r="D12526"/>
      <c r="E12526"/>
      <c r="F12526"/>
      <c r="G12526"/>
      <c r="H12526"/>
    </row>
    <row r="12527" spans="1:8" s="124" customFormat="1" x14ac:dyDescent="0.25">
      <c r="A12527"/>
      <c r="B12527"/>
      <c r="C12527"/>
      <c r="D12527"/>
      <c r="E12527"/>
      <c r="F12527"/>
      <c r="G12527"/>
      <c r="H12527"/>
    </row>
    <row r="12528" spans="1:8" s="124" customFormat="1" x14ac:dyDescent="0.25">
      <c r="A12528"/>
      <c r="B12528"/>
      <c r="C12528"/>
      <c r="D12528"/>
      <c r="E12528"/>
      <c r="F12528"/>
      <c r="G12528"/>
      <c r="H12528"/>
    </row>
    <row r="12529" spans="1:8" s="124" customFormat="1" x14ac:dyDescent="0.25">
      <c r="A12529"/>
      <c r="B12529"/>
      <c r="C12529"/>
      <c r="D12529"/>
      <c r="E12529"/>
      <c r="F12529"/>
      <c r="G12529"/>
      <c r="H12529"/>
    </row>
    <row r="12530" spans="1:8" s="124" customFormat="1" x14ac:dyDescent="0.25">
      <c r="A12530"/>
      <c r="B12530"/>
      <c r="C12530"/>
      <c r="D12530"/>
      <c r="E12530"/>
      <c r="F12530"/>
      <c r="G12530"/>
      <c r="H12530"/>
    </row>
    <row r="12531" spans="1:8" s="124" customFormat="1" x14ac:dyDescent="0.25">
      <c r="A12531"/>
      <c r="B12531"/>
      <c r="C12531"/>
      <c r="D12531"/>
      <c r="E12531"/>
      <c r="F12531"/>
      <c r="G12531"/>
      <c r="H12531"/>
    </row>
    <row r="12532" spans="1:8" s="124" customFormat="1" x14ac:dyDescent="0.25">
      <c r="A12532"/>
      <c r="B12532"/>
      <c r="C12532"/>
      <c r="D12532"/>
      <c r="E12532"/>
      <c r="F12532"/>
      <c r="G12532"/>
      <c r="H12532"/>
    </row>
    <row r="12533" spans="1:8" s="124" customFormat="1" x14ac:dyDescent="0.25">
      <c r="A12533"/>
      <c r="B12533"/>
      <c r="C12533"/>
      <c r="D12533"/>
      <c r="E12533"/>
      <c r="F12533"/>
      <c r="G12533"/>
      <c r="H12533"/>
    </row>
    <row r="12534" spans="1:8" s="124" customFormat="1" x14ac:dyDescent="0.25">
      <c r="A12534"/>
      <c r="B12534"/>
      <c r="C12534"/>
      <c r="D12534"/>
      <c r="E12534"/>
      <c r="F12534"/>
      <c r="G12534"/>
      <c r="H12534"/>
    </row>
    <row r="12535" spans="1:8" s="124" customFormat="1" x14ac:dyDescent="0.25">
      <c r="A12535"/>
      <c r="B12535"/>
      <c r="C12535"/>
      <c r="D12535"/>
      <c r="E12535"/>
      <c r="F12535"/>
      <c r="G12535"/>
      <c r="H12535"/>
    </row>
    <row r="12536" spans="1:8" s="124" customFormat="1" x14ac:dyDescent="0.25">
      <c r="A12536"/>
      <c r="B12536"/>
      <c r="C12536"/>
      <c r="D12536"/>
      <c r="E12536"/>
      <c r="F12536"/>
      <c r="G12536"/>
      <c r="H12536"/>
    </row>
    <row r="12537" spans="1:8" s="124" customFormat="1" x14ac:dyDescent="0.25">
      <c r="A12537"/>
      <c r="B12537"/>
      <c r="C12537"/>
      <c r="D12537"/>
      <c r="E12537"/>
      <c r="F12537"/>
      <c r="G12537"/>
      <c r="H12537"/>
    </row>
    <row r="12538" spans="1:8" s="124" customFormat="1" x14ac:dyDescent="0.25">
      <c r="A12538"/>
      <c r="B12538"/>
      <c r="C12538"/>
      <c r="D12538"/>
      <c r="E12538"/>
      <c r="F12538"/>
      <c r="G12538"/>
      <c r="H12538"/>
    </row>
    <row r="12539" spans="1:8" s="124" customFormat="1" x14ac:dyDescent="0.25">
      <c r="A12539"/>
      <c r="B12539"/>
      <c r="C12539"/>
      <c r="D12539"/>
      <c r="E12539"/>
      <c r="F12539"/>
      <c r="G12539"/>
      <c r="H12539"/>
    </row>
    <row r="12540" spans="1:8" s="124" customFormat="1" x14ac:dyDescent="0.25">
      <c r="A12540"/>
      <c r="B12540"/>
      <c r="C12540"/>
      <c r="D12540"/>
      <c r="E12540"/>
      <c r="F12540"/>
      <c r="G12540"/>
      <c r="H12540"/>
    </row>
    <row r="12541" spans="1:8" s="124" customFormat="1" x14ac:dyDescent="0.25">
      <c r="A12541"/>
      <c r="B12541"/>
      <c r="C12541"/>
      <c r="D12541"/>
      <c r="E12541"/>
      <c r="F12541"/>
      <c r="G12541"/>
      <c r="H12541"/>
    </row>
    <row r="12542" spans="1:8" s="124" customFormat="1" x14ac:dyDescent="0.25">
      <c r="A12542"/>
      <c r="B12542"/>
      <c r="C12542"/>
      <c r="D12542"/>
      <c r="E12542"/>
      <c r="F12542"/>
      <c r="G12542"/>
      <c r="H12542"/>
    </row>
    <row r="12543" spans="1:8" s="124" customFormat="1" x14ac:dyDescent="0.25">
      <c r="A12543"/>
      <c r="B12543"/>
      <c r="C12543"/>
      <c r="D12543"/>
      <c r="E12543"/>
      <c r="F12543"/>
      <c r="G12543"/>
      <c r="H12543"/>
    </row>
    <row r="12544" spans="1:8" s="124" customFormat="1" x14ac:dyDescent="0.25">
      <c r="A12544"/>
      <c r="B12544"/>
      <c r="C12544"/>
      <c r="D12544"/>
      <c r="E12544"/>
      <c r="F12544"/>
      <c r="G12544"/>
      <c r="H12544"/>
    </row>
    <row r="12545" spans="1:8" s="124" customFormat="1" x14ac:dyDescent="0.25">
      <c r="A12545"/>
      <c r="B12545"/>
      <c r="C12545"/>
      <c r="D12545"/>
      <c r="E12545"/>
      <c r="F12545"/>
      <c r="G12545"/>
      <c r="H12545"/>
    </row>
    <row r="12546" spans="1:8" s="124" customFormat="1" x14ac:dyDescent="0.25">
      <c r="A12546"/>
      <c r="B12546"/>
      <c r="C12546"/>
      <c r="D12546"/>
      <c r="E12546"/>
      <c r="F12546"/>
      <c r="G12546"/>
      <c r="H12546"/>
    </row>
    <row r="12547" spans="1:8" s="124" customFormat="1" x14ac:dyDescent="0.25">
      <c r="A12547"/>
      <c r="B12547"/>
      <c r="C12547"/>
      <c r="D12547"/>
      <c r="E12547"/>
      <c r="F12547"/>
      <c r="G12547"/>
      <c r="H12547"/>
    </row>
    <row r="12548" spans="1:8" s="124" customFormat="1" x14ac:dyDescent="0.25">
      <c r="A12548"/>
      <c r="B12548"/>
      <c r="C12548"/>
      <c r="D12548"/>
      <c r="E12548"/>
      <c r="F12548"/>
      <c r="G12548"/>
      <c r="H12548"/>
    </row>
    <row r="12549" spans="1:8" s="124" customFormat="1" x14ac:dyDescent="0.25">
      <c r="A12549"/>
      <c r="B12549"/>
      <c r="C12549"/>
      <c r="D12549"/>
      <c r="E12549"/>
      <c r="F12549"/>
      <c r="G12549"/>
      <c r="H12549"/>
    </row>
    <row r="12550" spans="1:8" s="124" customFormat="1" x14ac:dyDescent="0.25">
      <c r="A12550"/>
      <c r="B12550"/>
      <c r="C12550"/>
      <c r="D12550"/>
      <c r="E12550"/>
      <c r="F12550"/>
      <c r="G12550"/>
      <c r="H12550"/>
    </row>
    <row r="12551" spans="1:8" s="124" customFormat="1" x14ac:dyDescent="0.25">
      <c r="A12551"/>
      <c r="B12551"/>
      <c r="C12551"/>
      <c r="D12551"/>
      <c r="E12551"/>
      <c r="F12551"/>
      <c r="G12551"/>
      <c r="H12551"/>
    </row>
    <row r="12552" spans="1:8" s="124" customFormat="1" x14ac:dyDescent="0.25">
      <c r="A12552"/>
      <c r="B12552"/>
      <c r="C12552"/>
      <c r="D12552"/>
      <c r="E12552"/>
      <c r="F12552"/>
      <c r="G12552"/>
      <c r="H12552"/>
    </row>
    <row r="12553" spans="1:8" s="124" customFormat="1" x14ac:dyDescent="0.25">
      <c r="A12553"/>
      <c r="B12553"/>
      <c r="C12553"/>
      <c r="D12553"/>
      <c r="E12553"/>
      <c r="F12553"/>
      <c r="G12553"/>
      <c r="H12553"/>
    </row>
    <row r="12554" spans="1:8" s="124" customFormat="1" x14ac:dyDescent="0.25">
      <c r="A12554"/>
      <c r="B12554"/>
      <c r="C12554"/>
      <c r="D12554"/>
      <c r="E12554"/>
      <c r="F12554"/>
      <c r="G12554"/>
      <c r="H12554"/>
    </row>
    <row r="12555" spans="1:8" s="124" customFormat="1" x14ac:dyDescent="0.25">
      <c r="A12555"/>
      <c r="B12555"/>
      <c r="C12555"/>
      <c r="D12555"/>
      <c r="E12555"/>
      <c r="F12555"/>
      <c r="G12555"/>
      <c r="H12555"/>
    </row>
    <row r="12556" spans="1:8" s="124" customFormat="1" x14ac:dyDescent="0.25">
      <c r="A12556"/>
      <c r="B12556"/>
      <c r="C12556"/>
      <c r="D12556"/>
      <c r="E12556"/>
      <c r="F12556"/>
      <c r="G12556"/>
      <c r="H12556"/>
    </row>
    <row r="12557" spans="1:8" s="124" customFormat="1" x14ac:dyDescent="0.25">
      <c r="A12557"/>
      <c r="B12557"/>
      <c r="C12557"/>
      <c r="D12557"/>
      <c r="E12557"/>
      <c r="F12557"/>
      <c r="G12557"/>
      <c r="H12557"/>
    </row>
    <row r="12558" spans="1:8" s="124" customFormat="1" x14ac:dyDescent="0.25">
      <c r="A12558"/>
      <c r="B12558"/>
      <c r="C12558"/>
      <c r="D12558"/>
      <c r="E12558"/>
      <c r="F12558"/>
      <c r="G12558"/>
      <c r="H12558"/>
    </row>
    <row r="12559" spans="1:8" s="124" customFormat="1" x14ac:dyDescent="0.25">
      <c r="A12559"/>
      <c r="B12559"/>
      <c r="C12559"/>
      <c r="D12559"/>
      <c r="E12559"/>
      <c r="F12559"/>
      <c r="G12559"/>
      <c r="H12559"/>
    </row>
    <row r="12560" spans="1:8" s="124" customFormat="1" x14ac:dyDescent="0.25">
      <c r="A12560"/>
      <c r="B12560"/>
      <c r="C12560"/>
      <c r="D12560"/>
      <c r="E12560"/>
      <c r="F12560"/>
      <c r="G12560"/>
      <c r="H12560"/>
    </row>
    <row r="12561" spans="1:8" s="124" customFormat="1" x14ac:dyDescent="0.25">
      <c r="A12561"/>
      <c r="B12561"/>
      <c r="C12561"/>
      <c r="D12561"/>
      <c r="E12561"/>
      <c r="F12561"/>
      <c r="G12561"/>
      <c r="H12561"/>
    </row>
    <row r="12562" spans="1:8" s="124" customFormat="1" x14ac:dyDescent="0.25">
      <c r="A12562"/>
      <c r="B12562"/>
      <c r="C12562"/>
      <c r="D12562"/>
      <c r="E12562"/>
      <c r="F12562"/>
      <c r="G12562"/>
      <c r="H12562"/>
    </row>
    <row r="12563" spans="1:8" s="124" customFormat="1" x14ac:dyDescent="0.25">
      <c r="A12563"/>
      <c r="B12563"/>
      <c r="C12563"/>
      <c r="D12563"/>
      <c r="E12563"/>
      <c r="F12563"/>
      <c r="G12563"/>
      <c r="H12563"/>
    </row>
    <row r="12564" spans="1:8" s="124" customFormat="1" x14ac:dyDescent="0.25">
      <c r="A12564"/>
      <c r="B12564"/>
      <c r="C12564"/>
      <c r="D12564"/>
      <c r="E12564"/>
      <c r="F12564"/>
      <c r="G12564"/>
      <c r="H12564"/>
    </row>
    <row r="12565" spans="1:8" s="124" customFormat="1" x14ac:dyDescent="0.25">
      <c r="A12565"/>
      <c r="B12565"/>
      <c r="C12565"/>
      <c r="D12565"/>
      <c r="E12565"/>
      <c r="F12565"/>
      <c r="G12565"/>
      <c r="H12565"/>
    </row>
    <row r="12566" spans="1:8" s="124" customFormat="1" x14ac:dyDescent="0.25">
      <c r="A12566"/>
      <c r="B12566"/>
      <c r="C12566"/>
      <c r="D12566"/>
      <c r="E12566"/>
      <c r="F12566"/>
      <c r="G12566"/>
      <c r="H12566"/>
    </row>
    <row r="12567" spans="1:8" s="124" customFormat="1" x14ac:dyDescent="0.25">
      <c r="A12567"/>
      <c r="B12567"/>
      <c r="C12567"/>
      <c r="D12567"/>
      <c r="E12567"/>
      <c r="F12567"/>
      <c r="G12567"/>
      <c r="H12567"/>
    </row>
    <row r="12568" spans="1:8" s="124" customFormat="1" x14ac:dyDescent="0.25">
      <c r="A12568"/>
      <c r="B12568"/>
      <c r="C12568"/>
      <c r="D12568"/>
      <c r="E12568"/>
      <c r="F12568"/>
      <c r="G12568"/>
      <c r="H12568"/>
    </row>
    <row r="12569" spans="1:8" s="124" customFormat="1" x14ac:dyDescent="0.25">
      <c r="A12569"/>
      <c r="B12569"/>
      <c r="C12569"/>
      <c r="D12569"/>
      <c r="E12569"/>
      <c r="F12569"/>
      <c r="G12569"/>
      <c r="H12569"/>
    </row>
    <row r="12570" spans="1:8" s="124" customFormat="1" x14ac:dyDescent="0.25">
      <c r="A12570"/>
      <c r="B12570"/>
      <c r="C12570"/>
      <c r="D12570"/>
      <c r="E12570"/>
      <c r="F12570"/>
      <c r="G12570"/>
      <c r="H12570"/>
    </row>
    <row r="12571" spans="1:8" s="124" customFormat="1" x14ac:dyDescent="0.25">
      <c r="A12571"/>
      <c r="B12571"/>
      <c r="C12571"/>
      <c r="D12571"/>
      <c r="E12571"/>
      <c r="F12571"/>
      <c r="G12571"/>
      <c r="H12571"/>
    </row>
    <row r="12572" spans="1:8" s="124" customFormat="1" x14ac:dyDescent="0.25">
      <c r="A12572"/>
      <c r="B12572"/>
      <c r="C12572"/>
      <c r="D12572"/>
      <c r="E12572"/>
      <c r="F12572"/>
      <c r="G12572"/>
      <c r="H12572"/>
    </row>
    <row r="12573" spans="1:8" s="124" customFormat="1" x14ac:dyDescent="0.25">
      <c r="A12573"/>
      <c r="B12573"/>
      <c r="C12573"/>
      <c r="D12573"/>
      <c r="E12573"/>
      <c r="F12573"/>
      <c r="G12573"/>
      <c r="H12573"/>
    </row>
    <row r="12574" spans="1:8" s="124" customFormat="1" x14ac:dyDescent="0.25">
      <c r="A12574"/>
      <c r="B12574"/>
      <c r="C12574"/>
      <c r="D12574"/>
      <c r="E12574"/>
      <c r="F12574"/>
      <c r="G12574"/>
      <c r="H12574"/>
    </row>
    <row r="12575" spans="1:8" s="124" customFormat="1" x14ac:dyDescent="0.25">
      <c r="A12575"/>
      <c r="B12575"/>
      <c r="C12575"/>
      <c r="D12575"/>
      <c r="E12575"/>
      <c r="F12575"/>
      <c r="G12575"/>
      <c r="H12575"/>
    </row>
    <row r="12576" spans="1:8" s="124" customFormat="1" x14ac:dyDescent="0.25">
      <c r="A12576"/>
      <c r="B12576"/>
      <c r="C12576"/>
      <c r="D12576"/>
      <c r="E12576"/>
      <c r="F12576"/>
      <c r="G12576"/>
      <c r="H12576"/>
    </row>
    <row r="12577" spans="1:8" s="124" customFormat="1" x14ac:dyDescent="0.25">
      <c r="A12577"/>
      <c r="B12577"/>
      <c r="C12577"/>
      <c r="D12577"/>
      <c r="E12577"/>
      <c r="F12577"/>
      <c r="G12577"/>
      <c r="H12577"/>
    </row>
    <row r="12578" spans="1:8" s="124" customFormat="1" x14ac:dyDescent="0.25">
      <c r="A12578"/>
      <c r="B12578"/>
      <c r="C12578"/>
      <c r="D12578"/>
      <c r="E12578"/>
      <c r="F12578"/>
      <c r="G12578"/>
      <c r="H12578"/>
    </row>
    <row r="12579" spans="1:8" s="124" customFormat="1" x14ac:dyDescent="0.25">
      <c r="A12579"/>
      <c r="B12579"/>
      <c r="C12579"/>
      <c r="D12579"/>
      <c r="E12579"/>
      <c r="F12579"/>
      <c r="G12579"/>
      <c r="H12579"/>
    </row>
    <row r="12580" spans="1:8" s="124" customFormat="1" x14ac:dyDescent="0.25">
      <c r="A12580"/>
      <c r="B12580"/>
      <c r="C12580"/>
      <c r="D12580"/>
      <c r="E12580"/>
      <c r="F12580"/>
      <c r="G12580"/>
      <c r="H12580"/>
    </row>
    <row r="12581" spans="1:8" s="124" customFormat="1" x14ac:dyDescent="0.25">
      <c r="A12581"/>
      <c r="B12581"/>
      <c r="C12581"/>
      <c r="D12581"/>
      <c r="E12581"/>
      <c r="F12581"/>
      <c r="G12581"/>
      <c r="H12581"/>
    </row>
    <row r="12582" spans="1:8" s="124" customFormat="1" x14ac:dyDescent="0.25">
      <c r="A12582"/>
      <c r="B12582"/>
      <c r="C12582"/>
      <c r="D12582"/>
      <c r="E12582"/>
      <c r="F12582"/>
      <c r="G12582"/>
      <c r="H12582"/>
    </row>
    <row r="12583" spans="1:8" s="124" customFormat="1" x14ac:dyDescent="0.25">
      <c r="A12583"/>
      <c r="B12583"/>
      <c r="C12583"/>
      <c r="D12583"/>
      <c r="E12583"/>
      <c r="F12583"/>
      <c r="G12583"/>
      <c r="H12583"/>
    </row>
    <row r="12584" spans="1:8" s="124" customFormat="1" x14ac:dyDescent="0.25">
      <c r="A12584"/>
      <c r="B12584"/>
      <c r="C12584"/>
      <c r="D12584"/>
      <c r="E12584"/>
      <c r="F12584"/>
      <c r="G12584"/>
      <c r="H12584"/>
    </row>
    <row r="12585" spans="1:8" s="124" customFormat="1" x14ac:dyDescent="0.25">
      <c r="A12585"/>
      <c r="B12585"/>
      <c r="C12585"/>
      <c r="D12585"/>
      <c r="E12585"/>
      <c r="F12585"/>
      <c r="G12585"/>
      <c r="H12585"/>
    </row>
    <row r="12586" spans="1:8" s="124" customFormat="1" x14ac:dyDescent="0.25">
      <c r="A12586"/>
      <c r="B12586"/>
      <c r="C12586"/>
      <c r="D12586"/>
      <c r="E12586"/>
      <c r="F12586"/>
      <c r="G12586"/>
      <c r="H12586"/>
    </row>
    <row r="12587" spans="1:8" s="124" customFormat="1" x14ac:dyDescent="0.25">
      <c r="A12587"/>
      <c r="B12587"/>
      <c r="C12587"/>
      <c r="D12587"/>
      <c r="E12587"/>
      <c r="F12587"/>
      <c r="G12587"/>
      <c r="H12587"/>
    </row>
    <row r="12588" spans="1:8" s="124" customFormat="1" x14ac:dyDescent="0.25">
      <c r="A12588"/>
      <c r="B12588"/>
      <c r="C12588"/>
      <c r="D12588"/>
      <c r="E12588"/>
      <c r="F12588"/>
      <c r="G12588"/>
      <c r="H12588"/>
    </row>
    <row r="12589" spans="1:8" s="124" customFormat="1" x14ac:dyDescent="0.25">
      <c r="A12589"/>
      <c r="B12589"/>
      <c r="C12589"/>
      <c r="D12589"/>
      <c r="E12589"/>
      <c r="F12589"/>
      <c r="G12589"/>
      <c r="H12589"/>
    </row>
    <row r="12590" spans="1:8" s="124" customFormat="1" x14ac:dyDescent="0.25">
      <c r="A12590"/>
      <c r="B12590"/>
      <c r="C12590"/>
      <c r="D12590"/>
      <c r="E12590"/>
      <c r="F12590"/>
      <c r="G12590"/>
      <c r="H12590"/>
    </row>
    <row r="12591" spans="1:8" s="124" customFormat="1" x14ac:dyDescent="0.25">
      <c r="A12591"/>
      <c r="B12591"/>
      <c r="C12591"/>
      <c r="D12591"/>
      <c r="E12591"/>
      <c r="F12591"/>
      <c r="G12591"/>
      <c r="H12591"/>
    </row>
    <row r="12592" spans="1:8" s="124" customFormat="1" x14ac:dyDescent="0.25">
      <c r="A12592"/>
      <c r="B12592"/>
      <c r="C12592"/>
      <c r="D12592"/>
      <c r="E12592"/>
      <c r="F12592"/>
      <c r="G12592"/>
      <c r="H12592"/>
    </row>
    <row r="12593" spans="1:8" s="124" customFormat="1" x14ac:dyDescent="0.25">
      <c r="A12593"/>
      <c r="B12593"/>
      <c r="C12593"/>
      <c r="D12593"/>
      <c r="E12593"/>
      <c r="F12593"/>
      <c r="G12593"/>
      <c r="H12593"/>
    </row>
    <row r="12594" spans="1:8" s="124" customFormat="1" x14ac:dyDescent="0.25">
      <c r="A12594"/>
      <c r="B12594"/>
      <c r="C12594"/>
      <c r="D12594"/>
      <c r="E12594"/>
      <c r="F12594"/>
      <c r="G12594"/>
      <c r="H12594"/>
    </row>
    <row r="12595" spans="1:8" s="124" customFormat="1" x14ac:dyDescent="0.25">
      <c r="A12595"/>
      <c r="B12595"/>
      <c r="C12595"/>
      <c r="D12595"/>
      <c r="E12595"/>
      <c r="F12595"/>
      <c r="G12595"/>
      <c r="H12595"/>
    </row>
    <row r="12596" spans="1:8" s="124" customFormat="1" x14ac:dyDescent="0.25">
      <c r="A12596"/>
      <c r="B12596"/>
      <c r="C12596"/>
      <c r="D12596"/>
      <c r="E12596"/>
      <c r="F12596"/>
      <c r="G12596"/>
      <c r="H12596"/>
    </row>
    <row r="12597" spans="1:8" s="124" customFormat="1" x14ac:dyDescent="0.25">
      <c r="A12597"/>
      <c r="B12597"/>
      <c r="C12597"/>
      <c r="D12597"/>
      <c r="E12597"/>
      <c r="F12597"/>
      <c r="G12597"/>
      <c r="H12597"/>
    </row>
    <row r="12598" spans="1:8" s="124" customFormat="1" x14ac:dyDescent="0.25">
      <c r="A12598"/>
      <c r="B12598"/>
      <c r="C12598"/>
      <c r="D12598"/>
      <c r="E12598"/>
      <c r="F12598"/>
      <c r="G12598"/>
      <c r="H12598"/>
    </row>
    <row r="12599" spans="1:8" s="124" customFormat="1" x14ac:dyDescent="0.25">
      <c r="A12599"/>
      <c r="B12599"/>
      <c r="C12599"/>
      <c r="D12599"/>
      <c r="E12599"/>
      <c r="F12599"/>
      <c r="G12599"/>
      <c r="H12599"/>
    </row>
    <row r="12600" spans="1:8" s="124" customFormat="1" x14ac:dyDescent="0.25">
      <c r="A12600"/>
      <c r="B12600"/>
      <c r="C12600"/>
      <c r="D12600"/>
      <c r="E12600"/>
      <c r="F12600"/>
      <c r="G12600"/>
      <c r="H12600"/>
    </row>
    <row r="12601" spans="1:8" s="124" customFormat="1" x14ac:dyDescent="0.25">
      <c r="A12601"/>
      <c r="B12601"/>
      <c r="C12601"/>
      <c r="D12601"/>
      <c r="E12601"/>
      <c r="F12601"/>
      <c r="G12601"/>
      <c r="H12601"/>
    </row>
    <row r="12602" spans="1:8" s="124" customFormat="1" x14ac:dyDescent="0.25">
      <c r="A12602"/>
      <c r="B12602"/>
      <c r="C12602"/>
      <c r="D12602"/>
      <c r="E12602"/>
      <c r="F12602"/>
      <c r="G12602"/>
      <c r="H12602"/>
    </row>
    <row r="12603" spans="1:8" s="124" customFormat="1" x14ac:dyDescent="0.25">
      <c r="A12603"/>
      <c r="B12603"/>
      <c r="C12603"/>
      <c r="D12603"/>
      <c r="E12603"/>
      <c r="F12603"/>
      <c r="G12603"/>
      <c r="H12603"/>
    </row>
    <row r="12604" spans="1:8" s="124" customFormat="1" x14ac:dyDescent="0.25">
      <c r="A12604"/>
      <c r="B12604"/>
      <c r="C12604"/>
      <c r="D12604"/>
      <c r="E12604"/>
      <c r="F12604"/>
      <c r="G12604"/>
      <c r="H12604"/>
    </row>
    <row r="12605" spans="1:8" s="124" customFormat="1" x14ac:dyDescent="0.25">
      <c r="A12605"/>
      <c r="B12605"/>
      <c r="C12605"/>
      <c r="D12605"/>
      <c r="E12605"/>
      <c r="F12605"/>
      <c r="G12605"/>
      <c r="H12605"/>
    </row>
    <row r="12606" spans="1:8" s="124" customFormat="1" x14ac:dyDescent="0.25">
      <c r="A12606"/>
      <c r="B12606"/>
      <c r="C12606"/>
      <c r="D12606"/>
      <c r="E12606"/>
      <c r="F12606"/>
      <c r="G12606"/>
      <c r="H12606"/>
    </row>
    <row r="12607" spans="1:8" s="124" customFormat="1" x14ac:dyDescent="0.25">
      <c r="A12607"/>
      <c r="B12607"/>
      <c r="C12607"/>
      <c r="D12607"/>
      <c r="E12607"/>
      <c r="F12607"/>
      <c r="G12607"/>
      <c r="H12607"/>
    </row>
    <row r="12608" spans="1:8" s="124" customFormat="1" x14ac:dyDescent="0.25">
      <c r="A12608"/>
      <c r="B12608"/>
      <c r="C12608"/>
      <c r="D12608"/>
      <c r="E12608"/>
      <c r="F12608"/>
      <c r="G12608"/>
      <c r="H12608"/>
    </row>
    <row r="12609" spans="1:8" s="124" customFormat="1" x14ac:dyDescent="0.25">
      <c r="A12609"/>
      <c r="B12609"/>
      <c r="C12609"/>
      <c r="D12609"/>
      <c r="E12609"/>
      <c r="F12609"/>
      <c r="G12609"/>
      <c r="H12609"/>
    </row>
    <row r="12610" spans="1:8" s="124" customFormat="1" x14ac:dyDescent="0.25">
      <c r="A12610"/>
      <c r="B12610"/>
      <c r="C12610"/>
      <c r="D12610"/>
      <c r="E12610"/>
      <c r="F12610"/>
      <c r="G12610"/>
      <c r="H12610"/>
    </row>
    <row r="12611" spans="1:8" s="124" customFormat="1" x14ac:dyDescent="0.25">
      <c r="A12611"/>
      <c r="B12611"/>
      <c r="C12611"/>
      <c r="D12611"/>
      <c r="E12611"/>
      <c r="F12611"/>
      <c r="G12611"/>
      <c r="H12611"/>
    </row>
    <row r="12612" spans="1:8" s="124" customFormat="1" x14ac:dyDescent="0.25">
      <c r="A12612"/>
      <c r="B12612"/>
      <c r="C12612"/>
      <c r="D12612"/>
      <c r="E12612"/>
      <c r="F12612"/>
      <c r="G12612"/>
      <c r="H12612"/>
    </row>
    <row r="12613" spans="1:8" s="124" customFormat="1" x14ac:dyDescent="0.25">
      <c r="A12613"/>
      <c r="B12613"/>
      <c r="C12613"/>
      <c r="D12613"/>
      <c r="E12613"/>
      <c r="F12613"/>
      <c r="G12613"/>
      <c r="H12613"/>
    </row>
    <row r="12614" spans="1:8" s="124" customFormat="1" x14ac:dyDescent="0.25">
      <c r="A12614"/>
      <c r="B12614"/>
      <c r="C12614"/>
      <c r="D12614"/>
      <c r="E12614"/>
      <c r="F12614"/>
      <c r="G12614"/>
      <c r="H12614"/>
    </row>
    <row r="12615" spans="1:8" s="124" customFormat="1" x14ac:dyDescent="0.25">
      <c r="A12615"/>
      <c r="B12615"/>
      <c r="C12615"/>
      <c r="D12615"/>
      <c r="E12615"/>
      <c r="F12615"/>
      <c r="G12615"/>
      <c r="H12615"/>
    </row>
    <row r="12616" spans="1:8" s="124" customFormat="1" x14ac:dyDescent="0.25">
      <c r="A12616"/>
      <c r="B12616"/>
      <c r="C12616"/>
      <c r="D12616"/>
      <c r="E12616"/>
      <c r="F12616"/>
      <c r="G12616"/>
      <c r="H12616"/>
    </row>
    <row r="12617" spans="1:8" s="124" customFormat="1" x14ac:dyDescent="0.25">
      <c r="A12617"/>
      <c r="B12617"/>
      <c r="C12617"/>
      <c r="D12617"/>
      <c r="E12617"/>
      <c r="F12617"/>
      <c r="G12617"/>
      <c r="H12617"/>
    </row>
    <row r="12618" spans="1:8" s="124" customFormat="1" x14ac:dyDescent="0.25">
      <c r="A12618"/>
      <c r="B12618"/>
      <c r="C12618"/>
      <c r="D12618"/>
      <c r="E12618"/>
      <c r="F12618"/>
      <c r="G12618"/>
      <c r="H12618"/>
    </row>
    <row r="12619" spans="1:8" s="124" customFormat="1" x14ac:dyDescent="0.25">
      <c r="A12619"/>
      <c r="B12619"/>
      <c r="C12619"/>
      <c r="D12619"/>
      <c r="E12619"/>
      <c r="F12619"/>
      <c r="G12619"/>
      <c r="H12619"/>
    </row>
    <row r="12620" spans="1:8" s="124" customFormat="1" x14ac:dyDescent="0.25">
      <c r="A12620"/>
      <c r="B12620"/>
      <c r="C12620"/>
      <c r="D12620"/>
      <c r="E12620"/>
      <c r="F12620"/>
      <c r="G12620"/>
      <c r="H12620"/>
    </row>
    <row r="12621" spans="1:8" s="124" customFormat="1" x14ac:dyDescent="0.25">
      <c r="A12621"/>
      <c r="B12621"/>
      <c r="C12621"/>
      <c r="D12621"/>
      <c r="E12621"/>
      <c r="F12621"/>
      <c r="G12621"/>
      <c r="H12621"/>
    </row>
    <row r="12622" spans="1:8" s="124" customFormat="1" x14ac:dyDescent="0.25">
      <c r="A12622"/>
      <c r="B12622"/>
      <c r="C12622"/>
      <c r="D12622"/>
      <c r="E12622"/>
      <c r="F12622"/>
      <c r="G12622"/>
      <c r="H12622"/>
    </row>
    <row r="12623" spans="1:8" s="124" customFormat="1" x14ac:dyDescent="0.25">
      <c r="A12623"/>
      <c r="B12623"/>
      <c r="C12623"/>
      <c r="D12623"/>
      <c r="E12623"/>
      <c r="F12623"/>
      <c r="G12623"/>
      <c r="H12623"/>
    </row>
    <row r="12624" spans="1:8" s="124" customFormat="1" x14ac:dyDescent="0.25">
      <c r="A12624"/>
      <c r="B12624"/>
      <c r="C12624"/>
      <c r="D12624"/>
      <c r="E12624"/>
      <c r="F12624"/>
      <c r="G12624"/>
      <c r="H12624"/>
    </row>
    <row r="12625" spans="1:8" s="124" customFormat="1" x14ac:dyDescent="0.25">
      <c r="A12625"/>
      <c r="B12625"/>
      <c r="C12625"/>
      <c r="D12625"/>
      <c r="E12625"/>
      <c r="F12625"/>
      <c r="G12625"/>
      <c r="H12625"/>
    </row>
    <row r="12626" spans="1:8" s="124" customFormat="1" x14ac:dyDescent="0.25">
      <c r="A12626"/>
      <c r="B12626"/>
      <c r="C12626"/>
      <c r="D12626"/>
      <c r="E12626"/>
      <c r="F12626"/>
      <c r="G12626"/>
      <c r="H12626"/>
    </row>
    <row r="12627" spans="1:8" s="124" customFormat="1" x14ac:dyDescent="0.25">
      <c r="A12627"/>
      <c r="B12627"/>
      <c r="C12627"/>
      <c r="D12627"/>
      <c r="E12627"/>
      <c r="F12627"/>
      <c r="G12627"/>
      <c r="H12627"/>
    </row>
    <row r="12628" spans="1:8" s="124" customFormat="1" x14ac:dyDescent="0.25">
      <c r="A12628"/>
      <c r="B12628"/>
      <c r="C12628"/>
      <c r="D12628"/>
      <c r="E12628"/>
      <c r="F12628"/>
      <c r="G12628"/>
      <c r="H12628"/>
    </row>
    <row r="12629" spans="1:8" s="124" customFormat="1" x14ac:dyDescent="0.25">
      <c r="A12629"/>
      <c r="B12629"/>
      <c r="C12629"/>
      <c r="D12629"/>
      <c r="E12629"/>
      <c r="F12629"/>
      <c r="G12629"/>
      <c r="H12629"/>
    </row>
    <row r="12630" spans="1:8" s="124" customFormat="1" x14ac:dyDescent="0.25">
      <c r="A12630"/>
      <c r="B12630"/>
      <c r="C12630"/>
      <c r="D12630"/>
      <c r="E12630"/>
      <c r="F12630"/>
      <c r="G12630"/>
      <c r="H12630"/>
    </row>
    <row r="12631" spans="1:8" s="124" customFormat="1" x14ac:dyDescent="0.25">
      <c r="A12631"/>
      <c r="B12631"/>
      <c r="C12631"/>
      <c r="D12631"/>
      <c r="E12631"/>
      <c r="F12631"/>
      <c r="G12631"/>
      <c r="H12631"/>
    </row>
    <row r="12632" spans="1:8" s="124" customFormat="1" x14ac:dyDescent="0.25">
      <c r="A12632"/>
      <c r="B12632"/>
      <c r="C12632"/>
      <c r="D12632"/>
      <c r="E12632"/>
      <c r="F12632"/>
      <c r="G12632"/>
      <c r="H12632"/>
    </row>
    <row r="12633" spans="1:8" s="124" customFormat="1" x14ac:dyDescent="0.25">
      <c r="A12633"/>
      <c r="B12633"/>
      <c r="C12633"/>
      <c r="D12633"/>
      <c r="E12633"/>
      <c r="F12633"/>
      <c r="G12633"/>
      <c r="H12633"/>
    </row>
    <row r="12634" spans="1:8" s="124" customFormat="1" x14ac:dyDescent="0.25">
      <c r="A12634"/>
      <c r="B12634"/>
      <c r="C12634"/>
      <c r="D12634"/>
      <c r="E12634"/>
      <c r="F12634"/>
      <c r="G12634"/>
      <c r="H12634"/>
    </row>
    <row r="12635" spans="1:8" s="124" customFormat="1" x14ac:dyDescent="0.25">
      <c r="A12635"/>
      <c r="B12635"/>
      <c r="C12635"/>
      <c r="D12635"/>
      <c r="E12635"/>
      <c r="F12635"/>
      <c r="G12635"/>
      <c r="H12635"/>
    </row>
    <row r="12636" spans="1:8" s="124" customFormat="1" x14ac:dyDescent="0.25">
      <c r="A12636"/>
      <c r="B12636"/>
      <c r="C12636"/>
      <c r="D12636"/>
      <c r="E12636"/>
      <c r="F12636"/>
      <c r="G12636"/>
      <c r="H12636"/>
    </row>
    <row r="12637" spans="1:8" s="124" customFormat="1" x14ac:dyDescent="0.25">
      <c r="A12637"/>
      <c r="B12637"/>
      <c r="C12637"/>
      <c r="D12637"/>
      <c r="E12637"/>
      <c r="F12637"/>
      <c r="G12637"/>
      <c r="H12637"/>
    </row>
    <row r="12638" spans="1:8" s="124" customFormat="1" x14ac:dyDescent="0.25">
      <c r="A12638"/>
      <c r="B12638"/>
      <c r="C12638"/>
      <c r="D12638"/>
      <c r="E12638"/>
      <c r="F12638"/>
      <c r="G12638"/>
      <c r="H12638"/>
    </row>
    <row r="12639" spans="1:8" s="124" customFormat="1" x14ac:dyDescent="0.25">
      <c r="A12639"/>
      <c r="B12639"/>
      <c r="C12639"/>
      <c r="D12639"/>
      <c r="E12639"/>
      <c r="F12639"/>
      <c r="G12639"/>
      <c r="H12639"/>
    </row>
    <row r="12640" spans="1:8" s="124" customFormat="1" x14ac:dyDescent="0.25">
      <c r="A12640"/>
      <c r="B12640"/>
      <c r="C12640"/>
      <c r="D12640"/>
      <c r="E12640"/>
      <c r="F12640"/>
      <c r="G12640"/>
      <c r="H12640"/>
    </row>
    <row r="12641" spans="1:8" s="124" customFormat="1" x14ac:dyDescent="0.25">
      <c r="A12641"/>
      <c r="B12641"/>
      <c r="C12641"/>
      <c r="D12641"/>
      <c r="E12641"/>
      <c r="F12641"/>
      <c r="G12641"/>
      <c r="H12641"/>
    </row>
    <row r="12642" spans="1:8" s="124" customFormat="1" x14ac:dyDescent="0.25">
      <c r="A12642"/>
      <c r="B12642"/>
      <c r="C12642"/>
      <c r="D12642"/>
      <c r="E12642"/>
      <c r="F12642"/>
      <c r="G12642"/>
      <c r="H12642"/>
    </row>
    <row r="12643" spans="1:8" s="124" customFormat="1" x14ac:dyDescent="0.25">
      <c r="A12643"/>
      <c r="B12643"/>
      <c r="C12643"/>
      <c r="D12643"/>
      <c r="E12643"/>
      <c r="F12643"/>
      <c r="G12643"/>
      <c r="H12643"/>
    </row>
    <row r="12644" spans="1:8" s="124" customFormat="1" x14ac:dyDescent="0.25">
      <c r="A12644"/>
      <c r="B12644"/>
      <c r="C12644"/>
      <c r="D12644"/>
      <c r="E12644"/>
      <c r="F12644"/>
      <c r="G12644"/>
      <c r="H12644"/>
    </row>
    <row r="12645" spans="1:8" s="124" customFormat="1" x14ac:dyDescent="0.25">
      <c r="A12645"/>
      <c r="B12645"/>
      <c r="C12645"/>
      <c r="D12645"/>
      <c r="E12645"/>
      <c r="F12645"/>
      <c r="G12645"/>
      <c r="H12645"/>
    </row>
    <row r="12646" spans="1:8" s="124" customFormat="1" x14ac:dyDescent="0.25">
      <c r="A12646"/>
      <c r="B12646"/>
      <c r="C12646"/>
      <c r="D12646"/>
      <c r="E12646"/>
      <c r="F12646"/>
      <c r="G12646"/>
      <c r="H12646"/>
    </row>
    <row r="12647" spans="1:8" s="124" customFormat="1" x14ac:dyDescent="0.25">
      <c r="A12647"/>
      <c r="B12647"/>
      <c r="C12647"/>
      <c r="D12647"/>
      <c r="E12647"/>
      <c r="F12647"/>
      <c r="G12647"/>
      <c r="H12647"/>
    </row>
    <row r="12648" spans="1:8" s="124" customFormat="1" x14ac:dyDescent="0.25">
      <c r="A12648"/>
      <c r="B12648"/>
      <c r="C12648"/>
      <c r="D12648"/>
      <c r="E12648"/>
      <c r="F12648"/>
      <c r="G12648"/>
      <c r="H12648"/>
    </row>
    <row r="12649" spans="1:8" s="124" customFormat="1" x14ac:dyDescent="0.25">
      <c r="A12649"/>
      <c r="B12649"/>
      <c r="C12649"/>
      <c r="D12649"/>
      <c r="E12649"/>
      <c r="F12649"/>
      <c r="G12649"/>
      <c r="H12649"/>
    </row>
    <row r="12650" spans="1:8" s="124" customFormat="1" x14ac:dyDescent="0.25">
      <c r="A12650"/>
      <c r="B12650"/>
      <c r="C12650"/>
      <c r="D12650"/>
      <c r="E12650"/>
      <c r="F12650"/>
      <c r="G12650"/>
      <c r="H12650"/>
    </row>
    <row r="12651" spans="1:8" s="124" customFormat="1" x14ac:dyDescent="0.25">
      <c r="A12651"/>
      <c r="B12651"/>
      <c r="C12651"/>
      <c r="D12651"/>
      <c r="E12651"/>
      <c r="F12651"/>
      <c r="G12651"/>
      <c r="H12651"/>
    </row>
    <row r="12652" spans="1:8" s="124" customFormat="1" x14ac:dyDescent="0.25">
      <c r="A12652"/>
      <c r="B12652"/>
      <c r="C12652"/>
      <c r="D12652"/>
      <c r="E12652"/>
      <c r="F12652"/>
      <c r="G12652"/>
      <c r="H12652"/>
    </row>
    <row r="12653" spans="1:8" s="124" customFormat="1" x14ac:dyDescent="0.25">
      <c r="A12653"/>
      <c r="B12653"/>
      <c r="C12653"/>
      <c r="D12653"/>
      <c r="E12653"/>
      <c r="F12653"/>
      <c r="G12653"/>
      <c r="H12653"/>
    </row>
    <row r="12654" spans="1:8" s="124" customFormat="1" x14ac:dyDescent="0.25">
      <c r="A12654"/>
      <c r="B12654"/>
      <c r="C12654"/>
      <c r="D12654"/>
      <c r="E12654"/>
      <c r="F12654"/>
      <c r="G12654"/>
      <c r="H12654"/>
    </row>
    <row r="12655" spans="1:8" s="124" customFormat="1" x14ac:dyDescent="0.25">
      <c r="A12655"/>
      <c r="B12655"/>
      <c r="C12655"/>
      <c r="D12655"/>
      <c r="E12655"/>
      <c r="F12655"/>
      <c r="G12655"/>
      <c r="H12655"/>
    </row>
    <row r="12656" spans="1:8" s="124" customFormat="1" x14ac:dyDescent="0.25">
      <c r="A12656"/>
      <c r="B12656"/>
      <c r="C12656"/>
      <c r="D12656"/>
      <c r="E12656"/>
      <c r="F12656"/>
      <c r="G12656"/>
      <c r="H12656"/>
    </row>
    <row r="12657" spans="1:8" s="124" customFormat="1" x14ac:dyDescent="0.25">
      <c r="A12657"/>
      <c r="B12657"/>
      <c r="C12657"/>
      <c r="D12657"/>
      <c r="E12657"/>
      <c r="F12657"/>
      <c r="G12657"/>
      <c r="H12657"/>
    </row>
    <row r="12658" spans="1:8" s="124" customFormat="1" x14ac:dyDescent="0.25">
      <c r="A12658"/>
      <c r="B12658"/>
      <c r="C12658"/>
      <c r="D12658"/>
      <c r="E12658"/>
      <c r="F12658"/>
      <c r="G12658"/>
      <c r="H12658"/>
    </row>
    <row r="12659" spans="1:8" s="124" customFormat="1" x14ac:dyDescent="0.25">
      <c r="A12659"/>
      <c r="B12659"/>
      <c r="C12659"/>
      <c r="D12659"/>
      <c r="E12659"/>
      <c r="F12659"/>
      <c r="G12659"/>
      <c r="H12659"/>
    </row>
    <row r="12660" spans="1:8" s="124" customFormat="1" x14ac:dyDescent="0.25">
      <c r="A12660"/>
      <c r="B12660"/>
      <c r="C12660"/>
      <c r="D12660"/>
      <c r="E12660"/>
      <c r="F12660"/>
      <c r="G12660"/>
      <c r="H12660"/>
    </row>
    <row r="12661" spans="1:8" s="124" customFormat="1" x14ac:dyDescent="0.25">
      <c r="A12661"/>
      <c r="B12661"/>
      <c r="C12661"/>
      <c r="D12661"/>
      <c r="E12661"/>
      <c r="F12661"/>
      <c r="G12661"/>
      <c r="H12661"/>
    </row>
    <row r="12662" spans="1:8" s="124" customFormat="1" x14ac:dyDescent="0.25">
      <c r="A12662"/>
      <c r="B12662"/>
      <c r="C12662"/>
      <c r="D12662"/>
      <c r="E12662"/>
      <c r="F12662"/>
      <c r="G12662"/>
      <c r="H12662"/>
    </row>
    <row r="12663" spans="1:8" s="124" customFormat="1" x14ac:dyDescent="0.25">
      <c r="A12663"/>
      <c r="B12663"/>
      <c r="C12663"/>
      <c r="D12663"/>
      <c r="E12663"/>
      <c r="F12663"/>
      <c r="G12663"/>
      <c r="H12663"/>
    </row>
    <row r="12664" spans="1:8" s="124" customFormat="1" x14ac:dyDescent="0.25">
      <c r="A12664"/>
      <c r="B12664"/>
      <c r="C12664"/>
      <c r="D12664"/>
      <c r="E12664"/>
      <c r="F12664"/>
      <c r="G12664"/>
      <c r="H12664"/>
    </row>
    <row r="12665" spans="1:8" s="124" customFormat="1" x14ac:dyDescent="0.25">
      <c r="A12665"/>
      <c r="B12665"/>
      <c r="C12665"/>
      <c r="D12665"/>
      <c r="E12665"/>
      <c r="F12665"/>
      <c r="G12665"/>
      <c r="H12665"/>
    </row>
    <row r="12666" spans="1:8" s="124" customFormat="1" x14ac:dyDescent="0.25">
      <c r="A12666"/>
      <c r="B12666"/>
      <c r="C12666"/>
      <c r="D12666"/>
      <c r="E12666"/>
      <c r="F12666"/>
      <c r="G12666"/>
      <c r="H12666"/>
    </row>
    <row r="12667" spans="1:8" s="124" customFormat="1" x14ac:dyDescent="0.25">
      <c r="A12667"/>
      <c r="B12667"/>
      <c r="C12667"/>
      <c r="D12667"/>
      <c r="E12667"/>
      <c r="F12667"/>
      <c r="G12667"/>
      <c r="H12667"/>
    </row>
    <row r="12668" spans="1:8" s="124" customFormat="1" x14ac:dyDescent="0.25">
      <c r="A12668"/>
      <c r="B12668"/>
      <c r="C12668"/>
      <c r="D12668"/>
      <c r="E12668"/>
      <c r="F12668"/>
      <c r="G12668"/>
      <c r="H12668"/>
    </row>
    <row r="12669" spans="1:8" s="124" customFormat="1" x14ac:dyDescent="0.25">
      <c r="A12669"/>
      <c r="B12669"/>
      <c r="C12669"/>
      <c r="D12669"/>
      <c r="E12669"/>
      <c r="F12669"/>
      <c r="G12669"/>
      <c r="H12669"/>
    </row>
    <row r="12670" spans="1:8" s="124" customFormat="1" x14ac:dyDescent="0.25">
      <c r="A12670"/>
      <c r="B12670"/>
      <c r="C12670"/>
      <c r="D12670"/>
      <c r="E12670"/>
      <c r="F12670"/>
      <c r="G12670"/>
      <c r="H12670"/>
    </row>
    <row r="12671" spans="1:8" s="124" customFormat="1" x14ac:dyDescent="0.25">
      <c r="A12671"/>
      <c r="B12671"/>
      <c r="C12671"/>
      <c r="D12671"/>
      <c r="E12671"/>
      <c r="F12671"/>
      <c r="G12671"/>
      <c r="H12671"/>
    </row>
    <row r="12672" spans="1:8" s="124" customFormat="1" x14ac:dyDescent="0.25">
      <c r="A12672"/>
      <c r="B12672"/>
      <c r="C12672"/>
      <c r="D12672"/>
      <c r="E12672"/>
      <c r="F12672"/>
      <c r="G12672"/>
      <c r="H12672"/>
    </row>
    <row r="12673" spans="1:8" s="124" customFormat="1" x14ac:dyDescent="0.25">
      <c r="A12673"/>
      <c r="B12673"/>
      <c r="C12673"/>
      <c r="D12673"/>
      <c r="E12673"/>
      <c r="F12673"/>
      <c r="G12673"/>
      <c r="H12673"/>
    </row>
    <row r="12674" spans="1:8" s="124" customFormat="1" x14ac:dyDescent="0.25">
      <c r="A12674"/>
      <c r="B12674"/>
      <c r="C12674"/>
      <c r="D12674"/>
      <c r="E12674"/>
      <c r="F12674"/>
      <c r="G12674"/>
      <c r="H12674"/>
    </row>
    <row r="12675" spans="1:8" s="124" customFormat="1" x14ac:dyDescent="0.25">
      <c r="A12675"/>
      <c r="B12675"/>
      <c r="C12675"/>
      <c r="D12675"/>
      <c r="E12675"/>
      <c r="F12675"/>
      <c r="G12675"/>
      <c r="H12675"/>
    </row>
    <row r="12676" spans="1:8" s="124" customFormat="1" x14ac:dyDescent="0.25">
      <c r="A12676"/>
      <c r="B12676"/>
      <c r="C12676"/>
      <c r="D12676"/>
      <c r="E12676"/>
      <c r="F12676"/>
      <c r="G12676"/>
      <c r="H12676"/>
    </row>
    <row r="12677" spans="1:8" s="124" customFormat="1" x14ac:dyDescent="0.25">
      <c r="A12677"/>
      <c r="B12677"/>
      <c r="C12677"/>
      <c r="D12677"/>
      <c r="E12677"/>
      <c r="F12677"/>
      <c r="G12677"/>
      <c r="H12677"/>
    </row>
    <row r="12678" spans="1:8" s="124" customFormat="1" x14ac:dyDescent="0.25">
      <c r="A12678"/>
      <c r="B12678"/>
      <c r="C12678"/>
      <c r="D12678"/>
      <c r="E12678"/>
      <c r="F12678"/>
      <c r="G12678"/>
      <c r="H12678"/>
    </row>
    <row r="12679" spans="1:8" s="124" customFormat="1" x14ac:dyDescent="0.25">
      <c r="A12679"/>
      <c r="B12679"/>
      <c r="C12679"/>
      <c r="D12679"/>
      <c r="E12679"/>
      <c r="F12679"/>
      <c r="G12679"/>
      <c r="H12679"/>
    </row>
    <row r="12680" spans="1:8" s="124" customFormat="1" x14ac:dyDescent="0.25">
      <c r="A12680"/>
      <c r="B12680"/>
      <c r="C12680"/>
      <c r="D12680"/>
      <c r="E12680"/>
      <c r="F12680"/>
      <c r="G12680"/>
      <c r="H12680"/>
    </row>
    <row r="12681" spans="1:8" s="124" customFormat="1" x14ac:dyDescent="0.25">
      <c r="A12681"/>
      <c r="B12681"/>
      <c r="C12681"/>
      <c r="D12681"/>
      <c r="E12681"/>
      <c r="F12681"/>
      <c r="G12681"/>
      <c r="H12681"/>
    </row>
    <row r="12682" spans="1:8" s="124" customFormat="1" x14ac:dyDescent="0.25">
      <c r="A12682"/>
      <c r="B12682"/>
      <c r="C12682"/>
      <c r="D12682"/>
      <c r="E12682"/>
      <c r="F12682"/>
      <c r="G12682"/>
      <c r="H12682"/>
    </row>
    <row r="12683" spans="1:8" s="124" customFormat="1" x14ac:dyDescent="0.25">
      <c r="A12683"/>
      <c r="B12683"/>
      <c r="C12683"/>
      <c r="D12683"/>
      <c r="E12683"/>
      <c r="F12683"/>
      <c r="G12683"/>
      <c r="H12683"/>
    </row>
    <row r="12684" spans="1:8" s="124" customFormat="1" x14ac:dyDescent="0.25">
      <c r="A12684"/>
      <c r="B12684"/>
      <c r="C12684"/>
      <c r="D12684"/>
      <c r="E12684"/>
      <c r="F12684"/>
      <c r="G12684"/>
      <c r="H12684"/>
    </row>
    <row r="12685" spans="1:8" s="124" customFormat="1" x14ac:dyDescent="0.25">
      <c r="A12685"/>
      <c r="B12685"/>
      <c r="C12685"/>
      <c r="D12685"/>
      <c r="E12685"/>
      <c r="F12685"/>
      <c r="G12685"/>
      <c r="H12685"/>
    </row>
    <row r="12686" spans="1:8" s="124" customFormat="1" x14ac:dyDescent="0.25">
      <c r="A12686"/>
      <c r="B12686"/>
      <c r="C12686"/>
      <c r="D12686"/>
      <c r="E12686"/>
      <c r="F12686"/>
      <c r="G12686"/>
      <c r="H12686"/>
    </row>
    <row r="12687" spans="1:8" s="124" customFormat="1" x14ac:dyDescent="0.25">
      <c r="A12687"/>
      <c r="B12687"/>
      <c r="C12687"/>
      <c r="D12687"/>
      <c r="E12687"/>
      <c r="F12687"/>
      <c r="G12687"/>
      <c r="H12687"/>
    </row>
    <row r="12688" spans="1:8" s="124" customFormat="1" x14ac:dyDescent="0.25">
      <c r="A12688"/>
      <c r="B12688"/>
      <c r="C12688"/>
      <c r="D12688"/>
      <c r="E12688"/>
      <c r="F12688"/>
      <c r="G12688"/>
      <c r="H12688"/>
    </row>
    <row r="12689" spans="1:8" s="124" customFormat="1" x14ac:dyDescent="0.25">
      <c r="A12689"/>
      <c r="B12689"/>
      <c r="C12689"/>
      <c r="D12689"/>
      <c r="E12689"/>
      <c r="F12689"/>
      <c r="G12689"/>
      <c r="H12689"/>
    </row>
    <row r="12690" spans="1:8" s="124" customFormat="1" x14ac:dyDescent="0.25">
      <c r="A12690"/>
      <c r="B12690"/>
      <c r="C12690"/>
      <c r="D12690"/>
      <c r="E12690"/>
      <c r="F12690"/>
      <c r="G12690"/>
      <c r="H12690"/>
    </row>
    <row r="12691" spans="1:8" s="124" customFormat="1" x14ac:dyDescent="0.25">
      <c r="A12691"/>
      <c r="B12691"/>
      <c r="C12691"/>
      <c r="D12691"/>
      <c r="E12691"/>
      <c r="F12691"/>
      <c r="G12691"/>
      <c r="H12691"/>
    </row>
    <row r="12692" spans="1:8" s="124" customFormat="1" x14ac:dyDescent="0.25">
      <c r="A12692"/>
      <c r="B12692"/>
      <c r="C12692"/>
      <c r="D12692"/>
      <c r="E12692"/>
      <c r="F12692"/>
      <c r="G12692"/>
      <c r="H12692"/>
    </row>
    <row r="12693" spans="1:8" s="124" customFormat="1" x14ac:dyDescent="0.25">
      <c r="A12693"/>
      <c r="B12693"/>
      <c r="C12693"/>
      <c r="D12693"/>
      <c r="E12693"/>
      <c r="F12693"/>
      <c r="G12693"/>
      <c r="H12693"/>
    </row>
    <row r="12694" spans="1:8" s="124" customFormat="1" x14ac:dyDescent="0.25">
      <c r="A12694"/>
      <c r="B12694"/>
      <c r="C12694"/>
      <c r="D12694"/>
      <c r="E12694"/>
      <c r="F12694"/>
      <c r="G12694"/>
      <c r="H12694"/>
    </row>
    <row r="12695" spans="1:8" s="124" customFormat="1" x14ac:dyDescent="0.25">
      <c r="A12695"/>
      <c r="B12695"/>
      <c r="C12695"/>
      <c r="D12695"/>
      <c r="E12695"/>
      <c r="F12695"/>
      <c r="G12695"/>
      <c r="H12695"/>
    </row>
    <row r="12696" spans="1:8" s="124" customFormat="1" x14ac:dyDescent="0.25">
      <c r="A12696"/>
      <c r="B12696"/>
      <c r="C12696"/>
      <c r="D12696"/>
      <c r="E12696"/>
      <c r="F12696"/>
      <c r="G12696"/>
      <c r="H12696"/>
    </row>
    <row r="12697" spans="1:8" s="124" customFormat="1" x14ac:dyDescent="0.25">
      <c r="A12697"/>
      <c r="B12697"/>
      <c r="C12697"/>
      <c r="D12697"/>
      <c r="E12697"/>
      <c r="F12697"/>
      <c r="G12697"/>
      <c r="H12697"/>
    </row>
    <row r="12698" spans="1:8" s="124" customFormat="1" x14ac:dyDescent="0.25">
      <c r="A12698"/>
      <c r="B12698"/>
      <c r="C12698"/>
      <c r="D12698"/>
      <c r="E12698"/>
      <c r="F12698"/>
      <c r="G12698"/>
      <c r="H12698"/>
    </row>
    <row r="12699" spans="1:8" s="124" customFormat="1" x14ac:dyDescent="0.25">
      <c r="A12699"/>
      <c r="B12699"/>
      <c r="C12699"/>
      <c r="D12699"/>
      <c r="E12699"/>
      <c r="F12699"/>
      <c r="G12699"/>
      <c r="H12699"/>
    </row>
    <row r="12700" spans="1:8" s="124" customFormat="1" x14ac:dyDescent="0.25">
      <c r="A12700"/>
      <c r="B12700"/>
      <c r="C12700"/>
      <c r="D12700"/>
      <c r="E12700"/>
      <c r="F12700"/>
      <c r="G12700"/>
      <c r="H12700"/>
    </row>
    <row r="12701" spans="1:8" s="124" customFormat="1" x14ac:dyDescent="0.25">
      <c r="A12701"/>
      <c r="B12701"/>
      <c r="C12701"/>
      <c r="D12701"/>
      <c r="E12701"/>
      <c r="F12701"/>
      <c r="G12701"/>
      <c r="H12701"/>
    </row>
    <row r="12702" spans="1:8" s="124" customFormat="1" x14ac:dyDescent="0.25">
      <c r="A12702"/>
      <c r="B12702"/>
      <c r="C12702"/>
      <c r="D12702"/>
      <c r="E12702"/>
      <c r="F12702"/>
      <c r="G12702"/>
      <c r="H12702"/>
    </row>
    <row r="12703" spans="1:8" s="124" customFormat="1" x14ac:dyDescent="0.25">
      <c r="A12703"/>
      <c r="B12703"/>
      <c r="C12703"/>
      <c r="D12703"/>
      <c r="E12703"/>
      <c r="F12703"/>
      <c r="G12703"/>
      <c r="H12703"/>
    </row>
    <row r="12704" spans="1:8" s="124" customFormat="1" x14ac:dyDescent="0.25">
      <c r="A12704"/>
      <c r="B12704"/>
      <c r="C12704"/>
      <c r="D12704"/>
      <c r="E12704"/>
      <c r="F12704"/>
      <c r="G12704"/>
      <c r="H12704"/>
    </row>
    <row r="12705" spans="1:8" s="124" customFormat="1" x14ac:dyDescent="0.25">
      <c r="A12705"/>
      <c r="B12705"/>
      <c r="C12705"/>
      <c r="D12705"/>
      <c r="E12705"/>
      <c r="F12705"/>
      <c r="G12705"/>
      <c r="H12705"/>
    </row>
    <row r="12706" spans="1:8" s="124" customFormat="1" x14ac:dyDescent="0.25">
      <c r="A12706"/>
      <c r="B12706"/>
      <c r="C12706"/>
      <c r="D12706"/>
      <c r="E12706"/>
      <c r="F12706"/>
      <c r="G12706"/>
      <c r="H12706"/>
    </row>
    <row r="12707" spans="1:8" s="124" customFormat="1" x14ac:dyDescent="0.25">
      <c r="A12707"/>
      <c r="B12707"/>
      <c r="C12707"/>
      <c r="D12707"/>
      <c r="E12707"/>
      <c r="F12707"/>
      <c r="G12707"/>
      <c r="H12707"/>
    </row>
    <row r="12708" spans="1:8" s="124" customFormat="1" x14ac:dyDescent="0.25">
      <c r="A12708"/>
      <c r="B12708"/>
      <c r="C12708"/>
      <c r="D12708"/>
      <c r="E12708"/>
      <c r="F12708"/>
      <c r="G12708"/>
      <c r="H12708"/>
    </row>
    <row r="12709" spans="1:8" s="124" customFormat="1" x14ac:dyDescent="0.25">
      <c r="A12709"/>
      <c r="B12709"/>
      <c r="C12709"/>
      <c r="D12709"/>
      <c r="E12709"/>
      <c r="F12709"/>
      <c r="G12709"/>
      <c r="H12709"/>
    </row>
    <row r="12710" spans="1:8" s="124" customFormat="1" x14ac:dyDescent="0.25">
      <c r="A12710"/>
      <c r="B12710"/>
      <c r="C12710"/>
      <c r="D12710"/>
      <c r="E12710"/>
      <c r="F12710"/>
      <c r="G12710"/>
      <c r="H12710"/>
    </row>
    <row r="12711" spans="1:8" s="124" customFormat="1" x14ac:dyDescent="0.25">
      <c r="A12711"/>
      <c r="B12711"/>
      <c r="C12711"/>
      <c r="D12711"/>
      <c r="E12711"/>
      <c r="F12711"/>
      <c r="G12711"/>
      <c r="H12711"/>
    </row>
    <row r="12712" spans="1:8" s="124" customFormat="1" x14ac:dyDescent="0.25">
      <c r="A12712"/>
      <c r="B12712"/>
      <c r="C12712"/>
      <c r="D12712"/>
      <c r="E12712"/>
      <c r="F12712"/>
      <c r="G12712"/>
      <c r="H12712"/>
    </row>
    <row r="12713" spans="1:8" s="124" customFormat="1" x14ac:dyDescent="0.25">
      <c r="A12713"/>
      <c r="B12713"/>
      <c r="C12713"/>
      <c r="D12713"/>
      <c r="E12713"/>
      <c r="F12713"/>
      <c r="G12713"/>
      <c r="H12713"/>
    </row>
    <row r="12714" spans="1:8" s="124" customFormat="1" x14ac:dyDescent="0.25">
      <c r="A12714"/>
      <c r="B12714"/>
      <c r="C12714"/>
      <c r="D12714"/>
      <c r="E12714"/>
      <c r="F12714"/>
      <c r="G12714"/>
      <c r="H12714"/>
    </row>
    <row r="12715" spans="1:8" s="124" customFormat="1" x14ac:dyDescent="0.25">
      <c r="A12715"/>
      <c r="B12715"/>
      <c r="C12715"/>
      <c r="D12715"/>
      <c r="E12715"/>
      <c r="F12715"/>
      <c r="G12715"/>
      <c r="H12715"/>
    </row>
    <row r="12716" spans="1:8" s="124" customFormat="1" x14ac:dyDescent="0.25">
      <c r="A12716"/>
      <c r="B12716"/>
      <c r="C12716"/>
      <c r="D12716"/>
      <c r="E12716"/>
      <c r="F12716"/>
      <c r="G12716"/>
      <c r="H12716"/>
    </row>
    <row r="12717" spans="1:8" s="124" customFormat="1" x14ac:dyDescent="0.25">
      <c r="A12717"/>
      <c r="B12717"/>
      <c r="C12717"/>
      <c r="D12717"/>
      <c r="E12717"/>
      <c r="F12717"/>
      <c r="G12717"/>
      <c r="H12717"/>
    </row>
    <row r="12718" spans="1:8" s="124" customFormat="1" x14ac:dyDescent="0.25">
      <c r="A12718"/>
      <c r="B12718"/>
      <c r="C12718"/>
      <c r="D12718"/>
      <c r="E12718"/>
      <c r="F12718"/>
      <c r="G12718"/>
      <c r="H12718"/>
    </row>
    <row r="12719" spans="1:8" s="124" customFormat="1" x14ac:dyDescent="0.25">
      <c r="A12719"/>
      <c r="B12719"/>
      <c r="C12719"/>
      <c r="D12719"/>
      <c r="E12719"/>
      <c r="F12719"/>
      <c r="G12719"/>
      <c r="H12719"/>
    </row>
    <row r="12720" spans="1:8" s="124" customFormat="1" x14ac:dyDescent="0.25">
      <c r="A12720"/>
      <c r="B12720"/>
      <c r="C12720"/>
      <c r="D12720"/>
      <c r="E12720"/>
      <c r="F12720"/>
      <c r="G12720"/>
      <c r="H12720"/>
    </row>
    <row r="12721" spans="1:8" s="124" customFormat="1" x14ac:dyDescent="0.25">
      <c r="A12721"/>
      <c r="B12721"/>
      <c r="C12721"/>
      <c r="D12721"/>
      <c r="E12721"/>
      <c r="F12721"/>
      <c r="G12721"/>
      <c r="H12721"/>
    </row>
    <row r="12722" spans="1:8" s="124" customFormat="1" x14ac:dyDescent="0.25">
      <c r="A12722"/>
      <c r="B12722"/>
      <c r="C12722"/>
      <c r="D12722"/>
      <c r="E12722"/>
      <c r="F12722"/>
      <c r="G12722"/>
      <c r="H12722"/>
    </row>
    <row r="12723" spans="1:8" s="124" customFormat="1" x14ac:dyDescent="0.25">
      <c r="A12723"/>
      <c r="B12723"/>
      <c r="C12723"/>
      <c r="D12723"/>
      <c r="E12723"/>
      <c r="F12723"/>
      <c r="G12723"/>
      <c r="H12723"/>
    </row>
    <row r="12724" spans="1:8" s="124" customFormat="1" x14ac:dyDescent="0.25">
      <c r="A12724"/>
      <c r="B12724"/>
      <c r="C12724"/>
      <c r="D12724"/>
      <c r="E12724"/>
      <c r="F12724"/>
      <c r="G12724"/>
      <c r="H12724"/>
    </row>
    <row r="12725" spans="1:8" s="124" customFormat="1" x14ac:dyDescent="0.25">
      <c r="A12725"/>
      <c r="B12725"/>
      <c r="C12725"/>
      <c r="D12725"/>
      <c r="E12725"/>
      <c r="F12725"/>
      <c r="G12725"/>
      <c r="H12725"/>
    </row>
    <row r="12726" spans="1:8" s="124" customFormat="1" x14ac:dyDescent="0.25">
      <c r="A12726"/>
      <c r="B12726"/>
      <c r="C12726"/>
      <c r="D12726"/>
      <c r="E12726"/>
      <c r="F12726"/>
      <c r="G12726"/>
      <c r="H12726"/>
    </row>
    <row r="12727" spans="1:8" s="124" customFormat="1" x14ac:dyDescent="0.25">
      <c r="A12727"/>
      <c r="B12727"/>
      <c r="C12727"/>
      <c r="D12727"/>
      <c r="E12727"/>
      <c r="F12727"/>
      <c r="G12727"/>
      <c r="H12727"/>
    </row>
    <row r="12728" spans="1:8" s="124" customFormat="1" x14ac:dyDescent="0.25">
      <c r="A12728"/>
      <c r="B12728"/>
      <c r="C12728"/>
      <c r="D12728"/>
      <c r="E12728"/>
      <c r="F12728"/>
      <c r="G12728"/>
      <c r="H12728"/>
    </row>
    <row r="12729" spans="1:8" s="124" customFormat="1" x14ac:dyDescent="0.25">
      <c r="A12729"/>
      <c r="B12729"/>
      <c r="C12729"/>
      <c r="D12729"/>
      <c r="E12729"/>
      <c r="F12729"/>
      <c r="G12729"/>
      <c r="H12729"/>
    </row>
    <row r="12730" spans="1:8" s="124" customFormat="1" x14ac:dyDescent="0.25">
      <c r="A12730"/>
      <c r="B12730"/>
      <c r="C12730"/>
      <c r="D12730"/>
      <c r="E12730"/>
      <c r="F12730"/>
      <c r="G12730"/>
      <c r="H12730"/>
    </row>
    <row r="12731" spans="1:8" s="124" customFormat="1" x14ac:dyDescent="0.25">
      <c r="A12731"/>
      <c r="B12731"/>
      <c r="C12731"/>
      <c r="D12731"/>
      <c r="E12731"/>
      <c r="F12731"/>
      <c r="G12731"/>
      <c r="H12731"/>
    </row>
    <row r="12732" spans="1:8" s="124" customFormat="1" x14ac:dyDescent="0.25">
      <c r="A12732"/>
      <c r="B12732"/>
      <c r="C12732"/>
      <c r="D12732"/>
      <c r="E12732"/>
      <c r="F12732"/>
      <c r="G12732"/>
      <c r="H12732"/>
    </row>
    <row r="12733" spans="1:8" s="124" customFormat="1" x14ac:dyDescent="0.25">
      <c r="A12733"/>
      <c r="B12733"/>
      <c r="C12733"/>
      <c r="D12733"/>
      <c r="E12733"/>
      <c r="F12733"/>
      <c r="G12733"/>
      <c r="H12733"/>
    </row>
    <row r="12734" spans="1:8" s="124" customFormat="1" x14ac:dyDescent="0.25">
      <c r="A12734"/>
      <c r="B12734"/>
      <c r="C12734"/>
      <c r="D12734"/>
      <c r="E12734"/>
      <c r="F12734"/>
      <c r="G12734"/>
      <c r="H12734"/>
    </row>
    <row r="12735" spans="1:8" s="124" customFormat="1" x14ac:dyDescent="0.25">
      <c r="A12735"/>
      <c r="B12735"/>
      <c r="C12735"/>
      <c r="D12735"/>
      <c r="E12735"/>
      <c r="F12735"/>
      <c r="G12735"/>
      <c r="H12735"/>
    </row>
    <row r="12736" spans="1:8" s="124" customFormat="1" x14ac:dyDescent="0.25">
      <c r="A12736"/>
      <c r="B12736"/>
      <c r="C12736"/>
      <c r="D12736"/>
      <c r="E12736"/>
      <c r="F12736"/>
      <c r="G12736"/>
      <c r="H12736"/>
    </row>
    <row r="12737" spans="1:8" s="124" customFormat="1" x14ac:dyDescent="0.25">
      <c r="A12737"/>
      <c r="B12737"/>
      <c r="C12737"/>
      <c r="D12737"/>
      <c r="E12737"/>
      <c r="F12737"/>
      <c r="G12737"/>
      <c r="H12737"/>
    </row>
    <row r="12738" spans="1:8" s="124" customFormat="1" x14ac:dyDescent="0.25">
      <c r="A12738"/>
      <c r="B12738"/>
      <c r="C12738"/>
      <c r="D12738"/>
      <c r="E12738"/>
      <c r="F12738"/>
      <c r="G12738"/>
      <c r="H12738"/>
    </row>
    <row r="12739" spans="1:8" s="124" customFormat="1" x14ac:dyDescent="0.25">
      <c r="A12739"/>
      <c r="B12739"/>
      <c r="C12739"/>
      <c r="D12739"/>
      <c r="E12739"/>
      <c r="F12739"/>
      <c r="G12739"/>
      <c r="H12739"/>
    </row>
    <row r="12740" spans="1:8" s="124" customFormat="1" x14ac:dyDescent="0.25">
      <c r="A12740"/>
      <c r="B12740"/>
      <c r="C12740"/>
      <c r="D12740"/>
      <c r="E12740"/>
      <c r="F12740"/>
      <c r="G12740"/>
      <c r="H12740"/>
    </row>
    <row r="12741" spans="1:8" s="124" customFormat="1" x14ac:dyDescent="0.25">
      <c r="A12741"/>
      <c r="B12741"/>
      <c r="C12741"/>
      <c r="D12741"/>
      <c r="E12741"/>
      <c r="F12741"/>
      <c r="G12741"/>
      <c r="H12741"/>
    </row>
    <row r="12742" spans="1:8" s="124" customFormat="1" x14ac:dyDescent="0.25">
      <c r="A12742"/>
      <c r="B12742"/>
      <c r="C12742"/>
      <c r="D12742"/>
      <c r="E12742"/>
      <c r="F12742"/>
      <c r="G12742"/>
      <c r="H12742"/>
    </row>
    <row r="12743" spans="1:8" s="124" customFormat="1" x14ac:dyDescent="0.25">
      <c r="A12743"/>
      <c r="B12743"/>
      <c r="C12743"/>
      <c r="D12743"/>
      <c r="E12743"/>
      <c r="F12743"/>
      <c r="G12743"/>
      <c r="H12743"/>
    </row>
    <row r="12744" spans="1:8" s="124" customFormat="1" x14ac:dyDescent="0.25">
      <c r="A12744"/>
      <c r="B12744"/>
      <c r="C12744"/>
      <c r="D12744"/>
      <c r="E12744"/>
      <c r="F12744"/>
      <c r="G12744"/>
      <c r="H12744"/>
    </row>
    <row r="12745" spans="1:8" s="124" customFormat="1" x14ac:dyDescent="0.25">
      <c r="A12745"/>
      <c r="B12745"/>
      <c r="C12745"/>
      <c r="D12745"/>
      <c r="E12745"/>
      <c r="F12745"/>
      <c r="G12745"/>
      <c r="H12745"/>
    </row>
    <row r="12746" spans="1:8" s="124" customFormat="1" x14ac:dyDescent="0.25">
      <c r="A12746"/>
      <c r="B12746"/>
      <c r="C12746"/>
      <c r="D12746"/>
      <c r="E12746"/>
      <c r="F12746"/>
      <c r="G12746"/>
      <c r="H12746"/>
    </row>
    <row r="12747" spans="1:8" s="124" customFormat="1" x14ac:dyDescent="0.25">
      <c r="A12747"/>
      <c r="B12747"/>
      <c r="C12747"/>
      <c r="D12747"/>
      <c r="E12747"/>
      <c r="F12747"/>
      <c r="G12747"/>
      <c r="H12747"/>
    </row>
    <row r="12748" spans="1:8" s="124" customFormat="1" x14ac:dyDescent="0.25">
      <c r="A12748"/>
      <c r="B12748"/>
      <c r="C12748"/>
      <c r="D12748"/>
      <c r="E12748"/>
      <c r="F12748"/>
      <c r="G12748"/>
      <c r="H12748"/>
    </row>
    <row r="12749" spans="1:8" s="124" customFormat="1" x14ac:dyDescent="0.25">
      <c r="A12749"/>
      <c r="B12749"/>
      <c r="C12749"/>
      <c r="D12749"/>
      <c r="E12749"/>
      <c r="F12749"/>
      <c r="G12749"/>
      <c r="H12749"/>
    </row>
    <row r="12750" spans="1:8" s="124" customFormat="1" x14ac:dyDescent="0.25">
      <c r="A12750"/>
      <c r="B12750"/>
      <c r="C12750"/>
      <c r="D12750"/>
      <c r="E12750"/>
      <c r="F12750"/>
      <c r="G12750"/>
      <c r="H12750"/>
    </row>
    <row r="12751" spans="1:8" s="124" customFormat="1" x14ac:dyDescent="0.25">
      <c r="A12751"/>
      <c r="B12751"/>
      <c r="C12751"/>
      <c r="D12751"/>
      <c r="E12751"/>
      <c r="F12751"/>
      <c r="G12751"/>
      <c r="H12751"/>
    </row>
    <row r="12752" spans="1:8" s="124" customFormat="1" x14ac:dyDescent="0.25">
      <c r="A12752"/>
      <c r="B12752"/>
      <c r="C12752"/>
      <c r="D12752"/>
      <c r="E12752"/>
      <c r="F12752"/>
      <c r="G12752"/>
      <c r="H12752"/>
    </row>
    <row r="12753" spans="1:8" s="124" customFormat="1" x14ac:dyDescent="0.25">
      <c r="A12753"/>
      <c r="B12753"/>
      <c r="C12753"/>
      <c r="D12753"/>
      <c r="E12753"/>
      <c r="F12753"/>
      <c r="G12753"/>
      <c r="H12753"/>
    </row>
    <row r="12754" spans="1:8" s="124" customFormat="1" x14ac:dyDescent="0.25">
      <c r="A12754"/>
      <c r="B12754"/>
      <c r="C12754"/>
      <c r="D12754"/>
      <c r="E12754"/>
      <c r="F12754"/>
      <c r="G12754"/>
      <c r="H12754"/>
    </row>
    <row r="12755" spans="1:8" s="124" customFormat="1" x14ac:dyDescent="0.25">
      <c r="A12755"/>
      <c r="B12755"/>
      <c r="C12755"/>
      <c r="D12755"/>
      <c r="E12755"/>
      <c r="F12755"/>
      <c r="G12755"/>
      <c r="H12755"/>
    </row>
    <row r="12756" spans="1:8" s="124" customFormat="1" x14ac:dyDescent="0.25">
      <c r="A12756"/>
      <c r="B12756"/>
      <c r="C12756"/>
      <c r="D12756"/>
      <c r="E12756"/>
      <c r="F12756"/>
      <c r="G12756"/>
      <c r="H12756"/>
    </row>
    <row r="12757" spans="1:8" s="124" customFormat="1" x14ac:dyDescent="0.25">
      <c r="A12757"/>
      <c r="B12757"/>
      <c r="C12757"/>
      <c r="D12757"/>
      <c r="E12757"/>
      <c r="F12757"/>
      <c r="G12757"/>
      <c r="H12757"/>
    </row>
    <row r="12758" spans="1:8" s="124" customFormat="1" x14ac:dyDescent="0.25">
      <c r="A12758"/>
      <c r="B12758"/>
      <c r="C12758"/>
      <c r="D12758"/>
      <c r="E12758"/>
      <c r="F12758"/>
      <c r="G12758"/>
      <c r="H12758"/>
    </row>
    <row r="12759" spans="1:8" s="124" customFormat="1" x14ac:dyDescent="0.25">
      <c r="A12759"/>
      <c r="B12759"/>
      <c r="C12759"/>
      <c r="D12759"/>
      <c r="E12759"/>
      <c r="F12759"/>
      <c r="G12759"/>
      <c r="H12759"/>
    </row>
    <row r="12760" spans="1:8" s="124" customFormat="1" x14ac:dyDescent="0.25">
      <c r="A12760"/>
      <c r="B12760"/>
      <c r="C12760"/>
      <c r="D12760"/>
      <c r="E12760"/>
      <c r="F12760"/>
      <c r="G12760"/>
      <c r="H12760"/>
    </row>
    <row r="12761" spans="1:8" s="124" customFormat="1" x14ac:dyDescent="0.25">
      <c r="A12761"/>
      <c r="B12761"/>
      <c r="C12761"/>
      <c r="D12761"/>
      <c r="E12761"/>
      <c r="F12761"/>
      <c r="G12761"/>
      <c r="H12761"/>
    </row>
    <row r="12762" spans="1:8" s="124" customFormat="1" x14ac:dyDescent="0.25">
      <c r="A12762"/>
      <c r="B12762"/>
      <c r="C12762"/>
      <c r="D12762"/>
      <c r="E12762"/>
      <c r="F12762"/>
      <c r="G12762"/>
      <c r="H12762"/>
    </row>
    <row r="12763" spans="1:8" s="124" customFormat="1" x14ac:dyDescent="0.25">
      <c r="A12763"/>
      <c r="B12763"/>
      <c r="C12763"/>
      <c r="D12763"/>
      <c r="E12763"/>
      <c r="F12763"/>
      <c r="G12763"/>
      <c r="H12763"/>
    </row>
    <row r="12764" spans="1:8" s="124" customFormat="1" x14ac:dyDescent="0.25">
      <c r="A12764"/>
      <c r="B12764"/>
      <c r="C12764"/>
      <c r="D12764"/>
      <c r="E12764"/>
      <c r="F12764"/>
      <c r="G12764"/>
      <c r="H12764"/>
    </row>
    <row r="12765" spans="1:8" s="124" customFormat="1" x14ac:dyDescent="0.25">
      <c r="A12765"/>
      <c r="B12765"/>
      <c r="C12765"/>
      <c r="D12765"/>
      <c r="E12765"/>
      <c r="F12765"/>
      <c r="G12765"/>
      <c r="H12765"/>
    </row>
    <row r="12766" spans="1:8" s="124" customFormat="1" x14ac:dyDescent="0.25">
      <c r="A12766"/>
      <c r="B12766"/>
      <c r="C12766"/>
      <c r="D12766"/>
      <c r="E12766"/>
      <c r="F12766"/>
      <c r="G12766"/>
      <c r="H12766"/>
    </row>
    <row r="12767" spans="1:8" s="124" customFormat="1" x14ac:dyDescent="0.25">
      <c r="A12767"/>
      <c r="B12767"/>
      <c r="C12767"/>
      <c r="D12767"/>
      <c r="E12767"/>
      <c r="F12767"/>
      <c r="G12767"/>
      <c r="H12767"/>
    </row>
    <row r="12768" spans="1:8" s="124" customFormat="1" x14ac:dyDescent="0.25">
      <c r="A12768"/>
      <c r="B12768"/>
      <c r="C12768"/>
      <c r="D12768"/>
      <c r="E12768"/>
      <c r="F12768"/>
      <c r="G12768"/>
      <c r="H12768"/>
    </row>
    <row r="12769" spans="1:8" s="124" customFormat="1" x14ac:dyDescent="0.25">
      <c r="A12769"/>
      <c r="B12769"/>
      <c r="C12769"/>
      <c r="D12769"/>
      <c r="E12769"/>
      <c r="F12769"/>
      <c r="G12769"/>
      <c r="H12769"/>
    </row>
    <row r="12770" spans="1:8" s="124" customFormat="1" x14ac:dyDescent="0.25">
      <c r="A12770"/>
      <c r="B12770"/>
      <c r="C12770"/>
      <c r="D12770"/>
      <c r="E12770"/>
      <c r="F12770"/>
      <c r="G12770"/>
      <c r="H12770"/>
    </row>
    <row r="12771" spans="1:8" s="124" customFormat="1" x14ac:dyDescent="0.25">
      <c r="A12771"/>
      <c r="B12771"/>
      <c r="C12771"/>
      <c r="D12771"/>
      <c r="E12771"/>
      <c r="F12771"/>
      <c r="G12771"/>
      <c r="H12771"/>
    </row>
    <row r="12772" spans="1:8" s="124" customFormat="1" x14ac:dyDescent="0.25">
      <c r="A12772"/>
      <c r="B12772"/>
      <c r="C12772"/>
      <c r="D12772"/>
      <c r="E12772"/>
      <c r="F12772"/>
      <c r="G12772"/>
      <c r="H12772"/>
    </row>
    <row r="12773" spans="1:8" s="124" customFormat="1" x14ac:dyDescent="0.25">
      <c r="A12773"/>
      <c r="B12773"/>
      <c r="C12773"/>
      <c r="D12773"/>
      <c r="E12773"/>
      <c r="F12773"/>
      <c r="G12773"/>
      <c r="H12773"/>
    </row>
    <row r="12774" spans="1:8" s="124" customFormat="1" x14ac:dyDescent="0.25">
      <c r="A12774"/>
      <c r="B12774"/>
      <c r="C12774"/>
      <c r="D12774"/>
      <c r="E12774"/>
      <c r="F12774"/>
      <c r="G12774"/>
      <c r="H12774"/>
    </row>
    <row r="12775" spans="1:8" s="124" customFormat="1" x14ac:dyDescent="0.25">
      <c r="A12775"/>
      <c r="B12775"/>
      <c r="C12775"/>
      <c r="D12775"/>
      <c r="E12775"/>
      <c r="F12775"/>
      <c r="G12775"/>
      <c r="H12775"/>
    </row>
    <row r="12776" spans="1:8" s="124" customFormat="1" x14ac:dyDescent="0.25">
      <c r="A12776"/>
      <c r="B12776"/>
      <c r="C12776"/>
      <c r="D12776"/>
      <c r="E12776"/>
      <c r="F12776"/>
      <c r="G12776"/>
      <c r="H12776"/>
    </row>
    <row r="12777" spans="1:8" s="124" customFormat="1" x14ac:dyDescent="0.25">
      <c r="A12777"/>
      <c r="B12777"/>
      <c r="C12777"/>
      <c r="D12777"/>
      <c r="E12777"/>
      <c r="F12777"/>
      <c r="G12777"/>
      <c r="H12777"/>
    </row>
    <row r="12778" spans="1:8" s="124" customFormat="1" x14ac:dyDescent="0.25">
      <c r="A12778"/>
      <c r="B12778"/>
      <c r="C12778"/>
      <c r="D12778"/>
      <c r="E12778"/>
      <c r="F12778"/>
      <c r="G12778"/>
      <c r="H12778"/>
    </row>
    <row r="12779" spans="1:8" s="124" customFormat="1" x14ac:dyDescent="0.25">
      <c r="A12779"/>
      <c r="B12779"/>
      <c r="C12779"/>
      <c r="D12779"/>
      <c r="E12779"/>
      <c r="F12779"/>
      <c r="G12779"/>
      <c r="H12779"/>
    </row>
    <row r="12780" spans="1:8" s="124" customFormat="1" x14ac:dyDescent="0.25">
      <c r="A12780"/>
      <c r="B12780"/>
      <c r="C12780"/>
      <c r="D12780"/>
      <c r="E12780"/>
      <c r="F12780"/>
      <c r="G12780"/>
      <c r="H12780"/>
    </row>
    <row r="12781" spans="1:8" s="124" customFormat="1" x14ac:dyDescent="0.25">
      <c r="A12781"/>
      <c r="B12781"/>
      <c r="C12781"/>
      <c r="D12781"/>
      <c r="E12781"/>
      <c r="F12781"/>
      <c r="G12781"/>
      <c r="H12781"/>
    </row>
    <row r="12782" spans="1:8" s="124" customFormat="1" x14ac:dyDescent="0.25">
      <c r="A12782"/>
      <c r="B12782"/>
      <c r="C12782"/>
      <c r="D12782"/>
      <c r="E12782"/>
      <c r="F12782"/>
      <c r="G12782"/>
      <c r="H12782"/>
    </row>
    <row r="12783" spans="1:8" s="124" customFormat="1" x14ac:dyDescent="0.25">
      <c r="A12783"/>
      <c r="B12783"/>
      <c r="C12783"/>
      <c r="D12783"/>
      <c r="E12783"/>
      <c r="F12783"/>
      <c r="G12783"/>
      <c r="H12783"/>
    </row>
    <row r="12784" spans="1:8" s="124" customFormat="1" x14ac:dyDescent="0.25">
      <c r="A12784"/>
      <c r="B12784"/>
      <c r="C12784"/>
      <c r="D12784"/>
      <c r="E12784"/>
      <c r="F12784"/>
      <c r="G12784"/>
      <c r="H12784"/>
    </row>
    <row r="12785" spans="1:8" s="124" customFormat="1" x14ac:dyDescent="0.25">
      <c r="A12785"/>
      <c r="B12785"/>
      <c r="C12785"/>
      <c r="D12785"/>
      <c r="E12785"/>
      <c r="F12785"/>
      <c r="G12785"/>
      <c r="H12785"/>
    </row>
    <row r="12786" spans="1:8" s="124" customFormat="1" x14ac:dyDescent="0.25">
      <c r="A12786"/>
      <c r="B12786"/>
      <c r="C12786"/>
      <c r="D12786"/>
      <c r="E12786"/>
      <c r="F12786"/>
      <c r="G12786"/>
      <c r="H12786"/>
    </row>
    <row r="12787" spans="1:8" s="124" customFormat="1" x14ac:dyDescent="0.25">
      <c r="A12787"/>
      <c r="B12787"/>
      <c r="C12787"/>
      <c r="D12787"/>
      <c r="E12787"/>
      <c r="F12787"/>
      <c r="G12787"/>
      <c r="H12787"/>
    </row>
    <row r="12788" spans="1:8" s="124" customFormat="1" x14ac:dyDescent="0.25">
      <c r="A12788"/>
      <c r="B12788"/>
      <c r="C12788"/>
      <c r="D12788"/>
      <c r="E12788"/>
      <c r="F12788"/>
      <c r="G12788"/>
      <c r="H12788"/>
    </row>
    <row r="12789" spans="1:8" s="124" customFormat="1" x14ac:dyDescent="0.25">
      <c r="A12789"/>
      <c r="B12789"/>
      <c r="C12789"/>
      <c r="D12789"/>
      <c r="E12789"/>
      <c r="F12789"/>
      <c r="G12789"/>
      <c r="H12789"/>
    </row>
    <row r="12790" spans="1:8" s="124" customFormat="1" x14ac:dyDescent="0.25">
      <c r="A12790"/>
      <c r="B12790"/>
      <c r="C12790"/>
      <c r="D12790"/>
      <c r="E12790"/>
      <c r="F12790"/>
      <c r="G12790"/>
      <c r="H12790"/>
    </row>
    <row r="12791" spans="1:8" s="124" customFormat="1" x14ac:dyDescent="0.25">
      <c r="A12791"/>
      <c r="B12791"/>
      <c r="C12791"/>
      <c r="D12791"/>
      <c r="E12791"/>
      <c r="F12791"/>
      <c r="G12791"/>
      <c r="H12791"/>
    </row>
    <row r="12792" spans="1:8" s="124" customFormat="1" x14ac:dyDescent="0.25">
      <c r="A12792"/>
      <c r="B12792"/>
      <c r="C12792"/>
      <c r="D12792"/>
      <c r="E12792"/>
      <c r="F12792"/>
      <c r="G12792"/>
      <c r="H12792"/>
    </row>
    <row r="12793" spans="1:8" s="124" customFormat="1" x14ac:dyDescent="0.25">
      <c r="A12793"/>
      <c r="B12793"/>
      <c r="C12793"/>
      <c r="D12793"/>
      <c r="E12793"/>
      <c r="F12793"/>
      <c r="G12793"/>
      <c r="H12793"/>
    </row>
    <row r="12794" spans="1:8" s="124" customFormat="1" x14ac:dyDescent="0.25">
      <c r="A12794"/>
      <c r="B12794"/>
      <c r="C12794"/>
      <c r="D12794"/>
      <c r="E12794"/>
      <c r="F12794"/>
      <c r="G12794"/>
      <c r="H12794"/>
    </row>
    <row r="12795" spans="1:8" s="124" customFormat="1" x14ac:dyDescent="0.25">
      <c r="A12795"/>
      <c r="B12795"/>
      <c r="C12795"/>
      <c r="D12795"/>
      <c r="E12795"/>
      <c r="F12795"/>
      <c r="G12795"/>
      <c r="H12795"/>
    </row>
    <row r="12796" spans="1:8" s="124" customFormat="1" x14ac:dyDescent="0.25">
      <c r="A12796"/>
      <c r="B12796"/>
      <c r="C12796"/>
      <c r="D12796"/>
      <c r="E12796"/>
      <c r="F12796"/>
      <c r="G12796"/>
      <c r="H12796"/>
    </row>
    <row r="12797" spans="1:8" s="124" customFormat="1" x14ac:dyDescent="0.25">
      <c r="A12797"/>
      <c r="B12797"/>
      <c r="C12797"/>
      <c r="D12797"/>
      <c r="E12797"/>
      <c r="F12797"/>
      <c r="G12797"/>
      <c r="H12797"/>
    </row>
    <row r="12798" spans="1:8" s="124" customFormat="1" x14ac:dyDescent="0.25">
      <c r="A12798"/>
      <c r="B12798"/>
      <c r="C12798"/>
      <c r="D12798"/>
      <c r="E12798"/>
      <c r="F12798"/>
      <c r="G12798"/>
      <c r="H12798"/>
    </row>
    <row r="12799" spans="1:8" s="124" customFormat="1" x14ac:dyDescent="0.25">
      <c r="A12799"/>
      <c r="B12799"/>
      <c r="C12799"/>
      <c r="D12799"/>
      <c r="E12799"/>
      <c r="F12799"/>
      <c r="G12799"/>
      <c r="H12799"/>
    </row>
    <row r="12800" spans="1:8" s="124" customFormat="1" x14ac:dyDescent="0.25">
      <c r="A12800"/>
      <c r="B12800"/>
      <c r="C12800"/>
      <c r="D12800"/>
      <c r="E12800"/>
      <c r="F12800"/>
      <c r="G12800"/>
      <c r="H12800"/>
    </row>
    <row r="12801" spans="1:8" s="124" customFormat="1" x14ac:dyDescent="0.25">
      <c r="A12801"/>
      <c r="B12801"/>
      <c r="C12801"/>
      <c r="D12801"/>
      <c r="E12801"/>
      <c r="F12801"/>
      <c r="G12801"/>
      <c r="H12801"/>
    </row>
    <row r="12802" spans="1:8" s="124" customFormat="1" x14ac:dyDescent="0.25">
      <c r="A12802"/>
      <c r="B12802"/>
      <c r="C12802"/>
      <c r="D12802"/>
      <c r="E12802"/>
      <c r="F12802"/>
      <c r="G12802"/>
      <c r="H12802"/>
    </row>
    <row r="12803" spans="1:8" s="124" customFormat="1" x14ac:dyDescent="0.25">
      <c r="A12803"/>
      <c r="B12803"/>
      <c r="C12803"/>
      <c r="D12803"/>
      <c r="E12803"/>
      <c r="F12803"/>
      <c r="G12803"/>
      <c r="H12803"/>
    </row>
    <row r="12804" spans="1:8" s="124" customFormat="1" x14ac:dyDescent="0.25">
      <c r="A12804"/>
      <c r="B12804"/>
      <c r="C12804"/>
      <c r="D12804"/>
      <c r="E12804"/>
      <c r="F12804"/>
      <c r="G12804"/>
      <c r="H12804"/>
    </row>
    <row r="12805" spans="1:8" s="124" customFormat="1" x14ac:dyDescent="0.25">
      <c r="A12805"/>
      <c r="B12805"/>
      <c r="C12805"/>
      <c r="D12805"/>
      <c r="E12805"/>
      <c r="F12805"/>
      <c r="G12805"/>
      <c r="H12805"/>
    </row>
    <row r="12806" spans="1:8" s="124" customFormat="1" x14ac:dyDescent="0.25">
      <c r="A12806"/>
      <c r="B12806"/>
      <c r="C12806"/>
      <c r="D12806"/>
      <c r="E12806"/>
      <c r="F12806"/>
      <c r="G12806"/>
      <c r="H12806"/>
    </row>
    <row r="12807" spans="1:8" s="124" customFormat="1" x14ac:dyDescent="0.25">
      <c r="A12807"/>
      <c r="B12807"/>
      <c r="C12807"/>
      <c r="D12807"/>
      <c r="E12807"/>
      <c r="F12807"/>
      <c r="G12807"/>
      <c r="H12807"/>
    </row>
    <row r="12808" spans="1:8" s="124" customFormat="1" x14ac:dyDescent="0.25">
      <c r="A12808"/>
      <c r="B12808"/>
      <c r="C12808"/>
      <c r="D12808"/>
      <c r="E12808"/>
      <c r="F12808"/>
      <c r="G12808"/>
      <c r="H12808"/>
    </row>
    <row r="12809" spans="1:8" s="124" customFormat="1" x14ac:dyDescent="0.25">
      <c r="A12809"/>
      <c r="B12809"/>
      <c r="C12809"/>
      <c r="D12809"/>
      <c r="E12809"/>
      <c r="F12809"/>
      <c r="G12809"/>
      <c r="H12809"/>
    </row>
    <row r="12810" spans="1:8" s="124" customFormat="1" x14ac:dyDescent="0.25">
      <c r="A12810"/>
      <c r="B12810"/>
      <c r="C12810"/>
      <c r="D12810"/>
      <c r="E12810"/>
      <c r="F12810"/>
      <c r="G12810"/>
      <c r="H12810"/>
    </row>
    <row r="12811" spans="1:8" s="124" customFormat="1" x14ac:dyDescent="0.25">
      <c r="A12811"/>
      <c r="B12811"/>
      <c r="C12811"/>
      <c r="D12811"/>
      <c r="E12811"/>
      <c r="F12811"/>
      <c r="G12811"/>
      <c r="H12811"/>
    </row>
    <row r="12812" spans="1:8" s="124" customFormat="1" x14ac:dyDescent="0.25">
      <c r="A12812"/>
      <c r="B12812"/>
      <c r="C12812"/>
      <c r="D12812"/>
      <c r="E12812"/>
      <c r="F12812"/>
      <c r="G12812"/>
      <c r="H12812"/>
    </row>
    <row r="12813" spans="1:8" s="124" customFormat="1" x14ac:dyDescent="0.25">
      <c r="A12813"/>
      <c r="B12813"/>
      <c r="C12813"/>
      <c r="D12813"/>
      <c r="E12813"/>
      <c r="F12813"/>
      <c r="G12813"/>
      <c r="H12813"/>
    </row>
    <row r="12814" spans="1:8" s="124" customFormat="1" x14ac:dyDescent="0.25">
      <c r="A12814"/>
      <c r="B12814"/>
      <c r="C12814"/>
      <c r="D12814"/>
      <c r="E12814"/>
      <c r="F12814"/>
      <c r="G12814"/>
      <c r="H12814"/>
    </row>
    <row r="12815" spans="1:8" s="124" customFormat="1" x14ac:dyDescent="0.25">
      <c r="A12815"/>
      <c r="B12815"/>
      <c r="C12815"/>
      <c r="D12815"/>
      <c r="E12815"/>
      <c r="F12815"/>
      <c r="G12815"/>
      <c r="H12815"/>
    </row>
    <row r="12816" spans="1:8" s="124" customFormat="1" x14ac:dyDescent="0.25">
      <c r="A12816"/>
      <c r="B12816"/>
      <c r="C12816"/>
      <c r="D12816"/>
      <c r="E12816"/>
      <c r="F12816"/>
      <c r="G12816"/>
      <c r="H12816"/>
    </row>
    <row r="12817" spans="1:8" s="124" customFormat="1" x14ac:dyDescent="0.25">
      <c r="A12817"/>
      <c r="B12817"/>
      <c r="C12817"/>
      <c r="D12817"/>
      <c r="E12817"/>
      <c r="F12817"/>
      <c r="G12817"/>
      <c r="H12817"/>
    </row>
    <row r="12818" spans="1:8" s="124" customFormat="1" x14ac:dyDescent="0.25">
      <c r="A12818"/>
      <c r="B12818"/>
      <c r="C12818"/>
      <c r="D12818"/>
      <c r="E12818"/>
      <c r="F12818"/>
      <c r="G12818"/>
      <c r="H12818"/>
    </row>
    <row r="12819" spans="1:8" s="124" customFormat="1" x14ac:dyDescent="0.25">
      <c r="A12819"/>
      <c r="B12819"/>
      <c r="C12819"/>
      <c r="D12819"/>
      <c r="E12819"/>
      <c r="F12819"/>
      <c r="G12819"/>
      <c r="H12819"/>
    </row>
    <row r="12820" spans="1:8" s="124" customFormat="1" x14ac:dyDescent="0.25">
      <c r="A12820"/>
      <c r="B12820"/>
      <c r="C12820"/>
      <c r="D12820"/>
      <c r="E12820"/>
      <c r="F12820"/>
      <c r="G12820"/>
      <c r="H12820"/>
    </row>
    <row r="12821" spans="1:8" s="124" customFormat="1" x14ac:dyDescent="0.25">
      <c r="A12821"/>
      <c r="B12821"/>
      <c r="C12821"/>
      <c r="D12821"/>
      <c r="E12821"/>
      <c r="F12821"/>
      <c r="G12821"/>
      <c r="H12821"/>
    </row>
    <row r="12822" spans="1:8" s="124" customFormat="1" x14ac:dyDescent="0.25">
      <c r="A12822"/>
      <c r="B12822"/>
      <c r="C12822"/>
      <c r="D12822"/>
      <c r="E12822"/>
      <c r="F12822"/>
      <c r="G12822"/>
      <c r="H12822"/>
    </row>
    <row r="12823" spans="1:8" s="124" customFormat="1" x14ac:dyDescent="0.25">
      <c r="A12823"/>
      <c r="B12823"/>
      <c r="C12823"/>
      <c r="D12823"/>
      <c r="E12823"/>
      <c r="F12823"/>
      <c r="G12823"/>
      <c r="H12823"/>
    </row>
    <row r="12824" spans="1:8" s="124" customFormat="1" x14ac:dyDescent="0.25">
      <c r="A12824"/>
      <c r="B12824"/>
      <c r="C12824"/>
      <c r="D12824"/>
      <c r="E12824"/>
      <c r="F12824"/>
      <c r="G12824"/>
      <c r="H12824"/>
    </row>
    <row r="12825" spans="1:8" s="124" customFormat="1" x14ac:dyDescent="0.25">
      <c r="A12825"/>
      <c r="B12825"/>
      <c r="C12825"/>
      <c r="D12825"/>
      <c r="E12825"/>
      <c r="F12825"/>
      <c r="G12825"/>
      <c r="H12825"/>
    </row>
    <row r="12826" spans="1:8" s="124" customFormat="1" x14ac:dyDescent="0.25">
      <c r="A12826"/>
      <c r="B12826"/>
      <c r="C12826"/>
      <c r="D12826"/>
      <c r="E12826"/>
      <c r="F12826"/>
      <c r="G12826"/>
      <c r="H12826"/>
    </row>
    <row r="12827" spans="1:8" s="124" customFormat="1" x14ac:dyDescent="0.25">
      <c r="A12827"/>
      <c r="B12827"/>
      <c r="C12827"/>
      <c r="D12827"/>
      <c r="E12827"/>
      <c r="F12827"/>
      <c r="G12827"/>
      <c r="H12827"/>
    </row>
    <row r="12828" spans="1:8" s="124" customFormat="1" x14ac:dyDescent="0.25">
      <c r="A12828"/>
      <c r="B12828"/>
      <c r="C12828"/>
      <c r="D12828"/>
      <c r="E12828"/>
      <c r="F12828"/>
      <c r="G12828"/>
      <c r="H12828"/>
    </row>
    <row r="12829" spans="1:8" s="124" customFormat="1" x14ac:dyDescent="0.25">
      <c r="A12829"/>
      <c r="B12829"/>
      <c r="C12829"/>
      <c r="D12829"/>
      <c r="E12829"/>
      <c r="F12829"/>
      <c r="G12829"/>
      <c r="H12829"/>
    </row>
    <row r="12830" spans="1:8" s="124" customFormat="1" x14ac:dyDescent="0.25">
      <c r="A12830"/>
      <c r="B12830"/>
      <c r="C12830"/>
      <c r="D12830"/>
      <c r="E12830"/>
      <c r="F12830"/>
      <c r="G12830"/>
      <c r="H12830"/>
    </row>
    <row r="12831" spans="1:8" s="124" customFormat="1" x14ac:dyDescent="0.25">
      <c r="A12831"/>
      <c r="B12831"/>
      <c r="C12831"/>
      <c r="D12831"/>
      <c r="E12831"/>
      <c r="F12831"/>
      <c r="G12831"/>
      <c r="H12831"/>
    </row>
    <row r="12832" spans="1:8" s="124" customFormat="1" x14ac:dyDescent="0.25">
      <c r="A12832"/>
      <c r="B12832"/>
      <c r="C12832"/>
      <c r="D12832"/>
      <c r="E12832"/>
      <c r="F12832"/>
      <c r="G12832"/>
      <c r="H12832"/>
    </row>
    <row r="12833" spans="1:8" s="124" customFormat="1" x14ac:dyDescent="0.25">
      <c r="A12833"/>
      <c r="B12833"/>
      <c r="C12833"/>
      <c r="D12833"/>
      <c r="E12833"/>
      <c r="F12833"/>
      <c r="G12833"/>
      <c r="H12833"/>
    </row>
    <row r="12834" spans="1:8" s="124" customFormat="1" x14ac:dyDescent="0.25">
      <c r="A12834"/>
      <c r="B12834"/>
      <c r="C12834"/>
      <c r="D12834"/>
      <c r="E12834"/>
      <c r="F12834"/>
      <c r="G12834"/>
      <c r="H12834"/>
    </row>
    <row r="12835" spans="1:8" s="124" customFormat="1" x14ac:dyDescent="0.25">
      <c r="A12835"/>
      <c r="B12835"/>
      <c r="C12835"/>
      <c r="D12835"/>
      <c r="E12835"/>
      <c r="F12835"/>
      <c r="G12835"/>
      <c r="H12835"/>
    </row>
    <row r="12836" spans="1:8" s="124" customFormat="1" x14ac:dyDescent="0.25">
      <c r="A12836"/>
      <c r="B12836"/>
      <c r="C12836"/>
      <c r="D12836"/>
      <c r="E12836"/>
      <c r="F12836"/>
      <c r="G12836"/>
      <c r="H12836"/>
    </row>
    <row r="12837" spans="1:8" s="124" customFormat="1" x14ac:dyDescent="0.25">
      <c r="A12837"/>
      <c r="B12837"/>
      <c r="C12837"/>
      <c r="D12837"/>
      <c r="E12837"/>
      <c r="F12837"/>
      <c r="G12837"/>
      <c r="H12837"/>
    </row>
    <row r="12838" spans="1:8" s="124" customFormat="1" x14ac:dyDescent="0.25">
      <c r="A12838"/>
      <c r="B12838"/>
      <c r="C12838"/>
      <c r="D12838"/>
      <c r="E12838"/>
      <c r="F12838"/>
      <c r="G12838"/>
      <c r="H12838"/>
    </row>
    <row r="12839" spans="1:8" s="124" customFormat="1" x14ac:dyDescent="0.25">
      <c r="A12839"/>
      <c r="B12839"/>
      <c r="C12839"/>
      <c r="D12839"/>
      <c r="E12839"/>
      <c r="F12839"/>
      <c r="G12839"/>
      <c r="H12839"/>
    </row>
    <row r="12840" spans="1:8" s="124" customFormat="1" x14ac:dyDescent="0.25">
      <c r="A12840"/>
      <c r="B12840"/>
      <c r="C12840"/>
      <c r="D12840"/>
      <c r="E12840"/>
      <c r="F12840"/>
      <c r="G12840"/>
      <c r="H12840"/>
    </row>
    <row r="12841" spans="1:8" s="124" customFormat="1" x14ac:dyDescent="0.25">
      <c r="A12841"/>
      <c r="B12841"/>
      <c r="C12841"/>
      <c r="D12841"/>
      <c r="E12841"/>
      <c r="F12841"/>
      <c r="G12841"/>
      <c r="H12841"/>
    </row>
    <row r="12842" spans="1:8" s="124" customFormat="1" x14ac:dyDescent="0.25">
      <c r="A12842"/>
      <c r="B12842"/>
      <c r="C12842"/>
      <c r="D12842"/>
      <c r="E12842"/>
      <c r="F12842"/>
      <c r="G12842"/>
      <c r="H12842"/>
    </row>
    <row r="12843" spans="1:8" s="124" customFormat="1" x14ac:dyDescent="0.25">
      <c r="A12843"/>
      <c r="B12843"/>
      <c r="C12843"/>
      <c r="D12843"/>
      <c r="E12843"/>
      <c r="F12843"/>
      <c r="G12843"/>
      <c r="H12843"/>
    </row>
    <row r="12844" spans="1:8" s="124" customFormat="1" x14ac:dyDescent="0.25">
      <c r="A12844"/>
      <c r="B12844"/>
      <c r="C12844"/>
      <c r="D12844"/>
      <c r="E12844"/>
      <c r="F12844"/>
      <c r="G12844"/>
      <c r="H12844"/>
    </row>
    <row r="12845" spans="1:8" s="124" customFormat="1" x14ac:dyDescent="0.25">
      <c r="A12845"/>
      <c r="B12845"/>
      <c r="C12845"/>
      <c r="D12845"/>
      <c r="E12845"/>
      <c r="F12845"/>
      <c r="G12845"/>
      <c r="H12845"/>
    </row>
    <row r="12846" spans="1:8" s="124" customFormat="1" x14ac:dyDescent="0.25">
      <c r="A12846"/>
      <c r="B12846"/>
      <c r="C12846"/>
      <c r="D12846"/>
      <c r="E12846"/>
      <c r="F12846"/>
      <c r="G12846"/>
      <c r="H12846"/>
    </row>
    <row r="12847" spans="1:8" s="124" customFormat="1" x14ac:dyDescent="0.25">
      <c r="A12847"/>
      <c r="B12847"/>
      <c r="C12847"/>
      <c r="D12847"/>
      <c r="E12847"/>
      <c r="F12847"/>
      <c r="G12847"/>
      <c r="H12847"/>
    </row>
    <row r="12848" spans="1:8" s="124" customFormat="1" x14ac:dyDescent="0.25">
      <c r="A12848"/>
      <c r="B12848"/>
      <c r="C12848"/>
      <c r="D12848"/>
      <c r="E12848"/>
      <c r="F12848"/>
      <c r="G12848"/>
      <c r="H12848"/>
    </row>
    <row r="12849" spans="1:8" s="124" customFormat="1" x14ac:dyDescent="0.25">
      <c r="A12849"/>
      <c r="B12849"/>
      <c r="C12849"/>
      <c r="D12849"/>
      <c r="E12849"/>
      <c r="F12849"/>
      <c r="G12849"/>
      <c r="H12849"/>
    </row>
    <row r="12850" spans="1:8" s="124" customFormat="1" x14ac:dyDescent="0.25">
      <c r="A12850"/>
      <c r="B12850"/>
      <c r="C12850"/>
      <c r="D12850"/>
      <c r="E12850"/>
      <c r="F12850"/>
      <c r="G12850"/>
      <c r="H12850"/>
    </row>
    <row r="12851" spans="1:8" s="124" customFormat="1" x14ac:dyDescent="0.25">
      <c r="A12851"/>
      <c r="B12851"/>
      <c r="C12851"/>
      <c r="D12851"/>
      <c r="E12851"/>
      <c r="F12851"/>
      <c r="G12851"/>
      <c r="H12851"/>
    </row>
    <row r="12852" spans="1:8" s="124" customFormat="1" x14ac:dyDescent="0.25">
      <c r="A12852"/>
      <c r="B12852"/>
      <c r="C12852"/>
      <c r="D12852"/>
      <c r="E12852"/>
      <c r="F12852"/>
      <c r="G12852"/>
      <c r="H12852"/>
    </row>
    <row r="12853" spans="1:8" s="124" customFormat="1" x14ac:dyDescent="0.25">
      <c r="A12853"/>
      <c r="B12853"/>
      <c r="C12853"/>
      <c r="D12853"/>
      <c r="E12853"/>
      <c r="F12853"/>
      <c r="G12853"/>
      <c r="H12853"/>
    </row>
    <row r="12854" spans="1:8" s="124" customFormat="1" x14ac:dyDescent="0.25">
      <c r="A12854"/>
      <c r="B12854"/>
      <c r="C12854"/>
      <c r="D12854"/>
      <c r="E12854"/>
      <c r="F12854"/>
      <c r="G12854"/>
      <c r="H12854"/>
    </row>
    <row r="12855" spans="1:8" s="124" customFormat="1" x14ac:dyDescent="0.25">
      <c r="A12855"/>
      <c r="B12855"/>
      <c r="C12855"/>
      <c r="D12855"/>
      <c r="E12855"/>
      <c r="F12855"/>
      <c r="G12855"/>
      <c r="H12855"/>
    </row>
    <row r="12856" spans="1:8" s="124" customFormat="1" x14ac:dyDescent="0.25">
      <c r="A12856"/>
      <c r="B12856"/>
      <c r="C12856"/>
      <c r="D12856"/>
      <c r="E12856"/>
      <c r="F12856"/>
      <c r="G12856"/>
      <c r="H12856"/>
    </row>
    <row r="12857" spans="1:8" s="124" customFormat="1" x14ac:dyDescent="0.25">
      <c r="A12857"/>
      <c r="B12857"/>
      <c r="C12857"/>
      <c r="D12857"/>
      <c r="E12857"/>
      <c r="F12857"/>
      <c r="G12857"/>
      <c r="H12857"/>
    </row>
    <row r="12858" spans="1:8" s="124" customFormat="1" x14ac:dyDescent="0.25">
      <c r="A12858"/>
      <c r="B12858"/>
      <c r="C12858"/>
      <c r="D12858"/>
      <c r="E12858"/>
      <c r="F12858"/>
      <c r="G12858"/>
      <c r="H12858"/>
    </row>
    <row r="12859" spans="1:8" s="124" customFormat="1" x14ac:dyDescent="0.25">
      <c r="A12859"/>
      <c r="B12859"/>
      <c r="C12859"/>
      <c r="D12859"/>
      <c r="E12859"/>
      <c r="F12859"/>
      <c r="G12859"/>
      <c r="H12859"/>
    </row>
    <row r="12860" spans="1:8" s="124" customFormat="1" x14ac:dyDescent="0.25">
      <c r="A12860"/>
      <c r="B12860"/>
      <c r="C12860"/>
      <c r="D12860"/>
      <c r="E12860"/>
      <c r="F12860"/>
      <c r="G12860"/>
      <c r="H12860"/>
    </row>
    <row r="12861" spans="1:8" s="124" customFormat="1" x14ac:dyDescent="0.25">
      <c r="A12861"/>
      <c r="B12861"/>
      <c r="C12861"/>
      <c r="D12861"/>
      <c r="E12861"/>
      <c r="F12861"/>
      <c r="G12861"/>
      <c r="H12861"/>
    </row>
    <row r="12862" spans="1:8" s="124" customFormat="1" x14ac:dyDescent="0.25">
      <c r="A12862"/>
      <c r="B12862"/>
      <c r="C12862"/>
      <c r="D12862"/>
      <c r="E12862"/>
      <c r="F12862"/>
      <c r="G12862"/>
      <c r="H12862"/>
    </row>
    <row r="12863" spans="1:8" s="124" customFormat="1" x14ac:dyDescent="0.25">
      <c r="A12863"/>
      <c r="B12863"/>
      <c r="C12863"/>
      <c r="D12863"/>
      <c r="E12863"/>
      <c r="F12863"/>
      <c r="G12863"/>
      <c r="H12863"/>
    </row>
    <row r="12864" spans="1:8" s="124" customFormat="1" x14ac:dyDescent="0.25">
      <c r="A12864"/>
      <c r="B12864"/>
      <c r="C12864"/>
      <c r="D12864"/>
      <c r="E12864"/>
      <c r="F12864"/>
      <c r="G12864"/>
      <c r="H12864"/>
    </row>
    <row r="12865" spans="1:8" s="124" customFormat="1" x14ac:dyDescent="0.25">
      <c r="A12865"/>
      <c r="B12865"/>
      <c r="C12865"/>
      <c r="D12865"/>
      <c r="E12865"/>
      <c r="F12865"/>
      <c r="G12865"/>
      <c r="H12865"/>
    </row>
    <row r="12866" spans="1:8" s="124" customFormat="1" x14ac:dyDescent="0.25">
      <c r="A12866"/>
      <c r="B12866"/>
      <c r="C12866"/>
      <c r="D12866"/>
      <c r="E12866"/>
      <c r="F12866"/>
      <c r="G12866"/>
      <c r="H12866"/>
    </row>
    <row r="12867" spans="1:8" s="124" customFormat="1" x14ac:dyDescent="0.25">
      <c r="A12867"/>
      <c r="B12867"/>
      <c r="C12867"/>
      <c r="D12867"/>
      <c r="E12867"/>
      <c r="F12867"/>
      <c r="G12867"/>
      <c r="H12867"/>
    </row>
    <row r="12868" spans="1:8" s="124" customFormat="1" x14ac:dyDescent="0.25">
      <c r="A12868"/>
      <c r="B12868"/>
      <c r="C12868"/>
      <c r="D12868"/>
      <c r="E12868"/>
      <c r="F12868"/>
      <c r="G12868"/>
      <c r="H12868"/>
    </row>
    <row r="12869" spans="1:8" s="124" customFormat="1" x14ac:dyDescent="0.25">
      <c r="A12869"/>
      <c r="B12869"/>
      <c r="C12869"/>
      <c r="D12869"/>
      <c r="E12869"/>
      <c r="F12869"/>
      <c r="G12869"/>
      <c r="H12869"/>
    </row>
    <row r="12870" spans="1:8" s="124" customFormat="1" x14ac:dyDescent="0.25">
      <c r="A12870"/>
      <c r="B12870"/>
      <c r="C12870"/>
      <c r="D12870"/>
      <c r="E12870"/>
      <c r="F12870"/>
      <c r="G12870"/>
      <c r="H12870"/>
    </row>
    <row r="12871" spans="1:8" s="124" customFormat="1" x14ac:dyDescent="0.25">
      <c r="A12871"/>
      <c r="B12871"/>
      <c r="C12871"/>
      <c r="D12871"/>
      <c r="E12871"/>
      <c r="F12871"/>
      <c r="G12871"/>
      <c r="H12871"/>
    </row>
    <row r="12872" spans="1:8" s="124" customFormat="1" x14ac:dyDescent="0.25">
      <c r="A12872"/>
      <c r="B12872"/>
      <c r="C12872"/>
      <c r="D12872"/>
      <c r="E12872"/>
      <c r="F12872"/>
      <c r="G12872"/>
      <c r="H12872"/>
    </row>
    <row r="12873" spans="1:8" s="124" customFormat="1" x14ac:dyDescent="0.25">
      <c r="A12873"/>
      <c r="B12873"/>
      <c r="C12873"/>
      <c r="D12873"/>
      <c r="E12873"/>
      <c r="F12873"/>
      <c r="G12873"/>
      <c r="H12873"/>
    </row>
    <row r="12874" spans="1:8" s="124" customFormat="1" x14ac:dyDescent="0.25">
      <c r="A12874"/>
      <c r="B12874"/>
      <c r="C12874"/>
      <c r="D12874"/>
      <c r="E12874"/>
      <c r="F12874"/>
      <c r="G12874"/>
      <c r="H12874"/>
    </row>
    <row r="12875" spans="1:8" s="124" customFormat="1" x14ac:dyDescent="0.25">
      <c r="A12875"/>
      <c r="B12875"/>
      <c r="C12875"/>
      <c r="D12875"/>
      <c r="E12875"/>
      <c r="F12875"/>
      <c r="G12875"/>
      <c r="H12875"/>
    </row>
    <row r="12876" spans="1:8" s="124" customFormat="1" x14ac:dyDescent="0.25">
      <c r="A12876"/>
      <c r="B12876"/>
      <c r="C12876"/>
      <c r="D12876"/>
      <c r="E12876"/>
      <c r="F12876"/>
      <c r="G12876"/>
      <c r="H12876"/>
    </row>
    <row r="12877" spans="1:8" s="124" customFormat="1" x14ac:dyDescent="0.25">
      <c r="A12877"/>
      <c r="B12877"/>
      <c r="C12877"/>
      <c r="D12877"/>
      <c r="E12877"/>
      <c r="F12877"/>
      <c r="G12877"/>
      <c r="H12877"/>
    </row>
    <row r="12878" spans="1:8" s="124" customFormat="1" x14ac:dyDescent="0.25">
      <c r="A12878"/>
      <c r="B12878"/>
      <c r="C12878"/>
      <c r="D12878"/>
      <c r="E12878"/>
      <c r="F12878"/>
      <c r="G12878"/>
      <c r="H12878"/>
    </row>
    <row r="12879" spans="1:8" s="124" customFormat="1" x14ac:dyDescent="0.25">
      <c r="A12879"/>
      <c r="B12879"/>
      <c r="C12879"/>
      <c r="D12879"/>
      <c r="E12879"/>
      <c r="F12879"/>
      <c r="G12879"/>
      <c r="H12879"/>
    </row>
    <row r="12880" spans="1:8" s="124" customFormat="1" x14ac:dyDescent="0.25">
      <c r="A12880"/>
      <c r="B12880"/>
      <c r="C12880"/>
      <c r="D12880"/>
      <c r="E12880"/>
      <c r="F12880"/>
      <c r="G12880"/>
      <c r="H12880"/>
    </row>
    <row r="12881" spans="1:8" s="124" customFormat="1" x14ac:dyDescent="0.25">
      <c r="A12881"/>
      <c r="B12881"/>
      <c r="C12881"/>
      <c r="D12881"/>
      <c r="E12881"/>
      <c r="F12881"/>
      <c r="G12881"/>
      <c r="H12881"/>
    </row>
    <row r="12882" spans="1:8" s="124" customFormat="1" x14ac:dyDescent="0.25">
      <c r="A12882"/>
      <c r="B12882"/>
      <c r="C12882"/>
      <c r="D12882"/>
      <c r="E12882"/>
      <c r="F12882"/>
      <c r="G12882"/>
      <c r="H12882"/>
    </row>
    <row r="12883" spans="1:8" s="124" customFormat="1" x14ac:dyDescent="0.25">
      <c r="A12883"/>
      <c r="B12883"/>
      <c r="C12883"/>
      <c r="D12883"/>
      <c r="E12883"/>
      <c r="F12883"/>
      <c r="G12883"/>
      <c r="H12883"/>
    </row>
    <row r="12884" spans="1:8" s="124" customFormat="1" x14ac:dyDescent="0.25">
      <c r="A12884"/>
      <c r="B12884"/>
      <c r="C12884"/>
      <c r="D12884"/>
      <c r="E12884"/>
      <c r="F12884"/>
      <c r="G12884"/>
      <c r="H12884"/>
    </row>
    <row r="12885" spans="1:8" s="124" customFormat="1" x14ac:dyDescent="0.25">
      <c r="A12885"/>
      <c r="B12885"/>
      <c r="C12885"/>
      <c r="D12885"/>
      <c r="E12885"/>
      <c r="F12885"/>
      <c r="G12885"/>
      <c r="H12885"/>
    </row>
    <row r="12886" spans="1:8" s="124" customFormat="1" x14ac:dyDescent="0.25">
      <c r="A12886"/>
      <c r="B12886"/>
      <c r="C12886"/>
      <c r="D12886"/>
      <c r="E12886"/>
      <c r="F12886"/>
      <c r="G12886"/>
      <c r="H12886"/>
    </row>
    <row r="12887" spans="1:8" s="124" customFormat="1" x14ac:dyDescent="0.25">
      <c r="A12887"/>
      <c r="B12887"/>
      <c r="C12887"/>
      <c r="D12887"/>
      <c r="E12887"/>
      <c r="F12887"/>
      <c r="G12887"/>
      <c r="H12887"/>
    </row>
    <row r="12888" spans="1:8" s="124" customFormat="1" x14ac:dyDescent="0.25">
      <c r="A12888"/>
      <c r="B12888"/>
      <c r="C12888"/>
      <c r="D12888"/>
      <c r="E12888"/>
      <c r="F12888"/>
      <c r="G12888"/>
      <c r="H12888"/>
    </row>
    <row r="12889" spans="1:8" s="124" customFormat="1" x14ac:dyDescent="0.25">
      <c r="A12889"/>
      <c r="B12889"/>
      <c r="C12889"/>
      <c r="D12889"/>
      <c r="E12889"/>
      <c r="F12889"/>
      <c r="G12889"/>
      <c r="H12889"/>
    </row>
    <row r="12890" spans="1:8" s="124" customFormat="1" x14ac:dyDescent="0.25">
      <c r="A12890"/>
      <c r="B12890"/>
      <c r="C12890"/>
      <c r="D12890"/>
      <c r="E12890"/>
      <c r="F12890"/>
      <c r="G12890"/>
      <c r="H12890"/>
    </row>
    <row r="12891" spans="1:8" s="124" customFormat="1" x14ac:dyDescent="0.25">
      <c r="A12891"/>
      <c r="B12891"/>
      <c r="C12891"/>
      <c r="D12891"/>
      <c r="E12891"/>
      <c r="F12891"/>
      <c r="G12891"/>
      <c r="H12891"/>
    </row>
    <row r="12892" spans="1:8" s="124" customFormat="1" x14ac:dyDescent="0.25">
      <c r="A12892"/>
      <c r="B12892"/>
      <c r="C12892"/>
      <c r="D12892"/>
      <c r="E12892"/>
      <c r="F12892"/>
      <c r="G12892"/>
      <c r="H12892"/>
    </row>
    <row r="12893" spans="1:8" s="124" customFormat="1" x14ac:dyDescent="0.25">
      <c r="A12893"/>
      <c r="B12893"/>
      <c r="C12893"/>
      <c r="D12893"/>
      <c r="E12893"/>
      <c r="F12893"/>
      <c r="G12893"/>
      <c r="H12893"/>
    </row>
    <row r="12894" spans="1:8" s="124" customFormat="1" x14ac:dyDescent="0.25">
      <c r="A12894"/>
      <c r="B12894"/>
      <c r="C12894"/>
      <c r="D12894"/>
      <c r="E12894"/>
      <c r="F12894"/>
      <c r="G12894"/>
      <c r="H12894"/>
    </row>
    <row r="12895" spans="1:8" s="124" customFormat="1" x14ac:dyDescent="0.25">
      <c r="A12895"/>
      <c r="B12895"/>
      <c r="C12895"/>
      <c r="D12895"/>
      <c r="E12895"/>
      <c r="F12895"/>
      <c r="G12895"/>
      <c r="H12895"/>
    </row>
    <row r="12896" spans="1:8" s="124" customFormat="1" x14ac:dyDescent="0.25">
      <c r="A12896"/>
      <c r="B12896"/>
      <c r="C12896"/>
      <c r="D12896"/>
      <c r="E12896"/>
      <c r="F12896"/>
      <c r="G12896"/>
      <c r="H12896"/>
    </row>
    <row r="12897" spans="1:8" s="124" customFormat="1" x14ac:dyDescent="0.25">
      <c r="A12897"/>
      <c r="B12897"/>
      <c r="C12897"/>
      <c r="D12897"/>
      <c r="E12897"/>
      <c r="F12897"/>
      <c r="G12897"/>
      <c r="H12897"/>
    </row>
    <row r="12898" spans="1:8" s="124" customFormat="1" x14ac:dyDescent="0.25">
      <c r="A12898"/>
      <c r="B12898"/>
      <c r="C12898"/>
      <c r="D12898"/>
      <c r="E12898"/>
      <c r="F12898"/>
      <c r="G12898"/>
      <c r="H12898"/>
    </row>
    <row r="12899" spans="1:8" s="124" customFormat="1" x14ac:dyDescent="0.25">
      <c r="A12899"/>
      <c r="B12899"/>
      <c r="C12899"/>
      <c r="D12899"/>
      <c r="E12899"/>
      <c r="F12899"/>
      <c r="G12899"/>
      <c r="H12899"/>
    </row>
    <row r="12900" spans="1:8" s="124" customFormat="1" x14ac:dyDescent="0.25">
      <c r="A12900"/>
      <c r="B12900"/>
      <c r="C12900"/>
      <c r="D12900"/>
      <c r="E12900"/>
      <c r="F12900"/>
      <c r="G12900"/>
      <c r="H12900"/>
    </row>
    <row r="12901" spans="1:8" s="124" customFormat="1" x14ac:dyDescent="0.25">
      <c r="A12901"/>
      <c r="B12901"/>
      <c r="C12901"/>
      <c r="D12901"/>
      <c r="E12901"/>
      <c r="F12901"/>
      <c r="G12901"/>
      <c r="H12901"/>
    </row>
    <row r="12902" spans="1:8" s="124" customFormat="1" x14ac:dyDescent="0.25">
      <c r="A12902"/>
      <c r="B12902"/>
      <c r="C12902"/>
      <c r="D12902"/>
      <c r="E12902"/>
      <c r="F12902"/>
      <c r="G12902"/>
      <c r="H12902"/>
    </row>
    <row r="12903" spans="1:8" s="124" customFormat="1" x14ac:dyDescent="0.25">
      <c r="A12903"/>
      <c r="B12903"/>
      <c r="C12903"/>
      <c r="D12903"/>
      <c r="E12903"/>
      <c r="F12903"/>
      <c r="G12903"/>
      <c r="H12903"/>
    </row>
    <row r="12904" spans="1:8" s="124" customFormat="1" x14ac:dyDescent="0.25">
      <c r="A12904"/>
      <c r="B12904"/>
      <c r="C12904"/>
      <c r="D12904"/>
      <c r="E12904"/>
      <c r="F12904"/>
      <c r="G12904"/>
      <c r="H12904"/>
    </row>
    <row r="12905" spans="1:8" s="124" customFormat="1" x14ac:dyDescent="0.25">
      <c r="A12905"/>
      <c r="B12905"/>
      <c r="C12905"/>
      <c r="D12905"/>
      <c r="E12905"/>
      <c r="F12905"/>
      <c r="G12905"/>
      <c r="H12905"/>
    </row>
    <row r="12906" spans="1:8" s="124" customFormat="1" x14ac:dyDescent="0.25">
      <c r="A12906"/>
      <c r="B12906"/>
      <c r="C12906"/>
      <c r="D12906"/>
      <c r="E12906"/>
      <c r="F12906"/>
      <c r="G12906"/>
      <c r="H12906"/>
    </row>
    <row r="12907" spans="1:8" s="124" customFormat="1" x14ac:dyDescent="0.25">
      <c r="A12907"/>
      <c r="B12907"/>
      <c r="C12907"/>
      <c r="D12907"/>
      <c r="E12907"/>
      <c r="F12907"/>
      <c r="G12907"/>
      <c r="H12907"/>
    </row>
    <row r="12908" spans="1:8" s="124" customFormat="1" x14ac:dyDescent="0.25">
      <c r="A12908"/>
      <c r="B12908"/>
      <c r="C12908"/>
      <c r="D12908"/>
      <c r="E12908"/>
      <c r="F12908"/>
      <c r="G12908"/>
      <c r="H12908"/>
    </row>
    <row r="12909" spans="1:8" s="124" customFormat="1" x14ac:dyDescent="0.25">
      <c r="A12909"/>
      <c r="B12909"/>
      <c r="C12909"/>
      <c r="D12909"/>
      <c r="E12909"/>
      <c r="F12909"/>
      <c r="G12909"/>
      <c r="H12909"/>
    </row>
    <row r="12910" spans="1:8" s="124" customFormat="1" x14ac:dyDescent="0.25">
      <c r="A12910"/>
      <c r="B12910"/>
      <c r="C12910"/>
      <c r="D12910"/>
      <c r="E12910"/>
      <c r="F12910"/>
      <c r="G12910"/>
      <c r="H12910"/>
    </row>
    <row r="12911" spans="1:8" s="124" customFormat="1" x14ac:dyDescent="0.25">
      <c r="A12911"/>
      <c r="B12911"/>
      <c r="C12911"/>
      <c r="D12911"/>
      <c r="E12911"/>
      <c r="F12911"/>
      <c r="G12911"/>
      <c r="H12911"/>
    </row>
    <row r="12912" spans="1:8" s="124" customFormat="1" x14ac:dyDescent="0.25">
      <c r="A12912"/>
      <c r="B12912"/>
      <c r="C12912"/>
      <c r="D12912"/>
      <c r="E12912"/>
      <c r="F12912"/>
      <c r="G12912"/>
      <c r="H12912"/>
    </row>
    <row r="12913" spans="1:8" s="124" customFormat="1" x14ac:dyDescent="0.25">
      <c r="A12913"/>
      <c r="B12913"/>
      <c r="C12913"/>
      <c r="D12913"/>
      <c r="E12913"/>
      <c r="F12913"/>
      <c r="G12913"/>
      <c r="H12913"/>
    </row>
    <row r="12914" spans="1:8" s="124" customFormat="1" x14ac:dyDescent="0.25">
      <c r="A12914"/>
      <c r="B12914"/>
      <c r="C12914"/>
      <c r="D12914"/>
      <c r="E12914"/>
      <c r="F12914"/>
      <c r="G12914"/>
      <c r="H12914"/>
    </row>
    <row r="12915" spans="1:8" s="124" customFormat="1" x14ac:dyDescent="0.25">
      <c r="A12915"/>
      <c r="B12915"/>
      <c r="C12915"/>
      <c r="D12915"/>
      <c r="E12915"/>
      <c r="F12915"/>
      <c r="G12915"/>
      <c r="H12915"/>
    </row>
    <row r="12916" spans="1:8" s="124" customFormat="1" x14ac:dyDescent="0.25">
      <c r="A12916"/>
      <c r="B12916"/>
      <c r="C12916"/>
      <c r="D12916"/>
      <c r="E12916"/>
      <c r="F12916"/>
      <c r="G12916"/>
      <c r="H12916"/>
    </row>
    <row r="12917" spans="1:8" s="124" customFormat="1" x14ac:dyDescent="0.25">
      <c r="A12917"/>
      <c r="B12917"/>
      <c r="C12917"/>
      <c r="D12917"/>
      <c r="E12917"/>
      <c r="F12917"/>
      <c r="G12917"/>
      <c r="H12917"/>
    </row>
    <row r="12918" spans="1:8" s="124" customFormat="1" x14ac:dyDescent="0.25">
      <c r="A12918"/>
      <c r="B12918"/>
      <c r="C12918"/>
      <c r="D12918"/>
      <c r="E12918"/>
      <c r="F12918"/>
      <c r="G12918"/>
      <c r="H12918"/>
    </row>
    <row r="12919" spans="1:8" s="124" customFormat="1" x14ac:dyDescent="0.25">
      <c r="A12919"/>
      <c r="B12919"/>
      <c r="C12919"/>
      <c r="D12919"/>
      <c r="E12919"/>
      <c r="F12919"/>
      <c r="G12919"/>
      <c r="H12919"/>
    </row>
    <row r="12920" spans="1:8" s="124" customFormat="1" x14ac:dyDescent="0.25">
      <c r="A12920"/>
      <c r="B12920"/>
      <c r="C12920"/>
      <c r="D12920"/>
      <c r="E12920"/>
      <c r="F12920"/>
      <c r="G12920"/>
      <c r="H12920"/>
    </row>
    <row r="12921" spans="1:8" s="124" customFormat="1" x14ac:dyDescent="0.25">
      <c r="A12921"/>
      <c r="B12921"/>
      <c r="C12921"/>
      <c r="D12921"/>
      <c r="E12921"/>
      <c r="F12921"/>
      <c r="G12921"/>
      <c r="H12921"/>
    </row>
    <row r="12922" spans="1:8" s="124" customFormat="1" x14ac:dyDescent="0.25">
      <c r="A12922"/>
      <c r="B12922"/>
      <c r="C12922"/>
      <c r="D12922"/>
      <c r="E12922"/>
      <c r="F12922"/>
      <c r="G12922"/>
      <c r="H12922"/>
    </row>
    <row r="12923" spans="1:8" s="124" customFormat="1" x14ac:dyDescent="0.25">
      <c r="A12923"/>
      <c r="B12923"/>
      <c r="C12923"/>
      <c r="D12923"/>
      <c r="E12923"/>
      <c r="F12923"/>
      <c r="G12923"/>
      <c r="H12923"/>
    </row>
    <row r="12924" spans="1:8" s="124" customFormat="1" x14ac:dyDescent="0.25">
      <c r="A12924"/>
      <c r="B12924"/>
      <c r="C12924"/>
      <c r="D12924"/>
      <c r="E12924"/>
      <c r="F12924"/>
      <c r="G12924"/>
      <c r="H12924"/>
    </row>
    <row r="12925" spans="1:8" s="124" customFormat="1" x14ac:dyDescent="0.25">
      <c r="A12925"/>
      <c r="B12925"/>
      <c r="C12925"/>
      <c r="D12925"/>
      <c r="E12925"/>
      <c r="F12925"/>
      <c r="G12925"/>
      <c r="H12925"/>
    </row>
    <row r="12926" spans="1:8" s="124" customFormat="1" x14ac:dyDescent="0.25">
      <c r="A12926"/>
      <c r="B12926"/>
      <c r="C12926"/>
      <c r="D12926"/>
      <c r="E12926"/>
      <c r="F12926"/>
      <c r="G12926"/>
      <c r="H12926"/>
    </row>
    <row r="12927" spans="1:8" s="124" customFormat="1" x14ac:dyDescent="0.25">
      <c r="A12927"/>
      <c r="B12927"/>
      <c r="C12927"/>
      <c r="D12927"/>
      <c r="E12927"/>
      <c r="F12927"/>
      <c r="G12927"/>
      <c r="H12927"/>
    </row>
    <row r="12928" spans="1:8" s="124" customFormat="1" x14ac:dyDescent="0.25">
      <c r="A12928"/>
      <c r="B12928"/>
      <c r="C12928"/>
      <c r="D12928"/>
      <c r="E12928"/>
      <c r="F12928"/>
      <c r="G12928"/>
      <c r="H12928"/>
    </row>
    <row r="12929" spans="1:8" s="124" customFormat="1" x14ac:dyDescent="0.25">
      <c r="A12929"/>
      <c r="B12929"/>
      <c r="C12929"/>
      <c r="D12929"/>
      <c r="E12929"/>
      <c r="F12929"/>
      <c r="G12929"/>
      <c r="H12929"/>
    </row>
    <row r="12930" spans="1:8" s="124" customFormat="1" x14ac:dyDescent="0.25">
      <c r="A12930"/>
      <c r="B12930"/>
      <c r="C12930"/>
      <c r="D12930"/>
      <c r="E12930"/>
      <c r="F12930"/>
      <c r="G12930"/>
      <c r="H12930"/>
    </row>
    <row r="12931" spans="1:8" s="124" customFormat="1" x14ac:dyDescent="0.25">
      <c r="A12931"/>
      <c r="B12931"/>
      <c r="C12931"/>
      <c r="D12931"/>
      <c r="E12931"/>
      <c r="F12931"/>
      <c r="G12931"/>
      <c r="H12931"/>
    </row>
    <row r="12932" spans="1:8" s="124" customFormat="1" x14ac:dyDescent="0.25">
      <c r="A12932"/>
      <c r="B12932"/>
      <c r="C12932"/>
      <c r="D12932"/>
      <c r="E12932"/>
      <c r="F12932"/>
      <c r="G12932"/>
      <c r="H12932"/>
    </row>
    <row r="12933" spans="1:8" s="124" customFormat="1" x14ac:dyDescent="0.25">
      <c r="A12933"/>
      <c r="B12933"/>
      <c r="C12933"/>
      <c r="D12933"/>
      <c r="E12933"/>
      <c r="F12933"/>
      <c r="G12933"/>
      <c r="H12933"/>
    </row>
    <row r="12934" spans="1:8" s="124" customFormat="1" x14ac:dyDescent="0.25">
      <c r="A12934"/>
      <c r="B12934"/>
      <c r="C12934"/>
      <c r="D12934"/>
      <c r="E12934"/>
      <c r="F12934"/>
      <c r="G12934"/>
      <c r="H12934"/>
    </row>
    <row r="12935" spans="1:8" s="124" customFormat="1" x14ac:dyDescent="0.25">
      <c r="A12935"/>
      <c r="B12935"/>
      <c r="C12935"/>
      <c r="D12935"/>
      <c r="E12935"/>
      <c r="F12935"/>
      <c r="G12935"/>
      <c r="H12935"/>
    </row>
    <row r="12936" spans="1:8" s="124" customFormat="1" x14ac:dyDescent="0.25">
      <c r="A12936"/>
      <c r="B12936"/>
      <c r="C12936"/>
      <c r="D12936"/>
      <c r="E12936"/>
      <c r="F12936"/>
      <c r="G12936"/>
      <c r="H12936"/>
    </row>
    <row r="12937" spans="1:8" s="124" customFormat="1" x14ac:dyDescent="0.25">
      <c r="A12937"/>
      <c r="B12937"/>
      <c r="C12937"/>
      <c r="D12937"/>
      <c r="E12937"/>
      <c r="F12937"/>
      <c r="G12937"/>
      <c r="H12937"/>
    </row>
    <row r="12938" spans="1:8" s="124" customFormat="1" x14ac:dyDescent="0.25">
      <c r="A12938"/>
      <c r="B12938"/>
      <c r="C12938"/>
      <c r="D12938"/>
      <c r="E12938"/>
      <c r="F12938"/>
      <c r="G12938"/>
      <c r="H12938"/>
    </row>
    <row r="12939" spans="1:8" s="124" customFormat="1" x14ac:dyDescent="0.25">
      <c r="A12939"/>
      <c r="B12939"/>
      <c r="C12939"/>
      <c r="D12939"/>
      <c r="E12939"/>
      <c r="F12939"/>
      <c r="G12939"/>
      <c r="H12939"/>
    </row>
    <row r="12940" spans="1:8" s="124" customFormat="1" x14ac:dyDescent="0.25">
      <c r="A12940"/>
      <c r="B12940"/>
      <c r="C12940"/>
      <c r="D12940"/>
      <c r="E12940"/>
      <c r="F12940"/>
      <c r="G12940"/>
      <c r="H12940"/>
    </row>
    <row r="12941" spans="1:8" s="124" customFormat="1" x14ac:dyDescent="0.25">
      <c r="A12941"/>
      <c r="B12941"/>
      <c r="C12941"/>
      <c r="D12941"/>
      <c r="E12941"/>
      <c r="F12941"/>
      <c r="G12941"/>
      <c r="H12941"/>
    </row>
    <row r="12942" spans="1:8" s="124" customFormat="1" x14ac:dyDescent="0.25">
      <c r="A12942"/>
      <c r="B12942"/>
      <c r="C12942"/>
      <c r="D12942"/>
      <c r="E12942"/>
      <c r="F12942"/>
      <c r="G12942"/>
      <c r="H12942"/>
    </row>
    <row r="12943" spans="1:8" s="124" customFormat="1" x14ac:dyDescent="0.25">
      <c r="A12943"/>
      <c r="B12943"/>
      <c r="C12943"/>
      <c r="D12943"/>
      <c r="E12943"/>
      <c r="F12943"/>
      <c r="G12943"/>
      <c r="H12943"/>
    </row>
    <row r="12944" spans="1:8" s="124" customFormat="1" x14ac:dyDescent="0.25">
      <c r="A12944"/>
      <c r="B12944"/>
      <c r="C12944"/>
      <c r="D12944"/>
      <c r="E12944"/>
      <c r="F12944"/>
      <c r="G12944"/>
      <c r="H12944"/>
    </row>
    <row r="12945" spans="1:8" s="124" customFormat="1" x14ac:dyDescent="0.25">
      <c r="A12945"/>
      <c r="B12945"/>
      <c r="C12945"/>
      <c r="D12945"/>
      <c r="E12945"/>
      <c r="F12945"/>
      <c r="G12945"/>
      <c r="H12945"/>
    </row>
    <row r="12946" spans="1:8" s="124" customFormat="1" x14ac:dyDescent="0.25">
      <c r="A12946"/>
      <c r="B12946"/>
      <c r="C12946"/>
      <c r="D12946"/>
      <c r="E12946"/>
      <c r="F12946"/>
      <c r="G12946"/>
      <c r="H12946"/>
    </row>
    <row r="12947" spans="1:8" s="124" customFormat="1" x14ac:dyDescent="0.25">
      <c r="A12947"/>
      <c r="B12947"/>
      <c r="C12947"/>
      <c r="D12947"/>
      <c r="E12947"/>
      <c r="F12947"/>
      <c r="G12947"/>
      <c r="H12947"/>
    </row>
    <row r="12948" spans="1:8" s="124" customFormat="1" x14ac:dyDescent="0.25">
      <c r="A12948"/>
      <c r="B12948"/>
      <c r="C12948"/>
      <c r="D12948"/>
      <c r="E12948"/>
      <c r="F12948"/>
      <c r="G12948"/>
      <c r="H12948"/>
    </row>
    <row r="12949" spans="1:8" s="124" customFormat="1" x14ac:dyDescent="0.25">
      <c r="A12949"/>
      <c r="B12949"/>
      <c r="C12949"/>
      <c r="D12949"/>
      <c r="E12949"/>
      <c r="F12949"/>
      <c r="G12949"/>
      <c r="H12949"/>
    </row>
    <row r="12950" spans="1:8" s="124" customFormat="1" x14ac:dyDescent="0.25">
      <c r="A12950"/>
      <c r="B12950"/>
      <c r="C12950"/>
      <c r="D12950"/>
      <c r="E12950"/>
      <c r="F12950"/>
      <c r="G12950"/>
      <c r="H12950"/>
    </row>
    <row r="12951" spans="1:8" s="124" customFormat="1" x14ac:dyDescent="0.25">
      <c r="A12951"/>
      <c r="B12951"/>
      <c r="C12951"/>
      <c r="D12951"/>
      <c r="E12951"/>
      <c r="F12951"/>
      <c r="G12951"/>
      <c r="H12951"/>
    </row>
    <row r="12952" spans="1:8" s="124" customFormat="1" x14ac:dyDescent="0.25">
      <c r="A12952"/>
      <c r="B12952"/>
      <c r="C12952"/>
      <c r="D12952"/>
      <c r="E12952"/>
      <c r="F12952"/>
      <c r="G12952"/>
      <c r="H12952"/>
    </row>
    <row r="12953" spans="1:8" s="124" customFormat="1" x14ac:dyDescent="0.25">
      <c r="A12953"/>
      <c r="B12953"/>
      <c r="C12953"/>
      <c r="D12953"/>
      <c r="E12953"/>
      <c r="F12953"/>
      <c r="G12953"/>
      <c r="H12953"/>
    </row>
    <row r="12954" spans="1:8" s="124" customFormat="1" x14ac:dyDescent="0.25">
      <c r="A12954"/>
      <c r="B12954"/>
      <c r="C12954"/>
      <c r="D12954"/>
      <c r="E12954"/>
      <c r="F12954"/>
      <c r="G12954"/>
      <c r="H12954"/>
    </row>
    <row r="12955" spans="1:8" s="124" customFormat="1" x14ac:dyDescent="0.25">
      <c r="A12955"/>
      <c r="B12955"/>
      <c r="C12955"/>
      <c r="D12955"/>
      <c r="E12955"/>
      <c r="F12955"/>
      <c r="G12955"/>
      <c r="H12955"/>
    </row>
    <row r="12956" spans="1:8" s="124" customFormat="1" x14ac:dyDescent="0.25">
      <c r="A12956"/>
      <c r="B12956"/>
      <c r="C12956"/>
      <c r="D12956"/>
      <c r="E12956"/>
      <c r="F12956"/>
      <c r="G12956"/>
      <c r="H12956"/>
    </row>
    <row r="12957" spans="1:8" s="124" customFormat="1" x14ac:dyDescent="0.25">
      <c r="A12957"/>
      <c r="B12957"/>
      <c r="C12957"/>
      <c r="D12957"/>
      <c r="E12957"/>
      <c r="F12957"/>
      <c r="G12957"/>
      <c r="H12957"/>
    </row>
    <row r="12958" spans="1:8" s="124" customFormat="1" x14ac:dyDescent="0.25">
      <c r="A12958"/>
      <c r="B12958"/>
      <c r="C12958"/>
      <c r="D12958"/>
      <c r="E12958"/>
      <c r="F12958"/>
      <c r="G12958"/>
      <c r="H12958"/>
    </row>
    <row r="12959" spans="1:8" s="124" customFormat="1" x14ac:dyDescent="0.25">
      <c r="A12959"/>
      <c r="B12959"/>
      <c r="C12959"/>
      <c r="D12959"/>
      <c r="E12959"/>
      <c r="F12959"/>
      <c r="G12959"/>
      <c r="H12959"/>
    </row>
    <row r="12960" spans="1:8" s="124" customFormat="1" x14ac:dyDescent="0.25">
      <c r="A12960"/>
      <c r="B12960"/>
      <c r="C12960"/>
      <c r="D12960"/>
      <c r="E12960"/>
      <c r="F12960"/>
      <c r="G12960"/>
      <c r="H12960"/>
    </row>
    <row r="12961" spans="1:8" s="124" customFormat="1" x14ac:dyDescent="0.25">
      <c r="A12961"/>
      <c r="B12961"/>
      <c r="C12961"/>
      <c r="D12961"/>
      <c r="E12961"/>
      <c r="F12961"/>
      <c r="G12961"/>
      <c r="H12961"/>
    </row>
    <row r="12962" spans="1:8" s="124" customFormat="1" x14ac:dyDescent="0.25">
      <c r="A12962"/>
      <c r="B12962"/>
      <c r="C12962"/>
      <c r="D12962"/>
      <c r="E12962"/>
      <c r="F12962"/>
      <c r="G12962"/>
      <c r="H12962"/>
    </row>
    <row r="12963" spans="1:8" s="124" customFormat="1" x14ac:dyDescent="0.25">
      <c r="A12963"/>
      <c r="B12963"/>
      <c r="C12963"/>
      <c r="D12963"/>
      <c r="E12963"/>
      <c r="F12963"/>
      <c r="G12963"/>
      <c r="H12963"/>
    </row>
    <row r="12964" spans="1:8" s="124" customFormat="1" x14ac:dyDescent="0.25">
      <c r="A12964"/>
      <c r="B12964"/>
      <c r="C12964"/>
      <c r="D12964"/>
      <c r="E12964"/>
      <c r="F12964"/>
      <c r="G12964"/>
      <c r="H12964"/>
    </row>
    <row r="12965" spans="1:8" s="124" customFormat="1" x14ac:dyDescent="0.25">
      <c r="A12965"/>
      <c r="B12965"/>
      <c r="C12965"/>
      <c r="D12965"/>
      <c r="E12965"/>
      <c r="F12965"/>
      <c r="G12965"/>
      <c r="H12965"/>
    </row>
    <row r="12966" spans="1:8" s="124" customFormat="1" x14ac:dyDescent="0.25">
      <c r="A12966"/>
      <c r="B12966"/>
      <c r="C12966"/>
      <c r="D12966"/>
      <c r="E12966"/>
      <c r="F12966"/>
      <c r="G12966"/>
      <c r="H12966"/>
    </row>
    <row r="12967" spans="1:8" s="124" customFormat="1" x14ac:dyDescent="0.25">
      <c r="A12967"/>
      <c r="B12967"/>
      <c r="C12967"/>
      <c r="D12967"/>
      <c r="E12967"/>
      <c r="F12967"/>
      <c r="G12967"/>
      <c r="H12967"/>
    </row>
    <row r="12968" spans="1:8" s="124" customFormat="1" x14ac:dyDescent="0.25">
      <c r="A12968"/>
      <c r="B12968"/>
      <c r="C12968"/>
      <c r="D12968"/>
      <c r="E12968"/>
      <c r="F12968"/>
      <c r="G12968"/>
      <c r="H12968"/>
    </row>
    <row r="12969" spans="1:8" s="124" customFormat="1" x14ac:dyDescent="0.25">
      <c r="A12969"/>
      <c r="B12969"/>
      <c r="C12969"/>
      <c r="D12969"/>
      <c r="E12969"/>
      <c r="F12969"/>
      <c r="G12969"/>
      <c r="H12969"/>
    </row>
    <row r="12970" spans="1:8" s="124" customFormat="1" x14ac:dyDescent="0.25">
      <c r="A12970"/>
      <c r="B12970"/>
      <c r="C12970"/>
      <c r="D12970"/>
      <c r="E12970"/>
      <c r="F12970"/>
      <c r="G12970"/>
      <c r="H12970"/>
    </row>
    <row r="12971" spans="1:8" s="124" customFormat="1" x14ac:dyDescent="0.25">
      <c r="A12971"/>
      <c r="B12971"/>
      <c r="C12971"/>
      <c r="D12971"/>
      <c r="E12971"/>
      <c r="F12971"/>
      <c r="G12971"/>
      <c r="H12971"/>
    </row>
    <row r="12972" spans="1:8" s="124" customFormat="1" x14ac:dyDescent="0.25">
      <c r="A12972"/>
      <c r="B12972"/>
      <c r="C12972"/>
      <c r="D12972"/>
      <c r="E12972"/>
      <c r="F12972"/>
      <c r="G12972"/>
      <c r="H12972"/>
    </row>
    <row r="12973" spans="1:8" s="124" customFormat="1" x14ac:dyDescent="0.25">
      <c r="A12973"/>
      <c r="B12973"/>
      <c r="C12973"/>
      <c r="D12973"/>
      <c r="E12973"/>
      <c r="F12973"/>
      <c r="G12973"/>
      <c r="H12973"/>
    </row>
    <row r="12974" spans="1:8" s="124" customFormat="1" x14ac:dyDescent="0.25">
      <c r="A12974"/>
      <c r="B12974"/>
      <c r="C12974"/>
      <c r="D12974"/>
      <c r="E12974"/>
      <c r="F12974"/>
      <c r="G12974"/>
      <c r="H12974"/>
    </row>
    <row r="12975" spans="1:8" s="124" customFormat="1" x14ac:dyDescent="0.25">
      <c r="A12975"/>
      <c r="B12975"/>
      <c r="C12975"/>
      <c r="D12975"/>
      <c r="E12975"/>
      <c r="F12975"/>
      <c r="G12975"/>
      <c r="H12975"/>
    </row>
    <row r="12976" spans="1:8" s="124" customFormat="1" x14ac:dyDescent="0.25">
      <c r="A12976"/>
      <c r="B12976"/>
      <c r="C12976"/>
      <c r="D12976"/>
      <c r="E12976"/>
      <c r="F12976"/>
      <c r="G12976"/>
      <c r="H12976"/>
    </row>
    <row r="12977" spans="1:8" s="124" customFormat="1" x14ac:dyDescent="0.25">
      <c r="A12977"/>
      <c r="B12977"/>
      <c r="C12977"/>
      <c r="D12977"/>
      <c r="E12977"/>
      <c r="F12977"/>
      <c r="G12977"/>
      <c r="H12977"/>
    </row>
    <row r="12978" spans="1:8" s="124" customFormat="1" x14ac:dyDescent="0.25">
      <c r="A12978"/>
      <c r="B12978"/>
      <c r="C12978"/>
      <c r="D12978"/>
      <c r="E12978"/>
      <c r="F12978"/>
      <c r="G12978"/>
      <c r="H12978"/>
    </row>
    <row r="12979" spans="1:8" s="124" customFormat="1" x14ac:dyDescent="0.25">
      <c r="A12979"/>
      <c r="B12979"/>
      <c r="C12979"/>
      <c r="D12979"/>
      <c r="E12979"/>
      <c r="F12979"/>
      <c r="G12979"/>
      <c r="H12979"/>
    </row>
    <row r="12980" spans="1:8" s="124" customFormat="1" x14ac:dyDescent="0.25">
      <c r="A12980"/>
      <c r="B12980"/>
      <c r="C12980"/>
      <c r="D12980"/>
      <c r="E12980"/>
      <c r="F12980"/>
      <c r="G12980"/>
      <c r="H12980"/>
    </row>
    <row r="12981" spans="1:8" s="124" customFormat="1" x14ac:dyDescent="0.25">
      <c r="A12981"/>
      <c r="B12981"/>
      <c r="C12981"/>
      <c r="D12981"/>
      <c r="E12981"/>
      <c r="F12981"/>
      <c r="G12981"/>
      <c r="H12981"/>
    </row>
    <row r="12982" spans="1:8" s="124" customFormat="1" x14ac:dyDescent="0.25">
      <c r="A12982"/>
      <c r="B12982"/>
      <c r="C12982"/>
      <c r="D12982"/>
      <c r="E12982"/>
      <c r="F12982"/>
      <c r="G12982"/>
      <c r="H12982"/>
    </row>
    <row r="12983" spans="1:8" s="124" customFormat="1" x14ac:dyDescent="0.25">
      <c r="A12983"/>
      <c r="B12983"/>
      <c r="C12983"/>
      <c r="D12983"/>
      <c r="E12983"/>
      <c r="F12983"/>
      <c r="G12983"/>
      <c r="H12983"/>
    </row>
    <row r="12984" spans="1:8" s="124" customFormat="1" x14ac:dyDescent="0.25">
      <c r="A12984"/>
      <c r="B12984"/>
      <c r="C12984"/>
      <c r="D12984"/>
      <c r="E12984"/>
      <c r="F12984"/>
      <c r="G12984"/>
      <c r="H12984"/>
    </row>
    <row r="12985" spans="1:8" s="124" customFormat="1" x14ac:dyDescent="0.25">
      <c r="A12985"/>
      <c r="B12985"/>
      <c r="C12985"/>
      <c r="D12985"/>
      <c r="E12985"/>
      <c r="F12985"/>
      <c r="G12985"/>
      <c r="H12985"/>
    </row>
    <row r="12986" spans="1:8" s="124" customFormat="1" x14ac:dyDescent="0.25">
      <c r="A12986"/>
      <c r="B12986"/>
      <c r="C12986"/>
      <c r="D12986"/>
      <c r="E12986"/>
      <c r="F12986"/>
      <c r="G12986"/>
      <c r="H12986"/>
    </row>
    <row r="12987" spans="1:8" s="124" customFormat="1" x14ac:dyDescent="0.25">
      <c r="A12987"/>
      <c r="B12987"/>
      <c r="C12987"/>
      <c r="D12987"/>
      <c r="E12987"/>
      <c r="F12987"/>
      <c r="G12987"/>
      <c r="H12987"/>
    </row>
    <row r="12988" spans="1:8" s="124" customFormat="1" x14ac:dyDescent="0.25">
      <c r="A12988"/>
      <c r="B12988"/>
      <c r="C12988"/>
      <c r="D12988"/>
      <c r="E12988"/>
      <c r="F12988"/>
      <c r="G12988"/>
      <c r="H12988"/>
    </row>
    <row r="12989" spans="1:8" s="124" customFormat="1" x14ac:dyDescent="0.25">
      <c r="A12989"/>
      <c r="B12989"/>
      <c r="C12989"/>
      <c r="D12989"/>
      <c r="E12989"/>
      <c r="F12989"/>
      <c r="G12989"/>
      <c r="H12989"/>
    </row>
    <row r="12990" spans="1:8" s="124" customFormat="1" x14ac:dyDescent="0.25">
      <c r="A12990"/>
      <c r="B12990"/>
      <c r="C12990"/>
      <c r="D12990"/>
      <c r="E12990"/>
      <c r="F12990"/>
      <c r="G12990"/>
      <c r="H12990"/>
    </row>
    <row r="12991" spans="1:8" s="124" customFormat="1" x14ac:dyDescent="0.25">
      <c r="A12991"/>
      <c r="B12991"/>
      <c r="C12991"/>
      <c r="D12991"/>
      <c r="E12991"/>
      <c r="F12991"/>
      <c r="G12991"/>
      <c r="H12991"/>
    </row>
    <row r="12992" spans="1:8" s="124" customFormat="1" x14ac:dyDescent="0.25">
      <c r="A12992"/>
      <c r="B12992"/>
      <c r="C12992"/>
      <c r="D12992"/>
      <c r="E12992"/>
      <c r="F12992"/>
      <c r="G12992"/>
      <c r="H12992"/>
    </row>
    <row r="12993" spans="1:8" s="124" customFormat="1" x14ac:dyDescent="0.25">
      <c r="A12993"/>
      <c r="B12993"/>
      <c r="C12993"/>
      <c r="D12993"/>
      <c r="E12993"/>
      <c r="F12993"/>
      <c r="G12993"/>
      <c r="H12993"/>
    </row>
    <row r="12994" spans="1:8" s="124" customFormat="1" x14ac:dyDescent="0.25">
      <c r="A12994"/>
      <c r="B12994"/>
      <c r="C12994"/>
      <c r="D12994"/>
      <c r="E12994"/>
      <c r="F12994"/>
      <c r="G12994"/>
      <c r="H12994"/>
    </row>
    <row r="12995" spans="1:8" s="124" customFormat="1" x14ac:dyDescent="0.25">
      <c r="A12995"/>
      <c r="B12995"/>
      <c r="C12995"/>
      <c r="D12995"/>
      <c r="E12995"/>
      <c r="F12995"/>
      <c r="G12995"/>
      <c r="H12995"/>
    </row>
    <row r="12996" spans="1:8" s="124" customFormat="1" x14ac:dyDescent="0.25">
      <c r="A12996"/>
      <c r="B12996"/>
      <c r="C12996"/>
      <c r="D12996"/>
      <c r="E12996"/>
      <c r="F12996"/>
      <c r="G12996"/>
      <c r="H12996"/>
    </row>
    <row r="12997" spans="1:8" s="124" customFormat="1" x14ac:dyDescent="0.25">
      <c r="A12997"/>
      <c r="B12997"/>
      <c r="C12997"/>
      <c r="D12997"/>
      <c r="E12997"/>
      <c r="F12997"/>
      <c r="G12997"/>
      <c r="H12997"/>
    </row>
    <row r="12998" spans="1:8" s="124" customFormat="1" x14ac:dyDescent="0.25">
      <c r="A12998"/>
      <c r="B12998"/>
      <c r="C12998"/>
      <c r="D12998"/>
      <c r="E12998"/>
      <c r="F12998"/>
      <c r="G12998"/>
      <c r="H12998"/>
    </row>
    <row r="12999" spans="1:8" s="124" customFormat="1" x14ac:dyDescent="0.25">
      <c r="A12999"/>
      <c r="B12999"/>
      <c r="C12999"/>
      <c r="D12999"/>
      <c r="E12999"/>
      <c r="F12999"/>
      <c r="G12999"/>
      <c r="H12999"/>
    </row>
    <row r="13000" spans="1:8" s="124" customFormat="1" x14ac:dyDescent="0.25">
      <c r="A13000"/>
      <c r="B13000"/>
      <c r="C13000"/>
      <c r="D13000"/>
      <c r="E13000"/>
      <c r="F13000"/>
      <c r="G13000"/>
      <c r="H13000"/>
    </row>
    <row r="13001" spans="1:8" s="124" customFormat="1" x14ac:dyDescent="0.25">
      <c r="A13001"/>
      <c r="B13001"/>
      <c r="C13001"/>
      <c r="D13001"/>
      <c r="E13001"/>
      <c r="F13001"/>
      <c r="G13001"/>
      <c r="H13001"/>
    </row>
    <row r="13002" spans="1:8" s="124" customFormat="1" x14ac:dyDescent="0.25">
      <c r="A13002"/>
      <c r="B13002"/>
      <c r="C13002"/>
      <c r="D13002"/>
      <c r="E13002"/>
      <c r="F13002"/>
      <c r="G13002"/>
      <c r="H13002"/>
    </row>
    <row r="13003" spans="1:8" s="124" customFormat="1" x14ac:dyDescent="0.25">
      <c r="A13003"/>
      <c r="B13003"/>
      <c r="C13003"/>
      <c r="D13003"/>
      <c r="E13003"/>
      <c r="F13003"/>
      <c r="G13003"/>
      <c r="H13003"/>
    </row>
    <row r="13004" spans="1:8" s="124" customFormat="1" x14ac:dyDescent="0.25">
      <c r="A13004"/>
      <c r="B13004"/>
      <c r="C13004"/>
      <c r="D13004"/>
      <c r="E13004"/>
      <c r="F13004"/>
      <c r="G13004"/>
      <c r="H13004"/>
    </row>
    <row r="13005" spans="1:8" s="124" customFormat="1" x14ac:dyDescent="0.25">
      <c r="A13005"/>
      <c r="B13005"/>
      <c r="C13005"/>
      <c r="D13005"/>
      <c r="E13005"/>
      <c r="F13005"/>
      <c r="G13005"/>
      <c r="H13005"/>
    </row>
    <row r="13006" spans="1:8" s="124" customFormat="1" x14ac:dyDescent="0.25">
      <c r="A13006"/>
      <c r="B13006"/>
      <c r="C13006"/>
      <c r="D13006"/>
      <c r="E13006"/>
      <c r="F13006"/>
      <c r="G13006"/>
      <c r="H13006"/>
    </row>
    <row r="13007" spans="1:8" s="124" customFormat="1" x14ac:dyDescent="0.25">
      <c r="A13007"/>
      <c r="B13007"/>
      <c r="C13007"/>
      <c r="D13007"/>
      <c r="E13007"/>
      <c r="F13007"/>
      <c r="G13007"/>
      <c r="H13007"/>
    </row>
    <row r="13008" spans="1:8" s="124" customFormat="1" x14ac:dyDescent="0.25">
      <c r="A13008"/>
      <c r="B13008"/>
      <c r="C13008"/>
      <c r="D13008"/>
      <c r="E13008"/>
      <c r="F13008"/>
      <c r="G13008"/>
      <c r="H13008"/>
    </row>
    <row r="13009" spans="1:8" s="124" customFormat="1" x14ac:dyDescent="0.25">
      <c r="A13009"/>
      <c r="B13009"/>
      <c r="C13009"/>
      <c r="D13009"/>
      <c r="E13009"/>
      <c r="F13009"/>
      <c r="G13009"/>
      <c r="H13009"/>
    </row>
    <row r="13010" spans="1:8" s="124" customFormat="1" x14ac:dyDescent="0.25">
      <c r="A13010"/>
      <c r="B13010"/>
      <c r="C13010"/>
      <c r="D13010"/>
      <c r="E13010"/>
      <c r="F13010"/>
      <c r="G13010"/>
      <c r="H13010"/>
    </row>
    <row r="13011" spans="1:8" s="124" customFormat="1" x14ac:dyDescent="0.25">
      <c r="A13011"/>
      <c r="B13011"/>
      <c r="C13011"/>
      <c r="D13011"/>
      <c r="E13011"/>
      <c r="F13011"/>
      <c r="G13011"/>
      <c r="H13011"/>
    </row>
    <row r="13012" spans="1:8" s="124" customFormat="1" x14ac:dyDescent="0.25">
      <c r="A13012"/>
      <c r="B13012"/>
      <c r="C13012"/>
      <c r="D13012"/>
      <c r="E13012"/>
      <c r="F13012"/>
      <c r="G13012"/>
      <c r="H13012"/>
    </row>
    <row r="13013" spans="1:8" s="124" customFormat="1" x14ac:dyDescent="0.25">
      <c r="A13013"/>
      <c r="B13013"/>
      <c r="C13013"/>
      <c r="D13013"/>
      <c r="E13013"/>
      <c r="F13013"/>
      <c r="G13013"/>
      <c r="H13013"/>
    </row>
    <row r="13014" spans="1:8" s="124" customFormat="1" x14ac:dyDescent="0.25">
      <c r="A13014"/>
      <c r="B13014"/>
      <c r="C13014"/>
      <c r="D13014"/>
      <c r="E13014"/>
      <c r="F13014"/>
      <c r="G13014"/>
      <c r="H13014"/>
    </row>
    <row r="13015" spans="1:8" s="124" customFormat="1" x14ac:dyDescent="0.25">
      <c r="A13015"/>
      <c r="B13015"/>
      <c r="C13015"/>
      <c r="D13015"/>
      <c r="E13015"/>
      <c r="F13015"/>
      <c r="G13015"/>
      <c r="H13015"/>
    </row>
    <row r="13016" spans="1:8" s="124" customFormat="1" x14ac:dyDescent="0.25">
      <c r="A13016"/>
      <c r="B13016"/>
      <c r="C13016"/>
      <c r="D13016"/>
      <c r="E13016"/>
      <c r="F13016"/>
      <c r="G13016"/>
      <c r="H13016"/>
    </row>
    <row r="13017" spans="1:8" s="124" customFormat="1" x14ac:dyDescent="0.25">
      <c r="A13017"/>
      <c r="B13017"/>
      <c r="C13017"/>
      <c r="D13017"/>
      <c r="E13017"/>
      <c r="F13017"/>
      <c r="G13017"/>
      <c r="H13017"/>
    </row>
    <row r="13018" spans="1:8" s="124" customFormat="1" x14ac:dyDescent="0.25">
      <c r="A13018"/>
      <c r="B13018"/>
      <c r="C13018"/>
      <c r="D13018"/>
      <c r="E13018"/>
      <c r="F13018"/>
      <c r="G13018"/>
      <c r="H13018"/>
    </row>
    <row r="13019" spans="1:8" s="124" customFormat="1" x14ac:dyDescent="0.25">
      <c r="A13019"/>
      <c r="B13019"/>
      <c r="C13019"/>
      <c r="D13019"/>
      <c r="E13019"/>
      <c r="F13019"/>
      <c r="G13019"/>
      <c r="H13019"/>
    </row>
    <row r="13020" spans="1:8" s="124" customFormat="1" x14ac:dyDescent="0.25">
      <c r="A13020"/>
      <c r="B13020"/>
      <c r="C13020"/>
      <c r="D13020"/>
      <c r="E13020"/>
      <c r="F13020"/>
      <c r="G13020"/>
      <c r="H13020"/>
    </row>
    <row r="13021" spans="1:8" s="124" customFormat="1" x14ac:dyDescent="0.25">
      <c r="A13021"/>
      <c r="B13021"/>
      <c r="C13021"/>
      <c r="D13021"/>
      <c r="E13021"/>
      <c r="F13021"/>
      <c r="G13021"/>
      <c r="H13021"/>
    </row>
    <row r="13022" spans="1:8" s="124" customFormat="1" x14ac:dyDescent="0.25">
      <c r="A13022"/>
      <c r="B13022"/>
      <c r="C13022"/>
      <c r="D13022"/>
      <c r="E13022"/>
      <c r="F13022"/>
      <c r="G13022"/>
      <c r="H13022"/>
    </row>
    <row r="13023" spans="1:8" s="124" customFormat="1" x14ac:dyDescent="0.25">
      <c r="A13023"/>
      <c r="B13023"/>
      <c r="C13023"/>
      <c r="D13023"/>
      <c r="E13023"/>
      <c r="F13023"/>
      <c r="G13023"/>
      <c r="H13023"/>
    </row>
    <row r="13024" spans="1:8" s="124" customFormat="1" x14ac:dyDescent="0.25">
      <c r="A13024"/>
      <c r="B13024"/>
      <c r="C13024"/>
      <c r="D13024"/>
      <c r="E13024"/>
      <c r="F13024"/>
      <c r="G13024"/>
      <c r="H13024"/>
    </row>
    <row r="13025" spans="1:8" s="124" customFormat="1" x14ac:dyDescent="0.25">
      <c r="A13025"/>
      <c r="B13025"/>
      <c r="C13025"/>
      <c r="D13025"/>
      <c r="E13025"/>
      <c r="F13025"/>
      <c r="G13025"/>
      <c r="H13025"/>
    </row>
    <row r="13026" spans="1:8" s="124" customFormat="1" x14ac:dyDescent="0.25">
      <c r="A13026"/>
      <c r="B13026"/>
      <c r="C13026"/>
      <c r="D13026"/>
      <c r="E13026"/>
      <c r="F13026"/>
      <c r="G13026"/>
      <c r="H13026"/>
    </row>
    <row r="13027" spans="1:8" s="124" customFormat="1" x14ac:dyDescent="0.25">
      <c r="A13027"/>
      <c r="B13027"/>
      <c r="C13027"/>
      <c r="D13027"/>
      <c r="E13027"/>
      <c r="F13027"/>
      <c r="G13027"/>
      <c r="H13027"/>
    </row>
    <row r="13028" spans="1:8" s="124" customFormat="1" x14ac:dyDescent="0.25">
      <c r="A13028"/>
      <c r="B13028"/>
      <c r="C13028"/>
      <c r="D13028"/>
      <c r="E13028"/>
      <c r="F13028"/>
      <c r="G13028"/>
      <c r="H13028"/>
    </row>
    <row r="13029" spans="1:8" s="124" customFormat="1" x14ac:dyDescent="0.25">
      <c r="A13029"/>
      <c r="B13029"/>
      <c r="C13029"/>
      <c r="D13029"/>
      <c r="E13029"/>
      <c r="F13029"/>
      <c r="G13029"/>
      <c r="H13029"/>
    </row>
    <row r="13030" spans="1:8" s="124" customFormat="1" x14ac:dyDescent="0.25">
      <c r="A13030"/>
      <c r="B13030"/>
      <c r="C13030"/>
      <c r="D13030"/>
      <c r="E13030"/>
      <c r="F13030"/>
      <c r="G13030"/>
      <c r="H13030"/>
    </row>
    <row r="13031" spans="1:8" s="124" customFormat="1" x14ac:dyDescent="0.25">
      <c r="A13031"/>
      <c r="B13031"/>
      <c r="C13031"/>
      <c r="D13031"/>
      <c r="E13031"/>
      <c r="F13031"/>
      <c r="G13031"/>
      <c r="H13031"/>
    </row>
    <row r="13032" spans="1:8" s="124" customFormat="1" x14ac:dyDescent="0.25">
      <c r="A13032"/>
      <c r="B13032"/>
      <c r="C13032"/>
      <c r="D13032"/>
      <c r="E13032"/>
      <c r="F13032"/>
      <c r="G13032"/>
      <c r="H13032"/>
    </row>
    <row r="13033" spans="1:8" s="124" customFormat="1" x14ac:dyDescent="0.25">
      <c r="A13033"/>
      <c r="B13033"/>
      <c r="C13033"/>
      <c r="D13033"/>
      <c r="E13033"/>
      <c r="F13033"/>
      <c r="G13033"/>
      <c r="H13033"/>
    </row>
    <row r="13034" spans="1:8" s="124" customFormat="1" x14ac:dyDescent="0.25">
      <c r="A13034"/>
      <c r="B13034"/>
      <c r="C13034"/>
      <c r="D13034"/>
      <c r="E13034"/>
      <c r="F13034"/>
      <c r="G13034"/>
      <c r="H13034"/>
    </row>
    <row r="13035" spans="1:8" s="124" customFormat="1" x14ac:dyDescent="0.25">
      <c r="A13035"/>
      <c r="B13035"/>
      <c r="C13035"/>
      <c r="D13035"/>
      <c r="E13035"/>
      <c r="F13035"/>
      <c r="G13035"/>
      <c r="H13035"/>
    </row>
    <row r="13036" spans="1:8" s="124" customFormat="1" x14ac:dyDescent="0.25">
      <c r="A13036"/>
      <c r="B13036"/>
      <c r="C13036"/>
      <c r="D13036"/>
      <c r="E13036"/>
      <c r="F13036"/>
      <c r="G13036"/>
      <c r="H13036"/>
    </row>
    <row r="13037" spans="1:8" s="124" customFormat="1" x14ac:dyDescent="0.25">
      <c r="A13037"/>
      <c r="B13037"/>
      <c r="C13037"/>
      <c r="D13037"/>
      <c r="E13037"/>
      <c r="F13037"/>
      <c r="G13037"/>
      <c r="H13037"/>
    </row>
    <row r="13038" spans="1:8" s="124" customFormat="1" x14ac:dyDescent="0.25">
      <c r="A13038"/>
      <c r="B13038"/>
      <c r="C13038"/>
      <c r="D13038"/>
      <c r="E13038"/>
      <c r="F13038"/>
      <c r="G13038"/>
      <c r="H13038"/>
    </row>
    <row r="13039" spans="1:8" s="124" customFormat="1" x14ac:dyDescent="0.25">
      <c r="A13039"/>
      <c r="B13039"/>
      <c r="C13039"/>
      <c r="D13039"/>
      <c r="E13039"/>
      <c r="F13039"/>
      <c r="G13039"/>
      <c r="H13039"/>
    </row>
    <row r="13040" spans="1:8" s="124" customFormat="1" x14ac:dyDescent="0.25">
      <c r="A13040"/>
      <c r="B13040"/>
      <c r="C13040"/>
      <c r="D13040"/>
      <c r="E13040"/>
      <c r="F13040"/>
      <c r="G13040"/>
      <c r="H13040"/>
    </row>
    <row r="13041" spans="1:8" s="124" customFormat="1" x14ac:dyDescent="0.25">
      <c r="A13041"/>
      <c r="B13041"/>
      <c r="C13041"/>
      <c r="D13041"/>
      <c r="E13041"/>
      <c r="F13041"/>
      <c r="G13041"/>
      <c r="H13041"/>
    </row>
    <row r="13042" spans="1:8" s="124" customFormat="1" x14ac:dyDescent="0.25">
      <c r="A13042"/>
      <c r="B13042"/>
      <c r="C13042"/>
      <c r="D13042"/>
      <c r="E13042"/>
      <c r="F13042"/>
      <c r="G13042"/>
      <c r="H13042"/>
    </row>
    <row r="13043" spans="1:8" s="124" customFormat="1" x14ac:dyDescent="0.25">
      <c r="A13043"/>
      <c r="B13043"/>
      <c r="C13043"/>
      <c r="D13043"/>
      <c r="E13043"/>
      <c r="F13043"/>
      <c r="G13043"/>
      <c r="H13043"/>
    </row>
    <row r="13044" spans="1:8" s="124" customFormat="1" x14ac:dyDescent="0.25">
      <c r="A13044"/>
      <c r="B13044"/>
      <c r="C13044"/>
      <c r="D13044"/>
      <c r="E13044"/>
      <c r="F13044"/>
      <c r="G13044"/>
      <c r="H13044"/>
    </row>
    <row r="13045" spans="1:8" s="124" customFormat="1" x14ac:dyDescent="0.25">
      <c r="A13045"/>
      <c r="B13045"/>
      <c r="C13045"/>
      <c r="D13045"/>
      <c r="E13045"/>
      <c r="F13045"/>
      <c r="G13045"/>
      <c r="H13045"/>
    </row>
    <row r="13046" spans="1:8" s="124" customFormat="1" x14ac:dyDescent="0.25">
      <c r="A13046"/>
      <c r="B13046"/>
      <c r="C13046"/>
      <c r="D13046"/>
      <c r="E13046"/>
      <c r="F13046"/>
      <c r="G13046"/>
      <c r="H13046"/>
    </row>
    <row r="13047" spans="1:8" s="124" customFormat="1" x14ac:dyDescent="0.25">
      <c r="A13047"/>
      <c r="B13047"/>
      <c r="C13047"/>
      <c r="D13047"/>
      <c r="E13047"/>
      <c r="F13047"/>
      <c r="G13047"/>
      <c r="H13047"/>
    </row>
    <row r="13048" spans="1:8" s="124" customFormat="1" x14ac:dyDescent="0.25">
      <c r="A13048"/>
      <c r="B13048"/>
      <c r="C13048"/>
      <c r="D13048"/>
      <c r="E13048"/>
      <c r="F13048"/>
      <c r="G13048"/>
      <c r="H13048"/>
    </row>
    <row r="13049" spans="1:8" s="124" customFormat="1" x14ac:dyDescent="0.25">
      <c r="A13049"/>
      <c r="B13049"/>
      <c r="C13049"/>
      <c r="D13049"/>
      <c r="E13049"/>
      <c r="F13049"/>
      <c r="G13049"/>
      <c r="H13049"/>
    </row>
    <row r="13050" spans="1:8" s="124" customFormat="1" x14ac:dyDescent="0.25">
      <c r="A13050"/>
      <c r="B13050"/>
      <c r="C13050"/>
      <c r="D13050"/>
      <c r="E13050"/>
      <c r="F13050"/>
      <c r="G13050"/>
      <c r="H13050"/>
    </row>
    <row r="13051" spans="1:8" s="124" customFormat="1" x14ac:dyDescent="0.25">
      <c r="A13051"/>
      <c r="B13051"/>
      <c r="C13051"/>
      <c r="D13051"/>
      <c r="E13051"/>
      <c r="F13051"/>
      <c r="G13051"/>
      <c r="H13051"/>
    </row>
    <row r="13052" spans="1:8" s="124" customFormat="1" x14ac:dyDescent="0.25">
      <c r="A13052"/>
      <c r="B13052"/>
      <c r="C13052"/>
      <c r="D13052"/>
      <c r="E13052"/>
      <c r="F13052"/>
      <c r="G13052"/>
      <c r="H13052"/>
    </row>
    <row r="13053" spans="1:8" s="124" customFormat="1" x14ac:dyDescent="0.25">
      <c r="A13053"/>
      <c r="B13053"/>
      <c r="C13053"/>
      <c r="D13053"/>
      <c r="E13053"/>
      <c r="F13053"/>
      <c r="G13053"/>
      <c r="H13053"/>
    </row>
    <row r="13054" spans="1:8" s="124" customFormat="1" x14ac:dyDescent="0.25">
      <c r="A13054"/>
      <c r="B13054"/>
      <c r="C13054"/>
      <c r="D13054"/>
      <c r="E13054"/>
      <c r="F13054"/>
      <c r="G13054"/>
      <c r="H13054"/>
    </row>
    <row r="13055" spans="1:8" s="124" customFormat="1" x14ac:dyDescent="0.25">
      <c r="A13055"/>
      <c r="B13055"/>
      <c r="C13055"/>
      <c r="D13055"/>
      <c r="E13055"/>
      <c r="F13055"/>
      <c r="G13055"/>
      <c r="H13055"/>
    </row>
    <row r="13056" spans="1:8" s="124" customFormat="1" x14ac:dyDescent="0.25">
      <c r="A13056"/>
      <c r="B13056"/>
      <c r="C13056"/>
      <c r="D13056"/>
      <c r="E13056"/>
      <c r="F13056"/>
      <c r="G13056"/>
      <c r="H13056"/>
    </row>
    <row r="13057" spans="1:8" s="124" customFormat="1" x14ac:dyDescent="0.25">
      <c r="A13057"/>
      <c r="B13057"/>
      <c r="C13057"/>
      <c r="D13057"/>
      <c r="E13057"/>
      <c r="F13057"/>
      <c r="G13057"/>
      <c r="H13057"/>
    </row>
    <row r="13058" spans="1:8" s="124" customFormat="1" x14ac:dyDescent="0.25">
      <c r="A13058"/>
      <c r="B13058"/>
      <c r="C13058"/>
      <c r="D13058"/>
      <c r="E13058"/>
      <c r="F13058"/>
      <c r="G13058"/>
      <c r="H13058"/>
    </row>
    <row r="13059" spans="1:8" s="124" customFormat="1" x14ac:dyDescent="0.25">
      <c r="A13059"/>
      <c r="B13059"/>
      <c r="C13059"/>
      <c r="D13059"/>
      <c r="E13059"/>
      <c r="F13059"/>
      <c r="G13059"/>
      <c r="H13059"/>
    </row>
    <row r="13060" spans="1:8" s="124" customFormat="1" x14ac:dyDescent="0.25">
      <c r="A13060"/>
      <c r="B13060"/>
      <c r="C13060"/>
      <c r="D13060"/>
      <c r="E13060"/>
      <c r="F13060"/>
      <c r="G13060"/>
      <c r="H13060"/>
    </row>
    <row r="13061" spans="1:8" s="124" customFormat="1" x14ac:dyDescent="0.25">
      <c r="A13061"/>
      <c r="B13061"/>
      <c r="C13061"/>
      <c r="D13061"/>
      <c r="E13061"/>
      <c r="F13061"/>
      <c r="G13061"/>
      <c r="H13061"/>
    </row>
    <row r="13062" spans="1:8" s="124" customFormat="1" x14ac:dyDescent="0.25">
      <c r="A13062"/>
      <c r="B13062"/>
      <c r="C13062"/>
      <c r="D13062"/>
      <c r="E13062"/>
      <c r="F13062"/>
      <c r="G13062"/>
      <c r="H13062"/>
    </row>
    <row r="13063" spans="1:8" s="124" customFormat="1" x14ac:dyDescent="0.25">
      <c r="A13063"/>
      <c r="B13063"/>
      <c r="C13063"/>
      <c r="D13063"/>
      <c r="E13063"/>
      <c r="F13063"/>
      <c r="G13063"/>
      <c r="H13063"/>
    </row>
    <row r="13064" spans="1:8" s="124" customFormat="1" x14ac:dyDescent="0.25">
      <c r="A13064"/>
      <c r="B13064"/>
      <c r="C13064"/>
      <c r="D13064"/>
      <c r="E13064"/>
      <c r="F13064"/>
      <c r="G13064"/>
      <c r="H13064"/>
    </row>
    <row r="13065" spans="1:8" s="124" customFormat="1" x14ac:dyDescent="0.25">
      <c r="A13065"/>
      <c r="B13065"/>
      <c r="C13065"/>
      <c r="D13065"/>
      <c r="E13065"/>
      <c r="F13065"/>
      <c r="G13065"/>
      <c r="H13065"/>
    </row>
    <row r="13066" spans="1:8" s="124" customFormat="1" x14ac:dyDescent="0.25">
      <c r="A13066"/>
      <c r="B13066"/>
      <c r="C13066"/>
      <c r="D13066"/>
      <c r="E13066"/>
      <c r="F13066"/>
      <c r="G13066"/>
      <c r="H13066"/>
    </row>
    <row r="13067" spans="1:8" s="124" customFormat="1" x14ac:dyDescent="0.25">
      <c r="A13067"/>
      <c r="B13067"/>
      <c r="C13067"/>
      <c r="D13067"/>
      <c r="E13067"/>
      <c r="F13067"/>
      <c r="G13067"/>
      <c r="H13067"/>
    </row>
    <row r="13068" spans="1:8" s="124" customFormat="1" x14ac:dyDescent="0.25">
      <c r="A13068"/>
      <c r="B13068"/>
      <c r="C13068"/>
      <c r="D13068"/>
      <c r="E13068"/>
      <c r="F13068"/>
      <c r="G13068"/>
      <c r="H13068"/>
    </row>
    <row r="13069" spans="1:8" s="124" customFormat="1" x14ac:dyDescent="0.25">
      <c r="A13069"/>
      <c r="B13069"/>
      <c r="C13069"/>
      <c r="D13069"/>
      <c r="E13069"/>
      <c r="F13069"/>
      <c r="G13069"/>
      <c r="H13069"/>
    </row>
    <row r="13070" spans="1:8" s="124" customFormat="1" x14ac:dyDescent="0.25">
      <c r="A13070"/>
      <c r="B13070"/>
      <c r="C13070"/>
      <c r="D13070"/>
      <c r="E13070"/>
      <c r="F13070"/>
      <c r="G13070"/>
      <c r="H13070"/>
    </row>
    <row r="13071" spans="1:8" s="124" customFormat="1" x14ac:dyDescent="0.25">
      <c r="A13071"/>
      <c r="B13071"/>
      <c r="C13071"/>
      <c r="D13071"/>
      <c r="E13071"/>
      <c r="F13071"/>
      <c r="G13071"/>
      <c r="H13071"/>
    </row>
    <row r="13072" spans="1:8" s="124" customFormat="1" x14ac:dyDescent="0.25">
      <c r="A13072"/>
      <c r="B13072"/>
      <c r="C13072"/>
      <c r="D13072"/>
      <c r="E13072"/>
      <c r="F13072"/>
      <c r="G13072"/>
      <c r="H13072"/>
    </row>
    <row r="13073" spans="1:8" s="124" customFormat="1" x14ac:dyDescent="0.25">
      <c r="A13073"/>
      <c r="B13073"/>
      <c r="C13073"/>
      <c r="D13073"/>
      <c r="E13073"/>
      <c r="F13073"/>
      <c r="G13073"/>
      <c r="H13073"/>
    </row>
    <row r="13074" spans="1:8" s="124" customFormat="1" x14ac:dyDescent="0.25">
      <c r="A13074"/>
      <c r="B13074"/>
      <c r="C13074"/>
      <c r="D13074"/>
      <c r="E13074"/>
      <c r="F13074"/>
      <c r="G13074"/>
      <c r="H13074"/>
    </row>
    <row r="13075" spans="1:8" s="124" customFormat="1" x14ac:dyDescent="0.25">
      <c r="A13075"/>
      <c r="B13075"/>
      <c r="C13075"/>
      <c r="D13075"/>
      <c r="E13075"/>
      <c r="F13075"/>
      <c r="G13075"/>
      <c r="H13075"/>
    </row>
    <row r="13076" spans="1:8" s="124" customFormat="1" x14ac:dyDescent="0.25">
      <c r="A13076"/>
      <c r="B13076"/>
      <c r="C13076"/>
      <c r="D13076"/>
      <c r="E13076"/>
      <c r="F13076"/>
      <c r="G13076"/>
      <c r="H13076"/>
    </row>
    <row r="13077" spans="1:8" s="124" customFormat="1" x14ac:dyDescent="0.25">
      <c r="A13077"/>
      <c r="B13077"/>
      <c r="C13077"/>
      <c r="D13077"/>
      <c r="E13077"/>
      <c r="F13077"/>
      <c r="G13077"/>
      <c r="H13077"/>
    </row>
    <row r="13078" spans="1:8" s="124" customFormat="1" x14ac:dyDescent="0.25">
      <c r="A13078"/>
      <c r="B13078"/>
      <c r="C13078"/>
      <c r="D13078"/>
      <c r="E13078"/>
      <c r="F13078"/>
      <c r="G13078"/>
      <c r="H13078"/>
    </row>
    <row r="13079" spans="1:8" s="124" customFormat="1" x14ac:dyDescent="0.25">
      <c r="A13079"/>
      <c r="B13079"/>
      <c r="C13079"/>
      <c r="D13079"/>
      <c r="E13079"/>
      <c r="F13079"/>
      <c r="G13079"/>
      <c r="H13079"/>
    </row>
    <row r="13080" spans="1:8" s="124" customFormat="1" x14ac:dyDescent="0.25">
      <c r="A13080"/>
      <c r="B13080"/>
      <c r="C13080"/>
      <c r="D13080"/>
      <c r="E13080"/>
      <c r="F13080"/>
      <c r="G13080"/>
      <c r="H13080"/>
    </row>
    <row r="13081" spans="1:8" s="124" customFormat="1" x14ac:dyDescent="0.25">
      <c r="A13081"/>
      <c r="B13081"/>
      <c r="C13081"/>
      <c r="D13081"/>
      <c r="E13081"/>
      <c r="F13081"/>
      <c r="G13081"/>
      <c r="H13081"/>
    </row>
    <row r="13082" spans="1:8" s="124" customFormat="1" x14ac:dyDescent="0.25">
      <c r="A13082"/>
      <c r="B13082"/>
      <c r="C13082"/>
      <c r="D13082"/>
      <c r="E13082"/>
      <c r="F13082"/>
      <c r="G13082"/>
      <c r="H13082"/>
    </row>
    <row r="13083" spans="1:8" s="124" customFormat="1" x14ac:dyDescent="0.25">
      <c r="A13083"/>
      <c r="B13083"/>
      <c r="C13083"/>
      <c r="D13083"/>
      <c r="E13083"/>
      <c r="F13083"/>
      <c r="G13083"/>
      <c r="H13083"/>
    </row>
    <row r="13084" spans="1:8" s="124" customFormat="1" x14ac:dyDescent="0.25">
      <c r="A13084"/>
      <c r="B13084"/>
      <c r="C13084"/>
      <c r="D13084"/>
      <c r="E13084"/>
      <c r="F13084"/>
      <c r="G13084"/>
      <c r="H13084"/>
    </row>
    <row r="13085" spans="1:8" s="124" customFormat="1" x14ac:dyDescent="0.25">
      <c r="A13085"/>
      <c r="B13085"/>
      <c r="C13085"/>
      <c r="D13085"/>
      <c r="E13085"/>
      <c r="F13085"/>
      <c r="G13085"/>
      <c r="H13085"/>
    </row>
    <row r="13086" spans="1:8" s="124" customFormat="1" x14ac:dyDescent="0.25">
      <c r="A13086"/>
      <c r="B13086"/>
      <c r="C13086"/>
      <c r="D13086"/>
      <c r="E13086"/>
      <c r="F13086"/>
      <c r="G13086"/>
      <c r="H13086"/>
    </row>
    <row r="13087" spans="1:8" s="124" customFormat="1" x14ac:dyDescent="0.25">
      <c r="A13087"/>
      <c r="B13087"/>
      <c r="C13087"/>
      <c r="D13087"/>
      <c r="E13087"/>
      <c r="F13087"/>
      <c r="G13087"/>
      <c r="H13087"/>
    </row>
    <row r="13088" spans="1:8" s="124" customFormat="1" x14ac:dyDescent="0.25">
      <c r="A13088"/>
      <c r="B13088"/>
      <c r="C13088"/>
      <c r="D13088"/>
      <c r="E13088"/>
      <c r="F13088"/>
      <c r="G13088"/>
      <c r="H13088"/>
    </row>
    <row r="13089" spans="1:8" s="124" customFormat="1" x14ac:dyDescent="0.25">
      <c r="A13089"/>
      <c r="B13089"/>
      <c r="C13089"/>
      <c r="D13089"/>
      <c r="E13089"/>
      <c r="F13089"/>
      <c r="G13089"/>
      <c r="H13089"/>
    </row>
    <row r="13090" spans="1:8" s="124" customFormat="1" x14ac:dyDescent="0.25">
      <c r="A13090"/>
      <c r="B13090"/>
      <c r="C13090"/>
      <c r="D13090"/>
      <c r="E13090"/>
      <c r="F13090"/>
      <c r="G13090"/>
      <c r="H13090"/>
    </row>
    <row r="13091" spans="1:8" s="124" customFormat="1" x14ac:dyDescent="0.25">
      <c r="A13091"/>
      <c r="B13091"/>
      <c r="C13091"/>
      <c r="D13091"/>
      <c r="E13091"/>
      <c r="F13091"/>
      <c r="G13091"/>
      <c r="H13091"/>
    </row>
    <row r="13092" spans="1:8" s="124" customFormat="1" x14ac:dyDescent="0.25">
      <c r="A13092"/>
      <c r="B13092"/>
      <c r="C13092"/>
      <c r="D13092"/>
      <c r="E13092"/>
      <c r="F13092"/>
      <c r="G13092"/>
      <c r="H13092"/>
    </row>
    <row r="13093" spans="1:8" s="124" customFormat="1" x14ac:dyDescent="0.25">
      <c r="A13093"/>
      <c r="B13093"/>
      <c r="C13093"/>
      <c r="D13093"/>
      <c r="E13093"/>
      <c r="F13093"/>
      <c r="G13093"/>
      <c r="H13093"/>
    </row>
    <row r="13094" spans="1:8" s="124" customFormat="1" x14ac:dyDescent="0.25">
      <c r="A13094"/>
      <c r="B13094"/>
      <c r="C13094"/>
      <c r="D13094"/>
      <c r="E13094"/>
      <c r="F13094"/>
      <c r="G13094"/>
      <c r="H13094"/>
    </row>
    <row r="13095" spans="1:8" s="124" customFormat="1" x14ac:dyDescent="0.25">
      <c r="A13095"/>
      <c r="B13095"/>
      <c r="C13095"/>
      <c r="D13095"/>
      <c r="E13095"/>
      <c r="F13095"/>
      <c r="G13095"/>
      <c r="H13095"/>
    </row>
    <row r="13096" spans="1:8" s="124" customFormat="1" x14ac:dyDescent="0.25">
      <c r="A13096"/>
      <c r="B13096"/>
      <c r="C13096"/>
      <c r="D13096"/>
      <c r="E13096"/>
      <c r="F13096"/>
      <c r="G13096"/>
      <c r="H13096"/>
    </row>
    <row r="13097" spans="1:8" s="124" customFormat="1" x14ac:dyDescent="0.25">
      <c r="A13097"/>
      <c r="B13097"/>
      <c r="C13097"/>
      <c r="D13097"/>
      <c r="E13097"/>
      <c r="F13097"/>
      <c r="G13097"/>
      <c r="H13097"/>
    </row>
    <row r="13098" spans="1:8" s="124" customFormat="1" x14ac:dyDescent="0.25">
      <c r="A13098"/>
      <c r="B13098"/>
      <c r="C13098"/>
      <c r="D13098"/>
      <c r="E13098"/>
      <c r="F13098"/>
      <c r="G13098"/>
      <c r="H13098"/>
    </row>
    <row r="13099" spans="1:8" s="124" customFormat="1" x14ac:dyDescent="0.25">
      <c r="A13099"/>
      <c r="B13099"/>
      <c r="C13099"/>
      <c r="D13099"/>
      <c r="E13099"/>
      <c r="F13099"/>
      <c r="G13099"/>
      <c r="H13099"/>
    </row>
    <row r="13100" spans="1:8" s="124" customFormat="1" x14ac:dyDescent="0.25">
      <c r="A13100"/>
      <c r="B13100"/>
      <c r="C13100"/>
      <c r="D13100"/>
      <c r="E13100"/>
      <c r="F13100"/>
      <c r="G13100"/>
      <c r="H13100"/>
    </row>
    <row r="13101" spans="1:8" s="124" customFormat="1" x14ac:dyDescent="0.25">
      <c r="A13101"/>
      <c r="B13101"/>
      <c r="C13101"/>
      <c r="D13101"/>
      <c r="E13101"/>
      <c r="F13101"/>
      <c r="G13101"/>
      <c r="H13101"/>
    </row>
    <row r="13102" spans="1:8" s="124" customFormat="1" x14ac:dyDescent="0.25">
      <c r="A13102"/>
      <c r="B13102"/>
      <c r="C13102"/>
      <c r="D13102"/>
      <c r="E13102"/>
      <c r="F13102"/>
      <c r="G13102"/>
      <c r="H13102"/>
    </row>
    <row r="13103" spans="1:8" s="124" customFormat="1" x14ac:dyDescent="0.25">
      <c r="A13103"/>
      <c r="B13103"/>
      <c r="C13103"/>
      <c r="D13103"/>
      <c r="E13103"/>
      <c r="F13103"/>
      <c r="G13103"/>
      <c r="H13103"/>
    </row>
    <row r="13104" spans="1:8" s="124" customFormat="1" x14ac:dyDescent="0.25">
      <c r="A13104"/>
      <c r="B13104"/>
      <c r="C13104"/>
      <c r="D13104"/>
      <c r="E13104"/>
      <c r="F13104"/>
      <c r="G13104"/>
      <c r="H13104"/>
    </row>
    <row r="13105" spans="1:8" s="124" customFormat="1" x14ac:dyDescent="0.25">
      <c r="A13105"/>
      <c r="B13105"/>
      <c r="C13105"/>
      <c r="D13105"/>
      <c r="E13105"/>
      <c r="F13105"/>
      <c r="G13105"/>
      <c r="H13105"/>
    </row>
    <row r="13106" spans="1:8" s="124" customFormat="1" x14ac:dyDescent="0.25">
      <c r="A13106"/>
      <c r="B13106"/>
      <c r="C13106"/>
      <c r="D13106"/>
      <c r="E13106"/>
      <c r="F13106"/>
      <c r="G13106"/>
      <c r="H13106"/>
    </row>
    <row r="13107" spans="1:8" s="124" customFormat="1" x14ac:dyDescent="0.25">
      <c r="A13107"/>
      <c r="B13107"/>
      <c r="C13107"/>
      <c r="D13107"/>
      <c r="E13107"/>
      <c r="F13107"/>
      <c r="G13107"/>
      <c r="H13107"/>
    </row>
    <row r="13108" spans="1:8" s="124" customFormat="1" x14ac:dyDescent="0.25">
      <c r="A13108"/>
      <c r="B13108"/>
      <c r="C13108"/>
      <c r="D13108"/>
      <c r="E13108"/>
      <c r="F13108"/>
      <c r="G13108"/>
      <c r="H13108"/>
    </row>
    <row r="13109" spans="1:8" s="124" customFormat="1" x14ac:dyDescent="0.25">
      <c r="A13109"/>
      <c r="B13109"/>
      <c r="C13109"/>
      <c r="D13109"/>
      <c r="E13109"/>
      <c r="F13109"/>
      <c r="G13109"/>
      <c r="H13109"/>
    </row>
    <row r="13110" spans="1:8" s="124" customFormat="1" x14ac:dyDescent="0.25">
      <c r="A13110"/>
      <c r="B13110"/>
      <c r="C13110"/>
      <c r="D13110"/>
      <c r="E13110"/>
      <c r="F13110"/>
      <c r="G13110"/>
      <c r="H13110"/>
    </row>
    <row r="13111" spans="1:8" s="124" customFormat="1" x14ac:dyDescent="0.25">
      <c r="A13111"/>
      <c r="B13111"/>
      <c r="C13111"/>
      <c r="D13111"/>
      <c r="E13111"/>
      <c r="F13111"/>
      <c r="G13111"/>
      <c r="H13111"/>
    </row>
    <row r="13112" spans="1:8" s="124" customFormat="1" x14ac:dyDescent="0.25">
      <c r="A13112"/>
      <c r="B13112"/>
      <c r="C13112"/>
      <c r="D13112"/>
      <c r="E13112"/>
      <c r="F13112"/>
      <c r="G13112"/>
      <c r="H13112"/>
    </row>
    <row r="13113" spans="1:8" s="124" customFormat="1" x14ac:dyDescent="0.25">
      <c r="A13113"/>
      <c r="B13113"/>
      <c r="C13113"/>
      <c r="D13113"/>
      <c r="E13113"/>
      <c r="F13113"/>
      <c r="G13113"/>
      <c r="H13113"/>
    </row>
    <row r="13114" spans="1:8" s="124" customFormat="1" x14ac:dyDescent="0.25">
      <c r="A13114"/>
      <c r="B13114"/>
      <c r="C13114"/>
      <c r="D13114"/>
      <c r="E13114"/>
      <c r="F13114"/>
      <c r="G13114"/>
      <c r="H13114"/>
    </row>
    <row r="13115" spans="1:8" s="124" customFormat="1" x14ac:dyDescent="0.25">
      <c r="A13115"/>
      <c r="B13115"/>
      <c r="C13115"/>
      <c r="D13115"/>
      <c r="E13115"/>
      <c r="F13115"/>
      <c r="G13115"/>
      <c r="H13115"/>
    </row>
    <row r="13116" spans="1:8" s="124" customFormat="1" x14ac:dyDescent="0.25">
      <c r="A13116"/>
      <c r="B13116"/>
      <c r="C13116"/>
      <c r="D13116"/>
      <c r="E13116"/>
      <c r="F13116"/>
      <c r="G13116"/>
      <c r="H13116"/>
    </row>
    <row r="13117" spans="1:8" s="124" customFormat="1" x14ac:dyDescent="0.25">
      <c r="A13117"/>
      <c r="B13117"/>
      <c r="C13117"/>
      <c r="D13117"/>
      <c r="E13117"/>
      <c r="F13117"/>
      <c r="G13117"/>
      <c r="H13117"/>
    </row>
    <row r="13118" spans="1:8" s="124" customFormat="1" x14ac:dyDescent="0.25">
      <c r="A13118"/>
      <c r="B13118"/>
      <c r="C13118"/>
      <c r="D13118"/>
      <c r="E13118"/>
      <c r="F13118"/>
      <c r="G13118"/>
      <c r="H13118"/>
    </row>
    <row r="13119" spans="1:8" s="124" customFormat="1" x14ac:dyDescent="0.25">
      <c r="A13119"/>
      <c r="B13119"/>
      <c r="C13119"/>
      <c r="D13119"/>
      <c r="E13119"/>
      <c r="F13119"/>
      <c r="G13119"/>
      <c r="H13119"/>
    </row>
    <row r="13120" spans="1:8" s="124" customFormat="1" x14ac:dyDescent="0.25">
      <c r="A13120"/>
      <c r="B13120"/>
      <c r="C13120"/>
      <c r="D13120"/>
      <c r="E13120"/>
      <c r="F13120"/>
      <c r="G13120"/>
      <c r="H13120"/>
    </row>
    <row r="13121" spans="1:8" s="124" customFormat="1" x14ac:dyDescent="0.25">
      <c r="A13121"/>
      <c r="B13121"/>
      <c r="C13121"/>
      <c r="D13121"/>
      <c r="E13121"/>
      <c r="F13121"/>
      <c r="G13121"/>
      <c r="H13121"/>
    </row>
    <row r="13122" spans="1:8" s="124" customFormat="1" x14ac:dyDescent="0.25">
      <c r="A13122"/>
      <c r="B13122"/>
      <c r="C13122"/>
      <c r="D13122"/>
      <c r="E13122"/>
      <c r="F13122"/>
      <c r="G13122"/>
      <c r="H13122"/>
    </row>
    <row r="13123" spans="1:8" s="124" customFormat="1" x14ac:dyDescent="0.25">
      <c r="A13123"/>
      <c r="B13123"/>
      <c r="C13123"/>
      <c r="D13123"/>
      <c r="E13123"/>
      <c r="F13123"/>
      <c r="G13123"/>
      <c r="H13123"/>
    </row>
    <row r="13124" spans="1:8" s="124" customFormat="1" x14ac:dyDescent="0.25">
      <c r="A13124"/>
      <c r="B13124"/>
      <c r="C13124"/>
      <c r="D13124"/>
      <c r="E13124"/>
      <c r="F13124"/>
      <c r="G13124"/>
      <c r="H13124"/>
    </row>
    <row r="13125" spans="1:8" s="124" customFormat="1" x14ac:dyDescent="0.25">
      <c r="A13125"/>
      <c r="B13125"/>
      <c r="C13125"/>
      <c r="D13125"/>
      <c r="E13125"/>
      <c r="F13125"/>
      <c r="G13125"/>
      <c r="H13125"/>
    </row>
    <row r="13126" spans="1:8" s="124" customFormat="1" x14ac:dyDescent="0.25">
      <c r="A13126"/>
      <c r="B13126"/>
      <c r="C13126"/>
      <c r="D13126"/>
      <c r="E13126"/>
      <c r="F13126"/>
      <c r="G13126"/>
      <c r="H13126"/>
    </row>
    <row r="13127" spans="1:8" s="124" customFormat="1" x14ac:dyDescent="0.25">
      <c r="A13127"/>
      <c r="B13127"/>
      <c r="C13127"/>
      <c r="D13127"/>
      <c r="E13127"/>
      <c r="F13127"/>
      <c r="G13127"/>
      <c r="H13127"/>
    </row>
    <row r="13128" spans="1:8" s="124" customFormat="1" x14ac:dyDescent="0.25">
      <c r="A13128"/>
      <c r="B13128"/>
      <c r="C13128"/>
      <c r="D13128"/>
      <c r="E13128"/>
      <c r="F13128"/>
      <c r="G13128"/>
      <c r="H13128"/>
    </row>
    <row r="13129" spans="1:8" s="124" customFormat="1" x14ac:dyDescent="0.25">
      <c r="A13129"/>
      <c r="B13129"/>
      <c r="C13129"/>
      <c r="D13129"/>
      <c r="E13129"/>
      <c r="F13129"/>
      <c r="G13129"/>
      <c r="H13129"/>
    </row>
    <row r="13130" spans="1:8" s="124" customFormat="1" x14ac:dyDescent="0.25">
      <c r="A13130"/>
      <c r="B13130"/>
      <c r="C13130"/>
      <c r="D13130"/>
      <c r="E13130"/>
      <c r="F13130"/>
      <c r="G13130"/>
      <c r="H13130"/>
    </row>
    <row r="13131" spans="1:8" s="124" customFormat="1" x14ac:dyDescent="0.25">
      <c r="A13131"/>
      <c r="B13131"/>
      <c r="C13131"/>
      <c r="D13131"/>
      <c r="E13131"/>
      <c r="F13131"/>
      <c r="G13131"/>
      <c r="H13131"/>
    </row>
    <row r="13132" spans="1:8" s="124" customFormat="1" x14ac:dyDescent="0.25">
      <c r="A13132"/>
      <c r="B13132"/>
      <c r="C13132"/>
      <c r="D13132"/>
      <c r="E13132"/>
      <c r="F13132"/>
      <c r="G13132"/>
      <c r="H13132"/>
    </row>
    <row r="13133" spans="1:8" s="124" customFormat="1" x14ac:dyDescent="0.25">
      <c r="A13133"/>
      <c r="B13133"/>
      <c r="C13133"/>
      <c r="D13133"/>
      <c r="E13133"/>
      <c r="F13133"/>
      <c r="G13133"/>
      <c r="H13133"/>
    </row>
    <row r="13134" spans="1:8" s="124" customFormat="1" x14ac:dyDescent="0.25">
      <c r="A13134"/>
      <c r="B13134"/>
      <c r="C13134"/>
      <c r="D13134"/>
      <c r="E13134"/>
      <c r="F13134"/>
      <c r="G13134"/>
      <c r="H13134"/>
    </row>
    <row r="13135" spans="1:8" s="124" customFormat="1" x14ac:dyDescent="0.25">
      <c r="A13135"/>
      <c r="B13135"/>
      <c r="C13135"/>
      <c r="D13135"/>
      <c r="E13135"/>
      <c r="F13135"/>
      <c r="G13135"/>
      <c r="H13135"/>
    </row>
    <row r="13136" spans="1:8" s="124" customFormat="1" x14ac:dyDescent="0.25">
      <c r="A13136"/>
      <c r="B13136"/>
      <c r="C13136"/>
      <c r="D13136"/>
      <c r="E13136"/>
      <c r="F13136"/>
      <c r="G13136"/>
      <c r="H13136"/>
    </row>
    <row r="13137" spans="1:8" s="124" customFormat="1" x14ac:dyDescent="0.25">
      <c r="A13137"/>
      <c r="B13137"/>
      <c r="C13137"/>
      <c r="D13137"/>
      <c r="E13137"/>
      <c r="F13137"/>
      <c r="G13137"/>
      <c r="H13137"/>
    </row>
    <row r="13138" spans="1:8" s="124" customFormat="1" x14ac:dyDescent="0.25">
      <c r="A13138"/>
      <c r="B13138"/>
      <c r="C13138"/>
      <c r="D13138"/>
      <c r="E13138"/>
      <c r="F13138"/>
      <c r="G13138"/>
      <c r="H13138"/>
    </row>
    <row r="13139" spans="1:8" s="124" customFormat="1" x14ac:dyDescent="0.25">
      <c r="A13139"/>
      <c r="B13139"/>
      <c r="C13139"/>
      <c r="D13139"/>
      <c r="E13139"/>
      <c r="F13139"/>
      <c r="G13139"/>
      <c r="H13139"/>
    </row>
    <row r="13140" spans="1:8" s="124" customFormat="1" x14ac:dyDescent="0.25">
      <c r="A13140"/>
      <c r="B13140"/>
      <c r="C13140"/>
      <c r="D13140"/>
      <c r="E13140"/>
      <c r="F13140"/>
      <c r="G13140"/>
      <c r="H13140"/>
    </row>
    <row r="13141" spans="1:8" s="124" customFormat="1" x14ac:dyDescent="0.25">
      <c r="A13141"/>
      <c r="B13141"/>
      <c r="C13141"/>
      <c r="D13141"/>
      <c r="E13141"/>
      <c r="F13141"/>
      <c r="G13141"/>
      <c r="H13141"/>
    </row>
    <row r="13142" spans="1:8" s="124" customFormat="1" x14ac:dyDescent="0.25">
      <c r="A13142"/>
      <c r="B13142"/>
      <c r="C13142"/>
      <c r="D13142"/>
      <c r="E13142"/>
      <c r="F13142"/>
      <c r="G13142"/>
      <c r="H13142"/>
    </row>
    <row r="13143" spans="1:8" s="124" customFormat="1" x14ac:dyDescent="0.25">
      <c r="A13143"/>
      <c r="B13143"/>
      <c r="C13143"/>
      <c r="D13143"/>
      <c r="E13143"/>
      <c r="F13143"/>
      <c r="G13143"/>
      <c r="H13143"/>
    </row>
    <row r="13144" spans="1:8" s="124" customFormat="1" x14ac:dyDescent="0.25">
      <c r="A13144"/>
      <c r="B13144"/>
      <c r="C13144"/>
      <c r="D13144"/>
      <c r="E13144"/>
      <c r="F13144"/>
      <c r="G13144"/>
      <c r="H13144"/>
    </row>
    <row r="13145" spans="1:8" s="124" customFormat="1" x14ac:dyDescent="0.25">
      <c r="A13145"/>
      <c r="B13145"/>
      <c r="C13145"/>
      <c r="D13145"/>
      <c r="E13145"/>
      <c r="F13145"/>
      <c r="G13145"/>
      <c r="H13145"/>
    </row>
    <row r="13146" spans="1:8" s="124" customFormat="1" x14ac:dyDescent="0.25">
      <c r="A13146"/>
      <c r="B13146"/>
      <c r="C13146"/>
      <c r="D13146"/>
      <c r="E13146"/>
      <c r="F13146"/>
      <c r="G13146"/>
      <c r="H13146"/>
    </row>
    <row r="13147" spans="1:8" s="124" customFormat="1" x14ac:dyDescent="0.25">
      <c r="A13147"/>
      <c r="B13147"/>
      <c r="C13147"/>
      <c r="D13147"/>
      <c r="E13147"/>
      <c r="F13147"/>
      <c r="G13147"/>
      <c r="H13147"/>
    </row>
    <row r="13148" spans="1:8" s="124" customFormat="1" x14ac:dyDescent="0.25">
      <c r="A13148"/>
      <c r="B13148"/>
      <c r="C13148"/>
      <c r="D13148"/>
      <c r="E13148"/>
      <c r="F13148"/>
      <c r="G13148"/>
      <c r="H13148"/>
    </row>
    <row r="13149" spans="1:8" s="124" customFormat="1" x14ac:dyDescent="0.25">
      <c r="A13149"/>
      <c r="B13149"/>
      <c r="C13149"/>
      <c r="D13149"/>
      <c r="E13149"/>
      <c r="F13149"/>
      <c r="G13149"/>
      <c r="H13149"/>
    </row>
    <row r="13150" spans="1:8" s="124" customFormat="1" x14ac:dyDescent="0.25">
      <c r="A13150"/>
      <c r="B13150"/>
      <c r="C13150"/>
      <c r="D13150"/>
      <c r="E13150"/>
      <c r="F13150"/>
      <c r="G13150"/>
      <c r="H13150"/>
    </row>
    <row r="13151" spans="1:8" s="124" customFormat="1" x14ac:dyDescent="0.25">
      <c r="A13151"/>
      <c r="B13151"/>
      <c r="C13151"/>
      <c r="D13151"/>
      <c r="E13151"/>
      <c r="F13151"/>
      <c r="G13151"/>
      <c r="H13151"/>
    </row>
    <row r="13152" spans="1:8" s="124" customFormat="1" x14ac:dyDescent="0.25">
      <c r="A13152"/>
      <c r="B13152"/>
      <c r="C13152"/>
      <c r="D13152"/>
      <c r="E13152"/>
      <c r="F13152"/>
      <c r="G13152"/>
      <c r="H13152"/>
    </row>
    <row r="13153" spans="1:8" s="124" customFormat="1" x14ac:dyDescent="0.25">
      <c r="A13153"/>
      <c r="B13153"/>
      <c r="C13153"/>
      <c r="D13153"/>
      <c r="E13153"/>
      <c r="F13153"/>
      <c r="G13153"/>
      <c r="H13153"/>
    </row>
    <row r="13154" spans="1:8" s="124" customFormat="1" x14ac:dyDescent="0.25">
      <c r="A13154"/>
      <c r="B13154"/>
      <c r="C13154"/>
      <c r="D13154"/>
      <c r="E13154"/>
      <c r="F13154"/>
      <c r="G13154"/>
      <c r="H13154"/>
    </row>
    <row r="13155" spans="1:8" s="124" customFormat="1" x14ac:dyDescent="0.25">
      <c r="A13155"/>
      <c r="B13155"/>
      <c r="C13155"/>
      <c r="D13155"/>
      <c r="E13155"/>
      <c r="F13155"/>
      <c r="G13155"/>
      <c r="H13155"/>
    </row>
    <row r="13156" spans="1:8" s="124" customFormat="1" x14ac:dyDescent="0.25">
      <c r="A13156"/>
      <c r="B13156"/>
      <c r="C13156"/>
      <c r="D13156"/>
      <c r="E13156"/>
      <c r="F13156"/>
      <c r="G13156"/>
      <c r="H13156"/>
    </row>
    <row r="13157" spans="1:8" s="124" customFormat="1" x14ac:dyDescent="0.25">
      <c r="A13157"/>
      <c r="B13157"/>
      <c r="C13157"/>
      <c r="D13157"/>
      <c r="E13157"/>
      <c r="F13157"/>
      <c r="G13157"/>
      <c r="H13157"/>
    </row>
    <row r="13158" spans="1:8" s="124" customFormat="1" x14ac:dyDescent="0.25">
      <c r="A13158"/>
      <c r="B13158"/>
      <c r="C13158"/>
      <c r="D13158"/>
      <c r="E13158"/>
      <c r="F13158"/>
      <c r="G13158"/>
      <c r="H13158"/>
    </row>
    <row r="13159" spans="1:8" s="124" customFormat="1" x14ac:dyDescent="0.25">
      <c r="A13159"/>
      <c r="B13159"/>
      <c r="C13159"/>
      <c r="D13159"/>
      <c r="E13159"/>
      <c r="F13159"/>
      <c r="G13159"/>
      <c r="H13159"/>
    </row>
    <row r="13160" spans="1:8" s="124" customFormat="1" x14ac:dyDescent="0.25">
      <c r="A13160"/>
      <c r="B13160"/>
      <c r="C13160"/>
      <c r="D13160"/>
      <c r="E13160"/>
      <c r="F13160"/>
      <c r="G13160"/>
      <c r="H13160"/>
    </row>
    <row r="13161" spans="1:8" s="124" customFormat="1" x14ac:dyDescent="0.25">
      <c r="A13161"/>
      <c r="B13161"/>
      <c r="C13161"/>
      <c r="D13161"/>
      <c r="E13161"/>
      <c r="F13161"/>
      <c r="G13161"/>
      <c r="H13161"/>
    </row>
    <row r="13162" spans="1:8" s="124" customFormat="1" x14ac:dyDescent="0.25">
      <c r="A13162"/>
      <c r="B13162"/>
      <c r="C13162"/>
      <c r="D13162"/>
      <c r="E13162"/>
      <c r="F13162"/>
      <c r="G13162"/>
      <c r="H13162"/>
    </row>
    <row r="13163" spans="1:8" s="124" customFormat="1" x14ac:dyDescent="0.25">
      <c r="A13163"/>
      <c r="B13163"/>
      <c r="C13163"/>
      <c r="D13163"/>
      <c r="E13163"/>
      <c r="F13163"/>
      <c r="G13163"/>
      <c r="H13163"/>
    </row>
    <row r="13164" spans="1:8" s="124" customFormat="1" x14ac:dyDescent="0.25">
      <c r="A13164"/>
      <c r="B13164"/>
      <c r="C13164"/>
      <c r="D13164"/>
      <c r="E13164"/>
      <c r="F13164"/>
      <c r="G13164"/>
      <c r="H13164"/>
    </row>
    <row r="13165" spans="1:8" s="124" customFormat="1" x14ac:dyDescent="0.25">
      <c r="A13165"/>
      <c r="B13165"/>
      <c r="C13165"/>
      <c r="D13165"/>
      <c r="E13165"/>
      <c r="F13165"/>
      <c r="G13165"/>
      <c r="H13165"/>
    </row>
    <row r="13166" spans="1:8" s="124" customFormat="1" x14ac:dyDescent="0.25">
      <c r="A13166"/>
      <c r="B13166"/>
      <c r="C13166"/>
      <c r="D13166"/>
      <c r="E13166"/>
      <c r="F13166"/>
      <c r="G13166"/>
      <c r="H13166"/>
    </row>
    <row r="13167" spans="1:8" s="124" customFormat="1" x14ac:dyDescent="0.25">
      <c r="A13167"/>
      <c r="B13167"/>
      <c r="C13167"/>
      <c r="D13167"/>
      <c r="E13167"/>
      <c r="F13167"/>
      <c r="G13167"/>
      <c r="H13167"/>
    </row>
    <row r="13168" spans="1:8" s="124" customFormat="1" x14ac:dyDescent="0.25">
      <c r="A13168"/>
      <c r="B13168"/>
      <c r="C13168"/>
      <c r="D13168"/>
      <c r="E13168"/>
      <c r="F13168"/>
      <c r="G13168"/>
      <c r="H13168"/>
    </row>
    <row r="13169" spans="1:8" s="124" customFormat="1" x14ac:dyDescent="0.25">
      <c r="A13169"/>
      <c r="B13169"/>
      <c r="C13169"/>
      <c r="D13169"/>
      <c r="E13169"/>
      <c r="F13169"/>
      <c r="G13169"/>
      <c r="H13169"/>
    </row>
    <row r="13170" spans="1:8" s="124" customFormat="1" x14ac:dyDescent="0.25">
      <c r="A13170"/>
      <c r="B13170"/>
      <c r="C13170"/>
      <c r="D13170"/>
      <c r="E13170"/>
      <c r="F13170"/>
      <c r="G13170"/>
      <c r="H13170"/>
    </row>
    <row r="13171" spans="1:8" s="124" customFormat="1" x14ac:dyDescent="0.25">
      <c r="A13171"/>
      <c r="B13171"/>
      <c r="C13171"/>
      <c r="D13171"/>
      <c r="E13171"/>
      <c r="F13171"/>
      <c r="G13171"/>
      <c r="H13171"/>
    </row>
    <row r="13172" spans="1:8" s="124" customFormat="1" x14ac:dyDescent="0.25">
      <c r="A13172"/>
      <c r="B13172"/>
      <c r="C13172"/>
      <c r="D13172"/>
      <c r="E13172"/>
      <c r="F13172"/>
      <c r="G13172"/>
      <c r="H13172"/>
    </row>
    <row r="13173" spans="1:8" s="124" customFormat="1" x14ac:dyDescent="0.25">
      <c r="A13173"/>
      <c r="B13173"/>
      <c r="C13173"/>
      <c r="D13173"/>
      <c r="E13173"/>
      <c r="F13173"/>
      <c r="G13173"/>
      <c r="H13173"/>
    </row>
    <row r="13174" spans="1:8" s="124" customFormat="1" x14ac:dyDescent="0.25">
      <c r="A13174"/>
      <c r="B13174"/>
      <c r="C13174"/>
      <c r="D13174"/>
      <c r="E13174"/>
      <c r="F13174"/>
      <c r="G13174"/>
      <c r="H13174"/>
    </row>
    <row r="13175" spans="1:8" s="124" customFormat="1" x14ac:dyDescent="0.25">
      <c r="A13175"/>
      <c r="B13175"/>
      <c r="C13175"/>
      <c r="D13175"/>
      <c r="E13175"/>
      <c r="F13175"/>
      <c r="G13175"/>
      <c r="H13175"/>
    </row>
    <row r="13176" spans="1:8" s="124" customFormat="1" x14ac:dyDescent="0.25">
      <c r="A13176"/>
      <c r="B13176"/>
      <c r="C13176"/>
      <c r="D13176"/>
      <c r="E13176"/>
      <c r="F13176"/>
      <c r="G13176"/>
      <c r="H13176"/>
    </row>
    <row r="13177" spans="1:8" s="124" customFormat="1" x14ac:dyDescent="0.25">
      <c r="A13177"/>
      <c r="B13177"/>
      <c r="C13177"/>
      <c r="D13177"/>
      <c r="E13177"/>
      <c r="F13177"/>
      <c r="G13177"/>
      <c r="H13177"/>
    </row>
    <row r="13178" spans="1:8" s="124" customFormat="1" x14ac:dyDescent="0.25">
      <c r="A13178"/>
      <c r="B13178"/>
      <c r="C13178"/>
      <c r="D13178"/>
      <c r="E13178"/>
      <c r="F13178"/>
      <c r="G13178"/>
      <c r="H13178"/>
    </row>
    <row r="13179" spans="1:8" s="124" customFormat="1" x14ac:dyDescent="0.25">
      <c r="A13179"/>
      <c r="B13179"/>
      <c r="C13179"/>
      <c r="D13179"/>
      <c r="E13179"/>
      <c r="F13179"/>
      <c r="G13179"/>
      <c r="H13179"/>
    </row>
    <row r="13180" spans="1:8" s="124" customFormat="1" x14ac:dyDescent="0.25">
      <c r="A13180"/>
      <c r="B13180"/>
      <c r="C13180"/>
      <c r="D13180"/>
      <c r="E13180"/>
      <c r="F13180"/>
      <c r="G13180"/>
      <c r="H13180"/>
    </row>
    <row r="13181" spans="1:8" s="124" customFormat="1" x14ac:dyDescent="0.25">
      <c r="A13181"/>
      <c r="B13181"/>
      <c r="C13181"/>
      <c r="D13181"/>
      <c r="E13181"/>
      <c r="F13181"/>
      <c r="G13181"/>
      <c r="H13181"/>
    </row>
    <row r="13182" spans="1:8" s="124" customFormat="1" x14ac:dyDescent="0.25">
      <c r="A13182"/>
      <c r="B13182"/>
      <c r="C13182"/>
      <c r="D13182"/>
      <c r="E13182"/>
      <c r="F13182"/>
      <c r="G13182"/>
      <c r="H13182"/>
    </row>
    <row r="13183" spans="1:8" s="124" customFormat="1" x14ac:dyDescent="0.25">
      <c r="A13183"/>
      <c r="B13183"/>
      <c r="C13183"/>
      <c r="D13183"/>
      <c r="E13183"/>
      <c r="F13183"/>
      <c r="G13183"/>
      <c r="H13183"/>
    </row>
    <row r="13184" spans="1:8" s="124" customFormat="1" x14ac:dyDescent="0.25">
      <c r="A13184"/>
      <c r="B13184"/>
      <c r="C13184"/>
      <c r="D13184"/>
      <c r="E13184"/>
      <c r="F13184"/>
      <c r="G13184"/>
      <c r="H13184"/>
    </row>
    <row r="13185" spans="1:8" s="124" customFormat="1" x14ac:dyDescent="0.25">
      <c r="A13185"/>
      <c r="B13185"/>
      <c r="C13185"/>
      <c r="D13185"/>
      <c r="E13185"/>
      <c r="F13185"/>
      <c r="G13185"/>
      <c r="H13185"/>
    </row>
    <row r="13186" spans="1:8" s="124" customFormat="1" x14ac:dyDescent="0.25">
      <c r="A13186"/>
      <c r="B13186"/>
      <c r="C13186"/>
      <c r="D13186"/>
      <c r="E13186"/>
      <c r="F13186"/>
      <c r="G13186"/>
      <c r="H13186"/>
    </row>
    <row r="13187" spans="1:8" s="124" customFormat="1" x14ac:dyDescent="0.25">
      <c r="A13187"/>
      <c r="B13187"/>
      <c r="C13187"/>
      <c r="D13187"/>
      <c r="E13187"/>
      <c r="F13187"/>
      <c r="G13187"/>
      <c r="H13187"/>
    </row>
    <row r="13188" spans="1:8" s="124" customFormat="1" x14ac:dyDescent="0.25">
      <c r="A13188"/>
      <c r="B13188"/>
      <c r="C13188"/>
      <c r="D13188"/>
      <c r="E13188"/>
      <c r="F13188"/>
      <c r="G13188"/>
      <c r="H13188"/>
    </row>
    <row r="13189" spans="1:8" s="124" customFormat="1" x14ac:dyDescent="0.25">
      <c r="A13189"/>
      <c r="B13189"/>
      <c r="C13189"/>
      <c r="D13189"/>
      <c r="E13189"/>
      <c r="F13189"/>
      <c r="G13189"/>
      <c r="H13189"/>
    </row>
    <row r="13190" spans="1:8" s="124" customFormat="1" x14ac:dyDescent="0.25">
      <c r="A13190"/>
      <c r="B13190"/>
      <c r="C13190"/>
      <c r="D13190"/>
      <c r="E13190"/>
      <c r="F13190"/>
      <c r="G13190"/>
      <c r="H13190"/>
    </row>
    <row r="13191" spans="1:8" s="124" customFormat="1" x14ac:dyDescent="0.25">
      <c r="A13191"/>
      <c r="B13191"/>
      <c r="C13191"/>
      <c r="D13191"/>
      <c r="E13191"/>
      <c r="F13191"/>
      <c r="G13191"/>
      <c r="H13191"/>
    </row>
    <row r="13192" spans="1:8" s="124" customFormat="1" x14ac:dyDescent="0.25">
      <c r="A13192"/>
      <c r="B13192"/>
      <c r="C13192"/>
      <c r="D13192"/>
      <c r="E13192"/>
      <c r="F13192"/>
      <c r="G13192"/>
      <c r="H13192"/>
    </row>
    <row r="13193" spans="1:8" s="124" customFormat="1" x14ac:dyDescent="0.25">
      <c r="A13193"/>
      <c r="B13193"/>
      <c r="C13193"/>
      <c r="D13193"/>
      <c r="E13193"/>
      <c r="F13193"/>
      <c r="G13193"/>
      <c r="H13193"/>
    </row>
    <row r="13194" spans="1:8" s="124" customFormat="1" x14ac:dyDescent="0.25">
      <c r="A13194"/>
      <c r="B13194"/>
      <c r="C13194"/>
      <c r="D13194"/>
      <c r="E13194"/>
      <c r="F13194"/>
      <c r="G13194"/>
      <c r="H13194"/>
    </row>
    <row r="13195" spans="1:8" s="124" customFormat="1" x14ac:dyDescent="0.25">
      <c r="A13195"/>
      <c r="B13195"/>
      <c r="C13195"/>
      <c r="D13195"/>
      <c r="E13195"/>
      <c r="F13195"/>
      <c r="G13195"/>
      <c r="H13195"/>
    </row>
    <row r="13196" spans="1:8" s="124" customFormat="1" x14ac:dyDescent="0.25">
      <c r="A13196"/>
      <c r="B13196"/>
      <c r="C13196"/>
      <c r="D13196"/>
      <c r="E13196"/>
      <c r="F13196"/>
      <c r="G13196"/>
      <c r="H13196"/>
    </row>
    <row r="13197" spans="1:8" s="124" customFormat="1" x14ac:dyDescent="0.25">
      <c r="A13197"/>
      <c r="B13197"/>
      <c r="C13197"/>
      <c r="D13197"/>
      <c r="E13197"/>
      <c r="F13197"/>
      <c r="G13197"/>
      <c r="H13197"/>
    </row>
    <row r="13198" spans="1:8" s="124" customFormat="1" x14ac:dyDescent="0.25">
      <c r="A13198"/>
      <c r="B13198"/>
      <c r="C13198"/>
      <c r="D13198"/>
      <c r="E13198"/>
      <c r="F13198"/>
      <c r="G13198"/>
      <c r="H13198"/>
    </row>
    <row r="13199" spans="1:8" s="124" customFormat="1" x14ac:dyDescent="0.25">
      <c r="A13199"/>
      <c r="B13199"/>
      <c r="C13199"/>
      <c r="D13199"/>
      <c r="E13199"/>
      <c r="F13199"/>
      <c r="G13199"/>
      <c r="H13199"/>
    </row>
    <row r="13200" spans="1:8" s="124" customFormat="1" x14ac:dyDescent="0.25">
      <c r="A13200"/>
      <c r="B13200"/>
      <c r="C13200"/>
      <c r="D13200"/>
      <c r="E13200"/>
      <c r="F13200"/>
      <c r="G13200"/>
      <c r="H13200"/>
    </row>
    <row r="13201" spans="1:8" s="124" customFormat="1" x14ac:dyDescent="0.25">
      <c r="A13201"/>
      <c r="B13201"/>
      <c r="C13201"/>
      <c r="D13201"/>
      <c r="E13201"/>
      <c r="F13201"/>
      <c r="G13201"/>
      <c r="H13201"/>
    </row>
    <row r="13202" spans="1:8" s="124" customFormat="1" x14ac:dyDescent="0.25">
      <c r="A13202"/>
      <c r="B13202"/>
      <c r="C13202"/>
      <c r="D13202"/>
      <c r="E13202"/>
      <c r="F13202"/>
      <c r="G13202"/>
      <c r="H13202"/>
    </row>
    <row r="13203" spans="1:8" s="124" customFormat="1" x14ac:dyDescent="0.25">
      <c r="A13203"/>
      <c r="B13203"/>
      <c r="C13203"/>
      <c r="D13203"/>
      <c r="E13203"/>
      <c r="F13203"/>
      <c r="G13203"/>
      <c r="H13203"/>
    </row>
    <row r="13204" spans="1:8" s="124" customFormat="1" x14ac:dyDescent="0.25">
      <c r="A13204"/>
      <c r="B13204"/>
      <c r="C13204"/>
      <c r="D13204"/>
      <c r="E13204"/>
      <c r="F13204"/>
      <c r="G13204"/>
      <c r="H13204"/>
    </row>
    <row r="13205" spans="1:8" s="124" customFormat="1" x14ac:dyDescent="0.25">
      <c r="A13205"/>
      <c r="B13205"/>
      <c r="C13205"/>
      <c r="D13205"/>
      <c r="E13205"/>
      <c r="F13205"/>
      <c r="G13205"/>
      <c r="H13205"/>
    </row>
    <row r="13206" spans="1:8" s="124" customFormat="1" x14ac:dyDescent="0.25">
      <c r="A13206"/>
      <c r="B13206"/>
      <c r="C13206"/>
      <c r="D13206"/>
      <c r="E13206"/>
      <c r="F13206"/>
      <c r="G13206"/>
      <c r="H13206"/>
    </row>
    <row r="13207" spans="1:8" s="124" customFormat="1" x14ac:dyDescent="0.25">
      <c r="A13207"/>
      <c r="B13207"/>
      <c r="C13207"/>
      <c r="D13207"/>
      <c r="E13207"/>
      <c r="F13207"/>
      <c r="G13207"/>
      <c r="H13207"/>
    </row>
    <row r="13208" spans="1:8" s="124" customFormat="1" x14ac:dyDescent="0.25">
      <c r="A13208"/>
      <c r="B13208"/>
      <c r="C13208"/>
      <c r="D13208"/>
      <c r="E13208"/>
      <c r="F13208"/>
      <c r="G13208"/>
      <c r="H13208"/>
    </row>
    <row r="13209" spans="1:8" s="124" customFormat="1" x14ac:dyDescent="0.25">
      <c r="A13209"/>
      <c r="B13209"/>
      <c r="C13209"/>
      <c r="D13209"/>
      <c r="E13209"/>
      <c r="F13209"/>
      <c r="G13209"/>
      <c r="H13209"/>
    </row>
    <row r="13210" spans="1:8" s="124" customFormat="1" x14ac:dyDescent="0.25">
      <c r="A13210"/>
      <c r="B13210"/>
      <c r="C13210"/>
      <c r="D13210"/>
      <c r="E13210"/>
      <c r="F13210"/>
      <c r="G13210"/>
      <c r="H13210"/>
    </row>
    <row r="13211" spans="1:8" s="124" customFormat="1" x14ac:dyDescent="0.25">
      <c r="A13211"/>
      <c r="B13211"/>
      <c r="C13211"/>
      <c r="D13211"/>
      <c r="E13211"/>
      <c r="F13211"/>
      <c r="G13211"/>
      <c r="H13211"/>
    </row>
    <row r="13212" spans="1:8" s="124" customFormat="1" x14ac:dyDescent="0.25">
      <c r="A13212"/>
      <c r="B13212"/>
      <c r="C13212"/>
      <c r="D13212"/>
      <c r="E13212"/>
      <c r="F13212"/>
      <c r="G13212"/>
      <c r="H13212"/>
    </row>
    <row r="13213" spans="1:8" s="124" customFormat="1" x14ac:dyDescent="0.25">
      <c r="A13213"/>
      <c r="B13213"/>
      <c r="C13213"/>
      <c r="D13213"/>
      <c r="E13213"/>
      <c r="F13213"/>
      <c r="G13213"/>
      <c r="H13213"/>
    </row>
    <row r="13214" spans="1:8" s="124" customFormat="1" x14ac:dyDescent="0.25">
      <c r="A13214"/>
      <c r="B13214"/>
      <c r="C13214"/>
      <c r="D13214"/>
      <c r="E13214"/>
      <c r="F13214"/>
      <c r="G13214"/>
      <c r="H13214"/>
    </row>
    <row r="13215" spans="1:8" s="124" customFormat="1" x14ac:dyDescent="0.25">
      <c r="A13215"/>
      <c r="B13215"/>
      <c r="C13215"/>
      <c r="D13215"/>
      <c r="E13215"/>
      <c r="F13215"/>
      <c r="G13215"/>
      <c r="H13215"/>
    </row>
    <row r="13216" spans="1:8" s="124" customFormat="1" x14ac:dyDescent="0.25">
      <c r="A13216"/>
      <c r="B13216"/>
      <c r="C13216"/>
      <c r="D13216"/>
      <c r="E13216"/>
      <c r="F13216"/>
      <c r="G13216"/>
      <c r="H13216"/>
    </row>
    <row r="13217" spans="1:8" s="124" customFormat="1" x14ac:dyDescent="0.25">
      <c r="A13217"/>
      <c r="B13217"/>
      <c r="C13217"/>
      <c r="D13217"/>
      <c r="E13217"/>
      <c r="F13217"/>
      <c r="G13217"/>
      <c r="H13217"/>
    </row>
    <row r="13218" spans="1:8" s="124" customFormat="1" x14ac:dyDescent="0.25">
      <c r="A13218"/>
      <c r="B13218"/>
      <c r="C13218"/>
      <c r="D13218"/>
      <c r="E13218"/>
      <c r="F13218"/>
      <c r="G13218"/>
      <c r="H13218"/>
    </row>
    <row r="13219" spans="1:8" s="124" customFormat="1" x14ac:dyDescent="0.25">
      <c r="A13219"/>
      <c r="B13219"/>
      <c r="C13219"/>
      <c r="D13219"/>
      <c r="E13219"/>
      <c r="F13219"/>
      <c r="G13219"/>
      <c r="H13219"/>
    </row>
    <row r="13220" spans="1:8" s="124" customFormat="1" x14ac:dyDescent="0.25">
      <c r="A13220"/>
      <c r="B13220"/>
      <c r="C13220"/>
      <c r="D13220"/>
      <c r="E13220"/>
      <c r="F13220"/>
      <c r="G13220"/>
      <c r="H13220"/>
    </row>
    <row r="13221" spans="1:8" s="124" customFormat="1" x14ac:dyDescent="0.25">
      <c r="A13221"/>
      <c r="B13221"/>
      <c r="C13221"/>
      <c r="D13221"/>
      <c r="E13221"/>
      <c r="F13221"/>
      <c r="G13221"/>
      <c r="H13221"/>
    </row>
    <row r="13222" spans="1:8" s="124" customFormat="1" x14ac:dyDescent="0.25">
      <c r="A13222"/>
      <c r="B13222"/>
      <c r="C13222"/>
      <c r="D13222"/>
      <c r="E13222"/>
      <c r="F13222"/>
      <c r="G13222"/>
      <c r="H13222"/>
    </row>
    <row r="13223" spans="1:8" s="124" customFormat="1" x14ac:dyDescent="0.25">
      <c r="A13223"/>
      <c r="B13223"/>
      <c r="C13223"/>
      <c r="D13223"/>
      <c r="E13223"/>
      <c r="F13223"/>
      <c r="G13223"/>
      <c r="H13223"/>
    </row>
    <row r="13224" spans="1:8" s="124" customFormat="1" x14ac:dyDescent="0.25">
      <c r="A13224"/>
      <c r="B13224"/>
      <c r="C13224"/>
      <c r="D13224"/>
      <c r="E13224"/>
      <c r="F13224"/>
      <c r="G13224"/>
      <c r="H13224"/>
    </row>
    <row r="13225" spans="1:8" s="124" customFormat="1" x14ac:dyDescent="0.25">
      <c r="A13225"/>
      <c r="B13225"/>
      <c r="C13225"/>
      <c r="D13225"/>
      <c r="E13225"/>
      <c r="F13225"/>
      <c r="G13225"/>
      <c r="H13225"/>
    </row>
    <row r="13226" spans="1:8" s="124" customFormat="1" x14ac:dyDescent="0.25">
      <c r="A13226"/>
      <c r="B13226"/>
      <c r="C13226"/>
      <c r="D13226"/>
      <c r="E13226"/>
      <c r="F13226"/>
      <c r="G13226"/>
      <c r="H13226"/>
    </row>
    <row r="13227" spans="1:8" s="124" customFormat="1" x14ac:dyDescent="0.25">
      <c r="A13227"/>
      <c r="B13227"/>
      <c r="C13227"/>
      <c r="D13227"/>
      <c r="E13227"/>
      <c r="F13227"/>
      <c r="G13227"/>
      <c r="H13227"/>
    </row>
    <row r="13228" spans="1:8" s="124" customFormat="1" x14ac:dyDescent="0.25">
      <c r="A13228"/>
      <c r="B13228"/>
      <c r="C13228"/>
      <c r="D13228"/>
      <c r="E13228"/>
      <c r="F13228"/>
      <c r="G13228"/>
      <c r="H13228"/>
    </row>
    <row r="13229" spans="1:8" s="124" customFormat="1" x14ac:dyDescent="0.25">
      <c r="A13229"/>
      <c r="B13229"/>
      <c r="C13229"/>
      <c r="D13229"/>
      <c r="E13229"/>
      <c r="F13229"/>
      <c r="G13229"/>
      <c r="H13229"/>
    </row>
    <row r="13230" spans="1:8" s="124" customFormat="1" x14ac:dyDescent="0.25">
      <c r="A13230"/>
      <c r="B13230"/>
      <c r="C13230"/>
      <c r="D13230"/>
      <c r="E13230"/>
      <c r="F13230"/>
      <c r="G13230"/>
      <c r="H13230"/>
    </row>
    <row r="13231" spans="1:8" s="124" customFormat="1" x14ac:dyDescent="0.25">
      <c r="A13231"/>
      <c r="B13231"/>
      <c r="C13231"/>
      <c r="D13231"/>
      <c r="E13231"/>
      <c r="F13231"/>
      <c r="G13231"/>
      <c r="H13231"/>
    </row>
    <row r="13232" spans="1:8" s="124" customFormat="1" x14ac:dyDescent="0.25">
      <c r="A13232"/>
      <c r="B13232"/>
      <c r="C13232"/>
      <c r="D13232"/>
      <c r="E13232"/>
      <c r="F13232"/>
      <c r="G13232"/>
      <c r="H13232"/>
    </row>
    <row r="13233" spans="1:8" s="124" customFormat="1" x14ac:dyDescent="0.25">
      <c r="A13233"/>
      <c r="B13233"/>
      <c r="C13233"/>
      <c r="D13233"/>
      <c r="E13233"/>
      <c r="F13233"/>
      <c r="G13233"/>
      <c r="H13233"/>
    </row>
    <row r="13234" spans="1:8" s="124" customFormat="1" x14ac:dyDescent="0.25">
      <c r="A13234"/>
      <c r="B13234"/>
      <c r="C13234"/>
      <c r="D13234"/>
      <c r="E13234"/>
      <c r="F13234"/>
      <c r="G13234"/>
      <c r="H13234"/>
    </row>
    <row r="13235" spans="1:8" s="124" customFormat="1" x14ac:dyDescent="0.25">
      <c r="A13235"/>
      <c r="B13235"/>
      <c r="C13235"/>
      <c r="D13235"/>
      <c r="E13235"/>
      <c r="F13235"/>
      <c r="G13235"/>
      <c r="H13235"/>
    </row>
    <row r="13236" spans="1:8" s="124" customFormat="1" x14ac:dyDescent="0.25">
      <c r="A13236"/>
      <c r="B13236"/>
      <c r="C13236"/>
      <c r="D13236"/>
      <c r="E13236"/>
      <c r="F13236"/>
      <c r="G13236"/>
      <c r="H13236"/>
    </row>
    <row r="13237" spans="1:8" s="124" customFormat="1" x14ac:dyDescent="0.25">
      <c r="A13237"/>
      <c r="B13237"/>
      <c r="C13237"/>
      <c r="D13237"/>
      <c r="E13237"/>
      <c r="F13237"/>
      <c r="G13237"/>
      <c r="H13237"/>
    </row>
    <row r="13238" spans="1:8" s="124" customFormat="1" x14ac:dyDescent="0.25">
      <c r="A13238"/>
      <c r="B13238"/>
      <c r="C13238"/>
      <c r="D13238"/>
      <c r="E13238"/>
      <c r="F13238"/>
      <c r="G13238"/>
      <c r="H13238"/>
    </row>
    <row r="13239" spans="1:8" s="124" customFormat="1" x14ac:dyDescent="0.25">
      <c r="A13239"/>
      <c r="B13239"/>
      <c r="C13239"/>
      <c r="D13239"/>
      <c r="E13239"/>
      <c r="F13239"/>
      <c r="G13239"/>
      <c r="H13239"/>
    </row>
    <row r="13240" spans="1:8" s="124" customFormat="1" x14ac:dyDescent="0.25">
      <c r="A13240"/>
      <c r="B13240"/>
      <c r="C13240"/>
      <c r="D13240"/>
      <c r="E13240"/>
      <c r="F13240"/>
      <c r="G13240"/>
      <c r="H13240"/>
    </row>
    <row r="13241" spans="1:8" s="124" customFormat="1" x14ac:dyDescent="0.25">
      <c r="A13241"/>
      <c r="B13241"/>
      <c r="C13241"/>
      <c r="D13241"/>
      <c r="E13241"/>
      <c r="F13241"/>
      <c r="G13241"/>
      <c r="H13241"/>
    </row>
    <row r="13242" spans="1:8" s="124" customFormat="1" x14ac:dyDescent="0.25">
      <c r="A13242"/>
      <c r="B13242"/>
      <c r="C13242"/>
      <c r="D13242"/>
      <c r="E13242"/>
      <c r="F13242"/>
      <c r="G13242"/>
      <c r="H13242"/>
    </row>
    <row r="13243" spans="1:8" s="124" customFormat="1" x14ac:dyDescent="0.25">
      <c r="A13243"/>
      <c r="B13243"/>
      <c r="C13243"/>
      <c r="D13243"/>
      <c r="E13243"/>
      <c r="F13243"/>
      <c r="G13243"/>
      <c r="H13243"/>
    </row>
    <row r="13244" spans="1:8" s="124" customFormat="1" x14ac:dyDescent="0.25">
      <c r="A13244"/>
      <c r="B13244"/>
      <c r="C13244"/>
      <c r="D13244"/>
      <c r="E13244"/>
      <c r="F13244"/>
      <c r="G13244"/>
      <c r="H13244"/>
    </row>
    <row r="13245" spans="1:8" s="124" customFormat="1" x14ac:dyDescent="0.25">
      <c r="A13245"/>
      <c r="B13245"/>
      <c r="C13245"/>
      <c r="D13245"/>
      <c r="E13245"/>
      <c r="F13245"/>
      <c r="G13245"/>
      <c r="H13245"/>
    </row>
    <row r="13246" spans="1:8" s="124" customFormat="1" x14ac:dyDescent="0.25">
      <c r="A13246"/>
      <c r="B13246"/>
      <c r="C13246"/>
      <c r="D13246"/>
      <c r="E13246"/>
      <c r="F13246"/>
      <c r="G13246"/>
      <c r="H13246"/>
    </row>
    <row r="13247" spans="1:8" s="124" customFormat="1" x14ac:dyDescent="0.25">
      <c r="A13247"/>
      <c r="B13247"/>
      <c r="C13247"/>
      <c r="D13247"/>
      <c r="E13247"/>
      <c r="F13247"/>
      <c r="G13247"/>
      <c r="H13247"/>
    </row>
    <row r="13248" spans="1:8" s="124" customFormat="1" x14ac:dyDescent="0.25">
      <c r="A13248"/>
      <c r="B13248"/>
      <c r="C13248"/>
      <c r="D13248"/>
      <c r="E13248"/>
      <c r="F13248"/>
      <c r="G13248"/>
      <c r="H13248"/>
    </row>
    <row r="13249" spans="1:8" s="124" customFormat="1" x14ac:dyDescent="0.25">
      <c r="A13249"/>
      <c r="B13249"/>
      <c r="C13249"/>
      <c r="D13249"/>
      <c r="E13249"/>
      <c r="F13249"/>
      <c r="G13249"/>
      <c r="H13249"/>
    </row>
    <row r="13250" spans="1:8" s="124" customFormat="1" x14ac:dyDescent="0.25">
      <c r="A13250"/>
      <c r="B13250"/>
      <c r="C13250"/>
      <c r="D13250"/>
      <c r="E13250"/>
      <c r="F13250"/>
      <c r="G13250"/>
      <c r="H13250"/>
    </row>
    <row r="13251" spans="1:8" s="124" customFormat="1" x14ac:dyDescent="0.25">
      <c r="A13251"/>
      <c r="B13251"/>
      <c r="C13251"/>
      <c r="D13251"/>
      <c r="E13251"/>
      <c r="F13251"/>
      <c r="G13251"/>
      <c r="H13251"/>
    </row>
    <row r="13252" spans="1:8" s="124" customFormat="1" x14ac:dyDescent="0.25">
      <c r="A13252"/>
      <c r="B13252"/>
      <c r="C13252"/>
      <c r="D13252"/>
      <c r="E13252"/>
      <c r="F13252"/>
      <c r="G13252"/>
      <c r="H13252"/>
    </row>
    <row r="13253" spans="1:8" s="124" customFormat="1" x14ac:dyDescent="0.25">
      <c r="A13253"/>
      <c r="B13253"/>
      <c r="C13253"/>
      <c r="D13253"/>
      <c r="E13253"/>
      <c r="F13253"/>
      <c r="G13253"/>
      <c r="H13253"/>
    </row>
    <row r="13254" spans="1:8" s="124" customFormat="1" x14ac:dyDescent="0.25">
      <c r="A13254"/>
      <c r="B13254"/>
      <c r="C13254"/>
      <c r="D13254"/>
      <c r="E13254"/>
      <c r="F13254"/>
      <c r="G13254"/>
      <c r="H13254"/>
    </row>
    <row r="13255" spans="1:8" s="124" customFormat="1" x14ac:dyDescent="0.25">
      <c r="A13255"/>
      <c r="B13255"/>
      <c r="C13255"/>
      <c r="D13255"/>
      <c r="E13255"/>
      <c r="F13255"/>
      <c r="G13255"/>
      <c r="H13255"/>
    </row>
    <row r="13256" spans="1:8" s="124" customFormat="1" x14ac:dyDescent="0.25">
      <c r="A13256"/>
      <c r="B13256"/>
      <c r="C13256"/>
      <c r="D13256"/>
      <c r="E13256"/>
      <c r="F13256"/>
      <c r="G13256"/>
      <c r="H13256"/>
    </row>
    <row r="13257" spans="1:8" s="124" customFormat="1" x14ac:dyDescent="0.25">
      <c r="A13257"/>
      <c r="B13257"/>
      <c r="C13257"/>
      <c r="D13257"/>
      <c r="E13257"/>
      <c r="F13257"/>
      <c r="G13257"/>
      <c r="H13257"/>
    </row>
    <row r="13258" spans="1:8" s="124" customFormat="1" x14ac:dyDescent="0.25">
      <c r="A13258"/>
      <c r="B13258"/>
      <c r="C13258"/>
      <c r="D13258"/>
      <c r="E13258"/>
      <c r="F13258"/>
      <c r="G13258"/>
      <c r="H13258"/>
    </row>
    <row r="13259" spans="1:8" s="124" customFormat="1" x14ac:dyDescent="0.25">
      <c r="A13259"/>
      <c r="B13259"/>
      <c r="C13259"/>
      <c r="D13259"/>
      <c r="E13259"/>
      <c r="F13259"/>
      <c r="G13259"/>
      <c r="H13259"/>
    </row>
    <row r="13260" spans="1:8" s="124" customFormat="1" x14ac:dyDescent="0.25">
      <c r="A13260"/>
      <c r="B13260"/>
      <c r="C13260"/>
      <c r="D13260"/>
      <c r="E13260"/>
      <c r="F13260"/>
      <c r="G13260"/>
      <c r="H13260"/>
    </row>
    <row r="13261" spans="1:8" s="124" customFormat="1" x14ac:dyDescent="0.25">
      <c r="A13261"/>
      <c r="B13261"/>
      <c r="C13261"/>
      <c r="D13261"/>
      <c r="E13261"/>
      <c r="F13261"/>
      <c r="G13261"/>
      <c r="H13261"/>
    </row>
    <row r="13262" spans="1:8" s="124" customFormat="1" x14ac:dyDescent="0.25">
      <c r="A13262"/>
      <c r="B13262"/>
      <c r="C13262"/>
      <c r="D13262"/>
      <c r="E13262"/>
      <c r="F13262"/>
      <c r="G13262"/>
      <c r="H13262"/>
    </row>
    <row r="13263" spans="1:8" s="124" customFormat="1" x14ac:dyDescent="0.25">
      <c r="A13263"/>
      <c r="B13263"/>
      <c r="C13263"/>
      <c r="D13263"/>
      <c r="E13263"/>
      <c r="F13263"/>
      <c r="G13263"/>
      <c r="H13263"/>
    </row>
    <row r="13264" spans="1:8" s="124" customFormat="1" x14ac:dyDescent="0.25">
      <c r="A13264"/>
      <c r="B13264"/>
      <c r="C13264"/>
      <c r="D13264"/>
      <c r="E13264"/>
      <c r="F13264"/>
      <c r="G13264"/>
      <c r="H13264"/>
    </row>
    <row r="13265" spans="1:8" s="124" customFormat="1" x14ac:dyDescent="0.25">
      <c r="A13265"/>
      <c r="B13265"/>
      <c r="C13265"/>
      <c r="D13265"/>
      <c r="E13265"/>
      <c r="F13265"/>
      <c r="G13265"/>
      <c r="H13265"/>
    </row>
    <row r="13266" spans="1:8" s="124" customFormat="1" x14ac:dyDescent="0.25">
      <c r="A13266"/>
      <c r="B13266"/>
      <c r="C13266"/>
      <c r="D13266"/>
      <c r="E13266"/>
      <c r="F13266"/>
      <c r="G13266"/>
      <c r="H13266"/>
    </row>
    <row r="13267" spans="1:8" s="124" customFormat="1" x14ac:dyDescent="0.25">
      <c r="A13267"/>
      <c r="B13267"/>
      <c r="C13267"/>
      <c r="D13267"/>
      <c r="E13267"/>
      <c r="F13267"/>
      <c r="G13267"/>
      <c r="H13267"/>
    </row>
    <row r="13268" spans="1:8" s="124" customFormat="1" x14ac:dyDescent="0.25">
      <c r="A13268"/>
      <c r="B13268"/>
      <c r="C13268"/>
      <c r="D13268"/>
      <c r="E13268"/>
      <c r="F13268"/>
      <c r="G13268"/>
      <c r="H13268"/>
    </row>
    <row r="13269" spans="1:8" s="124" customFormat="1" x14ac:dyDescent="0.25">
      <c r="A13269"/>
      <c r="B13269"/>
      <c r="C13269"/>
      <c r="D13269"/>
      <c r="E13269"/>
      <c r="F13269"/>
      <c r="G13269"/>
      <c r="H13269"/>
    </row>
    <row r="13270" spans="1:8" s="124" customFormat="1" x14ac:dyDescent="0.25">
      <c r="A13270"/>
      <c r="B13270"/>
      <c r="C13270"/>
      <c r="D13270"/>
      <c r="E13270"/>
      <c r="F13270"/>
      <c r="G13270"/>
      <c r="H13270"/>
    </row>
    <row r="13271" spans="1:8" s="124" customFormat="1" x14ac:dyDescent="0.25">
      <c r="A13271"/>
      <c r="B13271"/>
      <c r="C13271"/>
      <c r="D13271"/>
      <c r="E13271"/>
      <c r="F13271"/>
      <c r="G13271"/>
      <c r="H13271"/>
    </row>
    <row r="13272" spans="1:8" s="124" customFormat="1" x14ac:dyDescent="0.25">
      <c r="A13272"/>
      <c r="B13272"/>
      <c r="C13272"/>
      <c r="D13272"/>
      <c r="E13272"/>
      <c r="F13272"/>
      <c r="G13272"/>
      <c r="H13272"/>
    </row>
    <row r="13273" spans="1:8" s="124" customFormat="1" x14ac:dyDescent="0.25">
      <c r="A13273"/>
      <c r="B13273"/>
      <c r="C13273"/>
      <c r="D13273"/>
      <c r="E13273"/>
      <c r="F13273"/>
      <c r="G13273"/>
      <c r="H13273"/>
    </row>
    <row r="13274" spans="1:8" s="124" customFormat="1" x14ac:dyDescent="0.25">
      <c r="A13274"/>
      <c r="B13274"/>
      <c r="C13274"/>
      <c r="D13274"/>
      <c r="E13274"/>
      <c r="F13274"/>
      <c r="G13274"/>
      <c r="H13274"/>
    </row>
    <row r="13275" spans="1:8" s="124" customFormat="1" x14ac:dyDescent="0.25">
      <c r="A13275"/>
      <c r="B13275"/>
      <c r="C13275"/>
      <c r="D13275"/>
      <c r="E13275"/>
      <c r="F13275"/>
      <c r="G13275"/>
      <c r="H13275"/>
    </row>
    <row r="13276" spans="1:8" s="124" customFormat="1" x14ac:dyDescent="0.25">
      <c r="A13276"/>
      <c r="B13276"/>
      <c r="C13276"/>
      <c r="D13276"/>
      <c r="E13276"/>
      <c r="F13276"/>
      <c r="G13276"/>
      <c r="H13276"/>
    </row>
    <row r="13277" spans="1:8" s="124" customFormat="1" x14ac:dyDescent="0.25">
      <c r="A13277"/>
      <c r="B13277"/>
      <c r="C13277"/>
      <c r="D13277"/>
      <c r="E13277"/>
      <c r="F13277"/>
      <c r="G13277"/>
      <c r="H13277"/>
    </row>
    <row r="13278" spans="1:8" s="124" customFormat="1" x14ac:dyDescent="0.25">
      <c r="A13278"/>
      <c r="B13278"/>
      <c r="C13278"/>
      <c r="D13278"/>
      <c r="E13278"/>
      <c r="F13278"/>
      <c r="G13278"/>
      <c r="H13278"/>
    </row>
    <row r="13279" spans="1:8" s="124" customFormat="1" x14ac:dyDescent="0.25">
      <c r="A13279"/>
      <c r="B13279"/>
      <c r="C13279"/>
      <c r="D13279"/>
      <c r="E13279"/>
      <c r="F13279"/>
      <c r="G13279"/>
      <c r="H13279"/>
    </row>
    <row r="13280" spans="1:8" s="124" customFormat="1" x14ac:dyDescent="0.25">
      <c r="A13280"/>
      <c r="B13280"/>
      <c r="C13280"/>
      <c r="D13280"/>
      <c r="E13280"/>
      <c r="F13280"/>
      <c r="G13280"/>
      <c r="H13280"/>
    </row>
    <row r="13281" spans="1:8" s="124" customFormat="1" x14ac:dyDescent="0.25">
      <c r="A13281"/>
      <c r="B13281"/>
      <c r="C13281"/>
      <c r="D13281"/>
      <c r="E13281"/>
      <c r="F13281"/>
      <c r="G13281"/>
      <c r="H13281"/>
    </row>
    <row r="13282" spans="1:8" s="124" customFormat="1" x14ac:dyDescent="0.25">
      <c r="A13282"/>
      <c r="B13282"/>
      <c r="C13282"/>
      <c r="D13282"/>
      <c r="E13282"/>
      <c r="F13282"/>
      <c r="G13282"/>
      <c r="H13282"/>
    </row>
    <row r="13283" spans="1:8" s="124" customFormat="1" x14ac:dyDescent="0.25">
      <c r="A13283"/>
      <c r="B13283"/>
      <c r="C13283"/>
      <c r="D13283"/>
      <c r="E13283"/>
      <c r="F13283"/>
      <c r="G13283"/>
      <c r="H13283"/>
    </row>
    <row r="13284" spans="1:8" s="124" customFormat="1" x14ac:dyDescent="0.25">
      <c r="A13284"/>
      <c r="B13284"/>
      <c r="C13284"/>
      <c r="D13284"/>
      <c r="E13284"/>
      <c r="F13284"/>
      <c r="G13284"/>
      <c r="H13284"/>
    </row>
    <row r="13285" spans="1:8" s="124" customFormat="1" x14ac:dyDescent="0.25">
      <c r="A13285"/>
      <c r="B13285"/>
      <c r="C13285"/>
      <c r="D13285"/>
      <c r="E13285"/>
      <c r="F13285"/>
      <c r="G13285"/>
      <c r="H13285"/>
    </row>
    <row r="13286" spans="1:8" s="124" customFormat="1" x14ac:dyDescent="0.25">
      <c r="A13286"/>
      <c r="B13286"/>
      <c r="C13286"/>
      <c r="D13286"/>
      <c r="E13286"/>
      <c r="F13286"/>
      <c r="G13286"/>
      <c r="H13286"/>
    </row>
    <row r="13287" spans="1:8" s="124" customFormat="1" x14ac:dyDescent="0.25">
      <c r="A13287"/>
      <c r="B13287"/>
      <c r="C13287"/>
      <c r="D13287"/>
      <c r="E13287"/>
      <c r="F13287"/>
      <c r="G13287"/>
      <c r="H13287"/>
    </row>
    <row r="13288" spans="1:8" s="124" customFormat="1" x14ac:dyDescent="0.25">
      <c r="A13288"/>
      <c r="B13288"/>
      <c r="C13288"/>
      <c r="D13288"/>
      <c r="E13288"/>
      <c r="F13288"/>
      <c r="G13288"/>
      <c r="H13288"/>
    </row>
    <row r="13289" spans="1:8" s="124" customFormat="1" x14ac:dyDescent="0.25">
      <c r="A13289"/>
      <c r="B13289"/>
      <c r="C13289"/>
      <c r="D13289"/>
      <c r="E13289"/>
      <c r="F13289"/>
      <c r="G13289"/>
      <c r="H13289"/>
    </row>
    <row r="13290" spans="1:8" s="124" customFormat="1" x14ac:dyDescent="0.25">
      <c r="A13290"/>
      <c r="B13290"/>
      <c r="C13290"/>
      <c r="D13290"/>
      <c r="E13290"/>
      <c r="F13290"/>
      <c r="G13290"/>
      <c r="H13290"/>
    </row>
    <row r="13291" spans="1:8" s="124" customFormat="1" x14ac:dyDescent="0.25">
      <c r="A13291"/>
      <c r="B13291"/>
      <c r="C13291"/>
      <c r="D13291"/>
      <c r="E13291"/>
      <c r="F13291"/>
      <c r="G13291"/>
      <c r="H13291"/>
    </row>
    <row r="13292" spans="1:8" s="124" customFormat="1" x14ac:dyDescent="0.25">
      <c r="A13292"/>
      <c r="B13292"/>
      <c r="C13292"/>
      <c r="D13292"/>
      <c r="E13292"/>
      <c r="F13292"/>
      <c r="G13292"/>
      <c r="H13292"/>
    </row>
    <row r="13293" spans="1:8" s="124" customFormat="1" x14ac:dyDescent="0.25">
      <c r="A13293"/>
      <c r="B13293"/>
      <c r="C13293"/>
      <c r="D13293"/>
      <c r="E13293"/>
      <c r="F13293"/>
      <c r="G13293"/>
      <c r="H13293"/>
    </row>
    <row r="13294" spans="1:8" s="124" customFormat="1" x14ac:dyDescent="0.25">
      <c r="A13294"/>
      <c r="B13294"/>
      <c r="C13294"/>
      <c r="D13294"/>
      <c r="E13294"/>
      <c r="F13294"/>
      <c r="G13294"/>
      <c r="H13294"/>
    </row>
    <row r="13295" spans="1:8" s="124" customFormat="1" x14ac:dyDescent="0.25">
      <c r="A13295"/>
      <c r="B13295"/>
      <c r="C13295"/>
      <c r="D13295"/>
      <c r="E13295"/>
      <c r="F13295"/>
      <c r="G13295"/>
      <c r="H13295"/>
    </row>
    <row r="13296" spans="1:8" s="124" customFormat="1" x14ac:dyDescent="0.25">
      <c r="A13296"/>
      <c r="B13296"/>
      <c r="C13296"/>
      <c r="D13296"/>
      <c r="E13296"/>
      <c r="F13296"/>
      <c r="G13296"/>
      <c r="H13296"/>
    </row>
    <row r="13297" spans="1:8" s="124" customFormat="1" x14ac:dyDescent="0.25">
      <c r="A13297"/>
      <c r="B13297"/>
      <c r="C13297"/>
      <c r="D13297"/>
      <c r="E13297"/>
      <c r="F13297"/>
      <c r="G13297"/>
      <c r="H13297"/>
    </row>
    <row r="13298" spans="1:8" s="124" customFormat="1" x14ac:dyDescent="0.25">
      <c r="A13298"/>
      <c r="B13298"/>
      <c r="C13298"/>
      <c r="D13298"/>
      <c r="E13298"/>
      <c r="F13298"/>
      <c r="G13298"/>
      <c r="H13298"/>
    </row>
    <row r="13299" spans="1:8" s="124" customFormat="1" x14ac:dyDescent="0.25">
      <c r="A13299"/>
      <c r="B13299"/>
      <c r="C13299"/>
      <c r="D13299"/>
      <c r="E13299"/>
      <c r="F13299"/>
      <c r="G13299"/>
      <c r="H13299"/>
    </row>
    <row r="13300" spans="1:8" s="124" customFormat="1" x14ac:dyDescent="0.25">
      <c r="A13300"/>
      <c r="B13300"/>
      <c r="C13300"/>
      <c r="D13300"/>
      <c r="E13300"/>
      <c r="F13300"/>
      <c r="G13300"/>
      <c r="H13300"/>
    </row>
    <row r="13301" spans="1:8" s="124" customFormat="1" x14ac:dyDescent="0.25">
      <c r="A13301"/>
      <c r="B13301"/>
      <c r="C13301"/>
      <c r="D13301"/>
      <c r="E13301"/>
      <c r="F13301"/>
      <c r="G13301"/>
      <c r="H13301"/>
    </row>
    <row r="13302" spans="1:8" s="124" customFormat="1" x14ac:dyDescent="0.25">
      <c r="A13302"/>
      <c r="B13302"/>
      <c r="C13302"/>
      <c r="D13302"/>
      <c r="E13302"/>
      <c r="F13302"/>
      <c r="G13302"/>
      <c r="H13302"/>
    </row>
    <row r="13303" spans="1:8" s="124" customFormat="1" x14ac:dyDescent="0.25">
      <c r="A13303"/>
      <c r="B13303"/>
      <c r="C13303"/>
      <c r="D13303"/>
      <c r="E13303"/>
      <c r="F13303"/>
      <c r="G13303"/>
      <c r="H13303"/>
    </row>
    <row r="13304" spans="1:8" s="124" customFormat="1" x14ac:dyDescent="0.25">
      <c r="A13304"/>
      <c r="B13304"/>
      <c r="C13304"/>
      <c r="D13304"/>
      <c r="E13304"/>
      <c r="F13304"/>
      <c r="G13304"/>
      <c r="H13304"/>
    </row>
    <row r="13305" spans="1:8" s="124" customFormat="1" x14ac:dyDescent="0.25">
      <c r="A13305"/>
      <c r="B13305"/>
      <c r="C13305"/>
      <c r="D13305"/>
      <c r="E13305"/>
      <c r="F13305"/>
      <c r="G13305"/>
      <c r="H13305"/>
    </row>
    <row r="13306" spans="1:8" s="124" customFormat="1" x14ac:dyDescent="0.25">
      <c r="A13306"/>
      <c r="B13306"/>
      <c r="C13306"/>
      <c r="D13306"/>
      <c r="E13306"/>
      <c r="F13306"/>
      <c r="G13306"/>
      <c r="H13306"/>
    </row>
    <row r="13307" spans="1:8" s="124" customFormat="1" x14ac:dyDescent="0.25">
      <c r="A13307"/>
      <c r="B13307"/>
      <c r="C13307"/>
      <c r="D13307"/>
      <c r="E13307"/>
      <c r="F13307"/>
      <c r="G13307"/>
      <c r="H13307"/>
    </row>
    <row r="13308" spans="1:8" s="124" customFormat="1" x14ac:dyDescent="0.25">
      <c r="A13308"/>
      <c r="B13308"/>
      <c r="C13308"/>
      <c r="D13308"/>
      <c r="E13308"/>
      <c r="F13308"/>
      <c r="G13308"/>
      <c r="H13308"/>
    </row>
    <row r="13309" spans="1:8" s="124" customFormat="1" x14ac:dyDescent="0.25">
      <c r="A13309"/>
      <c r="B13309"/>
      <c r="C13309"/>
      <c r="D13309"/>
      <c r="E13309"/>
      <c r="F13309"/>
      <c r="G13309"/>
      <c r="H13309"/>
    </row>
    <row r="13310" spans="1:8" s="124" customFormat="1" x14ac:dyDescent="0.25">
      <c r="A13310"/>
      <c r="B13310"/>
      <c r="C13310"/>
      <c r="D13310"/>
      <c r="E13310"/>
      <c r="F13310"/>
      <c r="G13310"/>
      <c r="H13310"/>
    </row>
    <row r="13311" spans="1:8" s="124" customFormat="1" x14ac:dyDescent="0.25">
      <c r="A13311"/>
      <c r="B13311"/>
      <c r="C13311"/>
      <c r="D13311"/>
      <c r="E13311"/>
      <c r="F13311"/>
      <c r="G13311"/>
      <c r="H13311"/>
    </row>
    <row r="13312" spans="1:8" s="124" customFormat="1" x14ac:dyDescent="0.25">
      <c r="A13312"/>
      <c r="B13312"/>
      <c r="C13312"/>
      <c r="D13312"/>
      <c r="E13312"/>
      <c r="F13312"/>
      <c r="G13312"/>
      <c r="H13312"/>
    </row>
    <row r="13313" spans="1:8" s="124" customFormat="1" x14ac:dyDescent="0.25">
      <c r="A13313"/>
      <c r="B13313"/>
      <c r="C13313"/>
      <c r="D13313"/>
      <c r="E13313"/>
      <c r="F13313"/>
      <c r="G13313"/>
      <c r="H13313"/>
    </row>
    <row r="13314" spans="1:8" s="124" customFormat="1" x14ac:dyDescent="0.25">
      <c r="A13314"/>
      <c r="B13314"/>
      <c r="C13314"/>
      <c r="D13314"/>
      <c r="E13314"/>
      <c r="F13314"/>
      <c r="G13314"/>
      <c r="H13314"/>
    </row>
    <row r="13315" spans="1:8" s="124" customFormat="1" x14ac:dyDescent="0.25">
      <c r="A13315"/>
      <c r="B13315"/>
      <c r="C13315"/>
      <c r="D13315"/>
      <c r="E13315"/>
      <c r="F13315"/>
      <c r="G13315"/>
      <c r="H13315"/>
    </row>
    <row r="13316" spans="1:8" s="124" customFormat="1" x14ac:dyDescent="0.25">
      <c r="A13316"/>
      <c r="B13316"/>
      <c r="C13316"/>
      <c r="D13316"/>
      <c r="E13316"/>
      <c r="F13316"/>
      <c r="G13316"/>
      <c r="H13316"/>
    </row>
    <row r="13317" spans="1:8" s="124" customFormat="1" x14ac:dyDescent="0.25">
      <c r="A13317"/>
      <c r="B13317"/>
      <c r="C13317"/>
      <c r="D13317"/>
      <c r="E13317"/>
      <c r="F13317"/>
      <c r="G13317"/>
      <c r="H13317"/>
    </row>
    <row r="13318" spans="1:8" s="124" customFormat="1" x14ac:dyDescent="0.25">
      <c r="A13318"/>
      <c r="B13318"/>
      <c r="C13318"/>
      <c r="D13318"/>
      <c r="E13318"/>
      <c r="F13318"/>
      <c r="G13318"/>
      <c r="H13318"/>
    </row>
    <row r="13319" spans="1:8" s="124" customFormat="1" x14ac:dyDescent="0.25">
      <c r="A13319"/>
      <c r="B13319"/>
      <c r="C13319"/>
      <c r="D13319"/>
      <c r="E13319"/>
      <c r="F13319"/>
      <c r="G13319"/>
      <c r="H13319"/>
    </row>
    <row r="13320" spans="1:8" s="124" customFormat="1" x14ac:dyDescent="0.25">
      <c r="A13320"/>
      <c r="B13320"/>
      <c r="C13320"/>
      <c r="D13320"/>
      <c r="E13320"/>
      <c r="F13320"/>
      <c r="G13320"/>
      <c r="H13320"/>
    </row>
    <row r="13321" spans="1:8" s="124" customFormat="1" x14ac:dyDescent="0.25">
      <c r="A13321"/>
      <c r="B13321"/>
      <c r="C13321"/>
      <c r="D13321"/>
      <c r="E13321"/>
      <c r="F13321"/>
      <c r="G13321"/>
      <c r="H13321"/>
    </row>
    <row r="13322" spans="1:8" s="124" customFormat="1" x14ac:dyDescent="0.25">
      <c r="A13322"/>
      <c r="B13322"/>
      <c r="C13322"/>
      <c r="D13322"/>
      <c r="E13322"/>
      <c r="F13322"/>
      <c r="G13322"/>
      <c r="H13322"/>
    </row>
    <row r="13323" spans="1:8" s="124" customFormat="1" x14ac:dyDescent="0.25">
      <c r="A13323"/>
      <c r="B13323"/>
      <c r="C13323"/>
      <c r="D13323"/>
      <c r="E13323"/>
      <c r="F13323"/>
      <c r="G13323"/>
      <c r="H13323"/>
    </row>
    <row r="13324" spans="1:8" s="124" customFormat="1" x14ac:dyDescent="0.25">
      <c r="A13324"/>
      <c r="B13324"/>
      <c r="C13324"/>
      <c r="D13324"/>
      <c r="E13324"/>
      <c r="F13324"/>
      <c r="G13324"/>
      <c r="H13324"/>
    </row>
    <row r="13325" spans="1:8" s="124" customFormat="1" x14ac:dyDescent="0.25">
      <c r="A13325"/>
      <c r="B13325"/>
      <c r="C13325"/>
      <c r="D13325"/>
      <c r="E13325"/>
      <c r="F13325"/>
      <c r="G13325"/>
      <c r="H13325"/>
    </row>
    <row r="13326" spans="1:8" s="124" customFormat="1" x14ac:dyDescent="0.25">
      <c r="A13326"/>
      <c r="B13326"/>
      <c r="C13326"/>
      <c r="D13326"/>
      <c r="E13326"/>
      <c r="F13326"/>
      <c r="G13326"/>
      <c r="H13326"/>
    </row>
    <row r="13327" spans="1:8" s="124" customFormat="1" x14ac:dyDescent="0.25">
      <c r="A13327"/>
      <c r="B13327"/>
      <c r="C13327"/>
      <c r="D13327"/>
      <c r="E13327"/>
      <c r="F13327"/>
      <c r="G13327"/>
      <c r="H13327"/>
    </row>
    <row r="13328" spans="1:8" s="124" customFormat="1" x14ac:dyDescent="0.25">
      <c r="A13328"/>
      <c r="B13328"/>
      <c r="C13328"/>
      <c r="D13328"/>
      <c r="E13328"/>
      <c r="F13328"/>
      <c r="G13328"/>
      <c r="H13328"/>
    </row>
    <row r="13329" spans="1:8" s="124" customFormat="1" x14ac:dyDescent="0.25">
      <c r="A13329"/>
      <c r="B13329"/>
      <c r="C13329"/>
      <c r="D13329"/>
      <c r="E13329"/>
      <c r="F13329"/>
      <c r="G13329"/>
      <c r="H13329"/>
    </row>
    <row r="13330" spans="1:8" s="124" customFormat="1" x14ac:dyDescent="0.25">
      <c r="A13330"/>
      <c r="B13330"/>
      <c r="C13330"/>
      <c r="D13330"/>
      <c r="E13330"/>
      <c r="F13330"/>
      <c r="G13330"/>
      <c r="H13330"/>
    </row>
    <row r="13331" spans="1:8" s="124" customFormat="1" x14ac:dyDescent="0.25">
      <c r="A13331"/>
      <c r="B13331"/>
      <c r="C13331"/>
      <c r="D13331"/>
      <c r="E13331"/>
      <c r="F13331"/>
      <c r="G13331"/>
      <c r="H13331"/>
    </row>
    <row r="13332" spans="1:8" s="124" customFormat="1" x14ac:dyDescent="0.25">
      <c r="A13332"/>
      <c r="B13332"/>
      <c r="C13332"/>
      <c r="D13332"/>
      <c r="E13332"/>
      <c r="F13332"/>
      <c r="G13332"/>
      <c r="H13332"/>
    </row>
    <row r="13333" spans="1:8" s="124" customFormat="1" x14ac:dyDescent="0.25">
      <c r="A13333"/>
      <c r="B13333"/>
      <c r="C13333"/>
      <c r="D13333"/>
      <c r="E13333"/>
      <c r="F13333"/>
      <c r="G13333"/>
      <c r="H13333"/>
    </row>
    <row r="13334" spans="1:8" s="124" customFormat="1" x14ac:dyDescent="0.25">
      <c r="A13334"/>
      <c r="B13334"/>
      <c r="C13334"/>
      <c r="D13334"/>
      <c r="E13334"/>
      <c r="F13334"/>
      <c r="G13334"/>
      <c r="H13334"/>
    </row>
    <row r="13335" spans="1:8" s="124" customFormat="1" x14ac:dyDescent="0.25">
      <c r="A13335"/>
      <c r="B13335"/>
      <c r="C13335"/>
      <c r="D13335"/>
      <c r="E13335"/>
      <c r="F13335"/>
      <c r="G13335"/>
      <c r="H13335"/>
    </row>
    <row r="13336" spans="1:8" s="124" customFormat="1" x14ac:dyDescent="0.25">
      <c r="A13336"/>
      <c r="B13336"/>
      <c r="C13336"/>
      <c r="D13336"/>
      <c r="E13336"/>
      <c r="F13336"/>
      <c r="G13336"/>
      <c r="H13336"/>
    </row>
    <row r="13337" spans="1:8" s="124" customFormat="1" x14ac:dyDescent="0.25">
      <c r="A13337"/>
      <c r="B13337"/>
      <c r="C13337"/>
      <c r="D13337"/>
      <c r="E13337"/>
      <c r="F13337"/>
      <c r="G13337"/>
      <c r="H13337"/>
    </row>
    <row r="13338" spans="1:8" s="124" customFormat="1" x14ac:dyDescent="0.25">
      <c r="A13338"/>
      <c r="B13338"/>
      <c r="C13338"/>
      <c r="D13338"/>
      <c r="E13338"/>
      <c r="F13338"/>
      <c r="G13338"/>
      <c r="H13338"/>
    </row>
    <row r="13339" spans="1:8" s="124" customFormat="1" x14ac:dyDescent="0.25">
      <c r="A13339"/>
      <c r="B13339"/>
      <c r="C13339"/>
      <c r="D13339"/>
      <c r="E13339"/>
      <c r="F13339"/>
      <c r="G13339"/>
      <c r="H13339"/>
    </row>
    <row r="13340" spans="1:8" s="124" customFormat="1" x14ac:dyDescent="0.25">
      <c r="A13340"/>
      <c r="B13340"/>
      <c r="C13340"/>
      <c r="D13340"/>
      <c r="E13340"/>
      <c r="F13340"/>
      <c r="G13340"/>
      <c r="H13340"/>
    </row>
    <row r="13341" spans="1:8" s="124" customFormat="1" x14ac:dyDescent="0.25">
      <c r="A13341"/>
      <c r="B13341"/>
      <c r="C13341"/>
      <c r="D13341"/>
      <c r="E13341"/>
      <c r="F13341"/>
      <c r="G13341"/>
      <c r="H13341"/>
    </row>
    <row r="13342" spans="1:8" s="124" customFormat="1" x14ac:dyDescent="0.25">
      <c r="A13342"/>
      <c r="B13342"/>
      <c r="C13342"/>
      <c r="D13342"/>
      <c r="E13342"/>
      <c r="F13342"/>
      <c r="G13342"/>
      <c r="H13342"/>
    </row>
    <row r="13343" spans="1:8" s="124" customFormat="1" x14ac:dyDescent="0.25">
      <c r="A13343"/>
      <c r="B13343"/>
      <c r="C13343"/>
      <c r="D13343"/>
      <c r="E13343"/>
      <c r="F13343"/>
      <c r="G13343"/>
      <c r="H13343"/>
    </row>
    <row r="13344" spans="1:8" s="124" customFormat="1" x14ac:dyDescent="0.25">
      <c r="A13344"/>
      <c r="B13344"/>
      <c r="C13344"/>
      <c r="D13344"/>
      <c r="E13344"/>
      <c r="F13344"/>
      <c r="G13344"/>
      <c r="H13344"/>
    </row>
    <row r="13345" spans="1:8" s="124" customFormat="1" x14ac:dyDescent="0.25">
      <c r="A13345"/>
      <c r="B13345"/>
      <c r="C13345"/>
      <c r="D13345"/>
      <c r="E13345"/>
      <c r="F13345"/>
      <c r="G13345"/>
      <c r="H13345"/>
    </row>
    <row r="13346" spans="1:8" s="124" customFormat="1" x14ac:dyDescent="0.25">
      <c r="A13346"/>
      <c r="B13346"/>
      <c r="C13346"/>
      <c r="D13346"/>
      <c r="E13346"/>
      <c r="F13346"/>
      <c r="G13346"/>
      <c r="H13346"/>
    </row>
    <row r="13347" spans="1:8" s="124" customFormat="1" x14ac:dyDescent="0.25">
      <c r="A13347"/>
      <c r="B13347"/>
      <c r="C13347"/>
      <c r="D13347"/>
      <c r="E13347"/>
      <c r="F13347"/>
      <c r="G13347"/>
      <c r="H13347"/>
    </row>
    <row r="13348" spans="1:8" s="124" customFormat="1" x14ac:dyDescent="0.25">
      <c r="A13348"/>
      <c r="B13348"/>
      <c r="C13348"/>
      <c r="D13348"/>
      <c r="E13348"/>
      <c r="F13348"/>
      <c r="G13348"/>
      <c r="H13348"/>
    </row>
    <row r="13349" spans="1:8" s="124" customFormat="1" x14ac:dyDescent="0.25">
      <c r="A13349"/>
      <c r="B13349"/>
      <c r="C13349"/>
      <c r="D13349"/>
      <c r="E13349"/>
      <c r="F13349"/>
      <c r="G13349"/>
      <c r="H13349"/>
    </row>
    <row r="13350" spans="1:8" s="124" customFormat="1" x14ac:dyDescent="0.25">
      <c r="A13350"/>
      <c r="B13350"/>
      <c r="C13350"/>
      <c r="D13350"/>
      <c r="E13350"/>
      <c r="F13350"/>
      <c r="G13350"/>
      <c r="H13350"/>
    </row>
    <row r="13351" spans="1:8" s="124" customFormat="1" x14ac:dyDescent="0.25">
      <c r="A13351"/>
      <c r="B13351"/>
      <c r="C13351"/>
      <c r="D13351"/>
      <c r="E13351"/>
      <c r="F13351"/>
      <c r="G13351"/>
      <c r="H13351"/>
    </row>
    <row r="13352" spans="1:8" s="124" customFormat="1" x14ac:dyDescent="0.25">
      <c r="A13352"/>
      <c r="B13352"/>
      <c r="C13352"/>
      <c r="D13352"/>
      <c r="E13352"/>
      <c r="F13352"/>
      <c r="G13352"/>
      <c r="H13352"/>
    </row>
    <row r="13353" spans="1:8" s="124" customFormat="1" x14ac:dyDescent="0.25">
      <c r="A13353"/>
      <c r="B13353"/>
      <c r="C13353"/>
      <c r="D13353"/>
      <c r="E13353"/>
      <c r="F13353"/>
      <c r="G13353"/>
      <c r="H13353"/>
    </row>
    <row r="13354" spans="1:8" s="124" customFormat="1" x14ac:dyDescent="0.25">
      <c r="A13354"/>
      <c r="B13354"/>
      <c r="C13354"/>
      <c r="D13354"/>
      <c r="E13354"/>
      <c r="F13354"/>
      <c r="G13354"/>
      <c r="H13354"/>
    </row>
    <row r="13355" spans="1:8" s="124" customFormat="1" x14ac:dyDescent="0.25">
      <c r="A13355"/>
      <c r="B13355"/>
      <c r="C13355"/>
      <c r="D13355"/>
      <c r="E13355"/>
      <c r="F13355"/>
      <c r="G13355"/>
      <c r="H13355"/>
    </row>
    <row r="13356" spans="1:8" s="124" customFormat="1" x14ac:dyDescent="0.25">
      <c r="A13356"/>
      <c r="B13356"/>
      <c r="C13356"/>
      <c r="D13356"/>
      <c r="E13356"/>
      <c r="F13356"/>
      <c r="G13356"/>
      <c r="H13356"/>
    </row>
    <row r="13357" spans="1:8" s="124" customFormat="1" x14ac:dyDescent="0.25">
      <c r="A13357"/>
      <c r="B13357"/>
      <c r="C13357"/>
      <c r="D13357"/>
      <c r="E13357"/>
      <c r="F13357"/>
      <c r="G13357"/>
      <c r="H13357"/>
    </row>
    <row r="13358" spans="1:8" s="124" customFormat="1" x14ac:dyDescent="0.25">
      <c r="A13358"/>
      <c r="B13358"/>
      <c r="C13358"/>
      <c r="D13358"/>
      <c r="E13358"/>
      <c r="F13358"/>
      <c r="G13358"/>
      <c r="H13358"/>
    </row>
    <row r="13359" spans="1:8" s="124" customFormat="1" x14ac:dyDescent="0.25">
      <c r="A13359"/>
      <c r="B13359"/>
      <c r="C13359"/>
      <c r="D13359"/>
      <c r="E13359"/>
      <c r="F13359"/>
      <c r="G13359"/>
      <c r="H13359"/>
    </row>
    <row r="13360" spans="1:8" s="124" customFormat="1" x14ac:dyDescent="0.25">
      <c r="A13360"/>
      <c r="B13360"/>
      <c r="C13360"/>
      <c r="D13360"/>
      <c r="E13360"/>
      <c r="F13360"/>
      <c r="G13360"/>
      <c r="H13360"/>
    </row>
    <row r="13361" spans="1:8" s="124" customFormat="1" x14ac:dyDescent="0.25">
      <c r="A13361"/>
      <c r="B13361"/>
      <c r="C13361"/>
      <c r="D13361"/>
      <c r="E13361"/>
      <c r="F13361"/>
      <c r="G13361"/>
      <c r="H13361"/>
    </row>
    <row r="13362" spans="1:8" s="124" customFormat="1" x14ac:dyDescent="0.25">
      <c r="A13362"/>
      <c r="B13362"/>
      <c r="C13362"/>
      <c r="D13362"/>
      <c r="E13362"/>
      <c r="F13362"/>
      <c r="G13362"/>
      <c r="H13362"/>
    </row>
    <row r="13363" spans="1:8" s="124" customFormat="1" x14ac:dyDescent="0.25">
      <c r="A13363"/>
      <c r="B13363"/>
      <c r="C13363"/>
      <c r="D13363"/>
      <c r="E13363"/>
      <c r="F13363"/>
      <c r="G13363"/>
      <c r="H13363"/>
    </row>
    <row r="13364" spans="1:8" s="124" customFormat="1" x14ac:dyDescent="0.25">
      <c r="A13364"/>
      <c r="B13364"/>
      <c r="C13364"/>
      <c r="D13364"/>
      <c r="E13364"/>
      <c r="F13364"/>
      <c r="G13364"/>
      <c r="H13364"/>
    </row>
    <row r="13365" spans="1:8" s="124" customFormat="1" x14ac:dyDescent="0.25">
      <c r="A13365"/>
      <c r="B13365"/>
      <c r="C13365"/>
      <c r="D13365"/>
      <c r="E13365"/>
      <c r="F13365"/>
      <c r="G13365"/>
      <c r="H13365"/>
    </row>
    <row r="13366" spans="1:8" s="124" customFormat="1" x14ac:dyDescent="0.25">
      <c r="A13366"/>
      <c r="B13366"/>
      <c r="C13366"/>
      <c r="D13366"/>
      <c r="E13366"/>
      <c r="F13366"/>
      <c r="G13366"/>
      <c r="H13366"/>
    </row>
    <row r="13367" spans="1:8" s="124" customFormat="1" x14ac:dyDescent="0.25">
      <c r="A13367"/>
      <c r="B13367"/>
      <c r="C13367"/>
      <c r="D13367"/>
      <c r="E13367"/>
      <c r="F13367"/>
      <c r="G13367"/>
      <c r="H13367"/>
    </row>
    <row r="13368" spans="1:8" s="124" customFormat="1" x14ac:dyDescent="0.25">
      <c r="A13368"/>
      <c r="B13368"/>
      <c r="C13368"/>
      <c r="D13368"/>
      <c r="E13368"/>
      <c r="F13368"/>
      <c r="G13368"/>
      <c r="H13368"/>
    </row>
    <row r="13369" spans="1:8" s="124" customFormat="1" x14ac:dyDescent="0.25">
      <c r="A13369"/>
      <c r="B13369"/>
      <c r="C13369"/>
      <c r="D13369"/>
      <c r="E13369"/>
      <c r="F13369"/>
      <c r="G13369"/>
      <c r="H13369"/>
    </row>
    <row r="13370" spans="1:8" s="124" customFormat="1" x14ac:dyDescent="0.25">
      <c r="A13370"/>
      <c r="B13370"/>
      <c r="C13370"/>
      <c r="D13370"/>
      <c r="E13370"/>
      <c r="F13370"/>
      <c r="G13370"/>
      <c r="H13370"/>
    </row>
    <row r="13371" spans="1:8" s="124" customFormat="1" x14ac:dyDescent="0.25">
      <c r="A13371"/>
      <c r="B13371"/>
      <c r="C13371"/>
      <c r="D13371"/>
      <c r="E13371"/>
      <c r="F13371"/>
      <c r="G13371"/>
      <c r="H13371"/>
    </row>
    <row r="13372" spans="1:8" s="124" customFormat="1" x14ac:dyDescent="0.25">
      <c r="A13372"/>
      <c r="B13372"/>
      <c r="C13372"/>
      <c r="D13372"/>
      <c r="E13372"/>
      <c r="F13372"/>
      <c r="G13372"/>
      <c r="H13372"/>
    </row>
    <row r="13373" spans="1:8" s="124" customFormat="1" x14ac:dyDescent="0.25">
      <c r="A13373"/>
      <c r="B13373"/>
      <c r="C13373"/>
      <c r="D13373"/>
      <c r="E13373"/>
      <c r="F13373"/>
      <c r="G13373"/>
      <c r="H13373"/>
    </row>
    <row r="13374" spans="1:8" s="124" customFormat="1" x14ac:dyDescent="0.25">
      <c r="A13374"/>
      <c r="B13374"/>
      <c r="C13374"/>
      <c r="D13374"/>
      <c r="E13374"/>
      <c r="F13374"/>
      <c r="G13374"/>
      <c r="H13374"/>
    </row>
    <row r="13375" spans="1:8" s="124" customFormat="1" x14ac:dyDescent="0.25">
      <c r="A13375"/>
      <c r="B13375"/>
      <c r="C13375"/>
      <c r="D13375"/>
      <c r="E13375"/>
      <c r="F13375"/>
      <c r="G13375"/>
      <c r="H13375"/>
    </row>
    <row r="13376" spans="1:8" s="124" customFormat="1" x14ac:dyDescent="0.25">
      <c r="A13376"/>
      <c r="B13376"/>
      <c r="C13376"/>
      <c r="D13376"/>
      <c r="E13376"/>
      <c r="F13376"/>
      <c r="G13376"/>
      <c r="H13376"/>
    </row>
    <row r="13377" spans="1:8" s="124" customFormat="1" x14ac:dyDescent="0.25">
      <c r="A13377"/>
      <c r="B13377"/>
      <c r="C13377"/>
      <c r="D13377"/>
      <c r="E13377"/>
      <c r="F13377"/>
      <c r="G13377"/>
      <c r="H13377"/>
    </row>
    <row r="13378" spans="1:8" s="124" customFormat="1" x14ac:dyDescent="0.25">
      <c r="A13378"/>
      <c r="B13378"/>
      <c r="C13378"/>
      <c r="D13378"/>
      <c r="E13378"/>
      <c r="F13378"/>
      <c r="G13378"/>
      <c r="H13378"/>
    </row>
    <row r="13379" spans="1:8" s="124" customFormat="1" x14ac:dyDescent="0.25">
      <c r="A13379"/>
      <c r="B13379"/>
      <c r="C13379"/>
      <c r="D13379"/>
      <c r="E13379"/>
      <c r="F13379"/>
      <c r="G13379"/>
      <c r="H13379"/>
    </row>
    <row r="13380" spans="1:8" s="124" customFormat="1" x14ac:dyDescent="0.25">
      <c r="A13380"/>
      <c r="B13380"/>
      <c r="C13380"/>
      <c r="D13380"/>
      <c r="E13380"/>
      <c r="F13380"/>
      <c r="G13380"/>
      <c r="H13380"/>
    </row>
    <row r="13381" spans="1:8" s="124" customFormat="1" x14ac:dyDescent="0.25">
      <c r="A13381"/>
      <c r="B13381"/>
      <c r="C13381"/>
      <c r="D13381"/>
      <c r="E13381"/>
      <c r="F13381"/>
      <c r="G13381"/>
      <c r="H13381"/>
    </row>
    <row r="13382" spans="1:8" s="124" customFormat="1" x14ac:dyDescent="0.25">
      <c r="A13382"/>
      <c r="B13382"/>
      <c r="C13382"/>
      <c r="D13382"/>
      <c r="E13382"/>
      <c r="F13382"/>
      <c r="G13382"/>
      <c r="H13382"/>
    </row>
    <row r="13383" spans="1:8" s="124" customFormat="1" x14ac:dyDescent="0.25">
      <c r="A13383"/>
      <c r="B13383"/>
      <c r="C13383"/>
      <c r="D13383"/>
      <c r="E13383"/>
      <c r="F13383"/>
      <c r="G13383"/>
      <c r="H13383"/>
    </row>
    <row r="13384" spans="1:8" s="124" customFormat="1" x14ac:dyDescent="0.25">
      <c r="A13384"/>
      <c r="B13384"/>
      <c r="C13384"/>
      <c r="D13384"/>
      <c r="E13384"/>
      <c r="F13384"/>
      <c r="G13384"/>
      <c r="H13384"/>
    </row>
    <row r="13385" spans="1:8" s="124" customFormat="1" x14ac:dyDescent="0.25">
      <c r="A13385"/>
      <c r="B13385"/>
      <c r="C13385"/>
      <c r="D13385"/>
      <c r="E13385"/>
      <c r="F13385"/>
      <c r="G13385"/>
      <c r="H13385"/>
    </row>
    <row r="13386" spans="1:8" s="124" customFormat="1" x14ac:dyDescent="0.25">
      <c r="A13386"/>
      <c r="B13386"/>
      <c r="C13386"/>
      <c r="D13386"/>
      <c r="E13386"/>
      <c r="F13386"/>
      <c r="G13386"/>
      <c r="H13386"/>
    </row>
    <row r="13387" spans="1:8" s="124" customFormat="1" x14ac:dyDescent="0.25">
      <c r="A13387"/>
      <c r="B13387"/>
      <c r="C13387"/>
      <c r="D13387"/>
      <c r="E13387"/>
      <c r="F13387"/>
      <c r="G13387"/>
      <c r="H13387"/>
    </row>
    <row r="13388" spans="1:8" s="124" customFormat="1" x14ac:dyDescent="0.25">
      <c r="A13388"/>
      <c r="B13388"/>
      <c r="C13388"/>
      <c r="D13388"/>
      <c r="E13388"/>
      <c r="F13388"/>
      <c r="G13388"/>
      <c r="H13388"/>
    </row>
    <row r="13389" spans="1:8" s="124" customFormat="1" x14ac:dyDescent="0.25">
      <c r="A13389"/>
      <c r="B13389"/>
      <c r="C13389"/>
      <c r="D13389"/>
      <c r="E13389"/>
      <c r="F13389"/>
      <c r="G13389"/>
      <c r="H13389"/>
    </row>
    <row r="13390" spans="1:8" s="124" customFormat="1" x14ac:dyDescent="0.25">
      <c r="A13390"/>
      <c r="B13390"/>
      <c r="C13390"/>
      <c r="D13390"/>
      <c r="E13390"/>
      <c r="F13390"/>
      <c r="G13390"/>
      <c r="H13390"/>
    </row>
    <row r="13391" spans="1:8" s="124" customFormat="1" x14ac:dyDescent="0.25">
      <c r="A13391"/>
      <c r="B13391"/>
      <c r="C13391"/>
      <c r="D13391"/>
      <c r="E13391"/>
      <c r="F13391"/>
      <c r="G13391"/>
      <c r="H13391"/>
    </row>
    <row r="13392" spans="1:8" s="124" customFormat="1" x14ac:dyDescent="0.25">
      <c r="A13392"/>
      <c r="B13392"/>
      <c r="C13392"/>
      <c r="D13392"/>
      <c r="E13392"/>
      <c r="F13392"/>
      <c r="G13392"/>
      <c r="H13392"/>
    </row>
    <row r="13393" spans="1:8" s="124" customFormat="1" x14ac:dyDescent="0.25">
      <c r="A13393"/>
      <c r="B13393"/>
      <c r="C13393"/>
      <c r="D13393"/>
      <c r="E13393"/>
      <c r="F13393"/>
      <c r="G13393"/>
      <c r="H13393"/>
    </row>
    <row r="13394" spans="1:8" s="124" customFormat="1" x14ac:dyDescent="0.25">
      <c r="A13394"/>
      <c r="B13394"/>
      <c r="C13394"/>
      <c r="D13394"/>
      <c r="E13394"/>
      <c r="F13394"/>
      <c r="G13394"/>
      <c r="H13394"/>
    </row>
    <row r="13395" spans="1:8" s="124" customFormat="1" x14ac:dyDescent="0.25">
      <c r="A13395"/>
      <c r="B13395"/>
      <c r="C13395"/>
      <c r="D13395"/>
      <c r="E13395"/>
      <c r="F13395"/>
      <c r="G13395"/>
      <c r="H13395"/>
    </row>
    <row r="13396" spans="1:8" s="124" customFormat="1" x14ac:dyDescent="0.25">
      <c r="A13396"/>
      <c r="B13396"/>
      <c r="C13396"/>
      <c r="D13396"/>
      <c r="E13396"/>
      <c r="F13396"/>
      <c r="G13396"/>
      <c r="H13396"/>
    </row>
    <row r="13397" spans="1:8" s="124" customFormat="1" x14ac:dyDescent="0.25">
      <c r="A13397"/>
      <c r="B13397"/>
      <c r="C13397"/>
      <c r="D13397"/>
      <c r="E13397"/>
      <c r="F13397"/>
      <c r="G13397"/>
      <c r="H13397"/>
    </row>
    <row r="13398" spans="1:8" s="124" customFormat="1" x14ac:dyDescent="0.25">
      <c r="A13398"/>
      <c r="B13398"/>
      <c r="C13398"/>
      <c r="D13398"/>
      <c r="E13398"/>
      <c r="F13398"/>
      <c r="G13398"/>
      <c r="H13398"/>
    </row>
    <row r="13399" spans="1:8" s="124" customFormat="1" x14ac:dyDescent="0.25">
      <c r="A13399"/>
      <c r="B13399"/>
      <c r="C13399"/>
      <c r="D13399"/>
      <c r="E13399"/>
      <c r="F13399"/>
      <c r="G13399"/>
      <c r="H13399"/>
    </row>
    <row r="13400" spans="1:8" s="124" customFormat="1" x14ac:dyDescent="0.25">
      <c r="A13400"/>
      <c r="B13400"/>
      <c r="C13400"/>
      <c r="D13400"/>
      <c r="E13400"/>
      <c r="F13400"/>
      <c r="G13400"/>
      <c r="H13400"/>
    </row>
    <row r="13401" spans="1:8" s="124" customFormat="1" x14ac:dyDescent="0.25">
      <c r="A13401"/>
      <c r="B13401"/>
      <c r="C13401"/>
      <c r="D13401"/>
      <c r="E13401"/>
      <c r="F13401"/>
      <c r="G13401"/>
      <c r="H13401"/>
    </row>
    <row r="13402" spans="1:8" s="124" customFormat="1" x14ac:dyDescent="0.25">
      <c r="A13402"/>
      <c r="B13402"/>
      <c r="C13402"/>
      <c r="D13402"/>
      <c r="E13402"/>
      <c r="F13402"/>
      <c r="G13402"/>
      <c r="H13402"/>
    </row>
    <row r="13403" spans="1:8" s="124" customFormat="1" x14ac:dyDescent="0.25">
      <c r="A13403"/>
      <c r="B13403"/>
      <c r="C13403"/>
      <c r="D13403"/>
      <c r="E13403"/>
      <c r="F13403"/>
      <c r="G13403"/>
      <c r="H13403"/>
    </row>
    <row r="13404" spans="1:8" s="124" customFormat="1" x14ac:dyDescent="0.25">
      <c r="A13404"/>
      <c r="B13404"/>
      <c r="C13404"/>
      <c r="D13404"/>
      <c r="E13404"/>
      <c r="F13404"/>
      <c r="G13404"/>
      <c r="H13404"/>
    </row>
    <row r="13405" spans="1:8" s="124" customFormat="1" x14ac:dyDescent="0.25">
      <c r="A13405"/>
      <c r="B13405"/>
      <c r="C13405"/>
      <c r="D13405"/>
      <c r="E13405"/>
      <c r="F13405"/>
      <c r="G13405"/>
      <c r="H13405"/>
    </row>
    <row r="13406" spans="1:8" s="124" customFormat="1" x14ac:dyDescent="0.25">
      <c r="A13406"/>
      <c r="B13406"/>
      <c r="C13406"/>
      <c r="D13406"/>
      <c r="E13406"/>
      <c r="F13406"/>
      <c r="G13406"/>
      <c r="H13406"/>
    </row>
    <row r="13407" spans="1:8" s="124" customFormat="1" x14ac:dyDescent="0.25">
      <c r="A13407"/>
      <c r="B13407"/>
      <c r="C13407"/>
      <c r="D13407"/>
      <c r="E13407"/>
      <c r="F13407"/>
      <c r="G13407"/>
      <c r="H13407"/>
    </row>
    <row r="13408" spans="1:8" s="124" customFormat="1" x14ac:dyDescent="0.25">
      <c r="A13408"/>
      <c r="B13408"/>
      <c r="C13408"/>
      <c r="D13408"/>
      <c r="E13408"/>
      <c r="F13408"/>
      <c r="G13408"/>
      <c r="H13408"/>
    </row>
    <row r="13409" spans="1:8" s="124" customFormat="1" x14ac:dyDescent="0.25">
      <c r="A13409"/>
      <c r="B13409"/>
      <c r="C13409"/>
      <c r="D13409"/>
      <c r="E13409"/>
      <c r="F13409"/>
      <c r="G13409"/>
      <c r="H13409"/>
    </row>
    <row r="13410" spans="1:8" s="124" customFormat="1" x14ac:dyDescent="0.25">
      <c r="A13410"/>
      <c r="B13410"/>
      <c r="C13410"/>
      <c r="D13410"/>
      <c r="E13410"/>
      <c r="F13410"/>
      <c r="G13410"/>
      <c r="H13410"/>
    </row>
    <row r="13411" spans="1:8" s="124" customFormat="1" x14ac:dyDescent="0.25">
      <c r="A13411"/>
      <c r="B13411"/>
      <c r="C13411"/>
      <c r="D13411"/>
      <c r="E13411"/>
      <c r="F13411"/>
      <c r="G13411"/>
      <c r="H13411"/>
    </row>
    <row r="13412" spans="1:8" s="124" customFormat="1" x14ac:dyDescent="0.25">
      <c r="A13412"/>
      <c r="B13412"/>
      <c r="C13412"/>
      <c r="D13412"/>
      <c r="E13412"/>
      <c r="F13412"/>
      <c r="G13412"/>
      <c r="H13412"/>
    </row>
    <row r="13413" spans="1:8" s="124" customFormat="1" x14ac:dyDescent="0.25">
      <c r="A13413"/>
      <c r="B13413"/>
      <c r="C13413"/>
      <c r="D13413"/>
      <c r="E13413"/>
      <c r="F13413"/>
      <c r="G13413"/>
      <c r="H13413"/>
    </row>
    <row r="13414" spans="1:8" s="124" customFormat="1" x14ac:dyDescent="0.25">
      <c r="A13414"/>
      <c r="B13414"/>
      <c r="C13414"/>
      <c r="D13414"/>
      <c r="E13414"/>
      <c r="F13414"/>
      <c r="G13414"/>
      <c r="H13414"/>
    </row>
    <row r="13415" spans="1:8" s="124" customFormat="1" x14ac:dyDescent="0.25">
      <c r="A13415"/>
      <c r="B13415"/>
      <c r="C13415"/>
      <c r="D13415"/>
      <c r="E13415"/>
      <c r="F13415"/>
      <c r="G13415"/>
      <c r="H13415"/>
    </row>
    <row r="13416" spans="1:8" s="124" customFormat="1" x14ac:dyDescent="0.25">
      <c r="A13416"/>
      <c r="B13416"/>
      <c r="C13416"/>
      <c r="D13416"/>
      <c r="E13416"/>
      <c r="F13416"/>
      <c r="G13416"/>
      <c r="H13416"/>
    </row>
    <row r="13417" spans="1:8" s="124" customFormat="1" x14ac:dyDescent="0.25">
      <c r="A13417"/>
      <c r="B13417"/>
      <c r="C13417"/>
      <c r="D13417"/>
      <c r="E13417"/>
      <c r="F13417"/>
      <c r="G13417"/>
      <c r="H13417"/>
    </row>
    <row r="13418" spans="1:8" s="124" customFormat="1" x14ac:dyDescent="0.25">
      <c r="A13418"/>
      <c r="B13418"/>
      <c r="C13418"/>
      <c r="D13418"/>
      <c r="E13418"/>
      <c r="F13418"/>
      <c r="G13418"/>
      <c r="H13418"/>
    </row>
    <row r="13419" spans="1:8" s="124" customFormat="1" x14ac:dyDescent="0.25">
      <c r="A13419"/>
      <c r="B13419"/>
      <c r="C13419"/>
      <c r="D13419"/>
      <c r="E13419"/>
      <c r="F13419"/>
      <c r="G13419"/>
      <c r="H13419"/>
    </row>
    <row r="13420" spans="1:8" s="124" customFormat="1" x14ac:dyDescent="0.25">
      <c r="A13420"/>
      <c r="B13420"/>
      <c r="C13420"/>
      <c r="D13420"/>
      <c r="E13420"/>
      <c r="F13420"/>
      <c r="G13420"/>
      <c r="H13420"/>
    </row>
    <row r="13421" spans="1:8" s="124" customFormat="1" x14ac:dyDescent="0.25">
      <c r="A13421"/>
      <c r="B13421"/>
      <c r="C13421"/>
      <c r="D13421"/>
      <c r="E13421"/>
      <c r="F13421"/>
      <c r="G13421"/>
      <c r="H13421"/>
    </row>
    <row r="13422" spans="1:8" s="124" customFormat="1" x14ac:dyDescent="0.25">
      <c r="A13422"/>
      <c r="B13422"/>
      <c r="C13422"/>
      <c r="D13422"/>
      <c r="E13422"/>
      <c r="F13422"/>
      <c r="G13422"/>
      <c r="H13422"/>
    </row>
    <row r="13423" spans="1:8" s="124" customFormat="1" x14ac:dyDescent="0.25">
      <c r="A13423"/>
      <c r="B13423"/>
      <c r="C13423"/>
      <c r="D13423"/>
      <c r="E13423"/>
      <c r="F13423"/>
      <c r="G13423"/>
      <c r="H13423"/>
    </row>
    <row r="13424" spans="1:8" s="124" customFormat="1" x14ac:dyDescent="0.25">
      <c r="A13424"/>
      <c r="B13424"/>
      <c r="C13424"/>
      <c r="D13424"/>
      <c r="E13424"/>
      <c r="F13424"/>
      <c r="G13424"/>
      <c r="H13424"/>
    </row>
    <row r="13425" spans="1:8" s="124" customFormat="1" x14ac:dyDescent="0.25">
      <c r="A13425"/>
      <c r="B13425"/>
      <c r="C13425"/>
      <c r="D13425"/>
      <c r="E13425"/>
      <c r="F13425"/>
      <c r="G13425"/>
      <c r="H13425"/>
    </row>
    <row r="13426" spans="1:8" s="124" customFormat="1" x14ac:dyDescent="0.25">
      <c r="A13426"/>
      <c r="B13426"/>
      <c r="C13426"/>
      <c r="D13426"/>
      <c r="E13426"/>
      <c r="F13426"/>
      <c r="G13426"/>
      <c r="H13426"/>
    </row>
    <row r="13427" spans="1:8" s="124" customFormat="1" x14ac:dyDescent="0.25">
      <c r="A13427"/>
      <c r="B13427"/>
      <c r="C13427"/>
      <c r="D13427"/>
      <c r="E13427"/>
      <c r="F13427"/>
      <c r="G13427"/>
      <c r="H13427"/>
    </row>
    <row r="13428" spans="1:8" s="124" customFormat="1" x14ac:dyDescent="0.25">
      <c r="A13428"/>
      <c r="B13428"/>
      <c r="C13428"/>
      <c r="D13428"/>
      <c r="E13428"/>
      <c r="F13428"/>
      <c r="G13428"/>
      <c r="H13428"/>
    </row>
    <row r="13429" spans="1:8" s="124" customFormat="1" x14ac:dyDescent="0.25">
      <c r="A13429"/>
      <c r="B13429"/>
      <c r="C13429"/>
      <c r="D13429"/>
      <c r="E13429"/>
      <c r="F13429"/>
      <c r="G13429"/>
      <c r="H13429"/>
    </row>
    <row r="13430" spans="1:8" s="124" customFormat="1" x14ac:dyDescent="0.25">
      <c r="A13430"/>
      <c r="B13430"/>
      <c r="C13430"/>
      <c r="D13430"/>
      <c r="E13430"/>
      <c r="F13430"/>
      <c r="G13430"/>
      <c r="H13430"/>
    </row>
    <row r="13431" spans="1:8" s="124" customFormat="1" x14ac:dyDescent="0.25">
      <c r="A13431"/>
      <c r="B13431"/>
      <c r="C13431"/>
      <c r="D13431"/>
      <c r="E13431"/>
      <c r="F13431"/>
      <c r="G13431"/>
      <c r="H13431"/>
    </row>
    <row r="13432" spans="1:8" s="124" customFormat="1" x14ac:dyDescent="0.25">
      <c r="A13432"/>
      <c r="B13432"/>
      <c r="C13432"/>
      <c r="D13432"/>
      <c r="E13432"/>
      <c r="F13432"/>
      <c r="G13432"/>
      <c r="H13432"/>
    </row>
    <row r="13433" spans="1:8" s="124" customFormat="1" x14ac:dyDescent="0.25">
      <c r="A13433"/>
      <c r="B13433"/>
      <c r="C13433"/>
      <c r="D13433"/>
      <c r="E13433"/>
      <c r="F13433"/>
      <c r="G13433"/>
      <c r="H13433"/>
    </row>
    <row r="13434" spans="1:8" s="124" customFormat="1" x14ac:dyDescent="0.25">
      <c r="A13434"/>
      <c r="B13434"/>
      <c r="C13434"/>
      <c r="D13434"/>
      <c r="E13434"/>
      <c r="F13434"/>
      <c r="G13434"/>
      <c r="H13434"/>
    </row>
    <row r="13435" spans="1:8" s="124" customFormat="1" x14ac:dyDescent="0.25">
      <c r="A13435"/>
      <c r="B13435"/>
      <c r="C13435"/>
      <c r="D13435"/>
      <c r="E13435"/>
      <c r="F13435"/>
      <c r="G13435"/>
      <c r="H13435"/>
    </row>
    <row r="13436" spans="1:8" s="124" customFormat="1" x14ac:dyDescent="0.25">
      <c r="A13436"/>
      <c r="B13436"/>
      <c r="C13436"/>
      <c r="D13436"/>
      <c r="E13436"/>
      <c r="F13436"/>
      <c r="G13436"/>
      <c r="H13436"/>
    </row>
    <row r="13437" spans="1:8" s="124" customFormat="1" x14ac:dyDescent="0.25">
      <c r="A13437"/>
      <c r="B13437"/>
      <c r="C13437"/>
      <c r="D13437"/>
      <c r="E13437"/>
      <c r="F13437"/>
      <c r="G13437"/>
      <c r="H13437"/>
    </row>
    <row r="13438" spans="1:8" s="124" customFormat="1" x14ac:dyDescent="0.25">
      <c r="A13438"/>
      <c r="B13438"/>
      <c r="C13438"/>
      <c r="D13438"/>
      <c r="E13438"/>
      <c r="F13438"/>
      <c r="G13438"/>
      <c r="H13438"/>
    </row>
    <row r="13439" spans="1:8" s="124" customFormat="1" x14ac:dyDescent="0.25">
      <c r="A13439"/>
      <c r="B13439"/>
      <c r="C13439"/>
      <c r="D13439"/>
      <c r="E13439"/>
      <c r="F13439"/>
      <c r="G13439"/>
      <c r="H13439"/>
    </row>
    <row r="13440" spans="1:8" s="124" customFormat="1" x14ac:dyDescent="0.25">
      <c r="A13440"/>
      <c r="B13440"/>
      <c r="C13440"/>
      <c r="D13440"/>
      <c r="E13440"/>
      <c r="F13440"/>
      <c r="G13440"/>
      <c r="H13440"/>
    </row>
    <row r="13441" spans="1:8" s="124" customFormat="1" x14ac:dyDescent="0.25">
      <c r="A13441"/>
      <c r="B13441"/>
      <c r="C13441"/>
      <c r="D13441"/>
      <c r="E13441"/>
      <c r="F13441"/>
      <c r="G13441"/>
      <c r="H13441"/>
    </row>
    <row r="13442" spans="1:8" s="124" customFormat="1" x14ac:dyDescent="0.25">
      <c r="A13442"/>
      <c r="B13442"/>
      <c r="C13442"/>
      <c r="D13442"/>
      <c r="E13442"/>
      <c r="F13442"/>
      <c r="G13442"/>
      <c r="H13442"/>
    </row>
    <row r="13443" spans="1:8" s="124" customFormat="1" x14ac:dyDescent="0.25">
      <c r="A13443"/>
      <c r="B13443"/>
      <c r="C13443"/>
      <c r="D13443"/>
      <c r="E13443"/>
      <c r="F13443"/>
      <c r="G13443"/>
      <c r="H13443"/>
    </row>
    <row r="13444" spans="1:8" s="124" customFormat="1" x14ac:dyDescent="0.25">
      <c r="A13444"/>
      <c r="B13444"/>
      <c r="C13444"/>
      <c r="D13444"/>
      <c r="E13444"/>
      <c r="F13444"/>
      <c r="G13444"/>
      <c r="H13444"/>
    </row>
    <row r="13445" spans="1:8" s="124" customFormat="1" x14ac:dyDescent="0.25">
      <c r="A13445"/>
      <c r="B13445"/>
      <c r="C13445"/>
      <c r="D13445"/>
      <c r="E13445"/>
      <c r="F13445"/>
      <c r="G13445"/>
      <c r="H13445"/>
    </row>
    <row r="13446" spans="1:8" s="124" customFormat="1" x14ac:dyDescent="0.25">
      <c r="A13446"/>
      <c r="B13446"/>
      <c r="C13446"/>
      <c r="D13446"/>
      <c r="E13446"/>
      <c r="F13446"/>
      <c r="G13446"/>
      <c r="H13446"/>
    </row>
    <row r="13447" spans="1:8" s="124" customFormat="1" x14ac:dyDescent="0.25">
      <c r="A13447"/>
      <c r="B13447"/>
      <c r="C13447"/>
      <c r="D13447"/>
      <c r="E13447"/>
      <c r="F13447"/>
      <c r="G13447"/>
      <c r="H13447"/>
    </row>
    <row r="13448" spans="1:8" s="124" customFormat="1" x14ac:dyDescent="0.25">
      <c r="A13448"/>
      <c r="B13448"/>
      <c r="C13448"/>
      <c r="D13448"/>
      <c r="E13448"/>
      <c r="F13448"/>
      <c r="G13448"/>
      <c r="H13448"/>
    </row>
    <row r="13449" spans="1:8" s="124" customFormat="1" x14ac:dyDescent="0.25">
      <c r="A13449"/>
      <c r="B13449"/>
      <c r="C13449"/>
      <c r="D13449"/>
      <c r="E13449"/>
      <c r="F13449"/>
      <c r="G13449"/>
      <c r="H13449"/>
    </row>
    <row r="13450" spans="1:8" s="124" customFormat="1" x14ac:dyDescent="0.25">
      <c r="A13450"/>
      <c r="B13450"/>
      <c r="C13450"/>
      <c r="D13450"/>
      <c r="E13450"/>
      <c r="F13450"/>
      <c r="G13450"/>
      <c r="H13450"/>
    </row>
    <row r="13451" spans="1:8" s="124" customFormat="1" x14ac:dyDescent="0.25">
      <c r="A13451"/>
      <c r="B13451"/>
      <c r="C13451"/>
      <c r="D13451"/>
      <c r="E13451"/>
      <c r="F13451"/>
      <c r="G13451"/>
      <c r="H13451"/>
    </row>
    <row r="13452" spans="1:8" s="124" customFormat="1" x14ac:dyDescent="0.25">
      <c r="A13452"/>
      <c r="B13452"/>
      <c r="C13452"/>
      <c r="D13452"/>
      <c r="E13452"/>
      <c r="F13452"/>
      <c r="G13452"/>
      <c r="H13452"/>
    </row>
    <row r="13453" spans="1:8" s="124" customFormat="1" x14ac:dyDescent="0.25">
      <c r="A13453"/>
      <c r="B13453"/>
      <c r="C13453"/>
      <c r="D13453"/>
      <c r="E13453"/>
      <c r="F13453"/>
      <c r="G13453"/>
      <c r="H13453"/>
    </row>
    <row r="13454" spans="1:8" s="124" customFormat="1" x14ac:dyDescent="0.25">
      <c r="A13454"/>
      <c r="B13454"/>
      <c r="C13454"/>
      <c r="D13454"/>
      <c r="E13454"/>
      <c r="F13454"/>
      <c r="G13454"/>
      <c r="H13454"/>
    </row>
    <row r="13455" spans="1:8" s="124" customFormat="1" x14ac:dyDescent="0.25">
      <c r="A13455"/>
      <c r="B13455"/>
      <c r="C13455"/>
      <c r="D13455"/>
      <c r="E13455"/>
      <c r="F13455"/>
      <c r="G13455"/>
      <c r="H13455"/>
    </row>
    <row r="13456" spans="1:8" s="124" customFormat="1" x14ac:dyDescent="0.25">
      <c r="A13456"/>
      <c r="B13456"/>
      <c r="C13456"/>
      <c r="D13456"/>
      <c r="E13456"/>
      <c r="F13456"/>
      <c r="G13456"/>
      <c r="H13456"/>
    </row>
    <row r="13457" spans="1:8" s="124" customFormat="1" x14ac:dyDescent="0.25">
      <c r="A13457"/>
      <c r="B13457"/>
      <c r="C13457"/>
      <c r="D13457"/>
      <c r="E13457"/>
      <c r="F13457"/>
      <c r="G13457"/>
      <c r="H13457"/>
    </row>
    <row r="13458" spans="1:8" s="124" customFormat="1" x14ac:dyDescent="0.25">
      <c r="A13458"/>
      <c r="B13458"/>
      <c r="C13458"/>
      <c r="D13458"/>
      <c r="E13458"/>
      <c r="F13458"/>
      <c r="G13458"/>
      <c r="H13458"/>
    </row>
    <row r="13459" spans="1:8" s="124" customFormat="1" x14ac:dyDescent="0.25">
      <c r="A13459"/>
      <c r="B13459"/>
      <c r="C13459"/>
      <c r="D13459"/>
      <c r="E13459"/>
      <c r="F13459"/>
      <c r="G13459"/>
      <c r="H13459"/>
    </row>
    <row r="13460" spans="1:8" s="124" customFormat="1" x14ac:dyDescent="0.25">
      <c r="A13460"/>
      <c r="B13460"/>
      <c r="C13460"/>
      <c r="D13460"/>
      <c r="E13460"/>
      <c r="F13460"/>
      <c r="G13460"/>
      <c r="H13460"/>
    </row>
    <row r="13461" spans="1:8" s="124" customFormat="1" x14ac:dyDescent="0.25">
      <c r="A13461"/>
      <c r="B13461"/>
      <c r="C13461"/>
      <c r="D13461"/>
      <c r="E13461"/>
      <c r="F13461"/>
      <c r="G13461"/>
      <c r="H13461"/>
    </row>
    <row r="13462" spans="1:8" s="124" customFormat="1" x14ac:dyDescent="0.25">
      <c r="A13462"/>
      <c r="B13462"/>
      <c r="C13462"/>
      <c r="D13462"/>
      <c r="E13462"/>
      <c r="F13462"/>
      <c r="G13462"/>
      <c r="H13462"/>
    </row>
    <row r="13463" spans="1:8" s="124" customFormat="1" x14ac:dyDescent="0.25">
      <c r="A13463"/>
      <c r="B13463"/>
      <c r="C13463"/>
      <c r="D13463"/>
      <c r="E13463"/>
      <c r="F13463"/>
      <c r="G13463"/>
      <c r="H13463"/>
    </row>
    <row r="13464" spans="1:8" s="124" customFormat="1" x14ac:dyDescent="0.25">
      <c r="A13464"/>
      <c r="B13464"/>
      <c r="C13464"/>
      <c r="D13464"/>
      <c r="E13464"/>
      <c r="F13464"/>
      <c r="G13464"/>
      <c r="H13464"/>
    </row>
    <row r="13465" spans="1:8" s="124" customFormat="1" x14ac:dyDescent="0.25">
      <c r="A13465"/>
      <c r="B13465"/>
      <c r="C13465"/>
      <c r="D13465"/>
      <c r="E13465"/>
      <c r="F13465"/>
      <c r="G13465"/>
      <c r="H13465"/>
    </row>
    <row r="13466" spans="1:8" s="124" customFormat="1" x14ac:dyDescent="0.25">
      <c r="A13466"/>
      <c r="B13466"/>
      <c r="C13466"/>
      <c r="D13466"/>
      <c r="E13466"/>
      <c r="F13466"/>
      <c r="G13466"/>
      <c r="H13466"/>
    </row>
    <row r="13467" spans="1:8" s="124" customFormat="1" x14ac:dyDescent="0.25">
      <c r="A13467"/>
      <c r="B13467"/>
      <c r="C13467"/>
      <c r="D13467"/>
      <c r="E13467"/>
      <c r="F13467"/>
      <c r="G13467"/>
      <c r="H13467"/>
    </row>
    <row r="13468" spans="1:8" s="124" customFormat="1" x14ac:dyDescent="0.25">
      <c r="A13468"/>
      <c r="B13468"/>
      <c r="C13468"/>
      <c r="D13468"/>
      <c r="E13468"/>
      <c r="F13468"/>
      <c r="G13468"/>
      <c r="H13468"/>
    </row>
    <row r="13469" spans="1:8" s="124" customFormat="1" x14ac:dyDescent="0.25">
      <c r="A13469"/>
      <c r="B13469"/>
      <c r="C13469"/>
      <c r="D13469"/>
      <c r="E13469"/>
      <c r="F13469"/>
      <c r="G13469"/>
      <c r="H13469"/>
    </row>
    <row r="13470" spans="1:8" s="124" customFormat="1" x14ac:dyDescent="0.25">
      <c r="A13470"/>
      <c r="B13470"/>
      <c r="C13470"/>
      <c r="D13470"/>
      <c r="E13470"/>
      <c r="F13470"/>
      <c r="G13470"/>
      <c r="H13470"/>
    </row>
    <row r="13471" spans="1:8" s="124" customFormat="1" x14ac:dyDescent="0.25">
      <c r="A13471"/>
      <c r="B13471"/>
      <c r="C13471"/>
      <c r="D13471"/>
      <c r="E13471"/>
      <c r="F13471"/>
      <c r="G13471"/>
      <c r="H13471"/>
    </row>
    <row r="13472" spans="1:8" s="124" customFormat="1" x14ac:dyDescent="0.25">
      <c r="A13472"/>
      <c r="B13472"/>
      <c r="C13472"/>
      <c r="D13472"/>
      <c r="E13472"/>
      <c r="F13472"/>
      <c r="G13472"/>
      <c r="H13472"/>
    </row>
    <row r="13473" spans="1:8" s="124" customFormat="1" x14ac:dyDescent="0.25">
      <c r="A13473"/>
      <c r="B13473"/>
      <c r="C13473"/>
      <c r="D13473"/>
      <c r="E13473"/>
      <c r="F13473"/>
      <c r="G13473"/>
      <c r="H13473"/>
    </row>
    <row r="13474" spans="1:8" s="124" customFormat="1" x14ac:dyDescent="0.25">
      <c r="A13474"/>
      <c r="B13474"/>
      <c r="C13474"/>
      <c r="D13474"/>
      <c r="E13474"/>
      <c r="F13474"/>
      <c r="G13474"/>
      <c r="H13474"/>
    </row>
    <row r="13475" spans="1:8" s="124" customFormat="1" x14ac:dyDescent="0.25">
      <c r="A13475"/>
      <c r="B13475"/>
      <c r="C13475"/>
      <c r="D13475"/>
      <c r="E13475"/>
      <c r="F13475"/>
      <c r="G13475"/>
      <c r="H13475"/>
    </row>
    <row r="13476" spans="1:8" s="124" customFormat="1" x14ac:dyDescent="0.25">
      <c r="A13476"/>
      <c r="B13476"/>
      <c r="C13476"/>
      <c r="D13476"/>
      <c r="E13476"/>
      <c r="F13476"/>
      <c r="G13476"/>
      <c r="H13476"/>
    </row>
    <row r="13477" spans="1:8" s="124" customFormat="1" x14ac:dyDescent="0.25">
      <c r="A13477"/>
      <c r="B13477"/>
      <c r="C13477"/>
      <c r="D13477"/>
      <c r="E13477"/>
      <c r="F13477"/>
      <c r="G13477"/>
      <c r="H13477"/>
    </row>
    <row r="13478" spans="1:8" s="124" customFormat="1" x14ac:dyDescent="0.25">
      <c r="A13478"/>
      <c r="B13478"/>
      <c r="C13478"/>
      <c r="D13478"/>
      <c r="E13478"/>
      <c r="F13478"/>
      <c r="G13478"/>
      <c r="H13478"/>
    </row>
    <row r="13479" spans="1:8" s="124" customFormat="1" x14ac:dyDescent="0.25">
      <c r="A13479"/>
      <c r="B13479"/>
      <c r="C13479"/>
      <c r="D13479"/>
      <c r="E13479"/>
      <c r="F13479"/>
      <c r="G13479"/>
      <c r="H13479"/>
    </row>
    <row r="13480" spans="1:8" s="124" customFormat="1" x14ac:dyDescent="0.25">
      <c r="A13480"/>
      <c r="B13480"/>
      <c r="C13480"/>
      <c r="D13480"/>
      <c r="E13480"/>
      <c r="F13480"/>
      <c r="G13480"/>
      <c r="H13480"/>
    </row>
    <row r="13481" spans="1:8" s="124" customFormat="1" x14ac:dyDescent="0.25">
      <c r="A13481"/>
      <c r="B13481"/>
      <c r="C13481"/>
      <c r="D13481"/>
      <c r="E13481"/>
      <c r="F13481"/>
      <c r="G13481"/>
      <c r="H13481"/>
    </row>
    <row r="13482" spans="1:8" s="124" customFormat="1" x14ac:dyDescent="0.25">
      <c r="A13482"/>
      <c r="B13482"/>
      <c r="C13482"/>
      <c r="D13482"/>
      <c r="E13482"/>
      <c r="F13482"/>
      <c r="G13482"/>
      <c r="H13482"/>
    </row>
    <row r="13483" spans="1:8" s="124" customFormat="1" x14ac:dyDescent="0.25">
      <c r="A13483"/>
      <c r="B13483"/>
      <c r="C13483"/>
      <c r="D13483"/>
      <c r="E13483"/>
      <c r="F13483"/>
      <c r="G13483"/>
      <c r="H13483"/>
    </row>
    <row r="13484" spans="1:8" s="124" customFormat="1" x14ac:dyDescent="0.25">
      <c r="A13484"/>
      <c r="B13484"/>
      <c r="C13484"/>
      <c r="D13484"/>
      <c r="E13484"/>
      <c r="F13484"/>
      <c r="G13484"/>
      <c r="H13484"/>
    </row>
    <row r="13485" spans="1:8" s="124" customFormat="1" x14ac:dyDescent="0.25">
      <c r="A13485"/>
      <c r="B13485"/>
      <c r="C13485"/>
      <c r="D13485"/>
      <c r="E13485"/>
      <c r="F13485"/>
      <c r="G13485"/>
      <c r="H13485"/>
    </row>
    <row r="13486" spans="1:8" s="124" customFormat="1" x14ac:dyDescent="0.25">
      <c r="A13486"/>
      <c r="B13486"/>
      <c r="C13486"/>
      <c r="D13486"/>
      <c r="E13486"/>
      <c r="F13486"/>
      <c r="G13486"/>
      <c r="H13486"/>
    </row>
    <row r="13487" spans="1:8" s="124" customFormat="1" x14ac:dyDescent="0.25">
      <c r="A13487"/>
      <c r="B13487"/>
      <c r="C13487"/>
      <c r="D13487"/>
      <c r="E13487"/>
      <c r="F13487"/>
      <c r="G13487"/>
      <c r="H13487"/>
    </row>
    <row r="13488" spans="1:8" s="124" customFormat="1" x14ac:dyDescent="0.25">
      <c r="A13488"/>
      <c r="B13488"/>
      <c r="C13488"/>
      <c r="D13488"/>
      <c r="E13488"/>
      <c r="F13488"/>
      <c r="G13488"/>
      <c r="H13488"/>
    </row>
    <row r="13489" spans="1:8" s="124" customFormat="1" x14ac:dyDescent="0.25">
      <c r="A13489"/>
      <c r="B13489"/>
      <c r="C13489"/>
      <c r="D13489"/>
      <c r="E13489"/>
      <c r="F13489"/>
      <c r="G13489"/>
      <c r="H13489"/>
    </row>
    <row r="13490" spans="1:8" s="124" customFormat="1" x14ac:dyDescent="0.25">
      <c r="A13490"/>
      <c r="B13490"/>
      <c r="C13490"/>
      <c r="D13490"/>
      <c r="E13490"/>
      <c r="F13490"/>
      <c r="G13490"/>
      <c r="H13490"/>
    </row>
    <row r="13491" spans="1:8" s="124" customFormat="1" x14ac:dyDescent="0.25">
      <c r="A13491"/>
      <c r="B13491"/>
      <c r="C13491"/>
      <c r="D13491"/>
      <c r="E13491"/>
      <c r="F13491"/>
      <c r="G13491"/>
      <c r="H13491"/>
    </row>
    <row r="13492" spans="1:8" s="124" customFormat="1" x14ac:dyDescent="0.25">
      <c r="A13492"/>
      <c r="B13492"/>
      <c r="C13492"/>
      <c r="D13492"/>
      <c r="E13492"/>
      <c r="F13492"/>
      <c r="G13492"/>
      <c r="H13492"/>
    </row>
    <row r="13493" spans="1:8" s="124" customFormat="1" x14ac:dyDescent="0.25">
      <c r="A13493"/>
      <c r="B13493"/>
      <c r="C13493"/>
      <c r="D13493"/>
      <c r="E13493"/>
      <c r="F13493"/>
      <c r="G13493"/>
      <c r="H13493"/>
    </row>
    <row r="13494" spans="1:8" s="124" customFormat="1" x14ac:dyDescent="0.25">
      <c r="A13494"/>
      <c r="B13494"/>
      <c r="C13494"/>
      <c r="D13494"/>
      <c r="E13494"/>
      <c r="F13494"/>
      <c r="G13494"/>
      <c r="H13494"/>
    </row>
    <row r="13495" spans="1:8" s="124" customFormat="1" x14ac:dyDescent="0.25">
      <c r="A13495"/>
      <c r="B13495"/>
      <c r="C13495"/>
      <c r="D13495"/>
      <c r="E13495"/>
      <c r="F13495"/>
      <c r="G13495"/>
      <c r="H13495"/>
    </row>
    <row r="13496" spans="1:8" s="124" customFormat="1" x14ac:dyDescent="0.25">
      <c r="A13496"/>
      <c r="B13496"/>
      <c r="C13496"/>
      <c r="D13496"/>
      <c r="E13496"/>
      <c r="F13496"/>
      <c r="G13496"/>
      <c r="H13496"/>
    </row>
    <row r="13497" spans="1:8" s="124" customFormat="1" x14ac:dyDescent="0.25">
      <c r="A13497"/>
      <c r="B13497"/>
      <c r="C13497"/>
      <c r="D13497"/>
      <c r="E13497"/>
      <c r="F13497"/>
      <c r="G13497"/>
      <c r="H13497"/>
    </row>
    <row r="13498" spans="1:8" s="124" customFormat="1" x14ac:dyDescent="0.25">
      <c r="A13498"/>
      <c r="B13498"/>
      <c r="C13498"/>
      <c r="D13498"/>
      <c r="E13498"/>
      <c r="F13498"/>
      <c r="G13498"/>
      <c r="H13498"/>
    </row>
    <row r="13499" spans="1:8" s="124" customFormat="1" x14ac:dyDescent="0.25">
      <c r="A13499"/>
      <c r="B13499"/>
      <c r="C13499"/>
      <c r="D13499"/>
      <c r="E13499"/>
      <c r="F13499"/>
      <c r="G13499"/>
      <c r="H13499"/>
    </row>
    <row r="13500" spans="1:8" s="124" customFormat="1" x14ac:dyDescent="0.25">
      <c r="A13500"/>
      <c r="B13500"/>
      <c r="C13500"/>
      <c r="D13500"/>
      <c r="E13500"/>
      <c r="F13500"/>
      <c r="G13500"/>
      <c r="H13500"/>
    </row>
    <row r="13501" spans="1:8" s="124" customFormat="1" x14ac:dyDescent="0.25">
      <c r="A13501"/>
      <c r="B13501"/>
      <c r="C13501"/>
      <c r="D13501"/>
      <c r="E13501"/>
      <c r="F13501"/>
      <c r="G13501"/>
      <c r="H13501"/>
    </row>
    <row r="13502" spans="1:8" s="124" customFormat="1" x14ac:dyDescent="0.25">
      <c r="A13502"/>
      <c r="B13502"/>
      <c r="C13502"/>
      <c r="D13502"/>
      <c r="E13502"/>
      <c r="F13502"/>
      <c r="G13502"/>
      <c r="H13502"/>
    </row>
    <row r="13503" spans="1:8" s="124" customFormat="1" x14ac:dyDescent="0.25">
      <c r="A13503"/>
      <c r="B13503"/>
      <c r="C13503"/>
      <c r="D13503"/>
      <c r="E13503"/>
      <c r="F13503"/>
      <c r="G13503"/>
      <c r="H13503"/>
    </row>
    <row r="13504" spans="1:8" s="124" customFormat="1" x14ac:dyDescent="0.25">
      <c r="A13504"/>
      <c r="B13504"/>
      <c r="C13504"/>
      <c r="D13504"/>
      <c r="E13504"/>
      <c r="F13504"/>
      <c r="G13504"/>
      <c r="H13504"/>
    </row>
    <row r="13505" spans="1:8" s="124" customFormat="1" x14ac:dyDescent="0.25">
      <c r="A13505"/>
      <c r="B13505"/>
      <c r="C13505"/>
      <c r="D13505"/>
      <c r="E13505"/>
      <c r="F13505"/>
      <c r="G13505"/>
      <c r="H13505"/>
    </row>
    <row r="13506" spans="1:8" s="124" customFormat="1" x14ac:dyDescent="0.25">
      <c r="A13506"/>
      <c r="B13506"/>
      <c r="C13506"/>
      <c r="D13506"/>
      <c r="E13506"/>
      <c r="F13506"/>
      <c r="G13506"/>
      <c r="H13506"/>
    </row>
    <row r="13507" spans="1:8" s="124" customFormat="1" x14ac:dyDescent="0.25">
      <c r="A13507"/>
      <c r="B13507"/>
      <c r="C13507"/>
      <c r="D13507"/>
      <c r="E13507"/>
      <c r="F13507"/>
      <c r="G13507"/>
      <c r="H13507"/>
    </row>
    <row r="13508" spans="1:8" s="124" customFormat="1" x14ac:dyDescent="0.25">
      <c r="A13508"/>
      <c r="B13508"/>
      <c r="C13508"/>
      <c r="D13508"/>
      <c r="E13508"/>
      <c r="F13508"/>
      <c r="G13508"/>
      <c r="H13508"/>
    </row>
    <row r="13509" spans="1:8" s="124" customFormat="1" x14ac:dyDescent="0.25">
      <c r="A13509"/>
      <c r="B13509"/>
      <c r="C13509"/>
      <c r="D13509"/>
      <c r="E13509"/>
      <c r="F13509"/>
      <c r="G13509"/>
      <c r="H13509"/>
    </row>
    <row r="13510" spans="1:8" s="124" customFormat="1" x14ac:dyDescent="0.25">
      <c r="A13510"/>
      <c r="B13510"/>
      <c r="C13510"/>
      <c r="D13510"/>
      <c r="E13510"/>
      <c r="F13510"/>
      <c r="G13510"/>
      <c r="H13510"/>
    </row>
    <row r="13511" spans="1:8" s="124" customFormat="1" x14ac:dyDescent="0.25">
      <c r="A13511"/>
      <c r="B13511"/>
      <c r="C13511"/>
      <c r="D13511"/>
      <c r="E13511"/>
      <c r="F13511"/>
      <c r="G13511"/>
      <c r="H13511"/>
    </row>
    <row r="13512" spans="1:8" s="124" customFormat="1" x14ac:dyDescent="0.25">
      <c r="A13512"/>
      <c r="B13512"/>
      <c r="C13512"/>
      <c r="D13512"/>
      <c r="E13512"/>
      <c r="F13512"/>
      <c r="G13512"/>
      <c r="H13512"/>
    </row>
    <row r="13513" spans="1:8" s="124" customFormat="1" x14ac:dyDescent="0.25">
      <c r="A13513"/>
      <c r="B13513"/>
      <c r="C13513"/>
      <c r="D13513"/>
      <c r="E13513"/>
      <c r="F13513"/>
      <c r="G13513"/>
      <c r="H13513"/>
    </row>
    <row r="13514" spans="1:8" s="124" customFormat="1" x14ac:dyDescent="0.25">
      <c r="A13514"/>
      <c r="B13514"/>
      <c r="C13514"/>
      <c r="D13514"/>
      <c r="E13514"/>
      <c r="F13514"/>
      <c r="G13514"/>
      <c r="H13514"/>
    </row>
    <row r="13515" spans="1:8" s="124" customFormat="1" x14ac:dyDescent="0.25">
      <c r="A13515"/>
      <c r="B13515"/>
      <c r="C13515"/>
      <c r="D13515"/>
      <c r="E13515"/>
      <c r="F13515"/>
      <c r="G13515"/>
      <c r="H13515"/>
    </row>
    <row r="13516" spans="1:8" s="124" customFormat="1" x14ac:dyDescent="0.25">
      <c r="A13516"/>
      <c r="B13516"/>
      <c r="C13516"/>
      <c r="D13516"/>
      <c r="E13516"/>
      <c r="F13516"/>
      <c r="G13516"/>
      <c r="H13516"/>
    </row>
    <row r="13517" spans="1:8" s="124" customFormat="1" x14ac:dyDescent="0.25">
      <c r="A13517"/>
      <c r="B13517"/>
      <c r="C13517"/>
      <c r="D13517"/>
      <c r="E13517"/>
      <c r="F13517"/>
      <c r="G13517"/>
      <c r="H13517"/>
    </row>
    <row r="13518" spans="1:8" s="124" customFormat="1" x14ac:dyDescent="0.25">
      <c r="A13518"/>
      <c r="B13518"/>
      <c r="C13518"/>
      <c r="D13518"/>
      <c r="E13518"/>
      <c r="F13518"/>
      <c r="G13518"/>
      <c r="H13518"/>
    </row>
    <row r="13519" spans="1:8" s="124" customFormat="1" x14ac:dyDescent="0.25">
      <c r="A13519"/>
      <c r="B13519"/>
      <c r="C13519"/>
      <c r="D13519"/>
      <c r="E13519"/>
      <c r="F13519"/>
      <c r="G13519"/>
      <c r="H13519"/>
    </row>
    <row r="13520" spans="1:8" s="124" customFormat="1" x14ac:dyDescent="0.25">
      <c r="A13520"/>
      <c r="B13520"/>
      <c r="C13520"/>
      <c r="D13520"/>
      <c r="E13520"/>
      <c r="F13520"/>
      <c r="G13520"/>
      <c r="H13520"/>
    </row>
    <row r="13521" spans="1:8" s="124" customFormat="1" x14ac:dyDescent="0.25">
      <c r="A13521"/>
      <c r="B13521"/>
      <c r="C13521"/>
      <c r="D13521"/>
      <c r="E13521"/>
      <c r="F13521"/>
      <c r="G13521"/>
      <c r="H13521"/>
    </row>
    <row r="13522" spans="1:8" s="124" customFormat="1" x14ac:dyDescent="0.25">
      <c r="A13522"/>
      <c r="B13522"/>
      <c r="C13522"/>
      <c r="D13522"/>
      <c r="E13522"/>
      <c r="F13522"/>
      <c r="G13522"/>
      <c r="H13522"/>
    </row>
    <row r="13523" spans="1:8" s="124" customFormat="1" x14ac:dyDescent="0.25">
      <c r="A13523"/>
      <c r="B13523"/>
      <c r="C13523"/>
      <c r="D13523"/>
      <c r="E13523"/>
      <c r="F13523"/>
      <c r="G13523"/>
      <c r="H13523"/>
    </row>
    <row r="13524" spans="1:8" s="124" customFormat="1" x14ac:dyDescent="0.25">
      <c r="A13524"/>
      <c r="B13524"/>
      <c r="C13524"/>
      <c r="D13524"/>
      <c r="E13524"/>
      <c r="F13524"/>
      <c r="G13524"/>
      <c r="H13524"/>
    </row>
    <row r="13525" spans="1:8" s="124" customFormat="1" x14ac:dyDescent="0.25">
      <c r="A13525"/>
      <c r="B13525"/>
      <c r="C13525"/>
      <c r="D13525"/>
      <c r="E13525"/>
      <c r="F13525"/>
      <c r="G13525"/>
      <c r="H13525"/>
    </row>
    <row r="13526" spans="1:8" s="124" customFormat="1" x14ac:dyDescent="0.25">
      <c r="A13526"/>
      <c r="B13526"/>
      <c r="C13526"/>
      <c r="D13526"/>
      <c r="E13526"/>
      <c r="F13526"/>
      <c r="G13526"/>
      <c r="H13526"/>
    </row>
    <row r="13527" spans="1:8" s="124" customFormat="1" x14ac:dyDescent="0.25">
      <c r="A13527"/>
      <c r="B13527"/>
      <c r="C13527"/>
      <c r="D13527"/>
      <c r="E13527"/>
      <c r="F13527"/>
      <c r="G13527"/>
      <c r="H13527"/>
    </row>
    <row r="13528" spans="1:8" s="124" customFormat="1" x14ac:dyDescent="0.25">
      <c r="A13528"/>
      <c r="B13528"/>
      <c r="C13528"/>
      <c r="D13528"/>
      <c r="E13528"/>
      <c r="F13528"/>
      <c r="G13528"/>
      <c r="H13528"/>
    </row>
    <row r="13529" spans="1:8" s="124" customFormat="1" x14ac:dyDescent="0.25">
      <c r="A13529"/>
      <c r="B13529"/>
      <c r="C13529"/>
      <c r="D13529"/>
      <c r="E13529"/>
      <c r="F13529"/>
      <c r="G13529"/>
      <c r="H13529"/>
    </row>
    <row r="13530" spans="1:8" s="124" customFormat="1" x14ac:dyDescent="0.25">
      <c r="A13530"/>
      <c r="B13530"/>
      <c r="C13530"/>
      <c r="D13530"/>
      <c r="E13530"/>
      <c r="F13530"/>
      <c r="G13530"/>
      <c r="H13530"/>
    </row>
    <row r="13531" spans="1:8" s="124" customFormat="1" x14ac:dyDescent="0.25">
      <c r="A13531"/>
      <c r="B13531"/>
      <c r="C13531"/>
      <c r="D13531"/>
      <c r="E13531"/>
      <c r="F13531"/>
      <c r="G13531"/>
      <c r="H13531"/>
    </row>
    <row r="13532" spans="1:8" s="124" customFormat="1" x14ac:dyDescent="0.25">
      <c r="A13532"/>
      <c r="B13532"/>
      <c r="C13532"/>
      <c r="D13532"/>
      <c r="E13532"/>
      <c r="F13532"/>
      <c r="G13532"/>
      <c r="H13532"/>
    </row>
    <row r="13533" spans="1:8" s="124" customFormat="1" x14ac:dyDescent="0.25">
      <c r="A13533"/>
      <c r="B13533"/>
      <c r="C13533"/>
      <c r="D13533"/>
      <c r="E13533"/>
      <c r="F13533"/>
      <c r="G13533"/>
      <c r="H13533"/>
    </row>
    <row r="13534" spans="1:8" s="124" customFormat="1" x14ac:dyDescent="0.25">
      <c r="A13534"/>
      <c r="B13534"/>
      <c r="C13534"/>
      <c r="D13534"/>
      <c r="E13534"/>
      <c r="F13534"/>
      <c r="G13534"/>
      <c r="H13534"/>
    </row>
    <row r="13535" spans="1:8" s="124" customFormat="1" x14ac:dyDescent="0.25">
      <c r="A13535"/>
      <c r="B13535"/>
      <c r="C13535"/>
      <c r="D13535"/>
      <c r="E13535"/>
      <c r="F13535"/>
      <c r="G13535"/>
      <c r="H13535"/>
    </row>
    <row r="13536" spans="1:8" s="124" customFormat="1" x14ac:dyDescent="0.25">
      <c r="A13536"/>
      <c r="B13536"/>
      <c r="C13536"/>
      <c r="D13536"/>
      <c r="E13536"/>
      <c r="F13536"/>
      <c r="G13536"/>
      <c r="H13536"/>
    </row>
    <row r="13537" spans="1:8" s="124" customFormat="1" x14ac:dyDescent="0.25">
      <c r="A13537"/>
      <c r="B13537"/>
      <c r="C13537"/>
      <c r="D13537"/>
      <c r="E13537"/>
      <c r="F13537"/>
      <c r="G13537"/>
      <c r="H13537"/>
    </row>
    <row r="13538" spans="1:8" s="124" customFormat="1" x14ac:dyDescent="0.25">
      <c r="A13538"/>
      <c r="B13538"/>
      <c r="C13538"/>
      <c r="D13538"/>
      <c r="E13538"/>
      <c r="F13538"/>
      <c r="G13538"/>
      <c r="H13538"/>
    </row>
    <row r="13539" spans="1:8" s="124" customFormat="1" x14ac:dyDescent="0.25">
      <c r="A13539"/>
      <c r="B13539"/>
      <c r="C13539"/>
      <c r="D13539"/>
      <c r="E13539"/>
      <c r="F13539"/>
      <c r="G13539"/>
      <c r="H13539"/>
    </row>
    <row r="13540" spans="1:8" s="124" customFormat="1" x14ac:dyDescent="0.25">
      <c r="A13540"/>
      <c r="B13540"/>
      <c r="C13540"/>
      <c r="D13540"/>
      <c r="E13540"/>
      <c r="F13540"/>
      <c r="G13540"/>
      <c r="H13540"/>
    </row>
    <row r="13541" spans="1:8" s="124" customFormat="1" x14ac:dyDescent="0.25">
      <c r="A13541"/>
      <c r="B13541"/>
      <c r="C13541"/>
      <c r="D13541"/>
      <c r="E13541"/>
      <c r="F13541"/>
      <c r="G13541"/>
      <c r="H13541"/>
    </row>
    <row r="13542" spans="1:8" s="124" customFormat="1" x14ac:dyDescent="0.25">
      <c r="A13542"/>
      <c r="B13542"/>
      <c r="C13542"/>
      <c r="D13542"/>
      <c r="E13542"/>
      <c r="F13542"/>
      <c r="G13542"/>
      <c r="H13542"/>
    </row>
    <row r="13543" spans="1:8" s="124" customFormat="1" x14ac:dyDescent="0.25">
      <c r="A13543"/>
      <c r="B13543"/>
      <c r="C13543"/>
      <c r="D13543"/>
      <c r="E13543"/>
      <c r="F13543"/>
      <c r="G13543"/>
      <c r="H13543"/>
    </row>
    <row r="13544" spans="1:8" s="124" customFormat="1" x14ac:dyDescent="0.25">
      <c r="A13544"/>
      <c r="B13544"/>
      <c r="C13544"/>
      <c r="D13544"/>
      <c r="E13544"/>
      <c r="F13544"/>
      <c r="G13544"/>
      <c r="H13544"/>
    </row>
    <row r="13545" spans="1:8" s="124" customFormat="1" x14ac:dyDescent="0.25">
      <c r="A13545"/>
      <c r="B13545"/>
      <c r="C13545"/>
      <c r="D13545"/>
      <c r="E13545"/>
      <c r="F13545"/>
      <c r="G13545"/>
      <c r="H13545"/>
    </row>
    <row r="13546" spans="1:8" s="124" customFormat="1" x14ac:dyDescent="0.25">
      <c r="A13546"/>
      <c r="B13546"/>
      <c r="C13546"/>
      <c r="D13546"/>
      <c r="E13546"/>
      <c r="F13546"/>
      <c r="G13546"/>
      <c r="H13546"/>
    </row>
    <row r="13547" spans="1:8" s="124" customFormat="1" x14ac:dyDescent="0.25">
      <c r="A13547"/>
      <c r="B13547"/>
      <c r="C13547"/>
      <c r="D13547"/>
      <c r="E13547"/>
      <c r="F13547"/>
      <c r="G13547"/>
      <c r="H13547"/>
    </row>
    <row r="13548" spans="1:8" s="124" customFormat="1" x14ac:dyDescent="0.25">
      <c r="A13548"/>
      <c r="B13548"/>
      <c r="C13548"/>
      <c r="D13548"/>
      <c r="E13548"/>
      <c r="F13548"/>
      <c r="G13548"/>
      <c r="H13548"/>
    </row>
    <row r="13549" spans="1:8" s="124" customFormat="1" x14ac:dyDescent="0.25">
      <c r="A13549"/>
      <c r="B13549"/>
      <c r="C13549"/>
      <c r="D13549"/>
      <c r="E13549"/>
      <c r="F13549"/>
      <c r="G13549"/>
      <c r="H13549"/>
    </row>
    <row r="13550" spans="1:8" s="124" customFormat="1" x14ac:dyDescent="0.25">
      <c r="A13550"/>
      <c r="B13550"/>
      <c r="C13550"/>
      <c r="D13550"/>
      <c r="E13550"/>
      <c r="F13550"/>
      <c r="G13550"/>
      <c r="H13550"/>
    </row>
    <row r="13551" spans="1:8" s="124" customFormat="1" x14ac:dyDescent="0.25">
      <c r="A13551"/>
      <c r="B13551"/>
      <c r="C13551"/>
      <c r="D13551"/>
      <c r="E13551"/>
      <c r="F13551"/>
      <c r="G13551"/>
      <c r="H13551"/>
    </row>
    <row r="13552" spans="1:8" s="124" customFormat="1" x14ac:dyDescent="0.25">
      <c r="A13552"/>
      <c r="B13552"/>
      <c r="C13552"/>
      <c r="D13552"/>
      <c r="E13552"/>
      <c r="F13552"/>
      <c r="G13552"/>
      <c r="H13552"/>
    </row>
    <row r="13553" spans="1:8" s="124" customFormat="1" x14ac:dyDescent="0.25">
      <c r="A13553"/>
      <c r="B13553"/>
      <c r="C13553"/>
      <c r="D13553"/>
      <c r="E13553"/>
      <c r="F13553"/>
      <c r="G13553"/>
      <c r="H13553"/>
    </row>
    <row r="13554" spans="1:8" s="124" customFormat="1" x14ac:dyDescent="0.25">
      <c r="A13554"/>
      <c r="B13554"/>
      <c r="C13554"/>
      <c r="D13554"/>
      <c r="E13554"/>
      <c r="F13554"/>
      <c r="G13554"/>
      <c r="H13554"/>
    </row>
    <row r="13555" spans="1:8" s="124" customFormat="1" x14ac:dyDescent="0.25">
      <c r="A13555"/>
      <c r="B13555"/>
      <c r="C13555"/>
      <c r="D13555"/>
      <c r="E13555"/>
      <c r="F13555"/>
      <c r="G13555"/>
      <c r="H13555"/>
    </row>
    <row r="13556" spans="1:8" s="124" customFormat="1" x14ac:dyDescent="0.25">
      <c r="A13556"/>
      <c r="B13556"/>
      <c r="C13556"/>
      <c r="D13556"/>
      <c r="E13556"/>
      <c r="F13556"/>
      <c r="G13556"/>
      <c r="H13556"/>
    </row>
    <row r="13557" spans="1:8" s="124" customFormat="1" x14ac:dyDescent="0.25">
      <c r="A13557"/>
      <c r="B13557"/>
      <c r="C13557"/>
      <c r="D13557"/>
      <c r="E13557"/>
      <c r="F13557"/>
      <c r="G13557"/>
      <c r="H13557"/>
    </row>
    <row r="13558" spans="1:8" s="124" customFormat="1" x14ac:dyDescent="0.25">
      <c r="A13558"/>
      <c r="B13558"/>
      <c r="C13558"/>
      <c r="D13558"/>
      <c r="E13558"/>
      <c r="F13558"/>
      <c r="G13558"/>
      <c r="H13558"/>
    </row>
    <row r="13559" spans="1:8" s="124" customFormat="1" x14ac:dyDescent="0.25">
      <c r="A13559"/>
      <c r="B13559"/>
      <c r="C13559"/>
      <c r="D13559"/>
      <c r="E13559"/>
      <c r="F13559"/>
      <c r="G13559"/>
      <c r="H13559"/>
    </row>
    <row r="13560" spans="1:8" s="124" customFormat="1" x14ac:dyDescent="0.25">
      <c r="A13560"/>
      <c r="B13560"/>
      <c r="C13560"/>
      <c r="D13560"/>
      <c r="E13560"/>
      <c r="F13560"/>
      <c r="G13560"/>
      <c r="H13560"/>
    </row>
    <row r="13561" spans="1:8" s="124" customFormat="1" x14ac:dyDescent="0.25">
      <c r="A13561"/>
      <c r="B13561"/>
      <c r="C13561"/>
      <c r="D13561"/>
      <c r="E13561"/>
      <c r="F13561"/>
      <c r="G13561"/>
      <c r="H13561"/>
    </row>
    <row r="13562" spans="1:8" s="124" customFormat="1" x14ac:dyDescent="0.25">
      <c r="A13562"/>
      <c r="B13562"/>
      <c r="C13562"/>
      <c r="D13562"/>
      <c r="E13562"/>
      <c r="F13562"/>
      <c r="G13562"/>
      <c r="H13562"/>
    </row>
    <row r="13563" spans="1:8" s="124" customFormat="1" x14ac:dyDescent="0.25">
      <c r="A13563"/>
      <c r="B13563"/>
      <c r="C13563"/>
      <c r="D13563"/>
      <c r="E13563"/>
      <c r="F13563"/>
      <c r="G13563"/>
      <c r="H13563"/>
    </row>
    <row r="13564" spans="1:8" s="124" customFormat="1" x14ac:dyDescent="0.25">
      <c r="A13564"/>
      <c r="B13564"/>
      <c r="C13564"/>
      <c r="D13564"/>
      <c r="E13564"/>
      <c r="F13564"/>
      <c r="G13564"/>
      <c r="H13564"/>
    </row>
    <row r="13565" spans="1:8" s="124" customFormat="1" x14ac:dyDescent="0.25">
      <c r="A13565"/>
      <c r="B13565"/>
      <c r="C13565"/>
      <c r="D13565"/>
      <c r="E13565"/>
      <c r="F13565"/>
      <c r="G13565"/>
      <c r="H13565"/>
    </row>
    <row r="13566" spans="1:8" s="124" customFormat="1" x14ac:dyDescent="0.25">
      <c r="A13566"/>
      <c r="B13566"/>
      <c r="C13566"/>
      <c r="D13566"/>
      <c r="E13566"/>
      <c r="F13566"/>
      <c r="G13566"/>
      <c r="H13566"/>
    </row>
    <row r="13567" spans="1:8" s="124" customFormat="1" x14ac:dyDescent="0.25">
      <c r="A13567"/>
      <c r="B13567"/>
      <c r="C13567"/>
      <c r="D13567"/>
      <c r="E13567"/>
      <c r="F13567"/>
      <c r="G13567"/>
      <c r="H13567"/>
    </row>
    <row r="13568" spans="1:8" s="124" customFormat="1" x14ac:dyDescent="0.25">
      <c r="A13568"/>
      <c r="B13568"/>
      <c r="C13568"/>
      <c r="D13568"/>
      <c r="E13568"/>
      <c r="F13568"/>
      <c r="G13568"/>
      <c r="H13568"/>
    </row>
    <row r="13569" spans="1:8" s="124" customFormat="1" x14ac:dyDescent="0.25">
      <c r="A13569"/>
      <c r="B13569"/>
      <c r="C13569"/>
      <c r="D13569"/>
      <c r="E13569"/>
      <c r="F13569"/>
      <c r="G13569"/>
      <c r="H13569"/>
    </row>
    <row r="13570" spans="1:8" s="124" customFormat="1" x14ac:dyDescent="0.25">
      <c r="A13570"/>
      <c r="B13570"/>
      <c r="C13570"/>
      <c r="D13570"/>
      <c r="E13570"/>
      <c r="F13570"/>
      <c r="G13570"/>
      <c r="H13570"/>
    </row>
    <row r="13571" spans="1:8" s="124" customFormat="1" x14ac:dyDescent="0.25">
      <c r="A13571"/>
      <c r="B13571"/>
      <c r="C13571"/>
      <c r="D13571"/>
      <c r="E13571"/>
      <c r="F13571"/>
      <c r="G13571"/>
      <c r="H13571"/>
    </row>
    <row r="13572" spans="1:8" s="124" customFormat="1" x14ac:dyDescent="0.25">
      <c r="A13572"/>
      <c r="B13572"/>
      <c r="C13572"/>
      <c r="D13572"/>
      <c r="E13572"/>
      <c r="F13572"/>
      <c r="G13572"/>
      <c r="H13572"/>
    </row>
    <row r="13573" spans="1:8" s="124" customFormat="1" x14ac:dyDescent="0.25">
      <c r="A13573"/>
      <c r="B13573"/>
      <c r="C13573"/>
      <c r="D13573"/>
      <c r="E13573"/>
      <c r="F13573"/>
      <c r="G13573"/>
      <c r="H13573"/>
    </row>
    <row r="13574" spans="1:8" s="124" customFormat="1" x14ac:dyDescent="0.25">
      <c r="A13574"/>
      <c r="B13574"/>
      <c r="C13574"/>
      <c r="D13574"/>
      <c r="E13574"/>
      <c r="F13574"/>
      <c r="G13574"/>
      <c r="H13574"/>
    </row>
    <row r="13575" spans="1:8" s="124" customFormat="1" x14ac:dyDescent="0.25">
      <c r="A13575"/>
      <c r="B13575"/>
      <c r="C13575"/>
      <c r="D13575"/>
      <c r="E13575"/>
      <c r="F13575"/>
      <c r="G13575"/>
      <c r="H13575"/>
    </row>
    <row r="13576" spans="1:8" s="124" customFormat="1" x14ac:dyDescent="0.25">
      <c r="A13576"/>
      <c r="B13576"/>
      <c r="C13576"/>
      <c r="D13576"/>
      <c r="E13576"/>
      <c r="F13576"/>
      <c r="G13576"/>
      <c r="H13576"/>
    </row>
    <row r="13577" spans="1:8" s="124" customFormat="1" x14ac:dyDescent="0.25">
      <c r="A13577"/>
      <c r="B13577"/>
      <c r="C13577"/>
      <c r="D13577"/>
      <c r="E13577"/>
      <c r="F13577"/>
      <c r="G13577"/>
      <c r="H13577"/>
    </row>
    <row r="13578" spans="1:8" s="124" customFormat="1" x14ac:dyDescent="0.25">
      <c r="A13578"/>
      <c r="B13578"/>
      <c r="C13578"/>
      <c r="D13578"/>
      <c r="E13578"/>
      <c r="F13578"/>
      <c r="G13578"/>
      <c r="H13578"/>
    </row>
    <row r="13579" spans="1:8" s="124" customFormat="1" x14ac:dyDescent="0.25">
      <c r="A13579"/>
      <c r="B13579"/>
      <c r="C13579"/>
      <c r="D13579"/>
      <c r="E13579"/>
      <c r="F13579"/>
      <c r="G13579"/>
      <c r="H13579"/>
    </row>
    <row r="13580" spans="1:8" s="124" customFormat="1" x14ac:dyDescent="0.25">
      <c r="A13580"/>
      <c r="B13580"/>
      <c r="C13580"/>
      <c r="D13580"/>
      <c r="E13580"/>
      <c r="F13580"/>
      <c r="G13580"/>
      <c r="H13580"/>
    </row>
    <row r="13581" spans="1:8" s="124" customFormat="1" x14ac:dyDescent="0.25">
      <c r="A13581"/>
      <c r="B13581"/>
      <c r="C13581"/>
      <c r="D13581"/>
      <c r="E13581"/>
      <c r="F13581"/>
      <c r="G13581"/>
      <c r="H13581"/>
    </row>
    <row r="13582" spans="1:8" s="124" customFormat="1" x14ac:dyDescent="0.25">
      <c r="A13582"/>
      <c r="B13582"/>
      <c r="C13582"/>
      <c r="D13582"/>
      <c r="E13582"/>
      <c r="F13582"/>
      <c r="G13582"/>
      <c r="H13582"/>
    </row>
    <row r="13583" spans="1:8" s="124" customFormat="1" x14ac:dyDescent="0.25">
      <c r="A13583"/>
      <c r="B13583"/>
      <c r="C13583"/>
      <c r="D13583"/>
      <c r="E13583"/>
      <c r="F13583"/>
      <c r="G13583"/>
      <c r="H13583"/>
    </row>
    <row r="13584" spans="1:8" s="124" customFormat="1" x14ac:dyDescent="0.25">
      <c r="A13584"/>
      <c r="B13584"/>
      <c r="C13584"/>
      <c r="D13584"/>
      <c r="E13584"/>
      <c r="F13584"/>
      <c r="G13584"/>
      <c r="H13584"/>
    </row>
    <row r="13585" spans="1:8" s="124" customFormat="1" x14ac:dyDescent="0.25">
      <c r="A13585"/>
      <c r="B13585"/>
      <c r="C13585"/>
      <c r="D13585"/>
      <c r="E13585"/>
      <c r="F13585"/>
      <c r="G13585"/>
      <c r="H13585"/>
    </row>
    <row r="13586" spans="1:8" s="124" customFormat="1" x14ac:dyDescent="0.25">
      <c r="A13586"/>
      <c r="B13586"/>
      <c r="C13586"/>
      <c r="D13586"/>
      <c r="E13586"/>
      <c r="F13586"/>
      <c r="G13586"/>
      <c r="H13586"/>
    </row>
    <row r="13587" spans="1:8" s="124" customFormat="1" x14ac:dyDescent="0.25">
      <c r="A13587"/>
      <c r="B13587"/>
      <c r="C13587"/>
      <c r="D13587"/>
      <c r="E13587"/>
      <c r="F13587"/>
      <c r="G13587"/>
      <c r="H13587"/>
    </row>
    <row r="13588" spans="1:8" s="124" customFormat="1" x14ac:dyDescent="0.25">
      <c r="A13588"/>
      <c r="B13588"/>
      <c r="C13588"/>
      <c r="D13588"/>
      <c r="E13588"/>
      <c r="F13588"/>
      <c r="G13588"/>
      <c r="H13588"/>
    </row>
    <row r="13589" spans="1:8" s="124" customFormat="1" x14ac:dyDescent="0.25">
      <c r="A13589"/>
      <c r="B13589"/>
      <c r="C13589"/>
      <c r="D13589"/>
      <c r="E13589"/>
      <c r="F13589"/>
      <c r="G13589"/>
      <c r="H13589"/>
    </row>
    <row r="13590" spans="1:8" s="124" customFormat="1" x14ac:dyDescent="0.25">
      <c r="A13590"/>
      <c r="B13590"/>
      <c r="C13590"/>
      <c r="D13590"/>
      <c r="E13590"/>
      <c r="F13590"/>
      <c r="G13590"/>
      <c r="H13590"/>
    </row>
    <row r="13591" spans="1:8" s="124" customFormat="1" x14ac:dyDescent="0.25">
      <c r="A13591"/>
      <c r="B13591"/>
      <c r="C13591"/>
      <c r="D13591"/>
      <c r="E13591"/>
      <c r="F13591"/>
      <c r="G13591"/>
      <c r="H13591"/>
    </row>
    <row r="13592" spans="1:8" s="124" customFormat="1" x14ac:dyDescent="0.25">
      <c r="A13592"/>
      <c r="B13592"/>
      <c r="C13592"/>
      <c r="D13592"/>
      <c r="E13592"/>
      <c r="F13592"/>
      <c r="G13592"/>
      <c r="H13592"/>
    </row>
    <row r="13593" spans="1:8" s="124" customFormat="1" x14ac:dyDescent="0.25">
      <c r="A13593"/>
      <c r="B13593"/>
      <c r="C13593"/>
      <c r="D13593"/>
      <c r="E13593"/>
      <c r="F13593"/>
      <c r="G13593"/>
      <c r="H13593"/>
    </row>
    <row r="13594" spans="1:8" s="124" customFormat="1" x14ac:dyDescent="0.25">
      <c r="A13594"/>
      <c r="B13594"/>
      <c r="C13594"/>
      <c r="D13594"/>
      <c r="E13594"/>
      <c r="F13594"/>
      <c r="G13594"/>
      <c r="H13594"/>
    </row>
    <row r="13595" spans="1:8" s="124" customFormat="1" x14ac:dyDescent="0.25">
      <c r="A13595"/>
      <c r="B13595"/>
      <c r="C13595"/>
      <c r="D13595"/>
      <c r="E13595"/>
      <c r="F13595"/>
      <c r="G13595"/>
      <c r="H13595"/>
    </row>
    <row r="13596" spans="1:8" s="124" customFormat="1" x14ac:dyDescent="0.25">
      <c r="A13596"/>
      <c r="B13596"/>
      <c r="C13596"/>
      <c r="D13596"/>
      <c r="E13596"/>
      <c r="F13596"/>
      <c r="G13596"/>
      <c r="H13596"/>
    </row>
    <row r="13597" spans="1:8" s="124" customFormat="1" x14ac:dyDescent="0.25">
      <c r="A13597"/>
      <c r="B13597"/>
      <c r="C13597"/>
      <c r="D13597"/>
      <c r="E13597"/>
      <c r="F13597"/>
      <c r="G13597"/>
      <c r="H13597"/>
    </row>
    <row r="13598" spans="1:8" s="124" customFormat="1" x14ac:dyDescent="0.25">
      <c r="A13598"/>
      <c r="B13598"/>
      <c r="C13598"/>
      <c r="D13598"/>
      <c r="E13598"/>
      <c r="F13598"/>
      <c r="G13598"/>
      <c r="H13598"/>
    </row>
    <row r="13599" spans="1:8" s="124" customFormat="1" x14ac:dyDescent="0.25">
      <c r="A13599"/>
      <c r="B13599"/>
      <c r="C13599"/>
      <c r="D13599"/>
      <c r="E13599"/>
      <c r="F13599"/>
      <c r="G13599"/>
      <c r="H13599"/>
    </row>
    <row r="13600" spans="1:8" s="124" customFormat="1" x14ac:dyDescent="0.25">
      <c r="A13600"/>
      <c r="B13600"/>
      <c r="C13600"/>
      <c r="D13600"/>
      <c r="E13600"/>
      <c r="F13600"/>
      <c r="G13600"/>
      <c r="H13600"/>
    </row>
    <row r="13601" spans="1:8" s="124" customFormat="1" x14ac:dyDescent="0.25">
      <c r="A13601"/>
      <c r="B13601"/>
      <c r="C13601"/>
      <c r="D13601"/>
      <c r="E13601"/>
      <c r="F13601"/>
      <c r="G13601"/>
      <c r="H13601"/>
    </row>
    <row r="13602" spans="1:8" s="124" customFormat="1" x14ac:dyDescent="0.25">
      <c r="A13602"/>
      <c r="B13602"/>
      <c r="C13602"/>
      <c r="D13602"/>
      <c r="E13602"/>
      <c r="F13602"/>
      <c r="G13602"/>
      <c r="H13602"/>
    </row>
    <row r="13603" spans="1:8" s="124" customFormat="1" x14ac:dyDescent="0.25">
      <c r="A13603"/>
      <c r="B13603"/>
      <c r="C13603"/>
      <c r="D13603"/>
      <c r="E13603"/>
      <c r="F13603"/>
      <c r="G13603"/>
      <c r="H13603"/>
    </row>
    <row r="13604" spans="1:8" s="124" customFormat="1" x14ac:dyDescent="0.25">
      <c r="A13604"/>
      <c r="B13604"/>
      <c r="C13604"/>
      <c r="D13604"/>
      <c r="E13604"/>
      <c r="F13604"/>
      <c r="G13604"/>
      <c r="H13604"/>
    </row>
    <row r="13605" spans="1:8" s="124" customFormat="1" x14ac:dyDescent="0.25">
      <c r="A13605"/>
      <c r="B13605"/>
      <c r="C13605"/>
      <c r="D13605"/>
      <c r="E13605"/>
      <c r="F13605"/>
      <c r="G13605"/>
      <c r="H13605"/>
    </row>
    <row r="13606" spans="1:8" s="124" customFormat="1" x14ac:dyDescent="0.25">
      <c r="A13606"/>
      <c r="B13606"/>
      <c r="C13606"/>
      <c r="D13606"/>
      <c r="E13606"/>
      <c r="F13606"/>
      <c r="G13606"/>
      <c r="H13606"/>
    </row>
    <row r="13607" spans="1:8" s="124" customFormat="1" x14ac:dyDescent="0.25">
      <c r="A13607"/>
      <c r="B13607"/>
      <c r="C13607"/>
      <c r="D13607"/>
      <c r="E13607"/>
      <c r="F13607"/>
      <c r="G13607"/>
      <c r="H13607"/>
    </row>
    <row r="13608" spans="1:8" s="124" customFormat="1" x14ac:dyDescent="0.25">
      <c r="A13608"/>
      <c r="B13608"/>
      <c r="C13608"/>
      <c r="D13608"/>
      <c r="E13608"/>
      <c r="F13608"/>
      <c r="G13608"/>
      <c r="H13608"/>
    </row>
    <row r="13609" spans="1:8" s="124" customFormat="1" x14ac:dyDescent="0.25">
      <c r="A13609"/>
      <c r="B13609"/>
      <c r="C13609"/>
      <c r="D13609"/>
      <c r="E13609"/>
      <c r="F13609"/>
      <c r="G13609"/>
      <c r="H13609"/>
    </row>
    <row r="13610" spans="1:8" s="124" customFormat="1" x14ac:dyDescent="0.25">
      <c r="A13610"/>
      <c r="B13610"/>
      <c r="C13610"/>
      <c r="D13610"/>
      <c r="E13610"/>
      <c r="F13610"/>
      <c r="G13610"/>
      <c r="H13610"/>
    </row>
    <row r="13611" spans="1:8" s="124" customFormat="1" x14ac:dyDescent="0.25">
      <c r="A13611"/>
      <c r="B13611"/>
      <c r="C13611"/>
      <c r="D13611"/>
      <c r="E13611"/>
      <c r="F13611"/>
      <c r="G13611"/>
      <c r="H13611"/>
    </row>
    <row r="13612" spans="1:8" s="124" customFormat="1" x14ac:dyDescent="0.25">
      <c r="A13612"/>
      <c r="B13612"/>
      <c r="C13612"/>
      <c r="D13612"/>
      <c r="E13612"/>
      <c r="F13612"/>
      <c r="G13612"/>
      <c r="H13612"/>
    </row>
    <row r="13613" spans="1:8" s="124" customFormat="1" x14ac:dyDescent="0.25">
      <c r="A13613"/>
      <c r="B13613"/>
      <c r="C13613"/>
      <c r="D13613"/>
      <c r="E13613"/>
      <c r="F13613"/>
      <c r="G13613"/>
      <c r="H13613"/>
    </row>
    <row r="13614" spans="1:8" s="124" customFormat="1" x14ac:dyDescent="0.25">
      <c r="A13614"/>
      <c r="B13614"/>
      <c r="C13614"/>
      <c r="D13614"/>
      <c r="E13614"/>
      <c r="F13614"/>
      <c r="G13614"/>
      <c r="H13614"/>
    </row>
    <row r="13615" spans="1:8" s="124" customFormat="1" x14ac:dyDescent="0.25">
      <c r="A13615"/>
      <c r="B13615"/>
      <c r="C13615"/>
      <c r="D13615"/>
      <c r="E13615"/>
      <c r="F13615"/>
      <c r="G13615"/>
      <c r="H13615"/>
    </row>
    <row r="13616" spans="1:8" s="124" customFormat="1" x14ac:dyDescent="0.25">
      <c r="A13616"/>
      <c r="B13616"/>
      <c r="C13616"/>
      <c r="D13616"/>
      <c r="E13616"/>
      <c r="F13616"/>
      <c r="G13616"/>
      <c r="H13616"/>
    </row>
    <row r="13617" spans="1:8" s="124" customFormat="1" x14ac:dyDescent="0.25">
      <c r="A13617"/>
      <c r="B13617"/>
      <c r="C13617"/>
      <c r="D13617"/>
      <c r="E13617"/>
      <c r="F13617"/>
      <c r="G13617"/>
      <c r="H13617"/>
    </row>
    <row r="13618" spans="1:8" s="124" customFormat="1" x14ac:dyDescent="0.25">
      <c r="A13618"/>
      <c r="B13618"/>
      <c r="C13618"/>
      <c r="D13618"/>
      <c r="E13618"/>
      <c r="F13618"/>
      <c r="G13618"/>
      <c r="H13618"/>
    </row>
    <row r="13619" spans="1:8" s="124" customFormat="1" x14ac:dyDescent="0.25">
      <c r="A13619"/>
      <c r="B13619"/>
      <c r="C13619"/>
      <c r="D13619"/>
      <c r="E13619"/>
      <c r="F13619"/>
      <c r="G13619"/>
      <c r="H13619"/>
    </row>
    <row r="13620" spans="1:8" s="124" customFormat="1" x14ac:dyDescent="0.25">
      <c r="A13620"/>
      <c r="B13620"/>
      <c r="C13620"/>
      <c r="D13620"/>
      <c r="E13620"/>
      <c r="F13620"/>
      <c r="G13620"/>
      <c r="H13620"/>
    </row>
    <row r="13621" spans="1:8" s="124" customFormat="1" x14ac:dyDescent="0.25">
      <c r="A13621"/>
      <c r="B13621"/>
      <c r="C13621"/>
      <c r="D13621"/>
      <c r="E13621"/>
      <c r="F13621"/>
      <c r="G13621"/>
      <c r="H13621"/>
    </row>
    <row r="13622" spans="1:8" s="124" customFormat="1" x14ac:dyDescent="0.25">
      <c r="A13622"/>
      <c r="B13622"/>
      <c r="C13622"/>
      <c r="D13622"/>
      <c r="E13622"/>
      <c r="F13622"/>
      <c r="G13622"/>
      <c r="H13622"/>
    </row>
    <row r="13623" spans="1:8" s="124" customFormat="1" x14ac:dyDescent="0.25">
      <c r="A13623"/>
      <c r="B13623"/>
      <c r="C13623"/>
      <c r="D13623"/>
      <c r="E13623"/>
      <c r="F13623"/>
      <c r="G13623"/>
      <c r="H13623"/>
    </row>
    <row r="13624" spans="1:8" s="124" customFormat="1" x14ac:dyDescent="0.25">
      <c r="A13624"/>
      <c r="B13624"/>
      <c r="C13624"/>
      <c r="D13624"/>
      <c r="E13624"/>
      <c r="F13624"/>
      <c r="G13624"/>
      <c r="H13624"/>
    </row>
    <row r="13625" spans="1:8" s="124" customFormat="1" x14ac:dyDescent="0.25">
      <c r="A13625"/>
      <c r="B13625"/>
      <c r="C13625"/>
      <c r="D13625"/>
      <c r="E13625"/>
      <c r="F13625"/>
      <c r="G13625"/>
      <c r="H13625"/>
    </row>
    <row r="13626" spans="1:8" s="124" customFormat="1" x14ac:dyDescent="0.25">
      <c r="A13626"/>
      <c r="B13626"/>
      <c r="C13626"/>
      <c r="D13626"/>
      <c r="E13626"/>
      <c r="F13626"/>
      <c r="G13626"/>
      <c r="H13626"/>
    </row>
    <row r="13627" spans="1:8" s="124" customFormat="1" x14ac:dyDescent="0.25">
      <c r="A13627"/>
      <c r="B13627"/>
      <c r="C13627"/>
      <c r="D13627"/>
      <c r="E13627"/>
      <c r="F13627"/>
      <c r="G13627"/>
      <c r="H13627"/>
    </row>
    <row r="13628" spans="1:8" s="124" customFormat="1" x14ac:dyDescent="0.25">
      <c r="A13628"/>
      <c r="B13628"/>
      <c r="C13628"/>
      <c r="D13628"/>
      <c r="E13628"/>
      <c r="F13628"/>
      <c r="G13628"/>
      <c r="H13628"/>
    </row>
    <row r="13629" spans="1:8" s="124" customFormat="1" x14ac:dyDescent="0.25">
      <c r="A13629"/>
      <c r="B13629"/>
      <c r="C13629"/>
      <c r="D13629"/>
      <c r="E13629"/>
      <c r="F13629"/>
      <c r="G13629"/>
      <c r="H13629"/>
    </row>
    <row r="13630" spans="1:8" s="124" customFormat="1" x14ac:dyDescent="0.25">
      <c r="A13630"/>
      <c r="B13630"/>
      <c r="C13630"/>
      <c r="D13630"/>
      <c r="E13630"/>
      <c r="F13630"/>
      <c r="G13630"/>
      <c r="H13630"/>
    </row>
    <row r="13631" spans="1:8" s="124" customFormat="1" x14ac:dyDescent="0.25">
      <c r="A13631"/>
      <c r="B13631"/>
      <c r="C13631"/>
      <c r="D13631"/>
      <c r="E13631"/>
      <c r="F13631"/>
      <c r="G13631"/>
      <c r="H13631"/>
    </row>
    <row r="13632" spans="1:8" s="124" customFormat="1" x14ac:dyDescent="0.25">
      <c r="A13632"/>
      <c r="B13632"/>
      <c r="C13632"/>
      <c r="D13632"/>
      <c r="E13632"/>
      <c r="F13632"/>
      <c r="G13632"/>
      <c r="H13632"/>
    </row>
    <row r="13633" spans="1:8" s="124" customFormat="1" x14ac:dyDescent="0.25">
      <c r="A13633"/>
      <c r="B13633"/>
      <c r="C13633"/>
      <c r="D13633"/>
      <c r="E13633"/>
      <c r="F13633"/>
      <c r="G13633"/>
      <c r="H13633"/>
    </row>
    <row r="13634" spans="1:8" s="124" customFormat="1" x14ac:dyDescent="0.25">
      <c r="A13634"/>
      <c r="B13634"/>
      <c r="C13634"/>
      <c r="D13634"/>
      <c r="E13634"/>
      <c r="F13634"/>
      <c r="G13634"/>
      <c r="H13634"/>
    </row>
    <row r="13635" spans="1:8" s="124" customFormat="1" x14ac:dyDescent="0.25">
      <c r="A13635"/>
      <c r="B13635"/>
      <c r="C13635"/>
      <c r="D13635"/>
      <c r="E13635"/>
      <c r="F13635"/>
      <c r="G13635"/>
      <c r="H13635"/>
    </row>
    <row r="13636" spans="1:8" s="124" customFormat="1" x14ac:dyDescent="0.25">
      <c r="A13636"/>
      <c r="B13636"/>
      <c r="C13636"/>
      <c r="D13636"/>
      <c r="E13636"/>
      <c r="F13636"/>
      <c r="G13636"/>
      <c r="H13636"/>
    </row>
    <row r="13637" spans="1:8" s="124" customFormat="1" x14ac:dyDescent="0.25">
      <c r="A13637"/>
      <c r="B13637"/>
      <c r="C13637"/>
      <c r="D13637"/>
      <c r="E13637"/>
      <c r="F13637"/>
      <c r="G13637"/>
      <c r="H13637"/>
    </row>
    <row r="13638" spans="1:8" s="124" customFormat="1" x14ac:dyDescent="0.25">
      <c r="A13638"/>
      <c r="B13638"/>
      <c r="C13638"/>
      <c r="D13638"/>
      <c r="E13638"/>
      <c r="F13638"/>
      <c r="G13638"/>
      <c r="H13638"/>
    </row>
    <row r="13639" spans="1:8" s="124" customFormat="1" x14ac:dyDescent="0.25">
      <c r="A13639"/>
      <c r="B13639"/>
      <c r="C13639"/>
      <c r="D13639"/>
      <c r="E13639"/>
      <c r="F13639"/>
      <c r="G13639"/>
      <c r="H13639"/>
    </row>
    <row r="13640" spans="1:8" s="124" customFormat="1" x14ac:dyDescent="0.25">
      <c r="A13640"/>
      <c r="B13640"/>
      <c r="C13640"/>
      <c r="D13640"/>
      <c r="E13640"/>
      <c r="F13640"/>
      <c r="G13640"/>
      <c r="H13640"/>
    </row>
    <row r="13641" spans="1:8" s="124" customFormat="1" x14ac:dyDescent="0.25">
      <c r="A13641"/>
      <c r="B13641"/>
      <c r="C13641"/>
      <c r="D13641"/>
      <c r="E13641"/>
      <c r="F13641"/>
      <c r="G13641"/>
      <c r="H13641"/>
    </row>
    <row r="13642" spans="1:8" s="124" customFormat="1" x14ac:dyDescent="0.25">
      <c r="A13642"/>
      <c r="B13642"/>
      <c r="C13642"/>
      <c r="D13642"/>
      <c r="E13642"/>
      <c r="F13642"/>
      <c r="G13642"/>
      <c r="H13642"/>
    </row>
    <row r="13643" spans="1:8" s="124" customFormat="1" x14ac:dyDescent="0.25">
      <c r="A13643"/>
      <c r="B13643"/>
      <c r="C13643"/>
      <c r="D13643"/>
      <c r="E13643"/>
      <c r="F13643"/>
      <c r="G13643"/>
      <c r="H13643"/>
    </row>
    <row r="13644" spans="1:8" s="124" customFormat="1" x14ac:dyDescent="0.25">
      <c r="A13644"/>
      <c r="B13644"/>
      <c r="C13644"/>
      <c r="D13644"/>
      <c r="E13644"/>
      <c r="F13644"/>
      <c r="G13644"/>
      <c r="H13644"/>
    </row>
    <row r="13645" spans="1:8" s="124" customFormat="1" x14ac:dyDescent="0.25">
      <c r="A13645"/>
      <c r="B13645"/>
      <c r="C13645"/>
      <c r="D13645"/>
      <c r="E13645"/>
      <c r="F13645"/>
      <c r="G13645"/>
      <c r="H13645"/>
    </row>
    <row r="13646" spans="1:8" s="124" customFormat="1" x14ac:dyDescent="0.25">
      <c r="A13646"/>
      <c r="B13646"/>
      <c r="C13646"/>
      <c r="D13646"/>
      <c r="E13646"/>
      <c r="F13646"/>
      <c r="G13646"/>
      <c r="H13646"/>
    </row>
    <row r="13647" spans="1:8" s="124" customFormat="1" x14ac:dyDescent="0.25">
      <c r="A13647"/>
      <c r="B13647"/>
      <c r="C13647"/>
      <c r="D13647"/>
      <c r="E13647"/>
      <c r="F13647"/>
      <c r="G13647"/>
      <c r="H13647"/>
    </row>
    <row r="13648" spans="1:8" s="124" customFormat="1" x14ac:dyDescent="0.25">
      <c r="A13648"/>
      <c r="B13648"/>
      <c r="C13648"/>
      <c r="D13648"/>
      <c r="E13648"/>
      <c r="F13648"/>
      <c r="G13648"/>
      <c r="H13648"/>
    </row>
    <row r="13649" spans="1:8" s="124" customFormat="1" x14ac:dyDescent="0.25">
      <c r="A13649"/>
      <c r="B13649"/>
      <c r="C13649"/>
      <c r="D13649"/>
      <c r="E13649"/>
      <c r="F13649"/>
      <c r="G13649"/>
      <c r="H13649"/>
    </row>
    <row r="13650" spans="1:8" s="124" customFormat="1" x14ac:dyDescent="0.25">
      <c r="A13650"/>
      <c r="B13650"/>
      <c r="C13650"/>
      <c r="D13650"/>
      <c r="E13650"/>
      <c r="F13650"/>
      <c r="G13650"/>
      <c r="H13650"/>
    </row>
    <row r="13651" spans="1:8" s="124" customFormat="1" x14ac:dyDescent="0.25">
      <c r="A13651"/>
      <c r="B13651"/>
      <c r="C13651"/>
      <c r="D13651"/>
      <c r="E13651"/>
      <c r="F13651"/>
      <c r="G13651"/>
      <c r="H13651"/>
    </row>
    <row r="13652" spans="1:8" s="124" customFormat="1" x14ac:dyDescent="0.25">
      <c r="A13652"/>
      <c r="B13652"/>
      <c r="C13652"/>
      <c r="D13652"/>
      <c r="E13652"/>
      <c r="F13652"/>
      <c r="G13652"/>
      <c r="H13652"/>
    </row>
    <row r="13653" spans="1:8" s="124" customFormat="1" x14ac:dyDescent="0.25">
      <c r="A13653"/>
      <c r="B13653"/>
      <c r="C13653"/>
      <c r="D13653"/>
      <c r="E13653"/>
      <c r="F13653"/>
      <c r="G13653"/>
      <c r="H13653"/>
    </row>
    <row r="13654" spans="1:8" s="124" customFormat="1" x14ac:dyDescent="0.25">
      <c r="A13654"/>
      <c r="B13654"/>
      <c r="C13654"/>
      <c r="D13654"/>
      <c r="E13654"/>
      <c r="F13654"/>
      <c r="G13654"/>
      <c r="H13654"/>
    </row>
    <row r="13655" spans="1:8" s="124" customFormat="1" x14ac:dyDescent="0.25">
      <c r="A13655"/>
      <c r="B13655"/>
      <c r="C13655"/>
      <c r="D13655"/>
      <c r="E13655"/>
      <c r="F13655"/>
      <c r="G13655"/>
      <c r="H13655"/>
    </row>
    <row r="13656" spans="1:8" s="124" customFormat="1" x14ac:dyDescent="0.25">
      <c r="A13656"/>
      <c r="B13656"/>
      <c r="C13656"/>
      <c r="D13656"/>
      <c r="E13656"/>
      <c r="F13656"/>
      <c r="G13656"/>
      <c r="H13656"/>
    </row>
    <row r="13657" spans="1:8" s="124" customFormat="1" x14ac:dyDescent="0.25">
      <c r="A13657"/>
      <c r="B13657"/>
      <c r="C13657"/>
      <c r="D13657"/>
      <c r="E13657"/>
      <c r="F13657"/>
      <c r="G13657"/>
      <c r="H13657"/>
    </row>
    <row r="13658" spans="1:8" s="124" customFormat="1" x14ac:dyDescent="0.25">
      <c r="A13658"/>
      <c r="B13658"/>
      <c r="C13658"/>
      <c r="D13658"/>
      <c r="E13658"/>
      <c r="F13658"/>
      <c r="G13658"/>
      <c r="H13658"/>
    </row>
    <row r="13659" spans="1:8" s="124" customFormat="1" x14ac:dyDescent="0.25">
      <c r="A13659"/>
      <c r="B13659"/>
      <c r="C13659"/>
      <c r="D13659"/>
      <c r="E13659"/>
      <c r="F13659"/>
      <c r="G13659"/>
      <c r="H13659"/>
    </row>
    <row r="13660" spans="1:8" s="124" customFormat="1" x14ac:dyDescent="0.25">
      <c r="A13660"/>
      <c r="B13660"/>
      <c r="C13660"/>
      <c r="D13660"/>
      <c r="E13660"/>
      <c r="F13660"/>
      <c r="G13660"/>
      <c r="H13660"/>
    </row>
    <row r="13661" spans="1:8" s="124" customFormat="1" x14ac:dyDescent="0.25">
      <c r="A13661"/>
      <c r="B13661"/>
      <c r="C13661"/>
      <c r="D13661"/>
      <c r="E13661"/>
      <c r="F13661"/>
      <c r="G13661"/>
      <c r="H13661"/>
    </row>
    <row r="13662" spans="1:8" s="124" customFormat="1" x14ac:dyDescent="0.25">
      <c r="A13662"/>
      <c r="B13662"/>
      <c r="C13662"/>
      <c r="D13662"/>
      <c r="E13662"/>
      <c r="F13662"/>
      <c r="G13662"/>
      <c r="H13662"/>
    </row>
    <row r="13663" spans="1:8" s="124" customFormat="1" x14ac:dyDescent="0.25">
      <c r="A13663"/>
      <c r="B13663"/>
      <c r="C13663"/>
      <c r="D13663"/>
      <c r="E13663"/>
      <c r="F13663"/>
      <c r="G13663"/>
      <c r="H13663"/>
    </row>
    <row r="13664" spans="1:8" s="124" customFormat="1" x14ac:dyDescent="0.25">
      <c r="A13664"/>
      <c r="B13664"/>
      <c r="C13664"/>
      <c r="D13664"/>
      <c r="E13664"/>
      <c r="F13664"/>
      <c r="G13664"/>
      <c r="H13664"/>
    </row>
    <row r="13665" spans="1:8" s="124" customFormat="1" x14ac:dyDescent="0.25">
      <c r="A13665"/>
      <c r="B13665"/>
      <c r="C13665"/>
      <c r="D13665"/>
      <c r="E13665"/>
      <c r="F13665"/>
      <c r="G13665"/>
      <c r="H13665"/>
    </row>
    <row r="13666" spans="1:8" s="124" customFormat="1" x14ac:dyDescent="0.25">
      <c r="A13666"/>
      <c r="B13666"/>
      <c r="C13666"/>
      <c r="D13666"/>
      <c r="E13666"/>
      <c r="F13666"/>
      <c r="G13666"/>
      <c r="H13666"/>
    </row>
    <row r="13667" spans="1:8" s="124" customFormat="1" x14ac:dyDescent="0.25">
      <c r="A13667"/>
      <c r="B13667"/>
      <c r="C13667"/>
      <c r="D13667"/>
      <c r="E13667"/>
      <c r="F13667"/>
      <c r="G13667"/>
      <c r="H13667"/>
    </row>
    <row r="13668" spans="1:8" s="124" customFormat="1" x14ac:dyDescent="0.25">
      <c r="A13668"/>
      <c r="B13668"/>
      <c r="C13668"/>
      <c r="D13668"/>
      <c r="E13668"/>
      <c r="F13668"/>
      <c r="G13668"/>
      <c r="H13668"/>
    </row>
    <row r="13669" spans="1:8" s="124" customFormat="1" x14ac:dyDescent="0.25">
      <c r="A13669"/>
      <c r="B13669"/>
      <c r="C13669"/>
      <c r="D13669"/>
      <c r="E13669"/>
      <c r="F13669"/>
      <c r="G13669"/>
      <c r="H13669"/>
    </row>
    <row r="13670" spans="1:8" s="124" customFormat="1" x14ac:dyDescent="0.25">
      <c r="A13670"/>
      <c r="B13670"/>
      <c r="C13670"/>
      <c r="D13670"/>
      <c r="E13670"/>
      <c r="F13670"/>
      <c r="G13670"/>
      <c r="H13670"/>
    </row>
    <row r="13671" spans="1:8" s="124" customFormat="1" x14ac:dyDescent="0.25">
      <c r="A13671"/>
      <c r="B13671"/>
      <c r="C13671"/>
      <c r="D13671"/>
      <c r="E13671"/>
      <c r="F13671"/>
      <c r="G13671"/>
      <c r="H13671"/>
    </row>
    <row r="13672" spans="1:8" s="124" customFormat="1" x14ac:dyDescent="0.25">
      <c r="A13672"/>
      <c r="B13672"/>
      <c r="C13672"/>
      <c r="D13672"/>
      <c r="E13672"/>
      <c r="F13672"/>
      <c r="G13672"/>
      <c r="H13672"/>
    </row>
    <row r="13673" spans="1:8" s="124" customFormat="1" x14ac:dyDescent="0.25">
      <c r="A13673"/>
      <c r="B13673"/>
      <c r="C13673"/>
      <c r="D13673"/>
      <c r="E13673"/>
      <c r="F13673"/>
      <c r="G13673"/>
      <c r="H13673"/>
    </row>
    <row r="13674" spans="1:8" s="124" customFormat="1" x14ac:dyDescent="0.25">
      <c r="A13674"/>
      <c r="B13674"/>
      <c r="C13674"/>
      <c r="D13674"/>
      <c r="E13674"/>
      <c r="F13674"/>
      <c r="G13674"/>
      <c r="H13674"/>
    </row>
    <row r="13675" spans="1:8" s="124" customFormat="1" x14ac:dyDescent="0.25">
      <c r="A13675"/>
      <c r="B13675"/>
      <c r="C13675"/>
      <c r="D13675"/>
      <c r="E13675"/>
      <c r="F13675"/>
      <c r="G13675"/>
      <c r="H13675"/>
    </row>
    <row r="13676" spans="1:8" s="124" customFormat="1" x14ac:dyDescent="0.25">
      <c r="A13676"/>
      <c r="B13676"/>
      <c r="C13676"/>
      <c r="D13676"/>
      <c r="E13676"/>
      <c r="F13676"/>
      <c r="G13676"/>
      <c r="H13676"/>
    </row>
    <row r="13677" spans="1:8" s="124" customFormat="1" x14ac:dyDescent="0.25">
      <c r="A13677"/>
      <c r="B13677"/>
      <c r="C13677"/>
      <c r="D13677"/>
      <c r="E13677"/>
      <c r="F13677"/>
      <c r="G13677"/>
      <c r="H13677"/>
    </row>
    <row r="13678" spans="1:8" s="124" customFormat="1" x14ac:dyDescent="0.25">
      <c r="A13678"/>
      <c r="B13678"/>
      <c r="C13678"/>
      <c r="D13678"/>
      <c r="E13678"/>
      <c r="F13678"/>
      <c r="G13678"/>
      <c r="H13678"/>
    </row>
    <row r="13679" spans="1:8" s="124" customFormat="1" x14ac:dyDescent="0.25">
      <c r="A13679"/>
      <c r="B13679"/>
      <c r="C13679"/>
      <c r="D13679"/>
      <c r="E13679"/>
      <c r="F13679"/>
      <c r="G13679"/>
      <c r="H13679"/>
    </row>
    <row r="13680" spans="1:8" s="124" customFormat="1" x14ac:dyDescent="0.25">
      <c r="A13680"/>
      <c r="B13680"/>
      <c r="C13680"/>
      <c r="D13680"/>
      <c r="E13680"/>
      <c r="F13680"/>
      <c r="G13680"/>
      <c r="H13680"/>
    </row>
    <row r="13681" spans="1:8" s="124" customFormat="1" x14ac:dyDescent="0.25">
      <c r="A13681"/>
      <c r="B13681"/>
      <c r="C13681"/>
      <c r="D13681"/>
      <c r="E13681"/>
      <c r="F13681"/>
      <c r="G13681"/>
      <c r="H13681"/>
    </row>
    <row r="13682" spans="1:8" s="124" customFormat="1" x14ac:dyDescent="0.25">
      <c r="A13682"/>
      <c r="B13682"/>
      <c r="C13682"/>
      <c r="D13682"/>
      <c r="E13682"/>
      <c r="F13682"/>
      <c r="G13682"/>
      <c r="H13682"/>
    </row>
    <row r="13683" spans="1:8" s="124" customFormat="1" x14ac:dyDescent="0.25">
      <c r="A13683"/>
      <c r="B13683"/>
      <c r="C13683"/>
      <c r="D13683"/>
      <c r="E13683"/>
      <c r="F13683"/>
      <c r="G13683"/>
      <c r="H13683"/>
    </row>
    <row r="13684" spans="1:8" s="124" customFormat="1" x14ac:dyDescent="0.25">
      <c r="A13684"/>
      <c r="B13684"/>
      <c r="C13684"/>
      <c r="D13684"/>
      <c r="E13684"/>
      <c r="F13684"/>
      <c r="G13684"/>
      <c r="H13684"/>
    </row>
    <row r="13685" spans="1:8" s="124" customFormat="1" x14ac:dyDescent="0.25">
      <c r="A13685"/>
      <c r="B13685"/>
      <c r="C13685"/>
      <c r="D13685"/>
      <c r="E13685"/>
      <c r="F13685"/>
      <c r="G13685"/>
      <c r="H13685"/>
    </row>
    <row r="13686" spans="1:8" s="124" customFormat="1" x14ac:dyDescent="0.25">
      <c r="A13686"/>
      <c r="B13686"/>
      <c r="C13686"/>
      <c r="D13686"/>
      <c r="E13686"/>
      <c r="F13686"/>
      <c r="G13686"/>
      <c r="H13686"/>
    </row>
    <row r="13687" spans="1:8" s="124" customFormat="1" x14ac:dyDescent="0.25">
      <c r="A13687"/>
      <c r="B13687"/>
      <c r="C13687"/>
      <c r="D13687"/>
      <c r="E13687"/>
      <c r="F13687"/>
      <c r="G13687"/>
      <c r="H13687"/>
    </row>
    <row r="13688" spans="1:8" s="124" customFormat="1" x14ac:dyDescent="0.25">
      <c r="A13688"/>
      <c r="B13688"/>
      <c r="C13688"/>
      <c r="D13688"/>
      <c r="E13688"/>
      <c r="F13688"/>
      <c r="G13688"/>
      <c r="H13688"/>
    </row>
    <row r="13689" spans="1:8" s="124" customFormat="1" x14ac:dyDescent="0.25">
      <c r="A13689"/>
      <c r="B13689"/>
      <c r="C13689"/>
      <c r="D13689"/>
      <c r="E13689"/>
      <c r="F13689"/>
      <c r="G13689"/>
      <c r="H13689"/>
    </row>
    <row r="13690" spans="1:8" s="124" customFormat="1" x14ac:dyDescent="0.25">
      <c r="A13690"/>
      <c r="B13690"/>
      <c r="C13690"/>
      <c r="D13690"/>
      <c r="E13690"/>
      <c r="F13690"/>
      <c r="G13690"/>
      <c r="H13690"/>
    </row>
    <row r="13691" spans="1:8" s="124" customFormat="1" x14ac:dyDescent="0.25">
      <c r="A13691"/>
      <c r="B13691"/>
      <c r="C13691"/>
      <c r="D13691"/>
      <c r="E13691"/>
      <c r="F13691"/>
      <c r="G13691"/>
      <c r="H13691"/>
    </row>
    <row r="13692" spans="1:8" s="124" customFormat="1" x14ac:dyDescent="0.25">
      <c r="A13692"/>
      <c r="B13692"/>
      <c r="C13692"/>
      <c r="D13692"/>
      <c r="E13692"/>
      <c r="F13692"/>
      <c r="G13692"/>
      <c r="H13692"/>
    </row>
    <row r="13693" spans="1:8" s="124" customFormat="1" x14ac:dyDescent="0.25">
      <c r="A13693"/>
      <c r="B13693"/>
      <c r="C13693"/>
      <c r="D13693"/>
      <c r="E13693"/>
      <c r="F13693"/>
      <c r="G13693"/>
      <c r="H13693"/>
    </row>
    <row r="13694" spans="1:8" s="124" customFormat="1" x14ac:dyDescent="0.25">
      <c r="A13694"/>
      <c r="B13694"/>
      <c r="C13694"/>
      <c r="D13694"/>
      <c r="E13694"/>
      <c r="F13694"/>
      <c r="G13694"/>
      <c r="H13694"/>
    </row>
    <row r="13695" spans="1:8" s="124" customFormat="1" x14ac:dyDescent="0.25">
      <c r="A13695"/>
      <c r="B13695"/>
      <c r="C13695"/>
      <c r="D13695"/>
      <c r="E13695"/>
      <c r="F13695"/>
      <c r="G13695"/>
      <c r="H13695"/>
    </row>
    <row r="13696" spans="1:8" s="124" customFormat="1" x14ac:dyDescent="0.25">
      <c r="A13696"/>
      <c r="B13696"/>
      <c r="C13696"/>
      <c r="D13696"/>
      <c r="E13696"/>
      <c r="F13696"/>
      <c r="G13696"/>
      <c r="H13696"/>
    </row>
    <row r="13697" spans="1:8" s="124" customFormat="1" x14ac:dyDescent="0.25">
      <c r="A13697"/>
      <c r="B13697"/>
      <c r="C13697"/>
      <c r="D13697"/>
      <c r="E13697"/>
      <c r="F13697"/>
      <c r="G13697"/>
      <c r="H13697"/>
    </row>
    <row r="13698" spans="1:8" s="124" customFormat="1" x14ac:dyDescent="0.25">
      <c r="A13698"/>
      <c r="B13698"/>
      <c r="C13698"/>
      <c r="D13698"/>
      <c r="E13698"/>
      <c r="F13698"/>
      <c r="G13698"/>
      <c r="H13698"/>
    </row>
    <row r="13699" spans="1:8" s="124" customFormat="1" x14ac:dyDescent="0.25">
      <c r="A13699"/>
      <c r="B13699"/>
      <c r="C13699"/>
      <c r="D13699"/>
      <c r="E13699"/>
      <c r="F13699"/>
      <c r="G13699"/>
      <c r="H13699"/>
    </row>
    <row r="13700" spans="1:8" s="124" customFormat="1" x14ac:dyDescent="0.25">
      <c r="A13700"/>
      <c r="B13700"/>
      <c r="C13700"/>
      <c r="D13700"/>
      <c r="E13700"/>
      <c r="F13700"/>
      <c r="G13700"/>
      <c r="H13700"/>
    </row>
    <row r="13701" spans="1:8" s="124" customFormat="1" x14ac:dyDescent="0.25">
      <c r="A13701"/>
      <c r="B13701"/>
      <c r="C13701"/>
      <c r="D13701"/>
      <c r="E13701"/>
      <c r="F13701"/>
      <c r="G13701"/>
      <c r="H13701"/>
    </row>
    <row r="13702" spans="1:8" s="124" customFormat="1" x14ac:dyDescent="0.25">
      <c r="A13702"/>
      <c r="B13702"/>
      <c r="C13702"/>
      <c r="D13702"/>
      <c r="E13702"/>
      <c r="F13702"/>
      <c r="G13702"/>
      <c r="H13702"/>
    </row>
    <row r="13703" spans="1:8" s="124" customFormat="1" x14ac:dyDescent="0.25">
      <c r="A13703"/>
      <c r="B13703"/>
      <c r="C13703"/>
      <c r="D13703"/>
      <c r="E13703"/>
      <c r="F13703"/>
      <c r="G13703"/>
      <c r="H13703"/>
    </row>
    <row r="13704" spans="1:8" s="124" customFormat="1" x14ac:dyDescent="0.25">
      <c r="A13704"/>
      <c r="B13704"/>
      <c r="C13704"/>
      <c r="D13704"/>
      <c r="E13704"/>
      <c r="F13704"/>
      <c r="G13704"/>
      <c r="H13704"/>
    </row>
    <row r="13705" spans="1:8" s="124" customFormat="1" x14ac:dyDescent="0.25">
      <c r="A13705"/>
      <c r="B13705"/>
      <c r="C13705"/>
      <c r="D13705"/>
      <c r="E13705"/>
      <c r="F13705"/>
      <c r="G13705"/>
      <c r="H13705"/>
    </row>
    <row r="13706" spans="1:8" s="124" customFormat="1" x14ac:dyDescent="0.25">
      <c r="A13706"/>
      <c r="B13706"/>
      <c r="C13706"/>
      <c r="D13706"/>
      <c r="E13706"/>
      <c r="F13706"/>
      <c r="G13706"/>
      <c r="H13706"/>
    </row>
    <row r="13707" spans="1:8" s="124" customFormat="1" x14ac:dyDescent="0.25">
      <c r="A13707"/>
      <c r="B13707"/>
      <c r="C13707"/>
      <c r="D13707"/>
      <c r="E13707"/>
      <c r="F13707"/>
      <c r="G13707"/>
      <c r="H13707"/>
    </row>
    <row r="13708" spans="1:8" s="124" customFormat="1" x14ac:dyDescent="0.25">
      <c r="A13708"/>
      <c r="B13708"/>
      <c r="C13708"/>
      <c r="D13708"/>
      <c r="E13708"/>
      <c r="F13708"/>
      <c r="G13708"/>
      <c r="H13708"/>
    </row>
    <row r="13709" spans="1:8" s="124" customFormat="1" x14ac:dyDescent="0.25">
      <c r="A13709"/>
      <c r="B13709"/>
      <c r="C13709"/>
      <c r="D13709"/>
      <c r="E13709"/>
      <c r="F13709"/>
      <c r="G13709"/>
      <c r="H13709"/>
    </row>
    <row r="13710" spans="1:8" s="124" customFormat="1" x14ac:dyDescent="0.25">
      <c r="A13710"/>
      <c r="B13710"/>
      <c r="C13710"/>
      <c r="D13710"/>
      <c r="E13710"/>
      <c r="F13710"/>
      <c r="G13710"/>
      <c r="H13710"/>
    </row>
    <row r="13711" spans="1:8" s="124" customFormat="1" x14ac:dyDescent="0.25">
      <c r="A13711"/>
      <c r="B13711"/>
      <c r="C13711"/>
      <c r="D13711"/>
      <c r="E13711"/>
      <c r="F13711"/>
      <c r="G13711"/>
      <c r="H13711"/>
    </row>
    <row r="13712" spans="1:8" s="124" customFormat="1" x14ac:dyDescent="0.25">
      <c r="A13712"/>
      <c r="B13712"/>
      <c r="C13712"/>
      <c r="D13712"/>
      <c r="E13712"/>
      <c r="F13712"/>
      <c r="G13712"/>
      <c r="H13712"/>
    </row>
    <row r="13713" spans="1:8" s="124" customFormat="1" x14ac:dyDescent="0.25">
      <c r="A13713"/>
      <c r="B13713"/>
      <c r="C13713"/>
      <c r="D13713"/>
      <c r="E13713"/>
      <c r="F13713"/>
      <c r="G13713"/>
      <c r="H13713"/>
    </row>
    <row r="13714" spans="1:8" s="124" customFormat="1" x14ac:dyDescent="0.25">
      <c r="A13714"/>
      <c r="B13714"/>
      <c r="C13714"/>
      <c r="D13714"/>
      <c r="E13714"/>
      <c r="F13714"/>
      <c r="G13714"/>
      <c r="H13714"/>
    </row>
    <row r="13715" spans="1:8" s="124" customFormat="1" x14ac:dyDescent="0.25">
      <c r="A13715"/>
      <c r="B13715"/>
      <c r="C13715"/>
      <c r="D13715"/>
      <c r="E13715"/>
      <c r="F13715"/>
      <c r="G13715"/>
      <c r="H13715"/>
    </row>
    <row r="13716" spans="1:8" s="124" customFormat="1" x14ac:dyDescent="0.25">
      <c r="A13716"/>
      <c r="B13716"/>
      <c r="C13716"/>
      <c r="D13716"/>
      <c r="E13716"/>
      <c r="F13716"/>
      <c r="G13716"/>
      <c r="H13716"/>
    </row>
    <row r="13717" spans="1:8" s="124" customFormat="1" x14ac:dyDescent="0.25">
      <c r="A13717"/>
      <c r="B13717"/>
      <c r="C13717"/>
      <c r="D13717"/>
      <c r="E13717"/>
      <c r="F13717"/>
      <c r="G13717"/>
      <c r="H13717"/>
    </row>
    <row r="13718" spans="1:8" s="124" customFormat="1" x14ac:dyDescent="0.25">
      <c r="A13718"/>
      <c r="B13718"/>
      <c r="C13718"/>
      <c r="D13718"/>
      <c r="E13718"/>
      <c r="F13718"/>
      <c r="G13718"/>
      <c r="H13718"/>
    </row>
    <row r="13719" spans="1:8" s="124" customFormat="1" x14ac:dyDescent="0.25">
      <c r="A13719"/>
      <c r="B13719"/>
      <c r="C13719"/>
      <c r="D13719"/>
      <c r="E13719"/>
      <c r="F13719"/>
      <c r="G13719"/>
      <c r="H13719"/>
    </row>
    <row r="13720" spans="1:8" s="124" customFormat="1" x14ac:dyDescent="0.25">
      <c r="A13720"/>
      <c r="B13720"/>
      <c r="C13720"/>
      <c r="D13720"/>
      <c r="E13720"/>
      <c r="F13720"/>
      <c r="G13720"/>
      <c r="H13720"/>
    </row>
    <row r="13721" spans="1:8" s="124" customFormat="1" x14ac:dyDescent="0.25">
      <c r="A13721"/>
      <c r="B13721"/>
      <c r="C13721"/>
      <c r="D13721"/>
      <c r="E13721"/>
      <c r="F13721"/>
      <c r="G13721"/>
      <c r="H13721"/>
    </row>
    <row r="13722" spans="1:8" s="124" customFormat="1" x14ac:dyDescent="0.25">
      <c r="A13722"/>
      <c r="B13722"/>
      <c r="C13722"/>
      <c r="D13722"/>
      <c r="E13722"/>
      <c r="F13722"/>
      <c r="G13722"/>
      <c r="H13722"/>
    </row>
    <row r="13723" spans="1:8" s="124" customFormat="1" x14ac:dyDescent="0.25">
      <c r="A13723"/>
      <c r="B13723"/>
      <c r="C13723"/>
      <c r="D13723"/>
      <c r="E13723"/>
      <c r="F13723"/>
      <c r="G13723"/>
      <c r="H13723"/>
    </row>
    <row r="13724" spans="1:8" s="124" customFormat="1" x14ac:dyDescent="0.25">
      <c r="A13724"/>
      <c r="B13724"/>
      <c r="C13724"/>
      <c r="D13724"/>
      <c r="E13724"/>
      <c r="F13724"/>
      <c r="G13724"/>
      <c r="H13724"/>
    </row>
    <row r="13725" spans="1:8" s="124" customFormat="1" x14ac:dyDescent="0.25">
      <c r="A13725"/>
      <c r="B13725"/>
      <c r="C13725"/>
      <c r="D13725"/>
      <c r="E13725"/>
      <c r="F13725"/>
      <c r="G13725"/>
      <c r="H13725"/>
    </row>
    <row r="13726" spans="1:8" s="124" customFormat="1" x14ac:dyDescent="0.25">
      <c r="A13726"/>
      <c r="B13726"/>
      <c r="C13726"/>
      <c r="D13726"/>
      <c r="E13726"/>
      <c r="F13726"/>
      <c r="G13726"/>
      <c r="H13726"/>
    </row>
    <row r="13727" spans="1:8" s="124" customFormat="1" x14ac:dyDescent="0.25">
      <c r="A13727"/>
      <c r="B13727"/>
      <c r="C13727"/>
      <c r="D13727"/>
      <c r="E13727"/>
      <c r="F13727"/>
      <c r="G13727"/>
      <c r="H13727"/>
    </row>
    <row r="13728" spans="1:8" s="124" customFormat="1" x14ac:dyDescent="0.25">
      <c r="A13728"/>
      <c r="B13728"/>
      <c r="C13728"/>
      <c r="D13728"/>
      <c r="E13728"/>
      <c r="F13728"/>
      <c r="G13728"/>
      <c r="H13728"/>
    </row>
    <row r="13729" spans="1:8" s="124" customFormat="1" x14ac:dyDescent="0.25">
      <c r="A13729"/>
      <c r="B13729"/>
      <c r="C13729"/>
      <c r="D13729"/>
      <c r="E13729"/>
      <c r="F13729"/>
      <c r="G13729"/>
      <c r="H13729"/>
    </row>
    <row r="13730" spans="1:8" s="124" customFormat="1" x14ac:dyDescent="0.25">
      <c r="A13730"/>
      <c r="B13730"/>
      <c r="C13730"/>
      <c r="D13730"/>
      <c r="E13730"/>
      <c r="F13730"/>
      <c r="G13730"/>
      <c r="H13730"/>
    </row>
    <row r="13731" spans="1:8" s="124" customFormat="1" x14ac:dyDescent="0.25">
      <c r="A13731"/>
      <c r="B13731"/>
      <c r="C13731"/>
      <c r="D13731"/>
      <c r="E13731"/>
      <c r="F13731"/>
      <c r="G13731"/>
      <c r="H13731"/>
    </row>
    <row r="13732" spans="1:8" s="124" customFormat="1" x14ac:dyDescent="0.25">
      <c r="A13732"/>
      <c r="B13732"/>
      <c r="C13732"/>
      <c r="D13732"/>
      <c r="E13732"/>
      <c r="F13732"/>
      <c r="G13732"/>
      <c r="H13732"/>
    </row>
    <row r="13733" spans="1:8" s="124" customFormat="1" x14ac:dyDescent="0.25">
      <c r="A13733"/>
      <c r="B13733"/>
      <c r="C13733"/>
      <c r="D13733"/>
      <c r="E13733"/>
      <c r="F13733"/>
      <c r="G13733"/>
      <c r="H13733"/>
    </row>
    <row r="13734" spans="1:8" s="124" customFormat="1" x14ac:dyDescent="0.25">
      <c r="A13734"/>
      <c r="B13734"/>
      <c r="C13734"/>
      <c r="D13734"/>
      <c r="E13734"/>
      <c r="F13734"/>
      <c r="G13734"/>
      <c r="H13734"/>
    </row>
    <row r="13735" spans="1:8" s="124" customFormat="1" x14ac:dyDescent="0.25">
      <c r="A13735"/>
      <c r="B13735"/>
      <c r="C13735"/>
      <c r="D13735"/>
      <c r="E13735"/>
      <c r="F13735"/>
      <c r="G13735"/>
      <c r="H13735"/>
    </row>
    <row r="13736" spans="1:8" s="124" customFormat="1" x14ac:dyDescent="0.25">
      <c r="A13736"/>
      <c r="B13736"/>
      <c r="C13736"/>
      <c r="D13736"/>
      <c r="E13736"/>
      <c r="F13736"/>
      <c r="G13736"/>
      <c r="H13736"/>
    </row>
    <row r="13737" spans="1:8" s="124" customFormat="1" x14ac:dyDescent="0.25">
      <c r="A13737"/>
      <c r="B13737"/>
      <c r="C13737"/>
      <c r="D13737"/>
      <c r="E13737"/>
      <c r="F13737"/>
      <c r="G13737"/>
      <c r="H13737"/>
    </row>
    <row r="13738" spans="1:8" s="124" customFormat="1" x14ac:dyDescent="0.25">
      <c r="A13738"/>
      <c r="B13738"/>
      <c r="C13738"/>
      <c r="D13738"/>
      <c r="E13738"/>
      <c r="F13738"/>
      <c r="G13738"/>
      <c r="H13738"/>
    </row>
    <row r="13739" spans="1:8" s="124" customFormat="1" x14ac:dyDescent="0.25">
      <c r="A13739"/>
      <c r="B13739"/>
      <c r="C13739"/>
      <c r="D13739"/>
      <c r="E13739"/>
      <c r="F13739"/>
      <c r="G13739"/>
      <c r="H13739"/>
    </row>
    <row r="13740" spans="1:8" s="124" customFormat="1" x14ac:dyDescent="0.25">
      <c r="A13740"/>
      <c r="B13740"/>
      <c r="C13740"/>
      <c r="D13740"/>
      <c r="E13740"/>
      <c r="F13740"/>
      <c r="G13740"/>
      <c r="H13740"/>
    </row>
    <row r="13741" spans="1:8" s="124" customFormat="1" x14ac:dyDescent="0.25">
      <c r="A13741"/>
      <c r="B13741"/>
      <c r="C13741"/>
      <c r="D13741"/>
      <c r="E13741"/>
      <c r="F13741"/>
      <c r="G13741"/>
      <c r="H13741"/>
    </row>
    <row r="13742" spans="1:8" s="124" customFormat="1" x14ac:dyDescent="0.25">
      <c r="A13742"/>
      <c r="B13742"/>
      <c r="C13742"/>
      <c r="D13742"/>
      <c r="E13742"/>
      <c r="F13742"/>
      <c r="G13742"/>
      <c r="H13742"/>
    </row>
    <row r="13743" spans="1:8" s="124" customFormat="1" x14ac:dyDescent="0.25">
      <c r="A13743"/>
      <c r="B13743"/>
      <c r="C13743"/>
      <c r="D13743"/>
      <c r="E13743"/>
      <c r="F13743"/>
      <c r="G13743"/>
      <c r="H13743"/>
    </row>
    <row r="13744" spans="1:8" s="124" customFormat="1" x14ac:dyDescent="0.25">
      <c r="A13744"/>
      <c r="B13744"/>
      <c r="C13744"/>
      <c r="D13744"/>
      <c r="E13744"/>
      <c r="F13744"/>
      <c r="G13744"/>
      <c r="H13744"/>
    </row>
    <row r="13745" spans="1:8" s="124" customFormat="1" x14ac:dyDescent="0.25">
      <c r="A13745"/>
      <c r="B13745"/>
      <c r="C13745"/>
      <c r="D13745"/>
      <c r="E13745"/>
      <c r="F13745"/>
      <c r="G13745"/>
      <c r="H13745"/>
    </row>
    <row r="13746" spans="1:8" s="124" customFormat="1" x14ac:dyDescent="0.25">
      <c r="A13746"/>
      <c r="B13746"/>
      <c r="C13746"/>
      <c r="D13746"/>
      <c r="E13746"/>
      <c r="F13746"/>
      <c r="G13746"/>
      <c r="H13746"/>
    </row>
    <row r="13747" spans="1:8" s="124" customFormat="1" x14ac:dyDescent="0.25">
      <c r="A13747"/>
      <c r="B13747"/>
      <c r="C13747"/>
      <c r="D13747"/>
      <c r="E13747"/>
      <c r="F13747"/>
      <c r="G13747"/>
      <c r="H13747"/>
    </row>
    <row r="13748" spans="1:8" s="124" customFormat="1" x14ac:dyDescent="0.25">
      <c r="A13748"/>
      <c r="B13748"/>
      <c r="C13748"/>
      <c r="D13748"/>
      <c r="E13748"/>
      <c r="F13748"/>
      <c r="G13748"/>
      <c r="H13748"/>
    </row>
    <row r="13749" spans="1:8" s="124" customFormat="1" x14ac:dyDescent="0.25">
      <c r="A13749"/>
      <c r="B13749"/>
      <c r="C13749"/>
      <c r="D13749"/>
      <c r="E13749"/>
      <c r="F13749"/>
      <c r="G13749"/>
      <c r="H13749"/>
    </row>
    <row r="13750" spans="1:8" s="124" customFormat="1" x14ac:dyDescent="0.25">
      <c r="A13750"/>
      <c r="B13750"/>
      <c r="C13750"/>
      <c r="D13750"/>
      <c r="E13750"/>
      <c r="F13750"/>
      <c r="G13750"/>
      <c r="H13750"/>
    </row>
    <row r="13751" spans="1:8" s="124" customFormat="1" x14ac:dyDescent="0.25">
      <c r="A13751"/>
      <c r="B13751"/>
      <c r="C13751"/>
      <c r="D13751"/>
      <c r="E13751"/>
      <c r="F13751"/>
      <c r="G13751"/>
      <c r="H13751"/>
    </row>
    <row r="13752" spans="1:8" s="124" customFormat="1" x14ac:dyDescent="0.25">
      <c r="A13752"/>
      <c r="B13752"/>
      <c r="C13752"/>
      <c r="D13752"/>
      <c r="E13752"/>
      <c r="F13752"/>
      <c r="G13752"/>
      <c r="H13752"/>
    </row>
    <row r="13753" spans="1:8" s="124" customFormat="1" x14ac:dyDescent="0.25">
      <c r="A13753"/>
      <c r="B13753"/>
      <c r="C13753"/>
      <c r="D13753"/>
      <c r="E13753"/>
      <c r="F13753"/>
      <c r="G13753"/>
      <c r="H13753"/>
    </row>
    <row r="13754" spans="1:8" s="124" customFormat="1" x14ac:dyDescent="0.25">
      <c r="A13754"/>
      <c r="B13754"/>
      <c r="C13754"/>
      <c r="D13754"/>
      <c r="E13754"/>
      <c r="F13754"/>
      <c r="G13754"/>
      <c r="H13754"/>
    </row>
    <row r="13755" spans="1:8" s="124" customFormat="1" x14ac:dyDescent="0.25">
      <c r="A13755"/>
      <c r="B13755"/>
      <c r="C13755"/>
      <c r="D13755"/>
      <c r="E13755"/>
      <c r="F13755"/>
      <c r="G13755"/>
      <c r="H13755"/>
    </row>
    <row r="13756" spans="1:8" s="124" customFormat="1" x14ac:dyDescent="0.25">
      <c r="A13756"/>
      <c r="B13756"/>
      <c r="C13756"/>
      <c r="D13756"/>
      <c r="E13756"/>
      <c r="F13756"/>
      <c r="G13756"/>
      <c r="H13756"/>
    </row>
    <row r="13757" spans="1:8" s="124" customFormat="1" x14ac:dyDescent="0.25">
      <c r="A13757"/>
      <c r="B13757"/>
      <c r="C13757"/>
      <c r="D13757"/>
      <c r="E13757"/>
      <c r="F13757"/>
      <c r="G13757"/>
      <c r="H13757"/>
    </row>
    <row r="13758" spans="1:8" s="124" customFormat="1" x14ac:dyDescent="0.25">
      <c r="A13758"/>
      <c r="B13758"/>
      <c r="C13758"/>
      <c r="D13758"/>
      <c r="E13758"/>
      <c r="F13758"/>
      <c r="G13758"/>
      <c r="H13758"/>
    </row>
    <row r="13759" spans="1:8" s="124" customFormat="1" x14ac:dyDescent="0.25">
      <c r="A13759"/>
      <c r="B13759"/>
      <c r="C13759"/>
      <c r="D13759"/>
      <c r="E13759"/>
      <c r="F13759"/>
      <c r="G13759"/>
      <c r="H13759"/>
    </row>
    <row r="13760" spans="1:8" s="124" customFormat="1" x14ac:dyDescent="0.25">
      <c r="A13760"/>
      <c r="B13760"/>
      <c r="C13760"/>
      <c r="D13760"/>
      <c r="E13760"/>
      <c r="F13760"/>
      <c r="G13760"/>
      <c r="H13760"/>
    </row>
    <row r="13761" spans="1:8" s="124" customFormat="1" x14ac:dyDescent="0.25">
      <c r="A13761"/>
      <c r="B13761"/>
      <c r="C13761"/>
      <c r="D13761"/>
      <c r="E13761"/>
      <c r="F13761"/>
      <c r="G13761"/>
      <c r="H13761"/>
    </row>
    <row r="13762" spans="1:8" s="124" customFormat="1" x14ac:dyDescent="0.25">
      <c r="A13762"/>
      <c r="B13762"/>
      <c r="C13762"/>
      <c r="D13762"/>
      <c r="E13762"/>
      <c r="F13762"/>
      <c r="G13762"/>
      <c r="H13762"/>
    </row>
    <row r="13763" spans="1:8" s="124" customFormat="1" x14ac:dyDescent="0.25">
      <c r="A13763"/>
      <c r="B13763"/>
      <c r="C13763"/>
      <c r="D13763"/>
      <c r="E13763"/>
      <c r="F13763"/>
      <c r="G13763"/>
      <c r="H13763"/>
    </row>
    <row r="13764" spans="1:8" s="124" customFormat="1" x14ac:dyDescent="0.25">
      <c r="A13764"/>
      <c r="B13764"/>
      <c r="C13764"/>
      <c r="D13764"/>
      <c r="E13764"/>
      <c r="F13764"/>
      <c r="G13764"/>
      <c r="H13764"/>
    </row>
    <row r="13765" spans="1:8" s="124" customFormat="1" x14ac:dyDescent="0.25">
      <c r="A13765"/>
      <c r="B13765"/>
      <c r="C13765"/>
      <c r="D13765"/>
      <c r="E13765"/>
      <c r="F13765"/>
      <c r="G13765"/>
      <c r="H13765"/>
    </row>
    <row r="13766" spans="1:8" s="124" customFormat="1" x14ac:dyDescent="0.25">
      <c r="A13766"/>
      <c r="B13766"/>
      <c r="C13766"/>
      <c r="D13766"/>
      <c r="E13766"/>
      <c r="F13766"/>
      <c r="G13766"/>
      <c r="H13766"/>
    </row>
    <row r="13767" spans="1:8" s="124" customFormat="1" x14ac:dyDescent="0.25">
      <c r="A13767"/>
      <c r="B13767"/>
      <c r="C13767"/>
      <c r="D13767"/>
      <c r="E13767"/>
      <c r="F13767"/>
      <c r="G13767"/>
      <c r="H13767"/>
    </row>
    <row r="13768" spans="1:8" s="124" customFormat="1" x14ac:dyDescent="0.25">
      <c r="A13768"/>
      <c r="B13768"/>
      <c r="C13768"/>
      <c r="D13768"/>
      <c r="E13768"/>
      <c r="F13768"/>
      <c r="G13768"/>
      <c r="H13768"/>
    </row>
    <row r="13769" spans="1:8" s="124" customFormat="1" x14ac:dyDescent="0.25">
      <c r="A13769"/>
      <c r="B13769"/>
      <c r="C13769"/>
      <c r="D13769"/>
      <c r="E13769"/>
      <c r="F13769"/>
      <c r="G13769"/>
      <c r="H13769"/>
    </row>
    <row r="13770" spans="1:8" s="124" customFormat="1" x14ac:dyDescent="0.25">
      <c r="A13770"/>
      <c r="B13770"/>
      <c r="C13770"/>
      <c r="D13770"/>
      <c r="E13770"/>
      <c r="F13770"/>
      <c r="G13770"/>
      <c r="H13770"/>
    </row>
    <row r="13771" spans="1:8" s="124" customFormat="1" x14ac:dyDescent="0.25">
      <c r="A13771"/>
      <c r="B13771"/>
      <c r="C13771"/>
      <c r="D13771"/>
      <c r="E13771"/>
      <c r="F13771"/>
      <c r="G13771"/>
      <c r="H13771"/>
    </row>
    <row r="13772" spans="1:8" s="124" customFormat="1" x14ac:dyDescent="0.25">
      <c r="A13772"/>
      <c r="B13772"/>
      <c r="C13772"/>
      <c r="D13772"/>
      <c r="E13772"/>
      <c r="F13772"/>
      <c r="G13772"/>
      <c r="H13772"/>
    </row>
    <row r="13773" spans="1:8" s="124" customFormat="1" x14ac:dyDescent="0.25">
      <c r="A13773"/>
      <c r="B13773"/>
      <c r="C13773"/>
      <c r="D13773"/>
      <c r="E13773"/>
      <c r="F13773"/>
      <c r="G13773"/>
      <c r="H13773"/>
    </row>
    <row r="13774" spans="1:8" s="124" customFormat="1" x14ac:dyDescent="0.25">
      <c r="A13774"/>
      <c r="B13774"/>
      <c r="C13774"/>
      <c r="D13774"/>
      <c r="E13774"/>
      <c r="F13774"/>
      <c r="G13774"/>
      <c r="H13774"/>
    </row>
    <row r="13775" spans="1:8" s="124" customFormat="1" x14ac:dyDescent="0.25">
      <c r="A13775"/>
      <c r="B13775"/>
      <c r="C13775"/>
      <c r="D13775"/>
      <c r="E13775"/>
      <c r="F13775"/>
      <c r="G13775"/>
      <c r="H13775"/>
    </row>
    <row r="13776" spans="1:8" s="124" customFormat="1" x14ac:dyDescent="0.25">
      <c r="A13776"/>
      <c r="B13776"/>
      <c r="C13776"/>
      <c r="D13776"/>
      <c r="E13776"/>
      <c r="F13776"/>
      <c r="G13776"/>
      <c r="H13776"/>
    </row>
    <row r="13777" spans="1:8" s="124" customFormat="1" x14ac:dyDescent="0.25">
      <c r="A13777"/>
      <c r="B13777"/>
      <c r="C13777"/>
      <c r="D13777"/>
      <c r="E13777"/>
      <c r="F13777"/>
      <c r="G13777"/>
      <c r="H13777"/>
    </row>
    <row r="13778" spans="1:8" s="124" customFormat="1" x14ac:dyDescent="0.25">
      <c r="A13778"/>
      <c r="B13778"/>
      <c r="C13778"/>
      <c r="D13778"/>
      <c r="E13778"/>
      <c r="F13778"/>
      <c r="G13778"/>
      <c r="H13778"/>
    </row>
    <row r="13779" spans="1:8" s="124" customFormat="1" x14ac:dyDescent="0.25">
      <c r="A13779"/>
      <c r="B13779"/>
      <c r="C13779"/>
      <c r="D13779"/>
      <c r="E13779"/>
      <c r="F13779"/>
      <c r="G13779"/>
      <c r="H13779"/>
    </row>
    <row r="13780" spans="1:8" s="124" customFormat="1" x14ac:dyDescent="0.25">
      <c r="A13780"/>
      <c r="B13780"/>
      <c r="C13780"/>
      <c r="D13780"/>
      <c r="E13780"/>
      <c r="F13780"/>
      <c r="G13780"/>
      <c r="H13780"/>
    </row>
    <row r="13781" spans="1:8" s="124" customFormat="1" x14ac:dyDescent="0.25">
      <c r="A13781"/>
      <c r="B13781"/>
      <c r="C13781"/>
      <c r="D13781"/>
      <c r="E13781"/>
      <c r="F13781"/>
      <c r="G13781"/>
      <c r="H13781"/>
    </row>
    <row r="13782" spans="1:8" s="124" customFormat="1" x14ac:dyDescent="0.25">
      <c r="A13782"/>
      <c r="B13782"/>
      <c r="C13782"/>
      <c r="D13782"/>
      <c r="E13782"/>
      <c r="F13782"/>
      <c r="G13782"/>
      <c r="H13782"/>
    </row>
    <row r="13783" spans="1:8" s="124" customFormat="1" x14ac:dyDescent="0.25">
      <c r="A13783"/>
      <c r="B13783"/>
      <c r="C13783"/>
      <c r="D13783"/>
      <c r="E13783"/>
      <c r="F13783"/>
      <c r="G13783"/>
      <c r="H13783"/>
    </row>
    <row r="13784" spans="1:8" s="124" customFormat="1" x14ac:dyDescent="0.25">
      <c r="A13784"/>
      <c r="B13784"/>
      <c r="C13784"/>
      <c r="D13784"/>
      <c r="E13784"/>
      <c r="F13784"/>
      <c r="G13784"/>
      <c r="H13784"/>
    </row>
    <row r="13785" spans="1:8" s="124" customFormat="1" x14ac:dyDescent="0.25">
      <c r="A13785"/>
      <c r="B13785"/>
      <c r="C13785"/>
      <c r="D13785"/>
      <c r="E13785"/>
      <c r="F13785"/>
      <c r="G13785"/>
      <c r="H13785"/>
    </row>
    <row r="13786" spans="1:8" s="124" customFormat="1" x14ac:dyDescent="0.25">
      <c r="A13786"/>
      <c r="B13786"/>
      <c r="C13786"/>
      <c r="D13786"/>
      <c r="E13786"/>
      <c r="F13786"/>
      <c r="G13786"/>
      <c r="H13786"/>
    </row>
    <row r="13787" spans="1:8" s="124" customFormat="1" x14ac:dyDescent="0.25">
      <c r="A13787"/>
      <c r="B13787"/>
      <c r="C13787"/>
      <c r="D13787"/>
      <c r="E13787"/>
      <c r="F13787"/>
      <c r="G13787"/>
      <c r="H13787"/>
    </row>
    <row r="13788" spans="1:8" s="124" customFormat="1" x14ac:dyDescent="0.25">
      <c r="A13788"/>
      <c r="B13788"/>
      <c r="C13788"/>
      <c r="D13788"/>
      <c r="E13788"/>
      <c r="F13788"/>
      <c r="G13788"/>
      <c r="H13788"/>
    </row>
    <row r="13789" spans="1:8" s="124" customFormat="1" x14ac:dyDescent="0.25">
      <c r="A13789"/>
      <c r="B13789"/>
      <c r="C13789"/>
      <c r="D13789"/>
      <c r="E13789"/>
      <c r="F13789"/>
      <c r="G13789"/>
      <c r="H13789"/>
    </row>
    <row r="13790" spans="1:8" s="124" customFormat="1" x14ac:dyDescent="0.25">
      <c r="A13790"/>
      <c r="B13790"/>
      <c r="C13790"/>
      <c r="D13790"/>
      <c r="E13790"/>
      <c r="F13790"/>
      <c r="G13790"/>
      <c r="H13790"/>
    </row>
    <row r="13791" spans="1:8" s="124" customFormat="1" x14ac:dyDescent="0.25">
      <c r="A13791"/>
      <c r="B13791"/>
      <c r="C13791"/>
      <c r="D13791"/>
      <c r="E13791"/>
      <c r="F13791"/>
      <c r="G13791"/>
      <c r="H13791"/>
    </row>
    <row r="13792" spans="1:8" s="124" customFormat="1" x14ac:dyDescent="0.25">
      <c r="A13792"/>
      <c r="B13792"/>
      <c r="C13792"/>
      <c r="D13792"/>
      <c r="E13792"/>
      <c r="F13792"/>
      <c r="G13792"/>
      <c r="H13792"/>
    </row>
    <row r="13793" spans="1:8" s="124" customFormat="1" x14ac:dyDescent="0.25">
      <c r="A13793"/>
      <c r="B13793"/>
      <c r="C13793"/>
      <c r="D13793"/>
      <c r="E13793"/>
      <c r="F13793"/>
      <c r="G13793"/>
      <c r="H13793"/>
    </row>
    <row r="13794" spans="1:8" s="124" customFormat="1" x14ac:dyDescent="0.25">
      <c r="A13794"/>
      <c r="B13794"/>
      <c r="C13794"/>
      <c r="D13794"/>
      <c r="E13794"/>
      <c r="F13794"/>
      <c r="G13794"/>
      <c r="H13794"/>
    </row>
    <row r="13795" spans="1:8" s="124" customFormat="1" x14ac:dyDescent="0.25">
      <c r="A13795"/>
      <c r="B13795"/>
      <c r="C13795"/>
      <c r="D13795"/>
      <c r="E13795"/>
      <c r="F13795"/>
      <c r="G13795"/>
      <c r="H13795"/>
    </row>
    <row r="13796" spans="1:8" s="124" customFormat="1" x14ac:dyDescent="0.25">
      <c r="A13796"/>
      <c r="B13796"/>
      <c r="C13796"/>
      <c r="D13796"/>
      <c r="E13796"/>
      <c r="F13796"/>
      <c r="G13796"/>
      <c r="H13796"/>
    </row>
    <row r="13797" spans="1:8" s="124" customFormat="1" x14ac:dyDescent="0.25">
      <c r="A13797"/>
      <c r="B13797"/>
      <c r="C13797"/>
      <c r="D13797"/>
      <c r="E13797"/>
      <c r="F13797"/>
      <c r="G13797"/>
      <c r="H13797"/>
    </row>
    <row r="13798" spans="1:8" s="124" customFormat="1" x14ac:dyDescent="0.25">
      <c r="A13798"/>
      <c r="B13798"/>
      <c r="C13798"/>
      <c r="D13798"/>
      <c r="E13798"/>
      <c r="F13798"/>
      <c r="G13798"/>
      <c r="H13798"/>
    </row>
    <row r="13799" spans="1:8" s="124" customFormat="1" x14ac:dyDescent="0.25">
      <c r="A13799"/>
      <c r="B13799"/>
      <c r="C13799"/>
      <c r="D13799"/>
      <c r="E13799"/>
      <c r="F13799"/>
      <c r="G13799"/>
      <c r="H13799"/>
    </row>
    <row r="13800" spans="1:8" s="124" customFormat="1" x14ac:dyDescent="0.25">
      <c r="A13800"/>
      <c r="B13800"/>
      <c r="C13800"/>
      <c r="D13800"/>
      <c r="E13800"/>
      <c r="F13800"/>
      <c r="G13800"/>
      <c r="H13800"/>
    </row>
    <row r="13801" spans="1:8" s="124" customFormat="1" x14ac:dyDescent="0.25">
      <c r="A13801"/>
      <c r="B13801"/>
      <c r="C13801"/>
      <c r="D13801"/>
      <c r="E13801"/>
      <c r="F13801"/>
      <c r="G13801"/>
      <c r="H13801"/>
    </row>
    <row r="13802" spans="1:8" s="124" customFormat="1" x14ac:dyDescent="0.25">
      <c r="A13802"/>
      <c r="B13802"/>
      <c r="C13802"/>
      <c r="D13802"/>
      <c r="E13802"/>
      <c r="F13802"/>
      <c r="G13802"/>
      <c r="H13802"/>
    </row>
    <row r="13803" spans="1:8" s="124" customFormat="1" x14ac:dyDescent="0.25">
      <c r="A13803"/>
      <c r="B13803"/>
      <c r="C13803"/>
      <c r="D13803"/>
      <c r="E13803"/>
      <c r="F13803"/>
      <c r="G13803"/>
      <c r="H13803"/>
    </row>
    <row r="13804" spans="1:8" s="124" customFormat="1" x14ac:dyDescent="0.25">
      <c r="A13804"/>
      <c r="B13804"/>
      <c r="C13804"/>
      <c r="D13804"/>
      <c r="E13804"/>
      <c r="F13804"/>
      <c r="G13804"/>
      <c r="H13804"/>
    </row>
    <row r="13805" spans="1:8" s="124" customFormat="1" x14ac:dyDescent="0.25">
      <c r="A13805"/>
      <c r="B13805"/>
      <c r="C13805"/>
      <c r="D13805"/>
      <c r="E13805"/>
      <c r="F13805"/>
      <c r="G13805"/>
      <c r="H13805"/>
    </row>
    <row r="13806" spans="1:8" s="124" customFormat="1" x14ac:dyDescent="0.25">
      <c r="A13806"/>
      <c r="B13806"/>
      <c r="C13806"/>
      <c r="D13806"/>
      <c r="E13806"/>
      <c r="F13806"/>
      <c r="G13806"/>
      <c r="H13806"/>
    </row>
    <row r="13807" spans="1:8" s="124" customFormat="1" x14ac:dyDescent="0.25">
      <c r="A13807"/>
      <c r="B13807"/>
      <c r="C13807"/>
      <c r="D13807"/>
      <c r="E13807"/>
      <c r="F13807"/>
      <c r="G13807"/>
      <c r="H13807"/>
    </row>
    <row r="13808" spans="1:8" s="124" customFormat="1" x14ac:dyDescent="0.25">
      <c r="A13808"/>
      <c r="B13808"/>
      <c r="C13808"/>
      <c r="D13808"/>
      <c r="E13808"/>
      <c r="F13808"/>
      <c r="G13808"/>
      <c r="H13808"/>
    </row>
    <row r="13809" spans="1:8" s="124" customFormat="1" x14ac:dyDescent="0.25">
      <c r="A13809"/>
      <c r="B13809"/>
      <c r="C13809"/>
      <c r="D13809"/>
      <c r="E13809"/>
      <c r="F13809"/>
      <c r="G13809"/>
      <c r="H13809"/>
    </row>
    <row r="13810" spans="1:8" s="124" customFormat="1" x14ac:dyDescent="0.25">
      <c r="A13810"/>
      <c r="B13810"/>
      <c r="C13810"/>
      <c r="D13810"/>
      <c r="E13810"/>
      <c r="F13810"/>
      <c r="G13810"/>
      <c r="H13810"/>
    </row>
    <row r="13811" spans="1:8" s="124" customFormat="1" x14ac:dyDescent="0.25">
      <c r="A13811"/>
      <c r="B13811"/>
      <c r="C13811"/>
      <c r="D13811"/>
      <c r="E13811"/>
      <c r="F13811"/>
      <c r="G13811"/>
      <c r="H13811"/>
    </row>
    <row r="13812" spans="1:8" s="124" customFormat="1" x14ac:dyDescent="0.25">
      <c r="A13812"/>
      <c r="B13812"/>
      <c r="C13812"/>
      <c r="D13812"/>
      <c r="E13812"/>
      <c r="F13812"/>
      <c r="G13812"/>
      <c r="H13812"/>
    </row>
    <row r="13813" spans="1:8" s="124" customFormat="1" x14ac:dyDescent="0.25">
      <c r="A13813"/>
      <c r="B13813"/>
      <c r="C13813"/>
      <c r="D13813"/>
      <c r="E13813"/>
      <c r="F13813"/>
      <c r="G13813"/>
      <c r="H13813"/>
    </row>
    <row r="13814" spans="1:8" s="124" customFormat="1" x14ac:dyDescent="0.25">
      <c r="A13814"/>
      <c r="B13814"/>
      <c r="C13814"/>
      <c r="D13814"/>
      <c r="E13814"/>
      <c r="F13814"/>
      <c r="G13814"/>
      <c r="H13814"/>
    </row>
    <row r="13815" spans="1:8" s="124" customFormat="1" x14ac:dyDescent="0.25">
      <c r="A13815"/>
      <c r="B13815"/>
      <c r="C13815"/>
      <c r="D13815"/>
      <c r="E13815"/>
      <c r="F13815"/>
      <c r="G13815"/>
      <c r="H13815"/>
    </row>
    <row r="13816" spans="1:8" s="124" customFormat="1" x14ac:dyDescent="0.25">
      <c r="A13816"/>
      <c r="B13816"/>
      <c r="C13816"/>
      <c r="D13816"/>
      <c r="E13816"/>
      <c r="F13816"/>
      <c r="G13816"/>
      <c r="H13816"/>
    </row>
    <row r="13817" spans="1:8" s="124" customFormat="1" x14ac:dyDescent="0.25">
      <c r="A13817"/>
      <c r="B13817"/>
      <c r="C13817"/>
      <c r="D13817"/>
      <c r="E13817"/>
      <c r="F13817"/>
      <c r="G13817"/>
      <c r="H13817"/>
    </row>
    <row r="13818" spans="1:8" s="124" customFormat="1" x14ac:dyDescent="0.25">
      <c r="A13818"/>
      <c r="B13818"/>
      <c r="C13818"/>
      <c r="D13818"/>
      <c r="E13818"/>
      <c r="F13818"/>
      <c r="G13818"/>
      <c r="H13818"/>
    </row>
    <row r="13819" spans="1:8" s="124" customFormat="1" x14ac:dyDescent="0.25">
      <c r="A13819"/>
      <c r="B13819"/>
      <c r="C13819"/>
      <c r="D13819"/>
      <c r="E13819"/>
      <c r="F13819"/>
      <c r="G13819"/>
      <c r="H13819"/>
    </row>
    <row r="13820" spans="1:8" s="124" customFormat="1" x14ac:dyDescent="0.25">
      <c r="A13820"/>
      <c r="B13820"/>
      <c r="C13820"/>
      <c r="D13820"/>
      <c r="E13820"/>
      <c r="F13820"/>
      <c r="G13820"/>
      <c r="H13820"/>
    </row>
    <row r="13821" spans="1:8" s="124" customFormat="1" x14ac:dyDescent="0.25">
      <c r="A13821"/>
      <c r="B13821"/>
      <c r="C13821"/>
      <c r="D13821"/>
      <c r="E13821"/>
      <c r="F13821"/>
      <c r="G13821"/>
      <c r="H13821"/>
    </row>
    <row r="13822" spans="1:8" s="124" customFormat="1" x14ac:dyDescent="0.25">
      <c r="A13822"/>
      <c r="B13822"/>
      <c r="C13822"/>
      <c r="D13822"/>
      <c r="E13822"/>
      <c r="F13822"/>
      <c r="G13822"/>
      <c r="H13822"/>
    </row>
    <row r="13823" spans="1:8" s="124" customFormat="1" x14ac:dyDescent="0.25">
      <c r="A13823"/>
      <c r="B13823"/>
      <c r="C13823"/>
      <c r="D13823"/>
      <c r="E13823"/>
      <c r="F13823"/>
      <c r="G13823"/>
      <c r="H13823"/>
    </row>
    <row r="13824" spans="1:8" s="124" customFormat="1" x14ac:dyDescent="0.25">
      <c r="A13824"/>
      <c r="B13824"/>
      <c r="C13824"/>
      <c r="D13824"/>
      <c r="E13824"/>
      <c r="F13824"/>
      <c r="G13824"/>
      <c r="H13824"/>
    </row>
    <row r="13825" spans="1:8" s="124" customFormat="1" x14ac:dyDescent="0.25">
      <c r="A13825"/>
      <c r="B13825"/>
      <c r="C13825"/>
      <c r="D13825"/>
      <c r="E13825"/>
      <c r="F13825"/>
      <c r="G13825"/>
      <c r="H13825"/>
    </row>
    <row r="13826" spans="1:8" s="124" customFormat="1" x14ac:dyDescent="0.25">
      <c r="A13826"/>
      <c r="B13826"/>
      <c r="C13826"/>
      <c r="D13826"/>
      <c r="E13826"/>
      <c r="F13826"/>
      <c r="G13826"/>
      <c r="H13826"/>
    </row>
    <row r="13827" spans="1:8" s="124" customFormat="1" x14ac:dyDescent="0.25">
      <c r="A13827"/>
      <c r="B13827"/>
      <c r="C13827"/>
      <c r="D13827"/>
      <c r="E13827"/>
      <c r="F13827"/>
      <c r="G13827"/>
      <c r="H13827"/>
    </row>
    <row r="13828" spans="1:8" s="124" customFormat="1" x14ac:dyDescent="0.25">
      <c r="A13828"/>
      <c r="B13828"/>
      <c r="C13828"/>
      <c r="D13828"/>
      <c r="E13828"/>
      <c r="F13828"/>
      <c r="G13828"/>
      <c r="H13828"/>
    </row>
    <row r="13829" spans="1:8" s="124" customFormat="1" x14ac:dyDescent="0.25">
      <c r="A13829"/>
      <c r="B13829"/>
      <c r="C13829"/>
      <c r="D13829"/>
      <c r="E13829"/>
      <c r="F13829"/>
      <c r="G13829"/>
      <c r="H13829"/>
    </row>
    <row r="13830" spans="1:8" s="124" customFormat="1" x14ac:dyDescent="0.25">
      <c r="A13830"/>
      <c r="B13830"/>
      <c r="C13830"/>
      <c r="D13830"/>
      <c r="E13830"/>
      <c r="F13830"/>
      <c r="G13830"/>
      <c r="H13830"/>
    </row>
    <row r="13831" spans="1:8" s="124" customFormat="1" x14ac:dyDescent="0.25">
      <c r="A13831"/>
      <c r="B13831"/>
      <c r="C13831"/>
      <c r="D13831"/>
      <c r="E13831"/>
      <c r="F13831"/>
      <c r="G13831"/>
      <c r="H13831"/>
    </row>
    <row r="13832" spans="1:8" s="124" customFormat="1" x14ac:dyDescent="0.25">
      <c r="A13832"/>
      <c r="B13832"/>
      <c r="C13832"/>
      <c r="D13832"/>
      <c r="E13832"/>
      <c r="F13832"/>
      <c r="G13832"/>
      <c r="H13832"/>
    </row>
    <row r="13833" spans="1:8" s="124" customFormat="1" x14ac:dyDescent="0.25">
      <c r="A13833"/>
      <c r="B13833"/>
      <c r="C13833"/>
      <c r="D13833"/>
      <c r="E13833"/>
      <c r="F13833"/>
      <c r="G13833"/>
      <c r="H13833"/>
    </row>
    <row r="13834" spans="1:8" s="124" customFormat="1" x14ac:dyDescent="0.25">
      <c r="A13834"/>
      <c r="B13834"/>
      <c r="C13834"/>
      <c r="D13834"/>
      <c r="E13834"/>
      <c r="F13834"/>
      <c r="G13834"/>
      <c r="H13834"/>
    </row>
    <row r="13835" spans="1:8" s="124" customFormat="1" x14ac:dyDescent="0.25">
      <c r="A13835"/>
      <c r="B13835"/>
      <c r="C13835"/>
      <c r="D13835"/>
      <c r="E13835"/>
      <c r="F13835"/>
      <c r="G13835"/>
      <c r="H13835"/>
    </row>
    <row r="13836" spans="1:8" s="124" customFormat="1" x14ac:dyDescent="0.25">
      <c r="A13836"/>
      <c r="B13836"/>
      <c r="C13836"/>
      <c r="D13836"/>
      <c r="E13836"/>
      <c r="F13836"/>
      <c r="G13836"/>
      <c r="H13836"/>
    </row>
    <row r="13837" spans="1:8" s="124" customFormat="1" x14ac:dyDescent="0.25">
      <c r="A13837"/>
      <c r="B13837"/>
      <c r="C13837"/>
      <c r="D13837"/>
      <c r="E13837"/>
      <c r="F13837"/>
      <c r="G13837"/>
      <c r="H13837"/>
    </row>
    <row r="13838" spans="1:8" s="124" customFormat="1" x14ac:dyDescent="0.25">
      <c r="A13838"/>
      <c r="B13838"/>
      <c r="C13838"/>
      <c r="D13838"/>
      <c r="E13838"/>
      <c r="F13838"/>
      <c r="G13838"/>
      <c r="H13838"/>
    </row>
    <row r="13839" spans="1:8" s="124" customFormat="1" x14ac:dyDescent="0.25">
      <c r="A13839"/>
      <c r="B13839"/>
      <c r="C13839"/>
      <c r="D13839"/>
      <c r="E13839"/>
      <c r="F13839"/>
      <c r="G13839"/>
      <c r="H13839"/>
    </row>
    <row r="13840" spans="1:8" s="124" customFormat="1" x14ac:dyDescent="0.25">
      <c r="A13840"/>
      <c r="B13840"/>
      <c r="C13840"/>
      <c r="D13840"/>
      <c r="E13840"/>
      <c r="F13840"/>
      <c r="G13840"/>
      <c r="H13840"/>
    </row>
    <row r="13841" spans="1:8" s="124" customFormat="1" x14ac:dyDescent="0.25">
      <c r="A13841"/>
      <c r="B13841"/>
      <c r="C13841"/>
      <c r="D13841"/>
      <c r="E13841"/>
      <c r="F13841"/>
      <c r="G13841"/>
      <c r="H13841"/>
    </row>
    <row r="13842" spans="1:8" s="124" customFormat="1" x14ac:dyDescent="0.25">
      <c r="A13842"/>
      <c r="B13842"/>
      <c r="C13842"/>
      <c r="D13842"/>
      <c r="E13842"/>
      <c r="F13842"/>
      <c r="G13842"/>
      <c r="H13842"/>
    </row>
    <row r="13843" spans="1:8" s="124" customFormat="1" x14ac:dyDescent="0.25">
      <c r="A13843"/>
      <c r="B13843"/>
      <c r="C13843"/>
      <c r="D13843"/>
      <c r="E13843"/>
      <c r="F13843"/>
      <c r="G13843"/>
      <c r="H13843"/>
    </row>
    <row r="13844" spans="1:8" s="124" customFormat="1" x14ac:dyDescent="0.25">
      <c r="A13844"/>
      <c r="B13844"/>
      <c r="C13844"/>
      <c r="D13844"/>
      <c r="E13844"/>
      <c r="F13844"/>
      <c r="G13844"/>
      <c r="H13844"/>
    </row>
    <row r="13845" spans="1:8" s="124" customFormat="1" x14ac:dyDescent="0.25">
      <c r="A13845"/>
      <c r="B13845"/>
      <c r="C13845"/>
      <c r="D13845"/>
      <c r="E13845"/>
      <c r="F13845"/>
      <c r="G13845"/>
      <c r="H13845"/>
    </row>
    <row r="13846" spans="1:8" s="124" customFormat="1" x14ac:dyDescent="0.25">
      <c r="A13846"/>
      <c r="B13846"/>
      <c r="C13846"/>
      <c r="D13846"/>
      <c r="E13846"/>
      <c r="F13846"/>
      <c r="G13846"/>
      <c r="H13846"/>
    </row>
    <row r="13847" spans="1:8" s="124" customFormat="1" x14ac:dyDescent="0.25">
      <c r="A13847"/>
      <c r="B13847"/>
      <c r="C13847"/>
      <c r="D13847"/>
      <c r="E13847"/>
      <c r="F13847"/>
      <c r="G13847"/>
      <c r="H13847"/>
    </row>
    <row r="13848" spans="1:8" s="124" customFormat="1" x14ac:dyDescent="0.25">
      <c r="A13848"/>
      <c r="B13848"/>
      <c r="C13848"/>
      <c r="D13848"/>
      <c r="E13848"/>
      <c r="F13848"/>
      <c r="G13848"/>
      <c r="H13848"/>
    </row>
    <row r="13849" spans="1:8" s="124" customFormat="1" x14ac:dyDescent="0.25">
      <c r="A13849"/>
      <c r="B13849"/>
      <c r="C13849"/>
      <c r="D13849"/>
      <c r="E13849"/>
      <c r="F13849"/>
      <c r="G13849"/>
      <c r="H13849"/>
    </row>
    <row r="13850" spans="1:8" s="124" customFormat="1" x14ac:dyDescent="0.25">
      <c r="A13850"/>
      <c r="B13850"/>
      <c r="C13850"/>
      <c r="D13850"/>
      <c r="E13850"/>
      <c r="F13850"/>
      <c r="G13850"/>
      <c r="H13850"/>
    </row>
    <row r="13851" spans="1:8" s="124" customFormat="1" x14ac:dyDescent="0.25">
      <c r="A13851"/>
      <c r="B13851"/>
      <c r="C13851"/>
      <c r="D13851"/>
      <c r="E13851"/>
      <c r="F13851"/>
      <c r="G13851"/>
      <c r="H13851"/>
    </row>
    <row r="13852" spans="1:8" s="124" customFormat="1" x14ac:dyDescent="0.25">
      <c r="A13852"/>
      <c r="B13852"/>
      <c r="C13852"/>
      <c r="D13852"/>
      <c r="E13852"/>
      <c r="F13852"/>
      <c r="G13852"/>
      <c r="H13852"/>
    </row>
    <row r="13853" spans="1:8" s="124" customFormat="1" x14ac:dyDescent="0.25">
      <c r="A13853"/>
      <c r="B13853"/>
      <c r="C13853"/>
      <c r="D13853"/>
      <c r="E13853"/>
      <c r="F13853"/>
      <c r="G13853"/>
      <c r="H13853"/>
    </row>
    <row r="13854" spans="1:8" s="124" customFormat="1" x14ac:dyDescent="0.25">
      <c r="A13854"/>
      <c r="B13854"/>
      <c r="C13854"/>
      <c r="D13854"/>
      <c r="E13854"/>
      <c r="F13854"/>
      <c r="G13854"/>
      <c r="H13854"/>
    </row>
    <row r="13855" spans="1:8" s="124" customFormat="1" x14ac:dyDescent="0.25">
      <c r="A13855"/>
      <c r="B13855"/>
      <c r="C13855"/>
      <c r="D13855"/>
      <c r="E13855"/>
      <c r="F13855"/>
      <c r="G13855"/>
      <c r="H13855"/>
    </row>
    <row r="13856" spans="1:8" s="124" customFormat="1" x14ac:dyDescent="0.25">
      <c r="A13856"/>
      <c r="B13856"/>
      <c r="C13856"/>
      <c r="D13856"/>
      <c r="E13856"/>
      <c r="F13856"/>
      <c r="G13856"/>
      <c r="H13856"/>
    </row>
    <row r="13857" spans="1:8" s="124" customFormat="1" x14ac:dyDescent="0.25">
      <c r="A13857"/>
      <c r="B13857"/>
      <c r="C13857"/>
      <c r="D13857"/>
      <c r="E13857"/>
      <c r="F13857"/>
      <c r="G13857"/>
      <c r="H13857"/>
    </row>
    <row r="13858" spans="1:8" s="124" customFormat="1" x14ac:dyDescent="0.25">
      <c r="A13858"/>
      <c r="B13858"/>
      <c r="C13858"/>
      <c r="D13858"/>
      <c r="E13858"/>
      <c r="F13858"/>
      <c r="G13858"/>
      <c r="H13858"/>
    </row>
    <row r="13859" spans="1:8" s="124" customFormat="1" x14ac:dyDescent="0.25">
      <c r="A13859"/>
      <c r="B13859"/>
      <c r="C13859"/>
      <c r="D13859"/>
      <c r="E13859"/>
      <c r="F13859"/>
      <c r="G13859"/>
      <c r="H13859"/>
    </row>
    <row r="13860" spans="1:8" s="124" customFormat="1" x14ac:dyDescent="0.25">
      <c r="A13860"/>
      <c r="B13860"/>
      <c r="C13860"/>
      <c r="D13860"/>
      <c r="E13860"/>
      <c r="F13860"/>
      <c r="G13860"/>
      <c r="H13860"/>
    </row>
    <row r="13861" spans="1:8" s="124" customFormat="1" x14ac:dyDescent="0.25">
      <c r="A13861"/>
      <c r="B13861"/>
      <c r="C13861"/>
      <c r="D13861"/>
      <c r="E13861"/>
      <c r="F13861"/>
      <c r="G13861"/>
      <c r="H13861"/>
    </row>
    <row r="13862" spans="1:8" s="124" customFormat="1" x14ac:dyDescent="0.25">
      <c r="A13862"/>
      <c r="B13862"/>
      <c r="C13862"/>
      <c r="D13862"/>
      <c r="E13862"/>
      <c r="F13862"/>
      <c r="G13862"/>
      <c r="H13862"/>
    </row>
    <row r="13863" spans="1:8" s="124" customFormat="1" x14ac:dyDescent="0.25">
      <c r="A13863"/>
      <c r="B13863"/>
      <c r="C13863"/>
      <c r="D13863"/>
      <c r="E13863"/>
      <c r="F13863"/>
      <c r="G13863"/>
      <c r="H13863"/>
    </row>
    <row r="13864" spans="1:8" s="124" customFormat="1" x14ac:dyDescent="0.25">
      <c r="A13864"/>
      <c r="B13864"/>
      <c r="C13864"/>
      <c r="D13864"/>
      <c r="E13864"/>
      <c r="F13864"/>
      <c r="G13864"/>
      <c r="H13864"/>
    </row>
    <row r="13865" spans="1:8" s="124" customFormat="1" x14ac:dyDescent="0.25">
      <c r="A13865"/>
      <c r="B13865"/>
      <c r="C13865"/>
      <c r="D13865"/>
      <c r="E13865"/>
      <c r="F13865"/>
      <c r="G13865"/>
      <c r="H13865"/>
    </row>
    <row r="13866" spans="1:8" s="124" customFormat="1" x14ac:dyDescent="0.25">
      <c r="A13866"/>
      <c r="B13866"/>
      <c r="C13866"/>
      <c r="D13866"/>
      <c r="E13866"/>
      <c r="F13866"/>
      <c r="G13866"/>
      <c r="H13866"/>
    </row>
    <row r="13867" spans="1:8" s="124" customFormat="1" x14ac:dyDescent="0.25">
      <c r="A13867"/>
      <c r="B13867"/>
      <c r="C13867"/>
      <c r="D13867"/>
      <c r="E13867"/>
      <c r="F13867"/>
      <c r="G13867"/>
      <c r="H13867"/>
    </row>
    <row r="13868" spans="1:8" s="124" customFormat="1" x14ac:dyDescent="0.25">
      <c r="A13868"/>
      <c r="B13868"/>
      <c r="C13868"/>
      <c r="D13868"/>
      <c r="E13868"/>
      <c r="F13868"/>
      <c r="G13868"/>
      <c r="H13868"/>
    </row>
    <row r="13869" spans="1:8" s="124" customFormat="1" x14ac:dyDescent="0.25">
      <c r="A13869"/>
      <c r="B13869"/>
      <c r="C13869"/>
      <c r="D13869"/>
      <c r="E13869"/>
      <c r="F13869"/>
      <c r="G13869"/>
      <c r="H13869"/>
    </row>
    <row r="13870" spans="1:8" s="124" customFormat="1" x14ac:dyDescent="0.25">
      <c r="A13870"/>
      <c r="B13870"/>
      <c r="C13870"/>
      <c r="D13870"/>
      <c r="E13870"/>
      <c r="F13870"/>
      <c r="G13870"/>
      <c r="H13870"/>
    </row>
    <row r="13871" spans="1:8" s="124" customFormat="1" x14ac:dyDescent="0.25">
      <c r="A13871"/>
      <c r="B13871"/>
      <c r="C13871"/>
      <c r="D13871"/>
      <c r="E13871"/>
      <c r="F13871"/>
      <c r="G13871"/>
      <c r="H13871"/>
    </row>
    <row r="13872" spans="1:8" s="124" customFormat="1" x14ac:dyDescent="0.25">
      <c r="A13872"/>
      <c r="B13872"/>
      <c r="C13872"/>
      <c r="D13872"/>
      <c r="E13872"/>
      <c r="F13872"/>
      <c r="G13872"/>
      <c r="H13872"/>
    </row>
    <row r="13873" spans="1:8" s="124" customFormat="1" x14ac:dyDescent="0.25">
      <c r="A13873"/>
      <c r="B13873"/>
      <c r="C13873"/>
      <c r="D13873"/>
      <c r="E13873"/>
      <c r="F13873"/>
      <c r="G13873"/>
      <c r="H13873"/>
    </row>
    <row r="13874" spans="1:8" s="124" customFormat="1" x14ac:dyDescent="0.25">
      <c r="A13874"/>
      <c r="B13874"/>
      <c r="C13874"/>
      <c r="D13874"/>
      <c r="E13874"/>
      <c r="F13874"/>
      <c r="G13874"/>
      <c r="H13874"/>
    </row>
    <row r="13875" spans="1:8" s="124" customFormat="1" x14ac:dyDescent="0.25">
      <c r="A13875"/>
      <c r="B13875"/>
      <c r="C13875"/>
      <c r="D13875"/>
      <c r="E13875"/>
      <c r="F13875"/>
      <c r="G13875"/>
      <c r="H13875"/>
    </row>
    <row r="13876" spans="1:8" s="124" customFormat="1" x14ac:dyDescent="0.25">
      <c r="A13876"/>
      <c r="B13876"/>
      <c r="C13876"/>
      <c r="D13876"/>
      <c r="E13876"/>
      <c r="F13876"/>
      <c r="G13876"/>
      <c r="H13876"/>
    </row>
    <row r="13877" spans="1:8" s="124" customFormat="1" x14ac:dyDescent="0.25">
      <c r="A13877"/>
      <c r="B13877"/>
      <c r="C13877"/>
      <c r="D13877"/>
      <c r="E13877"/>
      <c r="F13877"/>
      <c r="G13877"/>
      <c r="H13877"/>
    </row>
    <row r="13878" spans="1:8" s="124" customFormat="1" x14ac:dyDescent="0.25">
      <c r="A13878"/>
      <c r="B13878"/>
      <c r="C13878"/>
      <c r="D13878"/>
      <c r="E13878"/>
      <c r="F13878"/>
      <c r="G13878"/>
      <c r="H13878"/>
    </row>
    <row r="13879" spans="1:8" s="124" customFormat="1" x14ac:dyDescent="0.25">
      <c r="A13879"/>
      <c r="B13879"/>
      <c r="C13879"/>
      <c r="D13879"/>
      <c r="E13879"/>
      <c r="F13879"/>
      <c r="G13879"/>
      <c r="H13879"/>
    </row>
    <row r="13880" spans="1:8" s="124" customFormat="1" x14ac:dyDescent="0.25">
      <c r="A13880"/>
      <c r="B13880"/>
      <c r="C13880"/>
      <c r="D13880"/>
      <c r="E13880"/>
      <c r="F13880"/>
      <c r="G13880"/>
      <c r="H13880"/>
    </row>
    <row r="13881" spans="1:8" s="124" customFormat="1" x14ac:dyDescent="0.25">
      <c r="A13881"/>
      <c r="B13881"/>
      <c r="C13881"/>
      <c r="D13881"/>
      <c r="E13881"/>
      <c r="F13881"/>
      <c r="G13881"/>
      <c r="H13881"/>
    </row>
    <row r="13882" spans="1:8" s="124" customFormat="1" x14ac:dyDescent="0.25">
      <c r="A13882"/>
      <c r="B13882"/>
      <c r="C13882"/>
      <c r="D13882"/>
      <c r="E13882"/>
      <c r="F13882"/>
      <c r="G13882"/>
      <c r="H13882"/>
    </row>
    <row r="13883" spans="1:8" s="124" customFormat="1" x14ac:dyDescent="0.25">
      <c r="A13883"/>
      <c r="B13883"/>
      <c r="C13883"/>
      <c r="D13883"/>
      <c r="E13883"/>
      <c r="F13883"/>
      <c r="G13883"/>
      <c r="H13883"/>
    </row>
    <row r="13884" spans="1:8" s="124" customFormat="1" x14ac:dyDescent="0.25">
      <c r="A13884"/>
      <c r="B13884"/>
      <c r="C13884"/>
      <c r="D13884"/>
      <c r="E13884"/>
      <c r="F13884"/>
      <c r="G13884"/>
      <c r="H13884"/>
    </row>
    <row r="13885" spans="1:8" s="124" customFormat="1" x14ac:dyDescent="0.25">
      <c r="A13885"/>
      <c r="B13885"/>
      <c r="C13885"/>
      <c r="D13885"/>
      <c r="E13885"/>
      <c r="F13885"/>
      <c r="G13885"/>
      <c r="H13885"/>
    </row>
    <row r="13886" spans="1:8" s="124" customFormat="1" x14ac:dyDescent="0.25">
      <c r="A13886"/>
      <c r="B13886"/>
      <c r="C13886"/>
      <c r="D13886"/>
      <c r="E13886"/>
      <c r="F13886"/>
      <c r="G13886"/>
      <c r="H13886"/>
    </row>
    <row r="13887" spans="1:8" s="124" customFormat="1" x14ac:dyDescent="0.25">
      <c r="A13887"/>
      <c r="B13887"/>
      <c r="C13887"/>
      <c r="D13887"/>
      <c r="E13887"/>
      <c r="F13887"/>
      <c r="G13887"/>
      <c r="H13887"/>
    </row>
    <row r="13888" spans="1:8" s="124" customFormat="1" x14ac:dyDescent="0.25">
      <c r="A13888"/>
      <c r="B13888"/>
      <c r="C13888"/>
      <c r="D13888"/>
      <c r="E13888"/>
      <c r="F13888"/>
      <c r="G13888"/>
      <c r="H13888"/>
    </row>
    <row r="13889" spans="1:8" s="124" customFormat="1" x14ac:dyDescent="0.25">
      <c r="A13889"/>
      <c r="B13889"/>
      <c r="C13889"/>
      <c r="D13889"/>
      <c r="E13889"/>
      <c r="F13889"/>
      <c r="G13889"/>
      <c r="H13889"/>
    </row>
    <row r="13890" spans="1:8" s="124" customFormat="1" x14ac:dyDescent="0.25">
      <c r="A13890"/>
      <c r="B13890"/>
      <c r="C13890"/>
      <c r="D13890"/>
      <c r="E13890"/>
      <c r="F13890"/>
      <c r="G13890"/>
      <c r="H13890"/>
    </row>
    <row r="13891" spans="1:8" s="124" customFormat="1" x14ac:dyDescent="0.25">
      <c r="A13891"/>
      <c r="B13891"/>
      <c r="C13891"/>
      <c r="D13891"/>
      <c r="E13891"/>
      <c r="F13891"/>
      <c r="G13891"/>
      <c r="H13891"/>
    </row>
    <row r="13892" spans="1:8" s="124" customFormat="1" x14ac:dyDescent="0.25">
      <c r="A13892"/>
      <c r="B13892"/>
      <c r="C13892"/>
      <c r="D13892"/>
      <c r="E13892"/>
      <c r="F13892"/>
      <c r="G13892"/>
      <c r="H13892"/>
    </row>
    <row r="13893" spans="1:8" s="124" customFormat="1" x14ac:dyDescent="0.25">
      <c r="A13893"/>
      <c r="B13893"/>
      <c r="C13893"/>
      <c r="D13893"/>
      <c r="E13893"/>
      <c r="F13893"/>
      <c r="G13893"/>
      <c r="H13893"/>
    </row>
    <row r="13894" spans="1:8" s="124" customFormat="1" x14ac:dyDescent="0.25">
      <c r="A13894"/>
      <c r="B13894"/>
      <c r="C13894"/>
      <c r="D13894"/>
      <c r="E13894"/>
      <c r="F13894"/>
      <c r="G13894"/>
      <c r="H13894"/>
    </row>
    <row r="13895" spans="1:8" s="124" customFormat="1" x14ac:dyDescent="0.25">
      <c r="A13895"/>
      <c r="B13895"/>
      <c r="C13895"/>
      <c r="D13895"/>
      <c r="E13895"/>
      <c r="F13895"/>
      <c r="G13895"/>
      <c r="H13895"/>
    </row>
    <row r="13896" spans="1:8" s="124" customFormat="1" x14ac:dyDescent="0.25">
      <c r="A13896"/>
      <c r="B13896"/>
      <c r="C13896"/>
      <c r="D13896"/>
      <c r="E13896"/>
      <c r="F13896"/>
      <c r="G13896"/>
      <c r="H13896"/>
    </row>
    <row r="13897" spans="1:8" s="124" customFormat="1" x14ac:dyDescent="0.25">
      <c r="A13897"/>
      <c r="B13897"/>
      <c r="C13897"/>
      <c r="D13897"/>
      <c r="E13897"/>
      <c r="F13897"/>
      <c r="G13897"/>
      <c r="H13897"/>
    </row>
    <row r="13898" spans="1:8" s="124" customFormat="1" x14ac:dyDescent="0.25">
      <c r="A13898"/>
      <c r="B13898"/>
      <c r="C13898"/>
      <c r="D13898"/>
      <c r="E13898"/>
      <c r="F13898"/>
      <c r="G13898"/>
      <c r="H13898"/>
    </row>
    <row r="13899" spans="1:8" s="124" customFormat="1" x14ac:dyDescent="0.25">
      <c r="A13899"/>
      <c r="B13899"/>
      <c r="C13899"/>
      <c r="D13899"/>
      <c r="E13899"/>
      <c r="F13899"/>
      <c r="G13899"/>
      <c r="H13899"/>
    </row>
    <row r="13900" spans="1:8" s="124" customFormat="1" x14ac:dyDescent="0.25">
      <c r="A13900"/>
      <c r="B13900"/>
      <c r="C13900"/>
      <c r="D13900"/>
      <c r="E13900"/>
      <c r="F13900"/>
      <c r="G13900"/>
      <c r="H13900"/>
    </row>
    <row r="13901" spans="1:8" s="124" customFormat="1" x14ac:dyDescent="0.25">
      <c r="A13901"/>
      <c r="B13901"/>
      <c r="C13901"/>
      <c r="D13901"/>
      <c r="E13901"/>
      <c r="F13901"/>
      <c r="G13901"/>
      <c r="H13901"/>
    </row>
    <row r="13902" spans="1:8" s="124" customFormat="1" x14ac:dyDescent="0.25">
      <c r="A13902"/>
      <c r="B13902"/>
      <c r="C13902"/>
      <c r="D13902"/>
      <c r="E13902"/>
      <c r="F13902"/>
      <c r="G13902"/>
      <c r="H13902"/>
    </row>
    <row r="13903" spans="1:8" s="124" customFormat="1" x14ac:dyDescent="0.25">
      <c r="A13903"/>
      <c r="B13903"/>
      <c r="C13903"/>
      <c r="D13903"/>
      <c r="E13903"/>
      <c r="F13903"/>
      <c r="G13903"/>
      <c r="H13903"/>
    </row>
    <row r="13904" spans="1:8" s="124" customFormat="1" x14ac:dyDescent="0.25">
      <c r="A13904"/>
      <c r="B13904"/>
      <c r="C13904"/>
      <c r="D13904"/>
      <c r="E13904"/>
      <c r="F13904"/>
      <c r="G13904"/>
      <c r="H13904"/>
    </row>
    <row r="13905" spans="1:8" s="124" customFormat="1" x14ac:dyDescent="0.25">
      <c r="A13905"/>
      <c r="B13905"/>
      <c r="C13905"/>
      <c r="D13905"/>
      <c r="E13905"/>
      <c r="F13905"/>
      <c r="G13905"/>
      <c r="H13905"/>
    </row>
    <row r="13906" spans="1:8" s="124" customFormat="1" x14ac:dyDescent="0.25">
      <c r="A13906"/>
      <c r="B13906"/>
      <c r="C13906"/>
      <c r="D13906"/>
      <c r="E13906"/>
      <c r="F13906"/>
      <c r="G13906"/>
      <c r="H13906"/>
    </row>
    <row r="13907" spans="1:8" s="124" customFormat="1" x14ac:dyDescent="0.25">
      <c r="A13907"/>
      <c r="B13907"/>
      <c r="C13907"/>
      <c r="D13907"/>
      <c r="E13907"/>
      <c r="F13907"/>
      <c r="G13907"/>
      <c r="H13907"/>
    </row>
    <row r="13908" spans="1:8" s="124" customFormat="1" x14ac:dyDescent="0.25">
      <c r="A13908"/>
      <c r="B13908"/>
      <c r="C13908"/>
      <c r="D13908"/>
      <c r="E13908"/>
      <c r="F13908"/>
      <c r="G13908"/>
      <c r="H13908"/>
    </row>
    <row r="13909" spans="1:8" s="124" customFormat="1" x14ac:dyDescent="0.25">
      <c r="A13909"/>
      <c r="B13909"/>
      <c r="C13909"/>
      <c r="D13909"/>
      <c r="E13909"/>
      <c r="F13909"/>
      <c r="G13909"/>
      <c r="H13909"/>
    </row>
    <row r="13910" spans="1:8" s="124" customFormat="1" x14ac:dyDescent="0.25">
      <c r="A13910"/>
      <c r="B13910"/>
      <c r="C13910"/>
      <c r="D13910"/>
      <c r="E13910"/>
      <c r="F13910"/>
      <c r="G13910"/>
      <c r="H13910"/>
    </row>
    <row r="13911" spans="1:8" s="124" customFormat="1" x14ac:dyDescent="0.25">
      <c r="A13911"/>
      <c r="B13911"/>
      <c r="C13911"/>
      <c r="D13911"/>
      <c r="E13911"/>
      <c r="F13911"/>
      <c r="G13911"/>
      <c r="H13911"/>
    </row>
    <row r="13912" spans="1:8" s="124" customFormat="1" x14ac:dyDescent="0.25">
      <c r="A13912"/>
      <c r="B13912"/>
      <c r="C13912"/>
      <c r="D13912"/>
      <c r="E13912"/>
      <c r="F13912"/>
      <c r="G13912"/>
      <c r="H13912"/>
    </row>
    <row r="13913" spans="1:8" s="124" customFormat="1" x14ac:dyDescent="0.25">
      <c r="A13913"/>
      <c r="B13913"/>
      <c r="C13913"/>
      <c r="D13913"/>
      <c r="E13913"/>
      <c r="F13913"/>
      <c r="G13913"/>
      <c r="H13913"/>
    </row>
    <row r="13914" spans="1:8" s="124" customFormat="1" x14ac:dyDescent="0.25">
      <c r="A13914"/>
      <c r="B13914"/>
      <c r="C13914"/>
      <c r="D13914"/>
      <c r="E13914"/>
      <c r="F13914"/>
      <c r="G13914"/>
      <c r="H13914"/>
    </row>
    <row r="13915" spans="1:8" s="124" customFormat="1" x14ac:dyDescent="0.25">
      <c r="A13915"/>
      <c r="B13915"/>
      <c r="C13915"/>
      <c r="D13915"/>
      <c r="E13915"/>
      <c r="F13915"/>
      <c r="G13915"/>
      <c r="H13915"/>
    </row>
    <row r="13916" spans="1:8" s="124" customFormat="1" x14ac:dyDescent="0.25">
      <c r="A13916"/>
      <c r="B13916"/>
      <c r="C13916"/>
      <c r="D13916"/>
      <c r="E13916"/>
      <c r="F13916"/>
      <c r="G13916"/>
      <c r="H13916"/>
    </row>
    <row r="13917" spans="1:8" s="124" customFormat="1" x14ac:dyDescent="0.25">
      <c r="A13917"/>
      <c r="B13917"/>
      <c r="C13917"/>
      <c r="D13917"/>
      <c r="E13917"/>
      <c r="F13917"/>
      <c r="G13917"/>
      <c r="H13917"/>
    </row>
    <row r="13918" spans="1:8" s="124" customFormat="1" x14ac:dyDescent="0.25">
      <c r="A13918"/>
      <c r="B13918"/>
      <c r="C13918"/>
      <c r="D13918"/>
      <c r="E13918"/>
      <c r="F13918"/>
      <c r="G13918"/>
      <c r="H13918"/>
    </row>
    <row r="13919" spans="1:8" s="124" customFormat="1" x14ac:dyDescent="0.25">
      <c r="A13919"/>
      <c r="B13919"/>
      <c r="C13919"/>
      <c r="D13919"/>
      <c r="E13919"/>
      <c r="F13919"/>
      <c r="G13919"/>
      <c r="H13919"/>
    </row>
    <row r="13920" spans="1:8" s="124" customFormat="1" x14ac:dyDescent="0.25">
      <c r="A13920"/>
      <c r="B13920"/>
      <c r="C13920"/>
      <c r="D13920"/>
      <c r="E13920"/>
      <c r="F13920"/>
      <c r="G13920"/>
      <c r="H13920"/>
    </row>
    <row r="13921" spans="1:8" s="124" customFormat="1" x14ac:dyDescent="0.25">
      <c r="A13921"/>
      <c r="B13921"/>
      <c r="C13921"/>
      <c r="D13921"/>
      <c r="E13921"/>
      <c r="F13921"/>
      <c r="G13921"/>
      <c r="H13921"/>
    </row>
    <row r="13922" spans="1:8" s="124" customFormat="1" x14ac:dyDescent="0.25">
      <c r="A13922"/>
      <c r="B13922"/>
      <c r="C13922"/>
      <c r="D13922"/>
      <c r="E13922"/>
      <c r="F13922"/>
      <c r="G13922"/>
      <c r="H13922"/>
    </row>
    <row r="13923" spans="1:8" s="124" customFormat="1" x14ac:dyDescent="0.25">
      <c r="A13923"/>
      <c r="B13923"/>
      <c r="C13923"/>
      <c r="D13923"/>
      <c r="E13923"/>
      <c r="F13923"/>
      <c r="G13923"/>
      <c r="H13923"/>
    </row>
    <row r="13924" spans="1:8" s="124" customFormat="1" x14ac:dyDescent="0.25">
      <c r="A13924"/>
      <c r="B13924"/>
      <c r="C13924"/>
      <c r="D13924"/>
      <c r="E13924"/>
      <c r="F13924"/>
      <c r="G13924"/>
      <c r="H13924"/>
    </row>
    <row r="13925" spans="1:8" s="124" customFormat="1" x14ac:dyDescent="0.25">
      <c r="A13925"/>
      <c r="B13925"/>
      <c r="C13925"/>
      <c r="D13925"/>
      <c r="E13925"/>
      <c r="F13925"/>
      <c r="G13925"/>
      <c r="H13925"/>
    </row>
    <row r="13926" spans="1:8" s="124" customFormat="1" x14ac:dyDescent="0.25">
      <c r="A13926"/>
      <c r="B13926"/>
      <c r="C13926"/>
      <c r="D13926"/>
      <c r="E13926"/>
      <c r="F13926"/>
      <c r="G13926"/>
      <c r="H13926"/>
    </row>
    <row r="13927" spans="1:8" s="124" customFormat="1" x14ac:dyDescent="0.25">
      <c r="A13927"/>
      <c r="B13927"/>
      <c r="C13927"/>
      <c r="D13927"/>
      <c r="E13927"/>
      <c r="F13927"/>
      <c r="G13927"/>
      <c r="H13927"/>
    </row>
    <row r="13928" spans="1:8" s="124" customFormat="1" x14ac:dyDescent="0.25">
      <c r="A13928"/>
      <c r="B13928"/>
      <c r="C13928"/>
      <c r="D13928"/>
      <c r="E13928"/>
      <c r="F13928"/>
      <c r="G13928"/>
      <c r="H13928"/>
    </row>
    <row r="13929" spans="1:8" s="124" customFormat="1" x14ac:dyDescent="0.25">
      <c r="A13929"/>
      <c r="B13929"/>
      <c r="C13929"/>
      <c r="D13929"/>
      <c r="E13929"/>
      <c r="F13929"/>
      <c r="G13929"/>
      <c r="H13929"/>
    </row>
    <row r="13930" spans="1:8" s="124" customFormat="1" x14ac:dyDescent="0.25">
      <c r="A13930"/>
      <c r="B13930"/>
      <c r="C13930"/>
      <c r="D13930"/>
      <c r="E13930"/>
      <c r="F13930"/>
      <c r="G13930"/>
      <c r="H13930"/>
    </row>
    <row r="13931" spans="1:8" s="124" customFormat="1" x14ac:dyDescent="0.25">
      <c r="A13931"/>
      <c r="B13931"/>
      <c r="C13931"/>
      <c r="D13931"/>
      <c r="E13931"/>
      <c r="F13931"/>
      <c r="G13931"/>
      <c r="H13931"/>
    </row>
    <row r="13932" spans="1:8" s="124" customFormat="1" x14ac:dyDescent="0.25">
      <c r="A13932"/>
      <c r="B13932"/>
      <c r="C13932"/>
      <c r="D13932"/>
      <c r="E13932"/>
      <c r="F13932"/>
      <c r="G13932"/>
      <c r="H13932"/>
    </row>
    <row r="13933" spans="1:8" s="124" customFormat="1" x14ac:dyDescent="0.25">
      <c r="A13933"/>
      <c r="B13933"/>
      <c r="C13933"/>
      <c r="D13933"/>
      <c r="E13933"/>
      <c r="F13933"/>
      <c r="G13933"/>
      <c r="H13933"/>
    </row>
    <row r="13934" spans="1:8" s="124" customFormat="1" x14ac:dyDescent="0.25">
      <c r="A13934"/>
      <c r="B13934"/>
      <c r="C13934"/>
      <c r="D13934"/>
      <c r="E13934"/>
      <c r="F13934"/>
      <c r="G13934"/>
      <c r="H13934"/>
    </row>
    <row r="13935" spans="1:8" s="124" customFormat="1" x14ac:dyDescent="0.25">
      <c r="A13935"/>
      <c r="B13935"/>
      <c r="C13935"/>
      <c r="D13935"/>
      <c r="E13935"/>
      <c r="F13935"/>
      <c r="G13935"/>
      <c r="H13935"/>
    </row>
    <row r="13936" spans="1:8" s="124" customFormat="1" x14ac:dyDescent="0.25">
      <c r="A13936"/>
      <c r="B13936"/>
      <c r="C13936"/>
      <c r="D13936"/>
      <c r="E13936"/>
      <c r="F13936"/>
      <c r="G13936"/>
      <c r="H13936"/>
    </row>
    <row r="13937" spans="1:8" s="124" customFormat="1" x14ac:dyDescent="0.25">
      <c r="A13937"/>
      <c r="B13937"/>
      <c r="C13937"/>
      <c r="D13937"/>
      <c r="E13937"/>
      <c r="F13937"/>
      <c r="G13937"/>
      <c r="H13937"/>
    </row>
    <row r="13938" spans="1:8" s="124" customFormat="1" x14ac:dyDescent="0.25">
      <c r="A13938"/>
      <c r="B13938"/>
      <c r="C13938"/>
      <c r="D13938"/>
      <c r="E13938"/>
      <c r="F13938"/>
      <c r="G13938"/>
      <c r="H13938"/>
    </row>
    <row r="13939" spans="1:8" s="124" customFormat="1" x14ac:dyDescent="0.25">
      <c r="A13939"/>
      <c r="B13939"/>
      <c r="C13939"/>
      <c r="D13939"/>
      <c r="E13939"/>
      <c r="F13939"/>
      <c r="G13939"/>
      <c r="H13939"/>
    </row>
    <row r="13940" spans="1:8" s="124" customFormat="1" x14ac:dyDescent="0.25">
      <c r="A13940"/>
      <c r="B13940"/>
      <c r="C13940"/>
      <c r="D13940"/>
      <c r="E13940"/>
      <c r="F13940"/>
      <c r="G13940"/>
      <c r="H13940"/>
    </row>
    <row r="13941" spans="1:8" s="124" customFormat="1" x14ac:dyDescent="0.25">
      <c r="A13941"/>
      <c r="B13941"/>
      <c r="C13941"/>
      <c r="D13941"/>
      <c r="E13941"/>
      <c r="F13941"/>
      <c r="G13941"/>
      <c r="H13941"/>
    </row>
    <row r="13942" spans="1:8" s="124" customFormat="1" x14ac:dyDescent="0.25">
      <c r="A13942"/>
      <c r="B13942"/>
      <c r="C13942"/>
      <c r="D13942"/>
      <c r="E13942"/>
      <c r="F13942"/>
      <c r="G13942"/>
      <c r="H13942"/>
    </row>
    <row r="13943" spans="1:8" s="124" customFormat="1" x14ac:dyDescent="0.25">
      <c r="A13943"/>
      <c r="B13943"/>
      <c r="C13943"/>
      <c r="D13943"/>
      <c r="E13943"/>
      <c r="F13943"/>
      <c r="G13943"/>
      <c r="H13943"/>
    </row>
    <row r="13944" spans="1:8" s="124" customFormat="1" x14ac:dyDescent="0.25">
      <c r="A13944"/>
      <c r="B13944"/>
      <c r="C13944"/>
      <c r="D13944"/>
      <c r="E13944"/>
      <c r="F13944"/>
      <c r="G13944"/>
      <c r="H13944"/>
    </row>
    <row r="13945" spans="1:8" s="124" customFormat="1" x14ac:dyDescent="0.25">
      <c r="A13945"/>
      <c r="B13945"/>
      <c r="C13945"/>
      <c r="D13945"/>
      <c r="E13945"/>
      <c r="F13945"/>
      <c r="G13945"/>
      <c r="H13945"/>
    </row>
    <row r="13946" spans="1:8" s="124" customFormat="1" x14ac:dyDescent="0.25">
      <c r="A13946"/>
      <c r="B13946"/>
      <c r="C13946"/>
      <c r="D13946"/>
      <c r="E13946"/>
      <c r="F13946"/>
      <c r="G13946"/>
      <c r="H13946"/>
    </row>
    <row r="13947" spans="1:8" s="124" customFormat="1" x14ac:dyDescent="0.25">
      <c r="A13947"/>
      <c r="B13947"/>
      <c r="C13947"/>
      <c r="D13947"/>
      <c r="E13947"/>
      <c r="F13947"/>
      <c r="G13947"/>
      <c r="H13947"/>
    </row>
    <row r="13948" spans="1:8" s="124" customFormat="1" x14ac:dyDescent="0.25">
      <c r="A13948"/>
      <c r="B13948"/>
      <c r="C13948"/>
      <c r="D13948"/>
      <c r="E13948"/>
      <c r="F13948"/>
      <c r="G13948"/>
      <c r="H13948"/>
    </row>
    <row r="13949" spans="1:8" s="124" customFormat="1" x14ac:dyDescent="0.25">
      <c r="A13949"/>
      <c r="B13949"/>
      <c r="C13949"/>
      <c r="D13949"/>
      <c r="E13949"/>
      <c r="F13949"/>
      <c r="G13949"/>
      <c r="H13949"/>
    </row>
    <row r="13950" spans="1:8" s="124" customFormat="1" x14ac:dyDescent="0.25">
      <c r="A13950"/>
      <c r="B13950"/>
      <c r="C13950"/>
      <c r="D13950"/>
      <c r="E13950"/>
      <c r="F13950"/>
      <c r="G13950"/>
      <c r="H13950"/>
    </row>
    <row r="13951" spans="1:8" s="124" customFormat="1" x14ac:dyDescent="0.25">
      <c r="A13951"/>
      <c r="B13951"/>
      <c r="C13951"/>
      <c r="D13951"/>
      <c r="E13951"/>
      <c r="F13951"/>
      <c r="G13951"/>
      <c r="H13951"/>
    </row>
    <row r="13952" spans="1:8" s="124" customFormat="1" x14ac:dyDescent="0.25">
      <c r="A13952"/>
      <c r="B13952"/>
      <c r="C13952"/>
      <c r="D13952"/>
      <c r="E13952"/>
      <c r="F13952"/>
      <c r="G13952"/>
      <c r="H13952"/>
    </row>
    <row r="13953" spans="1:8" s="124" customFormat="1" x14ac:dyDescent="0.25">
      <c r="A13953"/>
      <c r="B13953"/>
      <c r="C13953"/>
      <c r="D13953"/>
      <c r="E13953"/>
      <c r="F13953"/>
      <c r="G13953"/>
      <c r="H13953"/>
    </row>
    <row r="13954" spans="1:8" s="124" customFormat="1" x14ac:dyDescent="0.25">
      <c r="A13954"/>
      <c r="B13954"/>
      <c r="C13954"/>
      <c r="D13954"/>
      <c r="E13954"/>
      <c r="F13954"/>
      <c r="G13954"/>
      <c r="H13954"/>
    </row>
    <row r="13955" spans="1:8" s="124" customFormat="1" x14ac:dyDescent="0.25">
      <c r="A13955"/>
      <c r="B13955"/>
      <c r="C13955"/>
      <c r="D13955"/>
      <c r="E13955"/>
      <c r="F13955"/>
      <c r="G13955"/>
      <c r="H13955"/>
    </row>
    <row r="13956" spans="1:8" s="124" customFormat="1" x14ac:dyDescent="0.25">
      <c r="A13956"/>
      <c r="B13956"/>
      <c r="C13956"/>
      <c r="D13956"/>
      <c r="E13956"/>
      <c r="F13956"/>
      <c r="G13956"/>
      <c r="H13956"/>
    </row>
    <row r="13957" spans="1:8" s="124" customFormat="1" x14ac:dyDescent="0.25">
      <c r="A13957"/>
      <c r="B13957"/>
      <c r="C13957"/>
      <c r="D13957"/>
      <c r="E13957"/>
      <c r="F13957"/>
      <c r="G13957"/>
      <c r="H13957"/>
    </row>
    <row r="13958" spans="1:8" s="124" customFormat="1" x14ac:dyDescent="0.25">
      <c r="A13958"/>
      <c r="B13958"/>
      <c r="C13958"/>
      <c r="D13958"/>
      <c r="E13958"/>
      <c r="F13958"/>
      <c r="G13958"/>
      <c r="H13958"/>
    </row>
    <row r="13959" spans="1:8" s="124" customFormat="1" x14ac:dyDescent="0.25">
      <c r="A13959"/>
      <c r="B13959"/>
      <c r="C13959"/>
      <c r="D13959"/>
      <c r="E13959"/>
      <c r="F13959"/>
      <c r="G13959"/>
      <c r="H13959"/>
    </row>
    <row r="13960" spans="1:8" s="124" customFormat="1" x14ac:dyDescent="0.25">
      <c r="A13960"/>
      <c r="B13960"/>
      <c r="C13960"/>
      <c r="D13960"/>
      <c r="E13960"/>
      <c r="F13960"/>
      <c r="G13960"/>
      <c r="H13960"/>
    </row>
    <row r="13961" spans="1:8" s="124" customFormat="1" x14ac:dyDescent="0.25">
      <c r="A13961"/>
      <c r="B13961"/>
      <c r="C13961"/>
      <c r="D13961"/>
      <c r="E13961"/>
      <c r="F13961"/>
      <c r="G13961"/>
      <c r="H13961"/>
    </row>
    <row r="13962" spans="1:8" s="124" customFormat="1" x14ac:dyDescent="0.25">
      <c r="A13962"/>
      <c r="B13962"/>
      <c r="C13962"/>
      <c r="D13962"/>
      <c r="E13962"/>
      <c r="F13962"/>
      <c r="G13962"/>
      <c r="H13962"/>
    </row>
    <row r="13963" spans="1:8" s="124" customFormat="1" x14ac:dyDescent="0.25">
      <c r="A13963"/>
      <c r="B13963"/>
      <c r="C13963"/>
      <c r="D13963"/>
      <c r="E13963"/>
      <c r="F13963"/>
      <c r="G13963"/>
      <c r="H13963"/>
    </row>
    <row r="13964" spans="1:8" s="124" customFormat="1" x14ac:dyDescent="0.25">
      <c r="A13964"/>
      <c r="B13964"/>
      <c r="C13964"/>
      <c r="D13964"/>
      <c r="E13964"/>
      <c r="F13964"/>
      <c r="G13964"/>
      <c r="H13964"/>
    </row>
    <row r="13965" spans="1:8" s="124" customFormat="1" x14ac:dyDescent="0.25">
      <c r="A13965"/>
      <c r="B13965"/>
      <c r="C13965"/>
      <c r="D13965"/>
      <c r="E13965"/>
      <c r="F13965"/>
      <c r="G13965"/>
      <c r="H13965"/>
    </row>
    <row r="13966" spans="1:8" s="124" customFormat="1" x14ac:dyDescent="0.25">
      <c r="A13966"/>
      <c r="B13966"/>
      <c r="C13966"/>
      <c r="D13966"/>
      <c r="E13966"/>
      <c r="F13966"/>
      <c r="G13966"/>
      <c r="H13966"/>
    </row>
    <row r="13967" spans="1:8" s="124" customFormat="1" x14ac:dyDescent="0.25">
      <c r="A13967"/>
      <c r="B13967"/>
      <c r="C13967"/>
      <c r="D13967"/>
      <c r="E13967"/>
      <c r="F13967"/>
      <c r="G13967"/>
      <c r="H13967"/>
    </row>
    <row r="13968" spans="1:8" s="124" customFormat="1" x14ac:dyDescent="0.25">
      <c r="A13968"/>
      <c r="B13968"/>
      <c r="C13968"/>
      <c r="D13968"/>
      <c r="E13968"/>
      <c r="F13968"/>
      <c r="G13968"/>
      <c r="H13968"/>
    </row>
    <row r="13969" spans="1:8" s="124" customFormat="1" x14ac:dyDescent="0.25">
      <c r="A13969"/>
      <c r="B13969"/>
      <c r="C13969"/>
      <c r="D13969"/>
      <c r="E13969"/>
      <c r="F13969"/>
      <c r="G13969"/>
      <c r="H13969"/>
    </row>
    <row r="13970" spans="1:8" s="124" customFormat="1" x14ac:dyDescent="0.25">
      <c r="A13970"/>
      <c r="B13970"/>
      <c r="C13970"/>
      <c r="D13970"/>
      <c r="E13970"/>
      <c r="F13970"/>
      <c r="G13970"/>
      <c r="H13970"/>
    </row>
    <row r="13971" spans="1:8" s="124" customFormat="1" x14ac:dyDescent="0.25">
      <c r="A13971"/>
      <c r="B13971"/>
      <c r="C13971"/>
      <c r="D13971"/>
      <c r="E13971"/>
      <c r="F13971"/>
      <c r="G13971"/>
      <c r="H13971"/>
    </row>
    <row r="13972" spans="1:8" s="124" customFormat="1" x14ac:dyDescent="0.25">
      <c r="A13972"/>
      <c r="B13972"/>
      <c r="C13972"/>
      <c r="D13972"/>
      <c r="E13972"/>
      <c r="F13972"/>
      <c r="G13972"/>
      <c r="H13972"/>
    </row>
    <row r="13973" spans="1:8" s="124" customFormat="1" x14ac:dyDescent="0.25">
      <c r="A13973"/>
      <c r="B13973"/>
      <c r="C13973"/>
      <c r="D13973"/>
      <c r="E13973"/>
      <c r="F13973"/>
      <c r="G13973"/>
      <c r="H13973"/>
    </row>
    <row r="13974" spans="1:8" s="124" customFormat="1" x14ac:dyDescent="0.25">
      <c r="A13974"/>
      <c r="B13974"/>
      <c r="C13974"/>
      <c r="D13974"/>
      <c r="E13974"/>
      <c r="F13974"/>
      <c r="G13974"/>
      <c r="H13974"/>
    </row>
    <row r="13975" spans="1:8" s="124" customFormat="1" x14ac:dyDescent="0.25">
      <c r="A13975"/>
      <c r="B13975"/>
      <c r="C13975"/>
      <c r="D13975"/>
      <c r="E13975"/>
      <c r="F13975"/>
      <c r="G13975"/>
      <c r="H13975"/>
    </row>
    <row r="13976" spans="1:8" s="124" customFormat="1" x14ac:dyDescent="0.25">
      <c r="A13976"/>
      <c r="B13976"/>
      <c r="C13976"/>
      <c r="D13976"/>
      <c r="E13976"/>
      <c r="F13976"/>
      <c r="G13976"/>
      <c r="H13976"/>
    </row>
    <row r="13977" spans="1:8" s="124" customFormat="1" x14ac:dyDescent="0.25">
      <c r="A13977"/>
      <c r="B13977"/>
      <c r="C13977"/>
      <c r="D13977"/>
      <c r="E13977"/>
      <c r="F13977"/>
      <c r="G13977"/>
      <c r="H13977"/>
    </row>
    <row r="13978" spans="1:8" s="124" customFormat="1" x14ac:dyDescent="0.25">
      <c r="A13978"/>
      <c r="B13978"/>
      <c r="C13978"/>
      <c r="D13978"/>
      <c r="E13978"/>
      <c r="F13978"/>
      <c r="G13978"/>
      <c r="H13978"/>
    </row>
    <row r="13979" spans="1:8" s="124" customFormat="1" x14ac:dyDescent="0.25">
      <c r="A13979"/>
      <c r="B13979"/>
      <c r="C13979"/>
      <c r="D13979"/>
      <c r="E13979"/>
      <c r="F13979"/>
      <c r="G13979"/>
      <c r="H13979"/>
    </row>
    <row r="13980" spans="1:8" s="124" customFormat="1" x14ac:dyDescent="0.25">
      <c r="A13980"/>
      <c r="B13980"/>
      <c r="C13980"/>
      <c r="D13980"/>
      <c r="E13980"/>
      <c r="F13980"/>
      <c r="G13980"/>
      <c r="H13980"/>
    </row>
    <row r="13981" spans="1:8" s="124" customFormat="1" x14ac:dyDescent="0.25">
      <c r="A13981"/>
      <c r="B13981"/>
      <c r="C13981"/>
      <c r="D13981"/>
      <c r="E13981"/>
      <c r="F13981"/>
      <c r="G13981"/>
      <c r="H13981"/>
    </row>
    <row r="13982" spans="1:8" s="124" customFormat="1" x14ac:dyDescent="0.25">
      <c r="A13982"/>
      <c r="B13982"/>
      <c r="C13982"/>
      <c r="D13982"/>
      <c r="E13982"/>
      <c r="F13982"/>
      <c r="G13982"/>
      <c r="H13982"/>
    </row>
    <row r="13983" spans="1:8" s="124" customFormat="1" x14ac:dyDescent="0.25">
      <c r="A13983"/>
      <c r="B13983"/>
      <c r="C13983"/>
      <c r="D13983"/>
      <c r="E13983"/>
      <c r="F13983"/>
      <c r="G13983"/>
      <c r="H13983"/>
    </row>
    <row r="13984" spans="1:8" s="124" customFormat="1" x14ac:dyDescent="0.25">
      <c r="A13984"/>
      <c r="B13984"/>
      <c r="C13984"/>
      <c r="D13984"/>
      <c r="E13984"/>
      <c r="F13984"/>
      <c r="G13984"/>
      <c r="H13984"/>
    </row>
    <row r="13985" spans="1:8" s="124" customFormat="1" x14ac:dyDescent="0.25">
      <c r="A13985"/>
      <c r="B13985"/>
      <c r="C13985"/>
      <c r="D13985"/>
      <c r="E13985"/>
      <c r="F13985"/>
      <c r="G13985"/>
      <c r="H13985"/>
    </row>
    <row r="13986" spans="1:8" s="124" customFormat="1" x14ac:dyDescent="0.25">
      <c r="A13986"/>
      <c r="B13986"/>
      <c r="C13986"/>
      <c r="D13986"/>
      <c r="E13986"/>
      <c r="F13986"/>
      <c r="G13986"/>
      <c r="H13986"/>
    </row>
    <row r="13987" spans="1:8" s="124" customFormat="1" x14ac:dyDescent="0.25">
      <c r="A13987"/>
      <c r="B13987"/>
      <c r="C13987"/>
      <c r="D13987"/>
      <c r="E13987"/>
      <c r="F13987"/>
      <c r="G13987"/>
      <c r="H13987"/>
    </row>
    <row r="13988" spans="1:8" s="124" customFormat="1" x14ac:dyDescent="0.25">
      <c r="A13988"/>
      <c r="B13988"/>
      <c r="C13988"/>
      <c r="D13988"/>
      <c r="E13988"/>
      <c r="F13988"/>
      <c r="G13988"/>
      <c r="H13988"/>
    </row>
    <row r="13989" spans="1:8" s="124" customFormat="1" x14ac:dyDescent="0.25">
      <c r="A13989"/>
      <c r="B13989"/>
      <c r="C13989"/>
      <c r="D13989"/>
      <c r="E13989"/>
      <c r="F13989"/>
      <c r="G13989"/>
      <c r="H13989"/>
    </row>
    <row r="13990" spans="1:8" s="124" customFormat="1" x14ac:dyDescent="0.25">
      <c r="A13990"/>
      <c r="B13990"/>
      <c r="C13990"/>
      <c r="D13990"/>
      <c r="E13990"/>
      <c r="F13990"/>
      <c r="G13990"/>
      <c r="H13990"/>
    </row>
    <row r="13991" spans="1:8" s="124" customFormat="1" x14ac:dyDescent="0.25">
      <c r="A13991"/>
      <c r="B13991"/>
      <c r="C13991"/>
      <c r="D13991"/>
      <c r="E13991"/>
      <c r="F13991"/>
      <c r="G13991"/>
      <c r="H13991"/>
    </row>
    <row r="13992" spans="1:8" s="124" customFormat="1" x14ac:dyDescent="0.25">
      <c r="A13992"/>
      <c r="B13992"/>
      <c r="C13992"/>
      <c r="D13992"/>
      <c r="E13992"/>
      <c r="F13992"/>
      <c r="G13992"/>
      <c r="H13992"/>
    </row>
    <row r="13993" spans="1:8" s="124" customFormat="1" x14ac:dyDescent="0.25">
      <c r="A13993"/>
      <c r="B13993"/>
      <c r="C13993"/>
      <c r="D13993"/>
      <c r="E13993"/>
      <c r="F13993"/>
      <c r="G13993"/>
      <c r="H13993"/>
    </row>
    <row r="13994" spans="1:8" s="124" customFormat="1" x14ac:dyDescent="0.25">
      <c r="A13994"/>
      <c r="B13994"/>
      <c r="C13994"/>
      <c r="D13994"/>
      <c r="E13994"/>
      <c r="F13994"/>
      <c r="G13994"/>
      <c r="H13994"/>
    </row>
    <row r="13995" spans="1:8" s="124" customFormat="1" x14ac:dyDescent="0.25">
      <c r="A13995"/>
      <c r="B13995"/>
      <c r="C13995"/>
      <c r="D13995"/>
      <c r="E13995"/>
      <c r="F13995"/>
      <c r="G13995"/>
      <c r="H13995"/>
    </row>
    <row r="13996" spans="1:8" s="124" customFormat="1" x14ac:dyDescent="0.25">
      <c r="A13996"/>
      <c r="B13996"/>
      <c r="C13996"/>
      <c r="D13996"/>
      <c r="E13996"/>
      <c r="F13996"/>
      <c r="G13996"/>
      <c r="H13996"/>
    </row>
    <row r="13997" spans="1:8" s="124" customFormat="1" x14ac:dyDescent="0.25">
      <c r="A13997"/>
      <c r="B13997"/>
      <c r="C13997"/>
      <c r="D13997"/>
      <c r="E13997"/>
      <c r="F13997"/>
      <c r="G13997"/>
      <c r="H13997"/>
    </row>
    <row r="13998" spans="1:8" s="124" customFormat="1" x14ac:dyDescent="0.25">
      <c r="A13998"/>
      <c r="B13998"/>
      <c r="C13998"/>
      <c r="D13998"/>
      <c r="E13998"/>
      <c r="F13998"/>
      <c r="G13998"/>
      <c r="H13998"/>
    </row>
    <row r="13999" spans="1:8" s="124" customFormat="1" x14ac:dyDescent="0.25">
      <c r="A13999"/>
      <c r="B13999"/>
      <c r="C13999"/>
      <c r="D13999"/>
      <c r="E13999"/>
      <c r="F13999"/>
      <c r="G13999"/>
      <c r="H13999"/>
    </row>
    <row r="14000" spans="1:8" s="124" customFormat="1" x14ac:dyDescent="0.25">
      <c r="A14000"/>
      <c r="B14000"/>
      <c r="C14000"/>
      <c r="D14000"/>
      <c r="E14000"/>
      <c r="F14000"/>
      <c r="G14000"/>
      <c r="H14000"/>
    </row>
    <row r="14001" spans="1:8" s="124" customFormat="1" x14ac:dyDescent="0.25">
      <c r="A14001"/>
      <c r="B14001"/>
      <c r="C14001"/>
      <c r="D14001"/>
      <c r="E14001"/>
      <c r="F14001"/>
      <c r="G14001"/>
      <c r="H14001"/>
    </row>
    <row r="15180" spans="1:8" s="23" customFormat="1" x14ac:dyDescent="0.25">
      <c r="A15180"/>
      <c r="B15180"/>
      <c r="C15180"/>
      <c r="D15180"/>
      <c r="E15180"/>
      <c r="F15180"/>
      <c r="G15180"/>
      <c r="H15180"/>
    </row>
  </sheetData>
  <sortState ref="A3:H21376">
    <sortCondition descending="1" ref="C3:C2137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zoomScaleSheetLayoutView="100" workbookViewId="0">
      <pane ySplit="3" topLeftCell="A4" activePane="bottomLeft" state="frozen"/>
      <selection pane="bottomLeft" activeCell="C12" sqref="C12"/>
    </sheetView>
  </sheetViews>
  <sheetFormatPr defaultRowHeight="18" customHeight="1" x14ac:dyDescent="0.25"/>
  <cols>
    <col min="1" max="1" width="25.28515625" style="31" customWidth="1"/>
    <col min="2" max="2" width="12.85546875" style="31" customWidth="1"/>
    <col min="3" max="10" width="9.140625" style="31"/>
    <col min="11" max="11" width="18.42578125" style="31" customWidth="1"/>
    <col min="12" max="16384" width="9.140625" style="31"/>
  </cols>
  <sheetData>
    <row r="1" spans="1:13" ht="27" customHeight="1" x14ac:dyDescent="0.25">
      <c r="A1" s="30" t="s">
        <v>227</v>
      </c>
      <c r="B1" s="206"/>
      <c r="C1" s="206"/>
      <c r="D1" s="206"/>
      <c r="E1" s="206"/>
      <c r="F1" s="206"/>
      <c r="G1" s="206"/>
      <c r="H1" s="206"/>
      <c r="I1" s="206"/>
      <c r="J1" s="206"/>
      <c r="K1" s="206"/>
    </row>
    <row r="2" spans="1:13" ht="18" customHeight="1" x14ac:dyDescent="0.25">
      <c r="B2" s="206"/>
      <c r="C2" s="206"/>
      <c r="D2" s="206"/>
      <c r="E2" s="206"/>
      <c r="F2" s="206"/>
      <c r="G2" s="206"/>
      <c r="H2" s="206"/>
      <c r="I2" s="206"/>
      <c r="J2" s="206"/>
      <c r="K2" s="206"/>
    </row>
    <row r="3" spans="1:13" s="33" customFormat="1" ht="18" customHeight="1" x14ac:dyDescent="0.25">
      <c r="A3" s="32" t="s">
        <v>228</v>
      </c>
      <c r="B3" s="207" t="s">
        <v>227</v>
      </c>
      <c r="C3" s="207"/>
      <c r="D3" s="207"/>
      <c r="E3" s="207"/>
      <c r="F3" s="207"/>
      <c r="G3" s="207"/>
      <c r="H3" s="207"/>
      <c r="I3" s="207"/>
      <c r="J3" s="207"/>
      <c r="K3" s="207"/>
    </row>
    <row r="4" spans="1:13" s="33" customFormat="1" ht="18" customHeight="1" x14ac:dyDescent="0.25">
      <c r="A4" s="34" t="s">
        <v>229</v>
      </c>
      <c r="B4" s="205" t="s">
        <v>230</v>
      </c>
      <c r="C4" s="205"/>
      <c r="D4" s="205"/>
      <c r="E4" s="205"/>
      <c r="F4" s="205"/>
      <c r="G4" s="205"/>
      <c r="H4" s="205"/>
      <c r="I4" s="205"/>
      <c r="J4" s="205"/>
      <c r="K4" s="205"/>
    </row>
    <row r="5" spans="1:13" s="168" customFormat="1" ht="18" customHeight="1" x14ac:dyDescent="0.25">
      <c r="A5" s="34"/>
      <c r="B5" s="170"/>
      <c r="C5" s="170"/>
      <c r="D5" s="170"/>
      <c r="E5" s="170"/>
      <c r="F5" s="170"/>
      <c r="G5" s="170"/>
      <c r="H5" s="170"/>
      <c r="I5" s="170"/>
      <c r="J5" s="170"/>
      <c r="K5" s="170"/>
    </row>
    <row r="6" spans="1:13" s="33" customFormat="1" ht="18" customHeight="1" x14ac:dyDescent="0.25">
      <c r="A6" s="167" t="s">
        <v>1574</v>
      </c>
      <c r="B6" s="208" t="s">
        <v>1575</v>
      </c>
      <c r="C6" s="208"/>
      <c r="D6" s="208"/>
      <c r="E6" s="208"/>
      <c r="F6" s="208"/>
      <c r="G6" s="208"/>
      <c r="H6" s="208"/>
      <c r="I6" s="208"/>
      <c r="J6" s="208"/>
      <c r="K6" s="208"/>
    </row>
    <row r="7" spans="1:13" ht="18.75" customHeight="1" x14ac:dyDescent="0.25">
      <c r="B7" s="205" t="s">
        <v>1576</v>
      </c>
      <c r="C7" s="205"/>
      <c r="D7" s="205"/>
      <c r="E7" s="205"/>
      <c r="F7" s="205"/>
      <c r="G7" s="205"/>
      <c r="H7" s="205"/>
      <c r="I7" s="205"/>
      <c r="J7" s="205"/>
      <c r="K7" s="205"/>
      <c r="L7" s="147"/>
      <c r="M7" s="35"/>
    </row>
    <row r="8" spans="1:13" ht="18" customHeight="1" x14ac:dyDescent="0.25">
      <c r="B8" s="205" t="s">
        <v>1577</v>
      </c>
      <c r="C8" s="205"/>
      <c r="D8" s="205"/>
      <c r="E8" s="205"/>
      <c r="F8" s="205"/>
      <c r="G8" s="205"/>
      <c r="H8" s="205"/>
      <c r="I8" s="205"/>
      <c r="J8" s="205"/>
      <c r="K8" s="205"/>
    </row>
    <row r="9" spans="1:13" s="148" customFormat="1" ht="18" customHeight="1" x14ac:dyDescent="0.25">
      <c r="B9" s="153" t="s">
        <v>1417</v>
      </c>
      <c r="C9" s="150"/>
      <c r="D9" s="150"/>
      <c r="E9" s="150"/>
      <c r="F9" s="150"/>
      <c r="G9" s="150"/>
      <c r="H9" s="150"/>
      <c r="I9" s="150"/>
      <c r="J9" s="150"/>
      <c r="K9" s="150"/>
    </row>
    <row r="10" spans="1:13" s="150" customFormat="1" ht="18" customHeight="1" x14ac:dyDescent="0.25">
      <c r="B10" s="143"/>
      <c r="C10" s="143"/>
      <c r="D10" s="143"/>
      <c r="E10" s="143"/>
      <c r="F10" s="143"/>
      <c r="G10" s="143"/>
      <c r="H10" s="143"/>
      <c r="I10" s="143"/>
      <c r="J10" s="143"/>
      <c r="K10" s="143"/>
    </row>
    <row r="11" spans="1:13" ht="26.25" customHeight="1" x14ac:dyDescent="0.25">
      <c r="A11" s="150"/>
    </row>
    <row r="17" spans="5:5" ht="18" customHeight="1" x14ac:dyDescent="0.25">
      <c r="E17" s="150"/>
    </row>
    <row r="18" spans="5:5" ht="18" customHeight="1" x14ac:dyDescent="0.25">
      <c r="E18" s="150"/>
    </row>
  </sheetData>
  <mergeCells count="7">
    <mergeCell ref="B8:K8"/>
    <mergeCell ref="B7:K7"/>
    <mergeCell ref="B1:K1"/>
    <mergeCell ref="B2:K2"/>
    <mergeCell ref="B3:K3"/>
    <mergeCell ref="B4:K4"/>
    <mergeCell ref="B6:K6"/>
  </mergeCells>
  <hyperlinks>
    <hyperlink ref="A2" location="HowToUseFile!A1" display="Help using the file"/>
    <hyperlink ref="B6" location="Trends!A1" display="Selected cancers: key facts, numbers and rates of cancer registrations and deaths by ethnic group and sex, 2004–2013"/>
    <hyperlink ref="B8:F8" location="Deaths_CancerGroup!A1" display="Cancer groups: numbers and rates by sex, 2012"/>
    <hyperlink ref="B7:G7" location="Deaths_CancerbyDemo!A1" display="Individual cancers: numbers by demographic variables, 2012"/>
    <hyperlink ref="B7" location="Chapter!A1" display="Cancer groups: numbers and rates by sex, 2013"/>
    <hyperlink ref="B8" location="'Demographic Counts'!A1" display="Individual cancers: numbers by demographic variables, 2013"/>
    <hyperlink ref="B4" location="HelpUsingFile!A1" display="Help using this file"/>
    <hyperlink ref="B4:K4" location="'Help using file'!A1" display="Help using this file"/>
    <hyperlink ref="B6:K6" location="'Top 10'!A1" display="Most common cancers: numbers and rates of cancer registrations by ethnic group and sex, 2006–2015"/>
    <hyperlink ref="B8:K8" location="'Demographic counts'!A1" display="Individual cancers: numbers by demographic variables, 2014"/>
    <hyperlink ref="B7:K7" location="'Cancer groups'!A1" display="Cancer groups: numbers and rates by sex, 2014"/>
    <hyperlink ref="B9" location="'Coding table'!A1" display="Coding table"/>
  </hyperlinks>
  <pageMargins left="0.7" right="0.7" top="0.75" bottom="0.75" header="0.3" footer="0.3"/>
  <pageSetup paperSize="9" scale="71"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zoomScaleSheetLayoutView="100" workbookViewId="0">
      <pane ySplit="3" topLeftCell="A4" activePane="bottomLeft" state="frozen"/>
      <selection pane="bottomLeft" activeCell="A11" sqref="A11"/>
    </sheetView>
  </sheetViews>
  <sheetFormatPr defaultRowHeight="18" customHeight="1" x14ac:dyDescent="0.2"/>
  <cols>
    <col min="1" max="1" width="27.7109375" style="28" customWidth="1"/>
    <col min="2" max="16384" width="9.140625" style="28"/>
  </cols>
  <sheetData>
    <row r="1" spans="1:13" ht="27" customHeight="1" x14ac:dyDescent="0.2">
      <c r="A1" s="30" t="s">
        <v>230</v>
      </c>
      <c r="L1" s="209" t="s">
        <v>16</v>
      </c>
      <c r="M1" s="209"/>
    </row>
    <row r="3" spans="1:13" s="36" customFormat="1" ht="18" customHeight="1" x14ac:dyDescent="0.25">
      <c r="A3" s="32" t="s">
        <v>231</v>
      </c>
      <c r="B3" s="32" t="s">
        <v>232</v>
      </c>
      <c r="C3" s="32"/>
      <c r="D3" s="32"/>
      <c r="E3" s="32"/>
      <c r="F3" s="32"/>
      <c r="G3" s="32"/>
      <c r="H3" s="32"/>
      <c r="I3" s="32"/>
      <c r="J3" s="32"/>
      <c r="K3" s="32"/>
    </row>
    <row r="4" spans="1:13" ht="18" customHeight="1" x14ac:dyDescent="0.2">
      <c r="A4" s="37" t="s">
        <v>233</v>
      </c>
      <c r="B4" s="27"/>
      <c r="C4" s="27"/>
      <c r="D4" s="27"/>
      <c r="E4" s="27"/>
      <c r="F4" s="27"/>
      <c r="G4" s="27"/>
      <c r="H4" s="27"/>
      <c r="I4" s="27"/>
      <c r="J4" s="27"/>
      <c r="K4" s="27"/>
    </row>
    <row r="5" spans="1:13" ht="18" customHeight="1" x14ac:dyDescent="0.2">
      <c r="A5" s="147" t="s">
        <v>371</v>
      </c>
      <c r="B5" s="210" t="s">
        <v>1584</v>
      </c>
      <c r="C5" s="211"/>
      <c r="D5" s="211"/>
      <c r="E5" s="211"/>
      <c r="F5" s="211"/>
      <c r="G5" s="211"/>
      <c r="H5" s="211"/>
      <c r="I5" s="211"/>
      <c r="J5" s="211"/>
      <c r="K5" s="211"/>
    </row>
    <row r="6" spans="1:13" ht="27" customHeight="1" x14ac:dyDescent="0.2">
      <c r="A6" s="35"/>
      <c r="B6" s="211"/>
      <c r="C6" s="211"/>
      <c r="D6" s="211"/>
      <c r="E6" s="211"/>
      <c r="F6" s="211"/>
      <c r="G6" s="211"/>
      <c r="H6" s="211"/>
      <c r="I6" s="211"/>
      <c r="J6" s="211"/>
      <c r="K6" s="211"/>
    </row>
    <row r="7" spans="1:13" ht="18" customHeight="1" x14ac:dyDescent="0.2">
      <c r="A7" s="37" t="s">
        <v>234</v>
      </c>
      <c r="B7" s="38"/>
      <c r="C7" s="38"/>
      <c r="D7" s="38"/>
      <c r="E7" s="38"/>
      <c r="F7" s="38"/>
      <c r="G7" s="38"/>
      <c r="H7" s="38"/>
      <c r="I7" s="38"/>
      <c r="J7" s="38"/>
      <c r="K7" s="38"/>
    </row>
    <row r="8" spans="1:13" ht="18" customHeight="1" x14ac:dyDescent="0.2">
      <c r="A8" s="171" t="s">
        <v>1568</v>
      </c>
      <c r="B8" s="215" t="s">
        <v>1578</v>
      </c>
      <c r="C8" s="213"/>
      <c r="D8" s="213"/>
      <c r="E8" s="213"/>
      <c r="F8" s="213"/>
      <c r="G8" s="213"/>
      <c r="H8" s="213"/>
      <c r="I8" s="213"/>
      <c r="J8" s="213"/>
      <c r="K8" s="213"/>
    </row>
    <row r="9" spans="1:13" ht="66" customHeight="1" x14ac:dyDescent="0.2">
      <c r="A9" s="155"/>
      <c r="B9" s="213"/>
      <c r="C9" s="213"/>
      <c r="D9" s="213"/>
      <c r="E9" s="213"/>
      <c r="F9" s="213"/>
      <c r="G9" s="213"/>
      <c r="H9" s="213"/>
      <c r="I9" s="213"/>
      <c r="J9" s="213"/>
      <c r="K9" s="213"/>
    </row>
    <row r="10" spans="1:13" ht="18" customHeight="1" x14ac:dyDescent="0.2">
      <c r="A10" s="156" t="s">
        <v>235</v>
      </c>
      <c r="B10" s="157"/>
      <c r="C10" s="157"/>
      <c r="D10" s="157"/>
      <c r="E10" s="157"/>
      <c r="F10" s="157"/>
      <c r="G10" s="157"/>
      <c r="H10" s="157"/>
      <c r="I10" s="157"/>
      <c r="J10" s="157"/>
      <c r="K10" s="157"/>
    </row>
    <row r="11" spans="1:13" ht="18" customHeight="1" x14ac:dyDescent="0.2">
      <c r="A11" s="153" t="s">
        <v>360</v>
      </c>
      <c r="B11" s="212" t="s">
        <v>1585</v>
      </c>
      <c r="C11" s="213"/>
      <c r="D11" s="213"/>
      <c r="E11" s="213"/>
      <c r="F11" s="213"/>
      <c r="G11" s="213"/>
      <c r="H11" s="213"/>
      <c r="I11" s="213"/>
      <c r="J11" s="213"/>
      <c r="K11" s="213"/>
    </row>
    <row r="12" spans="1:13" ht="18" customHeight="1" x14ac:dyDescent="0.2">
      <c r="A12" s="155"/>
      <c r="B12" s="213"/>
      <c r="C12" s="213"/>
      <c r="D12" s="213"/>
      <c r="E12" s="213"/>
      <c r="F12" s="213"/>
      <c r="G12" s="213"/>
      <c r="H12" s="213"/>
      <c r="I12" s="213"/>
      <c r="J12" s="213"/>
      <c r="K12" s="213"/>
    </row>
    <row r="13" spans="1:13" ht="18" customHeight="1" x14ac:dyDescent="0.2">
      <c r="A13" s="158"/>
      <c r="B13" s="213"/>
      <c r="C13" s="213"/>
      <c r="D13" s="213"/>
      <c r="E13" s="213"/>
      <c r="F13" s="213"/>
      <c r="G13" s="213"/>
      <c r="H13" s="213"/>
      <c r="I13" s="213"/>
      <c r="J13" s="213"/>
      <c r="K13" s="213"/>
    </row>
    <row r="14" spans="1:13" ht="24.75" customHeight="1" x14ac:dyDescent="0.2">
      <c r="A14" s="154"/>
      <c r="B14" s="214"/>
      <c r="C14" s="214"/>
      <c r="D14" s="214"/>
      <c r="E14" s="214"/>
      <c r="F14" s="214"/>
      <c r="G14" s="214"/>
      <c r="H14" s="214"/>
      <c r="I14" s="214"/>
      <c r="J14" s="214"/>
      <c r="K14" s="214"/>
    </row>
    <row r="15" spans="1:13" s="149" customFormat="1" ht="92.25" customHeight="1" x14ac:dyDescent="0.2">
      <c r="A15" s="216" t="s">
        <v>1581</v>
      </c>
      <c r="B15" s="216"/>
      <c r="C15" s="216"/>
      <c r="D15" s="216"/>
      <c r="E15" s="216"/>
      <c r="F15" s="216"/>
      <c r="G15" s="216"/>
      <c r="H15" s="216"/>
      <c r="I15" s="216"/>
      <c r="J15" s="216"/>
      <c r="K15" s="216"/>
    </row>
    <row r="16" spans="1:13" s="149" customFormat="1" ht="27" customHeight="1" x14ac:dyDescent="0.2">
      <c r="A16" s="151"/>
      <c r="B16" s="152"/>
      <c r="C16" s="152"/>
      <c r="D16" s="152"/>
      <c r="E16" s="152"/>
      <c r="F16" s="152"/>
      <c r="G16" s="152"/>
      <c r="H16" s="152"/>
      <c r="I16" s="152"/>
      <c r="J16" s="152"/>
      <c r="K16" s="152"/>
      <c r="L16" s="152"/>
    </row>
    <row r="17" spans="1:12" s="149" customFormat="1" ht="99" customHeight="1" x14ac:dyDescent="0.2">
      <c r="A17" s="151"/>
      <c r="B17" s="152"/>
      <c r="C17" s="152"/>
      <c r="D17" s="152"/>
      <c r="E17" s="152"/>
      <c r="F17" s="152"/>
      <c r="G17" s="152"/>
      <c r="H17" s="152"/>
      <c r="I17" s="152"/>
      <c r="J17" s="152"/>
      <c r="K17" s="152"/>
      <c r="L17" s="152"/>
    </row>
    <row r="18" spans="1:12" s="149" customFormat="1" ht="66" customHeight="1" x14ac:dyDescent="0.2">
      <c r="A18" s="151"/>
      <c r="B18" s="152"/>
      <c r="C18" s="152"/>
      <c r="D18" s="152"/>
      <c r="E18" s="152"/>
      <c r="F18" s="152"/>
      <c r="G18" s="152"/>
      <c r="H18" s="152"/>
      <c r="I18" s="152"/>
      <c r="J18" s="152"/>
      <c r="K18" s="152"/>
      <c r="L18" s="152"/>
    </row>
    <row r="19" spans="1:12" s="149" customFormat="1" ht="18" customHeight="1" x14ac:dyDescent="0.2">
      <c r="A19" s="152"/>
      <c r="B19" s="152"/>
      <c r="C19" s="152"/>
      <c r="D19" s="152"/>
      <c r="E19" s="152"/>
      <c r="F19" s="152"/>
      <c r="G19" s="152"/>
      <c r="H19" s="152"/>
      <c r="I19" s="152"/>
      <c r="J19" s="152"/>
      <c r="K19" s="152"/>
      <c r="L19" s="152"/>
    </row>
  </sheetData>
  <mergeCells count="5">
    <mergeCell ref="L1:M1"/>
    <mergeCell ref="B5:K6"/>
    <mergeCell ref="B11:K14"/>
    <mergeCell ref="B8:K9"/>
    <mergeCell ref="A15:K15"/>
  </mergeCells>
  <hyperlinks>
    <hyperlink ref="A5" location="'Top 10'!A1" display="Top 10"/>
    <hyperlink ref="A11" location="'Demographic Counts'!A1" display="Demographic Counts"/>
    <hyperlink ref="A8" location="'Cancer groups'!A1" display="Cancer Groups"/>
    <hyperlink ref="L1:M1" location="Contents!A1" display="Back to contents"/>
  </hyperlink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Z154"/>
  <sheetViews>
    <sheetView zoomScaleNormal="100" zoomScaleSheetLayoutView="100" workbookViewId="0">
      <selection activeCell="S30" sqref="S30"/>
    </sheetView>
  </sheetViews>
  <sheetFormatPr defaultRowHeight="12.75" x14ac:dyDescent="0.2"/>
  <cols>
    <col min="1" max="1" width="2.42578125" style="1" customWidth="1"/>
    <col min="2" max="2" width="6.7109375" style="8" customWidth="1"/>
    <col min="3" max="14" width="9" style="8" customWidth="1"/>
    <col min="15" max="15" width="5.5703125" style="10" customWidth="1"/>
    <col min="16" max="16" width="4.140625" style="3" customWidth="1"/>
    <col min="17" max="17" width="4.42578125" style="3" customWidth="1"/>
    <col min="18" max="18" width="6.85546875" style="3" customWidth="1"/>
    <col min="19" max="28" width="8" style="3" customWidth="1"/>
    <col min="29" max="39" width="9.140625" style="3" customWidth="1"/>
    <col min="40" max="40" width="9.140625" style="4" customWidth="1"/>
    <col min="41" max="41" width="7.7109375" style="5" customWidth="1"/>
    <col min="42" max="42" width="8.28515625" style="5" customWidth="1"/>
    <col min="43" max="43" width="9.140625" style="5" customWidth="1"/>
    <col min="44" max="51" width="9.140625" style="3" customWidth="1"/>
    <col min="52" max="68" width="9.140625" style="177"/>
    <col min="69" max="286" width="9.140625" style="3"/>
    <col min="287" max="16384" width="9.140625" style="8"/>
  </cols>
  <sheetData>
    <row r="1" spans="1:68" s="3" customFormat="1" ht="18" customHeight="1" x14ac:dyDescent="0.2">
      <c r="A1" s="73"/>
      <c r="B1" s="74"/>
      <c r="C1" s="74"/>
      <c r="D1" s="74"/>
      <c r="E1" s="74"/>
      <c r="F1" s="74"/>
      <c r="G1" s="74"/>
      <c r="H1" s="74"/>
      <c r="I1" s="74"/>
      <c r="J1" s="74"/>
      <c r="K1" s="74"/>
      <c r="L1" s="74"/>
      <c r="M1" s="74"/>
      <c r="N1" s="218" t="s">
        <v>16</v>
      </c>
      <c r="O1" s="218"/>
      <c r="P1" s="74"/>
      <c r="Q1" s="74"/>
      <c r="R1" s="74"/>
      <c r="S1" s="74"/>
      <c r="T1" s="74"/>
      <c r="U1" s="74"/>
      <c r="V1" s="74"/>
      <c r="W1" s="74"/>
      <c r="X1" s="74"/>
      <c r="Y1" s="74"/>
      <c r="Z1" s="74"/>
      <c r="AA1" s="74"/>
      <c r="AB1" s="74"/>
      <c r="AC1" s="74"/>
      <c r="AD1" s="74"/>
      <c r="AE1" s="74"/>
      <c r="AF1" s="74"/>
      <c r="AG1" s="74"/>
      <c r="AH1" s="74"/>
      <c r="AI1" s="74"/>
      <c r="AJ1" s="74"/>
      <c r="AK1" s="74"/>
      <c r="AL1" s="74"/>
      <c r="AM1" s="74"/>
      <c r="AN1" s="75"/>
      <c r="AO1" s="76"/>
      <c r="AP1" s="76"/>
      <c r="AQ1" s="76"/>
      <c r="AR1" s="74"/>
      <c r="AS1" s="74"/>
      <c r="AT1" s="74"/>
      <c r="AU1" s="74"/>
      <c r="AV1" s="74"/>
      <c r="AW1" s="74"/>
      <c r="AX1" s="74"/>
      <c r="AY1" s="74"/>
      <c r="AZ1" s="176"/>
      <c r="BA1" s="176"/>
      <c r="BB1" s="176"/>
      <c r="BC1" s="177"/>
      <c r="BD1" s="177"/>
      <c r="BE1" s="177"/>
      <c r="BF1" s="177"/>
      <c r="BG1" s="177"/>
      <c r="BH1" s="177"/>
      <c r="BI1" s="177"/>
      <c r="BJ1" s="177"/>
      <c r="BK1" s="177"/>
      <c r="BL1" s="177"/>
      <c r="BM1" s="177"/>
      <c r="BN1" s="177"/>
      <c r="BO1" s="177"/>
      <c r="BP1" s="177"/>
    </row>
    <row r="2" spans="1:68" s="3" customFormat="1" ht="7.5" customHeight="1" x14ac:dyDescent="0.2">
      <c r="A2" s="73"/>
      <c r="B2" s="60"/>
      <c r="C2" s="60"/>
      <c r="D2" s="60"/>
      <c r="E2" s="60"/>
      <c r="F2" s="60"/>
      <c r="G2" s="60"/>
      <c r="H2" s="60"/>
      <c r="I2" s="60"/>
      <c r="J2" s="60"/>
      <c r="K2" s="60"/>
      <c r="L2" s="60"/>
      <c r="M2" s="60"/>
      <c r="N2" s="77"/>
      <c r="O2" s="77"/>
      <c r="P2" s="74"/>
      <c r="Q2" s="74"/>
      <c r="R2" s="74"/>
      <c r="S2" s="74"/>
      <c r="T2" s="74"/>
      <c r="U2" s="74"/>
      <c r="V2" s="74"/>
      <c r="W2" s="74"/>
      <c r="X2" s="74"/>
      <c r="Y2" s="74"/>
      <c r="Z2" s="74"/>
      <c r="AA2" s="74"/>
      <c r="AB2" s="74"/>
      <c r="AC2" s="74"/>
      <c r="AD2" s="74"/>
      <c r="AE2" s="74"/>
      <c r="AF2" s="74"/>
      <c r="AG2" s="74"/>
      <c r="AH2" s="74"/>
      <c r="AI2" s="74"/>
      <c r="AJ2" s="74"/>
      <c r="AK2" s="74"/>
      <c r="AL2" s="74"/>
      <c r="AM2" s="74"/>
      <c r="AN2" s="75"/>
      <c r="AO2" s="76"/>
      <c r="AP2" s="76"/>
      <c r="AQ2" s="76"/>
      <c r="AR2" s="74"/>
      <c r="AS2" s="74"/>
      <c r="AT2" s="74"/>
      <c r="AU2" s="74"/>
      <c r="AV2" s="74"/>
      <c r="AW2" s="74"/>
      <c r="AX2" s="74"/>
      <c r="AY2" s="74"/>
      <c r="AZ2" s="176"/>
      <c r="BA2" s="176"/>
      <c r="BB2" s="176"/>
      <c r="BC2" s="177"/>
      <c r="BD2" s="177"/>
      <c r="BE2" s="177"/>
      <c r="BF2" s="177"/>
      <c r="BG2" s="177"/>
      <c r="BH2" s="177"/>
      <c r="BI2" s="177"/>
      <c r="BJ2" s="177"/>
      <c r="BK2" s="177"/>
      <c r="BL2" s="177"/>
      <c r="BM2" s="177"/>
      <c r="BN2" s="177"/>
      <c r="BO2" s="177"/>
      <c r="BP2" s="177"/>
    </row>
    <row r="3" spans="1:68" ht="18" customHeight="1" x14ac:dyDescent="0.25">
      <c r="A3" s="73"/>
      <c r="B3" s="78"/>
      <c r="C3" s="79" t="s">
        <v>15</v>
      </c>
      <c r="D3" s="78"/>
      <c r="E3" s="58"/>
      <c r="F3" s="80"/>
      <c r="G3" s="80"/>
      <c r="H3" s="80"/>
      <c r="K3" s="59" t="s">
        <v>14</v>
      </c>
      <c r="L3" s="79"/>
      <c r="M3" s="78"/>
      <c r="N3" s="60"/>
      <c r="O3" s="57"/>
      <c r="P3" s="74"/>
      <c r="Q3" s="74"/>
      <c r="R3" s="74"/>
      <c r="S3" s="74"/>
      <c r="T3" s="74"/>
      <c r="U3" s="74"/>
      <c r="V3" s="74"/>
      <c r="W3" s="74"/>
      <c r="X3" s="74"/>
      <c r="Y3" s="74"/>
      <c r="Z3" s="74"/>
      <c r="AA3" s="74"/>
      <c r="AB3" s="74"/>
      <c r="AC3" s="74"/>
      <c r="AD3" s="81"/>
      <c r="AE3" s="81"/>
      <c r="AF3" s="81"/>
      <c r="AG3" s="81"/>
      <c r="AH3" s="81"/>
      <c r="AI3" s="81"/>
      <c r="AJ3" s="81"/>
      <c r="AK3" s="81"/>
      <c r="AL3" s="81"/>
      <c r="AM3" s="81"/>
      <c r="AN3" s="75"/>
      <c r="AO3" s="76"/>
      <c r="AP3" s="76"/>
      <c r="AQ3" s="76"/>
      <c r="AR3" s="74"/>
      <c r="AS3" s="74"/>
      <c r="AT3" s="74"/>
      <c r="AU3" s="74"/>
      <c r="AV3" s="74"/>
      <c r="AW3" s="74"/>
      <c r="AX3" s="74"/>
      <c r="AY3" s="74"/>
      <c r="AZ3" s="176"/>
      <c r="BA3" s="176"/>
      <c r="BB3" s="176"/>
    </row>
    <row r="4" spans="1:68" ht="18" customHeight="1" x14ac:dyDescent="0.25">
      <c r="A4" s="73"/>
      <c r="B4" s="78"/>
      <c r="C4" s="79"/>
      <c r="D4" s="78"/>
      <c r="E4" s="58"/>
      <c r="F4" s="80"/>
      <c r="G4" s="80"/>
      <c r="H4" s="80"/>
      <c r="I4" s="80"/>
      <c r="J4" s="78"/>
      <c r="K4" s="59"/>
      <c r="L4" s="78"/>
      <c r="M4" s="78"/>
      <c r="N4" s="60"/>
      <c r="O4" s="57"/>
      <c r="P4" s="74"/>
      <c r="Q4" s="74"/>
      <c r="R4" s="74"/>
      <c r="S4" s="74"/>
      <c r="T4" s="74"/>
      <c r="U4" s="74"/>
      <c r="V4" s="74"/>
      <c r="W4" s="74"/>
      <c r="X4" s="74"/>
      <c r="Y4" s="74"/>
      <c r="Z4" s="74"/>
      <c r="AA4" s="74"/>
      <c r="AB4" s="74"/>
      <c r="AC4" s="74"/>
      <c r="AD4" s="81"/>
      <c r="AE4" s="81"/>
      <c r="AF4" s="81"/>
      <c r="AG4" s="81"/>
      <c r="AH4" s="81"/>
      <c r="AI4" s="81"/>
      <c r="AJ4" s="81"/>
      <c r="AK4" s="81"/>
      <c r="AL4" s="81"/>
      <c r="AM4" s="81"/>
      <c r="AN4" s="75"/>
      <c r="AO4" s="76"/>
      <c r="AP4" s="76"/>
      <c r="AQ4" s="76"/>
      <c r="AR4" s="74"/>
      <c r="AS4" s="74"/>
      <c r="AT4" s="74"/>
      <c r="AU4" s="74"/>
      <c r="AV4" s="74"/>
      <c r="AW4" s="74"/>
      <c r="AX4" s="74"/>
      <c r="AY4" s="74"/>
      <c r="AZ4" s="176"/>
      <c r="BA4" s="176"/>
      <c r="BB4" s="176"/>
    </row>
    <row r="5" spans="1:68" ht="18" customHeight="1" x14ac:dyDescent="0.25">
      <c r="A5" s="73"/>
      <c r="B5" s="78"/>
      <c r="C5" s="58" t="s">
        <v>13</v>
      </c>
      <c r="D5" s="78"/>
      <c r="E5" s="58"/>
      <c r="F5" s="80"/>
      <c r="G5" s="80"/>
      <c r="H5" s="80"/>
      <c r="I5" s="80"/>
      <c r="J5" s="78"/>
      <c r="K5" s="59"/>
      <c r="L5" s="78"/>
      <c r="M5" s="78"/>
      <c r="N5" s="60"/>
      <c r="O5" s="57"/>
      <c r="P5" s="74"/>
      <c r="Q5" s="74"/>
      <c r="R5" s="74"/>
      <c r="S5" s="74"/>
      <c r="T5" s="74"/>
      <c r="U5" s="74"/>
      <c r="V5" s="74"/>
      <c r="W5" s="74"/>
      <c r="X5" s="74"/>
      <c r="Y5" s="74"/>
      <c r="Z5" s="74"/>
      <c r="AA5" s="74"/>
      <c r="AB5" s="74"/>
      <c r="AC5" s="74"/>
      <c r="AD5" s="81"/>
      <c r="AE5" s="81"/>
      <c r="AF5" s="81"/>
      <c r="AG5" s="81"/>
      <c r="AH5" s="81"/>
      <c r="AI5" s="81"/>
      <c r="AJ5" s="81"/>
      <c r="AK5" s="81"/>
      <c r="AL5" s="81"/>
      <c r="AM5" s="81"/>
      <c r="AN5" s="75"/>
      <c r="AO5" s="76"/>
      <c r="AP5" s="76"/>
      <c r="AQ5" s="76"/>
      <c r="AR5" s="74"/>
      <c r="AS5" s="74"/>
      <c r="AT5" s="74"/>
      <c r="AU5" s="74"/>
      <c r="AV5" s="74"/>
      <c r="AW5" s="74"/>
      <c r="AX5" s="74"/>
      <c r="AY5" s="74"/>
      <c r="AZ5" s="176"/>
      <c r="BA5" s="176" t="str">
        <f>VLOOKUP(BB6,Ref!B22:C23,2,FALSE)</f>
        <v>Reg</v>
      </c>
      <c r="BB5" s="176"/>
    </row>
    <row r="6" spans="1:68" ht="18" x14ac:dyDescent="0.25">
      <c r="A6" s="73"/>
      <c r="B6" s="78"/>
      <c r="C6" s="59"/>
      <c r="D6" s="78"/>
      <c r="E6" s="78"/>
      <c r="F6" s="78"/>
      <c r="G6" s="78"/>
      <c r="H6" s="78"/>
      <c r="I6" s="78"/>
      <c r="J6" s="78"/>
      <c r="K6" s="59"/>
      <c r="L6" s="78"/>
      <c r="M6" s="78"/>
      <c r="N6" s="60"/>
      <c r="O6" s="57"/>
      <c r="P6" s="74"/>
      <c r="Q6" s="74"/>
      <c r="R6" s="74"/>
      <c r="S6" s="74"/>
      <c r="T6" s="74"/>
      <c r="U6" s="74"/>
      <c r="V6" s="74"/>
      <c r="W6" s="74"/>
      <c r="X6" s="74"/>
      <c r="Y6" s="74"/>
      <c r="Z6" s="74"/>
      <c r="AA6" s="74"/>
      <c r="AB6" s="74"/>
      <c r="AC6" s="74"/>
      <c r="AD6" s="74"/>
      <c r="AE6" s="74"/>
      <c r="AF6" s="74"/>
      <c r="AG6" s="74"/>
      <c r="AH6" s="74"/>
      <c r="AI6" s="74"/>
      <c r="AJ6" s="74"/>
      <c r="AK6" s="74"/>
      <c r="AL6" s="74"/>
      <c r="AM6" s="74"/>
      <c r="AN6" s="75"/>
      <c r="AO6" s="76"/>
      <c r="AP6" s="76"/>
      <c r="AQ6" s="76"/>
      <c r="AR6" s="74"/>
      <c r="AS6" s="74"/>
      <c r="AT6" s="74"/>
      <c r="AU6" s="74"/>
      <c r="AV6" s="74"/>
      <c r="AW6" s="74"/>
      <c r="AX6" s="74"/>
      <c r="AY6" s="74"/>
      <c r="AZ6" s="176"/>
      <c r="BA6" s="176"/>
      <c r="BB6" s="176">
        <v>1</v>
      </c>
      <c r="BC6" s="178"/>
      <c r="BD6" s="178"/>
      <c r="BE6" s="178"/>
      <c r="BF6" s="178"/>
      <c r="BG6" s="178"/>
      <c r="BH6" s="178"/>
      <c r="BI6" s="178"/>
      <c r="BJ6" s="178"/>
      <c r="BK6" s="178"/>
      <c r="BL6" s="178"/>
      <c r="BM6" s="179"/>
      <c r="BN6" s="180"/>
      <c r="BO6" s="180"/>
      <c r="BP6" s="180"/>
    </row>
    <row r="7" spans="1:68" ht="23.25" x14ac:dyDescent="0.2">
      <c r="A7" s="73"/>
      <c r="B7" s="57"/>
      <c r="C7" s="82" t="str">
        <f>VLOOKUP($BA$8,Ref!B2:D19,3,FALSE)</f>
        <v>All Cancers - C00-C96, D45-D47</v>
      </c>
      <c r="D7" s="83"/>
      <c r="E7" s="83"/>
      <c r="F7" s="83"/>
      <c r="G7" s="83"/>
      <c r="H7" s="83"/>
      <c r="I7" s="83"/>
      <c r="J7" s="83"/>
      <c r="K7" s="83"/>
      <c r="L7" s="83"/>
      <c r="M7" s="83"/>
      <c r="N7" s="83"/>
      <c r="O7" s="57"/>
      <c r="P7" s="73"/>
      <c r="Q7" s="73"/>
      <c r="R7" s="73"/>
      <c r="S7" s="73"/>
      <c r="T7" s="73"/>
      <c r="U7" s="73"/>
      <c r="V7" s="73"/>
      <c r="W7" s="73"/>
      <c r="X7" s="73"/>
      <c r="Y7" s="73"/>
      <c r="Z7" s="74"/>
      <c r="AA7" s="74"/>
      <c r="AB7" s="74"/>
      <c r="AC7" s="74"/>
      <c r="AD7" s="74"/>
      <c r="AE7" s="74"/>
      <c r="AF7" s="74"/>
      <c r="AG7" s="74"/>
      <c r="AH7" s="74"/>
      <c r="AI7" s="74"/>
      <c r="AJ7" s="74"/>
      <c r="AK7" s="74"/>
      <c r="AL7" s="74"/>
      <c r="AM7" s="74"/>
      <c r="AN7" s="75"/>
      <c r="AO7" s="76"/>
      <c r="AP7" s="76"/>
      <c r="AQ7" s="76"/>
      <c r="AR7" s="74"/>
      <c r="AS7" s="74"/>
      <c r="AT7" s="74"/>
      <c r="AU7" s="74"/>
      <c r="AV7" s="74"/>
      <c r="AW7" s="74"/>
      <c r="AX7" s="74"/>
      <c r="AY7" s="74"/>
      <c r="AZ7" s="176"/>
      <c r="BA7" s="176" t="s">
        <v>68</v>
      </c>
      <c r="BB7" s="176" t="str">
        <f>VLOOKUP($BB$8,Ref!B20:D21,3,FALSE)</f>
        <v>Rate</v>
      </c>
      <c r="BC7" s="217"/>
      <c r="BD7" s="217"/>
      <c r="BE7" s="217"/>
      <c r="BF7" s="217"/>
      <c r="BG7" s="217"/>
      <c r="BH7" s="217"/>
      <c r="BI7" s="217"/>
      <c r="BJ7" s="217"/>
      <c r="BK7" s="217"/>
      <c r="BL7" s="217"/>
      <c r="BM7" s="179"/>
      <c r="BN7" s="180"/>
      <c r="BO7" s="180"/>
      <c r="BP7" s="180"/>
    </row>
    <row r="8" spans="1:68" ht="12.75" hidden="1" customHeight="1" x14ac:dyDescent="0.2">
      <c r="A8" s="73"/>
      <c r="B8" s="57"/>
      <c r="C8" s="84"/>
      <c r="D8" s="83"/>
      <c r="E8" s="83"/>
      <c r="F8" s="83"/>
      <c r="G8" s="83"/>
      <c r="H8" s="83"/>
      <c r="I8" s="83"/>
      <c r="J8" s="84"/>
      <c r="K8" s="83"/>
      <c r="L8" s="83"/>
      <c r="M8" s="83"/>
      <c r="N8" s="83"/>
      <c r="O8" s="57"/>
      <c r="P8" s="74"/>
      <c r="Q8" s="73"/>
      <c r="R8" s="73"/>
      <c r="S8" s="73"/>
      <c r="T8" s="74"/>
      <c r="U8" s="73"/>
      <c r="V8" s="73"/>
      <c r="W8" s="73"/>
      <c r="X8" s="73"/>
      <c r="Y8" s="73"/>
      <c r="Z8" s="74"/>
      <c r="AA8" s="74"/>
      <c r="AB8" s="74"/>
      <c r="AC8" s="74"/>
      <c r="AD8" s="74"/>
      <c r="AE8" s="74"/>
      <c r="AF8" s="74"/>
      <c r="AG8" s="74"/>
      <c r="AH8" s="74"/>
      <c r="AI8" s="74"/>
      <c r="AJ8" s="74"/>
      <c r="AK8" s="74"/>
      <c r="AL8" s="74"/>
      <c r="AM8" s="74"/>
      <c r="AN8" s="75"/>
      <c r="AO8" s="76"/>
      <c r="AP8" s="76"/>
      <c r="AQ8" s="76"/>
      <c r="AR8" s="74"/>
      <c r="AS8" s="74"/>
      <c r="AT8" s="74"/>
      <c r="AU8" s="74"/>
      <c r="AV8" s="74"/>
      <c r="AW8" s="74"/>
      <c r="AX8" s="74"/>
      <c r="AY8" s="74"/>
      <c r="AZ8" s="176"/>
      <c r="BA8" s="176">
        <v>1</v>
      </c>
      <c r="BB8" s="181">
        <v>1</v>
      </c>
      <c r="BC8" s="182"/>
      <c r="BD8" s="182"/>
      <c r="BE8" s="182"/>
      <c r="BF8" s="182"/>
      <c r="BG8" s="182"/>
      <c r="BH8" s="182"/>
      <c r="BI8" s="182"/>
      <c r="BJ8" s="182"/>
      <c r="BK8" s="182"/>
      <c r="BL8" s="182"/>
      <c r="BM8" s="182"/>
      <c r="BN8" s="180"/>
      <c r="BO8" s="180"/>
      <c r="BP8" s="180"/>
    </row>
    <row r="9" spans="1:68" ht="12.75" hidden="1" customHeight="1" x14ac:dyDescent="0.2">
      <c r="A9" s="73"/>
      <c r="B9" s="57"/>
      <c r="C9" s="220"/>
      <c r="D9" s="220"/>
      <c r="E9" s="220"/>
      <c r="F9" s="220"/>
      <c r="G9" s="220"/>
      <c r="H9" s="220"/>
      <c r="I9" s="220"/>
      <c r="J9" s="220"/>
      <c r="K9" s="220"/>
      <c r="L9" s="220"/>
      <c r="M9" s="220"/>
      <c r="N9" s="220"/>
      <c r="O9" s="57"/>
      <c r="P9" s="73"/>
      <c r="Q9" s="73"/>
      <c r="R9" s="73"/>
      <c r="S9" s="73"/>
      <c r="T9" s="73"/>
      <c r="U9" s="73"/>
      <c r="V9" s="73"/>
      <c r="W9" s="73"/>
      <c r="X9" s="73"/>
      <c r="Y9" s="73"/>
      <c r="Z9" s="74"/>
      <c r="AA9" s="74"/>
      <c r="AB9" s="74"/>
      <c r="AC9" s="74"/>
      <c r="AD9" s="74"/>
      <c r="AE9" s="74"/>
      <c r="AF9" s="74"/>
      <c r="AG9" s="74"/>
      <c r="AH9" s="74"/>
      <c r="AI9" s="74"/>
      <c r="AJ9" s="74"/>
      <c r="AK9" s="74"/>
      <c r="AL9" s="74"/>
      <c r="AM9" s="74"/>
      <c r="AN9" s="75"/>
      <c r="AO9" s="76"/>
      <c r="AP9" s="76"/>
      <c r="AQ9" s="76"/>
      <c r="AR9" s="74"/>
      <c r="AS9" s="74"/>
      <c r="AT9" s="74"/>
      <c r="AU9" s="74"/>
      <c r="AV9" s="74"/>
      <c r="AW9" s="74"/>
      <c r="AX9" s="74"/>
      <c r="AY9" s="74"/>
      <c r="AZ9" s="176"/>
      <c r="BA9" s="176"/>
      <c r="BB9" s="181"/>
      <c r="BC9" s="182"/>
      <c r="BD9" s="182"/>
      <c r="BE9" s="182"/>
      <c r="BF9" s="182"/>
      <c r="BG9" s="182"/>
      <c r="BH9" s="182"/>
      <c r="BI9" s="182"/>
      <c r="BJ9" s="182"/>
      <c r="BK9" s="182"/>
      <c r="BL9" s="182"/>
      <c r="BM9" s="179"/>
      <c r="BN9" s="180"/>
      <c r="BO9" s="180"/>
      <c r="BP9" s="180"/>
    </row>
    <row r="10" spans="1:68" hidden="1" x14ac:dyDescent="0.2">
      <c r="A10" s="73"/>
      <c r="B10" s="57"/>
      <c r="C10" s="220"/>
      <c r="D10" s="220"/>
      <c r="E10" s="220"/>
      <c r="F10" s="220"/>
      <c r="G10" s="220"/>
      <c r="H10" s="220"/>
      <c r="I10" s="220"/>
      <c r="J10" s="220"/>
      <c r="K10" s="220"/>
      <c r="L10" s="220"/>
      <c r="M10" s="220"/>
      <c r="N10" s="220"/>
      <c r="O10" s="57"/>
      <c r="P10" s="73"/>
      <c r="Q10" s="73"/>
      <c r="R10" s="73"/>
      <c r="S10" s="73"/>
      <c r="T10" s="73"/>
      <c r="U10" s="73"/>
      <c r="V10" s="73"/>
      <c r="W10" s="73"/>
      <c r="X10" s="73"/>
      <c r="Y10" s="73"/>
      <c r="Z10" s="74"/>
      <c r="AA10" s="74"/>
      <c r="AB10" s="74"/>
      <c r="AC10" s="74"/>
      <c r="AD10" s="74"/>
      <c r="AE10" s="74"/>
      <c r="AF10" s="74"/>
      <c r="AG10" s="74"/>
      <c r="AH10" s="74"/>
      <c r="AI10" s="74"/>
      <c r="AJ10" s="74"/>
      <c r="AK10" s="74"/>
      <c r="AL10" s="74"/>
      <c r="AM10" s="74"/>
      <c r="AN10" s="75"/>
      <c r="AO10" s="76"/>
      <c r="AP10" s="76"/>
      <c r="AQ10" s="76"/>
      <c r="AR10" s="74"/>
      <c r="AS10" s="74"/>
      <c r="AT10" s="74"/>
      <c r="AU10" s="74"/>
      <c r="AV10" s="74"/>
      <c r="AW10" s="74"/>
      <c r="AX10" s="74"/>
      <c r="AY10" s="74"/>
      <c r="AZ10" s="176"/>
      <c r="BA10" s="176"/>
      <c r="BB10" s="181"/>
      <c r="BC10" s="183"/>
      <c r="BD10" s="183"/>
      <c r="BE10" s="183"/>
      <c r="BF10" s="183"/>
      <c r="BG10" s="183"/>
      <c r="BH10" s="183"/>
      <c r="BI10" s="183"/>
      <c r="BJ10" s="183"/>
      <c r="BK10" s="183"/>
      <c r="BL10" s="183"/>
      <c r="BM10" s="183"/>
      <c r="BN10" s="180"/>
      <c r="BO10" s="180"/>
      <c r="BP10" s="180"/>
    </row>
    <row r="11" spans="1:68" ht="12.75" hidden="1" customHeight="1" x14ac:dyDescent="0.2">
      <c r="A11" s="73"/>
      <c r="B11" s="57"/>
      <c r="C11" s="220"/>
      <c r="D11" s="220"/>
      <c r="E11" s="220"/>
      <c r="F11" s="220"/>
      <c r="G11" s="220"/>
      <c r="H11" s="220"/>
      <c r="I11" s="220"/>
      <c r="J11" s="220"/>
      <c r="K11" s="220"/>
      <c r="L11" s="220"/>
      <c r="M11" s="220"/>
      <c r="N11" s="220"/>
      <c r="O11" s="57"/>
      <c r="P11" s="73"/>
      <c r="Q11" s="73"/>
      <c r="R11" s="73"/>
      <c r="S11" s="73"/>
      <c r="T11" s="73"/>
      <c r="U11" s="73"/>
      <c r="V11" s="73"/>
      <c r="W11" s="73"/>
      <c r="X11" s="73"/>
      <c r="Y11" s="73"/>
      <c r="Z11" s="74"/>
      <c r="AA11" s="74"/>
      <c r="AB11" s="74"/>
      <c r="AC11" s="74"/>
      <c r="AD11" s="74"/>
      <c r="AE11" s="74"/>
      <c r="AF11" s="74"/>
      <c r="AG11" s="74"/>
      <c r="AH11" s="74"/>
      <c r="AI11" s="74"/>
      <c r="AJ11" s="74"/>
      <c r="AK11" s="74"/>
      <c r="AL11" s="74"/>
      <c r="AM11" s="74"/>
      <c r="AN11" s="75"/>
      <c r="AO11" s="76"/>
      <c r="AP11" s="76"/>
      <c r="AQ11" s="76"/>
      <c r="AR11" s="74"/>
      <c r="AS11" s="74"/>
      <c r="AT11" s="74"/>
      <c r="AU11" s="74"/>
      <c r="AV11" s="74"/>
      <c r="AW11" s="74"/>
      <c r="AX11" s="74"/>
      <c r="AY11" s="74"/>
      <c r="AZ11" s="176"/>
      <c r="BA11" s="176"/>
      <c r="BB11" s="181"/>
      <c r="BC11" s="183"/>
      <c r="BD11" s="183"/>
      <c r="BE11" s="183"/>
      <c r="BF11" s="183"/>
      <c r="BG11" s="183"/>
      <c r="BH11" s="183"/>
      <c r="BI11" s="183"/>
      <c r="BJ11" s="183"/>
      <c r="BK11" s="183"/>
      <c r="BL11" s="183"/>
      <c r="BM11" s="183"/>
      <c r="BN11" s="180"/>
      <c r="BO11" s="180"/>
      <c r="BP11" s="180"/>
    </row>
    <row r="12" spans="1:68" hidden="1" x14ac:dyDescent="0.2">
      <c r="A12" s="73"/>
      <c r="B12" s="57"/>
      <c r="C12" s="220"/>
      <c r="D12" s="220"/>
      <c r="E12" s="220"/>
      <c r="F12" s="220"/>
      <c r="G12" s="220"/>
      <c r="H12" s="220"/>
      <c r="I12" s="220"/>
      <c r="J12" s="220"/>
      <c r="K12" s="220"/>
      <c r="L12" s="220"/>
      <c r="M12" s="220"/>
      <c r="N12" s="220"/>
      <c r="O12" s="57"/>
      <c r="P12" s="74"/>
      <c r="Q12" s="73"/>
      <c r="R12" s="73"/>
      <c r="S12" s="73"/>
      <c r="T12" s="73"/>
      <c r="U12" s="73"/>
      <c r="V12" s="73"/>
      <c r="W12" s="73"/>
      <c r="X12" s="73"/>
      <c r="Y12" s="73"/>
      <c r="Z12" s="74"/>
      <c r="AA12" s="74"/>
      <c r="AB12" s="74"/>
      <c r="AC12" s="74"/>
      <c r="AD12" s="74"/>
      <c r="AE12" s="74"/>
      <c r="AF12" s="74"/>
      <c r="AG12" s="74"/>
      <c r="AH12" s="74"/>
      <c r="AI12" s="74"/>
      <c r="AJ12" s="74"/>
      <c r="AK12" s="74"/>
      <c r="AL12" s="74"/>
      <c r="AM12" s="74"/>
      <c r="AN12" s="75"/>
      <c r="AO12" s="76"/>
      <c r="AP12" s="76"/>
      <c r="AQ12" s="76"/>
      <c r="AR12" s="74"/>
      <c r="AS12" s="74"/>
      <c r="AT12" s="74"/>
      <c r="AU12" s="74"/>
      <c r="AV12" s="74"/>
      <c r="AW12" s="74"/>
      <c r="AX12" s="74"/>
      <c r="AY12" s="74"/>
      <c r="AZ12" s="176"/>
      <c r="BA12" s="176"/>
      <c r="BB12" s="181"/>
      <c r="BC12" s="183"/>
      <c r="BD12" s="183"/>
      <c r="BE12" s="183"/>
      <c r="BF12" s="183"/>
      <c r="BG12" s="183"/>
      <c r="BH12" s="183"/>
      <c r="BI12" s="183"/>
      <c r="BJ12" s="183"/>
      <c r="BK12" s="183"/>
      <c r="BL12" s="183"/>
      <c r="BM12" s="183"/>
      <c r="BN12" s="180"/>
      <c r="BO12" s="180"/>
      <c r="BP12" s="180"/>
    </row>
    <row r="13" spans="1:68" hidden="1" x14ac:dyDescent="0.2">
      <c r="A13" s="73"/>
      <c r="B13" s="57"/>
      <c r="C13" s="220"/>
      <c r="D13" s="220"/>
      <c r="E13" s="220"/>
      <c r="F13" s="220"/>
      <c r="G13" s="220"/>
      <c r="H13" s="220"/>
      <c r="I13" s="220"/>
      <c r="J13" s="220"/>
      <c r="K13" s="220"/>
      <c r="L13" s="220"/>
      <c r="M13" s="220"/>
      <c r="N13" s="220"/>
      <c r="O13" s="57"/>
      <c r="P13" s="73"/>
      <c r="Q13" s="73"/>
      <c r="R13" s="73"/>
      <c r="S13" s="73"/>
      <c r="T13" s="73"/>
      <c r="U13" s="73"/>
      <c r="V13" s="73"/>
      <c r="W13" s="73"/>
      <c r="X13" s="73"/>
      <c r="Y13" s="73"/>
      <c r="Z13" s="74"/>
      <c r="AA13" s="74"/>
      <c r="AB13" s="74"/>
      <c r="AC13" s="74"/>
      <c r="AD13" s="74"/>
      <c r="AE13" s="74"/>
      <c r="AF13" s="74"/>
      <c r="AG13" s="74"/>
      <c r="AH13" s="74"/>
      <c r="AI13" s="74"/>
      <c r="AJ13" s="74"/>
      <c r="AK13" s="74"/>
      <c r="AL13" s="74"/>
      <c r="AM13" s="74"/>
      <c r="AN13" s="75"/>
      <c r="AO13" s="76"/>
      <c r="AP13" s="76"/>
      <c r="AQ13" s="76"/>
      <c r="AR13" s="74"/>
      <c r="AS13" s="74"/>
      <c r="AT13" s="74"/>
      <c r="AU13" s="74"/>
      <c r="AV13" s="74"/>
      <c r="AW13" s="74"/>
      <c r="AX13" s="74"/>
      <c r="AY13" s="74"/>
      <c r="AZ13" s="176"/>
      <c r="BA13" s="176"/>
      <c r="BB13" s="176"/>
      <c r="BC13" s="183"/>
      <c r="BD13" s="183"/>
      <c r="BE13" s="183"/>
      <c r="BF13" s="183"/>
      <c r="BG13" s="183"/>
      <c r="BH13" s="183"/>
      <c r="BI13" s="183"/>
      <c r="BJ13" s="183"/>
      <c r="BK13" s="183"/>
      <c r="BL13" s="183"/>
      <c r="BM13" s="180"/>
      <c r="BN13" s="180"/>
      <c r="BO13" s="180"/>
      <c r="BP13" s="180"/>
    </row>
    <row r="14" spans="1:68" ht="18" hidden="1" x14ac:dyDescent="0.25">
      <c r="A14" s="73"/>
      <c r="B14" s="57"/>
      <c r="C14" s="220"/>
      <c r="D14" s="220"/>
      <c r="E14" s="220"/>
      <c r="F14" s="220"/>
      <c r="G14" s="220"/>
      <c r="H14" s="220"/>
      <c r="I14" s="220"/>
      <c r="J14" s="220"/>
      <c r="K14" s="220"/>
      <c r="L14" s="220"/>
      <c r="M14" s="220"/>
      <c r="N14" s="220"/>
      <c r="O14" s="57"/>
      <c r="P14" s="73"/>
      <c r="Q14" s="73"/>
      <c r="R14" s="73"/>
      <c r="S14" s="73"/>
      <c r="T14" s="73"/>
      <c r="U14" s="73"/>
      <c r="V14" s="73"/>
      <c r="W14" s="85"/>
      <c r="X14" s="73"/>
      <c r="Y14" s="73"/>
      <c r="Z14" s="74"/>
      <c r="AA14" s="74"/>
      <c r="AB14" s="74"/>
      <c r="AC14" s="74"/>
      <c r="AD14" s="74"/>
      <c r="AE14" s="74"/>
      <c r="AF14" s="74"/>
      <c r="AG14" s="74"/>
      <c r="AH14" s="74"/>
      <c r="AI14" s="74"/>
      <c r="AJ14" s="74"/>
      <c r="AK14" s="74"/>
      <c r="AL14" s="74"/>
      <c r="AM14" s="74"/>
      <c r="AN14" s="75"/>
      <c r="AO14" s="76"/>
      <c r="AP14" s="76"/>
      <c r="AQ14" s="76"/>
      <c r="AR14" s="74"/>
      <c r="AS14" s="74"/>
      <c r="AT14" s="74"/>
      <c r="AU14" s="74"/>
      <c r="AV14" s="74"/>
      <c r="AW14" s="74"/>
      <c r="AX14" s="74"/>
      <c r="AY14" s="74"/>
      <c r="AZ14" s="176"/>
      <c r="BA14" s="176"/>
      <c r="BB14" s="181"/>
      <c r="BC14" s="183"/>
      <c r="BD14" s="183"/>
      <c r="BE14" s="183"/>
      <c r="BF14" s="183"/>
      <c r="BG14" s="183"/>
      <c r="BH14" s="183"/>
      <c r="BI14" s="183"/>
      <c r="BJ14" s="183"/>
      <c r="BK14" s="183"/>
      <c r="BL14" s="183"/>
      <c r="BM14" s="183"/>
      <c r="BN14" s="180"/>
      <c r="BO14" s="180"/>
      <c r="BP14" s="180"/>
    </row>
    <row r="15" spans="1:68" hidden="1" x14ac:dyDescent="0.2">
      <c r="A15" s="73"/>
      <c r="B15" s="57"/>
      <c r="C15" s="220"/>
      <c r="D15" s="220"/>
      <c r="E15" s="220"/>
      <c r="F15" s="220"/>
      <c r="G15" s="220"/>
      <c r="H15" s="220"/>
      <c r="I15" s="220"/>
      <c r="J15" s="220"/>
      <c r="K15" s="220"/>
      <c r="L15" s="220"/>
      <c r="M15" s="220"/>
      <c r="N15" s="220"/>
      <c r="O15" s="57"/>
      <c r="P15" s="73"/>
      <c r="Q15" s="73"/>
      <c r="R15" s="73"/>
      <c r="S15" s="73"/>
      <c r="T15" s="73"/>
      <c r="U15" s="73"/>
      <c r="V15" s="73"/>
      <c r="W15" s="73"/>
      <c r="X15" s="73"/>
      <c r="Y15" s="73"/>
      <c r="Z15" s="74"/>
      <c r="AA15" s="74"/>
      <c r="AB15" s="74"/>
      <c r="AC15" s="74"/>
      <c r="AD15" s="74"/>
      <c r="AE15" s="74"/>
      <c r="AF15" s="74"/>
      <c r="AG15" s="74"/>
      <c r="AH15" s="74"/>
      <c r="AI15" s="74"/>
      <c r="AJ15" s="74"/>
      <c r="AK15" s="74"/>
      <c r="AL15" s="74"/>
      <c r="AM15" s="74"/>
      <c r="AN15" s="75"/>
      <c r="AO15" s="76"/>
      <c r="AP15" s="76"/>
      <c r="AQ15" s="76"/>
      <c r="AR15" s="74"/>
      <c r="AS15" s="74"/>
      <c r="AT15" s="74"/>
      <c r="AU15" s="74"/>
      <c r="AV15" s="74"/>
      <c r="AW15" s="74"/>
      <c r="AX15" s="74"/>
      <c r="AY15" s="74"/>
      <c r="AZ15" s="176"/>
      <c r="BA15" s="176"/>
      <c r="BB15" s="181"/>
      <c r="BC15" s="183"/>
      <c r="BD15" s="183"/>
      <c r="BE15" s="183"/>
      <c r="BF15" s="183"/>
      <c r="BG15" s="183"/>
      <c r="BH15" s="183"/>
      <c r="BI15" s="183"/>
      <c r="BJ15" s="183"/>
      <c r="BK15" s="183"/>
      <c r="BL15" s="183"/>
      <c r="BM15" s="183"/>
      <c r="BN15" s="180"/>
      <c r="BO15" s="180"/>
      <c r="BP15" s="180"/>
    </row>
    <row r="16" spans="1:68" hidden="1" x14ac:dyDescent="0.2">
      <c r="A16" s="73"/>
      <c r="B16" s="57"/>
      <c r="C16" s="220"/>
      <c r="D16" s="220"/>
      <c r="E16" s="220"/>
      <c r="F16" s="220"/>
      <c r="G16" s="220"/>
      <c r="H16" s="220"/>
      <c r="I16" s="220"/>
      <c r="J16" s="220"/>
      <c r="K16" s="220"/>
      <c r="L16" s="220"/>
      <c r="M16" s="220"/>
      <c r="N16" s="220"/>
      <c r="O16" s="57"/>
      <c r="P16" s="73"/>
      <c r="Q16" s="73"/>
      <c r="R16" s="73"/>
      <c r="S16" s="73"/>
      <c r="T16" s="73"/>
      <c r="U16" s="73"/>
      <c r="V16" s="73"/>
      <c r="W16" s="73"/>
      <c r="X16" s="73"/>
      <c r="Y16" s="73"/>
      <c r="Z16" s="74"/>
      <c r="AA16" s="74"/>
      <c r="AB16" s="74"/>
      <c r="AC16" s="74"/>
      <c r="AD16" s="74"/>
      <c r="AE16" s="74"/>
      <c r="AF16" s="74"/>
      <c r="AG16" s="74"/>
      <c r="AH16" s="74"/>
      <c r="AI16" s="74"/>
      <c r="AJ16" s="74"/>
      <c r="AK16" s="74"/>
      <c r="AL16" s="74"/>
      <c r="AM16" s="74"/>
      <c r="AN16" s="75"/>
      <c r="AO16" s="76"/>
      <c r="AP16" s="76"/>
      <c r="AQ16" s="76"/>
      <c r="AR16" s="74"/>
      <c r="AS16" s="74"/>
      <c r="AT16" s="74"/>
      <c r="AU16" s="74"/>
      <c r="AV16" s="74"/>
      <c r="AW16" s="74"/>
      <c r="AX16" s="74"/>
      <c r="AY16" s="74"/>
      <c r="AZ16" s="176"/>
      <c r="BA16" s="176"/>
      <c r="BB16" s="181"/>
      <c r="BC16" s="183"/>
      <c r="BD16" s="183"/>
      <c r="BE16" s="183"/>
      <c r="BF16" s="183"/>
      <c r="BG16" s="183"/>
      <c r="BH16" s="183"/>
      <c r="BI16" s="183"/>
      <c r="BJ16" s="183"/>
      <c r="BK16" s="183"/>
      <c r="BL16" s="183"/>
      <c r="BM16" s="183"/>
      <c r="BN16" s="180"/>
      <c r="BO16" s="180"/>
      <c r="BP16" s="180"/>
    </row>
    <row r="17" spans="1:68" hidden="1" x14ac:dyDescent="0.2">
      <c r="A17" s="73"/>
      <c r="B17" s="57"/>
      <c r="C17" s="220"/>
      <c r="D17" s="220"/>
      <c r="E17" s="220"/>
      <c r="F17" s="220"/>
      <c r="G17" s="220"/>
      <c r="H17" s="220"/>
      <c r="I17" s="220"/>
      <c r="J17" s="220"/>
      <c r="K17" s="220"/>
      <c r="L17" s="220"/>
      <c r="M17" s="220"/>
      <c r="N17" s="220"/>
      <c r="O17" s="57"/>
      <c r="P17" s="73"/>
      <c r="Q17" s="73"/>
      <c r="R17" s="73"/>
      <c r="S17" s="73"/>
      <c r="T17" s="73"/>
      <c r="U17" s="73"/>
      <c r="V17" s="73"/>
      <c r="W17" s="73"/>
      <c r="X17" s="73"/>
      <c r="Y17" s="73"/>
      <c r="Z17" s="74"/>
      <c r="AA17" s="74"/>
      <c r="AB17" s="74"/>
      <c r="AC17" s="74"/>
      <c r="AD17" s="74"/>
      <c r="AE17" s="74"/>
      <c r="AF17" s="74"/>
      <c r="AG17" s="74"/>
      <c r="AH17" s="74"/>
      <c r="AI17" s="74"/>
      <c r="AJ17" s="74"/>
      <c r="AK17" s="74"/>
      <c r="AL17" s="74"/>
      <c r="AM17" s="74"/>
      <c r="AN17" s="75"/>
      <c r="AO17" s="76"/>
      <c r="AP17" s="76"/>
      <c r="AQ17" s="76"/>
      <c r="AR17" s="74"/>
      <c r="AS17" s="74"/>
      <c r="AT17" s="74"/>
      <c r="AU17" s="74"/>
      <c r="AV17" s="74"/>
      <c r="AW17" s="74"/>
      <c r="AX17" s="74"/>
      <c r="AY17" s="74"/>
      <c r="AZ17" s="176"/>
      <c r="BA17" s="176"/>
      <c r="BB17" s="176"/>
      <c r="BC17" s="183"/>
      <c r="BD17" s="183"/>
      <c r="BE17" s="183"/>
      <c r="BF17" s="183"/>
      <c r="BG17" s="183"/>
      <c r="BH17" s="183"/>
      <c r="BI17" s="183"/>
      <c r="BJ17" s="183"/>
      <c r="BK17" s="183"/>
      <c r="BL17" s="183"/>
      <c r="BM17" s="180"/>
      <c r="BN17" s="180"/>
      <c r="BO17" s="180"/>
      <c r="BP17" s="180"/>
    </row>
    <row r="18" spans="1:68" hidden="1" x14ac:dyDescent="0.2">
      <c r="A18" s="73"/>
      <c r="B18" s="57"/>
      <c r="C18" s="220"/>
      <c r="D18" s="220"/>
      <c r="E18" s="220"/>
      <c r="F18" s="220"/>
      <c r="G18" s="220"/>
      <c r="H18" s="220"/>
      <c r="I18" s="220"/>
      <c r="J18" s="220"/>
      <c r="K18" s="220"/>
      <c r="L18" s="220"/>
      <c r="M18" s="220"/>
      <c r="N18" s="220"/>
      <c r="O18" s="57"/>
      <c r="P18" s="73"/>
      <c r="Q18" s="73"/>
      <c r="R18" s="73"/>
      <c r="S18" s="73"/>
      <c r="T18" s="73"/>
      <c r="U18" s="73"/>
      <c r="V18" s="73"/>
      <c r="W18" s="73"/>
      <c r="X18" s="73"/>
      <c r="Y18" s="73"/>
      <c r="Z18" s="74"/>
      <c r="AA18" s="74"/>
      <c r="AB18" s="74"/>
      <c r="AC18" s="74"/>
      <c r="AD18" s="74"/>
      <c r="AE18" s="74"/>
      <c r="AF18" s="74"/>
      <c r="AG18" s="74"/>
      <c r="AH18" s="74"/>
      <c r="AI18" s="74"/>
      <c r="AJ18" s="74"/>
      <c r="AK18" s="74"/>
      <c r="AL18" s="74"/>
      <c r="AM18" s="74"/>
      <c r="AN18" s="75"/>
      <c r="AO18" s="76"/>
      <c r="AP18" s="76"/>
      <c r="AQ18" s="76"/>
      <c r="AR18" s="74"/>
      <c r="AS18" s="74"/>
      <c r="AT18" s="74"/>
      <c r="AU18" s="74"/>
      <c r="AV18" s="74"/>
      <c r="AW18" s="74"/>
      <c r="AX18" s="74"/>
      <c r="AY18" s="74"/>
      <c r="AZ18" s="176"/>
      <c r="BA18" s="176"/>
      <c r="BB18" s="181"/>
      <c r="BC18" s="183"/>
      <c r="BD18" s="183"/>
      <c r="BE18" s="183"/>
      <c r="BF18" s="183"/>
      <c r="BG18" s="183"/>
      <c r="BH18" s="183"/>
      <c r="BI18" s="183"/>
      <c r="BJ18" s="183"/>
      <c r="BK18" s="183"/>
      <c r="BL18" s="183"/>
      <c r="BM18" s="183"/>
      <c r="BN18" s="180"/>
      <c r="BO18" s="180"/>
      <c r="BP18" s="180"/>
    </row>
    <row r="19" spans="1:68" hidden="1" x14ac:dyDescent="0.2">
      <c r="A19" s="73"/>
      <c r="B19" s="57"/>
      <c r="C19" s="220"/>
      <c r="D19" s="220"/>
      <c r="E19" s="220"/>
      <c r="F19" s="220"/>
      <c r="G19" s="220"/>
      <c r="H19" s="220"/>
      <c r="I19" s="220"/>
      <c r="J19" s="220"/>
      <c r="K19" s="220"/>
      <c r="L19" s="220"/>
      <c r="M19" s="220"/>
      <c r="N19" s="220"/>
      <c r="O19" s="57"/>
      <c r="P19" s="73"/>
      <c r="Q19" s="73"/>
      <c r="R19" s="73"/>
      <c r="S19" s="73"/>
      <c r="T19" s="73"/>
      <c r="U19" s="73"/>
      <c r="V19" s="73"/>
      <c r="W19" s="73"/>
      <c r="X19" s="73"/>
      <c r="Y19" s="73"/>
      <c r="Z19" s="74"/>
      <c r="AA19" s="74"/>
      <c r="AB19" s="74"/>
      <c r="AC19" s="74"/>
      <c r="AD19" s="74"/>
      <c r="AE19" s="74"/>
      <c r="AF19" s="74"/>
      <c r="AG19" s="74"/>
      <c r="AH19" s="74"/>
      <c r="AI19" s="74"/>
      <c r="AJ19" s="74"/>
      <c r="AK19" s="74"/>
      <c r="AL19" s="74"/>
      <c r="AM19" s="74"/>
      <c r="AN19" s="75"/>
      <c r="AO19" s="76"/>
      <c r="AP19" s="76"/>
      <c r="AQ19" s="76"/>
      <c r="AR19" s="74"/>
      <c r="AS19" s="74"/>
      <c r="AT19" s="74"/>
      <c r="AU19" s="74"/>
      <c r="AV19" s="74"/>
      <c r="AW19" s="74"/>
      <c r="AX19" s="74"/>
      <c r="AY19" s="74"/>
      <c r="AZ19" s="176"/>
      <c r="BA19" s="176"/>
      <c r="BB19" s="181"/>
      <c r="BC19" s="183"/>
      <c r="BD19" s="183"/>
      <c r="BE19" s="183"/>
      <c r="BF19" s="183"/>
      <c r="BG19" s="183"/>
      <c r="BH19" s="183"/>
      <c r="BI19" s="183"/>
      <c r="BJ19" s="183"/>
      <c r="BK19" s="183"/>
      <c r="BL19" s="183"/>
      <c r="BM19" s="183"/>
      <c r="BN19" s="180"/>
      <c r="BO19" s="180"/>
      <c r="BP19" s="180"/>
    </row>
    <row r="20" spans="1:68" hidden="1" x14ac:dyDescent="0.2">
      <c r="A20" s="73"/>
      <c r="B20" s="57"/>
      <c r="C20" s="220"/>
      <c r="D20" s="220"/>
      <c r="E20" s="220"/>
      <c r="F20" s="220"/>
      <c r="G20" s="220"/>
      <c r="H20" s="220"/>
      <c r="I20" s="220"/>
      <c r="J20" s="220"/>
      <c r="K20" s="220"/>
      <c r="L20" s="220"/>
      <c r="M20" s="220"/>
      <c r="N20" s="220"/>
      <c r="O20" s="57"/>
      <c r="P20" s="73"/>
      <c r="Q20" s="73"/>
      <c r="R20" s="73"/>
      <c r="S20" s="73"/>
      <c r="T20" s="73" t="str">
        <f>$BA$5&amp;N$43&amp;$C$41&amp;"AllSex"&amp;"AllEth"</f>
        <v>Reg2015All Cancers - C00-C96, D45-D47AllSexAllEth</v>
      </c>
      <c r="U20" s="73"/>
      <c r="V20" s="73"/>
      <c r="W20" s="73"/>
      <c r="X20" s="73"/>
      <c r="Y20" s="73"/>
      <c r="Z20" s="74"/>
      <c r="AA20" s="74"/>
      <c r="AB20" s="74"/>
      <c r="AC20" s="74"/>
      <c r="AD20" s="74"/>
      <c r="AE20" s="74"/>
      <c r="AF20" s="74"/>
      <c r="AG20" s="74"/>
      <c r="AH20" s="74"/>
      <c r="AI20" s="74"/>
      <c r="AJ20" s="74"/>
      <c r="AK20" s="74"/>
      <c r="AL20" s="74"/>
      <c r="AM20" s="74"/>
      <c r="AN20" s="75"/>
      <c r="AO20" s="76"/>
      <c r="AP20" s="76"/>
      <c r="AQ20" s="76"/>
      <c r="AR20" s="74"/>
      <c r="AS20" s="74"/>
      <c r="AT20" s="74"/>
      <c r="AU20" s="74"/>
      <c r="AV20" s="74"/>
      <c r="AW20" s="74"/>
      <c r="AX20" s="74"/>
      <c r="AY20" s="74"/>
      <c r="AZ20" s="176"/>
      <c r="BA20" s="176"/>
      <c r="BB20" s="181"/>
      <c r="BC20" s="183"/>
      <c r="BD20" s="183"/>
      <c r="BE20" s="183"/>
      <c r="BF20" s="183"/>
      <c r="BG20" s="183"/>
      <c r="BH20" s="183"/>
      <c r="BI20" s="183"/>
      <c r="BJ20" s="183"/>
      <c r="BK20" s="183"/>
      <c r="BL20" s="183"/>
      <c r="BM20" s="183"/>
      <c r="BN20" s="180"/>
      <c r="BO20" s="180"/>
      <c r="BP20" s="180"/>
    </row>
    <row r="21" spans="1:68" hidden="1" x14ac:dyDescent="0.2">
      <c r="A21" s="73"/>
      <c r="B21" s="57"/>
      <c r="C21" s="220"/>
      <c r="D21" s="220"/>
      <c r="E21" s="220"/>
      <c r="F21" s="220"/>
      <c r="G21" s="220"/>
      <c r="H21" s="220"/>
      <c r="I21" s="220"/>
      <c r="J21" s="220"/>
      <c r="K21" s="220"/>
      <c r="L21" s="220"/>
      <c r="M21" s="220"/>
      <c r="N21" s="220"/>
      <c r="O21" s="57"/>
      <c r="P21" s="73"/>
      <c r="Q21" s="73"/>
      <c r="R21" s="73"/>
      <c r="S21" s="73"/>
      <c r="T21" s="73" t="s">
        <v>364</v>
      </c>
      <c r="U21" s="73"/>
      <c r="V21" s="73"/>
      <c r="W21" s="73"/>
      <c r="X21" s="73"/>
      <c r="Y21" s="73"/>
      <c r="Z21" s="74"/>
      <c r="AA21" s="74"/>
      <c r="AB21" s="74"/>
      <c r="AC21" s="74"/>
      <c r="AD21" s="74"/>
      <c r="AE21" s="74"/>
      <c r="AF21" s="74"/>
      <c r="AG21" s="74"/>
      <c r="AH21" s="74"/>
      <c r="AI21" s="74"/>
      <c r="AJ21" s="74"/>
      <c r="AK21" s="74"/>
      <c r="AL21" s="74"/>
      <c r="AM21" s="74"/>
      <c r="AN21" s="75"/>
      <c r="AO21" s="76"/>
      <c r="AP21" s="76"/>
      <c r="AQ21" s="76"/>
      <c r="AR21" s="74"/>
      <c r="AS21" s="74"/>
      <c r="AT21" s="74"/>
      <c r="AU21" s="74"/>
      <c r="AV21" s="74"/>
      <c r="AW21" s="74"/>
      <c r="AX21" s="74"/>
      <c r="AY21" s="74"/>
      <c r="AZ21" s="176"/>
      <c r="BA21" s="176"/>
      <c r="BB21" s="176"/>
      <c r="BC21" s="217"/>
      <c r="BD21" s="217"/>
      <c r="BE21" s="217"/>
      <c r="BF21" s="217"/>
      <c r="BG21" s="217"/>
      <c r="BH21" s="217"/>
      <c r="BI21" s="217"/>
      <c r="BJ21" s="217"/>
      <c r="BK21" s="217"/>
      <c r="BL21" s="217"/>
      <c r="BM21" s="179"/>
      <c r="BN21" s="180"/>
      <c r="BO21" s="180"/>
      <c r="BP21" s="180"/>
    </row>
    <row r="22" spans="1:68" x14ac:dyDescent="0.2">
      <c r="A22" s="73"/>
      <c r="B22" s="57"/>
      <c r="C22" s="60"/>
      <c r="D22" s="60"/>
      <c r="E22" s="86"/>
      <c r="F22" s="86"/>
      <c r="G22" s="86"/>
      <c r="H22" s="86"/>
      <c r="I22" s="86"/>
      <c r="J22" s="86"/>
      <c r="K22" s="86"/>
      <c r="L22" s="86"/>
      <c r="M22" s="86"/>
      <c r="N22" s="86"/>
      <c r="O22" s="57"/>
      <c r="P22" s="73"/>
      <c r="Q22" s="73"/>
      <c r="R22" s="73"/>
      <c r="S22" s="73"/>
      <c r="T22" s="73"/>
      <c r="U22" s="73"/>
      <c r="V22" s="73"/>
      <c r="W22" s="73"/>
      <c r="X22" s="73"/>
      <c r="Y22" s="73"/>
      <c r="Z22" s="74"/>
      <c r="AA22" s="74"/>
      <c r="AB22" s="74"/>
      <c r="AC22" s="74"/>
      <c r="AD22" s="74"/>
      <c r="AE22" s="74"/>
      <c r="AF22" s="74"/>
      <c r="AG22" s="74"/>
      <c r="AH22" s="74"/>
      <c r="AI22" s="74"/>
      <c r="AJ22" s="74"/>
      <c r="AK22" s="74"/>
      <c r="AL22" s="74"/>
      <c r="AM22" s="74"/>
      <c r="AN22" s="75"/>
      <c r="AO22" s="76"/>
      <c r="AP22" s="76"/>
      <c r="AQ22" s="76"/>
      <c r="AR22" s="74"/>
      <c r="AS22" s="74"/>
      <c r="AT22" s="74"/>
      <c r="AU22" s="74"/>
      <c r="AV22" s="74"/>
      <c r="AW22" s="74"/>
      <c r="AX22" s="74"/>
      <c r="AY22" s="74"/>
      <c r="AZ22" s="176"/>
      <c r="BA22" s="176"/>
      <c r="BB22" s="176"/>
      <c r="BC22" s="182"/>
      <c r="BD22" s="182"/>
      <c r="BE22" s="182"/>
      <c r="BF22" s="182"/>
      <c r="BG22" s="182"/>
      <c r="BH22" s="182"/>
      <c r="BI22" s="182"/>
      <c r="BJ22" s="182"/>
      <c r="BK22" s="182"/>
      <c r="BL22" s="182"/>
      <c r="BM22" s="179"/>
      <c r="BN22" s="180"/>
      <c r="BO22" s="180"/>
      <c r="BP22" s="180"/>
    </row>
    <row r="23" spans="1:68" ht="15" x14ac:dyDescent="0.2">
      <c r="A23" s="73"/>
      <c r="B23" s="57"/>
      <c r="C23" s="221" t="str">
        <f>IF($BA$5="Reg",IF($BB$7="Rate","Registration rates, by ethnic group and sex, 2006–2015","Number of registrations, by ethnic group and sex, 2006–2015"),IF($BB$7="Rate","Mortality rates, by ethnic group and sex, 2006–2015","Number of deaths, by ethnic group and sex, 2006–2015"))</f>
        <v>Registration rates, by ethnic group and sex, 2006–2015</v>
      </c>
      <c r="D23" s="221"/>
      <c r="E23" s="221"/>
      <c r="F23" s="221"/>
      <c r="G23" s="221"/>
      <c r="H23" s="221"/>
      <c r="I23" s="221"/>
      <c r="J23" s="221"/>
      <c r="K23" s="221"/>
      <c r="L23" s="221"/>
      <c r="M23" s="221"/>
      <c r="N23" s="221"/>
      <c r="O23" s="57"/>
      <c r="P23" s="73"/>
      <c r="Q23" s="73"/>
      <c r="R23" s="73"/>
      <c r="S23" s="73"/>
      <c r="T23" s="73"/>
      <c r="U23" s="73"/>
      <c r="V23" s="73"/>
      <c r="W23" s="73"/>
      <c r="X23" s="73"/>
      <c r="Y23" s="73"/>
      <c r="Z23" s="74"/>
      <c r="AA23" s="74"/>
      <c r="AB23" s="74"/>
      <c r="AC23" s="74"/>
      <c r="AD23" s="74"/>
      <c r="AE23" s="74"/>
      <c r="AF23" s="74"/>
      <c r="AG23" s="74"/>
      <c r="AH23" s="74"/>
      <c r="AI23" s="74"/>
      <c r="AJ23" s="74"/>
      <c r="AK23" s="74"/>
      <c r="AL23" s="74"/>
      <c r="AM23" s="74"/>
      <c r="AN23" s="75"/>
      <c r="AO23" s="76"/>
      <c r="AP23" s="76"/>
      <c r="AQ23" s="76"/>
      <c r="AR23" s="74"/>
      <c r="AS23" s="74"/>
      <c r="AT23" s="74"/>
      <c r="AU23" s="74"/>
      <c r="AV23" s="74"/>
      <c r="AW23" s="74"/>
      <c r="AX23" s="74"/>
      <c r="AY23" s="74"/>
      <c r="AZ23" s="176"/>
      <c r="BA23" s="176"/>
      <c r="BB23" s="176"/>
      <c r="BC23" s="184"/>
      <c r="BD23" s="184"/>
      <c r="BE23" s="184"/>
      <c r="BF23" s="184"/>
      <c r="BG23" s="184"/>
      <c r="BH23" s="184"/>
      <c r="BI23" s="184"/>
      <c r="BJ23" s="184"/>
      <c r="BK23" s="184"/>
      <c r="BL23" s="184"/>
      <c r="BM23" s="179"/>
      <c r="BN23" s="180"/>
      <c r="BO23" s="180"/>
      <c r="BP23" s="180"/>
    </row>
    <row r="24" spans="1:68" ht="12.75" customHeight="1" x14ac:dyDescent="0.2">
      <c r="A24" s="73"/>
      <c r="B24" s="57"/>
      <c r="C24" s="87" t="str">
        <f>IF($BB$7="Rate","Rate (per 100,000)",IF($BA$5="Reg","Number of registrations","Number of deaths"))</f>
        <v>Rate (per 100,000)</v>
      </c>
      <c r="D24" s="87"/>
      <c r="E24" s="86"/>
      <c r="F24" s="86"/>
      <c r="G24" s="86"/>
      <c r="H24" s="86"/>
      <c r="I24" s="86"/>
      <c r="J24" s="86"/>
      <c r="K24" s="86"/>
      <c r="L24" s="86"/>
      <c r="M24" s="86"/>
      <c r="N24" s="86"/>
      <c r="O24" s="57"/>
      <c r="P24" s="73"/>
      <c r="Q24" s="73"/>
      <c r="R24" s="73"/>
      <c r="S24" s="73"/>
      <c r="T24" s="73"/>
      <c r="U24" s="73"/>
      <c r="V24" s="73"/>
      <c r="W24" s="73"/>
      <c r="X24" s="73"/>
      <c r="Y24" s="73"/>
      <c r="Z24" s="74"/>
      <c r="AA24" s="74"/>
      <c r="AB24" s="74"/>
      <c r="AC24" s="74"/>
      <c r="AD24" s="74"/>
      <c r="AE24" s="74"/>
      <c r="AF24" s="74"/>
      <c r="AG24" s="74"/>
      <c r="AH24" s="74"/>
      <c r="AI24" s="74"/>
      <c r="AJ24" s="74"/>
      <c r="AK24" s="74"/>
      <c r="AL24" s="74"/>
      <c r="AM24" s="74"/>
      <c r="AN24" s="75"/>
      <c r="AO24" s="76"/>
      <c r="AP24" s="76"/>
      <c r="AQ24" s="76"/>
      <c r="AR24" s="74"/>
      <c r="AS24" s="74"/>
      <c r="AT24" s="74"/>
      <c r="AU24" s="74"/>
      <c r="AV24" s="74"/>
      <c r="AW24" s="74"/>
      <c r="AX24" s="74"/>
      <c r="AY24" s="74"/>
      <c r="AZ24" s="176"/>
      <c r="BA24" s="176"/>
      <c r="BB24" s="185"/>
      <c r="BC24" s="186"/>
      <c r="BD24" s="186"/>
      <c r="BE24" s="186"/>
      <c r="BF24" s="186"/>
      <c r="BG24" s="186"/>
      <c r="BH24" s="186"/>
      <c r="BI24" s="186"/>
      <c r="BJ24" s="186"/>
      <c r="BK24" s="186"/>
      <c r="BL24" s="184"/>
      <c r="BM24" s="179"/>
      <c r="BN24" s="180"/>
      <c r="BO24" s="180"/>
      <c r="BP24" s="180"/>
    </row>
    <row r="25" spans="1:68" x14ac:dyDescent="0.2">
      <c r="A25" s="73"/>
      <c r="B25" s="57"/>
      <c r="C25" s="86"/>
      <c r="D25" s="86"/>
      <c r="E25" s="86"/>
      <c r="F25" s="86"/>
      <c r="G25" s="86"/>
      <c r="H25" s="86"/>
      <c r="I25" s="86"/>
      <c r="J25" s="86"/>
      <c r="K25" s="86"/>
      <c r="L25" s="86"/>
      <c r="M25" s="86"/>
      <c r="N25" s="86"/>
      <c r="O25" s="57"/>
      <c r="P25" s="73"/>
      <c r="Q25" s="73"/>
      <c r="R25" s="73"/>
      <c r="S25" s="73"/>
      <c r="T25" s="73"/>
      <c r="U25" s="73"/>
      <c r="V25" s="73"/>
      <c r="W25" s="73"/>
      <c r="X25" s="73"/>
      <c r="Y25" s="73"/>
      <c r="Z25" s="74"/>
      <c r="AA25" s="73"/>
      <c r="AB25" s="74"/>
      <c r="AC25" s="74"/>
      <c r="AD25" s="74"/>
      <c r="AE25" s="74"/>
      <c r="AF25" s="74"/>
      <c r="AG25" s="74"/>
      <c r="AH25" s="74"/>
      <c r="AI25" s="74"/>
      <c r="AJ25" s="74"/>
      <c r="AK25" s="74"/>
      <c r="AL25" s="74"/>
      <c r="AM25" s="74"/>
      <c r="AN25" s="75"/>
      <c r="AO25" s="76"/>
      <c r="AP25" s="76"/>
      <c r="AQ25" s="76"/>
      <c r="AR25" s="74"/>
      <c r="AS25" s="74"/>
      <c r="AT25" s="74"/>
      <c r="AU25" s="74"/>
      <c r="AV25" s="74"/>
      <c r="AW25" s="74"/>
      <c r="AX25" s="74"/>
      <c r="AY25" s="74"/>
      <c r="AZ25" s="176"/>
      <c r="BA25" s="181"/>
      <c r="BB25" s="181"/>
      <c r="BC25" s="182"/>
      <c r="BD25" s="182"/>
      <c r="BE25" s="182"/>
      <c r="BF25" s="182"/>
      <c r="BG25" s="182"/>
      <c r="BH25" s="182"/>
      <c r="BI25" s="182"/>
      <c r="BJ25" s="182"/>
      <c r="BK25" s="182"/>
      <c r="BL25" s="182"/>
      <c r="BM25" s="179"/>
      <c r="BN25" s="180"/>
      <c r="BO25" s="180"/>
      <c r="BP25" s="180"/>
    </row>
    <row r="26" spans="1:68" x14ac:dyDescent="0.2">
      <c r="A26" s="73"/>
      <c r="B26" s="57"/>
      <c r="C26" s="57"/>
      <c r="D26" s="57"/>
      <c r="E26" s="57"/>
      <c r="F26" s="57"/>
      <c r="G26" s="57"/>
      <c r="H26" s="57"/>
      <c r="I26" s="57"/>
      <c r="J26" s="57"/>
      <c r="K26" s="57"/>
      <c r="L26" s="57"/>
      <c r="M26" s="57"/>
      <c r="N26" s="57"/>
      <c r="O26" s="57"/>
      <c r="P26" s="73"/>
      <c r="Q26" s="73"/>
      <c r="R26" s="73"/>
      <c r="S26" s="73"/>
      <c r="T26" s="73"/>
      <c r="U26" s="73"/>
      <c r="V26" s="73"/>
      <c r="W26" s="73"/>
      <c r="X26" s="73"/>
      <c r="Y26" s="73"/>
      <c r="Z26" s="74"/>
      <c r="AA26" s="73"/>
      <c r="AB26" s="74"/>
      <c r="AC26" s="74"/>
      <c r="AD26" s="74"/>
      <c r="AE26" s="74"/>
      <c r="AF26" s="74"/>
      <c r="AG26" s="74"/>
      <c r="AH26" s="74"/>
      <c r="AI26" s="74"/>
      <c r="AJ26" s="74"/>
      <c r="AK26" s="74"/>
      <c r="AL26" s="74"/>
      <c r="AM26" s="74"/>
      <c r="AN26" s="75"/>
      <c r="AO26" s="76"/>
      <c r="AP26" s="76"/>
      <c r="AQ26" s="76"/>
      <c r="AR26" s="74"/>
      <c r="AS26" s="74"/>
      <c r="AT26" s="74"/>
      <c r="AU26" s="74"/>
      <c r="AV26" s="74"/>
      <c r="AW26" s="74"/>
      <c r="AX26" s="74"/>
      <c r="AY26" s="74"/>
      <c r="AZ26" s="176"/>
      <c r="BA26" s="181"/>
      <c r="BB26" s="181"/>
      <c r="BC26" s="182"/>
      <c r="BD26" s="182"/>
      <c r="BE26" s="182"/>
      <c r="BF26" s="182"/>
      <c r="BG26" s="182"/>
      <c r="BH26" s="182"/>
      <c r="BI26" s="182"/>
      <c r="BJ26" s="182"/>
      <c r="BK26" s="182"/>
      <c r="BL26" s="182"/>
      <c r="BM26" s="179"/>
      <c r="BN26" s="180"/>
      <c r="BO26" s="180"/>
      <c r="BP26" s="180"/>
    </row>
    <row r="27" spans="1:68" x14ac:dyDescent="0.2">
      <c r="A27" s="73"/>
      <c r="B27" s="57"/>
      <c r="C27" s="57"/>
      <c r="D27" s="57"/>
      <c r="E27" s="57"/>
      <c r="F27" s="57"/>
      <c r="G27" s="57"/>
      <c r="H27" s="57"/>
      <c r="I27" s="57"/>
      <c r="J27" s="57"/>
      <c r="K27" s="57"/>
      <c r="L27" s="57"/>
      <c r="M27" s="57"/>
      <c r="N27" s="57"/>
      <c r="O27" s="57"/>
      <c r="P27" s="74"/>
      <c r="Q27" s="74"/>
      <c r="R27" s="74"/>
      <c r="S27" s="74"/>
      <c r="T27" s="74"/>
      <c r="U27" s="74"/>
      <c r="V27" s="74"/>
      <c r="W27" s="74"/>
      <c r="X27" s="74"/>
      <c r="Y27" s="74"/>
      <c r="Z27" s="74"/>
      <c r="AA27" s="73"/>
      <c r="AB27" s="74"/>
      <c r="AC27" s="74"/>
      <c r="AD27" s="74"/>
      <c r="AE27" s="74"/>
      <c r="AF27" s="74"/>
      <c r="AG27" s="74"/>
      <c r="AH27" s="74"/>
      <c r="AI27" s="74"/>
      <c r="AJ27" s="74"/>
      <c r="AK27" s="74"/>
      <c r="AL27" s="74"/>
      <c r="AM27" s="74"/>
      <c r="AN27" s="75"/>
      <c r="AO27" s="76"/>
      <c r="AP27" s="76"/>
      <c r="AQ27" s="76"/>
      <c r="AR27" s="74"/>
      <c r="AS27" s="74"/>
      <c r="AT27" s="74"/>
      <c r="AU27" s="74"/>
      <c r="AV27" s="74"/>
      <c r="AW27" s="74"/>
      <c r="AX27" s="74"/>
      <c r="AY27" s="74"/>
      <c r="AZ27" s="176"/>
      <c r="BA27" s="176"/>
      <c r="BB27" s="176"/>
      <c r="BM27" s="179"/>
      <c r="BN27" s="180"/>
      <c r="BO27" s="180"/>
      <c r="BP27" s="180"/>
    </row>
    <row r="28" spans="1:68" ht="12.75" customHeight="1" x14ac:dyDescent="0.2">
      <c r="A28" s="73"/>
      <c r="B28" s="57"/>
      <c r="C28" s="57"/>
      <c r="D28" s="86"/>
      <c r="E28" s="86"/>
      <c r="F28" s="86"/>
      <c r="G28" s="86"/>
      <c r="H28" s="86"/>
      <c r="I28" s="86"/>
      <c r="J28" s="86"/>
      <c r="K28" s="86"/>
      <c r="L28" s="86"/>
      <c r="M28" s="86"/>
      <c r="N28" s="57"/>
      <c r="O28" s="57"/>
      <c r="P28" s="74"/>
      <c r="Q28" s="74"/>
      <c r="R28" s="74"/>
      <c r="S28" s="74"/>
      <c r="T28" s="74"/>
      <c r="U28" s="74"/>
      <c r="V28" s="74"/>
      <c r="W28" s="74"/>
      <c r="X28" s="74"/>
      <c r="Y28" s="74"/>
      <c r="Z28" s="74"/>
      <c r="AA28" s="73"/>
      <c r="AB28" s="74"/>
      <c r="AC28" s="74"/>
      <c r="AD28" s="74"/>
      <c r="AE28" s="74"/>
      <c r="AF28" s="74"/>
      <c r="AG28" s="74"/>
      <c r="AH28" s="74"/>
      <c r="AI28" s="74"/>
      <c r="AJ28" s="74"/>
      <c r="AK28" s="74"/>
      <c r="AL28" s="74"/>
      <c r="AM28" s="74"/>
      <c r="AN28" s="75"/>
      <c r="AO28" s="76"/>
      <c r="AP28" s="76"/>
      <c r="AQ28" s="76"/>
      <c r="AR28" s="74"/>
      <c r="AS28" s="74"/>
      <c r="AT28" s="74"/>
      <c r="AU28" s="74"/>
      <c r="AV28" s="74"/>
      <c r="AW28" s="74"/>
      <c r="AX28" s="74"/>
      <c r="AY28" s="74"/>
      <c r="AZ28" s="176"/>
      <c r="BA28" s="176"/>
      <c r="BB28" s="176"/>
      <c r="BM28" s="179"/>
      <c r="BN28" s="180"/>
      <c r="BO28" s="180"/>
      <c r="BP28" s="180"/>
    </row>
    <row r="29" spans="1:68" x14ac:dyDescent="0.2">
      <c r="A29" s="73"/>
      <c r="B29" s="57"/>
      <c r="C29" s="86"/>
      <c r="D29" s="86"/>
      <c r="E29" s="86"/>
      <c r="F29" s="86"/>
      <c r="G29" s="86"/>
      <c r="H29" s="86"/>
      <c r="I29" s="57"/>
      <c r="J29" s="57"/>
      <c r="K29" s="57"/>
      <c r="L29" s="57"/>
      <c r="M29" s="57"/>
      <c r="N29" s="57"/>
      <c r="O29" s="57"/>
      <c r="P29" s="74"/>
      <c r="Q29" s="74"/>
      <c r="R29" s="74"/>
      <c r="S29" s="74"/>
      <c r="T29" s="74"/>
      <c r="U29" s="74"/>
      <c r="V29" s="74"/>
      <c r="W29" s="74"/>
      <c r="X29" s="74"/>
      <c r="Y29" s="74"/>
      <c r="Z29" s="74"/>
      <c r="AA29" s="73"/>
      <c r="AB29" s="74"/>
      <c r="AC29" s="74"/>
      <c r="AD29" s="74"/>
      <c r="AE29" s="74"/>
      <c r="AF29" s="74"/>
      <c r="AG29" s="74"/>
      <c r="AH29" s="74"/>
      <c r="AI29" s="74"/>
      <c r="AJ29" s="74"/>
      <c r="AK29" s="74"/>
      <c r="AL29" s="74"/>
      <c r="AM29" s="74"/>
      <c r="AN29" s="75"/>
      <c r="AO29" s="76"/>
      <c r="AP29" s="76"/>
      <c r="AQ29" s="76"/>
      <c r="AR29" s="74"/>
      <c r="AS29" s="74"/>
      <c r="AT29" s="74"/>
      <c r="AU29" s="74"/>
      <c r="AV29" s="74"/>
      <c r="AW29" s="74"/>
      <c r="AX29" s="74"/>
      <c r="AY29" s="74"/>
      <c r="AZ29" s="176"/>
      <c r="BA29" s="176"/>
      <c r="BB29" s="176"/>
      <c r="BC29" s="178"/>
      <c r="BD29" s="178"/>
      <c r="BE29" s="178"/>
      <c r="BF29" s="178"/>
      <c r="BG29" s="178"/>
      <c r="BH29" s="178"/>
      <c r="BI29" s="178"/>
      <c r="BJ29" s="178"/>
      <c r="BK29" s="178"/>
      <c r="BL29" s="178"/>
      <c r="BM29" s="179"/>
      <c r="BN29" s="180"/>
      <c r="BO29" s="180"/>
      <c r="BP29" s="180"/>
    </row>
    <row r="30" spans="1:68" x14ac:dyDescent="0.2">
      <c r="A30" s="73"/>
      <c r="B30" s="57"/>
      <c r="C30" s="86"/>
      <c r="D30" s="86"/>
      <c r="E30" s="86"/>
      <c r="F30" s="86"/>
      <c r="G30" s="86"/>
      <c r="H30" s="86"/>
      <c r="I30" s="57"/>
      <c r="J30" s="57"/>
      <c r="K30" s="57"/>
      <c r="L30" s="57"/>
      <c r="M30" s="57"/>
      <c r="N30" s="57"/>
      <c r="O30" s="57"/>
      <c r="P30" s="74"/>
      <c r="Q30" s="74"/>
      <c r="R30" s="74"/>
      <c r="S30" s="74"/>
      <c r="T30" s="74"/>
      <c r="U30" s="74"/>
      <c r="V30" s="74"/>
      <c r="W30" s="74"/>
      <c r="X30" s="74"/>
      <c r="Y30" s="74"/>
      <c r="Z30" s="74"/>
      <c r="AA30" s="73"/>
      <c r="AB30" s="74"/>
      <c r="AC30" s="74"/>
      <c r="AD30" s="74"/>
      <c r="AE30" s="74"/>
      <c r="AF30" s="74"/>
      <c r="AG30" s="74"/>
      <c r="AH30" s="74"/>
      <c r="AI30" s="74"/>
      <c r="AJ30" s="74"/>
      <c r="AK30" s="74"/>
      <c r="AL30" s="74"/>
      <c r="AM30" s="74"/>
      <c r="AN30" s="75"/>
      <c r="AO30" s="76"/>
      <c r="AP30" s="76"/>
      <c r="AQ30" s="76"/>
      <c r="AR30" s="74"/>
      <c r="AS30" s="74"/>
      <c r="AT30" s="74"/>
      <c r="AU30" s="74"/>
      <c r="AV30" s="74"/>
      <c r="AW30" s="74"/>
      <c r="AX30" s="74"/>
      <c r="AY30" s="74"/>
      <c r="AZ30" s="176"/>
      <c r="BA30" s="176"/>
      <c r="BB30" s="176"/>
      <c r="BC30" s="178"/>
      <c r="BD30" s="178"/>
      <c r="BE30" s="178"/>
      <c r="BF30" s="178"/>
      <c r="BG30" s="178"/>
      <c r="BH30" s="178"/>
      <c r="BI30" s="178"/>
      <c r="BJ30" s="178"/>
      <c r="BK30" s="178"/>
      <c r="BL30" s="178"/>
      <c r="BM30" s="179"/>
      <c r="BN30" s="180"/>
      <c r="BO30" s="180"/>
      <c r="BP30" s="180"/>
    </row>
    <row r="31" spans="1:68" x14ac:dyDescent="0.2">
      <c r="A31" s="73"/>
      <c r="B31" s="57"/>
      <c r="C31" s="86"/>
      <c r="D31" s="86"/>
      <c r="E31" s="86"/>
      <c r="F31" s="86"/>
      <c r="G31" s="86"/>
      <c r="H31" s="86"/>
      <c r="I31" s="57"/>
      <c r="J31" s="57"/>
      <c r="K31" s="57"/>
      <c r="L31" s="57"/>
      <c r="M31" s="57"/>
      <c r="N31" s="57"/>
      <c r="O31" s="57"/>
      <c r="P31" s="74"/>
      <c r="Q31" s="74"/>
      <c r="R31" s="74"/>
      <c r="S31" s="74"/>
      <c r="T31" s="74"/>
      <c r="U31" s="74"/>
      <c r="V31" s="74"/>
      <c r="W31" s="74"/>
      <c r="X31" s="74"/>
      <c r="Y31" s="74"/>
      <c r="Z31" s="74"/>
      <c r="AA31" s="73"/>
      <c r="AB31" s="74"/>
      <c r="AC31" s="73"/>
      <c r="AD31" s="88"/>
      <c r="AE31" s="88"/>
      <c r="AF31" s="88"/>
      <c r="AG31" s="88"/>
      <c r="AH31" s="88"/>
      <c r="AI31" s="88"/>
      <c r="AJ31" s="88"/>
      <c r="AK31" s="88"/>
      <c r="AL31" s="88"/>
      <c r="AM31" s="88"/>
      <c r="AN31" s="75"/>
      <c r="AO31" s="76"/>
      <c r="AP31" s="76"/>
      <c r="AQ31" s="76"/>
      <c r="AR31" s="74"/>
      <c r="AS31" s="74"/>
      <c r="AT31" s="74"/>
      <c r="AU31" s="74"/>
      <c r="AV31" s="74"/>
      <c r="AW31" s="74"/>
      <c r="AX31" s="74"/>
      <c r="AY31" s="74"/>
      <c r="AZ31" s="176"/>
      <c r="BA31" s="176"/>
      <c r="BB31" s="176"/>
    </row>
    <row r="32" spans="1:68" x14ac:dyDescent="0.2">
      <c r="A32" s="73"/>
      <c r="B32" s="57"/>
      <c r="C32" s="86"/>
      <c r="D32" s="86"/>
      <c r="E32" s="86"/>
      <c r="F32" s="86"/>
      <c r="G32" s="86"/>
      <c r="H32" s="86"/>
      <c r="I32" s="57"/>
      <c r="J32" s="57"/>
      <c r="K32" s="57"/>
      <c r="L32" s="57"/>
      <c r="M32" s="57"/>
      <c r="N32" s="57"/>
      <c r="O32" s="57"/>
      <c r="P32" s="74"/>
      <c r="Q32" s="74"/>
      <c r="R32" s="74"/>
      <c r="S32" s="74"/>
      <c r="T32" s="74"/>
      <c r="U32" s="74"/>
      <c r="V32" s="74"/>
      <c r="W32" s="74"/>
      <c r="X32" s="74"/>
      <c r="Y32" s="74"/>
      <c r="Z32" s="74"/>
      <c r="AA32" s="73"/>
      <c r="AB32" s="74"/>
      <c r="AC32" s="73"/>
      <c r="AD32" s="73"/>
      <c r="AE32" s="73"/>
      <c r="AF32" s="73"/>
      <c r="AG32" s="73"/>
      <c r="AH32" s="73"/>
      <c r="AI32" s="73"/>
      <c r="AJ32" s="73"/>
      <c r="AK32" s="73"/>
      <c r="AL32" s="73"/>
      <c r="AM32" s="73"/>
      <c r="AN32" s="75"/>
      <c r="AO32" s="76"/>
      <c r="AP32" s="76"/>
      <c r="AQ32" s="76"/>
      <c r="AR32" s="74"/>
      <c r="AS32" s="74"/>
      <c r="AT32" s="74"/>
      <c r="AU32" s="74"/>
      <c r="AV32" s="74"/>
      <c r="AW32" s="74"/>
      <c r="AX32" s="74"/>
      <c r="AY32" s="74"/>
      <c r="AZ32" s="176"/>
      <c r="BA32" s="176"/>
      <c r="BB32" s="176"/>
    </row>
    <row r="33" spans="1:68" ht="18" x14ac:dyDescent="0.25">
      <c r="A33" s="73"/>
      <c r="B33" s="89"/>
      <c r="C33" s="86"/>
      <c r="D33" s="86"/>
      <c r="E33" s="86"/>
      <c r="F33" s="86"/>
      <c r="G33" s="86"/>
      <c r="H33" s="86"/>
      <c r="I33" s="57"/>
      <c r="J33" s="57"/>
      <c r="K33" s="57"/>
      <c r="L33" s="57"/>
      <c r="M33" s="57"/>
      <c r="N33" s="57"/>
      <c r="O33" s="57"/>
      <c r="P33" s="74"/>
      <c r="Q33" s="74"/>
      <c r="R33" s="74"/>
      <c r="S33" s="74"/>
      <c r="T33" s="74"/>
      <c r="U33" s="74"/>
      <c r="V33" s="74"/>
      <c r="W33" s="74"/>
      <c r="X33" s="74"/>
      <c r="Y33" s="74"/>
      <c r="Z33" s="74"/>
      <c r="AA33" s="73"/>
      <c r="AB33" s="74"/>
      <c r="AC33" s="73"/>
      <c r="AD33" s="90"/>
      <c r="AE33" s="90"/>
      <c r="AF33" s="90"/>
      <c r="AG33" s="90"/>
      <c r="AH33" s="90"/>
      <c r="AI33" s="90"/>
      <c r="AJ33" s="90"/>
      <c r="AK33" s="90"/>
      <c r="AL33" s="90"/>
      <c r="AM33" s="90"/>
      <c r="AN33" s="91"/>
      <c r="AO33" s="76"/>
      <c r="AP33" s="76"/>
      <c r="AQ33" s="76"/>
      <c r="AR33" s="74"/>
      <c r="AS33" s="74"/>
      <c r="AT33" s="74"/>
      <c r="AU33" s="74"/>
      <c r="AV33" s="74"/>
      <c r="AW33" s="74"/>
      <c r="AX33" s="74"/>
      <c r="AY33" s="74"/>
      <c r="AZ33" s="176"/>
      <c r="BA33" s="176"/>
      <c r="BB33" s="176"/>
    </row>
    <row r="34" spans="1:68" ht="18" x14ac:dyDescent="0.25">
      <c r="A34" s="73"/>
      <c r="B34" s="89"/>
      <c r="C34" s="86"/>
      <c r="D34" s="86"/>
      <c r="E34" s="86"/>
      <c r="F34" s="86"/>
      <c r="G34" s="86"/>
      <c r="H34" s="86"/>
      <c r="I34" s="57"/>
      <c r="J34" s="57"/>
      <c r="K34" s="57"/>
      <c r="L34" s="57"/>
      <c r="M34" s="57"/>
      <c r="N34" s="57"/>
      <c r="O34" s="57"/>
      <c r="P34" s="74"/>
      <c r="Q34" s="74"/>
      <c r="R34" s="74"/>
      <c r="S34" s="74"/>
      <c r="T34" s="74"/>
      <c r="U34" s="74"/>
      <c r="V34" s="74"/>
      <c r="W34" s="74"/>
      <c r="X34" s="74"/>
      <c r="Y34" s="74"/>
      <c r="Z34" s="74"/>
      <c r="AA34" s="73"/>
      <c r="AB34" s="74"/>
      <c r="AC34" s="73"/>
      <c r="AD34" s="90"/>
      <c r="AE34" s="90"/>
      <c r="AF34" s="90"/>
      <c r="AG34" s="90"/>
      <c r="AH34" s="90"/>
      <c r="AI34" s="90"/>
      <c r="AJ34" s="90"/>
      <c r="AK34" s="90"/>
      <c r="AL34" s="90"/>
      <c r="AM34" s="90"/>
      <c r="AN34" s="91"/>
      <c r="AO34" s="76"/>
      <c r="AP34" s="76"/>
      <c r="AQ34" s="76"/>
      <c r="AR34" s="74"/>
      <c r="AS34" s="74"/>
      <c r="AT34" s="74"/>
      <c r="AU34" s="74"/>
      <c r="AV34" s="74"/>
      <c r="AW34" s="74"/>
      <c r="AX34" s="74"/>
      <c r="AY34" s="74"/>
      <c r="AZ34" s="176"/>
      <c r="BA34" s="176"/>
      <c r="BB34" s="176"/>
    </row>
    <row r="35" spans="1:68" ht="18" x14ac:dyDescent="0.25">
      <c r="A35" s="73"/>
      <c r="B35" s="89"/>
      <c r="C35" s="86"/>
      <c r="D35" s="86"/>
      <c r="E35" s="86"/>
      <c r="F35" s="86"/>
      <c r="G35" s="86"/>
      <c r="H35" s="86"/>
      <c r="I35" s="57"/>
      <c r="J35" s="57"/>
      <c r="K35" s="57"/>
      <c r="L35" s="57"/>
      <c r="M35" s="57"/>
      <c r="N35" s="57"/>
      <c r="O35" s="57"/>
      <c r="P35" s="74"/>
      <c r="Q35" s="74"/>
      <c r="R35" s="74"/>
      <c r="S35" s="74"/>
      <c r="T35" s="74"/>
      <c r="U35" s="74"/>
      <c r="V35" s="74"/>
      <c r="W35" s="74"/>
      <c r="X35" s="74"/>
      <c r="Y35" s="74"/>
      <c r="Z35" s="74"/>
      <c r="AA35" s="73"/>
      <c r="AB35" s="74"/>
      <c r="AC35" s="73"/>
      <c r="AD35" s="90"/>
      <c r="AE35" s="90"/>
      <c r="AF35" s="90"/>
      <c r="AG35" s="90"/>
      <c r="AH35" s="90"/>
      <c r="AI35" s="90"/>
      <c r="AJ35" s="90"/>
      <c r="AK35" s="90"/>
      <c r="AL35" s="90"/>
      <c r="AM35" s="90"/>
      <c r="AN35" s="91"/>
      <c r="AO35" s="76"/>
      <c r="AP35" s="76"/>
      <c r="AQ35" s="76"/>
      <c r="AR35" s="74"/>
      <c r="AS35" s="74"/>
      <c r="AT35" s="74"/>
      <c r="AU35" s="74"/>
      <c r="AV35" s="74"/>
      <c r="AW35" s="74"/>
      <c r="AX35" s="74"/>
      <c r="AY35" s="74"/>
      <c r="AZ35" s="176"/>
      <c r="BA35" s="176"/>
      <c r="BB35" s="176"/>
    </row>
    <row r="36" spans="1:68" ht="18" x14ac:dyDescent="0.25">
      <c r="A36" s="73"/>
      <c r="B36" s="89"/>
      <c r="C36" s="86"/>
      <c r="D36" s="86"/>
      <c r="E36" s="86"/>
      <c r="F36" s="86"/>
      <c r="G36" s="86"/>
      <c r="H36" s="86"/>
      <c r="I36" s="57"/>
      <c r="J36" s="57"/>
      <c r="K36" s="57"/>
      <c r="L36" s="57"/>
      <c r="M36" s="57"/>
      <c r="N36" s="57"/>
      <c r="O36" s="57"/>
      <c r="P36" s="74"/>
      <c r="Q36" s="74"/>
      <c r="R36" s="74"/>
      <c r="S36" s="74"/>
      <c r="T36" s="74"/>
      <c r="U36" s="74"/>
      <c r="V36" s="74"/>
      <c r="W36" s="74"/>
      <c r="X36" s="74"/>
      <c r="Y36" s="74"/>
      <c r="Z36" s="74"/>
      <c r="AA36" s="73"/>
      <c r="AB36" s="74"/>
      <c r="AC36" s="74"/>
      <c r="AD36" s="90"/>
      <c r="AE36" s="90"/>
      <c r="AF36" s="90"/>
      <c r="AG36" s="90"/>
      <c r="AH36" s="90"/>
      <c r="AI36" s="90"/>
      <c r="AJ36" s="90"/>
      <c r="AK36" s="90"/>
      <c r="AL36" s="90"/>
      <c r="AM36" s="90"/>
      <c r="AN36" s="75"/>
      <c r="AO36" s="76"/>
      <c r="AP36" s="76"/>
      <c r="AQ36" s="76"/>
      <c r="AR36" s="74"/>
      <c r="AS36" s="74"/>
      <c r="AT36" s="74"/>
      <c r="AU36" s="74"/>
      <c r="AV36" s="74"/>
      <c r="AW36" s="74"/>
      <c r="AX36" s="74"/>
      <c r="AY36" s="74"/>
      <c r="AZ36" s="176"/>
      <c r="BA36" s="176"/>
      <c r="BB36" s="176"/>
    </row>
    <row r="37" spans="1:68" ht="18" x14ac:dyDescent="0.25">
      <c r="A37" s="73"/>
      <c r="B37" s="89"/>
      <c r="C37" s="86"/>
      <c r="D37" s="86"/>
      <c r="E37" s="86"/>
      <c r="F37" s="86"/>
      <c r="G37" s="86"/>
      <c r="H37" s="86"/>
      <c r="I37" s="57"/>
      <c r="J37" s="57"/>
      <c r="K37" s="57"/>
      <c r="L37" s="57"/>
      <c r="M37" s="57"/>
      <c r="N37" s="57"/>
      <c r="O37" s="57"/>
      <c r="P37" s="74"/>
      <c r="Q37" s="74"/>
      <c r="R37" s="74"/>
      <c r="S37" s="74"/>
      <c r="T37" s="74"/>
      <c r="U37" s="74"/>
      <c r="V37" s="74"/>
      <c r="W37" s="74"/>
      <c r="X37" s="74"/>
      <c r="Y37" s="74"/>
      <c r="Z37" s="74"/>
      <c r="AA37" s="73"/>
      <c r="AB37" s="74"/>
      <c r="AC37" s="73"/>
      <c r="AD37" s="90"/>
      <c r="AE37" s="90"/>
      <c r="AF37" s="90"/>
      <c r="AG37" s="90"/>
      <c r="AH37" s="90"/>
      <c r="AI37" s="90"/>
      <c r="AJ37" s="90"/>
      <c r="AK37" s="90"/>
      <c r="AL37" s="90"/>
      <c r="AM37" s="90"/>
      <c r="AN37" s="91"/>
      <c r="AO37" s="76"/>
      <c r="AP37" s="76"/>
      <c r="AQ37" s="76"/>
      <c r="AR37" s="74"/>
      <c r="AS37" s="74"/>
      <c r="AT37" s="74"/>
      <c r="AU37" s="74"/>
      <c r="AV37" s="74"/>
      <c r="AW37" s="74"/>
      <c r="AX37" s="74"/>
      <c r="AY37" s="74"/>
      <c r="AZ37" s="176"/>
      <c r="BA37" s="176"/>
      <c r="BB37" s="176"/>
    </row>
    <row r="38" spans="1:68" ht="18" x14ac:dyDescent="0.25">
      <c r="A38" s="73"/>
      <c r="B38" s="89"/>
      <c r="C38" s="86"/>
      <c r="D38" s="86"/>
      <c r="E38" s="86"/>
      <c r="F38" s="86"/>
      <c r="G38" s="86"/>
      <c r="H38" s="86"/>
      <c r="I38" s="57"/>
      <c r="J38" s="57"/>
      <c r="K38" s="57"/>
      <c r="L38" s="57"/>
      <c r="M38" s="57"/>
      <c r="N38" s="57"/>
      <c r="O38" s="57"/>
      <c r="P38" s="74"/>
      <c r="Q38" s="74"/>
      <c r="R38" s="74"/>
      <c r="S38" s="74"/>
      <c r="T38" s="74"/>
      <c r="U38" s="74"/>
      <c r="V38" s="74"/>
      <c r="W38" s="74"/>
      <c r="X38" s="74"/>
      <c r="Y38" s="74"/>
      <c r="Z38" s="74"/>
      <c r="AA38" s="73"/>
      <c r="AB38" s="74"/>
      <c r="AC38" s="73"/>
      <c r="AD38" s="90"/>
      <c r="AE38" s="90"/>
      <c r="AF38" s="90"/>
      <c r="AG38" s="90"/>
      <c r="AH38" s="90"/>
      <c r="AI38" s="90"/>
      <c r="AJ38" s="90"/>
      <c r="AK38" s="90"/>
      <c r="AL38" s="90"/>
      <c r="AM38" s="90"/>
      <c r="AN38" s="91"/>
      <c r="AO38" s="76"/>
      <c r="AP38" s="76"/>
      <c r="AQ38" s="76"/>
      <c r="AR38" s="74"/>
      <c r="AS38" s="74"/>
      <c r="AT38" s="74"/>
      <c r="AU38" s="74"/>
      <c r="AV38" s="74"/>
      <c r="AW38" s="74"/>
      <c r="AX38" s="74"/>
      <c r="AY38" s="74"/>
      <c r="AZ38" s="176"/>
      <c r="BA38" s="176"/>
      <c r="BB38" s="176"/>
      <c r="BG38" s="187"/>
      <c r="BH38" s="187"/>
      <c r="BI38" s="187"/>
      <c r="BJ38" s="187"/>
      <c r="BK38" s="187"/>
      <c r="BL38" s="187"/>
      <c r="BM38" s="187"/>
      <c r="BN38" s="187"/>
      <c r="BO38" s="187"/>
      <c r="BP38" s="187"/>
    </row>
    <row r="39" spans="1:68" ht="18" x14ac:dyDescent="0.25">
      <c r="A39" s="73"/>
      <c r="B39" s="89"/>
      <c r="C39" s="86"/>
      <c r="D39" s="86"/>
      <c r="E39" s="86"/>
      <c r="F39" s="86"/>
      <c r="G39" s="86"/>
      <c r="H39" s="86"/>
      <c r="I39" s="57"/>
      <c r="J39" s="57"/>
      <c r="K39" s="57"/>
      <c r="L39" s="57"/>
      <c r="M39" s="57"/>
      <c r="N39" s="57"/>
      <c r="O39" s="57"/>
      <c r="P39" s="74"/>
      <c r="Q39" s="74"/>
      <c r="R39" s="74"/>
      <c r="S39" s="74"/>
      <c r="T39" s="74"/>
      <c r="U39" s="74"/>
      <c r="V39" s="74"/>
      <c r="W39" s="74"/>
      <c r="X39" s="74"/>
      <c r="Y39" s="74"/>
      <c r="Z39" s="74"/>
      <c r="AA39" s="74"/>
      <c r="AB39" s="74"/>
      <c r="AC39" s="73"/>
      <c r="AD39" s="90"/>
      <c r="AE39" s="90"/>
      <c r="AF39" s="90"/>
      <c r="AG39" s="90"/>
      <c r="AH39" s="90"/>
      <c r="AI39" s="90"/>
      <c r="AJ39" s="90"/>
      <c r="AK39" s="90"/>
      <c r="AL39" s="90"/>
      <c r="AM39" s="90"/>
      <c r="AN39" s="91"/>
      <c r="AO39" s="76"/>
      <c r="AP39" s="76"/>
      <c r="AQ39" s="76"/>
      <c r="AR39" s="74"/>
      <c r="AS39" s="74"/>
      <c r="AT39" s="74"/>
      <c r="AU39" s="74"/>
      <c r="AV39" s="74"/>
      <c r="AW39" s="74"/>
      <c r="AX39" s="74"/>
      <c r="AY39" s="74"/>
      <c r="AZ39" s="176"/>
      <c r="BA39" s="176"/>
      <c r="BB39" s="176"/>
    </row>
    <row r="40" spans="1:68" ht="18" x14ac:dyDescent="0.25">
      <c r="A40" s="73"/>
      <c r="B40" s="89"/>
      <c r="C40" s="86"/>
      <c r="D40" s="86"/>
      <c r="E40" s="86"/>
      <c r="F40" s="86"/>
      <c r="G40" s="86"/>
      <c r="H40" s="86"/>
      <c r="I40" s="57"/>
      <c r="J40" s="57"/>
      <c r="K40" s="57"/>
      <c r="L40" s="57"/>
      <c r="M40" s="57"/>
      <c r="N40" s="57"/>
      <c r="O40" s="57"/>
      <c r="P40" s="74"/>
      <c r="Q40" s="74"/>
      <c r="R40" s="74"/>
      <c r="S40" s="74"/>
      <c r="T40" s="74"/>
      <c r="U40" s="74"/>
      <c r="V40" s="74"/>
      <c r="W40" s="74"/>
      <c r="X40" s="74"/>
      <c r="Y40" s="74"/>
      <c r="Z40" s="74"/>
      <c r="AA40" s="74"/>
      <c r="AB40" s="74"/>
      <c r="AC40" s="74"/>
      <c r="AD40" s="90"/>
      <c r="AE40" s="90"/>
      <c r="AF40" s="90"/>
      <c r="AG40" s="90"/>
      <c r="AH40" s="90"/>
      <c r="AI40" s="90"/>
      <c r="AJ40" s="90"/>
      <c r="AK40" s="90"/>
      <c r="AL40" s="90"/>
      <c r="AM40" s="90"/>
      <c r="AN40" s="75"/>
      <c r="AO40" s="76"/>
      <c r="AP40" s="76"/>
      <c r="AQ40" s="76"/>
      <c r="AR40" s="74"/>
      <c r="AS40" s="74"/>
      <c r="AT40" s="74"/>
      <c r="AU40" s="74"/>
      <c r="AV40" s="74"/>
      <c r="AW40" s="74"/>
      <c r="AX40" s="74"/>
      <c r="AY40" s="74"/>
      <c r="AZ40" s="176"/>
      <c r="BA40" s="176"/>
      <c r="BB40" s="176"/>
    </row>
    <row r="41" spans="1:68" ht="18" x14ac:dyDescent="0.25">
      <c r="A41" s="73"/>
      <c r="B41" s="89"/>
      <c r="C41" s="92" t="str">
        <f>C7</f>
        <v>All Cancers - C00-C96, D45-D47</v>
      </c>
      <c r="D41" s="60"/>
      <c r="E41" s="60"/>
      <c r="F41" s="60"/>
      <c r="G41" s="60"/>
      <c r="H41" s="60"/>
      <c r="I41" s="60"/>
      <c r="J41" s="60"/>
      <c r="K41" s="60"/>
      <c r="L41" s="60"/>
      <c r="M41" s="60"/>
      <c r="N41" s="60"/>
      <c r="O41" s="57"/>
      <c r="P41" s="74"/>
      <c r="Q41" s="74"/>
      <c r="R41" s="74"/>
      <c r="S41" s="74"/>
      <c r="T41" s="74"/>
      <c r="U41" s="74"/>
      <c r="V41" s="74"/>
      <c r="W41" s="74"/>
      <c r="X41" s="74"/>
      <c r="Y41" s="74"/>
      <c r="Z41" s="74"/>
      <c r="AA41" s="74"/>
      <c r="AB41" s="74"/>
      <c r="AC41" s="73"/>
      <c r="AD41" s="90"/>
      <c r="AE41" s="90"/>
      <c r="AF41" s="90"/>
      <c r="AG41" s="90"/>
      <c r="AH41" s="90"/>
      <c r="AI41" s="90"/>
      <c r="AJ41" s="90"/>
      <c r="AK41" s="90"/>
      <c r="AL41" s="90"/>
      <c r="AM41" s="90"/>
      <c r="AN41" s="91"/>
      <c r="AO41" s="76"/>
      <c r="AP41" s="76"/>
      <c r="AQ41" s="76"/>
      <c r="AR41" s="74"/>
      <c r="AS41" s="74"/>
      <c r="AT41" s="74"/>
      <c r="AU41" s="74"/>
      <c r="AV41" s="74"/>
      <c r="AW41" s="74"/>
      <c r="AX41" s="74"/>
      <c r="AY41" s="74"/>
      <c r="AZ41" s="176"/>
      <c r="BA41" s="176"/>
      <c r="BB41" s="176"/>
    </row>
    <row r="42" spans="1:68" ht="18" x14ac:dyDescent="0.25">
      <c r="A42" s="73"/>
      <c r="B42" s="89"/>
      <c r="C42" s="60"/>
      <c r="D42" s="60"/>
      <c r="E42" s="222" t="str">
        <f>IF($BA$5="Reg",IF($BB$7="Rate","Age-standardised registration rates (cases per 100,000)","Number of registrations"),IF($BB$7="Rate","Age-standardised mortality rates (deaths per 100,000)","Number of deaths"))</f>
        <v>Age-standardised registration rates (cases per 100,000)</v>
      </c>
      <c r="F42" s="222"/>
      <c r="G42" s="222"/>
      <c r="H42" s="222"/>
      <c r="I42" s="222"/>
      <c r="J42" s="222"/>
      <c r="K42" s="222"/>
      <c r="L42" s="222"/>
      <c r="M42" s="222"/>
      <c r="N42" s="222"/>
      <c r="O42" s="57"/>
      <c r="P42" s="74"/>
      <c r="Q42" s="74"/>
      <c r="R42" s="74"/>
      <c r="S42" s="74"/>
      <c r="T42" s="74"/>
      <c r="U42" s="73"/>
      <c r="V42" s="73"/>
      <c r="W42" s="73"/>
      <c r="X42" s="73"/>
      <c r="Y42" s="73"/>
      <c r="Z42" s="74"/>
      <c r="AA42" s="74"/>
      <c r="AB42" s="74"/>
      <c r="AC42" s="73"/>
      <c r="AD42" s="90"/>
      <c r="AE42" s="90"/>
      <c r="AF42" s="90"/>
      <c r="AG42" s="90"/>
      <c r="AH42" s="90"/>
      <c r="AI42" s="90"/>
      <c r="AJ42" s="90"/>
      <c r="AK42" s="90"/>
      <c r="AL42" s="90"/>
      <c r="AM42" s="90"/>
      <c r="AN42" s="91"/>
      <c r="AO42" s="76"/>
      <c r="AP42" s="76"/>
      <c r="AQ42" s="76"/>
      <c r="AR42" s="74"/>
      <c r="AS42" s="74"/>
      <c r="AT42" s="74"/>
      <c r="AU42" s="74"/>
      <c r="AV42" s="74"/>
      <c r="AW42" s="74"/>
      <c r="AX42" s="74"/>
      <c r="AY42" s="74"/>
      <c r="AZ42" s="176"/>
      <c r="BA42" s="176"/>
      <c r="BB42" s="176"/>
    </row>
    <row r="43" spans="1:68" ht="18" x14ac:dyDescent="0.25">
      <c r="A43" s="73"/>
      <c r="B43" s="89"/>
      <c r="C43" s="93"/>
      <c r="D43" s="60"/>
      <c r="E43" s="94">
        <v>2006</v>
      </c>
      <c r="F43" s="94">
        <v>2007</v>
      </c>
      <c r="G43" s="94">
        <v>2008</v>
      </c>
      <c r="H43" s="94">
        <v>2009</v>
      </c>
      <c r="I43" s="94">
        <v>2010</v>
      </c>
      <c r="J43" s="94">
        <v>2011</v>
      </c>
      <c r="K43" s="94">
        <v>2012</v>
      </c>
      <c r="L43" s="94">
        <v>2013</v>
      </c>
      <c r="M43" s="94">
        <v>2014</v>
      </c>
      <c r="N43" s="94">
        <v>2015</v>
      </c>
      <c r="O43" s="57"/>
      <c r="P43" s="74"/>
      <c r="Q43" s="95"/>
      <c r="R43" s="95"/>
      <c r="S43" s="95"/>
      <c r="T43" s="95"/>
      <c r="U43" s="88"/>
      <c r="V43" s="88"/>
      <c r="W43" s="88"/>
      <c r="X43" s="88"/>
      <c r="Y43" s="88"/>
      <c r="Z43" s="95"/>
      <c r="AA43" s="95"/>
      <c r="AB43" s="95"/>
      <c r="AC43" s="73"/>
      <c r="AD43" s="90"/>
      <c r="AE43" s="90"/>
      <c r="AF43" s="90"/>
      <c r="AG43" s="90"/>
      <c r="AH43" s="90"/>
      <c r="AI43" s="90"/>
      <c r="AJ43" s="90"/>
      <c r="AK43" s="90"/>
      <c r="AL43" s="90"/>
      <c r="AM43" s="90"/>
      <c r="AN43" s="91"/>
      <c r="AO43" s="76"/>
      <c r="AP43" s="76"/>
      <c r="AQ43" s="76"/>
      <c r="AR43" s="74"/>
      <c r="AS43" s="74"/>
      <c r="AT43" s="74"/>
      <c r="AU43" s="74"/>
      <c r="AV43" s="74"/>
      <c r="AW43" s="74"/>
      <c r="AX43" s="74"/>
      <c r="AY43" s="74"/>
      <c r="AZ43" s="176"/>
      <c r="BA43" s="176"/>
      <c r="BB43" s="176"/>
    </row>
    <row r="44" spans="1:68" ht="18" x14ac:dyDescent="0.25">
      <c r="A44" s="73"/>
      <c r="B44" s="89"/>
      <c r="C44" s="64" t="s">
        <v>9</v>
      </c>
      <c r="D44" s="64"/>
      <c r="E44" s="64"/>
      <c r="F44" s="64"/>
      <c r="G44" s="64"/>
      <c r="H44" s="64"/>
      <c r="I44" s="64"/>
      <c r="J44" s="64"/>
      <c r="K44" s="64"/>
      <c r="L44" s="64"/>
      <c r="M44" s="64"/>
      <c r="N44" s="64"/>
      <c r="O44" s="57"/>
      <c r="P44" s="74"/>
      <c r="Q44" s="95"/>
      <c r="R44" s="95"/>
      <c r="S44" s="95"/>
      <c r="T44" s="95"/>
      <c r="U44" s="88"/>
      <c r="V44" s="88"/>
      <c r="W44" s="88"/>
      <c r="X44" s="88"/>
      <c r="Y44" s="88"/>
      <c r="Z44" s="95"/>
      <c r="AA44" s="95"/>
      <c r="AB44" s="95"/>
      <c r="AC44" s="74"/>
      <c r="AD44" s="219"/>
      <c r="AE44" s="219"/>
      <c r="AF44" s="219"/>
      <c r="AG44" s="219"/>
      <c r="AH44" s="219"/>
      <c r="AI44" s="219"/>
      <c r="AJ44" s="219"/>
      <c r="AK44" s="219"/>
      <c r="AL44" s="219"/>
      <c r="AM44" s="219"/>
      <c r="AN44" s="75"/>
      <c r="AO44" s="76"/>
      <c r="AP44" s="76"/>
      <c r="AQ44" s="76"/>
      <c r="AR44" s="74"/>
      <c r="AS44" s="74"/>
      <c r="AT44" s="74"/>
      <c r="AU44" s="74"/>
      <c r="AV44" s="74"/>
      <c r="AW44" s="74"/>
      <c r="AX44" s="74"/>
      <c r="AY44" s="74"/>
      <c r="AZ44" s="176"/>
      <c r="BA44" s="176"/>
      <c r="BB44" s="176"/>
    </row>
    <row r="45" spans="1:68" ht="18" x14ac:dyDescent="0.25">
      <c r="A45" s="73"/>
      <c r="B45" s="89"/>
      <c r="C45" s="57" t="s">
        <v>6</v>
      </c>
      <c r="D45" s="60"/>
      <c r="E45" s="96">
        <f t="shared" ref="E45:M45" si="0">IF(D45="–","–", IFERROR(IF($BB$7="Rate",VALUE(FIXED(VLOOKUP($BA$5&amp;E$43&amp;$C$41&amp;"AllSex"&amp;"AllEth",Top10Data,8,FALSE),1)),VALUE(FIXED(VLOOKUP($BA$5&amp;E$43&amp;$C$41&amp;"AllSex"&amp;"AllEth",Top10Data,7,FALSE),0))),"–"))</f>
        <v>336</v>
      </c>
      <c r="F45" s="96">
        <f t="shared" si="0"/>
        <v>340.9</v>
      </c>
      <c r="G45" s="96">
        <f t="shared" si="0"/>
        <v>344.7</v>
      </c>
      <c r="H45" s="96">
        <f t="shared" si="0"/>
        <v>345.4</v>
      </c>
      <c r="I45" s="96">
        <f t="shared" si="0"/>
        <v>344.2</v>
      </c>
      <c r="J45" s="96">
        <f t="shared" si="0"/>
        <v>332.5</v>
      </c>
      <c r="K45" s="96">
        <f t="shared" si="0"/>
        <v>337.5</v>
      </c>
      <c r="L45" s="96">
        <f t="shared" si="0"/>
        <v>335.5</v>
      </c>
      <c r="M45" s="96">
        <f t="shared" si="0"/>
        <v>338.7</v>
      </c>
      <c r="N45" s="96">
        <f>IF(M45="–","–", IFERROR(IF($BB$7="Rate",VALUE(FIXED(VLOOKUP($BA$5&amp;N$43&amp;$C$41&amp;"AllSex"&amp;"AllEth",Top10Data,8,FALSE),1)),VALUE(FIXED(VLOOKUP($BA$5&amp;N$43&amp;$C$41&amp;"AllSex"&amp;"AllEth",Top10Data,7,FALSE),0))),"–"))</f>
        <v>331.7</v>
      </c>
      <c r="O45" s="57"/>
      <c r="P45" s="73"/>
      <c r="Q45" s="73"/>
      <c r="R45" s="73"/>
      <c r="S45" s="73"/>
      <c r="T45" s="73"/>
      <c r="U45" s="73"/>
      <c r="V45" s="73"/>
      <c r="W45" s="73"/>
      <c r="X45" s="73"/>
      <c r="Y45" s="73"/>
      <c r="Z45" s="74"/>
      <c r="AA45" s="74"/>
      <c r="AB45" s="74"/>
      <c r="AC45" s="74"/>
      <c r="AD45" s="74"/>
      <c r="AE45" s="74"/>
      <c r="AF45" s="74"/>
      <c r="AG45" s="74"/>
      <c r="AH45" s="74"/>
      <c r="AI45" s="74"/>
      <c r="AJ45" s="74"/>
      <c r="AK45" s="74"/>
      <c r="AL45" s="74"/>
      <c r="AM45" s="74"/>
      <c r="AN45" s="75"/>
      <c r="AO45" s="76"/>
      <c r="AP45" s="76"/>
      <c r="AQ45" s="76"/>
      <c r="AR45" s="74"/>
      <c r="AS45" s="74"/>
      <c r="AT45" s="74"/>
      <c r="AU45" s="74"/>
      <c r="AV45" s="74"/>
      <c r="AW45" s="74"/>
      <c r="AX45" s="74"/>
      <c r="AY45" s="74"/>
      <c r="AZ45" s="176"/>
      <c r="BA45" s="176"/>
      <c r="BB45" s="176"/>
    </row>
    <row r="46" spans="1:68" ht="18" x14ac:dyDescent="0.25">
      <c r="A46" s="73"/>
      <c r="B46" s="89"/>
      <c r="C46" s="57" t="s">
        <v>5</v>
      </c>
      <c r="D46" s="60"/>
      <c r="E46" s="96">
        <f t="shared" ref="E46:N46" si="1">IF(D46="–","–", IFERROR(IF($BB$7="Rate",VALUE(FIXED(VLOOKUP($BA$5&amp;E$43&amp;$C$41&amp;$C$46&amp;"AllEth",Top10Data,8,FALSE),1)),VALUE(FIXED(VLOOKUP($BA$5&amp;E$43&amp;$C$41&amp;$C$46&amp;"AllEth",Top10Data,7,FALSE),0))),"–"))</f>
        <v>373.5</v>
      </c>
      <c r="F46" s="96">
        <f t="shared" si="1"/>
        <v>381.8</v>
      </c>
      <c r="G46" s="96">
        <f t="shared" si="1"/>
        <v>375.3</v>
      </c>
      <c r="H46" s="96">
        <f t="shared" si="1"/>
        <v>389.9</v>
      </c>
      <c r="I46" s="96">
        <f t="shared" si="1"/>
        <v>377.6</v>
      </c>
      <c r="J46" s="96">
        <f t="shared" si="1"/>
        <v>365.5</v>
      </c>
      <c r="K46" s="96">
        <f t="shared" si="1"/>
        <v>365.5</v>
      </c>
      <c r="L46" s="96">
        <f t="shared" si="1"/>
        <v>359.8</v>
      </c>
      <c r="M46" s="96">
        <f t="shared" si="1"/>
        <v>364.3</v>
      </c>
      <c r="N46" s="96">
        <f t="shared" si="1"/>
        <v>353.8</v>
      </c>
      <c r="O46" s="57"/>
      <c r="P46" s="73"/>
      <c r="Q46" s="73"/>
      <c r="R46" s="73"/>
      <c r="S46" s="73"/>
      <c r="T46" s="73"/>
      <c r="U46" s="73"/>
      <c r="V46" s="73"/>
      <c r="W46" s="73"/>
      <c r="X46" s="73"/>
      <c r="Y46" s="73"/>
      <c r="Z46" s="74"/>
      <c r="AA46" s="74"/>
      <c r="AB46" s="74"/>
      <c r="AC46" s="74"/>
      <c r="AD46" s="74"/>
      <c r="AE46" s="74"/>
      <c r="AF46" s="74"/>
      <c r="AG46" s="74"/>
      <c r="AH46" s="74"/>
      <c r="AI46" s="74"/>
      <c r="AJ46" s="74"/>
      <c r="AK46" s="74"/>
      <c r="AL46" s="74"/>
      <c r="AM46" s="74"/>
      <c r="AN46" s="75"/>
      <c r="AO46" s="76"/>
      <c r="AP46" s="76"/>
      <c r="AQ46" s="76"/>
      <c r="AR46" s="74"/>
      <c r="AS46" s="74"/>
      <c r="AT46" s="74"/>
      <c r="AU46" s="74"/>
      <c r="AV46" s="74"/>
      <c r="AW46" s="74"/>
      <c r="AX46" s="74"/>
      <c r="AY46" s="74"/>
      <c r="AZ46" s="176"/>
      <c r="BA46" s="176"/>
      <c r="BB46" s="176"/>
      <c r="BC46" s="188"/>
    </row>
    <row r="47" spans="1:68" ht="18" x14ac:dyDescent="0.25">
      <c r="A47" s="73"/>
      <c r="B47" s="89"/>
      <c r="C47" s="57" t="s">
        <v>4</v>
      </c>
      <c r="D47" s="60"/>
      <c r="E47" s="96">
        <f t="shared" ref="E47:N47" si="2">IF(D47="–","–", IFERROR(IF($BB$7="Rate",VALUE(FIXED(VLOOKUP($BA$5&amp;E$43&amp;$C$41&amp;$C$47&amp;"AllEth",Top10Data,8,FALSE),1)),VALUE(FIXED(VLOOKUP($BA$5&amp;E$43&amp;$C$41&amp;$C$47&amp;"AllEth",Top10Data,7,FALSE),0))),"–"))</f>
        <v>306.89999999999998</v>
      </c>
      <c r="F47" s="96">
        <f t="shared" si="2"/>
        <v>309.3</v>
      </c>
      <c r="G47" s="96">
        <f t="shared" si="2"/>
        <v>320.7</v>
      </c>
      <c r="H47" s="96">
        <f t="shared" si="2"/>
        <v>307.60000000000002</v>
      </c>
      <c r="I47" s="96">
        <f t="shared" si="2"/>
        <v>316.89999999999998</v>
      </c>
      <c r="J47" s="96">
        <f t="shared" si="2"/>
        <v>305.3</v>
      </c>
      <c r="K47" s="96">
        <f t="shared" si="2"/>
        <v>314.2</v>
      </c>
      <c r="L47" s="96">
        <f t="shared" si="2"/>
        <v>315.7</v>
      </c>
      <c r="M47" s="96">
        <f t="shared" si="2"/>
        <v>317</v>
      </c>
      <c r="N47" s="96">
        <f t="shared" si="2"/>
        <v>312.8</v>
      </c>
      <c r="O47" s="57"/>
      <c r="P47" s="73"/>
      <c r="Q47" s="73"/>
      <c r="R47" s="73"/>
      <c r="S47" s="73"/>
      <c r="T47" s="73"/>
      <c r="U47" s="73"/>
      <c r="V47" s="73"/>
      <c r="W47" s="73"/>
      <c r="X47" s="73"/>
      <c r="Y47" s="73"/>
      <c r="Z47" s="74"/>
      <c r="AA47" s="74"/>
      <c r="AB47" s="74"/>
      <c r="AC47" s="74"/>
      <c r="AD47" s="74"/>
      <c r="AE47" s="74"/>
      <c r="AF47" s="74"/>
      <c r="AG47" s="74"/>
      <c r="AH47" s="74"/>
      <c r="AI47" s="74"/>
      <c r="AJ47" s="74"/>
      <c r="AK47" s="74"/>
      <c r="AL47" s="74"/>
      <c r="AM47" s="74"/>
      <c r="AN47" s="75"/>
      <c r="AO47" s="76"/>
      <c r="AP47" s="76"/>
      <c r="AQ47" s="76"/>
      <c r="AR47" s="74"/>
      <c r="AS47" s="74"/>
      <c r="AT47" s="74"/>
      <c r="AU47" s="74"/>
      <c r="AV47" s="74"/>
      <c r="AW47" s="74"/>
      <c r="AX47" s="74"/>
      <c r="AY47" s="74"/>
      <c r="AZ47" s="176"/>
      <c r="BA47" s="176"/>
      <c r="BB47" s="176"/>
    </row>
    <row r="48" spans="1:68" ht="18" x14ac:dyDescent="0.25">
      <c r="A48" s="73"/>
      <c r="B48" s="89"/>
      <c r="C48" s="64" t="s">
        <v>8</v>
      </c>
      <c r="D48" s="64"/>
      <c r="E48" s="97"/>
      <c r="F48" s="97"/>
      <c r="G48" s="97"/>
      <c r="H48" s="97"/>
      <c r="I48" s="97"/>
      <c r="J48" s="97"/>
      <c r="K48" s="97"/>
      <c r="L48" s="97"/>
      <c r="M48" s="97"/>
      <c r="N48" s="97"/>
      <c r="O48" s="57"/>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5"/>
      <c r="AO48" s="76"/>
      <c r="AP48" s="76"/>
      <c r="AQ48" s="76"/>
      <c r="AR48" s="74"/>
      <c r="AS48" s="74"/>
      <c r="AT48" s="74"/>
      <c r="AU48" s="74"/>
      <c r="AV48" s="74"/>
      <c r="AW48" s="74"/>
      <c r="AX48" s="74"/>
      <c r="AY48" s="74"/>
      <c r="AZ48" s="176"/>
      <c r="BA48" s="176"/>
      <c r="BB48" s="176"/>
    </row>
    <row r="49" spans="1:68" ht="18" x14ac:dyDescent="0.25">
      <c r="A49" s="73"/>
      <c r="B49" s="89"/>
      <c r="C49" s="57" t="s">
        <v>6</v>
      </c>
      <c r="D49" s="60"/>
      <c r="E49" s="96">
        <f t="shared" ref="E49:N49" si="3">IF(D$49="–","–",IFERROR(IF($BB$7="Rate",VALUE(FIXED(VLOOKUP($BA$5&amp;E$43&amp;$C$41&amp;"AllSex"&amp;"Māori",Top10Data,8,FALSE),1)),VALUE(FIXED(VLOOKUP($BA$5&amp;E$43&amp;$C$41&amp;"AllSex"&amp;"Māori",Top10Data,7,FALSE),0))),"–"))</f>
        <v>418.7</v>
      </c>
      <c r="F49" s="96">
        <f t="shared" si="3"/>
        <v>406.4</v>
      </c>
      <c r="G49" s="96">
        <f t="shared" si="3"/>
        <v>393.1</v>
      </c>
      <c r="H49" s="96">
        <f t="shared" si="3"/>
        <v>414.3</v>
      </c>
      <c r="I49" s="96">
        <f t="shared" si="3"/>
        <v>422.2</v>
      </c>
      <c r="J49" s="96">
        <f t="shared" si="3"/>
        <v>406.8</v>
      </c>
      <c r="K49" s="96">
        <f t="shared" si="3"/>
        <v>409.9</v>
      </c>
      <c r="L49" s="96">
        <f t="shared" si="3"/>
        <v>418.9</v>
      </c>
      <c r="M49" s="96">
        <f t="shared" si="3"/>
        <v>404.2</v>
      </c>
      <c r="N49" s="96">
        <f t="shared" si="3"/>
        <v>420.2</v>
      </c>
      <c r="O49" s="96"/>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5"/>
      <c r="AO49" s="76"/>
      <c r="AP49" s="76"/>
      <c r="AQ49" s="76"/>
      <c r="AR49" s="74"/>
      <c r="AS49" s="74"/>
      <c r="AT49" s="74"/>
      <c r="AU49" s="74"/>
      <c r="AV49" s="74"/>
      <c r="AW49" s="74"/>
      <c r="AX49" s="74"/>
      <c r="AY49" s="74"/>
      <c r="AZ49" s="176"/>
      <c r="BA49" s="176"/>
      <c r="BB49" s="176"/>
    </row>
    <row r="50" spans="1:68" ht="18" x14ac:dyDescent="0.25">
      <c r="A50" s="73"/>
      <c r="B50" s="89"/>
      <c r="C50" s="57" t="s">
        <v>5</v>
      </c>
      <c r="D50" s="60"/>
      <c r="E50" s="96">
        <f t="shared" ref="E50:L50" si="4">IF(D$50="–","–",IFERROR(IF($BB$7="Rate",VALUE(FIXED(VLOOKUP($BA$5&amp;E$43&amp;$C$41&amp;$C$50&amp;"Māori",Top10Data,8,FALSE),1)),VALUE(FIXED(VLOOKUP($BA$5&amp;E$43&amp;$C$41&amp;$C$50&amp;"Māori",Top10Data,7,FALSE),0))),"–"))</f>
        <v>426.7</v>
      </c>
      <c r="F50" s="96">
        <f t="shared" si="4"/>
        <v>414.5</v>
      </c>
      <c r="G50" s="96">
        <f t="shared" si="4"/>
        <v>374.7</v>
      </c>
      <c r="H50" s="96">
        <f t="shared" si="4"/>
        <v>422.8</v>
      </c>
      <c r="I50" s="96">
        <f t="shared" si="4"/>
        <v>399.5</v>
      </c>
      <c r="J50" s="96">
        <f t="shared" si="4"/>
        <v>393.7</v>
      </c>
      <c r="K50" s="96">
        <f t="shared" si="4"/>
        <v>407.8</v>
      </c>
      <c r="L50" s="96">
        <f t="shared" si="4"/>
        <v>430</v>
      </c>
      <c r="M50" s="96">
        <f>IF(L$50="–","–",IFERROR(IF($BB$7="Rate",VALUE(FIXED(VLOOKUP($BA$5&amp;M$43&amp;$C$41&amp;$C$50&amp;"Māori",Top10Data,8,FALSE),1)),VALUE(FIXED(VLOOKUP($BA$5&amp;M$43&amp;$C$41&amp;$C$50&amp;"Māori",Top10Data,7,FALSE),0))),"0"))</f>
        <v>387.2</v>
      </c>
      <c r="N50" s="96">
        <f>IF(M$50="–","–",IFERROR(IF($BB$7="Rate",VALUE(FIXED(VLOOKUP($BA$5&amp;N$43&amp;$C$41&amp;$C$50&amp;"Māori",Top10Data,8,FALSE),1)),VALUE(FIXED(VLOOKUP($BA$5&amp;N$43&amp;$C$41&amp;$C$50&amp;"Māori",Top10Data,7,FALSE),0))),"–"))</f>
        <v>412.4</v>
      </c>
      <c r="O50" s="57"/>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5"/>
      <c r="AO50" s="76"/>
      <c r="AP50" s="76"/>
      <c r="AQ50" s="76"/>
      <c r="AR50" s="74"/>
      <c r="AS50" s="74"/>
      <c r="AT50" s="74"/>
      <c r="AU50" s="74"/>
      <c r="AV50" s="74"/>
      <c r="AW50" s="74"/>
      <c r="AX50" s="74"/>
      <c r="AY50" s="74"/>
      <c r="AZ50" s="176"/>
      <c r="BA50" s="176"/>
      <c r="BB50" s="176"/>
    </row>
    <row r="51" spans="1:68" ht="18" x14ac:dyDescent="0.25">
      <c r="A51" s="73"/>
      <c r="B51" s="89"/>
      <c r="C51" s="98" t="s">
        <v>4</v>
      </c>
      <c r="D51" s="98"/>
      <c r="E51" s="96">
        <f t="shared" ref="E51:N51" si="5">IF(D$51="–","–",IFERROR(IF($BB$7="Rate",VALUE(FIXED(VLOOKUP($BA$5&amp;E$43&amp;$C$41&amp;$C$51&amp;"Māori",Top10Data,8,FALSE),1)),VALUE(FIXED(VLOOKUP($BA$5&amp;E$43&amp;$C$41&amp;$C$51&amp;"Māori",Top10Data,7,FALSE),0))),"–"))</f>
        <v>418.6</v>
      </c>
      <c r="F51" s="96">
        <f t="shared" si="5"/>
        <v>401.8</v>
      </c>
      <c r="G51" s="96">
        <f t="shared" si="5"/>
        <v>413</v>
      </c>
      <c r="H51" s="96">
        <f t="shared" si="5"/>
        <v>408.3</v>
      </c>
      <c r="I51" s="96">
        <f t="shared" si="5"/>
        <v>444.1</v>
      </c>
      <c r="J51" s="96">
        <f t="shared" si="5"/>
        <v>419.9</v>
      </c>
      <c r="K51" s="96">
        <f t="shared" si="5"/>
        <v>415.3</v>
      </c>
      <c r="L51" s="96">
        <f t="shared" si="5"/>
        <v>415</v>
      </c>
      <c r="M51" s="96">
        <f t="shared" si="5"/>
        <v>419.2</v>
      </c>
      <c r="N51" s="96">
        <f t="shared" si="5"/>
        <v>429.1</v>
      </c>
      <c r="O51" s="57"/>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5"/>
      <c r="AO51" s="76"/>
      <c r="AP51" s="76"/>
      <c r="AQ51" s="76"/>
      <c r="AR51" s="74"/>
      <c r="AS51" s="74"/>
      <c r="AT51" s="74"/>
      <c r="AU51" s="74"/>
      <c r="AV51" s="74"/>
      <c r="AW51" s="74"/>
      <c r="AX51" s="74"/>
      <c r="AY51" s="74"/>
      <c r="AZ51" s="176"/>
      <c r="BA51" s="176"/>
      <c r="BB51" s="176"/>
    </row>
    <row r="52" spans="1:68" ht="18" x14ac:dyDescent="0.25">
      <c r="A52" s="73"/>
      <c r="B52" s="89"/>
      <c r="C52" s="64" t="s">
        <v>7</v>
      </c>
      <c r="D52" s="64"/>
      <c r="E52" s="97"/>
      <c r="F52" s="97"/>
      <c r="G52" s="97"/>
      <c r="H52" s="97"/>
      <c r="I52" s="97"/>
      <c r="J52" s="97"/>
      <c r="K52" s="97"/>
      <c r="L52" s="97"/>
      <c r="M52" s="97"/>
      <c r="N52" s="97"/>
      <c r="O52" s="57"/>
      <c r="P52" s="73"/>
      <c r="Q52" s="73"/>
      <c r="R52" s="88"/>
      <c r="S52" s="73"/>
      <c r="T52" s="73"/>
      <c r="U52" s="73"/>
      <c r="V52" s="73"/>
      <c r="W52" s="73"/>
      <c r="X52" s="73"/>
      <c r="Y52" s="73"/>
      <c r="Z52" s="74"/>
      <c r="AA52" s="74"/>
      <c r="AB52" s="74"/>
      <c r="AC52" s="74"/>
      <c r="AD52" s="74"/>
      <c r="AE52" s="74"/>
      <c r="AF52" s="74"/>
      <c r="AG52" s="74"/>
      <c r="AH52" s="74"/>
      <c r="AI52" s="74"/>
      <c r="AJ52" s="74"/>
      <c r="AK52" s="74"/>
      <c r="AL52" s="74"/>
      <c r="AM52" s="74"/>
      <c r="AN52" s="75"/>
      <c r="AO52" s="76"/>
      <c r="AP52" s="76"/>
      <c r="AQ52" s="76"/>
      <c r="AR52" s="74"/>
      <c r="AS52" s="74"/>
      <c r="AT52" s="74"/>
      <c r="AU52" s="74"/>
      <c r="AV52" s="74"/>
      <c r="AW52" s="74"/>
      <c r="AX52" s="74"/>
      <c r="AY52" s="74"/>
      <c r="AZ52" s="176"/>
      <c r="BA52" s="176"/>
      <c r="BB52" s="176"/>
    </row>
    <row r="53" spans="1:68" ht="18" x14ac:dyDescent="0.25">
      <c r="A53" s="73"/>
      <c r="B53" s="89"/>
      <c r="C53" s="57" t="s">
        <v>6</v>
      </c>
      <c r="D53" s="60"/>
      <c r="E53" s="96">
        <f t="shared" ref="E53:N53" si="6">IF(D53="–","–", IFERROR(IF($BB$7="Rate",VALUE(FIXED(VLOOKUP($BA$5&amp;E$43&amp;$C$41&amp;"AllSex"&amp;"Non-Māori",Top10Data,8,FALSE),1)),VALUE(FIXED(VLOOKUP($BA$5&amp;E$43&amp;$C$41&amp;"AllSex"&amp;"Non-Māori",Top10Data,7,FALSE),0))),"–"))</f>
        <v>329.3</v>
      </c>
      <c r="F53" s="96">
        <f t="shared" si="6"/>
        <v>335.2</v>
      </c>
      <c r="G53" s="96">
        <f t="shared" si="6"/>
        <v>340.4</v>
      </c>
      <c r="H53" s="96">
        <f t="shared" si="6"/>
        <v>339.1</v>
      </c>
      <c r="I53" s="96">
        <f t="shared" si="6"/>
        <v>336.9</v>
      </c>
      <c r="J53" s="96">
        <f t="shared" si="6"/>
        <v>326.2</v>
      </c>
      <c r="K53" s="96">
        <f t="shared" si="6"/>
        <v>330.7</v>
      </c>
      <c r="L53" s="96">
        <f t="shared" si="6"/>
        <v>328.2</v>
      </c>
      <c r="M53" s="96">
        <f t="shared" si="6"/>
        <v>332.4</v>
      </c>
      <c r="N53" s="96">
        <f t="shared" si="6"/>
        <v>322.2</v>
      </c>
      <c r="O53" s="57"/>
      <c r="P53" s="73"/>
      <c r="Q53" s="73"/>
      <c r="R53" s="73"/>
      <c r="S53" s="73"/>
      <c r="T53" s="73"/>
      <c r="U53" s="73"/>
      <c r="V53" s="73"/>
      <c r="W53" s="73"/>
      <c r="X53" s="73"/>
      <c r="Y53" s="73"/>
      <c r="Z53" s="74"/>
      <c r="AA53" s="74"/>
      <c r="AB53" s="74"/>
      <c r="AC53" s="74"/>
      <c r="AD53" s="74"/>
      <c r="AE53" s="74"/>
      <c r="AF53" s="74"/>
      <c r="AG53" s="74"/>
      <c r="AH53" s="74"/>
      <c r="AI53" s="74"/>
      <c r="AJ53" s="74"/>
      <c r="AK53" s="74"/>
      <c r="AL53" s="74"/>
      <c r="AM53" s="74"/>
      <c r="AN53" s="75"/>
      <c r="AO53" s="76"/>
      <c r="AP53" s="76"/>
      <c r="AQ53" s="76"/>
      <c r="AR53" s="74"/>
      <c r="AS53" s="74"/>
      <c r="AT53" s="74"/>
      <c r="AU53" s="74"/>
      <c r="AV53" s="74"/>
      <c r="AW53" s="74"/>
      <c r="AX53" s="74"/>
      <c r="AY53" s="74"/>
      <c r="AZ53" s="176"/>
      <c r="BA53" s="176"/>
      <c r="BB53" s="176"/>
    </row>
    <row r="54" spans="1:68" ht="18" x14ac:dyDescent="0.25">
      <c r="A54" s="73"/>
      <c r="B54" s="89"/>
      <c r="C54" s="57" t="s">
        <v>5</v>
      </c>
      <c r="D54" s="60"/>
      <c r="E54" s="96">
        <f t="shared" ref="E54:N54" si="7">IF(D54="–","–", IFERROR(IF($BB$7="Rate",VALUE(FIXED(VLOOKUP($BA$5&amp;E$43&amp;$C$41&amp;$C$54&amp;"Non-Māori",Top10Data,8,FALSE),1)),VALUE(FIXED(VLOOKUP($BA$5&amp;E$43&amp;$C$41&amp;$C$54&amp;"Non-Māori",Top10Data,7,FALSE),0))),"–"))</f>
        <v>369.4</v>
      </c>
      <c r="F54" s="96">
        <f t="shared" si="7"/>
        <v>378.8</v>
      </c>
      <c r="G54" s="96">
        <f t="shared" si="7"/>
        <v>375.4</v>
      </c>
      <c r="H54" s="96">
        <f t="shared" si="7"/>
        <v>386.6</v>
      </c>
      <c r="I54" s="96">
        <f t="shared" si="7"/>
        <v>374.9</v>
      </c>
      <c r="J54" s="96">
        <f t="shared" si="7"/>
        <v>363.6</v>
      </c>
      <c r="K54" s="96">
        <f t="shared" si="7"/>
        <v>361.8</v>
      </c>
      <c r="L54" s="96">
        <f t="shared" si="7"/>
        <v>354.4</v>
      </c>
      <c r="M54" s="96">
        <f t="shared" si="7"/>
        <v>361.7</v>
      </c>
      <c r="N54" s="96">
        <f t="shared" si="7"/>
        <v>347.9</v>
      </c>
      <c r="O54" s="57"/>
      <c r="P54" s="73"/>
      <c r="Q54" s="73"/>
      <c r="R54" s="73"/>
      <c r="S54" s="73"/>
      <c r="T54" s="73"/>
      <c r="U54" s="73"/>
      <c r="V54" s="73"/>
      <c r="W54" s="73"/>
      <c r="X54" s="73"/>
      <c r="Y54" s="73"/>
      <c r="Z54" s="74"/>
      <c r="AA54" s="74"/>
      <c r="AB54" s="74"/>
      <c r="AC54" s="74"/>
      <c r="AD54" s="74"/>
      <c r="AE54" s="74"/>
      <c r="AF54" s="74"/>
      <c r="AG54" s="74"/>
      <c r="AH54" s="74"/>
      <c r="AI54" s="74"/>
      <c r="AJ54" s="74"/>
      <c r="AK54" s="74"/>
      <c r="AL54" s="74"/>
      <c r="AM54" s="74"/>
      <c r="AN54" s="75"/>
      <c r="AO54" s="76"/>
      <c r="AP54" s="76"/>
      <c r="AQ54" s="76"/>
      <c r="AR54" s="74"/>
      <c r="AS54" s="74"/>
      <c r="AT54" s="74"/>
      <c r="AU54" s="74"/>
      <c r="AV54" s="74"/>
      <c r="AW54" s="74"/>
      <c r="AX54" s="74"/>
      <c r="AY54" s="74"/>
      <c r="AZ54" s="176"/>
      <c r="BA54" s="176"/>
      <c r="BB54" s="176"/>
    </row>
    <row r="55" spans="1:68" ht="18" x14ac:dyDescent="0.25">
      <c r="A55" s="73"/>
      <c r="B55" s="89"/>
      <c r="C55" s="98" t="s">
        <v>4</v>
      </c>
      <c r="D55" s="98"/>
      <c r="E55" s="118">
        <f t="shared" ref="E55:N55" si="8">IF(D55="–","–", IFERROR(IF($BB$7="Rate",VALUE(FIXED(VLOOKUP($BA$5&amp;E$43&amp;$C$41&amp;$C$55&amp;"Non-Māori",Top10Data,8,FALSE),1)),VALUE(FIXED(VLOOKUP($BA$5&amp;E$43&amp;$C$41&amp;$C$55&amp;"Non-Māori",Top10Data,7,FALSE),0))),"–"))</f>
        <v>297.60000000000002</v>
      </c>
      <c r="F55" s="118">
        <f t="shared" si="8"/>
        <v>301</v>
      </c>
      <c r="G55" s="118">
        <f t="shared" si="8"/>
        <v>312.10000000000002</v>
      </c>
      <c r="H55" s="118">
        <f t="shared" si="8"/>
        <v>298.60000000000002</v>
      </c>
      <c r="I55" s="118">
        <f t="shared" si="8"/>
        <v>305.10000000000002</v>
      </c>
      <c r="J55" s="118">
        <f t="shared" si="8"/>
        <v>294.7</v>
      </c>
      <c r="K55" s="118">
        <f t="shared" si="8"/>
        <v>304.39999999999998</v>
      </c>
      <c r="L55" s="118">
        <f t="shared" si="8"/>
        <v>306.5</v>
      </c>
      <c r="M55" s="118">
        <f t="shared" si="8"/>
        <v>307.10000000000002</v>
      </c>
      <c r="N55" s="118">
        <f t="shared" si="8"/>
        <v>300</v>
      </c>
      <c r="O55" s="57"/>
      <c r="P55" s="73"/>
      <c r="Q55" s="73"/>
      <c r="R55" s="73"/>
      <c r="S55" s="73"/>
      <c r="T55" s="73"/>
      <c r="U55" s="73"/>
      <c r="V55" s="73"/>
      <c r="W55" s="73"/>
      <c r="X55" s="73"/>
      <c r="Y55" s="73"/>
      <c r="Z55" s="74"/>
      <c r="AA55" s="74"/>
      <c r="AB55" s="74"/>
      <c r="AC55" s="74"/>
      <c r="AD55" s="74"/>
      <c r="AE55" s="74"/>
      <c r="AF55" s="74"/>
      <c r="AG55" s="74"/>
      <c r="AH55" s="74"/>
      <c r="AI55" s="74"/>
      <c r="AJ55" s="74"/>
      <c r="AK55" s="74"/>
      <c r="AL55" s="74"/>
      <c r="AM55" s="74"/>
      <c r="AN55" s="75"/>
      <c r="AO55" s="76"/>
      <c r="AP55" s="76"/>
      <c r="AQ55" s="76"/>
      <c r="AR55" s="74"/>
      <c r="AS55" s="74"/>
      <c r="AT55" s="74"/>
      <c r="AU55" s="74"/>
      <c r="AV55" s="74"/>
      <c r="AW55" s="74"/>
      <c r="AX55" s="74"/>
      <c r="AY55" s="74"/>
      <c r="AZ55" s="176"/>
      <c r="BA55" s="176"/>
      <c r="BB55" s="176"/>
    </row>
    <row r="56" spans="1:68" ht="18" customHeight="1" x14ac:dyDescent="0.25">
      <c r="A56" s="73"/>
      <c r="B56" s="89"/>
      <c r="C56" s="99" t="str">
        <f>IF($BA$5="Reg","Source: New Zealand Cancer Registry","Source: New Zealand Mortality Collection")</f>
        <v>Source: New Zealand Cancer Registry</v>
      </c>
      <c r="D56" s="60"/>
      <c r="E56" s="60"/>
      <c r="F56" s="60"/>
      <c r="G56" s="60"/>
      <c r="H56" s="60"/>
      <c r="I56" s="60"/>
      <c r="J56" s="60"/>
      <c r="K56" s="60"/>
      <c r="L56" s="60"/>
      <c r="M56" s="60"/>
      <c r="N56" s="60"/>
      <c r="O56" s="57"/>
      <c r="P56" s="73"/>
      <c r="Q56" s="73"/>
      <c r="R56" s="73"/>
      <c r="S56" s="73"/>
      <c r="T56" s="73"/>
      <c r="U56" s="73"/>
      <c r="V56" s="73"/>
      <c r="W56" s="73"/>
      <c r="X56" s="73"/>
      <c r="Y56" s="73"/>
      <c r="Z56" s="74"/>
      <c r="AA56" s="74"/>
      <c r="AB56" s="74"/>
      <c r="AC56" s="74"/>
      <c r="AD56" s="74"/>
      <c r="AE56" s="74"/>
      <c r="AF56" s="74"/>
      <c r="AG56" s="74"/>
      <c r="AH56" s="74"/>
      <c r="AI56" s="74"/>
      <c r="AJ56" s="74"/>
      <c r="AK56" s="74"/>
      <c r="AL56" s="74"/>
      <c r="AM56" s="74"/>
      <c r="AN56" s="75"/>
      <c r="AO56" s="76"/>
      <c r="AP56" s="76"/>
      <c r="AQ56" s="76"/>
      <c r="AR56" s="74"/>
      <c r="AS56" s="74"/>
      <c r="AT56" s="74"/>
      <c r="AU56" s="74"/>
      <c r="AV56" s="74"/>
      <c r="AW56" s="74"/>
      <c r="AX56" s="74"/>
      <c r="AY56" s="74"/>
      <c r="AZ56" s="176"/>
      <c r="BA56" s="176"/>
      <c r="BB56" s="176"/>
    </row>
    <row r="57" spans="1:68" ht="18" customHeight="1" x14ac:dyDescent="0.25">
      <c r="A57" s="73"/>
      <c r="B57" s="89"/>
      <c r="C57" s="100" t="str">
        <f>IF($BB$7="Rate","Note: rates are expressed per 100,000 population and age standardised to the WHO World Standard Population.","")</f>
        <v>Note: rates are expressed per 100,000 population and age standardised to the WHO World Standard Population.</v>
      </c>
      <c r="D57" s="94"/>
      <c r="E57" s="94"/>
      <c r="F57" s="94"/>
      <c r="G57" s="94"/>
      <c r="H57" s="94"/>
      <c r="I57" s="94"/>
      <c r="J57" s="94"/>
      <c r="K57" s="94"/>
      <c r="L57" s="94"/>
      <c r="M57" s="94"/>
      <c r="N57" s="94"/>
      <c r="O57" s="57"/>
      <c r="P57" s="73"/>
      <c r="Q57" s="73"/>
      <c r="R57" s="95"/>
      <c r="S57" s="74"/>
      <c r="T57" s="74"/>
      <c r="U57" s="74"/>
      <c r="V57" s="74"/>
      <c r="W57" s="74"/>
      <c r="X57" s="74"/>
      <c r="Y57" s="74"/>
      <c r="Z57" s="74"/>
      <c r="AA57" s="74"/>
      <c r="AB57" s="74"/>
      <c r="AC57" s="74"/>
      <c r="AD57" s="74"/>
      <c r="AE57" s="74"/>
      <c r="AF57" s="74"/>
      <c r="AG57" s="74"/>
      <c r="AH57" s="74"/>
      <c r="AI57" s="74"/>
      <c r="AJ57" s="74"/>
      <c r="AK57" s="74"/>
      <c r="AL57" s="74"/>
      <c r="AM57" s="74"/>
      <c r="AN57" s="75"/>
      <c r="AO57" s="76"/>
      <c r="AP57" s="76"/>
      <c r="AQ57" s="76"/>
      <c r="AR57" s="74"/>
      <c r="AS57" s="74"/>
      <c r="AT57" s="74"/>
      <c r="AU57" s="74"/>
      <c r="AV57" s="74"/>
      <c r="AW57" s="74"/>
      <c r="AX57" s="74"/>
      <c r="AY57" s="74"/>
      <c r="AZ57" s="176"/>
      <c r="BA57" s="176"/>
      <c r="BB57" s="176"/>
    </row>
    <row r="58" spans="1:68" s="3" customFormat="1" x14ac:dyDescent="0.2">
      <c r="A58" s="1"/>
      <c r="B58" s="8"/>
      <c r="C58" s="8"/>
      <c r="D58" s="192"/>
      <c r="E58" s="192" t="s">
        <v>10</v>
      </c>
      <c r="F58" s="192"/>
      <c r="G58" s="192"/>
      <c r="H58" s="192"/>
      <c r="I58" s="192"/>
      <c r="J58" s="192"/>
      <c r="K58" s="192"/>
      <c r="L58" s="192"/>
      <c r="M58" s="192"/>
      <c r="N58" s="192"/>
      <c r="O58" s="173"/>
      <c r="R58" s="1"/>
      <c r="AN58" s="4"/>
      <c r="AO58" s="5"/>
      <c r="AP58" s="5"/>
      <c r="AQ58" s="5"/>
      <c r="AZ58" s="177"/>
      <c r="BA58" s="177"/>
      <c r="BB58" s="177"/>
      <c r="BC58" s="177"/>
      <c r="BD58" s="177"/>
      <c r="BE58" s="177"/>
      <c r="BF58" s="177"/>
      <c r="BG58" s="177"/>
      <c r="BH58" s="177"/>
      <c r="BI58" s="177"/>
      <c r="BJ58" s="177"/>
      <c r="BK58" s="177"/>
      <c r="BL58" s="177"/>
      <c r="BM58" s="177"/>
      <c r="BN58" s="177"/>
      <c r="BO58" s="177"/>
      <c r="BP58" s="177"/>
    </row>
    <row r="59" spans="1:68" s="3" customFormat="1" x14ac:dyDescent="0.2">
      <c r="A59" s="1"/>
      <c r="B59" s="174"/>
      <c r="C59" s="174"/>
      <c r="D59" s="192"/>
      <c r="E59" s="192">
        <v>2006</v>
      </c>
      <c r="F59" s="192">
        <v>2007</v>
      </c>
      <c r="G59" s="192">
        <v>2008</v>
      </c>
      <c r="H59" s="192">
        <v>2009</v>
      </c>
      <c r="I59" s="192">
        <v>2010</v>
      </c>
      <c r="J59" s="192">
        <v>2011</v>
      </c>
      <c r="K59" s="192">
        <v>2012</v>
      </c>
      <c r="L59" s="192">
        <v>2013</v>
      </c>
      <c r="M59" s="192">
        <v>2014</v>
      </c>
      <c r="N59" s="192">
        <v>2015</v>
      </c>
      <c r="O59" s="175"/>
      <c r="R59" s="1"/>
      <c r="AN59" s="4"/>
      <c r="AO59" s="5"/>
      <c r="AP59" s="5"/>
      <c r="AQ59" s="5"/>
      <c r="AZ59" s="177"/>
      <c r="BA59" s="177"/>
      <c r="BB59" s="177"/>
      <c r="BC59" s="177"/>
      <c r="BD59" s="177"/>
      <c r="BE59" s="177"/>
      <c r="BF59" s="177"/>
      <c r="BG59" s="177"/>
      <c r="BH59" s="177"/>
      <c r="BI59" s="177"/>
      <c r="BJ59" s="177"/>
      <c r="BK59" s="177"/>
      <c r="BL59" s="177"/>
      <c r="BM59" s="177"/>
      <c r="BN59" s="177"/>
      <c r="BO59" s="177"/>
      <c r="BP59" s="177"/>
    </row>
    <row r="60" spans="1:68" s="3" customFormat="1" x14ac:dyDescent="0.2">
      <c r="A60" s="1"/>
      <c r="B60" s="174"/>
      <c r="C60" s="174"/>
      <c r="D60" s="192"/>
      <c r="E60" s="192" t="s">
        <v>11</v>
      </c>
      <c r="F60" s="192"/>
      <c r="G60" s="192"/>
      <c r="H60" s="192"/>
      <c r="I60" s="192"/>
      <c r="J60" s="192"/>
      <c r="K60" s="192"/>
      <c r="L60" s="192"/>
      <c r="M60" s="192"/>
      <c r="N60" s="192"/>
      <c r="O60" s="175"/>
      <c r="R60" s="1"/>
      <c r="AN60" s="4"/>
      <c r="AO60" s="5"/>
      <c r="AP60" s="5"/>
      <c r="AQ60" s="5"/>
      <c r="AZ60" s="177"/>
      <c r="BA60" s="177"/>
      <c r="BB60" s="177"/>
      <c r="BC60" s="177"/>
      <c r="BD60" s="177"/>
      <c r="BE60" s="177"/>
      <c r="BF60" s="177"/>
      <c r="BG60" s="177"/>
      <c r="BH60" s="177"/>
      <c r="BI60" s="177"/>
      <c r="BJ60" s="177"/>
      <c r="BK60" s="177"/>
      <c r="BL60" s="177"/>
      <c r="BM60" s="177"/>
      <c r="BN60" s="177"/>
      <c r="BO60" s="177"/>
      <c r="BP60" s="177"/>
    </row>
    <row r="61" spans="1:68" s="3" customFormat="1" x14ac:dyDescent="0.2">
      <c r="A61" s="1"/>
      <c r="B61" s="174"/>
      <c r="C61" s="174"/>
      <c r="D61" s="192"/>
      <c r="E61" s="192">
        <v>2006</v>
      </c>
      <c r="F61" s="192">
        <v>2007</v>
      </c>
      <c r="G61" s="192">
        <v>2008</v>
      </c>
      <c r="H61" s="192">
        <v>2009</v>
      </c>
      <c r="I61" s="192">
        <v>2010</v>
      </c>
      <c r="J61" s="192">
        <v>2011</v>
      </c>
      <c r="K61" s="192">
        <v>2012</v>
      </c>
      <c r="L61" s="192">
        <v>2013</v>
      </c>
      <c r="M61" s="192">
        <v>2014</v>
      </c>
      <c r="N61" s="192">
        <v>2015</v>
      </c>
      <c r="O61" s="175"/>
      <c r="R61" s="9"/>
      <c r="AN61" s="4"/>
      <c r="AO61" s="5"/>
      <c r="AP61" s="5"/>
      <c r="AQ61" s="5"/>
      <c r="AZ61" s="177"/>
      <c r="BA61" s="177"/>
      <c r="BB61" s="177"/>
      <c r="BC61" s="177"/>
      <c r="BD61" s="177"/>
      <c r="BE61" s="177"/>
      <c r="BF61" s="177"/>
      <c r="BG61" s="177"/>
      <c r="BH61" s="177"/>
      <c r="BI61" s="177"/>
      <c r="BJ61" s="177"/>
      <c r="BK61" s="177"/>
      <c r="BL61" s="177"/>
      <c r="BM61" s="177"/>
      <c r="BN61" s="177"/>
      <c r="BO61" s="177"/>
      <c r="BP61" s="177"/>
    </row>
    <row r="62" spans="1:68" s="3" customFormat="1" x14ac:dyDescent="0.2">
      <c r="A62" s="1"/>
      <c r="B62" s="174"/>
      <c r="C62" s="174"/>
      <c r="D62" s="192"/>
      <c r="E62" s="192"/>
      <c r="F62" s="192"/>
      <c r="G62" s="192"/>
      <c r="H62" s="192"/>
      <c r="I62" s="192"/>
      <c r="J62" s="192"/>
      <c r="K62" s="192"/>
      <c r="L62" s="192"/>
      <c r="M62" s="192"/>
      <c r="N62" s="192"/>
      <c r="O62" s="175"/>
      <c r="R62" s="1"/>
      <c r="AN62" s="4"/>
      <c r="AO62" s="5"/>
      <c r="AP62" s="5"/>
      <c r="AQ62" s="5"/>
      <c r="AZ62" s="177"/>
      <c r="BA62" s="177"/>
      <c r="BB62" s="177"/>
      <c r="BC62" s="177"/>
      <c r="BD62" s="177"/>
      <c r="BE62" s="177"/>
      <c r="BF62" s="177"/>
      <c r="BG62" s="177"/>
      <c r="BH62" s="177"/>
      <c r="BI62" s="177"/>
      <c r="BJ62" s="177"/>
      <c r="BK62" s="177"/>
      <c r="BL62" s="177"/>
      <c r="BM62" s="177"/>
      <c r="BN62" s="177"/>
      <c r="BO62" s="177"/>
      <c r="BP62" s="177"/>
    </row>
    <row r="63" spans="1:68" s="3" customFormat="1" x14ac:dyDescent="0.2">
      <c r="A63" s="1"/>
      <c r="B63" s="174"/>
      <c r="C63" s="174"/>
      <c r="D63" s="174"/>
      <c r="E63" s="174"/>
      <c r="F63" s="174"/>
      <c r="G63" s="174"/>
      <c r="H63" s="174"/>
      <c r="I63" s="174"/>
      <c r="J63" s="174"/>
      <c r="K63" s="174"/>
      <c r="L63" s="174"/>
      <c r="M63" s="174"/>
      <c r="N63" s="174"/>
      <c r="O63" s="174"/>
      <c r="R63" s="1"/>
      <c r="AN63" s="4"/>
      <c r="AO63" s="5"/>
      <c r="AP63" s="5"/>
      <c r="AQ63" s="5"/>
      <c r="AZ63" s="177"/>
      <c r="BA63" s="177"/>
      <c r="BB63" s="177"/>
      <c r="BC63" s="177"/>
      <c r="BD63" s="177"/>
      <c r="BE63" s="177"/>
      <c r="BF63" s="177"/>
      <c r="BG63" s="177"/>
      <c r="BH63" s="177"/>
      <c r="BI63" s="177"/>
      <c r="BJ63" s="177"/>
      <c r="BK63" s="177"/>
      <c r="BL63" s="177"/>
      <c r="BM63" s="177"/>
      <c r="BN63" s="177"/>
      <c r="BO63" s="177"/>
      <c r="BP63" s="177"/>
    </row>
    <row r="64" spans="1:68" s="3" customFormat="1" x14ac:dyDescent="0.2">
      <c r="A64" s="1"/>
      <c r="B64" s="163"/>
      <c r="C64" s="163"/>
      <c r="D64" s="163"/>
      <c r="E64" s="163"/>
      <c r="F64" s="163"/>
      <c r="G64" s="163"/>
      <c r="H64" s="163"/>
      <c r="I64" s="163"/>
      <c r="J64" s="163"/>
      <c r="K64" s="163"/>
      <c r="L64" s="163"/>
      <c r="M64" s="163"/>
      <c r="N64" s="163"/>
      <c r="O64" s="164"/>
      <c r="R64" s="1"/>
      <c r="AN64" s="4"/>
      <c r="AO64" s="5"/>
      <c r="AP64" s="5"/>
      <c r="AQ64" s="5"/>
      <c r="AZ64" s="177"/>
      <c r="BA64" s="177"/>
      <c r="BB64" s="177"/>
      <c r="BC64" s="177"/>
      <c r="BD64" s="177"/>
      <c r="BE64" s="177"/>
      <c r="BF64" s="177"/>
      <c r="BG64" s="177"/>
      <c r="BH64" s="177"/>
      <c r="BI64" s="177"/>
      <c r="BJ64" s="177"/>
      <c r="BK64" s="177"/>
      <c r="BL64" s="177"/>
      <c r="BM64" s="177"/>
      <c r="BN64" s="177"/>
      <c r="BO64" s="177"/>
      <c r="BP64" s="177"/>
    </row>
    <row r="65" spans="1:68" s="3" customFormat="1" x14ac:dyDescent="0.2">
      <c r="A65" s="1"/>
      <c r="B65" s="163"/>
      <c r="C65" s="163"/>
      <c r="D65" s="163"/>
      <c r="E65" s="163"/>
      <c r="F65" s="163"/>
      <c r="G65" s="163"/>
      <c r="H65" s="163"/>
      <c r="I65" s="163"/>
      <c r="J65" s="163"/>
      <c r="K65" s="163"/>
      <c r="L65" s="163"/>
      <c r="M65" s="163"/>
      <c r="N65" s="163"/>
      <c r="O65" s="164"/>
      <c r="R65" s="9"/>
      <c r="AN65" s="4"/>
      <c r="AO65" s="5"/>
      <c r="AP65" s="5"/>
      <c r="AQ65" s="5"/>
      <c r="AZ65" s="177"/>
      <c r="BA65" s="177"/>
      <c r="BB65" s="177"/>
      <c r="BC65" s="177"/>
      <c r="BD65" s="177"/>
      <c r="BE65" s="177"/>
      <c r="BF65" s="177"/>
      <c r="BG65" s="177"/>
      <c r="BH65" s="177"/>
      <c r="BI65" s="177"/>
      <c r="BJ65" s="177"/>
      <c r="BK65" s="177"/>
      <c r="BL65" s="177"/>
      <c r="BM65" s="177"/>
      <c r="BN65" s="177"/>
      <c r="BO65" s="177"/>
      <c r="BP65" s="177"/>
    </row>
    <row r="66" spans="1:68" s="3" customFormat="1" x14ac:dyDescent="0.2">
      <c r="A66" s="1"/>
      <c r="B66" s="163"/>
      <c r="C66" s="163"/>
      <c r="D66" s="163"/>
      <c r="E66" s="163"/>
      <c r="F66" s="163"/>
      <c r="G66" s="163"/>
      <c r="H66" s="163"/>
      <c r="I66" s="163"/>
      <c r="J66" s="163"/>
      <c r="K66" s="163"/>
      <c r="L66" s="163"/>
      <c r="M66" s="163"/>
      <c r="N66" s="163"/>
      <c r="O66" s="164"/>
      <c r="R66" s="1"/>
      <c r="AN66" s="4"/>
      <c r="AO66" s="5"/>
      <c r="AP66" s="5"/>
      <c r="AQ66" s="5"/>
      <c r="AZ66" s="177"/>
      <c r="BA66" s="177"/>
      <c r="BB66" s="177"/>
      <c r="BC66" s="177"/>
      <c r="BD66" s="177"/>
      <c r="BE66" s="177"/>
      <c r="BF66" s="177"/>
      <c r="BG66" s="177"/>
      <c r="BH66" s="177"/>
      <c r="BI66" s="177"/>
      <c r="BJ66" s="177"/>
      <c r="BK66" s="177"/>
      <c r="BL66" s="177"/>
      <c r="BM66" s="177"/>
      <c r="BN66" s="177"/>
      <c r="BO66" s="177"/>
      <c r="BP66" s="177"/>
    </row>
    <row r="67" spans="1:68" s="3" customFormat="1" x14ac:dyDescent="0.2">
      <c r="A67" s="1"/>
      <c r="B67" s="163"/>
      <c r="C67" s="163"/>
      <c r="D67" s="163"/>
      <c r="E67" s="163"/>
      <c r="F67" s="163"/>
      <c r="G67" s="163"/>
      <c r="H67" s="163"/>
      <c r="I67" s="163"/>
      <c r="J67" s="163"/>
      <c r="K67" s="163"/>
      <c r="L67" s="163"/>
      <c r="M67" s="163"/>
      <c r="N67" s="163"/>
      <c r="O67" s="164"/>
      <c r="R67" s="1"/>
      <c r="AN67" s="4"/>
      <c r="AO67" s="5"/>
      <c r="AP67" s="5"/>
      <c r="AQ67" s="5"/>
      <c r="AZ67" s="177"/>
      <c r="BA67" s="177"/>
      <c r="BB67" s="177"/>
      <c r="BC67" s="177"/>
      <c r="BD67" s="177"/>
      <c r="BE67" s="177"/>
      <c r="BF67" s="177"/>
      <c r="BG67" s="177"/>
      <c r="BH67" s="177"/>
      <c r="BI67" s="177"/>
      <c r="BJ67" s="177"/>
      <c r="BK67" s="177"/>
      <c r="BL67" s="177"/>
      <c r="BM67" s="177"/>
      <c r="BN67" s="177"/>
      <c r="BO67" s="177"/>
      <c r="BP67" s="177"/>
    </row>
    <row r="68" spans="1:68" s="3" customFormat="1" x14ac:dyDescent="0.2">
      <c r="A68" s="1"/>
      <c r="B68" s="163"/>
      <c r="C68" s="163"/>
      <c r="D68" s="163"/>
      <c r="E68" s="163"/>
      <c r="F68" s="163"/>
      <c r="G68" s="163"/>
      <c r="H68" s="163"/>
      <c r="I68" s="163"/>
      <c r="J68" s="163"/>
      <c r="K68" s="163"/>
      <c r="L68" s="163"/>
      <c r="M68" s="163"/>
      <c r="N68" s="163"/>
      <c r="O68" s="164"/>
      <c r="R68" s="1"/>
      <c r="AN68" s="4"/>
      <c r="AO68" s="5"/>
      <c r="AP68" s="5"/>
      <c r="AQ68" s="5"/>
      <c r="AZ68" s="177"/>
      <c r="BA68" s="177"/>
      <c r="BB68" s="177"/>
      <c r="BC68" s="177"/>
      <c r="BD68" s="177"/>
      <c r="BE68" s="177"/>
      <c r="BF68" s="177"/>
      <c r="BG68" s="177"/>
      <c r="BH68" s="177"/>
      <c r="BI68" s="177"/>
      <c r="BJ68" s="177"/>
      <c r="BK68" s="177"/>
      <c r="BL68" s="177"/>
      <c r="BM68" s="177"/>
      <c r="BN68" s="177"/>
      <c r="BO68" s="177"/>
      <c r="BP68" s="177"/>
    </row>
    <row r="69" spans="1:68" s="3" customFormat="1" x14ac:dyDescent="0.2">
      <c r="A69" s="1"/>
      <c r="B69" s="163"/>
      <c r="C69" s="163"/>
      <c r="D69" s="163"/>
      <c r="E69" s="163"/>
      <c r="F69" s="163"/>
      <c r="G69" s="163"/>
      <c r="H69" s="163"/>
      <c r="I69" s="163"/>
      <c r="J69" s="163"/>
      <c r="K69" s="163"/>
      <c r="L69" s="163"/>
      <c r="M69" s="163"/>
      <c r="N69" s="163"/>
      <c r="O69" s="164"/>
      <c r="AN69" s="4"/>
      <c r="AO69" s="5"/>
      <c r="AP69" s="5"/>
      <c r="AQ69" s="5"/>
      <c r="AZ69" s="177"/>
      <c r="BA69" s="177"/>
      <c r="BB69" s="177"/>
      <c r="BC69" s="177"/>
      <c r="BD69" s="177"/>
      <c r="BE69" s="177"/>
      <c r="BF69" s="177"/>
      <c r="BG69" s="177"/>
      <c r="BH69" s="177"/>
      <c r="BI69" s="177"/>
      <c r="BJ69" s="177"/>
      <c r="BK69" s="177"/>
      <c r="BL69" s="177"/>
      <c r="BM69" s="177"/>
      <c r="BN69" s="177"/>
      <c r="BO69" s="177"/>
      <c r="BP69" s="177"/>
    </row>
    <row r="70" spans="1:68" s="3" customFormat="1" x14ac:dyDescent="0.2">
      <c r="A70" s="1"/>
      <c r="B70" s="163"/>
      <c r="C70" s="163"/>
      <c r="D70" s="163"/>
      <c r="E70" s="163"/>
      <c r="F70" s="163"/>
      <c r="G70" s="163"/>
      <c r="H70" s="163"/>
      <c r="I70" s="163"/>
      <c r="J70" s="163"/>
      <c r="K70" s="163"/>
      <c r="L70" s="163"/>
      <c r="M70" s="163"/>
      <c r="N70" s="163"/>
      <c r="O70" s="164"/>
      <c r="AN70" s="4"/>
      <c r="AO70" s="5"/>
      <c r="AP70" s="5"/>
      <c r="AQ70" s="5"/>
      <c r="AZ70" s="177"/>
      <c r="BA70" s="177"/>
      <c r="BB70" s="177"/>
      <c r="BC70" s="177"/>
      <c r="BD70" s="177"/>
      <c r="BE70" s="177"/>
      <c r="BF70" s="177"/>
      <c r="BG70" s="177"/>
      <c r="BH70" s="177"/>
      <c r="BI70" s="177"/>
      <c r="BJ70" s="177"/>
      <c r="BK70" s="177"/>
      <c r="BL70" s="177"/>
      <c r="BM70" s="177"/>
      <c r="BN70" s="177"/>
      <c r="BO70" s="177"/>
      <c r="BP70" s="177"/>
    </row>
    <row r="71" spans="1:68" s="3" customFormat="1" x14ac:dyDescent="0.2">
      <c r="A71" s="1"/>
      <c r="B71" s="163"/>
      <c r="C71" s="163"/>
      <c r="D71" s="163"/>
      <c r="E71" s="163"/>
      <c r="F71" s="163"/>
      <c r="G71" s="163"/>
      <c r="H71" s="163"/>
      <c r="I71" s="163"/>
      <c r="J71" s="163"/>
      <c r="K71" s="163"/>
      <c r="L71" s="163"/>
      <c r="M71" s="163"/>
      <c r="N71" s="163"/>
      <c r="O71" s="164"/>
      <c r="AN71" s="4"/>
      <c r="AO71" s="5"/>
      <c r="AP71" s="5"/>
      <c r="AQ71" s="5"/>
      <c r="AZ71" s="177"/>
      <c r="BA71" s="177"/>
      <c r="BB71" s="177"/>
      <c r="BC71" s="177"/>
      <c r="BD71" s="177"/>
      <c r="BE71" s="177"/>
      <c r="BF71" s="177"/>
      <c r="BG71" s="177"/>
      <c r="BH71" s="177"/>
      <c r="BI71" s="177"/>
      <c r="BJ71" s="177"/>
      <c r="BK71" s="177"/>
      <c r="BL71" s="177"/>
      <c r="BM71" s="177"/>
      <c r="BN71" s="177"/>
      <c r="BO71" s="177"/>
      <c r="BP71" s="177"/>
    </row>
    <row r="72" spans="1:68" s="3" customFormat="1" x14ac:dyDescent="0.2">
      <c r="A72" s="1"/>
      <c r="B72" s="163"/>
      <c r="C72" s="163"/>
      <c r="D72" s="163"/>
      <c r="E72" s="163"/>
      <c r="F72" s="163"/>
      <c r="G72" s="163"/>
      <c r="H72" s="163"/>
      <c r="I72" s="163"/>
      <c r="J72" s="163"/>
      <c r="K72" s="163"/>
      <c r="L72" s="163"/>
      <c r="M72" s="163"/>
      <c r="N72" s="163"/>
      <c r="O72" s="164"/>
      <c r="AN72" s="4"/>
      <c r="AO72" s="5"/>
      <c r="AP72" s="5"/>
      <c r="AQ72" s="5"/>
      <c r="AZ72" s="177"/>
      <c r="BA72" s="177"/>
      <c r="BB72" s="177"/>
      <c r="BC72" s="177"/>
      <c r="BD72" s="177"/>
      <c r="BE72" s="177"/>
      <c r="BF72" s="177"/>
      <c r="BG72" s="177"/>
      <c r="BH72" s="177"/>
      <c r="BI72" s="177"/>
      <c r="BJ72" s="177"/>
      <c r="BK72" s="177"/>
      <c r="BL72" s="177"/>
      <c r="BM72" s="177"/>
      <c r="BN72" s="177"/>
      <c r="BO72" s="177"/>
      <c r="BP72" s="177"/>
    </row>
    <row r="73" spans="1:68" s="3" customFormat="1" x14ac:dyDescent="0.2">
      <c r="A73" s="1"/>
      <c r="B73" s="163"/>
      <c r="C73" s="163"/>
      <c r="D73" s="163"/>
      <c r="E73" s="163"/>
      <c r="F73" s="163"/>
      <c r="G73" s="163"/>
      <c r="H73" s="163"/>
      <c r="I73" s="163"/>
      <c r="J73" s="163"/>
      <c r="K73" s="163"/>
      <c r="L73" s="163"/>
      <c r="M73" s="163"/>
      <c r="N73" s="163"/>
      <c r="O73" s="164"/>
      <c r="AN73" s="4"/>
      <c r="AO73" s="5"/>
      <c r="AP73" s="5"/>
      <c r="AQ73" s="5"/>
      <c r="AZ73" s="177"/>
      <c r="BA73" s="177"/>
      <c r="BB73" s="177"/>
      <c r="BC73" s="177"/>
      <c r="BD73" s="177"/>
      <c r="BE73" s="177"/>
      <c r="BF73" s="177"/>
      <c r="BG73" s="177"/>
      <c r="BH73" s="177"/>
      <c r="BI73" s="177"/>
      <c r="BJ73" s="177"/>
      <c r="BK73" s="177"/>
      <c r="BL73" s="177"/>
      <c r="BM73" s="177"/>
      <c r="BN73" s="177"/>
      <c r="BO73" s="177"/>
      <c r="BP73" s="177"/>
    </row>
    <row r="74" spans="1:68" s="3" customFormat="1" x14ac:dyDescent="0.2">
      <c r="A74" s="1"/>
      <c r="B74" s="163"/>
      <c r="C74" s="163"/>
      <c r="D74" s="163"/>
      <c r="E74" s="163"/>
      <c r="F74" s="163"/>
      <c r="G74" s="163"/>
      <c r="H74" s="163"/>
      <c r="I74" s="163"/>
      <c r="J74" s="163"/>
      <c r="K74" s="163"/>
      <c r="L74" s="163"/>
      <c r="M74" s="163"/>
      <c r="N74" s="163"/>
      <c r="O74" s="164"/>
      <c r="AN74" s="4"/>
      <c r="AO74" s="5"/>
      <c r="AP74" s="5"/>
      <c r="AQ74" s="5"/>
      <c r="AZ74" s="177"/>
      <c r="BA74" s="177"/>
      <c r="BB74" s="177"/>
      <c r="BC74" s="177"/>
      <c r="BD74" s="177"/>
      <c r="BE74" s="177"/>
      <c r="BF74" s="177"/>
      <c r="BG74" s="177"/>
      <c r="BH74" s="177"/>
      <c r="BI74" s="177"/>
      <c r="BJ74" s="177"/>
      <c r="BK74" s="177"/>
      <c r="BL74" s="177"/>
      <c r="BM74" s="177"/>
      <c r="BN74" s="177"/>
      <c r="BO74" s="177"/>
      <c r="BP74" s="177"/>
    </row>
    <row r="75" spans="1:68" s="3" customFormat="1" x14ac:dyDescent="0.2">
      <c r="A75" s="1"/>
      <c r="B75" s="163"/>
      <c r="C75" s="163"/>
      <c r="D75" s="163"/>
      <c r="E75" s="163"/>
      <c r="F75" s="163"/>
      <c r="G75" s="163"/>
      <c r="H75" s="163"/>
      <c r="I75" s="163"/>
      <c r="J75" s="163"/>
      <c r="K75" s="163"/>
      <c r="L75" s="163"/>
      <c r="M75" s="163"/>
      <c r="N75" s="163"/>
      <c r="O75" s="164"/>
      <c r="AN75" s="4"/>
      <c r="AO75" s="5"/>
      <c r="AP75" s="5"/>
      <c r="AQ75" s="5"/>
      <c r="AZ75" s="177"/>
      <c r="BA75" s="177"/>
      <c r="BB75" s="177"/>
      <c r="BC75" s="177"/>
      <c r="BD75" s="177"/>
      <c r="BE75" s="177"/>
      <c r="BF75" s="177"/>
      <c r="BG75" s="177"/>
      <c r="BH75" s="177"/>
      <c r="BI75" s="177"/>
      <c r="BJ75" s="177"/>
      <c r="BK75" s="177"/>
      <c r="BL75" s="177"/>
      <c r="BM75" s="177"/>
      <c r="BN75" s="177"/>
      <c r="BO75" s="177"/>
      <c r="BP75" s="177"/>
    </row>
    <row r="76" spans="1:68" s="3" customFormat="1" x14ac:dyDescent="0.2">
      <c r="A76" s="1"/>
      <c r="O76" s="1"/>
      <c r="AN76" s="4"/>
      <c r="AO76" s="5"/>
      <c r="AP76" s="5"/>
      <c r="AQ76" s="5"/>
      <c r="AZ76" s="177"/>
      <c r="BA76" s="177"/>
      <c r="BB76" s="177"/>
      <c r="BC76" s="177"/>
      <c r="BD76" s="177"/>
      <c r="BE76" s="177"/>
      <c r="BF76" s="177"/>
      <c r="BG76" s="177"/>
      <c r="BH76" s="177"/>
      <c r="BI76" s="177"/>
      <c r="BJ76" s="177"/>
      <c r="BK76" s="177"/>
      <c r="BL76" s="177"/>
      <c r="BM76" s="177"/>
      <c r="BN76" s="177"/>
      <c r="BO76" s="177"/>
      <c r="BP76" s="177"/>
    </row>
    <row r="77" spans="1:68" s="3" customFormat="1" x14ac:dyDescent="0.2">
      <c r="A77" s="1"/>
      <c r="O77" s="1"/>
      <c r="AN77" s="4"/>
      <c r="AO77" s="5"/>
      <c r="AP77" s="5"/>
      <c r="AQ77" s="5"/>
      <c r="AZ77" s="177"/>
      <c r="BA77" s="177"/>
      <c r="BB77" s="177"/>
      <c r="BC77" s="177"/>
      <c r="BD77" s="177"/>
      <c r="BE77" s="177"/>
      <c r="BF77" s="177"/>
      <c r="BG77" s="177"/>
      <c r="BH77" s="177"/>
      <c r="BI77" s="177"/>
      <c r="BJ77" s="177"/>
      <c r="BK77" s="177"/>
      <c r="BL77" s="177"/>
      <c r="BM77" s="177"/>
      <c r="BN77" s="177"/>
      <c r="BO77" s="177"/>
      <c r="BP77" s="177"/>
    </row>
    <row r="78" spans="1:68" s="3" customFormat="1" x14ac:dyDescent="0.2">
      <c r="A78" s="1"/>
      <c r="O78" s="1"/>
      <c r="AN78" s="4"/>
      <c r="AO78" s="5"/>
      <c r="AP78" s="5"/>
      <c r="AQ78" s="5"/>
      <c r="AZ78" s="177"/>
      <c r="BA78" s="177"/>
      <c r="BB78" s="177"/>
      <c r="BC78" s="177"/>
      <c r="BD78" s="177"/>
      <c r="BE78" s="177"/>
      <c r="BF78" s="177"/>
      <c r="BG78" s="177"/>
      <c r="BH78" s="177"/>
      <c r="BI78" s="177"/>
      <c r="BJ78" s="177"/>
      <c r="BK78" s="177"/>
      <c r="BL78" s="177"/>
      <c r="BM78" s="177"/>
      <c r="BN78" s="177"/>
      <c r="BO78" s="177"/>
      <c r="BP78" s="177"/>
    </row>
    <row r="79" spans="1:68" s="3" customFormat="1" x14ac:dyDescent="0.2">
      <c r="A79" s="1"/>
      <c r="O79" s="1"/>
      <c r="AN79" s="4"/>
      <c r="AO79" s="5"/>
      <c r="AP79" s="5"/>
      <c r="AQ79" s="5"/>
      <c r="AZ79" s="177"/>
      <c r="BA79" s="177"/>
      <c r="BB79" s="177"/>
      <c r="BC79" s="177"/>
      <c r="BD79" s="177"/>
      <c r="BE79" s="177"/>
      <c r="BF79" s="177"/>
      <c r="BG79" s="177"/>
      <c r="BH79" s="177"/>
      <c r="BI79" s="177"/>
      <c r="BJ79" s="177"/>
      <c r="BK79" s="177"/>
      <c r="BL79" s="177"/>
      <c r="BM79" s="177"/>
      <c r="BN79" s="177"/>
      <c r="BO79" s="177"/>
      <c r="BP79" s="177"/>
    </row>
    <row r="80" spans="1:68" s="3" customFormat="1" x14ac:dyDescent="0.2">
      <c r="A80" s="1"/>
      <c r="O80" s="1"/>
      <c r="AN80" s="4"/>
      <c r="AO80" s="5"/>
      <c r="AP80" s="5"/>
      <c r="AQ80" s="5"/>
      <c r="AZ80" s="177"/>
      <c r="BA80" s="177"/>
      <c r="BB80" s="177"/>
      <c r="BC80" s="177"/>
      <c r="BD80" s="177"/>
      <c r="BE80" s="177"/>
      <c r="BF80" s="177"/>
      <c r="BG80" s="177"/>
      <c r="BH80" s="177"/>
      <c r="BI80" s="177"/>
      <c r="BJ80" s="177"/>
      <c r="BK80" s="177"/>
      <c r="BL80" s="177"/>
      <c r="BM80" s="177"/>
      <c r="BN80" s="177"/>
      <c r="BO80" s="177"/>
      <c r="BP80" s="177"/>
    </row>
    <row r="81" spans="1:68" s="3" customFormat="1" x14ac:dyDescent="0.2">
      <c r="A81" s="1"/>
      <c r="O81" s="1"/>
      <c r="AN81" s="4"/>
      <c r="AO81" s="5"/>
      <c r="AP81" s="5"/>
      <c r="AQ81" s="5"/>
      <c r="AZ81" s="177"/>
      <c r="BA81" s="177"/>
      <c r="BB81" s="177"/>
      <c r="BC81" s="177"/>
      <c r="BD81" s="177"/>
      <c r="BE81" s="177"/>
      <c r="BF81" s="177"/>
      <c r="BG81" s="177"/>
      <c r="BH81" s="177"/>
      <c r="BI81" s="177"/>
      <c r="BJ81" s="177"/>
      <c r="BK81" s="177"/>
      <c r="BL81" s="177"/>
      <c r="BM81" s="177"/>
      <c r="BN81" s="177"/>
      <c r="BO81" s="177"/>
      <c r="BP81" s="177"/>
    </row>
    <row r="82" spans="1:68" s="3" customFormat="1" x14ac:dyDescent="0.2">
      <c r="A82" s="1"/>
      <c r="O82" s="1"/>
      <c r="AN82" s="4"/>
      <c r="AO82" s="5"/>
      <c r="AP82" s="5"/>
      <c r="AQ82" s="5"/>
      <c r="AZ82" s="177"/>
      <c r="BA82" s="177"/>
      <c r="BB82" s="177"/>
      <c r="BC82" s="177"/>
      <c r="BD82" s="177"/>
      <c r="BE82" s="177"/>
      <c r="BF82" s="177"/>
      <c r="BG82" s="177"/>
      <c r="BH82" s="177"/>
      <c r="BI82" s="177"/>
      <c r="BJ82" s="177"/>
      <c r="BK82" s="177"/>
      <c r="BL82" s="177"/>
      <c r="BM82" s="177"/>
      <c r="BN82" s="177"/>
      <c r="BO82" s="177"/>
      <c r="BP82" s="177"/>
    </row>
    <row r="83" spans="1:68" s="3" customFormat="1" x14ac:dyDescent="0.2">
      <c r="A83" s="1"/>
      <c r="O83" s="1"/>
      <c r="AN83" s="4"/>
      <c r="AO83" s="5"/>
      <c r="AP83" s="5"/>
      <c r="AQ83" s="5"/>
      <c r="AZ83" s="177"/>
      <c r="BA83" s="177"/>
      <c r="BB83" s="177"/>
      <c r="BC83" s="177"/>
      <c r="BD83" s="177"/>
      <c r="BE83" s="177"/>
      <c r="BF83" s="177"/>
      <c r="BG83" s="177"/>
      <c r="BH83" s="177"/>
      <c r="BI83" s="177"/>
      <c r="BJ83" s="177"/>
      <c r="BK83" s="177"/>
      <c r="BL83" s="177"/>
      <c r="BM83" s="177"/>
      <c r="BN83" s="177"/>
      <c r="BO83" s="177"/>
      <c r="BP83" s="177"/>
    </row>
    <row r="84" spans="1:68" s="3" customFormat="1" x14ac:dyDescent="0.2">
      <c r="A84" s="1"/>
      <c r="O84" s="1"/>
      <c r="AN84" s="4"/>
      <c r="AO84" s="5"/>
      <c r="AP84" s="5"/>
      <c r="AQ84" s="5"/>
      <c r="AZ84" s="177"/>
      <c r="BA84" s="177"/>
      <c r="BB84" s="177"/>
      <c r="BC84" s="177"/>
      <c r="BD84" s="177"/>
      <c r="BE84" s="177"/>
      <c r="BF84" s="177"/>
      <c r="BG84" s="177"/>
      <c r="BH84" s="177"/>
      <c r="BI84" s="177"/>
      <c r="BJ84" s="177"/>
      <c r="BK84" s="177"/>
      <c r="BL84" s="177"/>
      <c r="BM84" s="177"/>
      <c r="BN84" s="177"/>
      <c r="BO84" s="177"/>
      <c r="BP84" s="177"/>
    </row>
    <row r="85" spans="1:68" s="3" customFormat="1" x14ac:dyDescent="0.2">
      <c r="A85" s="1"/>
      <c r="O85" s="1"/>
      <c r="AN85" s="4"/>
      <c r="AO85" s="5"/>
      <c r="AP85" s="5"/>
      <c r="AQ85" s="5"/>
      <c r="AZ85" s="177"/>
      <c r="BA85" s="177"/>
      <c r="BB85" s="177"/>
      <c r="BC85" s="177"/>
      <c r="BD85" s="177"/>
      <c r="BE85" s="177"/>
      <c r="BF85" s="177"/>
      <c r="BG85" s="177"/>
      <c r="BH85" s="177"/>
      <c r="BI85" s="177"/>
      <c r="BJ85" s="177"/>
      <c r="BK85" s="177"/>
      <c r="BL85" s="177"/>
      <c r="BM85" s="177"/>
      <c r="BN85" s="177"/>
      <c r="BO85" s="177"/>
      <c r="BP85" s="177"/>
    </row>
    <row r="86" spans="1:68" s="3" customFormat="1" x14ac:dyDescent="0.2">
      <c r="A86" s="1"/>
      <c r="O86" s="1"/>
      <c r="AN86" s="4"/>
      <c r="AO86" s="5"/>
      <c r="AP86" s="5"/>
      <c r="AQ86" s="5"/>
      <c r="AZ86" s="177"/>
      <c r="BA86" s="177"/>
      <c r="BB86" s="177"/>
      <c r="BC86" s="177"/>
      <c r="BD86" s="177"/>
      <c r="BE86" s="177"/>
      <c r="BF86" s="177"/>
      <c r="BG86" s="177"/>
      <c r="BH86" s="177"/>
      <c r="BI86" s="177"/>
      <c r="BJ86" s="177"/>
      <c r="BK86" s="177"/>
      <c r="BL86" s="177"/>
      <c r="BM86" s="177"/>
      <c r="BN86" s="177"/>
      <c r="BO86" s="177"/>
      <c r="BP86" s="177"/>
    </row>
    <row r="87" spans="1:68" s="3" customFormat="1" x14ac:dyDescent="0.2">
      <c r="A87" s="1"/>
      <c r="O87" s="1"/>
      <c r="AN87" s="4"/>
      <c r="AO87" s="5"/>
      <c r="AP87" s="5"/>
      <c r="AQ87" s="5"/>
      <c r="AZ87" s="177"/>
      <c r="BA87" s="177"/>
      <c r="BB87" s="177"/>
      <c r="BC87" s="177"/>
      <c r="BD87" s="177"/>
      <c r="BE87" s="177"/>
      <c r="BF87" s="177"/>
      <c r="BG87" s="177"/>
      <c r="BH87" s="177"/>
      <c r="BI87" s="177"/>
      <c r="BJ87" s="177"/>
      <c r="BK87" s="177"/>
      <c r="BL87" s="177"/>
      <c r="BM87" s="177"/>
      <c r="BN87" s="177"/>
      <c r="BO87" s="177"/>
      <c r="BP87" s="177"/>
    </row>
    <row r="88" spans="1:68" s="3" customFormat="1" x14ac:dyDescent="0.2">
      <c r="A88" s="1"/>
      <c r="O88" s="1"/>
      <c r="AN88" s="4"/>
      <c r="AO88" s="5"/>
      <c r="AP88" s="5"/>
      <c r="AQ88" s="5"/>
      <c r="AZ88" s="177"/>
      <c r="BA88" s="177"/>
      <c r="BB88" s="177"/>
      <c r="BC88" s="177"/>
      <c r="BD88" s="177"/>
      <c r="BE88" s="177"/>
      <c r="BF88" s="177"/>
      <c r="BG88" s="177"/>
      <c r="BH88" s="177"/>
      <c r="BI88" s="177"/>
      <c r="BJ88" s="177"/>
      <c r="BK88" s="177"/>
      <c r="BL88" s="177"/>
      <c r="BM88" s="177"/>
      <c r="BN88" s="177"/>
      <c r="BO88" s="177"/>
      <c r="BP88" s="177"/>
    </row>
    <row r="89" spans="1:68" s="3" customFormat="1" x14ac:dyDescent="0.2">
      <c r="A89" s="1"/>
      <c r="O89" s="1"/>
      <c r="AN89" s="4"/>
      <c r="AO89" s="5"/>
      <c r="AP89" s="5"/>
      <c r="AQ89" s="5"/>
      <c r="AZ89" s="177"/>
      <c r="BA89" s="177"/>
      <c r="BB89" s="177"/>
      <c r="BC89" s="177"/>
      <c r="BD89" s="177"/>
      <c r="BE89" s="177"/>
      <c r="BF89" s="177"/>
      <c r="BG89" s="177"/>
      <c r="BH89" s="177"/>
      <c r="BI89" s="177"/>
      <c r="BJ89" s="177"/>
      <c r="BK89" s="177"/>
      <c r="BL89" s="177"/>
      <c r="BM89" s="177"/>
      <c r="BN89" s="177"/>
      <c r="BO89" s="177"/>
      <c r="BP89" s="177"/>
    </row>
    <row r="90" spans="1:68" s="3" customFormat="1" x14ac:dyDescent="0.2">
      <c r="A90" s="1"/>
      <c r="O90" s="1"/>
      <c r="AN90" s="4"/>
      <c r="AO90" s="5"/>
      <c r="AP90" s="5"/>
      <c r="AQ90" s="5"/>
      <c r="AZ90" s="177"/>
      <c r="BA90" s="177"/>
      <c r="BB90" s="177"/>
      <c r="BC90" s="177"/>
      <c r="BD90" s="177"/>
      <c r="BE90" s="177"/>
      <c r="BF90" s="177"/>
      <c r="BG90" s="177"/>
      <c r="BH90" s="177"/>
      <c r="BI90" s="177"/>
      <c r="BJ90" s="177"/>
      <c r="BK90" s="177"/>
      <c r="BL90" s="177"/>
      <c r="BM90" s="177"/>
      <c r="BN90" s="177"/>
      <c r="BO90" s="177"/>
      <c r="BP90" s="177"/>
    </row>
    <row r="91" spans="1:68" s="3" customFormat="1" x14ac:dyDescent="0.2">
      <c r="A91" s="1"/>
      <c r="O91" s="1"/>
      <c r="AN91" s="4"/>
      <c r="AO91" s="5"/>
      <c r="AP91" s="5"/>
      <c r="AQ91" s="5"/>
      <c r="AZ91" s="177"/>
      <c r="BA91" s="177"/>
      <c r="BB91" s="177"/>
      <c r="BC91" s="177"/>
      <c r="BD91" s="177"/>
      <c r="BE91" s="177"/>
      <c r="BF91" s="177"/>
      <c r="BG91" s="177"/>
      <c r="BH91" s="177"/>
      <c r="BI91" s="177"/>
      <c r="BJ91" s="177"/>
      <c r="BK91" s="177"/>
      <c r="BL91" s="177"/>
      <c r="BM91" s="177"/>
      <c r="BN91" s="177"/>
      <c r="BO91" s="177"/>
      <c r="BP91" s="177"/>
    </row>
    <row r="92" spans="1:68" s="3" customFormat="1" x14ac:dyDescent="0.2">
      <c r="A92" s="1"/>
      <c r="O92" s="1"/>
      <c r="AN92" s="4"/>
      <c r="AO92" s="5"/>
      <c r="AP92" s="5"/>
      <c r="AQ92" s="5"/>
      <c r="AZ92" s="177"/>
      <c r="BA92" s="177"/>
      <c r="BB92" s="177"/>
      <c r="BC92" s="177"/>
      <c r="BD92" s="177"/>
      <c r="BE92" s="177"/>
      <c r="BF92" s="177"/>
      <c r="BG92" s="177"/>
      <c r="BH92" s="177"/>
      <c r="BI92" s="177"/>
      <c r="BJ92" s="177"/>
      <c r="BK92" s="177"/>
      <c r="BL92" s="177"/>
      <c r="BM92" s="177"/>
      <c r="BN92" s="177"/>
      <c r="BO92" s="177"/>
      <c r="BP92" s="177"/>
    </row>
    <row r="93" spans="1:68" s="3" customFormat="1" x14ac:dyDescent="0.2">
      <c r="A93" s="1"/>
      <c r="O93" s="1"/>
      <c r="AN93" s="4"/>
      <c r="AO93" s="5"/>
      <c r="AP93" s="5"/>
      <c r="AQ93" s="5"/>
      <c r="AZ93" s="177"/>
      <c r="BA93" s="177"/>
      <c r="BB93" s="177"/>
      <c r="BC93" s="177"/>
      <c r="BD93" s="177"/>
      <c r="BE93" s="177"/>
      <c r="BF93" s="177"/>
      <c r="BG93" s="177"/>
      <c r="BH93" s="177"/>
      <c r="BI93" s="177"/>
      <c r="BJ93" s="177"/>
      <c r="BK93" s="177"/>
      <c r="BL93" s="177"/>
      <c r="BM93" s="177"/>
      <c r="BN93" s="177"/>
      <c r="BO93" s="177"/>
      <c r="BP93" s="177"/>
    </row>
    <row r="94" spans="1:68" s="3" customFormat="1" x14ac:dyDescent="0.2">
      <c r="A94" s="1"/>
      <c r="O94" s="1"/>
      <c r="AN94" s="4"/>
      <c r="AO94" s="5"/>
      <c r="AP94" s="5"/>
      <c r="AQ94" s="5"/>
      <c r="AZ94" s="177"/>
      <c r="BA94" s="177"/>
      <c r="BB94" s="177"/>
      <c r="BC94" s="177"/>
      <c r="BD94" s="177"/>
      <c r="BE94" s="177"/>
      <c r="BF94" s="177"/>
      <c r="BG94" s="177"/>
      <c r="BH94" s="177"/>
      <c r="BI94" s="177"/>
      <c r="BJ94" s="177"/>
      <c r="BK94" s="177"/>
      <c r="BL94" s="177"/>
      <c r="BM94" s="177"/>
      <c r="BN94" s="177"/>
      <c r="BO94" s="177"/>
      <c r="BP94" s="177"/>
    </row>
    <row r="95" spans="1:68" s="3" customFormat="1" x14ac:dyDescent="0.2">
      <c r="A95" s="1"/>
      <c r="O95" s="1"/>
      <c r="AN95" s="4"/>
      <c r="AO95" s="5"/>
      <c r="AP95" s="5"/>
      <c r="AQ95" s="5"/>
      <c r="AZ95" s="177"/>
      <c r="BA95" s="177"/>
      <c r="BB95" s="177"/>
      <c r="BC95" s="177"/>
      <c r="BD95" s="177"/>
      <c r="BE95" s="177"/>
      <c r="BF95" s="177"/>
      <c r="BG95" s="177"/>
      <c r="BH95" s="177"/>
      <c r="BI95" s="177"/>
      <c r="BJ95" s="177"/>
      <c r="BK95" s="177"/>
      <c r="BL95" s="177"/>
      <c r="BM95" s="177"/>
      <c r="BN95" s="177"/>
      <c r="BO95" s="177"/>
      <c r="BP95" s="177"/>
    </row>
    <row r="96" spans="1:68" s="3" customFormat="1" x14ac:dyDescent="0.2">
      <c r="A96" s="1"/>
      <c r="O96" s="1"/>
      <c r="AN96" s="4"/>
      <c r="AO96" s="5"/>
      <c r="AP96" s="5"/>
      <c r="AQ96" s="5"/>
      <c r="AZ96" s="177"/>
      <c r="BA96" s="177"/>
      <c r="BB96" s="177"/>
      <c r="BC96" s="177"/>
      <c r="BD96" s="177"/>
      <c r="BE96" s="177"/>
      <c r="BF96" s="177"/>
      <c r="BG96" s="177"/>
      <c r="BH96" s="177"/>
      <c r="BI96" s="177"/>
      <c r="BJ96" s="177"/>
      <c r="BK96" s="177"/>
      <c r="BL96" s="177"/>
      <c r="BM96" s="177"/>
      <c r="BN96" s="177"/>
      <c r="BO96" s="177"/>
      <c r="BP96" s="177"/>
    </row>
    <row r="97" spans="1:68" s="3" customFormat="1" x14ac:dyDescent="0.2">
      <c r="A97" s="1"/>
      <c r="O97" s="1"/>
      <c r="AN97" s="4"/>
      <c r="AO97" s="5"/>
      <c r="AP97" s="5"/>
      <c r="AQ97" s="5"/>
      <c r="AZ97" s="177"/>
      <c r="BA97" s="177"/>
      <c r="BB97" s="177"/>
      <c r="BC97" s="177"/>
      <c r="BD97" s="177"/>
      <c r="BE97" s="177"/>
      <c r="BF97" s="177"/>
      <c r="BG97" s="177"/>
      <c r="BH97" s="177"/>
      <c r="BI97" s="177"/>
      <c r="BJ97" s="177"/>
      <c r="BK97" s="177"/>
      <c r="BL97" s="177"/>
      <c r="BM97" s="177"/>
      <c r="BN97" s="177"/>
      <c r="BO97" s="177"/>
      <c r="BP97" s="177"/>
    </row>
    <row r="98" spans="1:68" s="3" customFormat="1" x14ac:dyDescent="0.2">
      <c r="A98" s="1"/>
      <c r="O98" s="1"/>
      <c r="AN98" s="4"/>
      <c r="AO98" s="5"/>
      <c r="AP98" s="5"/>
      <c r="AQ98" s="5"/>
      <c r="AZ98" s="177"/>
      <c r="BA98" s="177"/>
      <c r="BB98" s="177"/>
      <c r="BC98" s="177"/>
      <c r="BD98" s="177"/>
      <c r="BE98" s="177"/>
      <c r="BF98" s="177"/>
      <c r="BG98" s="177"/>
      <c r="BH98" s="177"/>
      <c r="BI98" s="177"/>
      <c r="BJ98" s="177"/>
      <c r="BK98" s="177"/>
      <c r="BL98" s="177"/>
      <c r="BM98" s="177"/>
      <c r="BN98" s="177"/>
      <c r="BO98" s="177"/>
      <c r="BP98" s="177"/>
    </row>
    <row r="99" spans="1:68" s="3" customFormat="1" x14ac:dyDescent="0.2">
      <c r="A99" s="1"/>
      <c r="O99" s="1"/>
      <c r="AN99" s="4"/>
      <c r="AO99" s="5"/>
      <c r="AP99" s="5"/>
      <c r="AQ99" s="5"/>
      <c r="AZ99" s="177"/>
      <c r="BA99" s="177"/>
      <c r="BB99" s="177"/>
      <c r="BC99" s="177"/>
      <c r="BD99" s="177"/>
      <c r="BE99" s="177"/>
      <c r="BF99" s="177"/>
      <c r="BG99" s="177"/>
      <c r="BH99" s="177"/>
      <c r="BI99" s="177"/>
      <c r="BJ99" s="177"/>
      <c r="BK99" s="177"/>
      <c r="BL99" s="177"/>
      <c r="BM99" s="177"/>
      <c r="BN99" s="177"/>
      <c r="BO99" s="177"/>
      <c r="BP99" s="177"/>
    </row>
    <row r="100" spans="1:68" s="3" customFormat="1" x14ac:dyDescent="0.2">
      <c r="A100" s="1"/>
      <c r="O100" s="1"/>
      <c r="AN100" s="4"/>
      <c r="AO100" s="5"/>
      <c r="AP100" s="5"/>
      <c r="AQ100" s="5"/>
      <c r="AZ100" s="177"/>
      <c r="BA100" s="177"/>
      <c r="BB100" s="177"/>
      <c r="BC100" s="177"/>
      <c r="BD100" s="177"/>
      <c r="BE100" s="177"/>
      <c r="BF100" s="177"/>
      <c r="BG100" s="177"/>
      <c r="BH100" s="177"/>
      <c r="BI100" s="177"/>
      <c r="BJ100" s="177"/>
      <c r="BK100" s="177"/>
      <c r="BL100" s="177"/>
      <c r="BM100" s="177"/>
      <c r="BN100" s="177"/>
      <c r="BO100" s="177"/>
      <c r="BP100" s="177"/>
    </row>
    <row r="101" spans="1:68" s="3" customFormat="1" x14ac:dyDescent="0.2">
      <c r="A101" s="1"/>
      <c r="O101" s="1"/>
      <c r="AN101" s="4"/>
      <c r="AO101" s="5"/>
      <c r="AP101" s="5"/>
      <c r="AQ101" s="5"/>
      <c r="AZ101" s="177"/>
      <c r="BA101" s="177"/>
      <c r="BB101" s="177"/>
      <c r="BC101" s="177"/>
      <c r="BD101" s="177"/>
      <c r="BE101" s="177"/>
      <c r="BF101" s="177"/>
      <c r="BG101" s="177"/>
      <c r="BH101" s="177"/>
      <c r="BI101" s="177"/>
      <c r="BJ101" s="177"/>
      <c r="BK101" s="177"/>
      <c r="BL101" s="177"/>
      <c r="BM101" s="177"/>
      <c r="BN101" s="177"/>
      <c r="BO101" s="177"/>
      <c r="BP101" s="177"/>
    </row>
    <row r="102" spans="1:68" s="3" customFormat="1" x14ac:dyDescent="0.2">
      <c r="A102" s="1"/>
      <c r="O102" s="1"/>
      <c r="AN102" s="4"/>
      <c r="AO102" s="5"/>
      <c r="AP102" s="5"/>
      <c r="AQ102" s="5"/>
      <c r="AZ102" s="177"/>
      <c r="BA102" s="177"/>
      <c r="BB102" s="177"/>
      <c r="BC102" s="177"/>
      <c r="BD102" s="177"/>
      <c r="BE102" s="177"/>
      <c r="BF102" s="177"/>
      <c r="BG102" s="177"/>
      <c r="BH102" s="177"/>
      <c r="BI102" s="177"/>
      <c r="BJ102" s="177"/>
      <c r="BK102" s="177"/>
      <c r="BL102" s="177"/>
      <c r="BM102" s="177"/>
      <c r="BN102" s="177"/>
      <c r="BO102" s="177"/>
      <c r="BP102" s="177"/>
    </row>
    <row r="103" spans="1:68" s="3" customFormat="1" x14ac:dyDescent="0.2">
      <c r="A103" s="1"/>
      <c r="O103" s="1"/>
      <c r="AN103" s="4"/>
      <c r="AO103" s="5"/>
      <c r="AP103" s="5"/>
      <c r="AQ103" s="5"/>
      <c r="AZ103" s="177"/>
      <c r="BA103" s="177"/>
      <c r="BB103" s="177"/>
      <c r="BC103" s="177"/>
      <c r="BD103" s="177"/>
      <c r="BE103" s="177"/>
      <c r="BF103" s="177"/>
      <c r="BG103" s="177"/>
      <c r="BH103" s="177"/>
      <c r="BI103" s="177"/>
      <c r="BJ103" s="177"/>
      <c r="BK103" s="177"/>
      <c r="BL103" s="177"/>
      <c r="BM103" s="177"/>
      <c r="BN103" s="177"/>
      <c r="BO103" s="177"/>
      <c r="BP103" s="177"/>
    </row>
    <row r="104" spans="1:68" s="3" customFormat="1" x14ac:dyDescent="0.2">
      <c r="A104" s="1"/>
      <c r="O104" s="1"/>
      <c r="AN104" s="4"/>
      <c r="AO104" s="5"/>
      <c r="AP104" s="5"/>
      <c r="AQ104" s="5"/>
      <c r="AZ104" s="177"/>
      <c r="BA104" s="177"/>
      <c r="BB104" s="177"/>
      <c r="BC104" s="177"/>
      <c r="BD104" s="177"/>
      <c r="BE104" s="177"/>
      <c r="BF104" s="177"/>
      <c r="BG104" s="177"/>
      <c r="BH104" s="177"/>
      <c r="BI104" s="177"/>
      <c r="BJ104" s="177"/>
      <c r="BK104" s="177"/>
      <c r="BL104" s="177"/>
      <c r="BM104" s="177"/>
      <c r="BN104" s="177"/>
      <c r="BO104" s="177"/>
      <c r="BP104" s="177"/>
    </row>
    <row r="105" spans="1:68" s="3" customFormat="1" x14ac:dyDescent="0.2">
      <c r="A105" s="1"/>
      <c r="O105" s="1"/>
      <c r="AN105" s="4"/>
      <c r="AO105" s="5"/>
      <c r="AP105" s="5"/>
      <c r="AQ105" s="5"/>
      <c r="AZ105" s="177"/>
      <c r="BA105" s="177"/>
      <c r="BB105" s="177"/>
      <c r="BC105" s="177"/>
      <c r="BD105" s="177"/>
      <c r="BE105" s="177"/>
      <c r="BF105" s="177"/>
      <c r="BG105" s="177"/>
      <c r="BH105" s="177"/>
      <c r="BI105" s="177"/>
      <c r="BJ105" s="177"/>
      <c r="BK105" s="177"/>
      <c r="BL105" s="177"/>
      <c r="BM105" s="177"/>
      <c r="BN105" s="177"/>
      <c r="BO105" s="177"/>
      <c r="BP105" s="177"/>
    </row>
    <row r="106" spans="1:68" s="3" customFormat="1" x14ac:dyDescent="0.2">
      <c r="A106" s="1"/>
      <c r="O106" s="1"/>
      <c r="AN106" s="4"/>
      <c r="AO106" s="5"/>
      <c r="AP106" s="5"/>
      <c r="AQ106" s="5"/>
      <c r="AZ106" s="177"/>
      <c r="BA106" s="177"/>
      <c r="BB106" s="177"/>
      <c r="BC106" s="177"/>
      <c r="BD106" s="177"/>
      <c r="BE106" s="177"/>
      <c r="BF106" s="177"/>
      <c r="BG106" s="177"/>
      <c r="BH106" s="177"/>
      <c r="BI106" s="177"/>
      <c r="BJ106" s="177"/>
      <c r="BK106" s="177"/>
      <c r="BL106" s="177"/>
      <c r="BM106" s="177"/>
      <c r="BN106" s="177"/>
      <c r="BO106" s="177"/>
      <c r="BP106" s="177"/>
    </row>
    <row r="107" spans="1:68" s="3" customFormat="1" x14ac:dyDescent="0.2">
      <c r="A107" s="1"/>
      <c r="O107" s="1"/>
      <c r="AN107" s="4"/>
      <c r="AO107" s="5"/>
      <c r="AP107" s="5"/>
      <c r="AQ107" s="5"/>
      <c r="AZ107" s="177"/>
      <c r="BA107" s="177"/>
      <c r="BB107" s="177"/>
      <c r="BC107" s="177"/>
      <c r="BD107" s="177"/>
      <c r="BE107" s="177"/>
      <c r="BF107" s="177"/>
      <c r="BG107" s="177"/>
      <c r="BH107" s="177"/>
      <c r="BI107" s="177"/>
      <c r="BJ107" s="177"/>
      <c r="BK107" s="177"/>
      <c r="BL107" s="177"/>
      <c r="BM107" s="177"/>
      <c r="BN107" s="177"/>
      <c r="BO107" s="177"/>
      <c r="BP107" s="177"/>
    </row>
    <row r="108" spans="1:68" s="3" customFormat="1" x14ac:dyDescent="0.2">
      <c r="A108" s="1"/>
      <c r="O108" s="1"/>
      <c r="AN108" s="4"/>
      <c r="AO108" s="5"/>
      <c r="AP108" s="5"/>
      <c r="AQ108" s="5"/>
      <c r="AZ108" s="177"/>
      <c r="BA108" s="177"/>
      <c r="BB108" s="177"/>
      <c r="BC108" s="177"/>
      <c r="BD108" s="177"/>
      <c r="BE108" s="177"/>
      <c r="BF108" s="177"/>
      <c r="BG108" s="177"/>
      <c r="BH108" s="177"/>
      <c r="BI108" s="177"/>
      <c r="BJ108" s="177"/>
      <c r="BK108" s="177"/>
      <c r="BL108" s="177"/>
      <c r="BM108" s="177"/>
      <c r="BN108" s="177"/>
      <c r="BO108" s="177"/>
      <c r="BP108" s="177"/>
    </row>
    <row r="109" spans="1:68" s="3" customFormat="1" x14ac:dyDescent="0.2">
      <c r="A109" s="1"/>
      <c r="O109" s="1"/>
      <c r="AN109" s="4"/>
      <c r="AO109" s="5"/>
      <c r="AP109" s="5"/>
      <c r="AQ109" s="5"/>
      <c r="AZ109" s="177"/>
      <c r="BA109" s="177"/>
      <c r="BB109" s="177"/>
      <c r="BC109" s="177"/>
      <c r="BD109" s="177"/>
      <c r="BE109" s="177"/>
      <c r="BF109" s="177"/>
      <c r="BG109" s="177"/>
      <c r="BH109" s="177"/>
      <c r="BI109" s="177"/>
      <c r="BJ109" s="177"/>
      <c r="BK109" s="177"/>
      <c r="BL109" s="177"/>
      <c r="BM109" s="177"/>
      <c r="BN109" s="177"/>
      <c r="BO109" s="177"/>
      <c r="BP109" s="177"/>
    </row>
    <row r="110" spans="1:68" s="3" customFormat="1" x14ac:dyDescent="0.2">
      <c r="A110" s="1"/>
      <c r="O110" s="1"/>
      <c r="AN110" s="4"/>
      <c r="AO110" s="5"/>
      <c r="AP110" s="5"/>
      <c r="AQ110" s="5"/>
      <c r="AZ110" s="177"/>
      <c r="BA110" s="177"/>
      <c r="BB110" s="177"/>
      <c r="BC110" s="177"/>
      <c r="BD110" s="177"/>
      <c r="BE110" s="177"/>
      <c r="BF110" s="177"/>
      <c r="BG110" s="177"/>
      <c r="BH110" s="177"/>
      <c r="BI110" s="177"/>
      <c r="BJ110" s="177"/>
      <c r="BK110" s="177"/>
      <c r="BL110" s="177"/>
      <c r="BM110" s="177"/>
      <c r="BN110" s="177"/>
      <c r="BO110" s="177"/>
      <c r="BP110" s="177"/>
    </row>
    <row r="111" spans="1:68" s="3" customFormat="1" x14ac:dyDescent="0.2">
      <c r="A111" s="1"/>
      <c r="O111" s="1"/>
      <c r="AN111" s="4"/>
      <c r="AO111" s="5"/>
      <c r="AP111" s="5"/>
      <c r="AQ111" s="5"/>
      <c r="AZ111" s="177"/>
      <c r="BA111" s="177"/>
      <c r="BB111" s="177"/>
      <c r="BC111" s="177"/>
      <c r="BD111" s="177"/>
      <c r="BE111" s="177"/>
      <c r="BF111" s="177"/>
      <c r="BG111" s="177"/>
      <c r="BH111" s="177"/>
      <c r="BI111" s="177"/>
      <c r="BJ111" s="177"/>
      <c r="BK111" s="177"/>
      <c r="BL111" s="177"/>
      <c r="BM111" s="177"/>
      <c r="BN111" s="177"/>
      <c r="BO111" s="177"/>
      <c r="BP111" s="177"/>
    </row>
    <row r="112" spans="1:68" s="3" customFormat="1" x14ac:dyDescent="0.2">
      <c r="A112" s="1"/>
      <c r="O112" s="1"/>
      <c r="AN112" s="4"/>
      <c r="AO112" s="5"/>
      <c r="AP112" s="5"/>
      <c r="AQ112" s="5"/>
      <c r="AZ112" s="177"/>
      <c r="BA112" s="177"/>
      <c r="BB112" s="177"/>
      <c r="BC112" s="177"/>
      <c r="BD112" s="177"/>
      <c r="BE112" s="177"/>
      <c r="BF112" s="177"/>
      <c r="BG112" s="177"/>
      <c r="BH112" s="177"/>
      <c r="BI112" s="177"/>
      <c r="BJ112" s="177"/>
      <c r="BK112" s="177"/>
      <c r="BL112" s="177"/>
      <c r="BM112" s="177"/>
      <c r="BN112" s="177"/>
      <c r="BO112" s="177"/>
      <c r="BP112" s="177"/>
    </row>
    <row r="113" spans="1:68" s="3" customFormat="1" x14ac:dyDescent="0.2">
      <c r="A113" s="1"/>
      <c r="O113" s="1"/>
      <c r="AN113" s="4"/>
      <c r="AO113" s="5"/>
      <c r="AP113" s="5"/>
      <c r="AQ113" s="5"/>
      <c r="AZ113" s="177"/>
      <c r="BA113" s="177"/>
      <c r="BB113" s="177"/>
      <c r="BC113" s="177"/>
      <c r="BD113" s="177"/>
      <c r="BE113" s="177"/>
      <c r="BF113" s="177"/>
      <c r="BG113" s="177"/>
      <c r="BH113" s="177"/>
      <c r="BI113" s="177"/>
      <c r="BJ113" s="177"/>
      <c r="BK113" s="177"/>
      <c r="BL113" s="177"/>
      <c r="BM113" s="177"/>
      <c r="BN113" s="177"/>
      <c r="BO113" s="177"/>
      <c r="BP113" s="177"/>
    </row>
    <row r="114" spans="1:68" s="3" customFormat="1" x14ac:dyDescent="0.2">
      <c r="A114" s="1"/>
      <c r="O114" s="1"/>
      <c r="AN114" s="4"/>
      <c r="AO114" s="5"/>
      <c r="AP114" s="5"/>
      <c r="AQ114" s="5"/>
      <c r="AZ114" s="177"/>
      <c r="BA114" s="177"/>
      <c r="BB114" s="177"/>
      <c r="BC114" s="177"/>
      <c r="BD114" s="177"/>
      <c r="BE114" s="177"/>
      <c r="BF114" s="177"/>
      <c r="BG114" s="177"/>
      <c r="BH114" s="177"/>
      <c r="BI114" s="177"/>
      <c r="BJ114" s="177"/>
      <c r="BK114" s="177"/>
      <c r="BL114" s="177"/>
      <c r="BM114" s="177"/>
      <c r="BN114" s="177"/>
      <c r="BO114" s="177"/>
      <c r="BP114" s="177"/>
    </row>
    <row r="115" spans="1:68" s="3" customFormat="1" x14ac:dyDescent="0.2">
      <c r="A115" s="1"/>
      <c r="O115" s="1"/>
      <c r="AN115" s="4"/>
      <c r="AO115" s="5"/>
      <c r="AP115" s="5"/>
      <c r="AQ115" s="5"/>
      <c r="AZ115" s="177"/>
      <c r="BA115" s="177"/>
      <c r="BB115" s="177"/>
      <c r="BC115" s="177"/>
      <c r="BD115" s="177"/>
      <c r="BE115" s="177"/>
      <c r="BF115" s="177"/>
      <c r="BG115" s="177"/>
      <c r="BH115" s="177"/>
      <c r="BI115" s="177"/>
      <c r="BJ115" s="177"/>
      <c r="BK115" s="177"/>
      <c r="BL115" s="177"/>
      <c r="BM115" s="177"/>
      <c r="BN115" s="177"/>
      <c r="BO115" s="177"/>
      <c r="BP115" s="177"/>
    </row>
    <row r="116" spans="1:68" s="3" customFormat="1" x14ac:dyDescent="0.2">
      <c r="A116" s="1"/>
      <c r="O116" s="1"/>
      <c r="AN116" s="4"/>
      <c r="AO116" s="5"/>
      <c r="AP116" s="5"/>
      <c r="AQ116" s="5"/>
      <c r="AZ116" s="177"/>
      <c r="BA116" s="177"/>
      <c r="BB116" s="177"/>
      <c r="BC116" s="177"/>
      <c r="BD116" s="177"/>
      <c r="BE116" s="177"/>
      <c r="BF116" s="177"/>
      <c r="BG116" s="177"/>
      <c r="BH116" s="177"/>
      <c r="BI116" s="177"/>
      <c r="BJ116" s="177"/>
      <c r="BK116" s="177"/>
      <c r="BL116" s="177"/>
      <c r="BM116" s="177"/>
      <c r="BN116" s="177"/>
      <c r="BO116" s="177"/>
      <c r="BP116" s="177"/>
    </row>
    <row r="117" spans="1:68" s="3" customFormat="1" x14ac:dyDescent="0.2">
      <c r="A117" s="1"/>
      <c r="O117" s="1"/>
      <c r="AN117" s="4"/>
      <c r="AO117" s="5"/>
      <c r="AP117" s="5"/>
      <c r="AQ117" s="5"/>
      <c r="AZ117" s="177"/>
      <c r="BA117" s="177"/>
      <c r="BB117" s="177"/>
      <c r="BC117" s="177"/>
      <c r="BD117" s="177"/>
      <c r="BE117" s="177"/>
      <c r="BF117" s="177"/>
      <c r="BG117" s="177"/>
      <c r="BH117" s="177"/>
      <c r="BI117" s="177"/>
      <c r="BJ117" s="177"/>
      <c r="BK117" s="177"/>
      <c r="BL117" s="177"/>
      <c r="BM117" s="177"/>
      <c r="BN117" s="177"/>
      <c r="BO117" s="177"/>
      <c r="BP117" s="177"/>
    </row>
    <row r="118" spans="1:68" s="3" customFormat="1" x14ac:dyDescent="0.2">
      <c r="A118" s="1"/>
      <c r="O118" s="1"/>
      <c r="AN118" s="4"/>
      <c r="AO118" s="5"/>
      <c r="AP118" s="5"/>
      <c r="AQ118" s="5"/>
      <c r="AZ118" s="177"/>
      <c r="BA118" s="177"/>
      <c r="BB118" s="177"/>
      <c r="BC118" s="177"/>
      <c r="BD118" s="177"/>
      <c r="BE118" s="177"/>
      <c r="BF118" s="177"/>
      <c r="BG118" s="177"/>
      <c r="BH118" s="177"/>
      <c r="BI118" s="177"/>
      <c r="BJ118" s="177"/>
      <c r="BK118" s="177"/>
      <c r="BL118" s="177"/>
      <c r="BM118" s="177"/>
      <c r="BN118" s="177"/>
      <c r="BO118" s="177"/>
      <c r="BP118" s="177"/>
    </row>
    <row r="119" spans="1:68" s="3" customFormat="1" x14ac:dyDescent="0.2">
      <c r="A119" s="1"/>
      <c r="O119" s="1"/>
      <c r="AN119" s="4"/>
      <c r="AO119" s="5"/>
      <c r="AP119" s="5"/>
      <c r="AQ119" s="5"/>
      <c r="AZ119" s="177"/>
      <c r="BA119" s="177"/>
      <c r="BB119" s="177"/>
      <c r="BC119" s="177"/>
      <c r="BD119" s="177"/>
      <c r="BE119" s="177"/>
      <c r="BF119" s="177"/>
      <c r="BG119" s="177"/>
      <c r="BH119" s="177"/>
      <c r="BI119" s="177"/>
      <c r="BJ119" s="177"/>
      <c r="BK119" s="177"/>
      <c r="BL119" s="177"/>
      <c r="BM119" s="177"/>
      <c r="BN119" s="177"/>
      <c r="BO119" s="177"/>
      <c r="BP119" s="177"/>
    </row>
    <row r="120" spans="1:68" s="3" customFormat="1" x14ac:dyDescent="0.2">
      <c r="A120" s="1"/>
      <c r="O120" s="1"/>
      <c r="AN120" s="4"/>
      <c r="AO120" s="5"/>
      <c r="AP120" s="5"/>
      <c r="AQ120" s="5"/>
      <c r="AZ120" s="177"/>
      <c r="BA120" s="177"/>
      <c r="BB120" s="177"/>
      <c r="BC120" s="177"/>
      <c r="BD120" s="177"/>
      <c r="BE120" s="177"/>
      <c r="BF120" s="177"/>
      <c r="BG120" s="177"/>
      <c r="BH120" s="177"/>
      <c r="BI120" s="177"/>
      <c r="BJ120" s="177"/>
      <c r="BK120" s="177"/>
      <c r="BL120" s="177"/>
      <c r="BM120" s="177"/>
      <c r="BN120" s="177"/>
      <c r="BO120" s="177"/>
      <c r="BP120" s="177"/>
    </row>
    <row r="121" spans="1:68" s="3" customFormat="1" x14ac:dyDescent="0.2">
      <c r="A121" s="1"/>
      <c r="O121" s="1"/>
      <c r="AN121" s="4"/>
      <c r="AO121" s="5"/>
      <c r="AP121" s="5"/>
      <c r="AQ121" s="5"/>
      <c r="AZ121" s="177"/>
      <c r="BA121" s="177"/>
      <c r="BB121" s="177"/>
      <c r="BC121" s="177"/>
      <c r="BD121" s="177"/>
      <c r="BE121" s="177"/>
      <c r="BF121" s="177"/>
      <c r="BG121" s="177"/>
      <c r="BH121" s="177"/>
      <c r="BI121" s="177"/>
      <c r="BJ121" s="177"/>
      <c r="BK121" s="177"/>
      <c r="BL121" s="177"/>
      <c r="BM121" s="177"/>
      <c r="BN121" s="177"/>
      <c r="BO121" s="177"/>
      <c r="BP121" s="177"/>
    </row>
    <row r="122" spans="1:68" s="3" customFormat="1" x14ac:dyDescent="0.2">
      <c r="A122" s="1"/>
      <c r="O122" s="1"/>
      <c r="AN122" s="4"/>
      <c r="AO122" s="5"/>
      <c r="AP122" s="5"/>
      <c r="AQ122" s="5"/>
      <c r="AZ122" s="177"/>
      <c r="BA122" s="177"/>
      <c r="BB122" s="177"/>
      <c r="BC122" s="177"/>
      <c r="BD122" s="177"/>
      <c r="BE122" s="177"/>
      <c r="BF122" s="177"/>
      <c r="BG122" s="177"/>
      <c r="BH122" s="177"/>
      <c r="BI122" s="177"/>
      <c r="BJ122" s="177"/>
      <c r="BK122" s="177"/>
      <c r="BL122" s="177"/>
      <c r="BM122" s="177"/>
      <c r="BN122" s="177"/>
      <c r="BO122" s="177"/>
      <c r="BP122" s="177"/>
    </row>
    <row r="123" spans="1:68" s="3" customFormat="1" x14ac:dyDescent="0.2">
      <c r="A123" s="1"/>
      <c r="O123" s="1"/>
      <c r="AN123" s="4"/>
      <c r="AO123" s="5"/>
      <c r="AP123" s="5"/>
      <c r="AQ123" s="5"/>
      <c r="AZ123" s="177"/>
      <c r="BA123" s="177"/>
      <c r="BB123" s="177"/>
      <c r="BC123" s="177"/>
      <c r="BD123" s="177"/>
      <c r="BE123" s="177"/>
      <c r="BF123" s="177"/>
      <c r="BG123" s="177"/>
      <c r="BH123" s="177"/>
      <c r="BI123" s="177"/>
      <c r="BJ123" s="177"/>
      <c r="BK123" s="177"/>
      <c r="BL123" s="177"/>
      <c r="BM123" s="177"/>
      <c r="BN123" s="177"/>
      <c r="BO123" s="177"/>
      <c r="BP123" s="177"/>
    </row>
    <row r="124" spans="1:68" s="3" customFormat="1" x14ac:dyDescent="0.2">
      <c r="A124" s="1"/>
      <c r="O124" s="1"/>
      <c r="AN124" s="4"/>
      <c r="AO124" s="5"/>
      <c r="AP124" s="5"/>
      <c r="AQ124" s="5"/>
      <c r="AZ124" s="177"/>
      <c r="BA124" s="177"/>
      <c r="BB124" s="177"/>
      <c r="BC124" s="177"/>
      <c r="BD124" s="177"/>
      <c r="BE124" s="177"/>
      <c r="BF124" s="177"/>
      <c r="BG124" s="177"/>
      <c r="BH124" s="177"/>
      <c r="BI124" s="177"/>
      <c r="BJ124" s="177"/>
      <c r="BK124" s="177"/>
      <c r="BL124" s="177"/>
      <c r="BM124" s="177"/>
      <c r="BN124" s="177"/>
      <c r="BO124" s="177"/>
      <c r="BP124" s="177"/>
    </row>
    <row r="125" spans="1:68" s="3" customFormat="1" x14ac:dyDescent="0.2">
      <c r="A125" s="1"/>
      <c r="O125" s="1"/>
      <c r="AN125" s="4"/>
      <c r="AO125" s="5"/>
      <c r="AP125" s="5"/>
      <c r="AQ125" s="5"/>
      <c r="AZ125" s="177"/>
      <c r="BA125" s="177"/>
      <c r="BB125" s="177"/>
      <c r="BC125" s="177"/>
      <c r="BD125" s="177"/>
      <c r="BE125" s="177"/>
      <c r="BF125" s="177"/>
      <c r="BG125" s="177"/>
      <c r="BH125" s="177"/>
      <c r="BI125" s="177"/>
      <c r="BJ125" s="177"/>
      <c r="BK125" s="177"/>
      <c r="BL125" s="177"/>
      <c r="BM125" s="177"/>
      <c r="BN125" s="177"/>
      <c r="BO125" s="177"/>
      <c r="BP125" s="177"/>
    </row>
    <row r="126" spans="1:68" s="3" customFormat="1" x14ac:dyDescent="0.2">
      <c r="A126" s="1"/>
      <c r="O126" s="1"/>
      <c r="AN126" s="4"/>
      <c r="AO126" s="5"/>
      <c r="AP126" s="5"/>
      <c r="AQ126" s="5"/>
      <c r="AZ126" s="177"/>
      <c r="BA126" s="177"/>
      <c r="BB126" s="177"/>
      <c r="BC126" s="177"/>
      <c r="BD126" s="177"/>
      <c r="BE126" s="177"/>
      <c r="BF126" s="177"/>
      <c r="BG126" s="177"/>
      <c r="BH126" s="177"/>
      <c r="BI126" s="177"/>
      <c r="BJ126" s="177"/>
      <c r="BK126" s="177"/>
      <c r="BL126" s="177"/>
      <c r="BM126" s="177"/>
      <c r="BN126" s="177"/>
      <c r="BO126" s="177"/>
      <c r="BP126" s="177"/>
    </row>
    <row r="127" spans="1:68" s="3" customFormat="1" x14ac:dyDescent="0.2">
      <c r="A127" s="1"/>
      <c r="O127" s="1"/>
      <c r="AN127" s="4"/>
      <c r="AO127" s="5"/>
      <c r="AP127" s="5"/>
      <c r="AQ127" s="5"/>
      <c r="AZ127" s="177"/>
      <c r="BA127" s="177"/>
      <c r="BB127" s="177"/>
      <c r="BC127" s="177"/>
      <c r="BD127" s="177"/>
      <c r="BE127" s="177"/>
      <c r="BF127" s="177"/>
      <c r="BG127" s="177"/>
      <c r="BH127" s="177"/>
      <c r="BI127" s="177"/>
      <c r="BJ127" s="177"/>
      <c r="BK127" s="177"/>
      <c r="BL127" s="177"/>
      <c r="BM127" s="177"/>
      <c r="BN127" s="177"/>
      <c r="BO127" s="177"/>
      <c r="BP127" s="177"/>
    </row>
    <row r="128" spans="1:68" s="3" customFormat="1" x14ac:dyDescent="0.2">
      <c r="A128" s="1"/>
      <c r="O128" s="1"/>
      <c r="AN128" s="4"/>
      <c r="AO128" s="5"/>
      <c r="AP128" s="5"/>
      <c r="AQ128" s="5"/>
      <c r="AZ128" s="177"/>
      <c r="BA128" s="177"/>
      <c r="BB128" s="177"/>
      <c r="BC128" s="177"/>
      <c r="BD128" s="177"/>
      <c r="BE128" s="177"/>
      <c r="BF128" s="177"/>
      <c r="BG128" s="177"/>
      <c r="BH128" s="177"/>
      <c r="BI128" s="177"/>
      <c r="BJ128" s="177"/>
      <c r="BK128" s="177"/>
      <c r="BL128" s="177"/>
      <c r="BM128" s="177"/>
      <c r="BN128" s="177"/>
      <c r="BO128" s="177"/>
      <c r="BP128" s="177"/>
    </row>
    <row r="129" spans="1:68" s="3" customFormat="1" x14ac:dyDescent="0.2">
      <c r="A129" s="1"/>
      <c r="O129" s="1"/>
      <c r="AN129" s="4"/>
      <c r="AO129" s="5"/>
      <c r="AP129" s="5"/>
      <c r="AQ129" s="5"/>
      <c r="AZ129" s="177"/>
      <c r="BA129" s="177"/>
      <c r="BB129" s="177"/>
      <c r="BC129" s="177"/>
      <c r="BD129" s="177"/>
      <c r="BE129" s="177"/>
      <c r="BF129" s="177"/>
      <c r="BG129" s="177"/>
      <c r="BH129" s="177"/>
      <c r="BI129" s="177"/>
      <c r="BJ129" s="177"/>
      <c r="BK129" s="177"/>
      <c r="BL129" s="177"/>
      <c r="BM129" s="177"/>
      <c r="BN129" s="177"/>
      <c r="BO129" s="177"/>
      <c r="BP129" s="177"/>
    </row>
    <row r="130" spans="1:68" s="3" customFormat="1" x14ac:dyDescent="0.2">
      <c r="A130" s="1"/>
      <c r="O130" s="1"/>
      <c r="AN130" s="4"/>
      <c r="AO130" s="5"/>
      <c r="AP130" s="5"/>
      <c r="AQ130" s="5"/>
      <c r="AZ130" s="177"/>
      <c r="BA130" s="177"/>
      <c r="BB130" s="177"/>
      <c r="BC130" s="177"/>
      <c r="BD130" s="177"/>
      <c r="BE130" s="177"/>
      <c r="BF130" s="177"/>
      <c r="BG130" s="177"/>
      <c r="BH130" s="177"/>
      <c r="BI130" s="177"/>
      <c r="BJ130" s="177"/>
      <c r="BK130" s="177"/>
      <c r="BL130" s="177"/>
      <c r="BM130" s="177"/>
      <c r="BN130" s="177"/>
      <c r="BO130" s="177"/>
      <c r="BP130" s="177"/>
    </row>
    <row r="131" spans="1:68" s="3" customFormat="1" x14ac:dyDescent="0.2">
      <c r="A131" s="1"/>
      <c r="O131" s="1"/>
      <c r="AN131" s="4"/>
      <c r="AO131" s="5"/>
      <c r="AP131" s="5"/>
      <c r="AQ131" s="5"/>
      <c r="AZ131" s="177"/>
      <c r="BA131" s="177"/>
      <c r="BB131" s="177"/>
      <c r="BC131" s="177"/>
      <c r="BD131" s="177"/>
      <c r="BE131" s="177"/>
      <c r="BF131" s="177"/>
      <c r="BG131" s="177"/>
      <c r="BH131" s="177"/>
      <c r="BI131" s="177"/>
      <c r="BJ131" s="177"/>
      <c r="BK131" s="177"/>
      <c r="BL131" s="177"/>
      <c r="BM131" s="177"/>
      <c r="BN131" s="177"/>
      <c r="BO131" s="177"/>
      <c r="BP131" s="177"/>
    </row>
    <row r="132" spans="1:68" s="3" customFormat="1" x14ac:dyDescent="0.2">
      <c r="A132" s="1"/>
      <c r="O132" s="1"/>
      <c r="AN132" s="4"/>
      <c r="AO132" s="5"/>
      <c r="AP132" s="5"/>
      <c r="AQ132" s="5"/>
      <c r="AZ132" s="177"/>
      <c r="BA132" s="177"/>
      <c r="BB132" s="177"/>
      <c r="BC132" s="177"/>
      <c r="BD132" s="177"/>
      <c r="BE132" s="177"/>
      <c r="BF132" s="177"/>
      <c r="BG132" s="177"/>
      <c r="BH132" s="177"/>
      <c r="BI132" s="177"/>
      <c r="BJ132" s="177"/>
      <c r="BK132" s="177"/>
      <c r="BL132" s="177"/>
      <c r="BM132" s="177"/>
      <c r="BN132" s="177"/>
      <c r="BO132" s="177"/>
      <c r="BP132" s="177"/>
    </row>
    <row r="133" spans="1:68" s="3" customFormat="1" x14ac:dyDescent="0.2">
      <c r="A133" s="1"/>
      <c r="O133" s="1"/>
      <c r="AN133" s="4"/>
      <c r="AO133" s="5"/>
      <c r="AP133" s="5"/>
      <c r="AQ133" s="5"/>
      <c r="AZ133" s="177"/>
      <c r="BA133" s="177"/>
      <c r="BB133" s="177"/>
      <c r="BC133" s="177"/>
      <c r="BD133" s="177"/>
      <c r="BE133" s="177"/>
      <c r="BF133" s="177"/>
      <c r="BG133" s="177"/>
      <c r="BH133" s="177"/>
      <c r="BI133" s="177"/>
      <c r="BJ133" s="177"/>
      <c r="BK133" s="177"/>
      <c r="BL133" s="177"/>
      <c r="BM133" s="177"/>
      <c r="BN133" s="177"/>
      <c r="BO133" s="177"/>
      <c r="BP133" s="177"/>
    </row>
    <row r="134" spans="1:68" s="3" customFormat="1" x14ac:dyDescent="0.2">
      <c r="A134" s="1"/>
      <c r="O134" s="1"/>
      <c r="AN134" s="4"/>
      <c r="AO134" s="5"/>
      <c r="AP134" s="5"/>
      <c r="AQ134" s="5"/>
      <c r="AZ134" s="177"/>
      <c r="BA134" s="177"/>
      <c r="BB134" s="177"/>
      <c r="BC134" s="177"/>
      <c r="BD134" s="177"/>
      <c r="BE134" s="177"/>
      <c r="BF134" s="177"/>
      <c r="BG134" s="177"/>
      <c r="BH134" s="177"/>
      <c r="BI134" s="177"/>
      <c r="BJ134" s="177"/>
      <c r="BK134" s="177"/>
      <c r="BL134" s="177"/>
      <c r="BM134" s="177"/>
      <c r="BN134" s="177"/>
      <c r="BO134" s="177"/>
      <c r="BP134" s="177"/>
    </row>
    <row r="135" spans="1:68" s="3" customFormat="1" x14ac:dyDescent="0.2">
      <c r="A135" s="1"/>
      <c r="O135" s="1"/>
      <c r="AN135" s="4"/>
      <c r="AO135" s="5"/>
      <c r="AP135" s="5"/>
      <c r="AQ135" s="5"/>
      <c r="AZ135" s="177"/>
      <c r="BA135" s="177"/>
      <c r="BB135" s="177"/>
      <c r="BC135" s="177"/>
      <c r="BD135" s="177"/>
      <c r="BE135" s="177"/>
      <c r="BF135" s="177"/>
      <c r="BG135" s="177"/>
      <c r="BH135" s="177"/>
      <c r="BI135" s="177"/>
      <c r="BJ135" s="177"/>
      <c r="BK135" s="177"/>
      <c r="BL135" s="177"/>
      <c r="BM135" s="177"/>
      <c r="BN135" s="177"/>
      <c r="BO135" s="177"/>
      <c r="BP135" s="177"/>
    </row>
    <row r="136" spans="1:68" s="3" customFormat="1" x14ac:dyDescent="0.2">
      <c r="A136" s="1"/>
      <c r="O136" s="1"/>
      <c r="AN136" s="4"/>
      <c r="AO136" s="5"/>
      <c r="AP136" s="5"/>
      <c r="AQ136" s="5"/>
      <c r="AZ136" s="177"/>
      <c r="BA136" s="177"/>
      <c r="BB136" s="177"/>
      <c r="BC136" s="177"/>
      <c r="BD136" s="177"/>
      <c r="BE136" s="177"/>
      <c r="BF136" s="177"/>
      <c r="BG136" s="177"/>
      <c r="BH136" s="177"/>
      <c r="BI136" s="177"/>
      <c r="BJ136" s="177"/>
      <c r="BK136" s="177"/>
      <c r="BL136" s="177"/>
      <c r="BM136" s="177"/>
      <c r="BN136" s="177"/>
      <c r="BO136" s="177"/>
      <c r="BP136" s="177"/>
    </row>
    <row r="137" spans="1:68" s="3" customFormat="1" x14ac:dyDescent="0.2">
      <c r="A137" s="1"/>
      <c r="O137" s="1"/>
      <c r="AN137" s="4"/>
      <c r="AO137" s="5"/>
      <c r="AP137" s="5"/>
      <c r="AQ137" s="5"/>
      <c r="AZ137" s="177"/>
      <c r="BA137" s="177"/>
      <c r="BB137" s="177"/>
      <c r="BC137" s="177"/>
      <c r="BD137" s="177"/>
      <c r="BE137" s="177"/>
      <c r="BF137" s="177"/>
      <c r="BG137" s="177"/>
      <c r="BH137" s="177"/>
      <c r="BI137" s="177"/>
      <c r="BJ137" s="177"/>
      <c r="BK137" s="177"/>
      <c r="BL137" s="177"/>
      <c r="BM137" s="177"/>
      <c r="BN137" s="177"/>
      <c r="BO137" s="177"/>
      <c r="BP137" s="177"/>
    </row>
    <row r="138" spans="1:68" s="3" customFormat="1" x14ac:dyDescent="0.2">
      <c r="A138" s="1"/>
      <c r="O138" s="1"/>
      <c r="AN138" s="4"/>
      <c r="AO138" s="5"/>
      <c r="AP138" s="5"/>
      <c r="AQ138" s="5"/>
      <c r="AZ138" s="177"/>
      <c r="BA138" s="177"/>
      <c r="BB138" s="177"/>
      <c r="BC138" s="177"/>
      <c r="BD138" s="177"/>
      <c r="BE138" s="177"/>
      <c r="BF138" s="177"/>
      <c r="BG138" s="177"/>
      <c r="BH138" s="177"/>
      <c r="BI138" s="177"/>
      <c r="BJ138" s="177"/>
      <c r="BK138" s="177"/>
      <c r="BL138" s="177"/>
      <c r="BM138" s="177"/>
      <c r="BN138" s="177"/>
      <c r="BO138" s="177"/>
      <c r="BP138" s="177"/>
    </row>
    <row r="139" spans="1:68" s="3" customFormat="1" x14ac:dyDescent="0.2">
      <c r="A139" s="1"/>
      <c r="O139" s="1"/>
      <c r="AN139" s="4"/>
      <c r="AO139" s="5"/>
      <c r="AP139" s="5"/>
      <c r="AQ139" s="5"/>
      <c r="AZ139" s="177"/>
      <c r="BA139" s="177"/>
      <c r="BB139" s="177"/>
      <c r="BC139" s="177"/>
      <c r="BD139" s="177"/>
      <c r="BE139" s="177"/>
      <c r="BF139" s="177"/>
      <c r="BG139" s="177"/>
      <c r="BH139" s="177"/>
      <c r="BI139" s="177"/>
      <c r="BJ139" s="177"/>
      <c r="BK139" s="177"/>
      <c r="BL139" s="177"/>
      <c r="BM139" s="177"/>
      <c r="BN139" s="177"/>
      <c r="BO139" s="177"/>
      <c r="BP139" s="177"/>
    </row>
    <row r="140" spans="1:68" s="3" customFormat="1" x14ac:dyDescent="0.2">
      <c r="A140" s="1"/>
      <c r="O140" s="1"/>
      <c r="AN140" s="4"/>
      <c r="AO140" s="5"/>
      <c r="AP140" s="5"/>
      <c r="AQ140" s="5"/>
      <c r="AZ140" s="177"/>
      <c r="BA140" s="177"/>
      <c r="BB140" s="177"/>
      <c r="BC140" s="177"/>
      <c r="BD140" s="177"/>
      <c r="BE140" s="177"/>
      <c r="BF140" s="177"/>
      <c r="BG140" s="177"/>
      <c r="BH140" s="177"/>
      <c r="BI140" s="177"/>
      <c r="BJ140" s="177"/>
      <c r="BK140" s="177"/>
      <c r="BL140" s="177"/>
      <c r="BM140" s="177"/>
      <c r="BN140" s="177"/>
      <c r="BO140" s="177"/>
      <c r="BP140" s="177"/>
    </row>
    <row r="141" spans="1:68" s="3" customFormat="1" x14ac:dyDescent="0.2">
      <c r="A141" s="1"/>
      <c r="O141" s="1"/>
      <c r="AN141" s="4"/>
      <c r="AO141" s="5"/>
      <c r="AP141" s="5"/>
      <c r="AQ141" s="5"/>
      <c r="AZ141" s="177"/>
      <c r="BA141" s="177"/>
      <c r="BB141" s="177"/>
      <c r="BC141" s="177"/>
      <c r="BD141" s="177"/>
      <c r="BE141" s="177"/>
      <c r="BF141" s="177"/>
      <c r="BG141" s="177"/>
      <c r="BH141" s="177"/>
      <c r="BI141" s="177"/>
      <c r="BJ141" s="177"/>
      <c r="BK141" s="177"/>
      <c r="BL141" s="177"/>
      <c r="BM141" s="177"/>
      <c r="BN141" s="177"/>
      <c r="BO141" s="177"/>
      <c r="BP141" s="177"/>
    </row>
    <row r="142" spans="1:68" s="3" customFormat="1" x14ac:dyDescent="0.2">
      <c r="A142" s="1"/>
      <c r="O142" s="1"/>
      <c r="AN142" s="4"/>
      <c r="AO142" s="5"/>
      <c r="AP142" s="5"/>
      <c r="AQ142" s="5"/>
      <c r="AZ142" s="177"/>
      <c r="BA142" s="177"/>
      <c r="BB142" s="177"/>
      <c r="BC142" s="177"/>
      <c r="BD142" s="177"/>
      <c r="BE142" s="177"/>
      <c r="BF142" s="177"/>
      <c r="BG142" s="177"/>
      <c r="BH142" s="177"/>
      <c r="BI142" s="177"/>
      <c r="BJ142" s="177"/>
      <c r="BK142" s="177"/>
      <c r="BL142" s="177"/>
      <c r="BM142" s="177"/>
      <c r="BN142" s="177"/>
      <c r="BO142" s="177"/>
      <c r="BP142" s="177"/>
    </row>
    <row r="143" spans="1:68" s="3" customFormat="1" x14ac:dyDescent="0.2">
      <c r="A143" s="1"/>
      <c r="O143" s="1"/>
      <c r="AN143" s="4"/>
      <c r="AO143" s="5"/>
      <c r="AP143" s="5"/>
      <c r="AQ143" s="5"/>
      <c r="AZ143" s="177"/>
      <c r="BA143" s="177"/>
      <c r="BB143" s="177"/>
      <c r="BC143" s="177"/>
      <c r="BD143" s="177"/>
      <c r="BE143" s="177"/>
      <c r="BF143" s="177"/>
      <c r="BG143" s="177"/>
      <c r="BH143" s="177"/>
      <c r="BI143" s="177"/>
      <c r="BJ143" s="177"/>
      <c r="BK143" s="177"/>
      <c r="BL143" s="177"/>
      <c r="BM143" s="177"/>
      <c r="BN143" s="177"/>
      <c r="BO143" s="177"/>
      <c r="BP143" s="177"/>
    </row>
    <row r="144" spans="1:68" s="3" customFormat="1" x14ac:dyDescent="0.2">
      <c r="A144" s="1"/>
      <c r="O144" s="1"/>
      <c r="AN144" s="4"/>
      <c r="AO144" s="5"/>
      <c r="AP144" s="5"/>
      <c r="AQ144" s="5"/>
      <c r="AZ144" s="177"/>
      <c r="BA144" s="177"/>
      <c r="BB144" s="177"/>
      <c r="BC144" s="177"/>
      <c r="BD144" s="177"/>
      <c r="BE144" s="177"/>
      <c r="BF144" s="177"/>
      <c r="BG144" s="177"/>
      <c r="BH144" s="177"/>
      <c r="BI144" s="177"/>
      <c r="BJ144" s="177"/>
      <c r="BK144" s="177"/>
      <c r="BL144" s="177"/>
      <c r="BM144" s="177"/>
      <c r="BN144" s="177"/>
      <c r="BO144" s="177"/>
      <c r="BP144" s="177"/>
    </row>
    <row r="145" spans="1:68" s="3" customFormat="1" x14ac:dyDescent="0.2">
      <c r="A145" s="1"/>
      <c r="O145" s="1"/>
      <c r="AN145" s="4"/>
      <c r="AO145" s="5"/>
      <c r="AP145" s="5"/>
      <c r="AQ145" s="5"/>
      <c r="AZ145" s="177"/>
      <c r="BA145" s="177"/>
      <c r="BB145" s="177"/>
      <c r="BC145" s="177"/>
      <c r="BD145" s="177"/>
      <c r="BE145" s="177"/>
      <c r="BF145" s="177"/>
      <c r="BG145" s="177"/>
      <c r="BH145" s="177"/>
      <c r="BI145" s="177"/>
      <c r="BJ145" s="177"/>
      <c r="BK145" s="177"/>
      <c r="BL145" s="177"/>
      <c r="BM145" s="177"/>
      <c r="BN145" s="177"/>
      <c r="BO145" s="177"/>
      <c r="BP145" s="177"/>
    </row>
    <row r="146" spans="1:68" s="3" customFormat="1" x14ac:dyDescent="0.2">
      <c r="A146" s="1"/>
      <c r="O146" s="1"/>
      <c r="AN146" s="4"/>
      <c r="AO146" s="5"/>
      <c r="AP146" s="5"/>
      <c r="AQ146" s="5"/>
      <c r="AZ146" s="177"/>
      <c r="BA146" s="177"/>
      <c r="BB146" s="177"/>
      <c r="BC146" s="177"/>
      <c r="BD146" s="177"/>
      <c r="BE146" s="177"/>
      <c r="BF146" s="177"/>
      <c r="BG146" s="177"/>
      <c r="BH146" s="177"/>
      <c r="BI146" s="177"/>
      <c r="BJ146" s="177"/>
      <c r="BK146" s="177"/>
      <c r="BL146" s="177"/>
      <c r="BM146" s="177"/>
      <c r="BN146" s="177"/>
      <c r="BO146" s="177"/>
      <c r="BP146" s="177"/>
    </row>
    <row r="147" spans="1:68" s="3" customFormat="1" x14ac:dyDescent="0.2">
      <c r="A147" s="1"/>
      <c r="O147" s="1"/>
      <c r="AN147" s="4"/>
      <c r="AO147" s="5"/>
      <c r="AP147" s="5"/>
      <c r="AQ147" s="5"/>
      <c r="AZ147" s="177"/>
      <c r="BA147" s="177"/>
      <c r="BB147" s="177"/>
      <c r="BC147" s="177"/>
      <c r="BD147" s="177"/>
      <c r="BE147" s="177"/>
      <c r="BF147" s="177"/>
      <c r="BG147" s="177"/>
      <c r="BH147" s="177"/>
      <c r="BI147" s="177"/>
      <c r="BJ147" s="177"/>
      <c r="BK147" s="177"/>
      <c r="BL147" s="177"/>
      <c r="BM147" s="177"/>
      <c r="BN147" s="177"/>
      <c r="BO147" s="177"/>
      <c r="BP147" s="177"/>
    </row>
    <row r="148" spans="1:68" s="3" customFormat="1" x14ac:dyDescent="0.2">
      <c r="A148" s="1"/>
      <c r="O148" s="1"/>
      <c r="AN148" s="4"/>
      <c r="AO148" s="5"/>
      <c r="AP148" s="5"/>
      <c r="AQ148" s="5"/>
      <c r="AZ148" s="177"/>
      <c r="BA148" s="177"/>
      <c r="BB148" s="177"/>
      <c r="BC148" s="177"/>
      <c r="BD148" s="177"/>
      <c r="BE148" s="177"/>
      <c r="BF148" s="177"/>
      <c r="BG148" s="177"/>
      <c r="BH148" s="177"/>
      <c r="BI148" s="177"/>
      <c r="BJ148" s="177"/>
      <c r="BK148" s="177"/>
      <c r="BL148" s="177"/>
      <c r="BM148" s="177"/>
      <c r="BN148" s="177"/>
      <c r="BO148" s="177"/>
      <c r="BP148" s="177"/>
    </row>
    <row r="149" spans="1:68" s="3" customFormat="1" x14ac:dyDescent="0.2">
      <c r="A149" s="1"/>
      <c r="O149" s="1"/>
      <c r="AN149" s="4"/>
      <c r="AO149" s="5"/>
      <c r="AP149" s="5"/>
      <c r="AQ149" s="5"/>
      <c r="AZ149" s="177"/>
      <c r="BA149" s="177"/>
      <c r="BB149" s="177"/>
      <c r="BC149" s="177"/>
      <c r="BD149" s="177"/>
      <c r="BE149" s="177"/>
      <c r="BF149" s="177"/>
      <c r="BG149" s="177"/>
      <c r="BH149" s="177"/>
      <c r="BI149" s="177"/>
      <c r="BJ149" s="177"/>
      <c r="BK149" s="177"/>
      <c r="BL149" s="177"/>
      <c r="BM149" s="177"/>
      <c r="BN149" s="177"/>
      <c r="BO149" s="177"/>
      <c r="BP149" s="177"/>
    </row>
    <row r="150" spans="1:68" s="3" customFormat="1" x14ac:dyDescent="0.2">
      <c r="A150" s="1"/>
      <c r="O150" s="1"/>
      <c r="AN150" s="4"/>
      <c r="AO150" s="5"/>
      <c r="AP150" s="5"/>
      <c r="AQ150" s="5"/>
      <c r="AZ150" s="177"/>
      <c r="BA150" s="177"/>
      <c r="BB150" s="177"/>
      <c r="BC150" s="177"/>
      <c r="BD150" s="177"/>
      <c r="BE150" s="177"/>
      <c r="BF150" s="177"/>
      <c r="BG150" s="177"/>
      <c r="BH150" s="177"/>
      <c r="BI150" s="177"/>
      <c r="BJ150" s="177"/>
      <c r="BK150" s="177"/>
      <c r="BL150" s="177"/>
      <c r="BM150" s="177"/>
      <c r="BN150" s="177"/>
      <c r="BO150" s="177"/>
      <c r="BP150" s="177"/>
    </row>
    <row r="151" spans="1:68" s="3" customFormat="1" x14ac:dyDescent="0.2">
      <c r="A151" s="1"/>
      <c r="O151" s="1"/>
      <c r="AN151" s="4"/>
      <c r="AO151" s="5"/>
      <c r="AP151" s="5"/>
      <c r="AQ151" s="5"/>
      <c r="AZ151" s="177"/>
      <c r="BA151" s="177"/>
      <c r="BB151" s="177"/>
      <c r="BC151" s="177"/>
      <c r="BD151" s="177"/>
      <c r="BE151" s="177"/>
      <c r="BF151" s="177"/>
      <c r="BG151" s="177"/>
      <c r="BH151" s="177"/>
      <c r="BI151" s="177"/>
      <c r="BJ151" s="177"/>
      <c r="BK151" s="177"/>
      <c r="BL151" s="177"/>
      <c r="BM151" s="177"/>
      <c r="BN151" s="177"/>
      <c r="BO151" s="177"/>
      <c r="BP151" s="177"/>
    </row>
    <row r="152" spans="1:68" s="3" customFormat="1" x14ac:dyDescent="0.2">
      <c r="A152" s="1"/>
      <c r="O152" s="1"/>
      <c r="AN152" s="4"/>
      <c r="AO152" s="5"/>
      <c r="AP152" s="5"/>
      <c r="AQ152" s="5"/>
      <c r="AZ152" s="177"/>
      <c r="BA152" s="177"/>
      <c r="BB152" s="177"/>
      <c r="BC152" s="177"/>
      <c r="BD152" s="177"/>
      <c r="BE152" s="177"/>
      <c r="BF152" s="177"/>
      <c r="BG152" s="177"/>
      <c r="BH152" s="177"/>
      <c r="BI152" s="177"/>
      <c r="BJ152" s="177"/>
      <c r="BK152" s="177"/>
      <c r="BL152" s="177"/>
      <c r="BM152" s="177"/>
      <c r="BN152" s="177"/>
      <c r="BO152" s="177"/>
      <c r="BP152" s="177"/>
    </row>
    <row r="153" spans="1:68" s="3" customFormat="1" x14ac:dyDescent="0.2">
      <c r="A153" s="1"/>
      <c r="O153" s="1"/>
      <c r="AN153" s="4"/>
      <c r="AO153" s="5"/>
      <c r="AP153" s="5"/>
      <c r="AQ153" s="5"/>
      <c r="AZ153" s="177"/>
      <c r="BA153" s="177"/>
      <c r="BB153" s="177"/>
      <c r="BC153" s="177"/>
      <c r="BD153" s="177"/>
      <c r="BE153" s="177"/>
      <c r="BF153" s="177"/>
      <c r="BG153" s="177"/>
      <c r="BH153" s="177"/>
      <c r="BI153" s="177"/>
      <c r="BJ153" s="177"/>
      <c r="BK153" s="177"/>
      <c r="BL153" s="177"/>
      <c r="BM153" s="177"/>
      <c r="BN153" s="177"/>
      <c r="BO153" s="177"/>
      <c r="BP153" s="177"/>
    </row>
    <row r="154" spans="1:68" s="3" customFormat="1" x14ac:dyDescent="0.2">
      <c r="A154" s="1"/>
      <c r="E154" s="8"/>
      <c r="F154" s="8"/>
      <c r="G154" s="8"/>
      <c r="H154" s="8"/>
      <c r="I154" s="8"/>
      <c r="J154" s="8"/>
      <c r="K154" s="8"/>
      <c r="L154" s="8"/>
      <c r="M154" s="8"/>
      <c r="N154" s="8"/>
      <c r="O154" s="1"/>
      <c r="AN154" s="4"/>
      <c r="AO154" s="5"/>
      <c r="AP154" s="5"/>
      <c r="AQ154" s="5"/>
      <c r="AZ154" s="177"/>
      <c r="BA154" s="177"/>
      <c r="BB154" s="177"/>
      <c r="BC154" s="177"/>
      <c r="BD154" s="177"/>
      <c r="BE154" s="177"/>
      <c r="BF154" s="177"/>
      <c r="BG154" s="177"/>
      <c r="BH154" s="177"/>
      <c r="BI154" s="177"/>
      <c r="BJ154" s="177"/>
      <c r="BK154" s="177"/>
      <c r="BL154" s="177"/>
      <c r="BM154" s="177"/>
      <c r="BN154" s="177"/>
      <c r="BO154" s="177"/>
      <c r="BP154" s="177"/>
    </row>
  </sheetData>
  <mergeCells count="7">
    <mergeCell ref="BC21:BL21"/>
    <mergeCell ref="BC7:BL7"/>
    <mergeCell ref="N1:O1"/>
    <mergeCell ref="AD44:AM44"/>
    <mergeCell ref="C9:N21"/>
    <mergeCell ref="C23:N23"/>
    <mergeCell ref="E42:N42"/>
  </mergeCells>
  <conditionalFormatting sqref="BC10:BM20">
    <cfRule type="expression" dxfId="0" priority="1">
      <formula>"if $BB$8 = ""Rate"""</formula>
    </cfRule>
  </conditionalFormatting>
  <hyperlinks>
    <hyperlink ref="N1:O1" location="Contents!A1" display="Back to contents"/>
  </hyperlinks>
  <pageMargins left="0.70866141732283472" right="0.70866141732283472" top="0.74803149606299213" bottom="0.74803149606299213" header="0.31496062992125984" footer="0.31496062992125984"/>
  <pageSetup paperSize="9" scale="72" fitToWidth="0" orientation="landscape" r:id="rId1"/>
  <rowBreaks count="1" manualBreakCount="1">
    <brk id="57" min="1" max="135" man="1"/>
  </rowBreaks>
  <colBreaks count="1" manualBreakCount="1">
    <brk id="15" max="1048575" man="1"/>
  </colBreaks>
  <ignoredErrors>
    <ignoredError sqref="M50" formula="1"/>
  </ignoredErrors>
  <drawing r:id="rId2"/>
  <legacyDrawing r:id="rId3"/>
  <controls>
    <mc:AlternateContent xmlns:mc="http://schemas.openxmlformats.org/markup-compatibility/2006">
      <mc:Choice Requires="x14">
        <control shapeId="1025" r:id="rId4" name="ComboBox3">
          <controlPr locked="0" defaultSize="0" autoLine="0" linkedCell="#REF!" listFillRange="Tumour" r:id="rId5">
            <anchor moveWithCells="1" sizeWithCells="1">
              <from>
                <xdr:col>4</xdr:col>
                <xdr:colOff>342900</xdr:colOff>
                <xdr:row>57</xdr:row>
                <xdr:rowOff>0</xdr:rowOff>
              </from>
              <to>
                <xdr:col>12</xdr:col>
                <xdr:colOff>104775</xdr:colOff>
                <xdr:row>57</xdr:row>
                <xdr:rowOff>0</xdr:rowOff>
              </to>
            </anchor>
          </controlPr>
        </control>
      </mc:Choice>
      <mc:Fallback>
        <control shapeId="1025" r:id="rId4" name="ComboBox3"/>
      </mc:Fallback>
    </mc:AlternateContent>
    <mc:AlternateContent xmlns:mc="http://schemas.openxmlformats.org/markup-compatibility/2006">
      <mc:Choice Requires="x14">
        <control shapeId="1027" r:id="rId6" name="Drop Down 3">
          <controlPr defaultSize="0" autoLine="0" autoPict="0">
            <anchor moveWithCells="1">
              <from>
                <xdr:col>11</xdr:col>
                <xdr:colOff>571500</xdr:colOff>
                <xdr:row>2</xdr:row>
                <xdr:rowOff>19050</xdr:rowOff>
              </from>
              <to>
                <xdr:col>13</xdr:col>
                <xdr:colOff>142875</xdr:colOff>
                <xdr:row>3</xdr:row>
                <xdr:rowOff>38100</xdr:rowOff>
              </to>
            </anchor>
          </controlPr>
        </control>
      </mc:Choice>
    </mc:AlternateContent>
    <mc:AlternateContent xmlns:mc="http://schemas.openxmlformats.org/markup-compatibility/2006">
      <mc:Choice Requires="x14">
        <control shapeId="1035" r:id="rId7" name="Drop Down 11">
          <controlPr defaultSize="0" autoLine="0" autoPict="0">
            <anchor moveWithCells="1">
              <from>
                <xdr:col>4</xdr:col>
                <xdr:colOff>114300</xdr:colOff>
                <xdr:row>2</xdr:row>
                <xdr:rowOff>19050</xdr:rowOff>
              </from>
              <to>
                <xdr:col>8</xdr:col>
                <xdr:colOff>590550</xdr:colOff>
                <xdr:row>3</xdr:row>
                <xdr:rowOff>47625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S251"/>
  <sheetViews>
    <sheetView zoomScaleNormal="100" zoomScaleSheetLayoutView="100" workbookViewId="0">
      <selection activeCell="I10" sqref="I10"/>
    </sheetView>
  </sheetViews>
  <sheetFormatPr defaultRowHeight="15" customHeight="1" x14ac:dyDescent="0.2"/>
  <cols>
    <col min="1" max="1" width="2.28515625" style="1" customWidth="1"/>
    <col min="2" max="2" width="2.28515625" style="8" customWidth="1"/>
    <col min="3" max="3" width="10.140625" style="8" customWidth="1"/>
    <col min="4" max="5" width="9.140625" style="8"/>
    <col min="6" max="6" width="10" style="8" customWidth="1"/>
    <col min="7" max="7" width="41.42578125" style="8" customWidth="1"/>
    <col min="8" max="8" width="9.140625" style="8"/>
    <col min="9" max="9" width="10.140625" style="8" customWidth="1"/>
    <col min="10" max="10" width="9.140625" style="8"/>
    <col min="11" max="11" width="4.85546875" style="8" customWidth="1"/>
    <col min="12" max="12" width="9.140625" style="8"/>
    <col min="13" max="13" width="11.28515625" style="8" customWidth="1"/>
    <col min="14" max="14" width="9.140625" style="8"/>
    <col min="15" max="15" width="2" style="8" customWidth="1"/>
    <col min="16" max="18" width="8.7109375" style="3" customWidth="1"/>
    <col min="19" max="21" width="7.5703125" style="3" customWidth="1"/>
    <col min="22" max="22" width="4.7109375" style="3" customWidth="1"/>
    <col min="23" max="52" width="9.140625" style="3" customWidth="1"/>
    <col min="53" max="149" width="9.140625" style="3"/>
    <col min="150" max="16384" width="9.140625" style="8"/>
  </cols>
  <sheetData>
    <row r="1" spans="1:59" s="3" customFormat="1" ht="15" customHeight="1" x14ac:dyDescent="0.2">
      <c r="A1" s="1"/>
      <c r="B1" s="2"/>
      <c r="C1" s="2"/>
      <c r="D1" s="2"/>
      <c r="E1" s="2"/>
      <c r="F1" s="2"/>
      <c r="G1" s="2"/>
      <c r="H1" s="2"/>
      <c r="I1" s="2"/>
      <c r="J1" s="2"/>
      <c r="K1" s="2"/>
      <c r="L1" s="2"/>
      <c r="M1" s="223" t="s">
        <v>16</v>
      </c>
      <c r="N1" s="223"/>
      <c r="O1" s="223"/>
      <c r="P1" s="145"/>
      <c r="Q1" s="145"/>
      <c r="R1" s="145"/>
    </row>
    <row r="2" spans="1:59" s="3" customFormat="1" ht="15" customHeight="1" x14ac:dyDescent="0.2">
      <c r="A2" s="1"/>
      <c r="B2" s="51"/>
      <c r="C2" s="57"/>
      <c r="D2" s="57"/>
      <c r="E2" s="57"/>
      <c r="F2" s="57"/>
      <c r="G2" s="57"/>
      <c r="H2" s="57"/>
      <c r="I2" s="57"/>
      <c r="J2" s="57"/>
      <c r="K2" s="57"/>
      <c r="L2" s="57"/>
      <c r="M2" s="57"/>
      <c r="N2" s="57"/>
      <c r="O2" s="51"/>
      <c r="P2" s="145"/>
      <c r="Q2" s="145"/>
      <c r="R2" s="145"/>
    </row>
    <row r="3" spans="1:59" s="3" customFormat="1" ht="15" customHeight="1" x14ac:dyDescent="0.25">
      <c r="A3" s="1"/>
      <c r="B3" s="51"/>
      <c r="C3" s="58" t="s">
        <v>51</v>
      </c>
      <c r="D3" s="57"/>
      <c r="E3" s="57"/>
      <c r="F3" s="57"/>
      <c r="G3" s="57"/>
      <c r="H3" s="57"/>
      <c r="I3" s="59"/>
      <c r="J3" s="57"/>
      <c r="K3" s="57"/>
      <c r="L3" s="57"/>
      <c r="M3" s="57"/>
      <c r="N3" s="57"/>
      <c r="O3" s="51"/>
      <c r="P3" s="145"/>
      <c r="Q3" s="145"/>
      <c r="R3" s="145"/>
      <c r="BA3" s="45"/>
      <c r="BB3" s="45"/>
      <c r="BC3" s="129"/>
      <c r="BD3" s="129"/>
      <c r="BE3" s="129"/>
      <c r="BF3" s="129"/>
      <c r="BG3" s="2"/>
    </row>
    <row r="4" spans="1:59" s="3" customFormat="1" ht="15" customHeight="1" x14ac:dyDescent="0.2">
      <c r="A4" s="1"/>
      <c r="B4" s="51"/>
      <c r="C4" s="60"/>
      <c r="D4" s="57"/>
      <c r="E4" s="57"/>
      <c r="F4" s="57"/>
      <c r="G4" s="57"/>
      <c r="H4" s="57"/>
      <c r="I4" s="57"/>
      <c r="J4" s="57"/>
      <c r="K4" s="57"/>
      <c r="L4" s="57"/>
      <c r="M4" s="57"/>
      <c r="N4" s="57"/>
      <c r="O4" s="51"/>
      <c r="P4" s="145"/>
      <c r="Q4" s="145"/>
      <c r="R4" s="145"/>
      <c r="BA4" s="45">
        <v>1</v>
      </c>
      <c r="BB4" s="46"/>
      <c r="BC4" s="130"/>
      <c r="BD4" s="130"/>
      <c r="BE4" s="130"/>
      <c r="BF4" s="130"/>
      <c r="BG4" s="12"/>
    </row>
    <row r="5" spans="1:59" s="3" customFormat="1" ht="15" customHeight="1" x14ac:dyDescent="0.25">
      <c r="A5" s="1"/>
      <c r="B5" s="51"/>
      <c r="C5" s="58" t="s">
        <v>13</v>
      </c>
      <c r="D5" s="57"/>
      <c r="E5" s="57"/>
      <c r="F5" s="57"/>
      <c r="G5" s="57"/>
      <c r="H5" s="57"/>
      <c r="I5" s="57"/>
      <c r="J5" s="57"/>
      <c r="K5" s="57"/>
      <c r="L5" s="57"/>
      <c r="M5" s="57"/>
      <c r="N5" s="57"/>
      <c r="O5" s="51"/>
      <c r="P5" s="145"/>
      <c r="Q5" s="145"/>
      <c r="R5" s="145"/>
      <c r="BA5" s="45"/>
      <c r="BB5" s="47"/>
      <c r="BC5" s="131"/>
      <c r="BD5" s="131"/>
      <c r="BE5" s="131"/>
      <c r="BF5" s="131"/>
      <c r="BG5" s="13"/>
    </row>
    <row r="6" spans="1:59" s="3" customFormat="1" ht="15" customHeight="1" x14ac:dyDescent="0.2">
      <c r="A6" s="1"/>
      <c r="B6" s="51"/>
      <c r="C6" s="61"/>
      <c r="D6" s="62"/>
      <c r="E6" s="63"/>
      <c r="F6" s="60"/>
      <c r="G6" s="60"/>
      <c r="H6" s="222" t="str">
        <f>IF($BC$6 = 1,"Number of registrations, 2015")</f>
        <v>Number of registrations, 2015</v>
      </c>
      <c r="I6" s="222"/>
      <c r="J6" s="222"/>
      <c r="K6" s="191"/>
      <c r="L6" s="222" t="str">
        <f>IF($BC$6 = 1,"Rate (registrations per 100,000)","Rate (deaths per 100,000)")</f>
        <v>Rate (registrations per 100,000)</v>
      </c>
      <c r="M6" s="222"/>
      <c r="N6" s="222"/>
      <c r="O6" s="51"/>
      <c r="P6" s="145"/>
      <c r="Q6" s="145"/>
      <c r="R6" s="145"/>
      <c r="BA6" s="45"/>
      <c r="BB6" s="45"/>
      <c r="BC6" s="172">
        <v>1</v>
      </c>
      <c r="BD6" s="129"/>
      <c r="BE6" s="129"/>
      <c r="BF6" s="129"/>
      <c r="BG6" s="2"/>
    </row>
    <row r="7" spans="1:59" s="3" customFormat="1" ht="15" customHeight="1" x14ac:dyDescent="0.2">
      <c r="A7" s="1"/>
      <c r="B7" s="51"/>
      <c r="C7" s="224" t="s">
        <v>52</v>
      </c>
      <c r="D7" s="224"/>
      <c r="E7" s="224"/>
      <c r="F7" s="64"/>
      <c r="G7" s="64"/>
      <c r="H7" s="65" t="s">
        <v>5</v>
      </c>
      <c r="I7" s="65" t="s">
        <v>4</v>
      </c>
      <c r="J7" s="65" t="s">
        <v>53</v>
      </c>
      <c r="K7" s="65"/>
      <c r="L7" s="65" t="s">
        <v>5</v>
      </c>
      <c r="M7" s="65" t="s">
        <v>4</v>
      </c>
      <c r="N7" s="65" t="s">
        <v>53</v>
      </c>
      <c r="O7" s="51"/>
      <c r="P7" s="145"/>
      <c r="R7" s="145"/>
      <c r="BA7" s="45"/>
      <c r="BB7" s="45"/>
      <c r="BC7" s="129"/>
      <c r="BD7" s="129"/>
      <c r="BE7" s="129"/>
      <c r="BF7" s="129"/>
      <c r="BG7" s="2"/>
    </row>
    <row r="8" spans="1:59" s="3" customFormat="1" ht="15" customHeight="1" x14ac:dyDescent="0.2">
      <c r="A8" s="1"/>
      <c r="B8" s="51"/>
      <c r="C8" s="66" t="str">
        <f>VLOOKUP($BA$4,Ref!C24:D37,2,FALSE)</f>
        <v>Lip, oral cavity and pharynx - C00-C14</v>
      </c>
      <c r="D8" s="66"/>
      <c r="E8" s="66"/>
      <c r="F8" s="67"/>
      <c r="G8" s="67"/>
      <c r="H8" s="195">
        <f>IF(VLOOKUP($C8, CanGroupSexLookup, 3, FALSE) = "Female", "–", IFERROR(VLOOKUP("Reg2015"&amp;$C8&amp;H$7&amp;"AllEth",DataCancerGrp,7,FALSE),"0"))</f>
        <v>361</v>
      </c>
      <c r="I8" s="195">
        <f>IF(VLOOKUP($C8, CanGroupSexLookup, 3, FALSE) = "Male", "–", IFERROR(VLOOKUP("Reg2015"&amp;$C8&amp;I$7&amp;"AllEth",DataCancerGrp,7,FALSE),"0"))</f>
        <v>146</v>
      </c>
      <c r="J8" s="195">
        <f>IF(VLOOKUP($C8, CanGroupSexLookup, 3, FALSE) = "", IFERROR(VLOOKUP("Reg2015"&amp;$C8&amp;$C$29&amp;"AllEth",DataCancerGrp,7,FALSE),"0"), "–")</f>
        <v>507</v>
      </c>
      <c r="K8" s="195"/>
      <c r="L8" s="196">
        <f>IF(VLOOKUP($C8, CanGroupSexLookup, 3, FALSE) = "Female", "–", IFERROR(VLOOKUP("Reg2015"&amp;$C8&amp;L$7&amp;"AllEth",DataCancerGrp,8,FALSE),"0"))</f>
        <v>11.5</v>
      </c>
      <c r="M8" s="196">
        <f>IF(VLOOKUP($C8, CanGroupSexLookup, 3, FALSE) = "Male", "–", IFERROR(VLOOKUP("Reg2015"&amp;$C8&amp;M$7&amp;"AllEth",DataCancerGrp,8,FALSE),"0"))</f>
        <v>4.2</v>
      </c>
      <c r="N8" s="196">
        <f>IF(VLOOKUP($C8, CanGroupSexLookup, 3, FALSE) = "", IFERROR(VLOOKUP("Reg2015"&amp;$C8&amp;$C$29&amp;"AllEth",DataCancerGrp,8,FALSE),"0"), "–")</f>
        <v>7.7</v>
      </c>
      <c r="O8" s="51"/>
      <c r="P8" s="145"/>
      <c r="Q8" s="145"/>
      <c r="R8" s="145"/>
      <c r="S8" s="15"/>
      <c r="T8" s="15"/>
      <c r="U8" s="15"/>
      <c r="BA8" s="2"/>
      <c r="BB8" s="2"/>
      <c r="BC8" s="129"/>
      <c r="BD8" s="129"/>
      <c r="BE8" s="129"/>
      <c r="BF8" s="129"/>
      <c r="BG8" s="2"/>
    </row>
    <row r="9" spans="1:59" s="3" customFormat="1" ht="15" customHeight="1" x14ac:dyDescent="0.2">
      <c r="A9" s="1"/>
      <c r="B9" s="51"/>
      <c r="C9" s="68" t="str">
        <f>IF(VLOOKUP($C$8&amp;"|01",Ref!$A$39:$D$202,4)=0,"",VLOOKUP($C$8&amp;"|01",Ref!$A$39:$D$202,4))</f>
        <v>Lip - C00</v>
      </c>
      <c r="D9" s="68"/>
      <c r="E9" s="68"/>
      <c r="F9" s="68"/>
      <c r="G9" s="68"/>
      <c r="H9" s="126">
        <f t="shared" ref="H9:I22" si="0">IF($C9="","",IF(H$8="–","–",IFERROR(VLOOKUP("Reg2015"&amp;$C9&amp;H$7&amp;"AllEth",DataCancerGrp,7,FALSE),"0")))</f>
        <v>52</v>
      </c>
      <c r="I9" s="126">
        <f t="shared" si="0"/>
        <v>14</v>
      </c>
      <c r="J9" s="126">
        <f t="shared" ref="J9:J22" si="1">IF($C9="","",IF(J$8="–","–",IFERROR(VLOOKUP("Reg2015"&amp;$C9&amp;$C$29&amp;"AllEth",DataCancerGrp,7,FALSE),"0")))</f>
        <v>66</v>
      </c>
      <c r="K9" s="126"/>
      <c r="L9" s="132">
        <f t="shared" ref="L9:M22" si="2">IF($C9="","",IF(L$8="–","–",IFERROR(VLOOKUP("Reg2015"&amp;$C9&amp;L$7&amp;"AllEth",DataCancerGrp,8,FALSE),"0.0")))</f>
        <v>1.6</v>
      </c>
      <c r="M9" s="132">
        <f t="shared" si="2"/>
        <v>0.4</v>
      </c>
      <c r="N9" s="132">
        <f t="shared" ref="N9:N22" si="3">IF($C9="","",IF(N$8="–","–",IFERROR(VLOOKUP("Reg2015"&amp;$C9&amp;$C$29&amp;"AllEth",DataCancerGrp,8,FALSE),"0.0")))</f>
        <v>1</v>
      </c>
      <c r="O9" s="51"/>
      <c r="P9" s="145"/>
      <c r="Q9" s="145"/>
      <c r="R9" s="145"/>
      <c r="S9" s="15"/>
      <c r="T9" s="15"/>
      <c r="U9" s="15"/>
      <c r="BA9" s="2"/>
      <c r="BB9" s="2"/>
      <c r="BC9" s="129"/>
      <c r="BD9" s="129"/>
      <c r="BE9" s="129"/>
      <c r="BF9" s="129"/>
      <c r="BG9" s="2"/>
    </row>
    <row r="10" spans="1:59" s="3" customFormat="1" ht="15" customHeight="1" x14ac:dyDescent="0.2">
      <c r="A10" s="1"/>
      <c r="B10" s="51"/>
      <c r="C10" s="68" t="str">
        <f>IF(VLOOKUP($C$8&amp;"|02",Ref!$A$39:$D$202,4)=0,"",VLOOKUP($C$8&amp;"|02",Ref!$A$39:$D$202,4))</f>
        <v>Tongue - C01-C02</v>
      </c>
      <c r="D10" s="68"/>
      <c r="E10" s="68"/>
      <c r="F10" s="68"/>
      <c r="G10" s="68"/>
      <c r="H10" s="126">
        <f t="shared" si="0"/>
        <v>97</v>
      </c>
      <c r="I10" s="126">
        <f t="shared" si="0"/>
        <v>45</v>
      </c>
      <c r="J10" s="126">
        <f t="shared" si="1"/>
        <v>142</v>
      </c>
      <c r="K10" s="126"/>
      <c r="L10" s="132">
        <f>IF($C10="","",IF(L$8="–","–",IFERROR(VLOOKUP("Reg2015"&amp;$C10&amp;L$7&amp;"AllEth",DataCancerGrp,8,FALSE),"0.0")))</f>
        <v>3.1</v>
      </c>
      <c r="M10" s="132">
        <f t="shared" si="2"/>
        <v>1.3</v>
      </c>
      <c r="N10" s="132">
        <f t="shared" si="3"/>
        <v>2.1</v>
      </c>
      <c r="O10" s="51"/>
      <c r="P10" s="145"/>
      <c r="Q10" s="145"/>
      <c r="R10" s="145"/>
      <c r="S10" s="15"/>
      <c r="T10" s="15"/>
      <c r="U10" s="15"/>
      <c r="BA10" s="2"/>
      <c r="BB10" s="2"/>
      <c r="BC10" s="129"/>
      <c r="BD10" s="129"/>
      <c r="BE10" s="129"/>
      <c r="BF10" s="129"/>
      <c r="BG10" s="2"/>
    </row>
    <row r="11" spans="1:59" s="3" customFormat="1" ht="15" customHeight="1" x14ac:dyDescent="0.2">
      <c r="A11" s="1"/>
      <c r="B11" s="51"/>
      <c r="C11" s="68" t="str">
        <f>IF(VLOOKUP($C$8&amp;"|03",Ref!$A$39:$D$202,4)=0,"",VLOOKUP($C$8&amp;"|03",Ref!$A$39:$D$202,4))</f>
        <v>Mouth - C03-C06</v>
      </c>
      <c r="D11" s="68"/>
      <c r="E11" s="68"/>
      <c r="F11" s="68"/>
      <c r="G11" s="68"/>
      <c r="H11" s="126">
        <f t="shared" si="0"/>
        <v>44</v>
      </c>
      <c r="I11" s="126">
        <f t="shared" si="0"/>
        <v>39</v>
      </c>
      <c r="J11" s="126">
        <f t="shared" si="1"/>
        <v>83</v>
      </c>
      <c r="K11" s="126"/>
      <c r="L11" s="132">
        <f t="shared" si="2"/>
        <v>1.2</v>
      </c>
      <c r="M11" s="132">
        <f t="shared" si="2"/>
        <v>0.9</v>
      </c>
      <c r="N11" s="132">
        <f t="shared" si="3"/>
        <v>1.1000000000000001</v>
      </c>
      <c r="O11" s="51"/>
      <c r="P11" s="145"/>
      <c r="Q11" s="145"/>
      <c r="R11" s="145"/>
      <c r="S11" s="15"/>
      <c r="T11" s="15"/>
      <c r="U11" s="15"/>
      <c r="BA11" s="2"/>
      <c r="BB11" s="2"/>
      <c r="BC11" s="129"/>
      <c r="BD11" s="129"/>
      <c r="BE11" s="129"/>
      <c r="BF11" s="129"/>
      <c r="BG11" s="2"/>
    </row>
    <row r="12" spans="1:59" s="3" customFormat="1" ht="15" customHeight="1" x14ac:dyDescent="0.2">
      <c r="A12" s="1"/>
      <c r="B12" s="51"/>
      <c r="C12" s="68" t="str">
        <f>IF(VLOOKUP($C$8&amp;"|04",Ref!$A$39:$D$202,4)=0,"",VLOOKUP($C$8&amp;"|04",Ref!$A$39:$D$202,4))</f>
        <v>Salivary glands - C07-C08</v>
      </c>
      <c r="D12" s="68"/>
      <c r="E12" s="68"/>
      <c r="F12" s="68"/>
      <c r="G12" s="68"/>
      <c r="H12" s="126">
        <f t="shared" si="0"/>
        <v>22</v>
      </c>
      <c r="I12" s="126">
        <f t="shared" si="0"/>
        <v>17</v>
      </c>
      <c r="J12" s="126">
        <f t="shared" si="1"/>
        <v>39</v>
      </c>
      <c r="K12" s="126"/>
      <c r="L12" s="132">
        <f t="shared" si="2"/>
        <v>0.7</v>
      </c>
      <c r="M12" s="132">
        <f t="shared" si="2"/>
        <v>0.5</v>
      </c>
      <c r="N12" s="132">
        <f t="shared" si="3"/>
        <v>0.6</v>
      </c>
      <c r="O12" s="51"/>
      <c r="P12" s="145"/>
      <c r="Q12" s="145"/>
      <c r="R12" s="145"/>
      <c r="S12" s="15"/>
      <c r="T12" s="15"/>
      <c r="U12" s="15"/>
      <c r="BA12" s="2"/>
      <c r="BB12" s="2"/>
      <c r="BC12" s="129"/>
      <c r="BD12" s="129"/>
      <c r="BE12" s="129"/>
      <c r="BF12" s="129"/>
      <c r="BG12" s="2"/>
    </row>
    <row r="13" spans="1:59" s="3" customFormat="1" ht="15" customHeight="1" x14ac:dyDescent="0.2">
      <c r="A13" s="1"/>
      <c r="B13" s="51"/>
      <c r="C13" s="68" t="str">
        <f>IF(VLOOKUP($C$8&amp;"|05",Ref!$A$39:$D$202,4)=0,"",VLOOKUP($C$8&amp;"|05",Ref!$A$39:$D$202,4))</f>
        <v>Tonsils - C09</v>
      </c>
      <c r="D13" s="68"/>
      <c r="E13" s="68"/>
      <c r="F13" s="68"/>
      <c r="G13" s="68"/>
      <c r="H13" s="126">
        <f t="shared" si="0"/>
        <v>70</v>
      </c>
      <c r="I13" s="126">
        <f t="shared" si="0"/>
        <v>12</v>
      </c>
      <c r="J13" s="126">
        <f t="shared" si="1"/>
        <v>82</v>
      </c>
      <c r="K13" s="126"/>
      <c r="L13" s="132">
        <f t="shared" si="2"/>
        <v>2.2999999999999998</v>
      </c>
      <c r="M13" s="132">
        <f t="shared" si="2"/>
        <v>0.4</v>
      </c>
      <c r="N13" s="132">
        <f t="shared" si="3"/>
        <v>1.3</v>
      </c>
      <c r="O13" s="51"/>
      <c r="P13" s="145"/>
      <c r="Q13" s="145"/>
      <c r="R13" s="145"/>
      <c r="S13" s="15"/>
      <c r="T13" s="15"/>
      <c r="U13" s="15"/>
      <c r="BA13" s="2"/>
      <c r="BB13" s="2"/>
      <c r="BC13" s="129"/>
      <c r="BD13" s="129"/>
      <c r="BE13" s="129"/>
      <c r="BF13" s="129"/>
      <c r="BG13" s="2"/>
    </row>
    <row r="14" spans="1:59" s="3" customFormat="1" ht="15" customHeight="1" x14ac:dyDescent="0.2">
      <c r="A14" s="1"/>
      <c r="B14" s="51"/>
      <c r="C14" s="68" t="str">
        <f>IF(VLOOKUP($C$8&amp;"|06",Ref!$A$39:$D$202,4)=0,"",VLOOKUP($C$8&amp;"|06",Ref!$A$39:$D$202,4))</f>
        <v>Oropharynx - C10</v>
      </c>
      <c r="D14" s="68"/>
      <c r="E14" s="68"/>
      <c r="F14" s="70"/>
      <c r="G14" s="70"/>
      <c r="H14" s="126">
        <f t="shared" si="0"/>
        <v>20</v>
      </c>
      <c r="I14" s="126">
        <f t="shared" si="0"/>
        <v>4</v>
      </c>
      <c r="J14" s="126">
        <f t="shared" si="1"/>
        <v>24</v>
      </c>
      <c r="K14" s="126"/>
      <c r="L14" s="132">
        <f t="shared" si="2"/>
        <v>0.6</v>
      </c>
      <c r="M14" s="132">
        <f t="shared" si="2"/>
        <v>0.1</v>
      </c>
      <c r="N14" s="132">
        <f t="shared" si="3"/>
        <v>0.4</v>
      </c>
      <c r="O14" s="51"/>
      <c r="P14" s="145"/>
      <c r="Q14" s="145"/>
      <c r="R14" s="145"/>
      <c r="S14" s="15"/>
      <c r="T14" s="15"/>
      <c r="U14" s="15"/>
      <c r="BA14" s="2"/>
      <c r="BB14" s="2"/>
      <c r="BC14" s="2"/>
      <c r="BD14" s="2"/>
      <c r="BE14" s="2"/>
      <c r="BF14" s="2"/>
      <c r="BG14" s="2"/>
    </row>
    <row r="15" spans="1:59" s="3" customFormat="1" ht="15" customHeight="1" x14ac:dyDescent="0.2">
      <c r="A15" s="1"/>
      <c r="B15" s="51"/>
      <c r="C15" s="68" t="str">
        <f>IF(VLOOKUP($C$8&amp;"|07",Ref!$A$39:$D$202,4)=0,"",VLOOKUP($C$8&amp;"|07",Ref!$A$39:$D$202,4))</f>
        <v>Nasopharynx - C11</v>
      </c>
      <c r="D15" s="68"/>
      <c r="E15" s="68"/>
      <c r="F15" s="70"/>
      <c r="G15" s="70"/>
      <c r="H15" s="126">
        <f t="shared" si="0"/>
        <v>25</v>
      </c>
      <c r="I15" s="126">
        <f t="shared" si="0"/>
        <v>12</v>
      </c>
      <c r="J15" s="126">
        <f t="shared" si="1"/>
        <v>37</v>
      </c>
      <c r="K15" s="126"/>
      <c r="L15" s="132">
        <f t="shared" si="2"/>
        <v>1</v>
      </c>
      <c r="M15" s="132">
        <f t="shared" si="2"/>
        <v>0.5</v>
      </c>
      <c r="N15" s="132">
        <f t="shared" si="3"/>
        <v>0.7</v>
      </c>
      <c r="O15" s="51"/>
      <c r="P15" s="145"/>
      <c r="Q15" s="145"/>
      <c r="R15" s="145"/>
      <c r="S15" s="15"/>
      <c r="T15" s="15"/>
      <c r="U15" s="15"/>
      <c r="BA15" s="2"/>
      <c r="BB15" s="2"/>
      <c r="BC15" s="2"/>
      <c r="BD15" s="2"/>
      <c r="BE15" s="2"/>
      <c r="BF15" s="2"/>
      <c r="BG15" s="2"/>
    </row>
    <row r="16" spans="1:59" s="3" customFormat="1" ht="15" customHeight="1" x14ac:dyDescent="0.2">
      <c r="A16" s="1"/>
      <c r="B16" s="51"/>
      <c r="C16" s="68" t="str">
        <f>IF(VLOOKUP($C$8&amp;"|08",Ref!$A$39:$D$202,4)=0,"",VLOOKUP($C$8&amp;"|08",Ref!$A$39:$D$202,4))</f>
        <v>Pyriform sinus - C12</v>
      </c>
      <c r="D16" s="68"/>
      <c r="E16" s="68"/>
      <c r="F16" s="70"/>
      <c r="G16" s="70"/>
      <c r="H16" s="126">
        <f t="shared" si="0"/>
        <v>12</v>
      </c>
      <c r="I16" s="126">
        <f t="shared" si="0"/>
        <v>1</v>
      </c>
      <c r="J16" s="126">
        <f t="shared" si="1"/>
        <v>13</v>
      </c>
      <c r="K16" s="126"/>
      <c r="L16" s="132">
        <f t="shared" si="2"/>
        <v>0.3</v>
      </c>
      <c r="M16" s="132">
        <f t="shared" si="2"/>
        <v>0</v>
      </c>
      <c r="N16" s="132">
        <f t="shared" si="3"/>
        <v>0.2</v>
      </c>
      <c r="O16" s="51"/>
      <c r="P16" s="145"/>
      <c r="Q16" s="145"/>
      <c r="R16" s="145"/>
      <c r="S16" s="15"/>
      <c r="T16" s="15"/>
      <c r="U16" s="15"/>
      <c r="BA16" s="2"/>
      <c r="BB16" s="2"/>
      <c r="BC16" s="2"/>
      <c r="BD16" s="2"/>
      <c r="BE16" s="2"/>
      <c r="BF16" s="2"/>
      <c r="BG16" s="2"/>
    </row>
    <row r="17" spans="1:59" s="3" customFormat="1" ht="15" customHeight="1" x14ac:dyDescent="0.2">
      <c r="A17" s="1"/>
      <c r="B17" s="51"/>
      <c r="C17" s="68" t="str">
        <f>IF(VLOOKUP($C$8&amp;"|09",Ref!$A$39:$D$202,4)=0,"",VLOOKUP($C$8&amp;"|09",Ref!$A$39:$D$202,4))</f>
        <v>Hypopharynx - C13</v>
      </c>
      <c r="D17" s="70"/>
      <c r="E17" s="70"/>
      <c r="F17" s="70"/>
      <c r="G17" s="70"/>
      <c r="H17" s="126">
        <f t="shared" si="0"/>
        <v>12</v>
      </c>
      <c r="I17" s="126">
        <f t="shared" si="0"/>
        <v>1</v>
      </c>
      <c r="J17" s="126">
        <f t="shared" si="1"/>
        <v>13</v>
      </c>
      <c r="K17" s="126"/>
      <c r="L17" s="132">
        <f t="shared" si="2"/>
        <v>0.4</v>
      </c>
      <c r="M17" s="132">
        <f t="shared" si="2"/>
        <v>0</v>
      </c>
      <c r="N17" s="132">
        <f t="shared" si="3"/>
        <v>0.2</v>
      </c>
      <c r="O17" s="51"/>
      <c r="P17" s="145"/>
      <c r="Q17" s="145"/>
      <c r="R17" s="145"/>
      <c r="S17" s="15"/>
      <c r="T17" s="15"/>
      <c r="U17" s="15"/>
      <c r="BA17" s="2"/>
      <c r="BB17" s="2"/>
      <c r="BC17" s="2"/>
      <c r="BD17" s="2"/>
      <c r="BE17" s="2"/>
      <c r="BF17" s="2"/>
      <c r="BG17" s="2"/>
    </row>
    <row r="18" spans="1:59" s="3" customFormat="1" ht="15" customHeight="1" x14ac:dyDescent="0.2">
      <c r="A18" s="1"/>
      <c r="B18" s="51"/>
      <c r="C18" s="68" t="str">
        <f>IF(VLOOKUP($C$8&amp;"|10",Ref!$A$39:$D$202,4)=0,"",VLOOKUP($C$8&amp;"|10",Ref!$A$39:$D$202,4))</f>
        <v>Other lip, oral cavity and pharynx - C14</v>
      </c>
      <c r="D18" s="68"/>
      <c r="E18" s="68"/>
      <c r="F18" s="70"/>
      <c r="G18" s="70"/>
      <c r="H18" s="126">
        <f t="shared" si="0"/>
        <v>7</v>
      </c>
      <c r="I18" s="126">
        <f t="shared" si="0"/>
        <v>1</v>
      </c>
      <c r="J18" s="126">
        <f t="shared" si="1"/>
        <v>8</v>
      </c>
      <c r="K18" s="126"/>
      <c r="L18" s="132">
        <f t="shared" si="2"/>
        <v>0.3</v>
      </c>
      <c r="M18" s="132">
        <f t="shared" si="2"/>
        <v>0</v>
      </c>
      <c r="N18" s="132">
        <f t="shared" si="3"/>
        <v>0.2</v>
      </c>
      <c r="O18" s="51"/>
      <c r="P18" s="145"/>
      <c r="Q18" s="145"/>
      <c r="R18" s="145"/>
      <c r="S18" s="15"/>
      <c r="T18" s="15"/>
      <c r="U18" s="15"/>
      <c r="BA18" s="2"/>
      <c r="BB18" s="2"/>
      <c r="BC18" s="2"/>
      <c r="BD18" s="2"/>
      <c r="BE18" s="2"/>
      <c r="BF18" s="2"/>
      <c r="BG18" s="2"/>
    </row>
    <row r="19" spans="1:59" s="3" customFormat="1" ht="15" customHeight="1" x14ac:dyDescent="0.2">
      <c r="A19" s="1"/>
      <c r="B19" s="51"/>
      <c r="C19" s="68" t="str">
        <f>IF(VLOOKUP($C$8&amp;"|11",Ref!$A$39:$D$202,4)=0,"",VLOOKUP($C$8&amp;"|11",Ref!$A$39:$D$202,4))</f>
        <v/>
      </c>
      <c r="D19" s="68"/>
      <c r="E19" s="68"/>
      <c r="F19" s="70"/>
      <c r="G19" s="70"/>
      <c r="H19" s="126" t="str">
        <f t="shared" si="0"/>
        <v/>
      </c>
      <c r="I19" s="126" t="str">
        <f t="shared" si="0"/>
        <v/>
      </c>
      <c r="J19" s="126" t="str">
        <f t="shared" si="1"/>
        <v/>
      </c>
      <c r="K19" s="126"/>
      <c r="L19" s="132" t="str">
        <f t="shared" si="2"/>
        <v/>
      </c>
      <c r="M19" s="132" t="str">
        <f t="shared" si="2"/>
        <v/>
      </c>
      <c r="N19" s="132" t="str">
        <f t="shared" si="3"/>
        <v/>
      </c>
      <c r="O19" s="51"/>
      <c r="P19" s="145"/>
      <c r="Q19" s="145"/>
      <c r="R19" s="145"/>
      <c r="S19" s="15"/>
      <c r="T19" s="15"/>
      <c r="U19" s="15"/>
      <c r="BA19" s="2"/>
      <c r="BB19" s="2"/>
      <c r="BC19" s="2"/>
      <c r="BD19" s="2"/>
      <c r="BE19" s="2"/>
      <c r="BF19" s="2"/>
      <c r="BG19" s="2"/>
    </row>
    <row r="20" spans="1:59" s="3" customFormat="1" ht="15" customHeight="1" x14ac:dyDescent="0.2">
      <c r="A20" s="1"/>
      <c r="B20" s="51"/>
      <c r="C20" s="68" t="str">
        <f>IF(VLOOKUP($C$8&amp;"|12",Ref!$A$39:$D$202,4)=0,"",VLOOKUP($C$8&amp;"|12",Ref!$A$39:$D$202,4))</f>
        <v/>
      </c>
      <c r="D20" s="68"/>
      <c r="E20" s="70"/>
      <c r="F20" s="70"/>
      <c r="G20" s="70"/>
      <c r="H20" s="126" t="str">
        <f t="shared" si="0"/>
        <v/>
      </c>
      <c r="I20" s="69" t="str">
        <f t="shared" si="0"/>
        <v/>
      </c>
      <c r="J20" s="69" t="str">
        <f t="shared" si="1"/>
        <v/>
      </c>
      <c r="K20" s="69"/>
      <c r="L20" s="133" t="str">
        <f t="shared" si="2"/>
        <v/>
      </c>
      <c r="M20" s="133" t="str">
        <f t="shared" si="2"/>
        <v/>
      </c>
      <c r="N20" s="133" t="str">
        <f t="shared" si="3"/>
        <v/>
      </c>
      <c r="O20" s="51"/>
      <c r="P20" s="145"/>
      <c r="Q20" s="145"/>
      <c r="R20" s="145"/>
      <c r="S20" s="15"/>
      <c r="T20" s="15"/>
      <c r="U20" s="15"/>
      <c r="BA20" s="2"/>
      <c r="BB20" s="2"/>
      <c r="BC20" s="2"/>
      <c r="BD20" s="2"/>
      <c r="BE20" s="2"/>
      <c r="BF20" s="2"/>
      <c r="BG20" s="2"/>
    </row>
    <row r="21" spans="1:59" s="3" customFormat="1" ht="15" customHeight="1" x14ac:dyDescent="0.2">
      <c r="A21" s="1"/>
      <c r="B21" s="51"/>
      <c r="C21" s="68" t="str">
        <f>IF(VLOOKUP($C$8&amp;"|13",Ref!$A$39:$D$202,4)=0,"",VLOOKUP($C$8&amp;"|13",Ref!$A$39:$D$202,4))</f>
        <v/>
      </c>
      <c r="D21" s="68"/>
      <c r="E21" s="70"/>
      <c r="F21" s="70"/>
      <c r="G21" s="70"/>
      <c r="H21" s="126" t="str">
        <f t="shared" si="0"/>
        <v/>
      </c>
      <c r="I21" s="69" t="str">
        <f t="shared" si="0"/>
        <v/>
      </c>
      <c r="J21" s="69" t="str">
        <f t="shared" si="1"/>
        <v/>
      </c>
      <c r="K21" s="69"/>
      <c r="L21" s="133" t="str">
        <f t="shared" si="2"/>
        <v/>
      </c>
      <c r="M21" s="133" t="str">
        <f t="shared" si="2"/>
        <v/>
      </c>
      <c r="N21" s="133" t="str">
        <f t="shared" si="3"/>
        <v/>
      </c>
      <c r="O21" s="51"/>
      <c r="P21" s="145"/>
      <c r="Q21" s="145"/>
      <c r="R21" s="145"/>
      <c r="S21" s="15"/>
      <c r="T21" s="15"/>
      <c r="U21" s="15"/>
      <c r="BA21" s="2"/>
      <c r="BB21" s="2"/>
      <c r="BC21" s="2"/>
      <c r="BD21" s="2"/>
      <c r="BE21" s="2"/>
      <c r="BF21" s="2"/>
      <c r="BG21" s="2"/>
    </row>
    <row r="22" spans="1:59" s="3" customFormat="1" ht="15" customHeight="1" x14ac:dyDescent="0.2">
      <c r="A22" s="1"/>
      <c r="B22" s="51"/>
      <c r="C22" s="68" t="str">
        <f>IF(VLOOKUP($C$8&amp;"|14",Ref!$A$39:$D$202,4)=0,"",VLOOKUP($C$8&amp;"|14",Ref!$A$39:$D$202,4))</f>
        <v/>
      </c>
      <c r="D22" s="68"/>
      <c r="E22" s="70"/>
      <c r="F22" s="70"/>
      <c r="G22" s="70"/>
      <c r="H22" s="126" t="str">
        <f t="shared" si="0"/>
        <v/>
      </c>
      <c r="I22" s="69" t="str">
        <f t="shared" si="0"/>
        <v/>
      </c>
      <c r="J22" s="69" t="str">
        <f t="shared" si="1"/>
        <v/>
      </c>
      <c r="K22" s="69"/>
      <c r="L22" s="133" t="str">
        <f t="shared" si="2"/>
        <v/>
      </c>
      <c r="M22" s="133" t="str">
        <f t="shared" si="2"/>
        <v/>
      </c>
      <c r="N22" s="133" t="str">
        <f t="shared" si="3"/>
        <v/>
      </c>
      <c r="O22" s="51"/>
      <c r="P22" s="145"/>
      <c r="Q22" s="145"/>
      <c r="R22" s="145"/>
      <c r="S22" s="15"/>
      <c r="T22" s="15"/>
      <c r="U22" s="15"/>
      <c r="BA22" s="2"/>
      <c r="BB22" s="2"/>
      <c r="BC22" s="2"/>
      <c r="BD22" s="2"/>
      <c r="BE22" s="2"/>
      <c r="BF22" s="2"/>
      <c r="BG22" s="2"/>
    </row>
    <row r="23" spans="1:59" s="3" customFormat="1" ht="15" customHeight="1" x14ac:dyDescent="0.2">
      <c r="A23" s="1"/>
      <c r="B23" s="7"/>
      <c r="C23" s="71"/>
      <c r="D23" s="71"/>
      <c r="E23" s="71"/>
      <c r="F23" s="71"/>
      <c r="G23" s="71"/>
      <c r="H23" s="126"/>
      <c r="I23" s="72"/>
      <c r="J23" s="72"/>
      <c r="K23" s="72"/>
      <c r="L23" s="194"/>
      <c r="M23" s="194"/>
      <c r="N23" s="194"/>
      <c r="O23" s="7"/>
      <c r="P23" s="145"/>
      <c r="Q23" s="145"/>
      <c r="R23" s="145"/>
      <c r="BA23" s="2"/>
      <c r="BB23" s="2"/>
      <c r="BC23" s="2"/>
      <c r="BD23" s="2"/>
      <c r="BE23" s="2"/>
      <c r="BF23" s="2"/>
      <c r="BG23" s="2"/>
    </row>
    <row r="24" spans="1:59" s="3" customFormat="1" ht="15" customHeight="1" x14ac:dyDescent="0.2">
      <c r="A24" s="1"/>
      <c r="B24" s="7"/>
      <c r="C24" s="119" t="str">
        <f>IF($BC$6=1,"Source: New Zealand Cancer Registry","Source: New Zealand Mortality Collection")</f>
        <v>Source: New Zealand Cancer Registry</v>
      </c>
      <c r="D24" s="6"/>
      <c r="E24" s="6"/>
      <c r="F24" s="6"/>
      <c r="G24" s="6"/>
      <c r="H24" s="16"/>
      <c r="I24" s="16"/>
      <c r="J24" s="16"/>
      <c r="K24" s="16"/>
      <c r="L24" s="16"/>
      <c r="M24" s="16"/>
      <c r="N24" s="16"/>
      <c r="O24" s="7"/>
      <c r="P24" s="145"/>
      <c r="Q24" s="145"/>
      <c r="R24" s="145"/>
    </row>
    <row r="25" spans="1:59" s="3" customFormat="1" ht="15" customHeight="1" x14ac:dyDescent="0.2">
      <c r="A25" s="1"/>
      <c r="B25" s="7"/>
      <c r="C25" s="17" t="s">
        <v>372</v>
      </c>
      <c r="D25" s="18"/>
      <c r="E25" s="14"/>
      <c r="F25" s="14"/>
      <c r="G25" s="14"/>
      <c r="H25" s="18"/>
      <c r="I25" s="18"/>
      <c r="J25" s="18"/>
      <c r="K25" s="18"/>
      <c r="L25" s="19"/>
      <c r="M25" s="19"/>
      <c r="N25" s="19"/>
      <c r="O25" s="7"/>
      <c r="P25" s="145"/>
      <c r="Q25" s="145"/>
      <c r="R25" s="145"/>
      <c r="S25" s="145"/>
    </row>
    <row r="26" spans="1:59" s="3" customFormat="1" ht="15" customHeight="1" x14ac:dyDescent="0.2">
      <c r="H26" s="20"/>
      <c r="I26" s="20"/>
      <c r="J26" s="20"/>
      <c r="K26" s="20"/>
      <c r="L26" s="21"/>
      <c r="M26" s="21"/>
      <c r="N26" s="21"/>
      <c r="O26" s="1"/>
    </row>
    <row r="27" spans="1:59" s="3" customFormat="1" ht="15" customHeight="1" x14ac:dyDescent="0.2">
      <c r="H27" s="22"/>
      <c r="I27" s="22"/>
      <c r="J27" s="22"/>
      <c r="K27" s="22"/>
      <c r="L27" s="22"/>
      <c r="M27" s="22"/>
      <c r="N27" s="22"/>
      <c r="O27" s="1"/>
    </row>
    <row r="28" spans="1:59" s="3" customFormat="1" ht="15" customHeight="1" x14ac:dyDescent="0.2">
      <c r="H28" s="1"/>
      <c r="I28" s="1"/>
      <c r="J28" s="1"/>
      <c r="K28" s="1"/>
      <c r="L28" s="1"/>
      <c r="M28" s="1"/>
      <c r="N28" s="1"/>
      <c r="O28" s="1"/>
    </row>
    <row r="29" spans="1:59" s="3" customFormat="1" ht="15" customHeight="1" x14ac:dyDescent="0.2">
      <c r="C29" s="163" t="s">
        <v>3</v>
      </c>
    </row>
    <row r="30" spans="1:59" s="3" customFormat="1" ht="15" customHeight="1" x14ac:dyDescent="0.2"/>
    <row r="31" spans="1:59" s="3" customFormat="1" ht="15" customHeight="1" x14ac:dyDescent="0.2"/>
    <row r="32" spans="1:59" s="3" customFormat="1" ht="15" customHeight="1" x14ac:dyDescent="0.2"/>
    <row r="33" spans="1:1" s="3" customFormat="1" ht="15" customHeight="1" x14ac:dyDescent="0.2"/>
    <row r="34" spans="1:1" s="3" customFormat="1" ht="15" customHeight="1" x14ac:dyDescent="0.2">
      <c r="A34" s="1"/>
    </row>
    <row r="35" spans="1:1" s="3" customFormat="1" ht="15" customHeight="1" x14ac:dyDescent="0.2">
      <c r="A35" s="1"/>
    </row>
    <row r="36" spans="1:1" s="3" customFormat="1" ht="15" customHeight="1" x14ac:dyDescent="0.2">
      <c r="A36" s="1"/>
    </row>
    <row r="37" spans="1:1" s="3" customFormat="1" ht="15" customHeight="1" x14ac:dyDescent="0.2">
      <c r="A37" s="1"/>
    </row>
    <row r="38" spans="1:1" s="3" customFormat="1" ht="15" customHeight="1" x14ac:dyDescent="0.2">
      <c r="A38" s="1"/>
    </row>
    <row r="39" spans="1:1" s="3" customFormat="1" ht="15" customHeight="1" x14ac:dyDescent="0.2">
      <c r="A39" s="1"/>
    </row>
    <row r="40" spans="1:1" s="3" customFormat="1" ht="15" customHeight="1" x14ac:dyDescent="0.2">
      <c r="A40" s="1"/>
    </row>
    <row r="41" spans="1:1" s="3" customFormat="1" ht="15" customHeight="1" x14ac:dyDescent="0.2">
      <c r="A41" s="1"/>
    </row>
    <row r="42" spans="1:1" s="3" customFormat="1" ht="15" customHeight="1" x14ac:dyDescent="0.2">
      <c r="A42" s="1"/>
    </row>
    <row r="43" spans="1:1" s="3" customFormat="1" ht="15" customHeight="1" x14ac:dyDescent="0.2">
      <c r="A43" s="1"/>
    </row>
    <row r="44" spans="1:1" s="3" customFormat="1" ht="15" customHeight="1" x14ac:dyDescent="0.2">
      <c r="A44" s="1"/>
    </row>
    <row r="45" spans="1:1" s="3" customFormat="1" ht="15" customHeight="1" x14ac:dyDescent="0.2">
      <c r="A45" s="1"/>
    </row>
    <row r="46" spans="1:1" s="3" customFormat="1" ht="15" customHeight="1" x14ac:dyDescent="0.2">
      <c r="A46" s="1"/>
    </row>
    <row r="47" spans="1:1" s="3" customFormat="1" ht="15" customHeight="1" x14ac:dyDescent="0.2">
      <c r="A47" s="1"/>
    </row>
    <row r="48" spans="1:1" s="3" customFormat="1" ht="15" customHeight="1" x14ac:dyDescent="0.2">
      <c r="A48" s="1"/>
    </row>
    <row r="49" spans="1:1" s="3" customFormat="1" ht="15" customHeight="1" x14ac:dyDescent="0.2">
      <c r="A49" s="1"/>
    </row>
    <row r="50" spans="1:1" s="3" customFormat="1" ht="15" customHeight="1" x14ac:dyDescent="0.2">
      <c r="A50" s="1"/>
    </row>
    <row r="51" spans="1:1" s="3" customFormat="1" ht="15" customHeight="1" x14ac:dyDescent="0.2">
      <c r="A51" s="1"/>
    </row>
    <row r="52" spans="1:1" s="3" customFormat="1" ht="15" customHeight="1" x14ac:dyDescent="0.2">
      <c r="A52" s="1"/>
    </row>
    <row r="53" spans="1:1" s="3" customFormat="1" ht="15" customHeight="1" x14ac:dyDescent="0.2">
      <c r="A53" s="1"/>
    </row>
    <row r="54" spans="1:1" s="3" customFormat="1" ht="15" customHeight="1" x14ac:dyDescent="0.2">
      <c r="A54" s="1"/>
    </row>
    <row r="55" spans="1:1" s="3" customFormat="1" ht="15" customHeight="1" x14ac:dyDescent="0.2">
      <c r="A55" s="1"/>
    </row>
    <row r="56" spans="1:1" s="3" customFormat="1" ht="15" customHeight="1" x14ac:dyDescent="0.2">
      <c r="A56" s="1"/>
    </row>
    <row r="57" spans="1:1" s="3" customFormat="1" ht="15" customHeight="1" x14ac:dyDescent="0.2">
      <c r="A57" s="1"/>
    </row>
    <row r="58" spans="1:1" s="3" customFormat="1" ht="15" customHeight="1" x14ac:dyDescent="0.2">
      <c r="A58" s="1"/>
    </row>
    <row r="59" spans="1:1" s="3" customFormat="1" ht="15" customHeight="1" x14ac:dyDescent="0.2">
      <c r="A59" s="1"/>
    </row>
    <row r="60" spans="1:1" s="3" customFormat="1" ht="15" customHeight="1" x14ac:dyDescent="0.2">
      <c r="A60" s="1"/>
    </row>
    <row r="61" spans="1:1" s="3" customFormat="1" ht="15" customHeight="1" x14ac:dyDescent="0.2">
      <c r="A61" s="1"/>
    </row>
    <row r="62" spans="1:1" s="3" customFormat="1" ht="15" customHeight="1" x14ac:dyDescent="0.2">
      <c r="A62" s="1"/>
    </row>
    <row r="63" spans="1:1" s="3" customFormat="1" ht="15" customHeight="1" x14ac:dyDescent="0.2">
      <c r="A63" s="1"/>
    </row>
    <row r="64" spans="1:1" s="3" customFormat="1" ht="15" customHeight="1" x14ac:dyDescent="0.2">
      <c r="A64" s="1"/>
    </row>
    <row r="65" spans="1:1" s="3" customFormat="1" ht="15" customHeight="1" x14ac:dyDescent="0.2">
      <c r="A65" s="1"/>
    </row>
    <row r="66" spans="1:1" s="3" customFormat="1" ht="15" customHeight="1" x14ac:dyDescent="0.2">
      <c r="A66" s="1"/>
    </row>
    <row r="67" spans="1:1" s="3" customFormat="1" ht="15" customHeight="1" x14ac:dyDescent="0.2">
      <c r="A67" s="1"/>
    </row>
    <row r="68" spans="1:1" s="3" customFormat="1" ht="15" customHeight="1" x14ac:dyDescent="0.2">
      <c r="A68" s="1"/>
    </row>
    <row r="69" spans="1:1" s="3" customFormat="1" ht="15" customHeight="1" x14ac:dyDescent="0.2">
      <c r="A69" s="1"/>
    </row>
    <row r="70" spans="1:1" s="3" customFormat="1" ht="15" customHeight="1" x14ac:dyDescent="0.2">
      <c r="A70" s="1"/>
    </row>
    <row r="71" spans="1:1" s="3" customFormat="1" ht="15" customHeight="1" x14ac:dyDescent="0.2">
      <c r="A71" s="1"/>
    </row>
    <row r="72" spans="1:1" s="3" customFormat="1" ht="15" customHeight="1" x14ac:dyDescent="0.2">
      <c r="A72" s="1"/>
    </row>
    <row r="73" spans="1:1" s="3" customFormat="1" ht="15" customHeight="1" x14ac:dyDescent="0.2">
      <c r="A73" s="1"/>
    </row>
    <row r="74" spans="1:1" s="3" customFormat="1" ht="15" customHeight="1" x14ac:dyDescent="0.2">
      <c r="A74" s="1"/>
    </row>
    <row r="75" spans="1:1" s="3" customFormat="1" ht="15" customHeight="1" x14ac:dyDescent="0.2">
      <c r="A75" s="1"/>
    </row>
    <row r="76" spans="1:1" s="3" customFormat="1" ht="15" customHeight="1" x14ac:dyDescent="0.2">
      <c r="A76" s="1"/>
    </row>
    <row r="77" spans="1:1" s="3" customFormat="1" ht="15" customHeight="1" x14ac:dyDescent="0.2">
      <c r="A77" s="1"/>
    </row>
    <row r="78" spans="1:1" s="3" customFormat="1" ht="15" customHeight="1" x14ac:dyDescent="0.2">
      <c r="A78" s="1"/>
    </row>
    <row r="79" spans="1:1" s="3" customFormat="1" ht="15" customHeight="1" x14ac:dyDescent="0.2">
      <c r="A79" s="1"/>
    </row>
    <row r="80" spans="1:1" s="3" customFormat="1" ht="15" customHeight="1" x14ac:dyDescent="0.2">
      <c r="A80" s="1"/>
    </row>
    <row r="81" spans="1:1" s="3" customFormat="1" ht="15" customHeight="1" x14ac:dyDescent="0.2">
      <c r="A81" s="1"/>
    </row>
    <row r="82" spans="1:1" s="3" customFormat="1" ht="15" customHeight="1" x14ac:dyDescent="0.2">
      <c r="A82" s="1"/>
    </row>
    <row r="83" spans="1:1" s="3" customFormat="1" ht="15" customHeight="1" x14ac:dyDescent="0.2">
      <c r="A83" s="1"/>
    </row>
    <row r="84" spans="1:1" s="3" customFormat="1" ht="15" customHeight="1" x14ac:dyDescent="0.2">
      <c r="A84" s="1"/>
    </row>
    <row r="85" spans="1:1" s="3" customFormat="1" ht="15" customHeight="1" x14ac:dyDescent="0.2">
      <c r="A85" s="1"/>
    </row>
    <row r="86" spans="1:1" s="3" customFormat="1" ht="15" customHeight="1" x14ac:dyDescent="0.2">
      <c r="A86" s="1"/>
    </row>
    <row r="87" spans="1:1" s="3" customFormat="1" ht="15" customHeight="1" x14ac:dyDescent="0.2">
      <c r="A87" s="1"/>
    </row>
    <row r="88" spans="1:1" s="3" customFormat="1" ht="15" customHeight="1" x14ac:dyDescent="0.2">
      <c r="A88" s="1"/>
    </row>
    <row r="89" spans="1:1" s="3" customFormat="1" ht="15" customHeight="1" x14ac:dyDescent="0.2">
      <c r="A89" s="1"/>
    </row>
    <row r="90" spans="1:1" s="3" customFormat="1" ht="15" customHeight="1" x14ac:dyDescent="0.2">
      <c r="A90" s="1"/>
    </row>
    <row r="91" spans="1:1" s="3" customFormat="1" ht="15" customHeight="1" x14ac:dyDescent="0.2">
      <c r="A91" s="1"/>
    </row>
    <row r="92" spans="1:1" s="3" customFormat="1" ht="15" customHeight="1" x14ac:dyDescent="0.2">
      <c r="A92" s="1"/>
    </row>
    <row r="93" spans="1:1" s="3" customFormat="1" ht="15" customHeight="1" x14ac:dyDescent="0.2">
      <c r="A93" s="1"/>
    </row>
    <row r="94" spans="1:1" s="3" customFormat="1" ht="15" customHeight="1" x14ac:dyDescent="0.2">
      <c r="A94" s="1"/>
    </row>
    <row r="95" spans="1:1" s="3" customFormat="1" ht="15" customHeight="1" x14ac:dyDescent="0.2">
      <c r="A95" s="1"/>
    </row>
    <row r="96" spans="1:1" s="3" customFormat="1" ht="15" customHeight="1" x14ac:dyDescent="0.2">
      <c r="A96" s="1"/>
    </row>
    <row r="97" spans="1:1" s="3" customFormat="1" ht="15" customHeight="1" x14ac:dyDescent="0.2">
      <c r="A97" s="1"/>
    </row>
    <row r="98" spans="1:1" s="3" customFormat="1" ht="15" customHeight="1" x14ac:dyDescent="0.2">
      <c r="A98" s="1"/>
    </row>
    <row r="99" spans="1:1" s="3" customFormat="1" ht="15" customHeight="1" x14ac:dyDescent="0.2">
      <c r="A99" s="1"/>
    </row>
    <row r="100" spans="1:1" s="3" customFormat="1" ht="15" customHeight="1" x14ac:dyDescent="0.2">
      <c r="A100" s="1"/>
    </row>
    <row r="101" spans="1:1" s="3" customFormat="1" ht="15" customHeight="1" x14ac:dyDescent="0.2">
      <c r="A101" s="1"/>
    </row>
    <row r="102" spans="1:1" s="3" customFormat="1" ht="15" customHeight="1" x14ac:dyDescent="0.2">
      <c r="A102" s="1"/>
    </row>
    <row r="103" spans="1:1" s="3" customFormat="1" ht="15" customHeight="1" x14ac:dyDescent="0.2">
      <c r="A103" s="1"/>
    </row>
    <row r="104" spans="1:1" s="3" customFormat="1" ht="15" customHeight="1" x14ac:dyDescent="0.2">
      <c r="A104" s="1"/>
    </row>
    <row r="105" spans="1:1" s="3" customFormat="1" ht="15" customHeight="1" x14ac:dyDescent="0.2">
      <c r="A105" s="1"/>
    </row>
    <row r="106" spans="1:1" s="3" customFormat="1" ht="15" customHeight="1" x14ac:dyDescent="0.2">
      <c r="A106" s="1"/>
    </row>
    <row r="107" spans="1:1" s="3" customFormat="1" ht="15" customHeight="1" x14ac:dyDescent="0.2">
      <c r="A107" s="1"/>
    </row>
    <row r="108" spans="1:1" s="3" customFormat="1" ht="15" customHeight="1" x14ac:dyDescent="0.2">
      <c r="A108" s="1"/>
    </row>
    <row r="109" spans="1:1" s="3" customFormat="1" ht="15" customHeight="1" x14ac:dyDescent="0.2">
      <c r="A109" s="1"/>
    </row>
    <row r="110" spans="1:1" s="3" customFormat="1" ht="15" customHeight="1" x14ac:dyDescent="0.2">
      <c r="A110" s="1"/>
    </row>
    <row r="111" spans="1:1" s="3" customFormat="1" ht="15" customHeight="1" x14ac:dyDescent="0.2">
      <c r="A111" s="1"/>
    </row>
    <row r="112" spans="1:1" s="3" customFormat="1" ht="15" customHeight="1" x14ac:dyDescent="0.2">
      <c r="A112" s="1"/>
    </row>
    <row r="113" spans="1:1" s="3" customFormat="1" ht="15" customHeight="1" x14ac:dyDescent="0.2">
      <c r="A113" s="1"/>
    </row>
    <row r="114" spans="1:1" s="3" customFormat="1" ht="15" customHeight="1" x14ac:dyDescent="0.2">
      <c r="A114" s="1"/>
    </row>
    <row r="115" spans="1:1" s="3" customFormat="1" ht="15" customHeight="1" x14ac:dyDescent="0.2">
      <c r="A115" s="1"/>
    </row>
    <row r="116" spans="1:1" s="3" customFormat="1" ht="15" customHeight="1" x14ac:dyDescent="0.2">
      <c r="A116" s="1"/>
    </row>
    <row r="117" spans="1:1" s="3" customFormat="1" ht="15" customHeight="1" x14ac:dyDescent="0.2">
      <c r="A117" s="1"/>
    </row>
    <row r="118" spans="1:1" s="3" customFormat="1" ht="15" customHeight="1" x14ac:dyDescent="0.2">
      <c r="A118" s="1"/>
    </row>
    <row r="119" spans="1:1" s="3" customFormat="1" ht="15" customHeight="1" x14ac:dyDescent="0.2">
      <c r="A119" s="1"/>
    </row>
    <row r="120" spans="1:1" s="3" customFormat="1" ht="15" customHeight="1" x14ac:dyDescent="0.2">
      <c r="A120" s="1"/>
    </row>
    <row r="121" spans="1:1" s="3" customFormat="1" ht="15" customHeight="1" x14ac:dyDescent="0.2">
      <c r="A121" s="1"/>
    </row>
    <row r="122" spans="1:1" s="3" customFormat="1" ht="15" customHeight="1" x14ac:dyDescent="0.2">
      <c r="A122" s="1"/>
    </row>
    <row r="123" spans="1:1" s="3" customFormat="1" ht="15" customHeight="1" x14ac:dyDescent="0.2">
      <c r="A123" s="1"/>
    </row>
    <row r="124" spans="1:1" s="3" customFormat="1" ht="15" customHeight="1" x14ac:dyDescent="0.2">
      <c r="A124" s="1"/>
    </row>
    <row r="125" spans="1:1" s="3" customFormat="1" ht="15" customHeight="1" x14ac:dyDescent="0.2">
      <c r="A125" s="1"/>
    </row>
    <row r="126" spans="1:1" s="3" customFormat="1" ht="15" customHeight="1" x14ac:dyDescent="0.2">
      <c r="A126" s="1"/>
    </row>
    <row r="127" spans="1:1" s="3" customFormat="1" ht="15" customHeight="1" x14ac:dyDescent="0.2">
      <c r="A127" s="1"/>
    </row>
    <row r="128" spans="1:1" s="3" customFormat="1" ht="15" customHeight="1" x14ac:dyDescent="0.2">
      <c r="A128" s="1"/>
    </row>
    <row r="129" spans="1:1" s="3" customFormat="1" ht="15" customHeight="1" x14ac:dyDescent="0.2">
      <c r="A129" s="1"/>
    </row>
    <row r="130" spans="1:1" s="3" customFormat="1" ht="15" customHeight="1" x14ac:dyDescent="0.2">
      <c r="A130" s="1"/>
    </row>
    <row r="131" spans="1:1" s="3" customFormat="1" ht="15" customHeight="1" x14ac:dyDescent="0.2">
      <c r="A131" s="1"/>
    </row>
    <row r="132" spans="1:1" s="3" customFormat="1" ht="15" customHeight="1" x14ac:dyDescent="0.2">
      <c r="A132" s="1"/>
    </row>
    <row r="133" spans="1:1" s="3" customFormat="1" ht="15" customHeight="1" x14ac:dyDescent="0.2">
      <c r="A133" s="1"/>
    </row>
    <row r="134" spans="1:1" s="3" customFormat="1" ht="15" customHeight="1" x14ac:dyDescent="0.2">
      <c r="A134" s="1"/>
    </row>
    <row r="135" spans="1:1" s="3" customFormat="1" ht="15" customHeight="1" x14ac:dyDescent="0.2">
      <c r="A135" s="1"/>
    </row>
    <row r="136" spans="1:1" s="3" customFormat="1" ht="15" customHeight="1" x14ac:dyDescent="0.2">
      <c r="A136" s="1"/>
    </row>
    <row r="137" spans="1:1" s="3" customFormat="1" ht="15" customHeight="1" x14ac:dyDescent="0.2">
      <c r="A137" s="1"/>
    </row>
    <row r="138" spans="1:1" s="3" customFormat="1" ht="15" customHeight="1" x14ac:dyDescent="0.2">
      <c r="A138" s="1"/>
    </row>
    <row r="139" spans="1:1" s="3" customFormat="1" ht="15" customHeight="1" x14ac:dyDescent="0.2">
      <c r="A139" s="1"/>
    </row>
    <row r="140" spans="1:1" s="3" customFormat="1" ht="15" customHeight="1" x14ac:dyDescent="0.2">
      <c r="A140" s="1"/>
    </row>
    <row r="141" spans="1:1" s="3" customFormat="1" ht="15" customHeight="1" x14ac:dyDescent="0.2">
      <c r="A141" s="1"/>
    </row>
    <row r="142" spans="1:1" s="3" customFormat="1" ht="15" customHeight="1" x14ac:dyDescent="0.2">
      <c r="A142" s="1"/>
    </row>
    <row r="143" spans="1:1" s="3" customFormat="1" ht="15" customHeight="1" x14ac:dyDescent="0.2">
      <c r="A143" s="1"/>
    </row>
    <row r="144" spans="1:1" s="3" customFormat="1" ht="15" customHeight="1" x14ac:dyDescent="0.2">
      <c r="A144" s="1"/>
    </row>
    <row r="145" spans="1:1" s="3" customFormat="1" ht="15" customHeight="1" x14ac:dyDescent="0.2">
      <c r="A145" s="1"/>
    </row>
    <row r="146" spans="1:1" s="3" customFormat="1" ht="15" customHeight="1" x14ac:dyDescent="0.2">
      <c r="A146" s="1"/>
    </row>
    <row r="147" spans="1:1" s="3" customFormat="1" ht="15" customHeight="1" x14ac:dyDescent="0.2">
      <c r="A147" s="1"/>
    </row>
    <row r="148" spans="1:1" s="3" customFormat="1" ht="15" customHeight="1" x14ac:dyDescent="0.2">
      <c r="A148" s="1"/>
    </row>
    <row r="149" spans="1:1" s="3" customFormat="1" ht="15" customHeight="1" x14ac:dyDescent="0.2">
      <c r="A149" s="1"/>
    </row>
    <row r="150" spans="1:1" s="3" customFormat="1" ht="15" customHeight="1" x14ac:dyDescent="0.2">
      <c r="A150" s="1"/>
    </row>
    <row r="151" spans="1:1" s="3" customFormat="1" ht="15" customHeight="1" x14ac:dyDescent="0.2">
      <c r="A151" s="1"/>
    </row>
    <row r="152" spans="1:1" s="3" customFormat="1" ht="15" customHeight="1" x14ac:dyDescent="0.2">
      <c r="A152" s="1"/>
    </row>
    <row r="153" spans="1:1" s="3" customFormat="1" ht="15" customHeight="1" x14ac:dyDescent="0.2">
      <c r="A153" s="1"/>
    </row>
    <row r="154" spans="1:1" s="3" customFormat="1" ht="15" customHeight="1" x14ac:dyDescent="0.2">
      <c r="A154" s="1"/>
    </row>
    <row r="155" spans="1:1" s="3" customFormat="1" ht="15" customHeight="1" x14ac:dyDescent="0.2">
      <c r="A155" s="1"/>
    </row>
    <row r="156" spans="1:1" s="3" customFormat="1" ht="15" customHeight="1" x14ac:dyDescent="0.2">
      <c r="A156" s="1"/>
    </row>
    <row r="157" spans="1:1" s="3" customFormat="1" ht="15" customHeight="1" x14ac:dyDescent="0.2">
      <c r="A157" s="1"/>
    </row>
    <row r="158" spans="1:1" s="3" customFormat="1" ht="15" customHeight="1" x14ac:dyDescent="0.2">
      <c r="A158" s="1"/>
    </row>
    <row r="159" spans="1:1" s="3" customFormat="1" ht="15" customHeight="1" x14ac:dyDescent="0.2">
      <c r="A159" s="1"/>
    </row>
    <row r="160" spans="1:1" s="3" customFormat="1" ht="15" customHeight="1" x14ac:dyDescent="0.2">
      <c r="A160" s="1"/>
    </row>
    <row r="161" spans="1:1" s="3" customFormat="1" ht="15" customHeight="1" x14ac:dyDescent="0.2">
      <c r="A161" s="1"/>
    </row>
    <row r="162" spans="1:1" s="3" customFormat="1" ht="15" customHeight="1" x14ac:dyDescent="0.2">
      <c r="A162" s="1"/>
    </row>
    <row r="163" spans="1:1" s="3" customFormat="1" ht="15" customHeight="1" x14ac:dyDescent="0.2">
      <c r="A163" s="1"/>
    </row>
    <row r="164" spans="1:1" s="3" customFormat="1" ht="15" customHeight="1" x14ac:dyDescent="0.2">
      <c r="A164" s="1"/>
    </row>
    <row r="165" spans="1:1" s="3" customFormat="1" ht="15" customHeight="1" x14ac:dyDescent="0.2">
      <c r="A165" s="1"/>
    </row>
    <row r="166" spans="1:1" s="3" customFormat="1" ht="15" customHeight="1" x14ac:dyDescent="0.2">
      <c r="A166" s="1"/>
    </row>
    <row r="167" spans="1:1" s="3" customFormat="1" ht="15" customHeight="1" x14ac:dyDescent="0.2">
      <c r="A167" s="1"/>
    </row>
    <row r="168" spans="1:1" s="3" customFormat="1" ht="15" customHeight="1" x14ac:dyDescent="0.2">
      <c r="A168" s="1"/>
    </row>
    <row r="169" spans="1:1" s="3" customFormat="1" ht="15" customHeight="1" x14ac:dyDescent="0.2">
      <c r="A169" s="1"/>
    </row>
    <row r="170" spans="1:1" s="3" customFormat="1" ht="15" customHeight="1" x14ac:dyDescent="0.2">
      <c r="A170" s="1"/>
    </row>
    <row r="171" spans="1:1" s="3" customFormat="1" ht="15" customHeight="1" x14ac:dyDescent="0.2">
      <c r="A171" s="1"/>
    </row>
    <row r="172" spans="1:1" s="3" customFormat="1" ht="15" customHeight="1" x14ac:dyDescent="0.2">
      <c r="A172" s="1"/>
    </row>
    <row r="173" spans="1:1" s="3" customFormat="1" ht="15" customHeight="1" x14ac:dyDescent="0.2">
      <c r="A173" s="1"/>
    </row>
    <row r="174" spans="1:1" s="3" customFormat="1" ht="15" customHeight="1" x14ac:dyDescent="0.2">
      <c r="A174" s="1"/>
    </row>
    <row r="175" spans="1:1" s="3" customFormat="1" ht="15" customHeight="1" x14ac:dyDescent="0.2">
      <c r="A175" s="1"/>
    </row>
    <row r="176" spans="1:1" s="3" customFormat="1" ht="15" customHeight="1" x14ac:dyDescent="0.2">
      <c r="A176" s="1"/>
    </row>
    <row r="177" spans="1:1" s="3" customFormat="1" ht="15" customHeight="1" x14ac:dyDescent="0.2">
      <c r="A177" s="1"/>
    </row>
    <row r="178" spans="1:1" s="3" customFormat="1" ht="15" customHeight="1" x14ac:dyDescent="0.2">
      <c r="A178" s="1"/>
    </row>
    <row r="179" spans="1:1" s="3" customFormat="1" ht="15" customHeight="1" x14ac:dyDescent="0.2">
      <c r="A179" s="1"/>
    </row>
    <row r="180" spans="1:1" s="3" customFormat="1" ht="15" customHeight="1" x14ac:dyDescent="0.2">
      <c r="A180" s="1"/>
    </row>
    <row r="181" spans="1:1" s="3" customFormat="1" ht="15" customHeight="1" x14ac:dyDescent="0.2">
      <c r="A181" s="1"/>
    </row>
    <row r="182" spans="1:1" s="3" customFormat="1" ht="15" customHeight="1" x14ac:dyDescent="0.2">
      <c r="A182" s="1"/>
    </row>
    <row r="183" spans="1:1" s="3" customFormat="1" ht="15" customHeight="1" x14ac:dyDescent="0.2">
      <c r="A183" s="1"/>
    </row>
    <row r="184" spans="1:1" s="3" customFormat="1" ht="15" customHeight="1" x14ac:dyDescent="0.2">
      <c r="A184" s="1"/>
    </row>
    <row r="185" spans="1:1" s="3" customFormat="1" ht="15" customHeight="1" x14ac:dyDescent="0.2">
      <c r="A185" s="1"/>
    </row>
    <row r="186" spans="1:1" s="3" customFormat="1" ht="15" customHeight="1" x14ac:dyDescent="0.2">
      <c r="A186" s="1"/>
    </row>
    <row r="187" spans="1:1" s="3" customFormat="1" ht="15" customHeight="1" x14ac:dyDescent="0.2">
      <c r="A187" s="1"/>
    </row>
    <row r="188" spans="1:1" s="3" customFormat="1" ht="15" customHeight="1" x14ac:dyDescent="0.2">
      <c r="A188" s="1"/>
    </row>
    <row r="189" spans="1:1" s="3" customFormat="1" ht="15" customHeight="1" x14ac:dyDescent="0.2">
      <c r="A189" s="1"/>
    </row>
    <row r="190" spans="1:1" s="3" customFormat="1" ht="15" customHeight="1" x14ac:dyDescent="0.2">
      <c r="A190" s="1"/>
    </row>
    <row r="191" spans="1:1" s="3" customFormat="1" ht="15" customHeight="1" x14ac:dyDescent="0.2">
      <c r="A191" s="1"/>
    </row>
    <row r="192" spans="1:1" s="3" customFormat="1" ht="15" customHeight="1" x14ac:dyDescent="0.2">
      <c r="A192" s="1"/>
    </row>
    <row r="193" spans="1:1" s="3" customFormat="1" ht="15" customHeight="1" x14ac:dyDescent="0.2">
      <c r="A193" s="1"/>
    </row>
    <row r="194" spans="1:1" s="3" customFormat="1" ht="15" customHeight="1" x14ac:dyDescent="0.2">
      <c r="A194" s="1"/>
    </row>
    <row r="195" spans="1:1" s="3" customFormat="1" ht="15" customHeight="1" x14ac:dyDescent="0.2">
      <c r="A195" s="1"/>
    </row>
    <row r="196" spans="1:1" s="3" customFormat="1" ht="15" customHeight="1" x14ac:dyDescent="0.2">
      <c r="A196" s="1"/>
    </row>
    <row r="197" spans="1:1" s="3" customFormat="1" ht="15" customHeight="1" x14ac:dyDescent="0.2">
      <c r="A197" s="1"/>
    </row>
    <row r="198" spans="1:1" s="3" customFormat="1" ht="15" customHeight="1" x14ac:dyDescent="0.2">
      <c r="A198" s="1"/>
    </row>
    <row r="199" spans="1:1" s="3" customFormat="1" ht="15" customHeight="1" x14ac:dyDescent="0.2">
      <c r="A199" s="1"/>
    </row>
    <row r="200" spans="1:1" s="3" customFormat="1" ht="15" customHeight="1" x14ac:dyDescent="0.2">
      <c r="A200" s="1"/>
    </row>
    <row r="201" spans="1:1" s="3" customFormat="1" ht="15" customHeight="1" x14ac:dyDescent="0.2">
      <c r="A201" s="1"/>
    </row>
    <row r="202" spans="1:1" s="3" customFormat="1" ht="15" customHeight="1" x14ac:dyDescent="0.2">
      <c r="A202" s="1"/>
    </row>
    <row r="203" spans="1:1" s="3" customFormat="1" ht="15" customHeight="1" x14ac:dyDescent="0.2">
      <c r="A203" s="1"/>
    </row>
    <row r="204" spans="1:1" s="3" customFormat="1" ht="15" customHeight="1" x14ac:dyDescent="0.2">
      <c r="A204" s="1"/>
    </row>
    <row r="205" spans="1:1" s="3" customFormat="1" ht="15" customHeight="1" x14ac:dyDescent="0.2">
      <c r="A205" s="1"/>
    </row>
    <row r="206" spans="1:1" s="3" customFormat="1" ht="15" customHeight="1" x14ac:dyDescent="0.2">
      <c r="A206" s="1"/>
    </row>
    <row r="207" spans="1:1" s="3" customFormat="1" ht="15" customHeight="1" x14ac:dyDescent="0.2">
      <c r="A207" s="1"/>
    </row>
    <row r="208" spans="1:1" s="3" customFormat="1" ht="15" customHeight="1" x14ac:dyDescent="0.2">
      <c r="A208" s="1"/>
    </row>
    <row r="209" spans="1:1" s="3" customFormat="1" ht="15" customHeight="1" x14ac:dyDescent="0.2">
      <c r="A209" s="1"/>
    </row>
    <row r="210" spans="1:1" s="3" customFormat="1" ht="15" customHeight="1" x14ac:dyDescent="0.2">
      <c r="A210" s="1"/>
    </row>
    <row r="211" spans="1:1" s="3" customFormat="1" ht="15" customHeight="1" x14ac:dyDescent="0.2">
      <c r="A211" s="1"/>
    </row>
    <row r="212" spans="1:1" s="3" customFormat="1" ht="15" customHeight="1" x14ac:dyDescent="0.2">
      <c r="A212" s="1"/>
    </row>
    <row r="213" spans="1:1" s="3" customFormat="1" ht="15" customHeight="1" x14ac:dyDescent="0.2">
      <c r="A213" s="1"/>
    </row>
    <row r="214" spans="1:1" s="3" customFormat="1" ht="15" customHeight="1" x14ac:dyDescent="0.2">
      <c r="A214" s="1"/>
    </row>
    <row r="215" spans="1:1" s="3" customFormat="1" ht="15" customHeight="1" x14ac:dyDescent="0.2">
      <c r="A215" s="1"/>
    </row>
    <row r="216" spans="1:1" s="3" customFormat="1" ht="15" customHeight="1" x14ac:dyDescent="0.2">
      <c r="A216" s="1"/>
    </row>
    <row r="217" spans="1:1" s="3" customFormat="1" ht="15" customHeight="1" x14ac:dyDescent="0.2">
      <c r="A217" s="1"/>
    </row>
    <row r="218" spans="1:1" s="3" customFormat="1" ht="15" customHeight="1" x14ac:dyDescent="0.2">
      <c r="A218" s="1"/>
    </row>
    <row r="219" spans="1:1" s="3" customFormat="1" ht="15" customHeight="1" x14ac:dyDescent="0.2">
      <c r="A219" s="1"/>
    </row>
    <row r="220" spans="1:1" s="3" customFormat="1" ht="15" customHeight="1" x14ac:dyDescent="0.2">
      <c r="A220" s="1"/>
    </row>
    <row r="221" spans="1:1" s="3" customFormat="1" ht="15" customHeight="1" x14ac:dyDescent="0.2">
      <c r="A221" s="1"/>
    </row>
    <row r="222" spans="1:1" s="3" customFormat="1" ht="15" customHeight="1" x14ac:dyDescent="0.2">
      <c r="A222" s="1"/>
    </row>
    <row r="223" spans="1:1" s="3" customFormat="1" ht="15" customHeight="1" x14ac:dyDescent="0.2">
      <c r="A223" s="1"/>
    </row>
    <row r="224" spans="1:1" s="3" customFormat="1" ht="15" customHeight="1" x14ac:dyDescent="0.2">
      <c r="A224" s="1"/>
    </row>
    <row r="225" spans="1:1" s="3" customFormat="1" ht="15" customHeight="1" x14ac:dyDescent="0.2">
      <c r="A225" s="1"/>
    </row>
    <row r="226" spans="1:1" s="3" customFormat="1" ht="15" customHeight="1" x14ac:dyDescent="0.2">
      <c r="A226" s="1"/>
    </row>
    <row r="227" spans="1:1" s="3" customFormat="1" ht="15" customHeight="1" x14ac:dyDescent="0.2">
      <c r="A227" s="1"/>
    </row>
    <row r="228" spans="1:1" s="3" customFormat="1" ht="15" customHeight="1" x14ac:dyDescent="0.2">
      <c r="A228" s="1"/>
    </row>
    <row r="229" spans="1:1" s="3" customFormat="1" ht="15" customHeight="1" x14ac:dyDescent="0.2">
      <c r="A229" s="1"/>
    </row>
    <row r="230" spans="1:1" s="3" customFormat="1" ht="15" customHeight="1" x14ac:dyDescent="0.2">
      <c r="A230" s="1"/>
    </row>
    <row r="231" spans="1:1" s="3" customFormat="1" ht="15" customHeight="1" x14ac:dyDescent="0.2">
      <c r="A231" s="1"/>
    </row>
    <row r="232" spans="1:1" s="3" customFormat="1" ht="15" customHeight="1" x14ac:dyDescent="0.2">
      <c r="A232" s="1"/>
    </row>
    <row r="233" spans="1:1" s="3" customFormat="1" ht="15" customHeight="1" x14ac:dyDescent="0.2">
      <c r="A233" s="1"/>
    </row>
    <row r="234" spans="1:1" s="3" customFormat="1" ht="15" customHeight="1" x14ac:dyDescent="0.2">
      <c r="A234" s="1"/>
    </row>
    <row r="235" spans="1:1" s="3" customFormat="1" ht="15" customHeight="1" x14ac:dyDescent="0.2">
      <c r="A235" s="1"/>
    </row>
    <row r="236" spans="1:1" s="3" customFormat="1" ht="15" customHeight="1" x14ac:dyDescent="0.2">
      <c r="A236" s="1"/>
    </row>
    <row r="237" spans="1:1" s="3" customFormat="1" ht="15" customHeight="1" x14ac:dyDescent="0.2">
      <c r="A237" s="1"/>
    </row>
    <row r="238" spans="1:1" s="3" customFormat="1" ht="15" customHeight="1" x14ac:dyDescent="0.2">
      <c r="A238" s="1"/>
    </row>
    <row r="239" spans="1:1" s="3" customFormat="1" ht="15" customHeight="1" x14ac:dyDescent="0.2">
      <c r="A239" s="1"/>
    </row>
    <row r="240" spans="1:1" s="3" customFormat="1" ht="15" customHeight="1" x14ac:dyDescent="0.2">
      <c r="A240" s="1"/>
    </row>
    <row r="241" spans="1:1" s="3" customFormat="1" ht="15" customHeight="1" x14ac:dyDescent="0.2">
      <c r="A241" s="1"/>
    </row>
    <row r="242" spans="1:1" s="3" customFormat="1" ht="15" customHeight="1" x14ac:dyDescent="0.2">
      <c r="A242" s="1"/>
    </row>
    <row r="243" spans="1:1" s="3" customFormat="1" ht="15" customHeight="1" x14ac:dyDescent="0.2">
      <c r="A243" s="1"/>
    </row>
    <row r="244" spans="1:1" s="3" customFormat="1" ht="15" customHeight="1" x14ac:dyDescent="0.2">
      <c r="A244" s="1"/>
    </row>
    <row r="245" spans="1:1" s="3" customFormat="1" ht="15" customHeight="1" x14ac:dyDescent="0.2">
      <c r="A245" s="1"/>
    </row>
    <row r="246" spans="1:1" s="3" customFormat="1" ht="15" customHeight="1" x14ac:dyDescent="0.2">
      <c r="A246" s="1"/>
    </row>
    <row r="247" spans="1:1" s="3" customFormat="1" ht="15" customHeight="1" x14ac:dyDescent="0.2">
      <c r="A247" s="1"/>
    </row>
    <row r="248" spans="1:1" s="3" customFormat="1" ht="15" customHeight="1" x14ac:dyDescent="0.2">
      <c r="A248" s="1"/>
    </row>
    <row r="249" spans="1:1" s="3" customFormat="1" ht="15" customHeight="1" x14ac:dyDescent="0.2">
      <c r="A249" s="1"/>
    </row>
    <row r="250" spans="1:1" s="3" customFormat="1" ht="15" customHeight="1" x14ac:dyDescent="0.2">
      <c r="A250" s="1"/>
    </row>
    <row r="251" spans="1:1" s="3" customFormat="1" ht="15" customHeight="1" x14ac:dyDescent="0.2">
      <c r="A251" s="1"/>
    </row>
  </sheetData>
  <mergeCells count="4">
    <mergeCell ref="M1:O1"/>
    <mergeCell ref="H6:J6"/>
    <mergeCell ref="L6:N6"/>
    <mergeCell ref="C7:E7"/>
  </mergeCells>
  <hyperlinks>
    <hyperlink ref="M1:O1" location="Contents!A1" display="Back to contents"/>
  </hyperlinks>
  <pageMargins left="0.70866141732283472" right="0.70866141732283472" top="0.74803149606299213" bottom="0.74803149606299213"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4</xdr:col>
                    <xdr:colOff>581025</xdr:colOff>
                    <xdr:row>1</xdr:row>
                    <xdr:rowOff>104775</xdr:rowOff>
                  </from>
                  <to>
                    <xdr:col>8</xdr:col>
                    <xdr:colOff>38100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O109"/>
  <sheetViews>
    <sheetView showGridLines="0" zoomScaleNormal="100" zoomScaleSheetLayoutView="100" workbookViewId="0">
      <pane ySplit="10" topLeftCell="A11" activePane="bottomLeft" state="frozen"/>
      <selection activeCell="M36" sqref="M36"/>
      <selection pane="bottomLeft" activeCell="R12" sqref="R12"/>
    </sheetView>
  </sheetViews>
  <sheetFormatPr defaultColWidth="29.7109375" defaultRowHeight="12.75" x14ac:dyDescent="0.2"/>
  <cols>
    <col min="1" max="1" width="8.85546875" style="48" customWidth="1"/>
    <col min="2" max="2" width="11.5703125" style="52" customWidth="1"/>
    <col min="3" max="3" width="16.5703125" style="52" customWidth="1"/>
    <col min="4" max="4" width="12.7109375" style="52" customWidth="1"/>
    <col min="5" max="5" width="13.5703125" style="52" customWidth="1"/>
    <col min="6" max="6" width="13" style="52" customWidth="1"/>
    <col min="7" max="7" width="12.85546875" style="52" customWidth="1"/>
    <col min="8" max="8" width="6" style="52" customWidth="1"/>
    <col min="9" max="10" width="6" style="49" customWidth="1"/>
    <col min="11" max="23" width="3.28515625" style="49" customWidth="1"/>
    <col min="24" max="25" width="3.28515625" style="50" customWidth="1"/>
    <col min="26" max="26" width="3.28515625" style="49" customWidth="1"/>
    <col min="27" max="40" width="3.28515625" style="74" customWidth="1"/>
    <col min="41" max="41" width="3.28515625" style="197" customWidth="1"/>
    <col min="42" max="42" width="9.28515625" style="197" customWidth="1"/>
    <col min="43" max="51" width="3.28515625" style="197" customWidth="1"/>
    <col min="52" max="55" width="29.7109375" style="197"/>
    <col min="56" max="58" width="29.7109375" style="74"/>
    <col min="59" max="145" width="29.7109375" style="49"/>
    <col min="146" max="16384" width="29.7109375" style="52"/>
  </cols>
  <sheetData>
    <row r="1" spans="1:59" s="49" customFormat="1" ht="18" customHeight="1" x14ac:dyDescent="0.2">
      <c r="A1" s="73"/>
      <c r="B1" s="74"/>
      <c r="C1" s="74"/>
      <c r="D1" s="74"/>
      <c r="E1" s="74"/>
      <c r="F1" s="74"/>
      <c r="G1" s="74"/>
      <c r="H1" s="225" t="s">
        <v>16</v>
      </c>
      <c r="I1" s="225"/>
      <c r="J1" s="225"/>
      <c r="K1" s="74"/>
      <c r="L1" s="74"/>
      <c r="M1" s="74"/>
      <c r="N1" s="74"/>
      <c r="O1" s="74"/>
      <c r="P1" s="74"/>
      <c r="Q1" s="74"/>
      <c r="R1" s="74"/>
      <c r="S1" s="74"/>
      <c r="T1" s="74"/>
      <c r="U1" s="74"/>
      <c r="V1" s="74"/>
      <c r="W1" s="74"/>
      <c r="X1" s="101"/>
      <c r="Y1" s="101"/>
      <c r="Z1" s="74"/>
      <c r="AA1" s="74"/>
      <c r="AB1" s="74"/>
      <c r="AC1" s="74"/>
      <c r="AD1" s="74"/>
      <c r="AE1" s="74"/>
      <c r="AF1" s="74"/>
      <c r="AG1" s="74"/>
      <c r="AH1" s="74"/>
      <c r="AI1" s="74"/>
      <c r="AJ1" s="74"/>
      <c r="AK1" s="74"/>
      <c r="AL1" s="74"/>
      <c r="AM1" s="74"/>
      <c r="AN1" s="74"/>
      <c r="AO1" s="197"/>
      <c r="AP1" s="197"/>
      <c r="AQ1" s="197"/>
      <c r="AR1" s="197"/>
      <c r="AS1" s="197"/>
      <c r="AT1" s="197"/>
      <c r="AU1" s="197"/>
      <c r="AV1" s="197"/>
      <c r="AW1" s="197"/>
      <c r="AX1" s="197"/>
      <c r="AY1" s="197"/>
      <c r="AZ1" s="197"/>
      <c r="BA1" s="197"/>
      <c r="BB1" s="197"/>
      <c r="BC1" s="197"/>
      <c r="BD1" s="74"/>
      <c r="BE1" s="74"/>
      <c r="BF1" s="74"/>
    </row>
    <row r="2" spans="1:59" s="49" customFormat="1" ht="23.25" customHeight="1" x14ac:dyDescent="0.25">
      <c r="A2" s="73"/>
      <c r="B2" s="57"/>
      <c r="C2" s="59" t="s">
        <v>15</v>
      </c>
      <c r="D2" s="57"/>
      <c r="E2" s="57"/>
      <c r="F2" s="57"/>
      <c r="G2" s="57"/>
      <c r="H2" s="57"/>
      <c r="I2" s="57"/>
      <c r="J2" s="60"/>
      <c r="K2" s="74"/>
      <c r="L2" s="74"/>
      <c r="M2" s="74"/>
      <c r="N2" s="74"/>
      <c r="O2" s="74"/>
      <c r="P2" s="74"/>
      <c r="Q2" s="74"/>
      <c r="R2" s="74"/>
      <c r="S2" s="74"/>
      <c r="T2" s="74"/>
      <c r="U2" s="74"/>
      <c r="V2" s="74"/>
      <c r="W2" s="74"/>
      <c r="X2" s="101"/>
      <c r="Y2" s="101"/>
      <c r="Z2" s="74"/>
      <c r="AA2" s="74"/>
      <c r="AB2" s="74"/>
      <c r="AC2" s="74"/>
      <c r="AD2" s="74"/>
      <c r="AE2" s="74"/>
      <c r="AF2" s="74"/>
      <c r="AG2" s="74"/>
      <c r="AH2" s="74"/>
      <c r="AI2" s="74"/>
      <c r="AJ2" s="74"/>
      <c r="AK2" s="74"/>
      <c r="AL2" s="74"/>
      <c r="AM2" s="74"/>
      <c r="AN2" s="74"/>
      <c r="AO2" s="197"/>
      <c r="AP2" s="197"/>
      <c r="AQ2" s="197"/>
      <c r="AR2" s="197"/>
      <c r="AS2" s="197"/>
      <c r="AT2" s="197"/>
      <c r="AU2" s="197"/>
      <c r="AV2" s="197"/>
      <c r="AW2" s="197"/>
      <c r="AX2" s="197"/>
      <c r="AY2" s="197"/>
      <c r="AZ2" s="197"/>
      <c r="BA2" s="197"/>
      <c r="BB2" s="197"/>
      <c r="BC2" s="197"/>
      <c r="BD2" s="74"/>
      <c r="BE2" s="74"/>
      <c r="BF2" s="74"/>
    </row>
    <row r="3" spans="1:59" s="49" customFormat="1" x14ac:dyDescent="0.2">
      <c r="A3" s="73"/>
      <c r="B3" s="60"/>
      <c r="C3" s="60"/>
      <c r="D3" s="57"/>
      <c r="E3" s="57"/>
      <c r="F3" s="57"/>
      <c r="G3" s="57"/>
      <c r="H3" s="57"/>
      <c r="I3" s="57"/>
      <c r="J3" s="60"/>
      <c r="K3" s="74"/>
      <c r="L3" s="74"/>
      <c r="M3" s="74"/>
      <c r="N3" s="74"/>
      <c r="O3" s="74"/>
      <c r="P3" s="74"/>
      <c r="Q3" s="74"/>
      <c r="R3" s="74"/>
      <c r="S3" s="74"/>
      <c r="T3" s="74"/>
      <c r="U3" s="74"/>
      <c r="V3" s="74"/>
      <c r="W3" s="74"/>
      <c r="X3" s="101"/>
      <c r="Y3" s="101"/>
      <c r="Z3" s="74"/>
      <c r="AA3" s="74"/>
      <c r="AB3" s="74"/>
      <c r="AC3" s="74"/>
      <c r="AD3" s="74"/>
      <c r="AE3" s="74"/>
      <c r="AF3" s="74"/>
      <c r="AG3" s="74"/>
      <c r="AH3" s="74"/>
      <c r="AI3" s="74"/>
      <c r="AJ3" s="74"/>
      <c r="AK3" s="74"/>
      <c r="AL3" s="74"/>
      <c r="AM3" s="74"/>
      <c r="AN3" s="74"/>
      <c r="AO3" s="197"/>
      <c r="AP3" s="197"/>
      <c r="AQ3" s="197"/>
      <c r="AR3" s="197"/>
      <c r="AS3" s="197"/>
      <c r="AT3" s="197"/>
      <c r="AU3" s="197"/>
      <c r="AV3" s="197"/>
      <c r="AW3" s="197"/>
      <c r="AX3" s="197"/>
      <c r="AY3" s="197"/>
      <c r="AZ3" s="197"/>
      <c r="BA3" s="197"/>
      <c r="BB3" s="197"/>
      <c r="BC3" s="197"/>
      <c r="BD3" s="74"/>
      <c r="BE3" s="74"/>
      <c r="BF3" s="74"/>
    </row>
    <row r="4" spans="1:59" s="49" customFormat="1" x14ac:dyDescent="0.2">
      <c r="A4" s="73"/>
      <c r="B4" s="60"/>
      <c r="C4" s="60"/>
      <c r="D4" s="57"/>
      <c r="E4" s="57"/>
      <c r="F4" s="57"/>
      <c r="G4" s="57"/>
      <c r="H4" s="57"/>
      <c r="I4" s="57"/>
      <c r="J4" s="60"/>
      <c r="K4" s="74"/>
      <c r="L4" s="74"/>
      <c r="M4" s="74"/>
      <c r="N4" s="74"/>
      <c r="O4" s="74"/>
      <c r="P4" s="74"/>
      <c r="Q4" s="74"/>
      <c r="R4" s="74"/>
      <c r="S4" s="74"/>
      <c r="T4" s="74"/>
      <c r="U4" s="74"/>
      <c r="V4" s="74"/>
      <c r="W4" s="74"/>
      <c r="X4" s="101"/>
      <c r="Y4" s="101"/>
      <c r="Z4" s="74"/>
      <c r="AA4" s="74"/>
      <c r="AB4" s="74"/>
      <c r="AC4" s="74"/>
      <c r="AD4" s="74"/>
      <c r="AE4" s="74"/>
      <c r="AF4" s="74"/>
      <c r="AG4" s="74"/>
      <c r="AH4" s="74"/>
      <c r="AI4" s="74"/>
      <c r="AJ4" s="74"/>
      <c r="AK4" s="74"/>
      <c r="AL4" s="74"/>
      <c r="AM4" s="74"/>
      <c r="AN4" s="74"/>
      <c r="AO4" s="197"/>
      <c r="AP4" s="197"/>
      <c r="AQ4" s="197"/>
      <c r="AR4" s="197"/>
      <c r="AS4" s="197"/>
      <c r="AT4" s="197"/>
      <c r="AU4" s="197"/>
      <c r="AV4" s="197"/>
      <c r="AW4" s="197"/>
      <c r="AX4" s="197"/>
      <c r="AY4" s="197"/>
      <c r="AZ4" s="197"/>
      <c r="BA4" s="197"/>
      <c r="BB4" s="197"/>
      <c r="BC4" s="197"/>
      <c r="BD4" s="74"/>
      <c r="BE4" s="74"/>
      <c r="BF4" s="74"/>
    </row>
    <row r="5" spans="1:59" s="49" customFormat="1" x14ac:dyDescent="0.2">
      <c r="A5" s="73"/>
      <c r="B5" s="60"/>
      <c r="C5" s="60"/>
      <c r="D5" s="57"/>
      <c r="E5" s="57"/>
      <c r="F5" s="57"/>
      <c r="G5" s="57"/>
      <c r="H5" s="57"/>
      <c r="I5" s="57"/>
      <c r="J5" s="60"/>
      <c r="K5" s="74"/>
      <c r="L5" s="74"/>
      <c r="M5" s="74"/>
      <c r="N5" s="74"/>
      <c r="O5" s="74"/>
      <c r="P5" s="74"/>
      <c r="Q5" s="74"/>
      <c r="R5" s="74"/>
      <c r="S5" s="74"/>
      <c r="T5" s="74"/>
      <c r="U5" s="74"/>
      <c r="V5" s="74"/>
      <c r="W5" s="74"/>
      <c r="X5" s="101"/>
      <c r="Y5" s="101"/>
      <c r="Z5" s="74"/>
      <c r="AA5" s="74"/>
      <c r="AB5" s="74"/>
      <c r="AC5" s="74"/>
      <c r="AD5" s="74"/>
      <c r="AE5" s="74"/>
      <c r="AF5" s="74"/>
      <c r="AG5" s="74"/>
      <c r="AH5" s="74"/>
      <c r="AI5" s="74"/>
      <c r="AJ5" s="74"/>
      <c r="AK5" s="74"/>
      <c r="AL5" s="74"/>
      <c r="AM5" s="74"/>
      <c r="AN5" s="74"/>
      <c r="AO5" s="197"/>
      <c r="AP5" s="197"/>
      <c r="AQ5" s="197"/>
      <c r="AR5" s="197"/>
      <c r="AS5" s="197"/>
      <c r="AT5" s="197"/>
      <c r="AU5" s="197"/>
      <c r="AV5" s="197"/>
      <c r="AW5" s="197"/>
      <c r="AX5" s="197"/>
      <c r="AY5" s="197"/>
      <c r="AZ5" s="197"/>
      <c r="BA5" s="197"/>
      <c r="BB5" s="197"/>
      <c r="BC5" s="197"/>
      <c r="BD5" s="74"/>
      <c r="BE5" s="74"/>
      <c r="BF5" s="74"/>
    </row>
    <row r="6" spans="1:59" s="49" customFormat="1" x14ac:dyDescent="0.2">
      <c r="A6" s="73"/>
      <c r="B6" s="60"/>
      <c r="C6" s="52"/>
      <c r="D6" s="57"/>
      <c r="E6" s="57"/>
      <c r="F6" s="57"/>
      <c r="G6" s="57"/>
      <c r="H6" s="57"/>
      <c r="I6" s="57"/>
      <c r="J6" s="60"/>
      <c r="K6" s="74"/>
      <c r="L6" s="74"/>
      <c r="M6" s="74"/>
      <c r="N6" s="74"/>
      <c r="O6" s="74"/>
      <c r="P6" s="74"/>
      <c r="Q6" s="74"/>
      <c r="R6" s="74"/>
      <c r="S6" s="74"/>
      <c r="T6" s="74"/>
      <c r="U6" s="74"/>
      <c r="V6" s="74"/>
      <c r="W6" s="74"/>
      <c r="X6" s="101"/>
      <c r="Y6" s="101"/>
      <c r="Z6" s="74"/>
      <c r="AA6" s="74"/>
      <c r="AB6" s="74"/>
      <c r="AC6" s="74"/>
      <c r="AD6" s="74"/>
      <c r="AE6" s="74"/>
      <c r="AF6" s="74"/>
      <c r="AG6" s="74"/>
      <c r="AH6" s="74"/>
      <c r="AI6" s="74"/>
      <c r="AJ6" s="74"/>
      <c r="AK6" s="74"/>
      <c r="AL6" s="74"/>
      <c r="AM6" s="74"/>
      <c r="AN6" s="74"/>
      <c r="AO6" s="197"/>
      <c r="AP6" s="197"/>
      <c r="AQ6" s="197"/>
      <c r="AR6" s="197"/>
      <c r="AS6" s="197"/>
      <c r="AT6" s="197"/>
      <c r="AU6" s="197"/>
      <c r="AV6" s="197"/>
      <c r="AW6" s="197"/>
      <c r="AX6" s="197"/>
      <c r="AY6" s="197"/>
      <c r="AZ6" s="197"/>
      <c r="BA6" s="197"/>
      <c r="BB6" s="197">
        <v>1</v>
      </c>
      <c r="BC6" s="197"/>
      <c r="BD6" s="74"/>
      <c r="BE6" s="74"/>
      <c r="BF6" s="74"/>
    </row>
    <row r="7" spans="1:59" s="49" customFormat="1" ht="15.75" x14ac:dyDescent="0.25">
      <c r="A7" s="73"/>
      <c r="B7" s="60"/>
      <c r="C7" s="59" t="s">
        <v>13</v>
      </c>
      <c r="D7" s="57"/>
      <c r="E7" s="57"/>
      <c r="F7" s="57"/>
      <c r="G7" s="57"/>
      <c r="H7" s="57"/>
      <c r="I7" s="57"/>
      <c r="J7" s="60"/>
      <c r="K7" s="74"/>
      <c r="L7" s="74" t="s">
        <v>1580</v>
      </c>
      <c r="M7" s="74"/>
      <c r="N7" s="74"/>
      <c r="O7" s="74"/>
      <c r="P7" s="74"/>
      <c r="Q7" s="74"/>
      <c r="R7" s="74"/>
      <c r="S7" s="74"/>
      <c r="T7" s="74"/>
      <c r="U7" s="74"/>
      <c r="V7" s="74"/>
      <c r="W7" s="74"/>
      <c r="X7" s="101"/>
      <c r="Y7" s="101"/>
      <c r="Z7" s="74"/>
      <c r="AA7" s="74"/>
      <c r="AB7" s="74"/>
      <c r="AC7" s="74"/>
      <c r="AD7" s="74"/>
      <c r="AE7" s="74"/>
      <c r="AF7" s="74"/>
      <c r="AG7" s="74"/>
      <c r="AH7" s="74"/>
      <c r="AI7" s="74"/>
      <c r="AJ7" s="74"/>
      <c r="AK7" s="74"/>
      <c r="AL7" s="74"/>
      <c r="AM7" s="74"/>
      <c r="AN7" s="74"/>
      <c r="AO7" s="197"/>
      <c r="AP7" s="197"/>
      <c r="AQ7" s="197"/>
      <c r="AR7" s="197"/>
      <c r="AS7" s="197"/>
      <c r="AT7" s="197"/>
      <c r="AU7" s="197"/>
      <c r="AV7" s="197"/>
      <c r="AW7" s="197"/>
      <c r="AX7" s="197"/>
      <c r="AY7" s="197"/>
      <c r="AZ7" s="197"/>
      <c r="BA7" s="197"/>
      <c r="BB7" s="197"/>
      <c r="BC7" s="197"/>
      <c r="BD7" s="74"/>
      <c r="BE7" s="74"/>
      <c r="BF7" s="74"/>
    </row>
    <row r="8" spans="1:59" s="49" customFormat="1" x14ac:dyDescent="0.2">
      <c r="A8" s="73"/>
      <c r="B8" s="57"/>
      <c r="C8" s="60"/>
      <c r="D8" s="57"/>
      <c r="E8" s="57"/>
      <c r="F8" s="57"/>
      <c r="G8" s="57"/>
      <c r="H8" s="57"/>
      <c r="I8" s="57"/>
      <c r="J8" s="60"/>
      <c r="K8" s="74"/>
      <c r="L8" s="74"/>
      <c r="M8" s="74"/>
      <c r="N8" s="74"/>
      <c r="O8" s="74"/>
      <c r="P8" s="74"/>
      <c r="Q8" s="74"/>
      <c r="R8" s="74"/>
      <c r="S8" s="74"/>
      <c r="T8" s="74"/>
      <c r="U8" s="74"/>
      <c r="V8" s="74"/>
      <c r="W8" s="74"/>
      <c r="X8" s="101"/>
      <c r="Y8" s="101"/>
      <c r="Z8" s="74"/>
      <c r="AA8" s="74"/>
      <c r="AB8" s="74"/>
      <c r="AC8" s="74"/>
      <c r="AD8" s="74"/>
      <c r="AE8" s="74"/>
      <c r="AF8" s="74"/>
      <c r="AG8" s="74"/>
      <c r="AH8" s="74"/>
      <c r="AI8" s="74"/>
      <c r="AJ8" s="74"/>
      <c r="AK8" s="74"/>
      <c r="AL8" s="74"/>
      <c r="AM8" s="74"/>
      <c r="AN8" s="74"/>
      <c r="AO8" s="197"/>
      <c r="AP8" s="197"/>
      <c r="AQ8" s="197"/>
      <c r="AR8" s="197"/>
      <c r="AS8" s="197"/>
      <c r="AT8" s="197"/>
      <c r="AU8" s="197"/>
      <c r="AV8" s="197"/>
      <c r="AW8" s="197"/>
      <c r="AX8" s="197"/>
      <c r="AY8" s="197"/>
      <c r="AZ8" s="197"/>
      <c r="BA8" s="197"/>
      <c r="BB8" s="197"/>
      <c r="BC8" s="197"/>
      <c r="BD8" s="74"/>
      <c r="BE8" s="74"/>
      <c r="BF8" s="74"/>
    </row>
    <row r="9" spans="1:59" s="49" customFormat="1" ht="15" x14ac:dyDescent="0.25">
      <c r="A9" s="73"/>
      <c r="B9" s="57"/>
      <c r="C9" s="98"/>
      <c r="D9" s="102"/>
      <c r="E9" s="222" t="str">
        <f>IF($BB$6=1,"Number of registrations, 2015","Number of deaths, 2015")</f>
        <v>Number of registrations, 2015</v>
      </c>
      <c r="F9" s="222"/>
      <c r="G9" s="222"/>
      <c r="H9" s="103"/>
      <c r="I9" s="103"/>
      <c r="J9" s="104"/>
      <c r="K9" s="105"/>
      <c r="L9" s="105"/>
      <c r="M9" s="105"/>
      <c r="N9" s="105"/>
      <c r="O9" s="105"/>
      <c r="P9" s="105"/>
      <c r="Q9" s="105"/>
      <c r="R9" s="105"/>
      <c r="S9" s="105"/>
      <c r="T9" s="105"/>
      <c r="U9" s="105"/>
      <c r="V9" s="105"/>
      <c r="W9" s="74"/>
      <c r="X9" s="101"/>
      <c r="Y9" s="101"/>
      <c r="Z9" s="74"/>
      <c r="AA9" s="74"/>
      <c r="AB9" s="74"/>
      <c r="AC9" s="74"/>
      <c r="AD9" s="74"/>
      <c r="AE9" s="74"/>
      <c r="AF9" s="74"/>
      <c r="AG9" s="74"/>
      <c r="AH9" s="74"/>
      <c r="AI9" s="74"/>
      <c r="AJ9" s="74"/>
      <c r="AK9" s="74"/>
      <c r="AL9" s="74"/>
      <c r="AM9" s="74"/>
      <c r="AN9" s="74"/>
      <c r="AO9" s="197"/>
      <c r="AP9" s="197"/>
      <c r="AQ9" s="197"/>
      <c r="AR9" s="197"/>
      <c r="AS9" s="197"/>
      <c r="AT9" s="197"/>
      <c r="AU9" s="197"/>
      <c r="AV9" s="197"/>
      <c r="AW9" s="197"/>
      <c r="AX9" s="197"/>
      <c r="AY9" s="197"/>
      <c r="AZ9" s="197"/>
      <c r="BA9" s="197"/>
      <c r="BB9" s="197"/>
      <c r="BC9" s="197"/>
      <c r="BD9" s="74"/>
      <c r="BE9" s="74"/>
      <c r="BF9" s="74"/>
      <c r="BG9" s="48"/>
    </row>
    <row r="10" spans="1:59" s="49" customFormat="1" ht="15" x14ac:dyDescent="0.25">
      <c r="A10" s="73"/>
      <c r="B10" s="57"/>
      <c r="C10" s="57"/>
      <c r="D10" s="93"/>
      <c r="E10" s="106" t="s">
        <v>5</v>
      </c>
      <c r="F10" s="106" t="s">
        <v>4</v>
      </c>
      <c r="G10" s="106" t="s">
        <v>53</v>
      </c>
      <c r="H10" s="94"/>
      <c r="I10" s="94"/>
      <c r="J10" s="107"/>
      <c r="K10" s="108"/>
      <c r="L10" s="108"/>
      <c r="M10" s="108"/>
      <c r="N10" s="108"/>
      <c r="O10" s="108"/>
      <c r="P10" s="108"/>
      <c r="Q10" s="108"/>
      <c r="R10" s="108"/>
      <c r="S10" s="108"/>
      <c r="T10" s="108"/>
      <c r="U10" s="108"/>
      <c r="V10" s="109"/>
      <c r="W10" s="74"/>
      <c r="X10" s="101"/>
      <c r="Y10" s="101"/>
      <c r="Z10" s="74"/>
      <c r="AA10" s="74"/>
      <c r="AB10" s="74"/>
      <c r="AC10" s="74"/>
      <c r="AD10" s="74"/>
      <c r="AE10" s="74"/>
      <c r="AF10" s="74"/>
      <c r="AG10" s="74"/>
      <c r="AH10" s="74"/>
      <c r="AI10" s="74"/>
      <c r="AJ10" s="74"/>
      <c r="AK10" s="74"/>
      <c r="AL10" s="74"/>
      <c r="AM10" s="74"/>
      <c r="AN10" s="74"/>
      <c r="AO10" s="197"/>
      <c r="AP10" s="197"/>
      <c r="AQ10" s="197"/>
      <c r="AR10" s="197"/>
      <c r="AS10" s="197"/>
      <c r="AT10" s="197"/>
      <c r="AU10" s="197"/>
      <c r="AV10" s="197"/>
      <c r="AW10" s="197"/>
      <c r="AX10" s="197"/>
      <c r="AY10" s="197"/>
      <c r="AZ10" s="197"/>
      <c r="BA10" s="197"/>
      <c r="BB10" s="197">
        <v>1</v>
      </c>
      <c r="BC10" s="197"/>
      <c r="BD10" s="74"/>
      <c r="BE10" s="74"/>
      <c r="BF10" s="74"/>
      <c r="BG10" s="48"/>
    </row>
    <row r="11" spans="1:59" s="49" customFormat="1" ht="15" x14ac:dyDescent="0.25">
      <c r="B11" s="57"/>
      <c r="C11" s="110" t="s">
        <v>176</v>
      </c>
      <c r="D11" s="110"/>
      <c r="E11" s="110"/>
      <c r="F11" s="110"/>
      <c r="G11" s="110"/>
      <c r="H11" s="57"/>
      <c r="I11" s="57"/>
      <c r="J11" s="107"/>
      <c r="K11" s="108"/>
      <c r="L11" s="108"/>
      <c r="M11" s="108"/>
      <c r="N11" s="108"/>
      <c r="O11" s="108"/>
      <c r="P11" s="108"/>
      <c r="Q11" s="108"/>
      <c r="R11" s="108"/>
      <c r="S11" s="108"/>
      <c r="T11" s="108"/>
      <c r="U11" s="108"/>
      <c r="V11" s="109"/>
      <c r="W11" s="74"/>
      <c r="X11" s="101"/>
      <c r="Y11" s="101"/>
      <c r="Z11" s="74"/>
      <c r="AA11" s="74"/>
      <c r="AB11" s="74"/>
      <c r="AC11" s="74"/>
      <c r="AD11" s="74"/>
      <c r="AE11" s="74"/>
      <c r="AF11" s="74"/>
      <c r="AG11" s="74"/>
      <c r="AH11" s="74"/>
      <c r="AI11" s="74"/>
      <c r="AJ11" s="74"/>
      <c r="AK11" s="74"/>
      <c r="AL11" s="74"/>
      <c r="AM11" s="74"/>
      <c r="AN11" s="74"/>
      <c r="AO11" s="197"/>
      <c r="AP11" s="197" t="s">
        <v>3</v>
      </c>
      <c r="AQ11" s="197"/>
      <c r="AR11" s="197"/>
      <c r="AS11" s="197"/>
      <c r="AT11" s="197"/>
      <c r="AU11" s="197"/>
      <c r="AV11" s="197"/>
      <c r="AW11" s="197"/>
      <c r="AX11" s="197"/>
      <c r="AY11" s="197"/>
      <c r="AZ11" s="197"/>
      <c r="BA11" s="197"/>
      <c r="BB11" s="197" t="str">
        <f>VLOOKUP($BB$10,Ref!B203:D287,3,FALSE)</f>
        <v>All Cancers - C00-C96, D45-D47</v>
      </c>
      <c r="BC11" s="197"/>
      <c r="BD11" s="74"/>
      <c r="BE11" s="74"/>
      <c r="BF11" s="74"/>
      <c r="BG11" s="53"/>
    </row>
    <row r="12" spans="1:59" s="49" customFormat="1" ht="15" customHeight="1" x14ac:dyDescent="0.25">
      <c r="B12" s="57"/>
      <c r="C12" s="122" t="s">
        <v>6</v>
      </c>
      <c r="D12" s="61"/>
      <c r="E12" s="123">
        <f>IF(VLOOKUP($BB$11,CanSexLookup,2,FALSE)="Female","–",IFERROR(VLOOKUP("Reg2015"&amp;$BB$11&amp;E$10&amp;$AP12,DemographicData,7,FALSE),"0"))</f>
        <v>11945</v>
      </c>
      <c r="F12" s="123">
        <f>IF(VLOOKUP($BB$11,CanSexLookup,2,FALSE)="Male","–",IFERROR(VLOOKUP("Reg2015"&amp;$BB$11&amp;F$10&amp;$AP12,DemographicData,7,FALSE),"0"))</f>
        <v>11204</v>
      </c>
      <c r="G12" s="123">
        <f>IF(VLOOKUP($BB$11,CanSexLookup,2,FALSE) ="", IFERROR(IF($BB$6=1,VLOOKUP("Reg2015"&amp;$BB$11&amp;AP11&amp;$AP12,DemographicData,7,FALSE)),"0"),"–")</f>
        <v>23149</v>
      </c>
      <c r="H12" s="111"/>
      <c r="I12" s="111"/>
      <c r="J12" s="107"/>
      <c r="K12" s="108"/>
      <c r="L12" s="108"/>
      <c r="M12" s="108"/>
      <c r="N12" s="108"/>
      <c r="O12" s="108"/>
      <c r="P12" s="108"/>
      <c r="Q12" s="108"/>
      <c r="R12" s="108"/>
      <c r="S12" s="108"/>
      <c r="T12" s="108"/>
      <c r="U12" s="108"/>
      <c r="V12" s="109"/>
      <c r="W12" s="74"/>
      <c r="X12" s="101"/>
      <c r="Y12" s="101"/>
      <c r="Z12" s="74"/>
      <c r="AA12" s="74"/>
      <c r="AB12" s="74"/>
      <c r="AC12" s="74"/>
      <c r="AD12" s="74"/>
      <c r="AE12" s="74"/>
      <c r="AF12" s="74"/>
      <c r="AG12" s="74"/>
      <c r="AH12" s="74"/>
      <c r="AI12" s="74"/>
      <c r="AJ12" s="74"/>
      <c r="AK12" s="74"/>
      <c r="AL12" s="74"/>
      <c r="AM12" s="74"/>
      <c r="AN12" s="74"/>
      <c r="AO12" s="197"/>
      <c r="AP12" s="197" t="s">
        <v>12</v>
      </c>
      <c r="AQ12" s="197"/>
      <c r="AR12" s="197"/>
      <c r="AS12" s="197"/>
      <c r="AT12" s="197"/>
      <c r="AU12" s="197"/>
      <c r="AV12" s="197"/>
      <c r="AW12" s="197"/>
      <c r="AX12" s="197"/>
      <c r="AY12" s="197"/>
      <c r="AZ12" s="197"/>
      <c r="BA12" s="197"/>
      <c r="BB12" s="197"/>
      <c r="BC12" s="197"/>
      <c r="BD12" s="74"/>
      <c r="BE12" s="74"/>
      <c r="BF12" s="74"/>
      <c r="BG12" s="54"/>
    </row>
    <row r="13" spans="1:59" s="49" customFormat="1" ht="15" x14ac:dyDescent="0.25">
      <c r="B13" s="57"/>
      <c r="C13" s="112" t="s">
        <v>177</v>
      </c>
      <c r="D13" s="110"/>
      <c r="E13" s="110"/>
      <c r="F13" s="110"/>
      <c r="G13" s="110"/>
      <c r="H13" s="57"/>
      <c r="I13" s="57"/>
      <c r="J13" s="107"/>
      <c r="K13" s="108"/>
      <c r="L13" s="108"/>
      <c r="M13" s="108"/>
      <c r="N13" s="108"/>
      <c r="O13" s="108"/>
      <c r="P13" s="108"/>
      <c r="Q13" s="108"/>
      <c r="R13" s="108"/>
      <c r="S13" s="108"/>
      <c r="T13" s="108"/>
      <c r="U13" s="108"/>
      <c r="V13" s="109"/>
      <c r="W13" s="74"/>
      <c r="X13" s="101"/>
      <c r="Y13" s="101"/>
      <c r="Z13" s="74"/>
      <c r="AA13" s="74"/>
      <c r="AB13" s="74"/>
      <c r="AC13" s="74"/>
      <c r="AD13" s="74"/>
      <c r="AE13" s="74"/>
      <c r="AF13" s="74"/>
      <c r="AG13" s="74"/>
      <c r="AH13" s="74"/>
      <c r="AI13" s="74"/>
      <c r="AJ13" s="74"/>
      <c r="AK13" s="74"/>
      <c r="AL13" s="74"/>
      <c r="AM13" s="74"/>
      <c r="AN13" s="74"/>
      <c r="AO13" s="197"/>
      <c r="AP13" s="197"/>
      <c r="AQ13" s="197"/>
      <c r="AR13" s="197"/>
      <c r="AS13" s="197"/>
      <c r="AT13" s="197"/>
      <c r="AU13" s="197"/>
      <c r="AV13" s="197"/>
      <c r="AW13" s="197"/>
      <c r="AX13" s="197"/>
      <c r="AY13" s="197"/>
      <c r="AZ13" s="197"/>
      <c r="BA13" s="197"/>
      <c r="BB13" s="197"/>
      <c r="BC13" s="197"/>
      <c r="BD13" s="74"/>
      <c r="BE13" s="74"/>
      <c r="BF13" s="74"/>
      <c r="BG13" s="55"/>
    </row>
    <row r="14" spans="1:59" s="49" customFormat="1" ht="15" x14ac:dyDescent="0.25">
      <c r="B14" s="57"/>
      <c r="C14" s="68" t="s">
        <v>10</v>
      </c>
      <c r="D14" s="113"/>
      <c r="E14" s="114">
        <f>IF(VLOOKUP($BB$11, CanSexLookup, 2, FALSE) = "Female", "–", IFERROR(IF($BB$6=1,VLOOKUP("Reg2015"&amp;$BB$11&amp;E$10&amp;$AP14,DemographicData,7,FALSE)),"0"))</f>
        <v>1078</v>
      </c>
      <c r="F14" s="114">
        <f>IF(VLOOKUP($BB$11, CanSexLookup, 2, FALSE) = "Male", "–", IFERROR(IF($BB$6=1,VLOOKUP("Reg2015"&amp;$BB$11&amp;F$10&amp;$AP14,DemographicData,7,FALSE)),"0"))</f>
        <v>1365</v>
      </c>
      <c r="G14" s="114">
        <f>IF(VLOOKUP($BB$11, CanSexLookup, 2, FALSE) = "", IFERROR(IF($BB$6=1,VLOOKUP("Reg2015"&amp;$BB$11&amp;$AP$11&amp;$AP14,DemographicData,7,FALSE)),"0"), "–")</f>
        <v>2443</v>
      </c>
      <c r="H14" s="111"/>
      <c r="I14" s="111"/>
      <c r="J14" s="107"/>
      <c r="K14" s="108"/>
      <c r="L14" s="108"/>
      <c r="M14" s="108"/>
      <c r="N14" s="108"/>
      <c r="O14" s="108"/>
      <c r="P14" s="108"/>
      <c r="Q14" s="108"/>
      <c r="R14" s="108"/>
      <c r="S14" s="108"/>
      <c r="T14" s="108"/>
      <c r="U14" s="108"/>
      <c r="V14" s="109"/>
      <c r="W14" s="74"/>
      <c r="X14" s="101"/>
      <c r="Y14" s="101"/>
      <c r="Z14" s="74"/>
      <c r="AA14" s="74"/>
      <c r="AB14" s="74"/>
      <c r="AC14" s="74"/>
      <c r="AD14" s="74"/>
      <c r="AE14" s="74"/>
      <c r="AF14" s="74"/>
      <c r="AG14" s="74"/>
      <c r="AH14" s="74"/>
      <c r="AI14" s="74"/>
      <c r="AJ14" s="74"/>
      <c r="AK14" s="74"/>
      <c r="AL14" s="74"/>
      <c r="AM14" s="74"/>
      <c r="AN14" s="74"/>
      <c r="AO14" s="197"/>
      <c r="AP14" s="197" t="str">
        <f>C14</f>
        <v>Māori</v>
      </c>
      <c r="AQ14" s="197"/>
      <c r="AR14" s="197"/>
      <c r="AS14" s="197"/>
      <c r="AT14" s="197"/>
      <c r="AU14" s="197"/>
      <c r="AV14" s="197"/>
      <c r="AW14" s="197"/>
      <c r="AX14" s="197"/>
      <c r="AY14" s="197"/>
      <c r="AZ14" s="197"/>
      <c r="BA14" s="197"/>
      <c r="BB14" s="197"/>
      <c r="BC14" s="197"/>
      <c r="BD14" s="74"/>
      <c r="BE14" s="74"/>
      <c r="BF14" s="74"/>
      <c r="BG14" s="55"/>
    </row>
    <row r="15" spans="1:59" s="49" customFormat="1" ht="15" x14ac:dyDescent="0.25">
      <c r="B15" s="57"/>
      <c r="C15" s="68" t="s">
        <v>11</v>
      </c>
      <c r="D15" s="113"/>
      <c r="E15" s="114">
        <f>IF(VLOOKUP($BB$11, CanSexLookup, 2, FALSE) = "Female", "–", IFERROR(IF($BB$6=1,VLOOKUP("Reg2015"&amp;$BB$11&amp;E$10&amp;$AP15,DemographicData,7,FALSE)),"0"))</f>
        <v>10867</v>
      </c>
      <c r="F15" s="114">
        <f>IF(VLOOKUP($BB$11, CanSexLookup, 2, FALSE) = "Male", "–", IFERROR(IF($BB$6=1,VLOOKUP("Reg2015"&amp;$BB$11&amp;F$10&amp;$AP15,DemographicData,7,FALSE)),"0"))</f>
        <v>9839</v>
      </c>
      <c r="G15" s="114">
        <f>IF(VLOOKUP($BB$11, CanSexLookup, 2, FALSE) = "", IFERROR(IF($BB$6=1,VLOOKUP("Reg2015"&amp;$BB$11&amp;$AP$11&amp;$AP15,DemographicData,7,FALSE)),"0"), "–")</f>
        <v>20706</v>
      </c>
      <c r="H15" s="111"/>
      <c r="I15" s="111"/>
      <c r="J15" s="107"/>
      <c r="K15" s="108"/>
      <c r="L15" s="108"/>
      <c r="M15" s="108"/>
      <c r="N15" s="108"/>
      <c r="O15" s="108"/>
      <c r="P15" s="108"/>
      <c r="Q15" s="108"/>
      <c r="R15" s="108"/>
      <c r="S15" s="108"/>
      <c r="T15" s="108"/>
      <c r="U15" s="108"/>
      <c r="V15" s="109"/>
      <c r="W15" s="74"/>
      <c r="X15" s="101"/>
      <c r="Y15" s="101"/>
      <c r="Z15" s="74"/>
      <c r="AA15" s="74"/>
      <c r="AB15" s="74"/>
      <c r="AC15" s="74"/>
      <c r="AD15" s="74"/>
      <c r="AE15" s="74"/>
      <c r="AF15" s="74"/>
      <c r="AG15" s="74"/>
      <c r="AH15" s="74"/>
      <c r="AI15" s="74"/>
      <c r="AJ15" s="74"/>
      <c r="AK15" s="74"/>
      <c r="AL15" s="74"/>
      <c r="AM15" s="74"/>
      <c r="AN15" s="74"/>
      <c r="AO15" s="197"/>
      <c r="AP15" s="197" t="str">
        <f>C15</f>
        <v>Non-Māori</v>
      </c>
      <c r="AQ15" s="197"/>
      <c r="AR15" s="197"/>
      <c r="AS15" s="197"/>
      <c r="AT15" s="197"/>
      <c r="AU15" s="197"/>
      <c r="AV15" s="197"/>
      <c r="AW15" s="197"/>
      <c r="AX15" s="197"/>
      <c r="AY15" s="197"/>
      <c r="AZ15" s="197"/>
      <c r="BA15" s="197"/>
      <c r="BB15" s="197"/>
      <c r="BC15" s="197"/>
      <c r="BD15" s="74"/>
      <c r="BE15" s="74"/>
      <c r="BF15" s="74"/>
      <c r="BG15" s="55"/>
    </row>
    <row r="16" spans="1:59" s="49" customFormat="1" ht="15" x14ac:dyDescent="0.25">
      <c r="B16" s="57"/>
      <c r="C16" s="112" t="s">
        <v>178</v>
      </c>
      <c r="D16" s="110"/>
      <c r="E16" s="115"/>
      <c r="F16" s="115"/>
      <c r="G16" s="115"/>
      <c r="H16" s="111"/>
      <c r="I16" s="111"/>
      <c r="J16" s="107"/>
      <c r="K16" s="108"/>
      <c r="L16" s="108"/>
      <c r="M16" s="108"/>
      <c r="N16" s="108"/>
      <c r="O16" s="108"/>
      <c r="P16" s="108"/>
      <c r="Q16" s="108"/>
      <c r="R16" s="108"/>
      <c r="S16" s="108"/>
      <c r="T16" s="108"/>
      <c r="U16" s="108"/>
      <c r="V16" s="109"/>
      <c r="W16" s="74"/>
      <c r="X16" s="101"/>
      <c r="Y16" s="101"/>
      <c r="Z16" s="74"/>
      <c r="AA16" s="74"/>
      <c r="AB16" s="74"/>
      <c r="AC16" s="74"/>
      <c r="AD16" s="74"/>
      <c r="AE16" s="74"/>
      <c r="AF16" s="74"/>
      <c r="AG16" s="74"/>
      <c r="AH16" s="74"/>
      <c r="AI16" s="74"/>
      <c r="AJ16" s="74"/>
      <c r="AK16" s="74"/>
      <c r="AL16" s="74"/>
      <c r="AM16" s="74"/>
      <c r="AN16" s="74"/>
      <c r="AO16" s="197"/>
      <c r="AP16" s="197"/>
      <c r="AQ16" s="197"/>
      <c r="AR16" s="197"/>
      <c r="AS16" s="197"/>
      <c r="AT16" s="197"/>
      <c r="AU16" s="197"/>
      <c r="AV16" s="197"/>
      <c r="AW16" s="197"/>
      <c r="AX16" s="197"/>
      <c r="AY16" s="197"/>
      <c r="AZ16" s="197"/>
      <c r="BA16" s="197"/>
      <c r="BB16" s="197"/>
      <c r="BC16" s="197"/>
      <c r="BD16" s="74"/>
      <c r="BE16" s="74"/>
      <c r="BF16" s="74"/>
      <c r="BG16" s="55"/>
    </row>
    <row r="17" spans="2:59" s="49" customFormat="1" ht="15" x14ac:dyDescent="0.25">
      <c r="B17" s="57"/>
      <c r="C17" s="68" t="s">
        <v>179</v>
      </c>
      <c r="D17" s="113"/>
      <c r="E17" s="114">
        <f>IF(VLOOKUP($BB$11, CanSexLookup, 2, FALSE) = "Female", "–", IFERROR(IF($BB$6=1,VLOOKUP("Reg2015"&amp;$BB$11&amp;E$10&amp;$AP17,DemographicData,7,FALSE)),"0"))</f>
        <v>188</v>
      </c>
      <c r="F17" s="114">
        <f>IF(VLOOKUP($BB$11, CanSexLookup, 2, FALSE) = "Male", "–", IFERROR(IF($BB$6=1,VLOOKUP("Reg2015"&amp;$BB$11&amp;F$10&amp;$AP17,DemographicData,7,FALSE)),"0"))</f>
        <v>134</v>
      </c>
      <c r="G17" s="114">
        <f>IF(VLOOKUP($BB$11, CanSexLookup, 2, FALSE) = "", IFERROR(IF($BB$6=1,VLOOKUP("Reg2015"&amp;$BB$11&amp;$AP$11&amp;$AP17,DemographicData,7,FALSE)),"0"), "–")</f>
        <v>322</v>
      </c>
      <c r="H17" s="111"/>
      <c r="I17" s="111"/>
      <c r="J17" s="107"/>
      <c r="K17" s="108"/>
      <c r="L17" s="108"/>
      <c r="M17" s="108"/>
      <c r="N17" s="108"/>
      <c r="O17" s="108"/>
      <c r="P17" s="108"/>
      <c r="Q17" s="108"/>
      <c r="R17" s="108"/>
      <c r="S17" s="108"/>
      <c r="T17" s="108"/>
      <c r="U17" s="108"/>
      <c r="V17" s="109"/>
      <c r="W17" s="74"/>
      <c r="X17" s="101"/>
      <c r="Y17" s="101"/>
      <c r="Z17" s="74"/>
      <c r="AA17" s="74"/>
      <c r="AB17" s="74"/>
      <c r="AC17" s="74"/>
      <c r="AD17" s="74"/>
      <c r="AE17" s="74"/>
      <c r="AF17" s="74"/>
      <c r="AG17" s="74"/>
      <c r="AH17" s="74"/>
      <c r="AI17" s="74"/>
      <c r="AJ17" s="74"/>
      <c r="AK17" s="74"/>
      <c r="AL17" s="74"/>
      <c r="AM17" s="74"/>
      <c r="AN17" s="74"/>
      <c r="AO17" s="197"/>
      <c r="AP17" s="197" t="s">
        <v>366</v>
      </c>
      <c r="AQ17" s="197"/>
      <c r="AR17" s="197"/>
      <c r="AS17" s="197"/>
      <c r="AT17" s="197"/>
      <c r="AU17" s="197"/>
      <c r="AV17" s="197"/>
      <c r="AW17" s="197"/>
      <c r="AX17" s="197"/>
      <c r="AY17" s="197"/>
      <c r="AZ17" s="197"/>
      <c r="BA17" s="197"/>
      <c r="BB17" s="197"/>
      <c r="BC17" s="197"/>
      <c r="BD17" s="74"/>
      <c r="BE17" s="74"/>
      <c r="BF17" s="74"/>
      <c r="BG17" s="55"/>
    </row>
    <row r="18" spans="2:59" s="49" customFormat="1" ht="15" x14ac:dyDescent="0.25">
      <c r="B18" s="57"/>
      <c r="C18" s="68" t="s">
        <v>180</v>
      </c>
      <c r="D18" s="113"/>
      <c r="E18" s="114">
        <f>IF(VLOOKUP($BB$11, CanSexLookup, 2, FALSE) = "Female", "–", IFERROR(IF($BB$6=1,VLOOKUP("Reg2015"&amp;$BB$11&amp;E$10&amp;$AP18,DemographicData,7,FALSE)),"0"))</f>
        <v>522</v>
      </c>
      <c r="F18" s="114">
        <f>IF(VLOOKUP($BB$11, CanSexLookup, 2, FALSE) = "Male", "–", IFERROR(IF($BB$6=1,VLOOKUP("Reg2015"&amp;$BB$11&amp;F$10&amp;$AP18,DemographicData,7,FALSE)),"0"))</f>
        <v>968</v>
      </c>
      <c r="G18" s="114">
        <f>IF(VLOOKUP($BB$11, CanSexLookup, 2, FALSE) = "", IFERROR(IF($BB$6=1,VLOOKUP("Reg2015"&amp;$BB$11&amp;$AP$11&amp;$AP18,DemographicData,7,FALSE)),"0"), "–")</f>
        <v>1490</v>
      </c>
      <c r="H18" s="111"/>
      <c r="I18" s="111"/>
      <c r="J18" s="107"/>
      <c r="K18" s="108"/>
      <c r="L18" s="108"/>
      <c r="M18" s="108"/>
      <c r="N18" s="108"/>
      <c r="O18" s="108"/>
      <c r="P18" s="108"/>
      <c r="Q18" s="108"/>
      <c r="R18" s="108"/>
      <c r="S18" s="108"/>
      <c r="T18" s="108"/>
      <c r="U18" s="108"/>
      <c r="V18" s="109"/>
      <c r="W18" s="74"/>
      <c r="X18" s="101"/>
      <c r="Y18" s="101"/>
      <c r="Z18" s="74"/>
      <c r="AA18" s="74"/>
      <c r="AB18" s="74"/>
      <c r="AC18" s="74"/>
      <c r="AD18" s="74"/>
      <c r="AE18" s="74"/>
      <c r="AF18" s="74"/>
      <c r="AG18" s="74"/>
      <c r="AH18" s="74"/>
      <c r="AI18" s="74"/>
      <c r="AJ18" s="74"/>
      <c r="AK18" s="74"/>
      <c r="AL18" s="74"/>
      <c r="AM18" s="74"/>
      <c r="AN18" s="74"/>
      <c r="AO18" s="197"/>
      <c r="AP18" s="197" t="s">
        <v>346</v>
      </c>
      <c r="AQ18" s="197"/>
      <c r="AR18" s="197"/>
      <c r="AS18" s="197"/>
      <c r="AT18" s="197"/>
      <c r="AU18" s="197"/>
      <c r="AV18" s="197"/>
      <c r="AW18" s="197"/>
      <c r="AX18" s="197"/>
      <c r="AY18" s="197"/>
      <c r="AZ18" s="197"/>
      <c r="BA18" s="197"/>
      <c r="BB18" s="197"/>
      <c r="BC18" s="197"/>
      <c r="BD18" s="74"/>
      <c r="BE18" s="74"/>
      <c r="BF18" s="74"/>
      <c r="BG18" s="55"/>
    </row>
    <row r="19" spans="2:59" s="49" customFormat="1" ht="15" x14ac:dyDescent="0.25">
      <c r="B19" s="57"/>
      <c r="C19" s="68" t="s">
        <v>181</v>
      </c>
      <c r="D19" s="113"/>
      <c r="E19" s="114">
        <f>IF(VLOOKUP($BB$11, CanSexLookup, 2, FALSE) = "Female", "–", IFERROR(IF($BB$6=1,VLOOKUP("Reg2015"&amp;$BB$11&amp;E$10&amp;$AP19,DemographicData,7,FALSE)),"0"))</f>
        <v>3691</v>
      </c>
      <c r="F19" s="114">
        <f>IF(VLOOKUP($BB$11, CanSexLookup, 2, FALSE) = "Male", "–", IFERROR(IF($BB$6=1,VLOOKUP("Reg2015"&amp;$BB$11&amp;F$10&amp;$AP19,DemographicData,7,FALSE)),"0"))</f>
        <v>4045</v>
      </c>
      <c r="G19" s="114">
        <f>IF(VLOOKUP($BB$11, CanSexLookup, 2, FALSE) = "", IFERROR(IF($BB$6=1,VLOOKUP("Reg2015"&amp;$BB$11&amp;$AP$11&amp;$AP19,DemographicData,7,FALSE)),"0"), "–")</f>
        <v>7736</v>
      </c>
      <c r="H19" s="111"/>
      <c r="I19" s="111"/>
      <c r="J19" s="107"/>
      <c r="K19" s="108"/>
      <c r="L19" s="108"/>
      <c r="M19" s="108"/>
      <c r="N19" s="108"/>
      <c r="O19" s="108"/>
      <c r="P19" s="108"/>
      <c r="Q19" s="108"/>
      <c r="R19" s="108"/>
      <c r="S19" s="108"/>
      <c r="T19" s="108"/>
      <c r="U19" s="108"/>
      <c r="V19" s="109"/>
      <c r="W19" s="74"/>
      <c r="X19" s="101"/>
      <c r="Y19" s="101"/>
      <c r="Z19" s="74"/>
      <c r="AA19" s="74"/>
      <c r="AB19" s="74"/>
      <c r="AC19" s="74"/>
      <c r="AD19" s="74"/>
      <c r="AE19" s="74"/>
      <c r="AF19" s="74"/>
      <c r="AG19" s="74"/>
      <c r="AH19" s="74"/>
      <c r="AI19" s="74"/>
      <c r="AJ19" s="74"/>
      <c r="AK19" s="74"/>
      <c r="AL19" s="74"/>
      <c r="AM19" s="74"/>
      <c r="AN19" s="74"/>
      <c r="AO19" s="197"/>
      <c r="AP19" s="197" t="s">
        <v>345</v>
      </c>
      <c r="AQ19" s="197"/>
      <c r="AR19" s="197"/>
      <c r="AS19" s="197"/>
      <c r="AT19" s="197"/>
      <c r="AU19" s="197"/>
      <c r="AV19" s="197"/>
      <c r="AW19" s="197"/>
      <c r="AX19" s="197"/>
      <c r="AY19" s="197"/>
      <c r="AZ19" s="197"/>
      <c r="BA19" s="197"/>
      <c r="BB19" s="197"/>
      <c r="BC19" s="197"/>
      <c r="BD19" s="74"/>
      <c r="BE19" s="74"/>
      <c r="BF19" s="74"/>
      <c r="BG19" s="55"/>
    </row>
    <row r="20" spans="2:59" s="49" customFormat="1" ht="15" x14ac:dyDescent="0.25">
      <c r="B20" s="57"/>
      <c r="C20" s="68" t="s">
        <v>182</v>
      </c>
      <c r="D20" s="113"/>
      <c r="E20" s="114">
        <f>IF(VLOOKUP($BB$11, CanSexLookup, 2, FALSE) = "Female", "–", IFERROR(IF($BB$6=1,VLOOKUP("Reg2015"&amp;$BB$11&amp;E$10&amp;$AP20,DemographicData,7,FALSE)),"0"))</f>
        <v>3905</v>
      </c>
      <c r="F20" s="114">
        <f>IF(VLOOKUP($BB$11, CanSexLookup, 2, FALSE) = "Male", "–", IFERROR(IF($BB$6=1,VLOOKUP("Reg2015"&amp;$BB$11&amp;F$10&amp;$AP20,DemographicData,7,FALSE)),"0"))</f>
        <v>2719</v>
      </c>
      <c r="G20" s="114">
        <f>IF(VLOOKUP($BB$11, CanSexLookup, 2, FALSE) = "", IFERROR(IF($BB$6=1,VLOOKUP("Reg2015"&amp;$BB$11&amp;$AP$11&amp;$AP20,DemographicData,7,FALSE)),"0"), "–")</f>
        <v>6624</v>
      </c>
      <c r="H20" s="111"/>
      <c r="I20" s="111"/>
      <c r="J20" s="107"/>
      <c r="K20" s="108"/>
      <c r="L20" s="108"/>
      <c r="M20" s="108"/>
      <c r="N20" s="108"/>
      <c r="O20" s="108"/>
      <c r="P20" s="108"/>
      <c r="Q20" s="108"/>
      <c r="R20" s="108"/>
      <c r="S20" s="108"/>
      <c r="T20" s="108"/>
      <c r="U20" s="108"/>
      <c r="V20" s="109"/>
      <c r="W20" s="74"/>
      <c r="X20" s="101"/>
      <c r="Y20" s="101"/>
      <c r="Z20" s="74"/>
      <c r="AA20" s="74"/>
      <c r="AB20" s="74"/>
      <c r="AC20" s="74"/>
      <c r="AD20" s="74"/>
      <c r="AE20" s="74"/>
      <c r="AF20" s="74"/>
      <c r="AG20" s="74"/>
      <c r="AH20" s="74"/>
      <c r="AI20" s="74"/>
      <c r="AJ20" s="74"/>
      <c r="AK20" s="74"/>
      <c r="AL20" s="74"/>
      <c r="AM20" s="74"/>
      <c r="AN20" s="74"/>
      <c r="AO20" s="197"/>
      <c r="AP20" s="197" t="s">
        <v>344</v>
      </c>
      <c r="AQ20" s="197"/>
      <c r="AR20" s="197"/>
      <c r="AS20" s="197"/>
      <c r="AT20" s="197"/>
      <c r="AU20" s="197"/>
      <c r="AV20" s="197"/>
      <c r="AW20" s="197"/>
      <c r="AX20" s="197"/>
      <c r="AY20" s="197"/>
      <c r="AZ20" s="197"/>
      <c r="BA20" s="197"/>
      <c r="BB20" s="197"/>
      <c r="BC20" s="197"/>
      <c r="BD20" s="74"/>
      <c r="BE20" s="74"/>
      <c r="BF20" s="74"/>
      <c r="BG20" s="55"/>
    </row>
    <row r="21" spans="2:59" s="49" customFormat="1" ht="15" x14ac:dyDescent="0.25">
      <c r="B21" s="57"/>
      <c r="C21" s="68" t="s">
        <v>183</v>
      </c>
      <c r="D21" s="63"/>
      <c r="E21" s="114">
        <f>IF(VLOOKUP($BB$11, CanSexLookup, 2, FALSE) = "Female", "–", IFERROR(IF($BB$6=1,VLOOKUP("Reg2015"&amp;$BB$11&amp;E$10&amp;$AP21,DemographicData,7,FALSE)),"0"))</f>
        <v>3639</v>
      </c>
      <c r="F21" s="114">
        <f>IF(VLOOKUP($BB$11, CanSexLookup, 2, FALSE) = "Male", "–", IFERROR(IF($BB$6=1,VLOOKUP("Reg2015"&amp;$BB$11&amp;F$10&amp;$AP21,DemographicData,7,FALSE)),"0"))</f>
        <v>3338</v>
      </c>
      <c r="G21" s="114">
        <f>IF(VLOOKUP($BB$11, CanSexLookup, 2, FALSE) = "", IFERROR(IF($BB$6=1,VLOOKUP("Reg2015"&amp;$BB$11&amp;$AP$11&amp;$AP21,DemographicData,7,FALSE)),"0"), "–")</f>
        <v>6977</v>
      </c>
      <c r="H21" s="111"/>
      <c r="I21" s="111"/>
      <c r="J21" s="107"/>
      <c r="K21" s="108"/>
      <c r="L21" s="108"/>
      <c r="M21" s="108"/>
      <c r="N21" s="108"/>
      <c r="O21" s="108"/>
      <c r="P21" s="108"/>
      <c r="Q21" s="108"/>
      <c r="R21" s="108"/>
      <c r="S21" s="108"/>
      <c r="T21" s="108"/>
      <c r="U21" s="108"/>
      <c r="V21" s="109"/>
      <c r="W21" s="74"/>
      <c r="X21" s="101"/>
      <c r="Y21" s="101"/>
      <c r="Z21" s="74"/>
      <c r="AA21" s="74"/>
      <c r="AB21" s="74"/>
      <c r="AC21" s="74"/>
      <c r="AD21" s="74"/>
      <c r="AE21" s="74"/>
      <c r="AF21" s="74"/>
      <c r="AG21" s="74"/>
      <c r="AH21" s="74"/>
      <c r="AI21" s="74"/>
      <c r="AJ21" s="74"/>
      <c r="AK21" s="74"/>
      <c r="AL21" s="74"/>
      <c r="AM21" s="74"/>
      <c r="AN21" s="74"/>
      <c r="AO21" s="197"/>
      <c r="AP21" s="197" t="s">
        <v>183</v>
      </c>
      <c r="AQ21" s="197"/>
      <c r="AR21" s="197"/>
      <c r="AS21" s="197"/>
      <c r="AT21" s="197"/>
      <c r="AU21" s="197"/>
      <c r="AV21" s="197"/>
      <c r="AW21" s="197"/>
      <c r="AX21" s="197"/>
      <c r="AY21" s="197"/>
      <c r="AZ21" s="197"/>
      <c r="BA21" s="197"/>
      <c r="BB21" s="197"/>
      <c r="BC21" s="197"/>
      <c r="BD21" s="74"/>
      <c r="BE21" s="74"/>
      <c r="BF21" s="74"/>
      <c r="BG21" s="55"/>
    </row>
    <row r="22" spans="2:59" s="49" customFormat="1" ht="15" x14ac:dyDescent="0.25">
      <c r="B22" s="57"/>
      <c r="C22" s="112" t="s">
        <v>184</v>
      </c>
      <c r="D22" s="110"/>
      <c r="E22" s="115"/>
      <c r="F22" s="115"/>
      <c r="G22" s="115"/>
      <c r="H22" s="111"/>
      <c r="I22" s="111"/>
      <c r="J22" s="107"/>
      <c r="K22" s="108"/>
      <c r="L22" s="108"/>
      <c r="M22" s="108"/>
      <c r="N22" s="108"/>
      <c r="O22" s="108"/>
      <c r="P22" s="108"/>
      <c r="Q22" s="108"/>
      <c r="R22" s="108"/>
      <c r="S22" s="108"/>
      <c r="T22" s="108"/>
      <c r="U22" s="108"/>
      <c r="V22" s="109"/>
      <c r="W22" s="74"/>
      <c r="X22" s="101"/>
      <c r="Y22" s="101"/>
      <c r="Z22" s="74"/>
      <c r="AA22" s="74"/>
      <c r="AB22" s="74"/>
      <c r="AC22" s="74"/>
      <c r="AD22" s="74"/>
      <c r="AE22" s="74"/>
      <c r="AF22" s="74"/>
      <c r="AG22" s="74"/>
      <c r="AH22" s="74"/>
      <c r="AI22" s="74"/>
      <c r="AJ22" s="74"/>
      <c r="AK22" s="74"/>
      <c r="AL22" s="74"/>
      <c r="AM22" s="74"/>
      <c r="AN22" s="74"/>
      <c r="AO22" s="197"/>
      <c r="AP22" s="197"/>
      <c r="AQ22" s="197"/>
      <c r="AR22" s="197"/>
      <c r="AS22" s="197"/>
      <c r="AT22" s="197"/>
      <c r="AU22" s="197"/>
      <c r="AV22" s="197"/>
      <c r="AW22" s="197"/>
      <c r="AX22" s="197"/>
      <c r="AY22" s="197"/>
      <c r="AZ22" s="197"/>
      <c r="BA22" s="197"/>
      <c r="BB22" s="197"/>
      <c r="BC22" s="197"/>
      <c r="BD22" s="74"/>
      <c r="BE22" s="74"/>
      <c r="BF22" s="74"/>
      <c r="BG22" s="55"/>
    </row>
    <row r="23" spans="2:59" s="49" customFormat="1" ht="15" x14ac:dyDescent="0.25">
      <c r="B23" s="57"/>
      <c r="C23" s="68">
        <v>1</v>
      </c>
      <c r="D23" s="113"/>
      <c r="E23" s="114">
        <f>IF(VLOOKUP($BB$11, CanSexLookup, 2, FALSE) = "Female", "–", IFERROR(IF($BB$6=1,VLOOKUP("Reg2015"&amp;$BB$11&amp;E$10&amp;$AP23,DemographicData,7,FALSE)),"0"))</f>
        <v>2136</v>
      </c>
      <c r="F23" s="114">
        <f>IF(VLOOKUP($BB$11, CanSexLookup, 2, FALSE) = "Male", "–", IFERROR(IF($BB$6=1,VLOOKUP("Reg2015"&amp;$BB$11&amp;F$10&amp;$AP23,DemographicData,7,FALSE)),"0"))</f>
        <v>1880</v>
      </c>
      <c r="G23" s="114">
        <f>IF(VLOOKUP($BB$11, CanSexLookup, 2, FALSE) = "", IFERROR(IF($BB$6=1,VLOOKUP("Reg2015"&amp;$BB$11&amp;$AP$11&amp;$AP23,DemographicData,7,FALSE)),"0"), "–")</f>
        <v>4016</v>
      </c>
      <c r="H23" s="111"/>
      <c r="I23" s="111"/>
      <c r="J23" s="107"/>
      <c r="K23" s="108"/>
      <c r="L23" s="108"/>
      <c r="M23" s="108"/>
      <c r="N23" s="108"/>
      <c r="O23" s="108"/>
      <c r="P23" s="108"/>
      <c r="Q23" s="108"/>
      <c r="R23" s="108"/>
      <c r="S23" s="108"/>
      <c r="T23" s="108"/>
      <c r="U23" s="108"/>
      <c r="V23" s="109"/>
      <c r="W23" s="74"/>
      <c r="X23" s="101"/>
      <c r="Y23" s="101"/>
      <c r="Z23" s="74"/>
      <c r="AA23" s="74"/>
      <c r="AB23" s="74"/>
      <c r="AC23" s="74"/>
      <c r="AD23" s="74"/>
      <c r="AE23" s="74"/>
      <c r="AF23" s="74"/>
      <c r="AG23" s="74"/>
      <c r="AH23" s="74"/>
      <c r="AI23" s="74"/>
      <c r="AJ23" s="74"/>
      <c r="AK23" s="74"/>
      <c r="AL23" s="74"/>
      <c r="AM23" s="74"/>
      <c r="AN23" s="74"/>
      <c r="AO23" s="197"/>
      <c r="AP23" s="197">
        <v>1</v>
      </c>
      <c r="AQ23" s="197"/>
      <c r="AR23" s="197"/>
      <c r="AS23" s="197"/>
      <c r="AT23" s="197"/>
      <c r="AU23" s="197"/>
      <c r="AV23" s="197"/>
      <c r="AW23" s="197"/>
      <c r="AX23" s="197"/>
      <c r="AY23" s="197"/>
      <c r="AZ23" s="197"/>
      <c r="BA23" s="197"/>
      <c r="BB23" s="197"/>
      <c r="BC23" s="197"/>
      <c r="BD23" s="74"/>
      <c r="BE23" s="74"/>
      <c r="BF23" s="74"/>
      <c r="BG23" s="55"/>
    </row>
    <row r="24" spans="2:59" s="49" customFormat="1" ht="15" x14ac:dyDescent="0.25">
      <c r="B24" s="57"/>
      <c r="C24" s="68">
        <v>2</v>
      </c>
      <c r="D24" s="63"/>
      <c r="E24" s="114">
        <f>IF(VLOOKUP($BB$11, CanSexLookup, 2, FALSE) = "Female", "–", IFERROR(IF($BB$6=1,VLOOKUP("Reg2015"&amp;$BB$11&amp;E$10&amp;$AP24,DemographicData,7,FALSE)),"0"))</f>
        <v>2127</v>
      </c>
      <c r="F24" s="114">
        <f>IF(VLOOKUP($BB$11, CanSexLookup, 2, FALSE) = "Male", "–", IFERROR(IF($BB$6=1,VLOOKUP("Reg2015"&amp;$BB$11&amp;F$10&amp;$AP24,DemographicData,7,FALSE)),"0"))</f>
        <v>1890</v>
      </c>
      <c r="G24" s="114">
        <f>IF(VLOOKUP($BB$11, CanSexLookup, 2, FALSE) = "", IFERROR(IF($BB$6=1,VLOOKUP("Reg2015"&amp;$BB$11&amp;$AP$11&amp;$AP24,DemographicData,7,FALSE)),"0"), "–")</f>
        <v>4017</v>
      </c>
      <c r="H24" s="111"/>
      <c r="I24" s="111"/>
      <c r="J24" s="107"/>
      <c r="K24" s="108"/>
      <c r="L24" s="108"/>
      <c r="M24" s="108"/>
      <c r="N24" s="108"/>
      <c r="O24" s="108"/>
      <c r="P24" s="108"/>
      <c r="Q24" s="108"/>
      <c r="R24" s="108"/>
      <c r="S24" s="108"/>
      <c r="T24" s="108"/>
      <c r="U24" s="108"/>
      <c r="V24" s="109"/>
      <c r="W24" s="74"/>
      <c r="X24" s="101"/>
      <c r="Y24" s="101"/>
      <c r="Z24" s="74"/>
      <c r="AA24" s="74"/>
      <c r="AB24" s="74"/>
      <c r="AC24" s="74"/>
      <c r="AD24" s="74"/>
      <c r="AE24" s="74"/>
      <c r="AF24" s="74"/>
      <c r="AG24" s="74"/>
      <c r="AH24" s="74"/>
      <c r="AI24" s="74"/>
      <c r="AJ24" s="74"/>
      <c r="AK24" s="74"/>
      <c r="AL24" s="74"/>
      <c r="AM24" s="74"/>
      <c r="AN24" s="74"/>
      <c r="AO24" s="197"/>
      <c r="AP24" s="197">
        <v>2</v>
      </c>
      <c r="AQ24" s="197"/>
      <c r="AR24" s="197"/>
      <c r="AS24" s="197"/>
      <c r="AT24" s="197"/>
      <c r="AU24" s="197"/>
      <c r="AV24" s="197"/>
      <c r="AW24" s="197"/>
      <c r="AX24" s="197"/>
      <c r="AY24" s="197"/>
      <c r="AZ24" s="197"/>
      <c r="BA24" s="197"/>
      <c r="BB24" s="197"/>
      <c r="BC24" s="197"/>
      <c r="BD24" s="74"/>
      <c r="BE24" s="74"/>
      <c r="BF24" s="74"/>
      <c r="BG24" s="55"/>
    </row>
    <row r="25" spans="2:59" s="49" customFormat="1" ht="15" x14ac:dyDescent="0.25">
      <c r="B25" s="57"/>
      <c r="C25" s="70">
        <v>3</v>
      </c>
      <c r="D25" s="113"/>
      <c r="E25" s="114">
        <f>IF(VLOOKUP($BB$11, CanSexLookup, 2, FALSE) = "Female", "–", IFERROR(IF($BB$6=1,VLOOKUP("Reg2015"&amp;$BB$11&amp;E$10&amp;$AP25,DemographicData,7,FALSE)),"0"))</f>
        <v>2406</v>
      </c>
      <c r="F25" s="114">
        <f>IF(VLOOKUP($BB$11, CanSexLookup, 2, FALSE) = "Male", "–", IFERROR(IF($BB$6=1,VLOOKUP("Reg2015"&amp;$BB$11&amp;F$10&amp;$AP25,DemographicData,7,FALSE)),"0"))</f>
        <v>2289</v>
      </c>
      <c r="G25" s="114">
        <f>IF(VLOOKUP($BB$11, CanSexLookup, 2, FALSE) = "", IFERROR(IF($BB$6=1,VLOOKUP("Reg2015"&amp;$BB$11&amp;$AP$11&amp;$AP25,DemographicData,7,FALSE)),"0"), "–")</f>
        <v>4695</v>
      </c>
      <c r="H25" s="111"/>
      <c r="I25" s="111"/>
      <c r="J25" s="107"/>
      <c r="K25" s="108"/>
      <c r="L25" s="108"/>
      <c r="M25" s="108"/>
      <c r="N25" s="108"/>
      <c r="O25" s="108"/>
      <c r="P25" s="108"/>
      <c r="Q25" s="108"/>
      <c r="R25" s="108"/>
      <c r="S25" s="108"/>
      <c r="T25" s="108"/>
      <c r="U25" s="108"/>
      <c r="V25" s="109"/>
      <c r="W25" s="74"/>
      <c r="X25" s="101"/>
      <c r="Y25" s="101"/>
      <c r="Z25" s="74"/>
      <c r="AA25" s="74"/>
      <c r="AB25" s="74"/>
      <c r="AC25" s="74"/>
      <c r="AD25" s="74"/>
      <c r="AE25" s="74"/>
      <c r="AF25" s="74"/>
      <c r="AG25" s="74"/>
      <c r="AH25" s="74"/>
      <c r="AI25" s="74"/>
      <c r="AJ25" s="74"/>
      <c r="AK25" s="74"/>
      <c r="AL25" s="74"/>
      <c r="AM25" s="74"/>
      <c r="AN25" s="74"/>
      <c r="AO25" s="197"/>
      <c r="AP25" s="197">
        <v>3</v>
      </c>
      <c r="AQ25" s="197"/>
      <c r="AR25" s="197"/>
      <c r="AS25" s="197"/>
      <c r="AT25" s="197"/>
      <c r="AU25" s="197"/>
      <c r="AV25" s="197"/>
      <c r="AW25" s="197"/>
      <c r="AX25" s="197"/>
      <c r="AY25" s="197"/>
      <c r="AZ25" s="197"/>
      <c r="BA25" s="197"/>
      <c r="BB25" s="197"/>
      <c r="BC25" s="197"/>
      <c r="BD25" s="74"/>
      <c r="BE25" s="74"/>
      <c r="BF25" s="74"/>
      <c r="BG25" s="55"/>
    </row>
    <row r="26" spans="2:59" s="49" customFormat="1" ht="15" x14ac:dyDescent="0.25">
      <c r="B26" s="57"/>
      <c r="C26" s="68">
        <v>4</v>
      </c>
      <c r="D26" s="113"/>
      <c r="E26" s="114">
        <f>IF(VLOOKUP($BB$11, CanSexLookup, 2, FALSE) = "Female", "–", IFERROR(IF($BB$6=1,VLOOKUP("Reg2015"&amp;$BB$11&amp;E$10&amp;$AP26,DemographicData,7,FALSE)),"0"))</f>
        <v>2671</v>
      </c>
      <c r="F26" s="114">
        <f>IF(VLOOKUP($BB$11, CanSexLookup, 2, FALSE) = "Male", "–", IFERROR(IF($BB$6=1,VLOOKUP("Reg2015"&amp;$BB$11&amp;F$10&amp;$AP26,DemographicData,7,FALSE)),"0"))</f>
        <v>2465</v>
      </c>
      <c r="G26" s="114">
        <f>IF(VLOOKUP($BB$11, CanSexLookup, 2, FALSE) = "", IFERROR(IF($BB$6=1,VLOOKUP("Reg2015"&amp;$BB$11&amp;$AP$11&amp;$AP26,DemographicData,7,FALSE)),"0"), "–")</f>
        <v>5136</v>
      </c>
      <c r="H26" s="111"/>
      <c r="I26" s="111"/>
      <c r="J26" s="107"/>
      <c r="K26" s="108"/>
      <c r="L26" s="108"/>
      <c r="M26" s="108"/>
      <c r="N26" s="108"/>
      <c r="O26" s="108"/>
      <c r="P26" s="108"/>
      <c r="Q26" s="108"/>
      <c r="R26" s="108"/>
      <c r="S26" s="108"/>
      <c r="T26" s="108"/>
      <c r="U26" s="108"/>
      <c r="V26" s="109"/>
      <c r="W26" s="74"/>
      <c r="X26" s="101"/>
      <c r="Y26" s="101"/>
      <c r="Z26" s="74"/>
      <c r="AA26" s="74"/>
      <c r="AB26" s="74"/>
      <c r="AC26" s="74"/>
      <c r="AD26" s="74"/>
      <c r="AE26" s="74"/>
      <c r="AF26" s="74"/>
      <c r="AG26" s="74"/>
      <c r="AH26" s="74"/>
      <c r="AI26" s="74"/>
      <c r="AJ26" s="74"/>
      <c r="AK26" s="74"/>
      <c r="AL26" s="74"/>
      <c r="AM26" s="74"/>
      <c r="AN26" s="74"/>
      <c r="AO26" s="197"/>
      <c r="AP26" s="197">
        <v>4</v>
      </c>
      <c r="AQ26" s="197"/>
      <c r="AR26" s="197"/>
      <c r="AS26" s="197"/>
      <c r="AT26" s="197"/>
      <c r="AU26" s="197"/>
      <c r="AV26" s="197"/>
      <c r="AW26" s="197"/>
      <c r="AX26" s="197"/>
      <c r="AY26" s="197"/>
      <c r="AZ26" s="197"/>
      <c r="BA26" s="197"/>
      <c r="BB26" s="197"/>
      <c r="BC26" s="197"/>
      <c r="BD26" s="74"/>
      <c r="BE26" s="74"/>
      <c r="BF26" s="74"/>
      <c r="BG26" s="55"/>
    </row>
    <row r="27" spans="2:59" s="49" customFormat="1" ht="15" x14ac:dyDescent="0.25">
      <c r="B27" s="57"/>
      <c r="C27" s="68">
        <v>5</v>
      </c>
      <c r="D27" s="63"/>
      <c r="E27" s="114">
        <f>IF(VLOOKUP($BB$11, CanSexLookup, 2, FALSE) = "Female", "–", IFERROR(IF($BB$6=1,VLOOKUP("Reg2015"&amp;$BB$11&amp;E$10&amp;$AP27,DemographicData,7,FALSE)),"0"))</f>
        <v>2339</v>
      </c>
      <c r="F27" s="114">
        <f>IF(VLOOKUP($BB$11, CanSexLookup, 2, FALSE) = "Male", "–", IFERROR(IF($BB$6=1,VLOOKUP("Reg2015"&amp;$BB$11&amp;F$10&amp;$AP27,DemographicData,7,FALSE)),"0"))</f>
        <v>2452</v>
      </c>
      <c r="G27" s="114">
        <f>IF(VLOOKUP($BB$11, CanSexLookup, 2, FALSE) = "", IFERROR(IF($BB$6=1,VLOOKUP("Reg2015"&amp;$BB$11&amp;$AP$11&amp;$AP27,DemographicData,7,FALSE)),"0"), "–")</f>
        <v>4791</v>
      </c>
      <c r="H27" s="111"/>
      <c r="I27" s="111"/>
      <c r="J27" s="107"/>
      <c r="K27" s="108"/>
      <c r="L27" s="108"/>
      <c r="M27" s="108"/>
      <c r="N27" s="108"/>
      <c r="O27" s="108"/>
      <c r="P27" s="108"/>
      <c r="Q27" s="108"/>
      <c r="R27" s="108"/>
      <c r="S27" s="108"/>
      <c r="T27" s="108"/>
      <c r="U27" s="108"/>
      <c r="V27" s="109"/>
      <c r="W27" s="74"/>
      <c r="X27" s="101"/>
      <c r="Y27" s="101"/>
      <c r="Z27" s="74"/>
      <c r="AA27" s="74"/>
      <c r="AB27" s="74"/>
      <c r="AC27" s="74"/>
      <c r="AD27" s="74"/>
      <c r="AE27" s="74"/>
      <c r="AF27" s="74"/>
      <c r="AG27" s="74"/>
      <c r="AH27" s="74"/>
      <c r="AI27" s="74"/>
      <c r="AJ27" s="74"/>
      <c r="AK27" s="74"/>
      <c r="AL27" s="74"/>
      <c r="AM27" s="74"/>
      <c r="AN27" s="74"/>
      <c r="AO27" s="197"/>
      <c r="AP27" s="197">
        <v>5</v>
      </c>
      <c r="AQ27" s="197"/>
      <c r="AR27" s="197"/>
      <c r="AS27" s="197"/>
      <c r="AT27" s="197"/>
      <c r="AU27" s="197"/>
      <c r="AV27" s="197"/>
      <c r="AW27" s="197"/>
      <c r="AX27" s="197"/>
      <c r="AY27" s="197"/>
      <c r="AZ27" s="197"/>
      <c r="BA27" s="197"/>
      <c r="BB27" s="197"/>
      <c r="BC27" s="197"/>
      <c r="BD27" s="74"/>
      <c r="BE27" s="74"/>
      <c r="BF27" s="74"/>
      <c r="BG27" s="55"/>
    </row>
    <row r="28" spans="2:59" s="49" customFormat="1" ht="15" x14ac:dyDescent="0.25">
      <c r="B28" s="57"/>
      <c r="C28" s="112" t="s">
        <v>187</v>
      </c>
      <c r="D28" s="116"/>
      <c r="E28" s="115"/>
      <c r="F28" s="115"/>
      <c r="G28" s="115"/>
      <c r="H28" s="111"/>
      <c r="I28" s="111"/>
      <c r="J28" s="107"/>
      <c r="K28" s="108"/>
      <c r="L28" s="108"/>
      <c r="M28" s="108"/>
      <c r="N28" s="108"/>
      <c r="O28" s="108"/>
      <c r="P28" s="108"/>
      <c r="Q28" s="108"/>
      <c r="R28" s="108"/>
      <c r="S28" s="108"/>
      <c r="T28" s="108"/>
      <c r="U28" s="108"/>
      <c r="V28" s="109"/>
      <c r="W28" s="74"/>
      <c r="X28" s="101"/>
      <c r="Y28" s="101"/>
      <c r="Z28" s="74"/>
      <c r="AA28" s="74"/>
      <c r="AB28" s="74"/>
      <c r="AC28" s="74"/>
      <c r="AD28" s="74"/>
      <c r="AE28" s="74"/>
      <c r="AF28" s="74"/>
      <c r="AG28" s="74"/>
      <c r="AH28" s="74"/>
      <c r="AI28" s="74"/>
      <c r="AJ28" s="74"/>
      <c r="AK28" s="74"/>
      <c r="AL28" s="74"/>
      <c r="AM28" s="74"/>
      <c r="AN28" s="74"/>
      <c r="AO28" s="197"/>
      <c r="AP28" s="197"/>
      <c r="AQ28" s="197"/>
      <c r="AR28" s="197"/>
      <c r="AS28" s="197"/>
      <c r="AT28" s="197"/>
      <c r="AU28" s="197"/>
      <c r="AV28" s="197"/>
      <c r="AW28" s="197"/>
      <c r="AX28" s="197"/>
      <c r="AY28" s="197"/>
      <c r="AZ28" s="197"/>
      <c r="BA28" s="197"/>
      <c r="BB28" s="197"/>
      <c r="BC28" s="197"/>
      <c r="BD28" s="74"/>
      <c r="BE28" s="74"/>
      <c r="BF28" s="74"/>
      <c r="BG28" s="55"/>
    </row>
    <row r="29" spans="2:59" s="49" customFormat="1" ht="15" x14ac:dyDescent="0.25">
      <c r="B29" s="57"/>
      <c r="C29" s="63" t="s">
        <v>185</v>
      </c>
      <c r="D29" s="117"/>
      <c r="E29" s="146">
        <f t="shared" ref="E29:E48" si="0">IF(VLOOKUP($BB$11, CanSexLookup, 2, FALSE) = "Female", "–", IFERROR(IF($BB$6=1,VLOOKUP("Reg2015"&amp;$BB$11&amp;E$10&amp;$AP29,DemographicData,7,FALSE)),"0"))</f>
        <v>565</v>
      </c>
      <c r="F29" s="146">
        <f t="shared" ref="F29:F48" si="1">IF(VLOOKUP($BB$11, CanSexLookup, 2, FALSE) = "Male", "–", IFERROR(IF($BB$6=1,VLOOKUP("Reg2015"&amp;$BB$11&amp;F$10&amp;$AP29,DemographicData,7,FALSE)),"0"))</f>
        <v>477</v>
      </c>
      <c r="G29" s="146">
        <f t="shared" ref="G29:G48" si="2">IF(VLOOKUP($BB$11, CanSexLookup, 2, FALSE) = "", IFERROR(IF($BB$6=1,VLOOKUP("Reg2015"&amp;$BB$11&amp;$AP$11&amp;$AP29,DemographicData,7,FALSE)),"0"), "–")</f>
        <v>1042</v>
      </c>
      <c r="H29" s="111"/>
      <c r="I29" s="111"/>
      <c r="J29" s="107"/>
      <c r="K29" s="108"/>
      <c r="L29" s="108"/>
      <c r="M29" s="108"/>
      <c r="N29" s="108"/>
      <c r="O29" s="108"/>
      <c r="P29" s="108"/>
      <c r="Q29" s="108"/>
      <c r="R29" s="108"/>
      <c r="S29" s="108"/>
      <c r="T29" s="108"/>
      <c r="U29" s="108"/>
      <c r="V29" s="109"/>
      <c r="W29" s="74"/>
      <c r="X29" s="101"/>
      <c r="Y29" s="101"/>
      <c r="Z29" s="74"/>
      <c r="AA29" s="74"/>
      <c r="AB29" s="74"/>
      <c r="AC29" s="74"/>
      <c r="AD29" s="74"/>
      <c r="AE29" s="74"/>
      <c r="AF29" s="74"/>
      <c r="AG29" s="74"/>
      <c r="AH29" s="74"/>
      <c r="AI29" s="74"/>
      <c r="AJ29" s="74"/>
      <c r="AK29" s="74"/>
      <c r="AL29" s="74"/>
      <c r="AM29" s="74"/>
      <c r="AN29" s="74"/>
      <c r="AO29" s="197"/>
      <c r="AP29" s="197" t="s">
        <v>185</v>
      </c>
      <c r="AQ29" s="197"/>
      <c r="AR29" s="197"/>
      <c r="AS29" s="197"/>
      <c r="AT29" s="197"/>
      <c r="AU29" s="197"/>
      <c r="AV29" s="197"/>
      <c r="AW29" s="197"/>
      <c r="AX29" s="197"/>
      <c r="AY29" s="197"/>
      <c r="AZ29" s="197"/>
      <c r="BA29" s="197"/>
      <c r="BB29" s="197"/>
      <c r="BC29" s="197"/>
      <c r="BD29" s="74"/>
      <c r="BE29" s="74"/>
      <c r="BF29" s="74"/>
      <c r="BG29" s="55"/>
    </row>
    <row r="30" spans="2:59" s="49" customFormat="1" ht="15" x14ac:dyDescent="0.25">
      <c r="B30" s="57"/>
      <c r="C30" s="63" t="s">
        <v>186</v>
      </c>
      <c r="D30" s="117"/>
      <c r="E30" s="146">
        <f t="shared" si="0"/>
        <v>1345</v>
      </c>
      <c r="F30" s="146">
        <f t="shared" si="1"/>
        <v>1267</v>
      </c>
      <c r="G30" s="146">
        <f t="shared" si="2"/>
        <v>2612</v>
      </c>
      <c r="H30" s="111"/>
      <c r="I30" s="111"/>
      <c r="J30" s="107"/>
      <c r="K30" s="108"/>
      <c r="L30" s="108"/>
      <c r="M30" s="108"/>
      <c r="N30" s="108"/>
      <c r="O30" s="108"/>
      <c r="P30" s="108"/>
      <c r="Q30" s="108"/>
      <c r="R30" s="108"/>
      <c r="S30" s="108"/>
      <c r="T30" s="108"/>
      <c r="U30" s="108"/>
      <c r="V30" s="109"/>
      <c r="W30" s="74"/>
      <c r="X30" s="101"/>
      <c r="Y30" s="101"/>
      <c r="Z30" s="74"/>
      <c r="AA30" s="74"/>
      <c r="AB30" s="74"/>
      <c r="AC30" s="74"/>
      <c r="AD30" s="74"/>
      <c r="AE30" s="74"/>
      <c r="AF30" s="74"/>
      <c r="AG30" s="74"/>
      <c r="AH30" s="74"/>
      <c r="AI30" s="74"/>
      <c r="AJ30" s="74"/>
      <c r="AK30" s="74"/>
      <c r="AL30" s="74"/>
      <c r="AM30" s="74"/>
      <c r="AN30" s="74"/>
      <c r="AO30" s="197"/>
      <c r="AP30" s="197" t="s">
        <v>186</v>
      </c>
      <c r="AQ30" s="197"/>
      <c r="AR30" s="197"/>
      <c r="AS30" s="197"/>
      <c r="AT30" s="197"/>
      <c r="AU30" s="197"/>
      <c r="AV30" s="197"/>
      <c r="AW30" s="197"/>
      <c r="AX30" s="197"/>
      <c r="AY30" s="197"/>
      <c r="AZ30" s="197"/>
      <c r="BA30" s="197"/>
      <c r="BB30" s="197"/>
      <c r="BC30" s="197"/>
      <c r="BD30" s="74"/>
      <c r="BE30" s="74"/>
      <c r="BF30" s="74"/>
      <c r="BG30" s="55"/>
    </row>
    <row r="31" spans="2:59" s="49" customFormat="1" ht="15" x14ac:dyDescent="0.25">
      <c r="B31" s="57"/>
      <c r="C31" s="113" t="s">
        <v>188</v>
      </c>
      <c r="D31" s="117"/>
      <c r="E31" s="146">
        <f t="shared" si="0"/>
        <v>998</v>
      </c>
      <c r="F31" s="146">
        <f t="shared" si="1"/>
        <v>917</v>
      </c>
      <c r="G31" s="146">
        <f t="shared" si="2"/>
        <v>1915</v>
      </c>
      <c r="H31" s="111"/>
      <c r="I31" s="111"/>
      <c r="J31" s="107"/>
      <c r="K31" s="108"/>
      <c r="L31" s="108"/>
      <c r="M31" s="108"/>
      <c r="N31" s="108"/>
      <c r="O31" s="108"/>
      <c r="P31" s="108"/>
      <c r="Q31" s="108"/>
      <c r="R31" s="108"/>
      <c r="S31" s="108"/>
      <c r="T31" s="108"/>
      <c r="U31" s="108"/>
      <c r="V31" s="109"/>
      <c r="W31" s="74"/>
      <c r="X31" s="101"/>
      <c r="Y31" s="101"/>
      <c r="Z31" s="74"/>
      <c r="AA31" s="74"/>
      <c r="AB31" s="74"/>
      <c r="AC31" s="74"/>
      <c r="AD31" s="74"/>
      <c r="AE31" s="74"/>
      <c r="AF31" s="74"/>
      <c r="AG31" s="74"/>
      <c r="AH31" s="74"/>
      <c r="AI31" s="74"/>
      <c r="AJ31" s="74"/>
      <c r="AK31" s="74"/>
      <c r="AL31" s="74"/>
      <c r="AM31" s="74"/>
      <c r="AN31" s="74"/>
      <c r="AO31" s="197"/>
      <c r="AP31" s="197" t="s">
        <v>188</v>
      </c>
      <c r="AQ31" s="197"/>
      <c r="AR31" s="197"/>
      <c r="AS31" s="197"/>
      <c r="AT31" s="197"/>
      <c r="AU31" s="197"/>
      <c r="AV31" s="197"/>
      <c r="AW31" s="197"/>
      <c r="AX31" s="197"/>
      <c r="AY31" s="197"/>
      <c r="AZ31" s="197"/>
      <c r="BA31" s="197"/>
      <c r="BB31" s="197"/>
      <c r="BC31" s="197"/>
      <c r="BD31" s="74"/>
      <c r="BE31" s="74"/>
      <c r="BF31" s="74"/>
      <c r="BG31" s="55"/>
    </row>
    <row r="32" spans="2:59" s="49" customFormat="1" ht="15" x14ac:dyDescent="0.25">
      <c r="B32" s="57"/>
      <c r="C32" s="113" t="s">
        <v>189</v>
      </c>
      <c r="D32" s="113"/>
      <c r="E32" s="146">
        <f t="shared" si="0"/>
        <v>1029</v>
      </c>
      <c r="F32" s="146">
        <f t="shared" si="1"/>
        <v>1129</v>
      </c>
      <c r="G32" s="146">
        <f t="shared" si="2"/>
        <v>2158</v>
      </c>
      <c r="H32" s="111"/>
      <c r="I32" s="111"/>
      <c r="J32" s="107"/>
      <c r="K32" s="108"/>
      <c r="L32" s="108"/>
      <c r="M32" s="108"/>
      <c r="N32" s="108"/>
      <c r="O32" s="108"/>
      <c r="P32" s="108"/>
      <c r="Q32" s="108"/>
      <c r="R32" s="108"/>
      <c r="S32" s="108"/>
      <c r="T32" s="108"/>
      <c r="U32" s="108"/>
      <c r="V32" s="109"/>
      <c r="W32" s="74"/>
      <c r="X32" s="101"/>
      <c r="Y32" s="101"/>
      <c r="Z32" s="74"/>
      <c r="AA32" s="74"/>
      <c r="AB32" s="74"/>
      <c r="AC32" s="74"/>
      <c r="AD32" s="74"/>
      <c r="AE32" s="74"/>
      <c r="AF32" s="74"/>
      <c r="AG32" s="74"/>
      <c r="AH32" s="74"/>
      <c r="AI32" s="74"/>
      <c r="AJ32" s="74"/>
      <c r="AK32" s="74"/>
      <c r="AL32" s="74"/>
      <c r="AM32" s="74"/>
      <c r="AN32" s="74"/>
      <c r="AO32" s="197"/>
      <c r="AP32" s="197" t="s">
        <v>189</v>
      </c>
      <c r="AQ32" s="197"/>
      <c r="AR32" s="197"/>
      <c r="AS32" s="197"/>
      <c r="AT32" s="197"/>
      <c r="AU32" s="197"/>
      <c r="AV32" s="197"/>
      <c r="AW32" s="197"/>
      <c r="AX32" s="197"/>
      <c r="AY32" s="197"/>
      <c r="AZ32" s="197"/>
      <c r="BA32" s="197"/>
      <c r="BB32" s="197"/>
      <c r="BC32" s="197"/>
      <c r="BD32" s="74"/>
      <c r="BE32" s="74"/>
      <c r="BF32" s="74"/>
      <c r="BG32" s="55"/>
    </row>
    <row r="33" spans="2:59" s="49" customFormat="1" x14ac:dyDescent="0.2">
      <c r="B33" s="57"/>
      <c r="C33" s="113" t="s">
        <v>190</v>
      </c>
      <c r="D33" s="113"/>
      <c r="E33" s="146">
        <f t="shared" si="0"/>
        <v>1052</v>
      </c>
      <c r="F33" s="146">
        <f t="shared" si="1"/>
        <v>986</v>
      </c>
      <c r="G33" s="146">
        <f t="shared" si="2"/>
        <v>2038</v>
      </c>
      <c r="H33" s="111"/>
      <c r="I33" s="111"/>
      <c r="J33" s="60"/>
      <c r="K33" s="74"/>
      <c r="L33" s="74"/>
      <c r="M33" s="74"/>
      <c r="N33" s="74"/>
      <c r="O33" s="74"/>
      <c r="P33" s="74"/>
      <c r="Q33" s="74"/>
      <c r="R33" s="74"/>
      <c r="S33" s="74"/>
      <c r="T33" s="74"/>
      <c r="U33" s="74"/>
      <c r="V33" s="74"/>
      <c r="W33" s="74"/>
      <c r="X33" s="101"/>
      <c r="Y33" s="101"/>
      <c r="Z33" s="74"/>
      <c r="AA33" s="74"/>
      <c r="AB33" s="74"/>
      <c r="AC33" s="74"/>
      <c r="AD33" s="74"/>
      <c r="AE33" s="74"/>
      <c r="AF33" s="74"/>
      <c r="AG33" s="74"/>
      <c r="AH33" s="74"/>
      <c r="AI33" s="74"/>
      <c r="AJ33" s="74"/>
      <c r="AK33" s="74"/>
      <c r="AL33" s="74"/>
      <c r="AM33" s="74"/>
      <c r="AN33" s="74"/>
      <c r="AO33" s="197"/>
      <c r="AP33" s="197" t="s">
        <v>190</v>
      </c>
      <c r="AQ33" s="197"/>
      <c r="AR33" s="197"/>
      <c r="AS33" s="197"/>
      <c r="AT33" s="197"/>
      <c r="AU33" s="197"/>
      <c r="AV33" s="197"/>
      <c r="AW33" s="197"/>
      <c r="AX33" s="197"/>
      <c r="AY33" s="197"/>
      <c r="AZ33" s="197"/>
      <c r="BA33" s="197"/>
      <c r="BB33" s="197"/>
      <c r="BC33" s="197"/>
      <c r="BD33" s="74"/>
      <c r="BE33" s="74"/>
      <c r="BF33" s="74"/>
      <c r="BG33" s="55"/>
    </row>
    <row r="34" spans="2:59" s="49" customFormat="1" x14ac:dyDescent="0.2">
      <c r="B34" s="57"/>
      <c r="C34" s="113" t="s">
        <v>191</v>
      </c>
      <c r="D34" s="113"/>
      <c r="E34" s="146">
        <f t="shared" si="0"/>
        <v>252</v>
      </c>
      <c r="F34" s="146">
        <f t="shared" si="1"/>
        <v>265</v>
      </c>
      <c r="G34" s="146">
        <f t="shared" si="2"/>
        <v>517</v>
      </c>
      <c r="H34" s="111"/>
      <c r="I34" s="111"/>
      <c r="J34" s="60"/>
      <c r="K34" s="74"/>
      <c r="L34" s="74"/>
      <c r="M34" s="74"/>
      <c r="N34" s="74"/>
      <c r="O34" s="74"/>
      <c r="P34" s="74"/>
      <c r="Q34" s="74"/>
      <c r="R34" s="74"/>
      <c r="S34" s="74"/>
      <c r="T34" s="74"/>
      <c r="U34" s="74"/>
      <c r="V34" s="74"/>
      <c r="W34" s="74"/>
      <c r="X34" s="101"/>
      <c r="Y34" s="101"/>
      <c r="Z34" s="74"/>
      <c r="AA34" s="74"/>
      <c r="AB34" s="74"/>
      <c r="AC34" s="74"/>
      <c r="AD34" s="74"/>
      <c r="AE34" s="74"/>
      <c r="AF34" s="74"/>
      <c r="AG34" s="74"/>
      <c r="AH34" s="74"/>
      <c r="AI34" s="74"/>
      <c r="AJ34" s="74"/>
      <c r="AK34" s="74"/>
      <c r="AL34" s="74"/>
      <c r="AM34" s="74"/>
      <c r="AN34" s="74"/>
      <c r="AO34" s="197"/>
      <c r="AP34" s="197" t="s">
        <v>191</v>
      </c>
      <c r="AQ34" s="197"/>
      <c r="AR34" s="197"/>
      <c r="AS34" s="197"/>
      <c r="AT34" s="197"/>
      <c r="AU34" s="197"/>
      <c r="AV34" s="197"/>
      <c r="AW34" s="197"/>
      <c r="AX34" s="197"/>
      <c r="AY34" s="197"/>
      <c r="AZ34" s="197"/>
      <c r="BA34" s="197"/>
      <c r="BB34" s="197"/>
      <c r="BC34" s="197"/>
      <c r="BD34" s="74"/>
      <c r="BE34" s="74"/>
      <c r="BF34" s="74"/>
      <c r="BG34" s="55"/>
    </row>
    <row r="35" spans="2:59" s="49" customFormat="1" x14ac:dyDescent="0.2">
      <c r="B35" s="57"/>
      <c r="C35" s="113" t="s">
        <v>192</v>
      </c>
      <c r="D35" s="113"/>
      <c r="E35" s="146">
        <f t="shared" si="0"/>
        <v>709</v>
      </c>
      <c r="F35" s="146">
        <f t="shared" si="1"/>
        <v>676</v>
      </c>
      <c r="G35" s="146">
        <f t="shared" si="2"/>
        <v>1385</v>
      </c>
      <c r="H35" s="111"/>
      <c r="I35" s="111"/>
      <c r="J35" s="60"/>
      <c r="K35" s="74"/>
      <c r="L35" s="74"/>
      <c r="M35" s="74"/>
      <c r="N35" s="74"/>
      <c r="O35" s="74"/>
      <c r="P35" s="74"/>
      <c r="Q35" s="74"/>
      <c r="R35" s="74"/>
      <c r="S35" s="74"/>
      <c r="T35" s="74"/>
      <c r="U35" s="74"/>
      <c r="V35" s="74"/>
      <c r="W35" s="74"/>
      <c r="X35" s="101"/>
      <c r="Y35" s="101"/>
      <c r="Z35" s="74"/>
      <c r="AA35" s="74"/>
      <c r="AB35" s="74"/>
      <c r="AC35" s="74"/>
      <c r="AD35" s="74"/>
      <c r="AE35" s="74"/>
      <c r="AF35" s="74"/>
      <c r="AG35" s="74"/>
      <c r="AH35" s="74"/>
      <c r="AI35" s="74"/>
      <c r="AJ35" s="74"/>
      <c r="AK35" s="74"/>
      <c r="AL35" s="74"/>
      <c r="AM35" s="74"/>
      <c r="AN35" s="74"/>
      <c r="AO35" s="197"/>
      <c r="AP35" s="197" t="s">
        <v>192</v>
      </c>
      <c r="AQ35" s="197"/>
      <c r="AR35" s="197"/>
      <c r="AS35" s="197"/>
      <c r="AT35" s="197"/>
      <c r="AU35" s="197"/>
      <c r="AV35" s="197"/>
      <c r="AW35" s="197"/>
      <c r="AX35" s="197"/>
      <c r="AY35" s="197"/>
      <c r="AZ35" s="197"/>
      <c r="BA35" s="197"/>
      <c r="BB35" s="197"/>
      <c r="BC35" s="197"/>
      <c r="BD35" s="74"/>
      <c r="BE35" s="74"/>
      <c r="BF35" s="74"/>
      <c r="BG35" s="55"/>
    </row>
    <row r="36" spans="2:59" s="49" customFormat="1" x14ac:dyDescent="0.2">
      <c r="B36" s="57"/>
      <c r="C36" s="113" t="s">
        <v>1582</v>
      </c>
      <c r="D36" s="113"/>
      <c r="E36" s="146">
        <f t="shared" si="0"/>
        <v>145</v>
      </c>
      <c r="F36" s="146">
        <f t="shared" si="1"/>
        <v>152</v>
      </c>
      <c r="G36" s="146">
        <f t="shared" si="2"/>
        <v>297</v>
      </c>
      <c r="H36" s="111"/>
      <c r="I36" s="111"/>
      <c r="J36" s="60"/>
      <c r="K36" s="74"/>
      <c r="L36" s="74"/>
      <c r="M36" s="74"/>
      <c r="N36" s="74"/>
      <c r="O36" s="74"/>
      <c r="P36" s="74"/>
      <c r="Q36" s="74"/>
      <c r="R36" s="74"/>
      <c r="S36" s="74"/>
      <c r="T36" s="74"/>
      <c r="U36" s="74"/>
      <c r="V36" s="74"/>
      <c r="W36" s="74"/>
      <c r="X36" s="101"/>
      <c r="Y36" s="101"/>
      <c r="Z36" s="74"/>
      <c r="AA36" s="74"/>
      <c r="AB36" s="74"/>
      <c r="AC36" s="74"/>
      <c r="AD36" s="74"/>
      <c r="AE36" s="74"/>
      <c r="AF36" s="74"/>
      <c r="AG36" s="74"/>
      <c r="AH36" s="74"/>
      <c r="AI36" s="74"/>
      <c r="AJ36" s="74"/>
      <c r="AK36" s="74"/>
      <c r="AL36" s="74"/>
      <c r="AM36" s="74"/>
      <c r="AN36" s="74"/>
      <c r="AO36" s="197"/>
      <c r="AP36" s="197" t="s">
        <v>193</v>
      </c>
      <c r="AQ36" s="197"/>
      <c r="AR36" s="197"/>
      <c r="AS36" s="197"/>
      <c r="AT36" s="197"/>
      <c r="AU36" s="197"/>
      <c r="AV36" s="197"/>
      <c r="AW36" s="197"/>
      <c r="AX36" s="197"/>
      <c r="AY36" s="197"/>
      <c r="AZ36" s="197"/>
      <c r="BA36" s="197"/>
      <c r="BB36" s="197"/>
      <c r="BC36" s="197"/>
      <c r="BD36" s="74"/>
      <c r="BE36" s="74"/>
      <c r="BF36" s="74"/>
      <c r="BG36" s="55"/>
    </row>
    <row r="37" spans="2:59" s="49" customFormat="1" x14ac:dyDescent="0.2">
      <c r="B37" s="57"/>
      <c r="C37" s="113" t="s">
        <v>297</v>
      </c>
      <c r="D37" s="113"/>
      <c r="E37" s="146">
        <f t="shared" si="0"/>
        <v>466</v>
      </c>
      <c r="F37" s="146">
        <f t="shared" si="1"/>
        <v>443</v>
      </c>
      <c r="G37" s="146">
        <f t="shared" si="2"/>
        <v>909</v>
      </c>
      <c r="H37" s="111"/>
      <c r="I37" s="111"/>
      <c r="J37" s="60"/>
      <c r="K37" s="74"/>
      <c r="L37" s="74"/>
      <c r="M37" s="74"/>
      <c r="N37" s="74"/>
      <c r="O37" s="74"/>
      <c r="P37" s="74"/>
      <c r="Q37" s="74"/>
      <c r="R37" s="74"/>
      <c r="S37" s="74"/>
      <c r="T37" s="74"/>
      <c r="U37" s="74"/>
      <c r="V37" s="74"/>
      <c r="W37" s="74"/>
      <c r="X37" s="101"/>
      <c r="Y37" s="101"/>
      <c r="Z37" s="74"/>
      <c r="AA37" s="74"/>
      <c r="AB37" s="74"/>
      <c r="AC37" s="74"/>
      <c r="AD37" s="74"/>
      <c r="AE37" s="74"/>
      <c r="AF37" s="74"/>
      <c r="AG37" s="74"/>
      <c r="AH37" s="74"/>
      <c r="AI37" s="74"/>
      <c r="AJ37" s="74"/>
      <c r="AK37" s="74"/>
      <c r="AL37" s="74"/>
      <c r="AM37" s="74"/>
      <c r="AN37" s="74"/>
      <c r="AO37" s="197"/>
      <c r="AP37" s="197" t="s">
        <v>297</v>
      </c>
      <c r="AQ37" s="197"/>
      <c r="AR37" s="197"/>
      <c r="AS37" s="197"/>
      <c r="AT37" s="197"/>
      <c r="AU37" s="197"/>
      <c r="AV37" s="197"/>
      <c r="AW37" s="197"/>
      <c r="AX37" s="197"/>
      <c r="AY37" s="197"/>
      <c r="AZ37" s="197"/>
      <c r="BA37" s="197"/>
      <c r="BB37" s="197"/>
      <c r="BC37" s="197"/>
      <c r="BD37" s="74"/>
      <c r="BE37" s="74"/>
      <c r="BF37" s="74"/>
      <c r="BG37" s="55"/>
    </row>
    <row r="38" spans="2:59" s="49" customFormat="1" x14ac:dyDescent="0.2">
      <c r="B38" s="57"/>
      <c r="C38" s="113" t="s">
        <v>194</v>
      </c>
      <c r="D38" s="113"/>
      <c r="E38" s="146">
        <f t="shared" si="0"/>
        <v>354</v>
      </c>
      <c r="F38" s="146">
        <f t="shared" si="1"/>
        <v>324</v>
      </c>
      <c r="G38" s="146">
        <f t="shared" si="2"/>
        <v>678</v>
      </c>
      <c r="H38" s="111"/>
      <c r="I38" s="111"/>
      <c r="J38" s="60"/>
      <c r="K38" s="74"/>
      <c r="L38" s="74"/>
      <c r="M38" s="74"/>
      <c r="N38" s="74"/>
      <c r="O38" s="74"/>
      <c r="P38" s="74"/>
      <c r="Q38" s="74"/>
      <c r="R38" s="74"/>
      <c r="S38" s="74"/>
      <c r="T38" s="74"/>
      <c r="U38" s="74"/>
      <c r="V38" s="74"/>
      <c r="W38" s="74"/>
      <c r="X38" s="101"/>
      <c r="Y38" s="101"/>
      <c r="Z38" s="74"/>
      <c r="AA38" s="74"/>
      <c r="AB38" s="74"/>
      <c r="AC38" s="74"/>
      <c r="AD38" s="74"/>
      <c r="AE38" s="74"/>
      <c r="AF38" s="74"/>
      <c r="AG38" s="74"/>
      <c r="AH38" s="74"/>
      <c r="AI38" s="74"/>
      <c r="AJ38" s="74"/>
      <c r="AK38" s="74"/>
      <c r="AL38" s="74"/>
      <c r="AM38" s="74"/>
      <c r="AN38" s="74"/>
      <c r="AO38" s="197"/>
      <c r="AP38" s="197" t="s">
        <v>194</v>
      </c>
      <c r="AQ38" s="197"/>
      <c r="AR38" s="197"/>
      <c r="AS38" s="197"/>
      <c r="AT38" s="197"/>
      <c r="AU38" s="197"/>
      <c r="AV38" s="197"/>
      <c r="AW38" s="197"/>
      <c r="AX38" s="197"/>
      <c r="AY38" s="197"/>
      <c r="AZ38" s="197"/>
      <c r="BA38" s="197"/>
      <c r="BB38" s="197"/>
      <c r="BC38" s="197"/>
      <c r="BD38" s="74"/>
      <c r="BE38" s="74"/>
      <c r="BF38" s="74"/>
      <c r="BG38" s="55"/>
    </row>
    <row r="39" spans="2:59" s="49" customFormat="1" x14ac:dyDescent="0.2">
      <c r="B39" s="57"/>
      <c r="C39" s="113" t="s">
        <v>195</v>
      </c>
      <c r="D39" s="113"/>
      <c r="E39" s="146">
        <f t="shared" si="0"/>
        <v>457</v>
      </c>
      <c r="F39" s="146">
        <f t="shared" si="1"/>
        <v>474</v>
      </c>
      <c r="G39" s="146">
        <f t="shared" si="2"/>
        <v>931</v>
      </c>
      <c r="H39" s="111"/>
      <c r="I39" s="111"/>
      <c r="J39" s="60"/>
      <c r="K39" s="74"/>
      <c r="L39" s="74"/>
      <c r="M39" s="74"/>
      <c r="N39" s="74"/>
      <c r="O39" s="74"/>
      <c r="P39" s="74"/>
      <c r="Q39" s="74"/>
      <c r="R39" s="74"/>
      <c r="S39" s="74"/>
      <c r="T39" s="74"/>
      <c r="U39" s="74"/>
      <c r="V39" s="74"/>
      <c r="W39" s="74"/>
      <c r="X39" s="101"/>
      <c r="Y39" s="101"/>
      <c r="Z39" s="74"/>
      <c r="AA39" s="74"/>
      <c r="AB39" s="74"/>
      <c r="AC39" s="74"/>
      <c r="AD39" s="74"/>
      <c r="AE39" s="74"/>
      <c r="AF39" s="74"/>
      <c r="AG39" s="74"/>
      <c r="AH39" s="74"/>
      <c r="AI39" s="74"/>
      <c r="AJ39" s="74"/>
      <c r="AK39" s="74"/>
      <c r="AL39" s="74"/>
      <c r="AM39" s="74"/>
      <c r="AN39" s="74"/>
      <c r="AO39" s="197"/>
      <c r="AP39" s="197" t="s">
        <v>195</v>
      </c>
      <c r="AQ39" s="197"/>
      <c r="AR39" s="197"/>
      <c r="AS39" s="197"/>
      <c r="AT39" s="197"/>
      <c r="AU39" s="197"/>
      <c r="AV39" s="197"/>
      <c r="AW39" s="197"/>
      <c r="AX39" s="197"/>
      <c r="AY39" s="197"/>
      <c r="AZ39" s="197"/>
      <c r="BA39" s="197"/>
      <c r="BB39" s="197"/>
      <c r="BC39" s="197"/>
      <c r="BD39" s="74"/>
      <c r="BE39" s="74"/>
      <c r="BF39" s="74"/>
      <c r="BG39" s="55"/>
    </row>
    <row r="40" spans="2:59" s="49" customFormat="1" x14ac:dyDescent="0.2">
      <c r="B40" s="57"/>
      <c r="C40" s="113" t="s">
        <v>196</v>
      </c>
      <c r="D40" s="113"/>
      <c r="E40" s="146">
        <f t="shared" si="0"/>
        <v>211</v>
      </c>
      <c r="F40" s="146">
        <f t="shared" si="1"/>
        <v>217</v>
      </c>
      <c r="G40" s="146">
        <f t="shared" si="2"/>
        <v>428</v>
      </c>
      <c r="H40" s="111"/>
      <c r="I40" s="111"/>
      <c r="J40" s="60"/>
      <c r="K40" s="74"/>
      <c r="L40" s="74"/>
      <c r="M40" s="74"/>
      <c r="N40" s="74"/>
      <c r="O40" s="74"/>
      <c r="P40" s="74"/>
      <c r="Q40" s="74"/>
      <c r="R40" s="74"/>
      <c r="S40" s="74"/>
      <c r="T40" s="74"/>
      <c r="U40" s="74"/>
      <c r="V40" s="74"/>
      <c r="W40" s="74"/>
      <c r="X40" s="101"/>
      <c r="Y40" s="101"/>
      <c r="Z40" s="74"/>
      <c r="AA40" s="74"/>
      <c r="AB40" s="74"/>
      <c r="AC40" s="74"/>
      <c r="AD40" s="74"/>
      <c r="AE40" s="74"/>
      <c r="AF40" s="74"/>
      <c r="AG40" s="74"/>
      <c r="AH40" s="74"/>
      <c r="AI40" s="74"/>
      <c r="AJ40" s="74"/>
      <c r="AK40" s="74"/>
      <c r="AL40" s="74"/>
      <c r="AM40" s="74"/>
      <c r="AN40" s="74"/>
      <c r="AO40" s="197"/>
      <c r="AP40" s="197" t="s">
        <v>196</v>
      </c>
      <c r="AQ40" s="197"/>
      <c r="AR40" s="197"/>
      <c r="AS40" s="197"/>
      <c r="AT40" s="197"/>
      <c r="AU40" s="197"/>
      <c r="AV40" s="197"/>
      <c r="AW40" s="197"/>
      <c r="AX40" s="197"/>
      <c r="AY40" s="197"/>
      <c r="AZ40" s="197"/>
      <c r="BA40" s="197"/>
      <c r="BB40" s="197"/>
      <c r="BC40" s="197"/>
      <c r="BD40" s="74"/>
      <c r="BE40" s="74"/>
      <c r="BF40" s="74"/>
      <c r="BG40" s="55"/>
    </row>
    <row r="41" spans="2:59" s="49" customFormat="1" x14ac:dyDescent="0.2">
      <c r="B41" s="57"/>
      <c r="C41" s="113" t="s">
        <v>197</v>
      </c>
      <c r="D41" s="113"/>
      <c r="E41" s="146">
        <f t="shared" si="0"/>
        <v>708</v>
      </c>
      <c r="F41" s="146">
        <f t="shared" si="1"/>
        <v>659</v>
      </c>
      <c r="G41" s="146">
        <f t="shared" si="2"/>
        <v>1367</v>
      </c>
      <c r="H41" s="111"/>
      <c r="I41" s="111"/>
      <c r="J41" s="60"/>
      <c r="K41" s="74"/>
      <c r="L41" s="74"/>
      <c r="M41" s="74"/>
      <c r="N41" s="74"/>
      <c r="O41" s="74"/>
      <c r="P41" s="74"/>
      <c r="Q41" s="74"/>
      <c r="R41" s="74"/>
      <c r="S41" s="74"/>
      <c r="T41" s="74"/>
      <c r="U41" s="74"/>
      <c r="V41" s="74"/>
      <c r="W41" s="74"/>
      <c r="X41" s="101"/>
      <c r="Y41" s="101"/>
      <c r="Z41" s="74"/>
      <c r="AA41" s="74"/>
      <c r="AB41" s="74"/>
      <c r="AC41" s="74"/>
      <c r="AD41" s="74"/>
      <c r="AE41" s="74"/>
      <c r="AF41" s="74"/>
      <c r="AG41" s="74"/>
      <c r="AH41" s="74"/>
      <c r="AI41" s="74"/>
      <c r="AJ41" s="74"/>
      <c r="AK41" s="74"/>
      <c r="AL41" s="74"/>
      <c r="AM41" s="74"/>
      <c r="AN41" s="74"/>
      <c r="AO41" s="197"/>
      <c r="AP41" s="197" t="s">
        <v>197</v>
      </c>
      <c r="AQ41" s="197"/>
      <c r="AR41" s="197"/>
      <c r="AS41" s="197"/>
      <c r="AT41" s="197"/>
      <c r="AU41" s="197"/>
      <c r="AV41" s="197"/>
      <c r="AW41" s="197"/>
      <c r="AX41" s="197"/>
      <c r="AY41" s="197"/>
      <c r="AZ41" s="197"/>
      <c r="BA41" s="197"/>
      <c r="BB41" s="197"/>
      <c r="BC41" s="197"/>
      <c r="BD41" s="74"/>
      <c r="BE41" s="74"/>
      <c r="BF41" s="74"/>
      <c r="BG41" s="55"/>
    </row>
    <row r="42" spans="2:59" s="49" customFormat="1" x14ac:dyDescent="0.2">
      <c r="B42" s="57"/>
      <c r="C42" s="113" t="s">
        <v>198</v>
      </c>
      <c r="D42" s="113"/>
      <c r="E42" s="146">
        <f t="shared" si="0"/>
        <v>359</v>
      </c>
      <c r="F42" s="146">
        <f t="shared" si="1"/>
        <v>350</v>
      </c>
      <c r="G42" s="146">
        <f t="shared" si="2"/>
        <v>709</v>
      </c>
      <c r="H42" s="111"/>
      <c r="I42" s="111"/>
      <c r="J42" s="60"/>
      <c r="K42" s="74"/>
      <c r="L42" s="74"/>
      <c r="M42" s="74"/>
      <c r="N42" s="74"/>
      <c r="O42" s="74"/>
      <c r="P42" s="74"/>
      <c r="Q42" s="74"/>
      <c r="R42" s="74"/>
      <c r="S42" s="74"/>
      <c r="T42" s="74"/>
      <c r="U42" s="74"/>
      <c r="V42" s="74"/>
      <c r="W42" s="74"/>
      <c r="X42" s="101"/>
      <c r="Y42" s="101"/>
      <c r="Z42" s="74"/>
      <c r="AA42" s="74"/>
      <c r="AB42" s="74"/>
      <c r="AC42" s="74"/>
      <c r="AD42" s="74"/>
      <c r="AE42" s="74"/>
      <c r="AF42" s="74"/>
      <c r="AG42" s="74"/>
      <c r="AH42" s="74"/>
      <c r="AI42" s="74"/>
      <c r="AJ42" s="74"/>
      <c r="AK42" s="74"/>
      <c r="AL42" s="74"/>
      <c r="AM42" s="74"/>
      <c r="AN42" s="74"/>
      <c r="AO42" s="197"/>
      <c r="AP42" s="197" t="s">
        <v>198</v>
      </c>
      <c r="AQ42" s="197"/>
      <c r="AR42" s="197"/>
      <c r="AS42" s="197"/>
      <c r="AT42" s="197"/>
      <c r="AU42" s="197"/>
      <c r="AV42" s="197"/>
      <c r="AW42" s="197"/>
      <c r="AX42" s="197"/>
      <c r="AY42" s="197"/>
      <c r="AZ42" s="197"/>
      <c r="BA42" s="197"/>
      <c r="BB42" s="197"/>
      <c r="BC42" s="197"/>
      <c r="BD42" s="74"/>
      <c r="BE42" s="74"/>
      <c r="BF42" s="74"/>
      <c r="BG42" s="55"/>
    </row>
    <row r="43" spans="2:59" s="49" customFormat="1" x14ac:dyDescent="0.2">
      <c r="B43" s="57"/>
      <c r="C43" s="113" t="s">
        <v>199</v>
      </c>
      <c r="D43" s="113"/>
      <c r="E43" s="146">
        <f t="shared" si="0"/>
        <v>147</v>
      </c>
      <c r="F43" s="146">
        <f t="shared" si="1"/>
        <v>130</v>
      </c>
      <c r="G43" s="146">
        <f t="shared" si="2"/>
        <v>277</v>
      </c>
      <c r="H43" s="111"/>
      <c r="I43" s="111"/>
      <c r="J43" s="60"/>
      <c r="K43" s="74"/>
      <c r="L43" s="74"/>
      <c r="M43" s="74"/>
      <c r="N43" s="74"/>
      <c r="O43" s="74"/>
      <c r="P43" s="74"/>
      <c r="Q43" s="74"/>
      <c r="R43" s="74"/>
      <c r="S43" s="74"/>
      <c r="T43" s="74"/>
      <c r="U43" s="74"/>
      <c r="V43" s="74"/>
      <c r="W43" s="74"/>
      <c r="X43" s="101"/>
      <c r="Y43" s="101"/>
      <c r="Z43" s="74"/>
      <c r="AA43" s="74"/>
      <c r="AB43" s="74"/>
      <c r="AC43" s="74"/>
      <c r="AD43" s="74"/>
      <c r="AE43" s="74"/>
      <c r="AF43" s="74"/>
      <c r="AG43" s="74"/>
      <c r="AH43" s="74"/>
      <c r="AI43" s="74"/>
      <c r="AJ43" s="74"/>
      <c r="AK43" s="74"/>
      <c r="AL43" s="74"/>
      <c r="AM43" s="74"/>
      <c r="AN43" s="74"/>
      <c r="AO43" s="197"/>
      <c r="AP43" s="197" t="s">
        <v>199</v>
      </c>
      <c r="AQ43" s="197"/>
      <c r="AR43" s="197"/>
      <c r="AS43" s="197"/>
      <c r="AT43" s="197"/>
      <c r="AU43" s="197"/>
      <c r="AV43" s="197"/>
      <c r="AW43" s="197"/>
      <c r="AX43" s="197"/>
      <c r="AY43" s="197"/>
      <c r="AZ43" s="197"/>
      <c r="BA43" s="197"/>
      <c r="BB43" s="197"/>
      <c r="BC43" s="197"/>
      <c r="BD43" s="74"/>
      <c r="BE43" s="74"/>
      <c r="BF43" s="74"/>
      <c r="BG43" s="55"/>
    </row>
    <row r="44" spans="2:59" s="49" customFormat="1" x14ac:dyDescent="0.2">
      <c r="B44" s="57"/>
      <c r="C44" s="113" t="s">
        <v>200</v>
      </c>
      <c r="D44" s="113"/>
      <c r="E44" s="146">
        <f t="shared" si="0"/>
        <v>468</v>
      </c>
      <c r="F44" s="146">
        <f t="shared" si="1"/>
        <v>426</v>
      </c>
      <c r="G44" s="146">
        <f t="shared" si="2"/>
        <v>894</v>
      </c>
      <c r="H44" s="111"/>
      <c r="I44" s="111"/>
      <c r="J44" s="60"/>
      <c r="K44" s="74"/>
      <c r="L44" s="74"/>
      <c r="M44" s="74"/>
      <c r="N44" s="74"/>
      <c r="O44" s="74"/>
      <c r="P44" s="74"/>
      <c r="Q44" s="74"/>
      <c r="R44" s="74"/>
      <c r="S44" s="74"/>
      <c r="T44" s="74"/>
      <c r="U44" s="74"/>
      <c r="V44" s="74"/>
      <c r="W44" s="74"/>
      <c r="X44" s="101"/>
      <c r="Y44" s="101"/>
      <c r="Z44" s="74"/>
      <c r="AA44" s="74"/>
      <c r="AB44" s="74"/>
      <c r="AC44" s="74"/>
      <c r="AD44" s="74"/>
      <c r="AE44" s="74"/>
      <c r="AF44" s="74"/>
      <c r="AG44" s="74"/>
      <c r="AH44" s="74"/>
      <c r="AI44" s="74"/>
      <c r="AJ44" s="74"/>
      <c r="AK44" s="74"/>
      <c r="AL44" s="74"/>
      <c r="AM44" s="74"/>
      <c r="AN44" s="74"/>
      <c r="AO44" s="197"/>
      <c r="AP44" s="197" t="s">
        <v>200</v>
      </c>
      <c r="AQ44" s="197"/>
      <c r="AR44" s="197"/>
      <c r="AS44" s="197"/>
      <c r="AT44" s="197"/>
      <c r="AU44" s="197"/>
      <c r="AV44" s="197"/>
      <c r="AW44" s="197"/>
      <c r="AX44" s="197"/>
      <c r="AY44" s="197"/>
      <c r="AZ44" s="197"/>
      <c r="BA44" s="197"/>
      <c r="BB44" s="197"/>
      <c r="BC44" s="197"/>
      <c r="BD44" s="74"/>
      <c r="BE44" s="74"/>
      <c r="BF44" s="74"/>
      <c r="BG44" s="55"/>
    </row>
    <row r="45" spans="2:59" s="49" customFormat="1" x14ac:dyDescent="0.2">
      <c r="B45" s="57"/>
      <c r="C45" s="113" t="s">
        <v>201</v>
      </c>
      <c r="D45" s="113"/>
      <c r="E45" s="146">
        <f t="shared" si="0"/>
        <v>108</v>
      </c>
      <c r="F45" s="146">
        <f t="shared" si="1"/>
        <v>74</v>
      </c>
      <c r="G45" s="146">
        <f t="shared" si="2"/>
        <v>182</v>
      </c>
      <c r="H45" s="111"/>
      <c r="I45" s="111"/>
      <c r="J45" s="60"/>
      <c r="K45" s="74"/>
      <c r="L45" s="74"/>
      <c r="M45" s="74"/>
      <c r="N45" s="74"/>
      <c r="O45" s="74"/>
      <c r="P45" s="74"/>
      <c r="Q45" s="74"/>
      <c r="R45" s="74"/>
      <c r="S45" s="74"/>
      <c r="T45" s="74"/>
      <c r="U45" s="74"/>
      <c r="V45" s="74"/>
      <c r="W45" s="74"/>
      <c r="X45" s="101"/>
      <c r="Y45" s="101"/>
      <c r="Z45" s="74"/>
      <c r="AA45" s="74"/>
      <c r="AB45" s="74"/>
      <c r="AC45" s="74"/>
      <c r="AD45" s="74"/>
      <c r="AE45" s="74"/>
      <c r="AF45" s="74"/>
      <c r="AG45" s="74"/>
      <c r="AH45" s="74"/>
      <c r="AI45" s="74"/>
      <c r="AJ45" s="74"/>
      <c r="AK45" s="74"/>
      <c r="AL45" s="74"/>
      <c r="AM45" s="74"/>
      <c r="AN45" s="74"/>
      <c r="AO45" s="197"/>
      <c r="AP45" s="197" t="s">
        <v>201</v>
      </c>
      <c r="AQ45" s="197"/>
      <c r="AR45" s="197"/>
      <c r="AS45" s="197"/>
      <c r="AT45" s="197"/>
      <c r="AU45" s="197"/>
      <c r="AV45" s="197"/>
      <c r="AW45" s="197"/>
      <c r="AX45" s="197"/>
      <c r="AY45" s="197"/>
      <c r="AZ45" s="197"/>
      <c r="BA45" s="197"/>
      <c r="BB45" s="197"/>
      <c r="BC45" s="197"/>
      <c r="BD45" s="74"/>
      <c r="BE45" s="74"/>
      <c r="BF45" s="74"/>
      <c r="BG45" s="55"/>
    </row>
    <row r="46" spans="2:59" s="49" customFormat="1" x14ac:dyDescent="0.2">
      <c r="B46" s="57"/>
      <c r="C46" s="113" t="s">
        <v>202</v>
      </c>
      <c r="D46" s="113"/>
      <c r="E46" s="146">
        <f t="shared" si="0"/>
        <v>1442</v>
      </c>
      <c r="F46" s="146">
        <f t="shared" si="1"/>
        <v>1223</v>
      </c>
      <c r="G46" s="146">
        <f t="shared" si="2"/>
        <v>2665</v>
      </c>
      <c r="H46" s="111"/>
      <c r="I46" s="111"/>
      <c r="J46" s="60"/>
      <c r="K46" s="74"/>
      <c r="L46" s="74"/>
      <c r="M46" s="74"/>
      <c r="N46" s="74"/>
      <c r="O46" s="74"/>
      <c r="P46" s="74"/>
      <c r="Q46" s="74"/>
      <c r="R46" s="74"/>
      <c r="S46" s="74"/>
      <c r="T46" s="74"/>
      <c r="U46" s="74"/>
      <c r="V46" s="74"/>
      <c r="W46" s="74"/>
      <c r="X46" s="101"/>
      <c r="Y46" s="101"/>
      <c r="Z46" s="74"/>
      <c r="AA46" s="74"/>
      <c r="AB46" s="74"/>
      <c r="AC46" s="74"/>
      <c r="AD46" s="74"/>
      <c r="AE46" s="74"/>
      <c r="AF46" s="74"/>
      <c r="AG46" s="74"/>
      <c r="AH46" s="74"/>
      <c r="AI46" s="74"/>
      <c r="AJ46" s="74"/>
      <c r="AK46" s="74"/>
      <c r="AL46" s="74"/>
      <c r="AM46" s="74"/>
      <c r="AN46" s="74"/>
      <c r="AO46" s="197"/>
      <c r="AP46" s="197" t="s">
        <v>202</v>
      </c>
      <c r="AQ46" s="197"/>
      <c r="AR46" s="197"/>
      <c r="AS46" s="197"/>
      <c r="AT46" s="197"/>
      <c r="AU46" s="197"/>
      <c r="AV46" s="197"/>
      <c r="AW46" s="197"/>
      <c r="AX46" s="197"/>
      <c r="AY46" s="197"/>
      <c r="AZ46" s="197"/>
      <c r="BA46" s="197"/>
      <c r="BB46" s="197"/>
      <c r="BC46" s="197"/>
      <c r="BD46" s="74"/>
      <c r="BE46" s="74"/>
      <c r="BF46" s="74"/>
      <c r="BG46" s="55"/>
    </row>
    <row r="47" spans="2:59" s="49" customFormat="1" x14ac:dyDescent="0.2">
      <c r="B47" s="57"/>
      <c r="C47" s="113" t="s">
        <v>203</v>
      </c>
      <c r="D47" s="113"/>
      <c r="E47" s="146">
        <f t="shared" si="0"/>
        <v>183</v>
      </c>
      <c r="F47" s="146">
        <f t="shared" si="1"/>
        <v>171</v>
      </c>
      <c r="G47" s="146">
        <f t="shared" si="2"/>
        <v>354</v>
      </c>
      <c r="H47" s="111"/>
      <c r="I47" s="111"/>
      <c r="J47" s="60"/>
      <c r="K47" s="74"/>
      <c r="L47" s="74"/>
      <c r="M47" s="74"/>
      <c r="N47" s="74"/>
      <c r="O47" s="74"/>
      <c r="P47" s="74"/>
      <c r="Q47" s="74"/>
      <c r="R47" s="74"/>
      <c r="S47" s="74"/>
      <c r="T47" s="74"/>
      <c r="U47" s="74"/>
      <c r="V47" s="74"/>
      <c r="W47" s="74"/>
      <c r="X47" s="101"/>
      <c r="Y47" s="101"/>
      <c r="Z47" s="74"/>
      <c r="AA47" s="74"/>
      <c r="AB47" s="74"/>
      <c r="AC47" s="74"/>
      <c r="AD47" s="74"/>
      <c r="AE47" s="74"/>
      <c r="AF47" s="74"/>
      <c r="AG47" s="74"/>
      <c r="AH47" s="74"/>
      <c r="AI47" s="74"/>
      <c r="AJ47" s="74"/>
      <c r="AK47" s="74"/>
      <c r="AL47" s="74"/>
      <c r="AM47" s="74"/>
      <c r="AN47" s="74"/>
      <c r="AO47" s="197"/>
      <c r="AP47" s="197" t="s">
        <v>203</v>
      </c>
      <c r="AQ47" s="197"/>
      <c r="AR47" s="197"/>
      <c r="AS47" s="197"/>
      <c r="AT47" s="197"/>
      <c r="AU47" s="197"/>
      <c r="AV47" s="197"/>
      <c r="AW47" s="197"/>
      <c r="AX47" s="197"/>
      <c r="AY47" s="197"/>
      <c r="AZ47" s="197"/>
      <c r="BA47" s="197"/>
      <c r="BB47" s="197"/>
      <c r="BC47" s="197"/>
      <c r="BD47" s="74"/>
      <c r="BE47" s="74"/>
      <c r="BF47" s="74"/>
      <c r="BG47" s="56"/>
    </row>
    <row r="48" spans="2:59" s="49" customFormat="1" x14ac:dyDescent="0.2">
      <c r="B48" s="57"/>
      <c r="C48" s="113" t="s">
        <v>204</v>
      </c>
      <c r="D48" s="113"/>
      <c r="E48" s="146">
        <f t="shared" si="0"/>
        <v>920</v>
      </c>
      <c r="F48" s="146">
        <f t="shared" si="1"/>
        <v>824</v>
      </c>
      <c r="G48" s="146">
        <f t="shared" si="2"/>
        <v>1744</v>
      </c>
      <c r="H48" s="111"/>
      <c r="I48" s="111"/>
      <c r="J48" s="60"/>
      <c r="K48" s="74"/>
      <c r="L48" s="74"/>
      <c r="M48" s="74"/>
      <c r="N48" s="74"/>
      <c r="O48" s="74"/>
      <c r="P48" s="74"/>
      <c r="Q48" s="74"/>
      <c r="R48" s="74"/>
      <c r="S48" s="74"/>
      <c r="T48" s="74"/>
      <c r="U48" s="74"/>
      <c r="V48" s="74"/>
      <c r="W48" s="74"/>
      <c r="X48" s="101"/>
      <c r="Y48" s="101"/>
      <c r="Z48" s="74"/>
      <c r="AA48" s="74"/>
      <c r="AB48" s="74"/>
      <c r="AC48" s="74"/>
      <c r="AD48" s="74"/>
      <c r="AE48" s="74"/>
      <c r="AF48" s="74"/>
      <c r="AG48" s="74"/>
      <c r="AH48" s="74"/>
      <c r="AI48" s="74"/>
      <c r="AJ48" s="74"/>
      <c r="AK48" s="74"/>
      <c r="AL48" s="74"/>
      <c r="AM48" s="74"/>
      <c r="AN48" s="74"/>
      <c r="AO48" s="197"/>
      <c r="AP48" s="197" t="s">
        <v>204</v>
      </c>
      <c r="AQ48" s="197"/>
      <c r="AR48" s="197"/>
      <c r="AS48" s="197"/>
      <c r="AT48" s="197"/>
      <c r="AU48" s="197"/>
      <c r="AV48" s="197"/>
      <c r="AW48" s="197"/>
      <c r="AX48" s="197"/>
      <c r="AY48" s="197"/>
      <c r="AZ48" s="197"/>
      <c r="BA48" s="197"/>
      <c r="BB48" s="197"/>
      <c r="BC48" s="197"/>
      <c r="BD48" s="74"/>
      <c r="BE48" s="74"/>
      <c r="BF48" s="74"/>
      <c r="BG48" s="55"/>
    </row>
    <row r="49" spans="1:59" s="49" customFormat="1" x14ac:dyDescent="0.2">
      <c r="B49" s="57"/>
      <c r="C49" s="112" t="s">
        <v>205</v>
      </c>
      <c r="D49" s="116"/>
      <c r="E49" s="115"/>
      <c r="F49" s="115"/>
      <c r="G49" s="115"/>
      <c r="H49" s="111"/>
      <c r="I49" s="111"/>
      <c r="J49" s="60"/>
      <c r="K49" s="74"/>
      <c r="L49" s="74"/>
      <c r="M49" s="74"/>
      <c r="N49" s="74"/>
      <c r="O49" s="74"/>
      <c r="P49" s="74"/>
      <c r="Q49" s="74"/>
      <c r="R49" s="74"/>
      <c r="S49" s="74"/>
      <c r="T49" s="74"/>
      <c r="U49" s="74"/>
      <c r="V49" s="74"/>
      <c r="W49" s="74"/>
      <c r="X49" s="101"/>
      <c r="Y49" s="101"/>
      <c r="Z49" s="74"/>
      <c r="AA49" s="74"/>
      <c r="AB49" s="74"/>
      <c r="AC49" s="74"/>
      <c r="AD49" s="74"/>
      <c r="AE49" s="74"/>
      <c r="AF49" s="74"/>
      <c r="AG49" s="74"/>
      <c r="AH49" s="74"/>
      <c r="AI49" s="74"/>
      <c r="AJ49" s="74"/>
      <c r="AK49" s="74"/>
      <c r="AL49" s="74"/>
      <c r="AM49" s="74"/>
      <c r="AN49" s="74"/>
      <c r="AO49" s="197"/>
      <c r="AP49" s="197"/>
      <c r="AQ49" s="197"/>
      <c r="AR49" s="197"/>
      <c r="AS49" s="197"/>
      <c r="AT49" s="197"/>
      <c r="AU49" s="197"/>
      <c r="AV49" s="197"/>
      <c r="AW49" s="197"/>
      <c r="AX49" s="197"/>
      <c r="AY49" s="197"/>
      <c r="AZ49" s="197"/>
      <c r="BA49" s="197"/>
      <c r="BB49" s="197"/>
      <c r="BC49" s="197"/>
      <c r="BD49" s="74"/>
      <c r="BE49" s="74"/>
      <c r="BF49" s="74"/>
      <c r="BG49" s="55"/>
    </row>
    <row r="50" spans="1:59" s="49" customFormat="1" x14ac:dyDescent="0.2">
      <c r="B50" s="57"/>
      <c r="C50" s="113" t="s">
        <v>206</v>
      </c>
      <c r="D50" s="113"/>
      <c r="E50" s="114">
        <f>IF(VLOOKUP($BB$11, CanSexLookup, 2, FALSE) = "Female", "–", IFERROR(IF($BB$6=1,VLOOKUP("Reg2015"&amp;$BB$11&amp;E$10&amp;$AP50,DemographicData,7,FALSE)),"0"))</f>
        <v>3937</v>
      </c>
      <c r="F50" s="114">
        <f>IF(VLOOKUP($BB$11, CanSexLookup, 2, FALSE) = "Male", "–", IFERROR(IF($BB$6=1,VLOOKUP("Reg2015"&amp;$BB$11&amp;F$10&amp;$AP50,DemographicData,7,FALSE)),"0"))</f>
        <v>3790</v>
      </c>
      <c r="G50" s="114">
        <f>IF(VLOOKUP($BB$11, CanSexLookup, 2, FALSE) = "", IFERROR(IF($BB$6=1,VLOOKUP("Reg2015"&amp;$BB$11&amp;$AP$11&amp;$AP50,DemographicData,7,FALSE)),"0"), "–")</f>
        <v>7727</v>
      </c>
      <c r="H50" s="111"/>
      <c r="I50" s="111"/>
      <c r="J50" s="60"/>
      <c r="K50" s="74"/>
      <c r="L50" s="74"/>
      <c r="M50" s="74"/>
      <c r="N50" s="74"/>
      <c r="O50" s="74"/>
      <c r="P50" s="74"/>
      <c r="Q50" s="74"/>
      <c r="R50" s="74"/>
      <c r="S50" s="74"/>
      <c r="T50" s="74"/>
      <c r="U50" s="74"/>
      <c r="V50" s="74"/>
      <c r="W50" s="74"/>
      <c r="X50" s="101"/>
      <c r="Y50" s="101"/>
      <c r="Z50" s="74"/>
      <c r="AA50" s="74"/>
      <c r="AB50" s="74"/>
      <c r="AC50" s="74"/>
      <c r="AD50" s="74"/>
      <c r="AE50" s="74"/>
      <c r="AF50" s="74"/>
      <c r="AG50" s="74"/>
      <c r="AH50" s="74"/>
      <c r="AI50" s="74"/>
      <c r="AJ50" s="74"/>
      <c r="AK50" s="74"/>
      <c r="AL50" s="74"/>
      <c r="AM50" s="74"/>
      <c r="AN50" s="74"/>
      <c r="AO50" s="197"/>
      <c r="AP50" s="197" t="s">
        <v>244</v>
      </c>
      <c r="AQ50" s="197"/>
      <c r="AR50" s="197"/>
      <c r="AS50" s="197"/>
      <c r="AT50" s="197"/>
      <c r="AU50" s="197"/>
      <c r="AV50" s="197"/>
      <c r="AW50" s="197"/>
      <c r="AX50" s="197"/>
      <c r="AY50" s="197"/>
      <c r="AZ50" s="197"/>
      <c r="BA50" s="197"/>
      <c r="BB50" s="197"/>
      <c r="BC50" s="197"/>
      <c r="BD50" s="74"/>
      <c r="BE50" s="74"/>
      <c r="BF50" s="74"/>
      <c r="BG50" s="55"/>
    </row>
    <row r="51" spans="1:59" s="49" customFormat="1" x14ac:dyDescent="0.2">
      <c r="B51" s="57"/>
      <c r="C51" s="113" t="s">
        <v>207</v>
      </c>
      <c r="D51" s="113"/>
      <c r="E51" s="114">
        <f>IF(VLOOKUP($BB$11, CanSexLookup, 2, FALSE) = "Female", "–", IFERROR(IF($BB$6=1,VLOOKUP("Reg2015"&amp;$BB$11&amp;E$10&amp;$AP51,DemographicData,7,FALSE)),"0"))</f>
        <v>2158</v>
      </c>
      <c r="F51" s="114">
        <f>IF(VLOOKUP($BB$11, CanSexLookup, 2, FALSE) = "Male", "–", IFERROR(IF($BB$6=1,VLOOKUP("Reg2015"&amp;$BB$11&amp;F$10&amp;$AP51,DemographicData,7,FALSE)),"0"))</f>
        <v>2079</v>
      </c>
      <c r="G51" s="114">
        <f>IF(VLOOKUP($BB$11, CanSexLookup, 2, FALSE) = "", IFERROR(IF($BB$6=1,VLOOKUP("Reg2015"&amp;$BB$11&amp;$AP$11&amp;$AP51,DemographicData,7,FALSE)),"0"), "–")</f>
        <v>4237</v>
      </c>
      <c r="H51" s="111"/>
      <c r="I51" s="111"/>
      <c r="J51" s="60"/>
      <c r="K51" s="74"/>
      <c r="L51" s="74"/>
      <c r="M51" s="74"/>
      <c r="N51" s="74"/>
      <c r="O51" s="74"/>
      <c r="P51" s="74"/>
      <c r="Q51" s="74"/>
      <c r="R51" s="74"/>
      <c r="S51" s="74"/>
      <c r="T51" s="74"/>
      <c r="U51" s="74"/>
      <c r="V51" s="74"/>
      <c r="W51" s="74"/>
      <c r="X51" s="101"/>
      <c r="Y51" s="101"/>
      <c r="Z51" s="74"/>
      <c r="AA51" s="74"/>
      <c r="AB51" s="74"/>
      <c r="AC51" s="74"/>
      <c r="AD51" s="74"/>
      <c r="AE51" s="74"/>
      <c r="AF51" s="74"/>
      <c r="AG51" s="74"/>
      <c r="AH51" s="74"/>
      <c r="AI51" s="74"/>
      <c r="AJ51" s="74"/>
      <c r="AK51" s="74"/>
      <c r="AL51" s="74"/>
      <c r="AM51" s="74"/>
      <c r="AN51" s="74"/>
      <c r="AO51" s="197"/>
      <c r="AP51" s="197" t="s">
        <v>243</v>
      </c>
      <c r="AQ51" s="197"/>
      <c r="AR51" s="197"/>
      <c r="AS51" s="197"/>
      <c r="AT51" s="197"/>
      <c r="AU51" s="197"/>
      <c r="AV51" s="197"/>
      <c r="AW51" s="197"/>
      <c r="AX51" s="197"/>
      <c r="AY51" s="197"/>
      <c r="AZ51" s="197"/>
      <c r="BA51" s="197"/>
      <c r="BB51" s="197"/>
      <c r="BC51" s="197"/>
      <c r="BD51" s="74"/>
      <c r="BE51" s="74"/>
      <c r="BF51" s="74"/>
      <c r="BG51" s="55"/>
    </row>
    <row r="52" spans="1:59" s="49" customFormat="1" x14ac:dyDescent="0.2">
      <c r="B52" s="57"/>
      <c r="C52" s="113" t="s">
        <v>208</v>
      </c>
      <c r="D52" s="113"/>
      <c r="E52" s="114">
        <f>IF(VLOOKUP($BB$11, CanSexLookup, 2, FALSE) = "Female", "–", IFERROR(IF($BB$6=1,VLOOKUP("Reg2015"&amp;$BB$11&amp;E$10&amp;$AP52,DemographicData,7,FALSE)),"0"))</f>
        <v>2702</v>
      </c>
      <c r="F52" s="114">
        <f>IF(VLOOKUP($BB$11, CanSexLookup, 2, FALSE) = "Male", "–", IFERROR(IF($BB$6=1,VLOOKUP("Reg2015"&amp;$BB$11&amp;F$10&amp;$AP52,DemographicData,7,FALSE)),"0"))</f>
        <v>2597</v>
      </c>
      <c r="G52" s="114">
        <f>IF(VLOOKUP($BB$11, CanSexLookup, 2, FALSE) = "", IFERROR(IF($BB$6=1,VLOOKUP("Reg2015"&amp;$BB$11&amp;$AP$11&amp;$AP52,DemographicData,7,FALSE)),"0"), "–")</f>
        <v>5299</v>
      </c>
      <c r="H52" s="111"/>
      <c r="I52" s="111"/>
      <c r="J52" s="60"/>
      <c r="K52" s="74"/>
      <c r="L52" s="74"/>
      <c r="M52" s="74"/>
      <c r="N52" s="74"/>
      <c r="O52" s="74"/>
      <c r="P52" s="74"/>
      <c r="Q52" s="74"/>
      <c r="R52" s="74"/>
      <c r="S52" s="74"/>
      <c r="T52" s="74"/>
      <c r="U52" s="74"/>
      <c r="V52" s="74"/>
      <c r="W52" s="74"/>
      <c r="X52" s="101"/>
      <c r="Y52" s="101"/>
      <c r="Z52" s="74"/>
      <c r="AA52" s="74"/>
      <c r="AB52" s="74"/>
      <c r="AC52" s="74"/>
      <c r="AD52" s="74"/>
      <c r="AE52" s="74"/>
      <c r="AF52" s="74"/>
      <c r="AG52" s="74"/>
      <c r="AH52" s="74"/>
      <c r="AI52" s="74"/>
      <c r="AJ52" s="74"/>
      <c r="AK52" s="74"/>
      <c r="AL52" s="74"/>
      <c r="AM52" s="74"/>
      <c r="AN52" s="74"/>
      <c r="AO52" s="197"/>
      <c r="AP52" s="197" t="s">
        <v>242</v>
      </c>
      <c r="AQ52" s="197"/>
      <c r="AR52" s="197"/>
      <c r="AS52" s="197"/>
      <c r="AT52" s="197"/>
      <c r="AU52" s="197"/>
      <c r="AV52" s="197"/>
      <c r="AW52" s="197"/>
      <c r="AX52" s="197"/>
      <c r="AY52" s="197"/>
      <c r="AZ52" s="197"/>
      <c r="BA52" s="197"/>
      <c r="BB52" s="197"/>
      <c r="BC52" s="197"/>
      <c r="BD52" s="74"/>
      <c r="BE52" s="74"/>
      <c r="BF52" s="74"/>
      <c r="BG52" s="55"/>
    </row>
    <row r="53" spans="1:59" s="49" customFormat="1" x14ac:dyDescent="0.2">
      <c r="B53" s="57"/>
      <c r="C53" s="113" t="s">
        <v>204</v>
      </c>
      <c r="D53" s="113"/>
      <c r="E53" s="114">
        <f>IF(VLOOKUP($BB$11, CanSexLookup, 2, FALSE) = "Female", "–", IFERROR(IF($BB$6=1,VLOOKUP("Reg2015"&amp;$BB$11&amp;E$10&amp;$AP53,DemographicData,7,FALSE)),"0"))</f>
        <v>3121</v>
      </c>
      <c r="F53" s="114">
        <f>IF(VLOOKUP($BB$11, CanSexLookup, 2, FALSE) = "Male", "–", IFERROR(IF($BB$6=1,VLOOKUP("Reg2015"&amp;$BB$11&amp;F$10&amp;$AP53,DemographicData,7,FALSE)),"0"))</f>
        <v>2718</v>
      </c>
      <c r="G53" s="114">
        <f>IF(VLOOKUP($BB$11, CanSexLookup, 2, FALSE) = "", IFERROR(IF($BB$6=1,VLOOKUP("Reg2015"&amp;$BB$11&amp;$AP$11&amp;$AP53,DemographicData,7,FALSE)),"0"), "–")</f>
        <v>5839</v>
      </c>
      <c r="H53" s="111"/>
      <c r="I53" s="111"/>
      <c r="J53" s="60"/>
      <c r="K53" s="74"/>
      <c r="L53" s="74"/>
      <c r="M53" s="74"/>
      <c r="N53" s="74"/>
      <c r="O53" s="74"/>
      <c r="P53" s="74"/>
      <c r="Q53" s="74"/>
      <c r="R53" s="74"/>
      <c r="S53" s="74"/>
      <c r="T53" s="74"/>
      <c r="U53" s="74"/>
      <c r="V53" s="74"/>
      <c r="W53" s="74"/>
      <c r="X53" s="101"/>
      <c r="Y53" s="101"/>
      <c r="Z53" s="74"/>
      <c r="AA53" s="74"/>
      <c r="AB53" s="74"/>
      <c r="AC53" s="74"/>
      <c r="AD53" s="74"/>
      <c r="AE53" s="74"/>
      <c r="AF53" s="74"/>
      <c r="AG53" s="74"/>
      <c r="AH53" s="74"/>
      <c r="AI53" s="74"/>
      <c r="AJ53" s="74"/>
      <c r="AK53" s="74"/>
      <c r="AL53" s="74"/>
      <c r="AM53" s="74"/>
      <c r="AN53" s="74"/>
      <c r="AO53" s="197"/>
      <c r="AP53" s="197" t="s">
        <v>245</v>
      </c>
      <c r="AQ53" s="197"/>
      <c r="AR53" s="197"/>
      <c r="AS53" s="197"/>
      <c r="AT53" s="197"/>
      <c r="AU53" s="197"/>
      <c r="AV53" s="197"/>
      <c r="AW53" s="197"/>
      <c r="AX53" s="197"/>
      <c r="AY53" s="197"/>
      <c r="AZ53" s="197"/>
      <c r="BA53" s="197"/>
      <c r="BB53" s="197"/>
      <c r="BC53" s="197"/>
      <c r="BD53" s="74"/>
      <c r="BE53" s="74"/>
      <c r="BF53" s="74"/>
    </row>
    <row r="54" spans="1:59" s="49" customFormat="1" x14ac:dyDescent="0.2">
      <c r="A54" s="73"/>
      <c r="B54" s="57"/>
      <c r="C54" s="57"/>
      <c r="D54" s="57"/>
      <c r="E54" s="57"/>
      <c r="F54" s="57"/>
      <c r="G54" s="57"/>
      <c r="H54" s="111"/>
      <c r="I54" s="111"/>
      <c r="J54" s="60"/>
      <c r="K54" s="74"/>
      <c r="L54" s="74"/>
      <c r="M54" s="74"/>
      <c r="N54" s="74"/>
      <c r="O54" s="74"/>
      <c r="P54" s="74"/>
      <c r="Q54" s="74"/>
      <c r="R54" s="74"/>
      <c r="S54" s="74"/>
      <c r="T54" s="74"/>
      <c r="U54" s="74"/>
      <c r="V54" s="74"/>
      <c r="W54" s="74"/>
      <c r="X54" s="101"/>
      <c r="Y54" s="101"/>
      <c r="Z54" s="74"/>
      <c r="AA54" s="74"/>
      <c r="AB54" s="74"/>
      <c r="AC54" s="74"/>
      <c r="AD54" s="74"/>
      <c r="AE54" s="74"/>
      <c r="AF54" s="74"/>
      <c r="AG54" s="74"/>
      <c r="AH54" s="74"/>
      <c r="AI54" s="74"/>
      <c r="AJ54" s="74"/>
      <c r="AK54" s="74"/>
      <c r="AL54" s="74"/>
      <c r="AM54" s="74"/>
      <c r="AN54" s="74"/>
      <c r="AO54" s="197"/>
      <c r="AP54" s="197"/>
      <c r="AQ54" s="197"/>
      <c r="AR54" s="197"/>
      <c r="AS54" s="197"/>
      <c r="AT54" s="197"/>
      <c r="AU54" s="197"/>
      <c r="AV54" s="197"/>
      <c r="AW54" s="197"/>
      <c r="AX54" s="197"/>
      <c r="AY54" s="197"/>
      <c r="AZ54" s="197"/>
      <c r="BA54" s="197"/>
      <c r="BB54" s="197"/>
      <c r="BC54" s="197"/>
      <c r="BD54" s="74"/>
      <c r="BE54" s="74"/>
      <c r="BF54" s="74"/>
    </row>
    <row r="55" spans="1:59" s="49" customFormat="1" x14ac:dyDescent="0.2">
      <c r="A55" s="73"/>
      <c r="B55" s="57"/>
      <c r="C55" s="119"/>
      <c r="D55" s="119"/>
      <c r="E55" s="57"/>
      <c r="F55" s="57"/>
      <c r="G55" s="57"/>
      <c r="H55" s="111"/>
      <c r="I55" s="111"/>
      <c r="J55" s="60"/>
      <c r="K55" s="74"/>
      <c r="L55" s="74"/>
      <c r="M55" s="74"/>
      <c r="N55" s="74"/>
      <c r="O55" s="74"/>
      <c r="P55" s="74"/>
      <c r="Q55" s="74"/>
      <c r="R55" s="74"/>
      <c r="S55" s="74"/>
      <c r="T55" s="74"/>
      <c r="U55" s="74"/>
      <c r="V55" s="74"/>
      <c r="W55" s="74"/>
      <c r="X55" s="101"/>
      <c r="Y55" s="101"/>
      <c r="Z55" s="74"/>
      <c r="AA55" s="74"/>
      <c r="AB55" s="74"/>
      <c r="AC55" s="74"/>
      <c r="AD55" s="74"/>
      <c r="AE55" s="74"/>
      <c r="AF55" s="74"/>
      <c r="AG55" s="74"/>
      <c r="AH55" s="74"/>
      <c r="AI55" s="74"/>
      <c r="AJ55" s="74"/>
      <c r="AK55" s="74"/>
      <c r="AL55" s="74"/>
      <c r="AM55" s="74"/>
      <c r="AN55" s="74"/>
      <c r="AO55" s="197"/>
      <c r="AP55" s="197"/>
      <c r="AQ55" s="197"/>
      <c r="AR55" s="197"/>
      <c r="AS55" s="197"/>
      <c r="AT55" s="197"/>
      <c r="AU55" s="197"/>
      <c r="AV55" s="197"/>
      <c r="AW55" s="197"/>
      <c r="AX55" s="197"/>
      <c r="AY55" s="197"/>
      <c r="AZ55" s="197"/>
      <c r="BA55" s="197"/>
      <c r="BB55" s="197"/>
      <c r="BC55" s="197"/>
      <c r="BD55" s="74"/>
      <c r="BE55" s="74"/>
      <c r="BF55" s="74"/>
    </row>
    <row r="56" spans="1:59" s="49" customFormat="1" x14ac:dyDescent="0.2">
      <c r="A56" s="73"/>
      <c r="B56" s="57"/>
      <c r="C56" s="119" t="str">
        <f>IF($BB$6=1,"Source: New Zealand Cancer Registry","Source: New Zealand Mortality Collection")</f>
        <v>Source: New Zealand Cancer Registry</v>
      </c>
      <c r="D56" s="57"/>
      <c r="E56" s="57"/>
      <c r="F56" s="57"/>
      <c r="G56" s="57"/>
      <c r="H56" s="57"/>
      <c r="I56" s="57"/>
      <c r="J56" s="60"/>
      <c r="K56" s="74"/>
      <c r="L56" s="74"/>
      <c r="M56" s="74"/>
      <c r="N56" s="74"/>
      <c r="O56" s="74"/>
      <c r="P56" s="74"/>
      <c r="Q56" s="74"/>
      <c r="R56" s="74"/>
      <c r="S56" s="74"/>
      <c r="T56" s="74"/>
      <c r="U56" s="74"/>
      <c r="V56" s="74"/>
      <c r="W56" s="74"/>
      <c r="X56" s="101"/>
      <c r="Y56" s="101"/>
      <c r="Z56" s="74"/>
      <c r="AA56" s="74"/>
      <c r="AB56" s="74"/>
      <c r="AC56" s="74"/>
      <c r="AD56" s="74"/>
      <c r="AE56" s="74"/>
      <c r="AF56" s="74"/>
      <c r="AG56" s="74"/>
      <c r="AH56" s="74"/>
      <c r="AI56" s="74"/>
      <c r="AJ56" s="74"/>
      <c r="AK56" s="74"/>
      <c r="AL56" s="74"/>
      <c r="AM56" s="74"/>
      <c r="AN56" s="74"/>
      <c r="AO56" s="197"/>
      <c r="AP56" s="197"/>
      <c r="AQ56" s="197"/>
      <c r="AR56" s="197"/>
      <c r="AS56" s="197"/>
      <c r="AT56" s="197"/>
      <c r="AU56" s="197"/>
      <c r="AV56" s="197"/>
      <c r="AW56" s="197"/>
      <c r="AX56" s="197"/>
      <c r="AY56" s="197"/>
      <c r="AZ56" s="197"/>
      <c r="BA56" s="197"/>
      <c r="BB56" s="197"/>
      <c r="BC56" s="197"/>
      <c r="BD56" s="74"/>
      <c r="BE56" s="74"/>
      <c r="BF56" s="74"/>
    </row>
    <row r="57" spans="1:59" s="49" customFormat="1" x14ac:dyDescent="0.2">
      <c r="A57" s="73"/>
      <c r="B57" s="57"/>
      <c r="C57" s="119" t="s">
        <v>1583</v>
      </c>
      <c r="D57" s="57"/>
      <c r="E57" s="57"/>
      <c r="F57" s="57"/>
      <c r="G57" s="57"/>
      <c r="H57" s="57"/>
      <c r="I57" s="57"/>
      <c r="J57" s="60"/>
      <c r="K57" s="74"/>
      <c r="L57" s="74"/>
      <c r="M57" s="74"/>
      <c r="N57" s="74"/>
      <c r="O57" s="74"/>
      <c r="P57" s="74"/>
      <c r="Q57" s="74"/>
      <c r="R57" s="74"/>
      <c r="S57" s="74"/>
      <c r="T57" s="74"/>
      <c r="U57" s="74"/>
      <c r="V57" s="74"/>
      <c r="W57" s="74"/>
      <c r="X57" s="101"/>
      <c r="Y57" s="101"/>
      <c r="Z57" s="74"/>
      <c r="AA57" s="74"/>
      <c r="AB57" s="74"/>
      <c r="AC57" s="74"/>
      <c r="AD57" s="74"/>
      <c r="AE57" s="74"/>
      <c r="AF57" s="74"/>
      <c r="AG57" s="74"/>
      <c r="AH57" s="74"/>
      <c r="AI57" s="74"/>
      <c r="AJ57" s="74"/>
      <c r="AK57" s="74"/>
      <c r="AL57" s="74"/>
      <c r="AM57" s="74"/>
      <c r="AN57" s="74"/>
      <c r="AO57" s="197"/>
      <c r="AP57" s="197"/>
      <c r="AQ57" s="197"/>
      <c r="AR57" s="197"/>
      <c r="AS57" s="197"/>
      <c r="AT57" s="197"/>
      <c r="AU57" s="197"/>
      <c r="AV57" s="197"/>
      <c r="AW57" s="197"/>
      <c r="AX57" s="197"/>
      <c r="AY57" s="197"/>
      <c r="AZ57" s="197"/>
      <c r="BA57" s="197"/>
      <c r="BB57" s="197"/>
      <c r="BC57" s="197"/>
      <c r="BD57" s="74"/>
      <c r="BE57" s="74"/>
      <c r="BF57" s="74"/>
    </row>
    <row r="58" spans="1:59" s="49" customFormat="1" x14ac:dyDescent="0.2">
      <c r="A58" s="73"/>
      <c r="B58" s="57"/>
      <c r="C58" s="57"/>
      <c r="D58" s="57"/>
      <c r="E58" s="57"/>
      <c r="F58" s="57"/>
      <c r="G58" s="57"/>
      <c r="H58" s="57"/>
      <c r="I58" s="57"/>
      <c r="J58" s="60"/>
      <c r="K58" s="74"/>
      <c r="L58" s="74"/>
      <c r="M58" s="74"/>
      <c r="N58" s="74"/>
      <c r="O58" s="74"/>
      <c r="P58" s="74"/>
      <c r="Q58" s="74"/>
      <c r="R58" s="74"/>
      <c r="S58" s="74"/>
      <c r="T58" s="74"/>
      <c r="U58" s="74"/>
      <c r="V58" s="74"/>
      <c r="W58" s="74"/>
      <c r="X58" s="101"/>
      <c r="Y58" s="101"/>
      <c r="Z58" s="74"/>
      <c r="AA58" s="74"/>
      <c r="AB58" s="74"/>
      <c r="AC58" s="74"/>
      <c r="AD58" s="74"/>
      <c r="AE58" s="74"/>
      <c r="AF58" s="74"/>
      <c r="AG58" s="74"/>
      <c r="AH58" s="74"/>
      <c r="AI58" s="74"/>
      <c r="AJ58" s="74"/>
      <c r="AK58" s="74"/>
      <c r="AL58" s="74"/>
      <c r="AM58" s="74"/>
      <c r="AN58" s="74"/>
      <c r="AO58" s="197"/>
      <c r="AP58" s="197"/>
      <c r="AQ58" s="197"/>
      <c r="AR58" s="197"/>
      <c r="AS58" s="197"/>
      <c r="AT58" s="197"/>
      <c r="AU58" s="197"/>
      <c r="AV58" s="197"/>
      <c r="AW58" s="197"/>
      <c r="AX58" s="197"/>
      <c r="AY58" s="197"/>
      <c r="AZ58" s="197"/>
      <c r="BA58" s="197"/>
      <c r="BB58" s="197"/>
      <c r="BC58" s="197"/>
      <c r="BD58" s="74"/>
      <c r="BE58" s="74"/>
      <c r="BF58" s="74"/>
    </row>
    <row r="59" spans="1:59" s="49" customFormat="1" x14ac:dyDescent="0.2">
      <c r="A59" s="73"/>
      <c r="B59" s="74"/>
      <c r="C59" s="74"/>
      <c r="D59" s="74"/>
      <c r="E59" s="74"/>
      <c r="F59" s="74"/>
      <c r="G59" s="74"/>
      <c r="H59" s="74"/>
      <c r="I59" s="74"/>
      <c r="J59" s="74"/>
      <c r="K59" s="74"/>
      <c r="L59" s="74"/>
      <c r="M59" s="74"/>
      <c r="N59" s="74"/>
      <c r="O59" s="74"/>
      <c r="P59" s="74"/>
      <c r="Q59" s="74"/>
      <c r="R59" s="74"/>
      <c r="S59" s="74"/>
      <c r="T59" s="74"/>
      <c r="U59" s="74"/>
      <c r="V59" s="74"/>
      <c r="W59" s="74"/>
      <c r="X59" s="101"/>
      <c r="Y59" s="101"/>
      <c r="Z59" s="74"/>
      <c r="AA59" s="74"/>
      <c r="AB59" s="74"/>
      <c r="AC59" s="74"/>
      <c r="AD59" s="74"/>
      <c r="AE59" s="74"/>
      <c r="AF59" s="74"/>
      <c r="AG59" s="74"/>
      <c r="AH59" s="74"/>
      <c r="AI59" s="74"/>
      <c r="AJ59" s="74"/>
      <c r="AK59" s="74"/>
      <c r="AL59" s="74"/>
      <c r="AM59" s="74"/>
      <c r="AN59" s="74"/>
      <c r="AO59" s="197"/>
      <c r="AP59" s="197"/>
      <c r="AQ59" s="197"/>
      <c r="AR59" s="197"/>
      <c r="AS59" s="197"/>
      <c r="AT59" s="197"/>
      <c r="AU59" s="197"/>
      <c r="AV59" s="197"/>
      <c r="AW59" s="197"/>
      <c r="AX59" s="197"/>
      <c r="AY59" s="197"/>
      <c r="AZ59" s="197"/>
      <c r="BA59" s="197"/>
      <c r="BB59" s="197"/>
      <c r="BC59" s="197"/>
      <c r="BD59" s="74"/>
      <c r="BE59" s="74"/>
      <c r="BF59" s="74"/>
    </row>
    <row r="60" spans="1:59" s="49" customFormat="1" x14ac:dyDescent="0.2">
      <c r="A60" s="73"/>
      <c r="B60" s="74"/>
      <c r="C60" s="74"/>
      <c r="D60" s="74"/>
      <c r="E60" s="74"/>
      <c r="F60" s="74"/>
      <c r="G60" s="74"/>
      <c r="H60" s="74"/>
      <c r="I60" s="74"/>
      <c r="J60" s="74"/>
      <c r="K60" s="74"/>
      <c r="L60" s="74"/>
      <c r="M60" s="74"/>
      <c r="N60" s="74"/>
      <c r="O60" s="74"/>
      <c r="P60" s="74"/>
      <c r="Q60" s="74"/>
      <c r="R60" s="74"/>
      <c r="S60" s="74"/>
      <c r="T60" s="74"/>
      <c r="U60" s="74"/>
      <c r="V60" s="74"/>
      <c r="W60" s="74"/>
      <c r="X60" s="101"/>
      <c r="Y60" s="101"/>
      <c r="Z60" s="74"/>
      <c r="AA60" s="74"/>
      <c r="AB60" s="74"/>
      <c r="AC60" s="74"/>
      <c r="AD60" s="74"/>
      <c r="AE60" s="74"/>
      <c r="AF60" s="74"/>
      <c r="AG60" s="74"/>
      <c r="AH60" s="74"/>
      <c r="AI60" s="74"/>
      <c r="AJ60" s="74"/>
      <c r="AK60" s="74"/>
      <c r="AL60" s="74"/>
      <c r="AM60" s="74"/>
      <c r="AN60" s="74"/>
      <c r="AO60" s="197"/>
      <c r="AP60" s="197"/>
      <c r="AQ60" s="197"/>
      <c r="AR60" s="197"/>
      <c r="AS60" s="197"/>
      <c r="AT60" s="197"/>
      <c r="AU60" s="197"/>
      <c r="AV60" s="197"/>
      <c r="AW60" s="197"/>
      <c r="AX60" s="197"/>
      <c r="AY60" s="197"/>
      <c r="AZ60" s="197"/>
      <c r="BA60" s="197"/>
      <c r="BB60" s="197"/>
      <c r="BC60" s="197"/>
      <c r="BD60" s="74"/>
      <c r="BE60" s="74"/>
      <c r="BF60" s="74"/>
    </row>
    <row r="61" spans="1:59" s="49" customFormat="1" x14ac:dyDescent="0.2">
      <c r="A61" s="73"/>
      <c r="B61" s="74"/>
      <c r="C61" s="74"/>
      <c r="D61" s="74"/>
      <c r="E61" s="74"/>
      <c r="F61" s="74"/>
      <c r="G61" s="74"/>
      <c r="H61" s="74"/>
      <c r="I61" s="74"/>
      <c r="J61" s="74"/>
      <c r="K61" s="74"/>
      <c r="L61" s="74"/>
      <c r="M61" s="74"/>
      <c r="N61" s="74"/>
      <c r="O61" s="74"/>
      <c r="P61" s="74"/>
      <c r="Q61" s="74"/>
      <c r="R61" s="74"/>
      <c r="S61" s="74"/>
      <c r="T61" s="74"/>
      <c r="U61" s="74"/>
      <c r="V61" s="74"/>
      <c r="W61" s="74"/>
      <c r="X61" s="101"/>
      <c r="Y61" s="101"/>
      <c r="Z61" s="74"/>
      <c r="AA61" s="74"/>
      <c r="AB61" s="74"/>
      <c r="AC61" s="74"/>
      <c r="AD61" s="74"/>
      <c r="AE61" s="74"/>
      <c r="AF61" s="74"/>
      <c r="AG61" s="74"/>
      <c r="AH61" s="74"/>
      <c r="AI61" s="74"/>
      <c r="AJ61" s="74"/>
      <c r="AK61" s="74"/>
      <c r="AL61" s="74"/>
      <c r="AM61" s="74"/>
      <c r="AN61" s="74"/>
      <c r="AO61" s="197"/>
      <c r="AP61" s="197"/>
      <c r="AQ61" s="197"/>
      <c r="AR61" s="197"/>
      <c r="AS61" s="197"/>
      <c r="AT61" s="197"/>
      <c r="AU61" s="197"/>
      <c r="AV61" s="197"/>
      <c r="AW61" s="197"/>
      <c r="AX61" s="197"/>
      <c r="AY61" s="197"/>
      <c r="AZ61" s="197"/>
      <c r="BA61" s="197"/>
      <c r="BB61" s="197"/>
      <c r="BC61" s="197"/>
      <c r="BD61" s="74"/>
      <c r="BE61" s="74"/>
      <c r="BF61" s="74"/>
    </row>
    <row r="62" spans="1:59" s="49" customFormat="1" x14ac:dyDescent="0.2">
      <c r="A62" s="73"/>
      <c r="B62" s="74"/>
      <c r="C62" s="74"/>
      <c r="D62" s="74"/>
      <c r="E62" s="74"/>
      <c r="F62" s="74"/>
      <c r="G62" s="74"/>
      <c r="H62" s="74"/>
      <c r="I62" s="74"/>
      <c r="J62" s="74"/>
      <c r="K62" s="74"/>
      <c r="L62" s="74"/>
      <c r="M62" s="74"/>
      <c r="N62" s="74"/>
      <c r="O62" s="74"/>
      <c r="P62" s="74"/>
      <c r="Q62" s="74"/>
      <c r="R62" s="74"/>
      <c r="S62" s="74"/>
      <c r="T62" s="74"/>
      <c r="U62" s="74"/>
      <c r="V62" s="74"/>
      <c r="W62" s="74"/>
      <c r="X62" s="101"/>
      <c r="Y62" s="101"/>
      <c r="Z62" s="74"/>
      <c r="AA62" s="74"/>
      <c r="AB62" s="74"/>
      <c r="AC62" s="74"/>
      <c r="AD62" s="74"/>
      <c r="AE62" s="74"/>
      <c r="AF62" s="74"/>
      <c r="AG62" s="74"/>
      <c r="AH62" s="74"/>
      <c r="AI62" s="74"/>
      <c r="AJ62" s="74"/>
      <c r="AK62" s="74"/>
      <c r="AL62" s="74"/>
      <c r="AM62" s="74"/>
      <c r="AN62" s="74"/>
      <c r="AO62" s="197"/>
      <c r="AP62" s="197"/>
      <c r="AQ62" s="197"/>
      <c r="AR62" s="197"/>
      <c r="AS62" s="197"/>
      <c r="AT62" s="197"/>
      <c r="AU62" s="197"/>
      <c r="AV62" s="197"/>
      <c r="AW62" s="197"/>
      <c r="AX62" s="197"/>
      <c r="AY62" s="197"/>
      <c r="AZ62" s="197"/>
      <c r="BA62" s="197"/>
      <c r="BB62" s="197"/>
      <c r="BC62" s="197"/>
      <c r="BD62" s="74"/>
      <c r="BE62" s="74"/>
      <c r="BF62" s="74"/>
    </row>
    <row r="63" spans="1:59" s="49" customFormat="1" x14ac:dyDescent="0.2">
      <c r="A63" s="48"/>
      <c r="X63" s="50"/>
      <c r="Y63" s="50"/>
      <c r="AA63" s="74"/>
      <c r="AB63" s="74"/>
      <c r="AC63" s="74"/>
      <c r="AD63" s="74"/>
      <c r="AE63" s="74"/>
      <c r="AF63" s="74"/>
      <c r="AG63" s="74"/>
      <c r="AH63" s="74"/>
      <c r="AI63" s="74"/>
      <c r="AJ63" s="74"/>
      <c r="AK63" s="74"/>
      <c r="AL63" s="74"/>
      <c r="AM63" s="74"/>
      <c r="AN63" s="74"/>
      <c r="AO63" s="197"/>
      <c r="AP63" s="197"/>
      <c r="AQ63" s="197"/>
      <c r="AR63" s="197"/>
      <c r="AS63" s="197"/>
      <c r="AT63" s="197"/>
      <c r="AU63" s="197"/>
      <c r="AV63" s="197"/>
      <c r="AW63" s="197"/>
      <c r="AX63" s="197"/>
      <c r="AY63" s="197"/>
      <c r="AZ63" s="197"/>
      <c r="BA63" s="197"/>
      <c r="BB63" s="197"/>
      <c r="BC63" s="197"/>
      <c r="BD63" s="74"/>
      <c r="BE63" s="74"/>
      <c r="BF63" s="74"/>
    </row>
    <row r="64" spans="1:59" s="49" customFormat="1" x14ac:dyDescent="0.2">
      <c r="A64" s="48"/>
      <c r="X64" s="50"/>
      <c r="Y64" s="50"/>
      <c r="AA64" s="74"/>
      <c r="AB64" s="74"/>
      <c r="AC64" s="74"/>
      <c r="AD64" s="74"/>
      <c r="AE64" s="74"/>
      <c r="AF64" s="74"/>
      <c r="AG64" s="74"/>
      <c r="AH64" s="74"/>
      <c r="AI64" s="74"/>
      <c r="AJ64" s="74"/>
      <c r="AK64" s="74"/>
      <c r="AL64" s="74"/>
      <c r="AM64" s="74"/>
      <c r="AN64" s="74"/>
      <c r="AO64" s="197"/>
      <c r="AP64" s="197"/>
      <c r="AQ64" s="197"/>
      <c r="AR64" s="197"/>
      <c r="AS64" s="197"/>
      <c r="AT64" s="197"/>
      <c r="AU64" s="197"/>
      <c r="AV64" s="197"/>
      <c r="AW64" s="197"/>
      <c r="AX64" s="197"/>
      <c r="AY64" s="197"/>
      <c r="AZ64" s="197"/>
      <c r="BA64" s="197"/>
      <c r="BB64" s="197"/>
      <c r="BC64" s="197"/>
      <c r="BD64" s="74"/>
      <c r="BE64" s="74"/>
      <c r="BF64" s="74"/>
    </row>
    <row r="65" spans="1:58" s="49" customFormat="1" x14ac:dyDescent="0.2">
      <c r="A65" s="48"/>
      <c r="X65" s="50"/>
      <c r="Y65" s="50"/>
      <c r="AA65" s="74"/>
      <c r="AB65" s="74"/>
      <c r="AC65" s="74"/>
      <c r="AD65" s="74"/>
      <c r="AE65" s="74"/>
      <c r="AF65" s="74"/>
      <c r="AG65" s="74"/>
      <c r="AH65" s="74"/>
      <c r="AI65" s="74"/>
      <c r="AJ65" s="74"/>
      <c r="AK65" s="74"/>
      <c r="AL65" s="74"/>
      <c r="AM65" s="74"/>
      <c r="AN65" s="74"/>
      <c r="AO65" s="197"/>
      <c r="AP65" s="197"/>
      <c r="AQ65" s="197"/>
      <c r="AR65" s="197"/>
      <c r="AS65" s="197"/>
      <c r="AT65" s="197"/>
      <c r="AU65" s="197"/>
      <c r="AV65" s="197"/>
      <c r="AW65" s="197"/>
      <c r="AX65" s="197"/>
      <c r="AY65" s="197"/>
      <c r="AZ65" s="197"/>
      <c r="BA65" s="197"/>
      <c r="BB65" s="197"/>
      <c r="BC65" s="197"/>
      <c r="BD65" s="74"/>
      <c r="BE65" s="74"/>
      <c r="BF65" s="74"/>
    </row>
    <row r="66" spans="1:58" s="49" customFormat="1" x14ac:dyDescent="0.2">
      <c r="A66" s="48"/>
      <c r="X66" s="50"/>
      <c r="Y66" s="50"/>
      <c r="AA66" s="74"/>
      <c r="AB66" s="74"/>
      <c r="AC66" s="74"/>
      <c r="AD66" s="74"/>
      <c r="AE66" s="74"/>
      <c r="AF66" s="74"/>
      <c r="AG66" s="74"/>
      <c r="AH66" s="74"/>
      <c r="AI66" s="74"/>
      <c r="AJ66" s="74"/>
      <c r="AK66" s="74"/>
      <c r="AL66" s="74"/>
      <c r="AM66" s="74"/>
      <c r="AN66" s="74"/>
      <c r="AO66" s="197"/>
      <c r="AP66" s="197"/>
      <c r="AQ66" s="197"/>
      <c r="AR66" s="197"/>
      <c r="AS66" s="197"/>
      <c r="AT66" s="197"/>
      <c r="AU66" s="197"/>
      <c r="AV66" s="197"/>
      <c r="AW66" s="197"/>
      <c r="AX66" s="197"/>
      <c r="AY66" s="197"/>
      <c r="AZ66" s="197"/>
      <c r="BA66" s="197"/>
      <c r="BB66" s="197"/>
      <c r="BC66" s="197"/>
      <c r="BD66" s="74"/>
      <c r="BE66" s="74"/>
      <c r="BF66" s="74"/>
    </row>
    <row r="67" spans="1:58" s="49" customFormat="1" x14ac:dyDescent="0.2">
      <c r="A67" s="48"/>
      <c r="X67" s="50"/>
      <c r="Y67" s="50"/>
      <c r="AA67" s="74"/>
      <c r="AB67" s="74"/>
      <c r="AC67" s="74"/>
      <c r="AD67" s="74"/>
      <c r="AE67" s="74"/>
      <c r="AF67" s="74"/>
      <c r="AG67" s="74"/>
      <c r="AH67" s="74"/>
      <c r="AI67" s="74"/>
      <c r="AJ67" s="74"/>
      <c r="AK67" s="74"/>
      <c r="AL67" s="74"/>
      <c r="AM67" s="74"/>
      <c r="AN67" s="74"/>
      <c r="AO67" s="197"/>
      <c r="AP67" s="197"/>
      <c r="AQ67" s="197"/>
      <c r="AR67" s="197"/>
      <c r="AS67" s="197"/>
      <c r="AT67" s="197"/>
      <c r="AU67" s="197"/>
      <c r="AV67" s="197"/>
      <c r="AW67" s="197"/>
      <c r="AX67" s="197"/>
      <c r="AY67" s="197"/>
      <c r="AZ67" s="197"/>
      <c r="BA67" s="197"/>
      <c r="BB67" s="197"/>
      <c r="BC67" s="197"/>
      <c r="BD67" s="74"/>
      <c r="BE67" s="74"/>
      <c r="BF67" s="74"/>
    </row>
    <row r="68" spans="1:58" s="49" customFormat="1" x14ac:dyDescent="0.2">
      <c r="A68" s="48"/>
      <c r="X68" s="50"/>
      <c r="Y68" s="50"/>
      <c r="AA68" s="74"/>
      <c r="AB68" s="74"/>
      <c r="AC68" s="74"/>
      <c r="AD68" s="74"/>
      <c r="AE68" s="74"/>
      <c r="AF68" s="74"/>
      <c r="AG68" s="74"/>
      <c r="AH68" s="74"/>
      <c r="AI68" s="74"/>
      <c r="AJ68" s="74"/>
      <c r="AK68" s="74"/>
      <c r="AL68" s="74"/>
      <c r="AM68" s="74"/>
      <c r="AN68" s="74"/>
      <c r="AO68" s="197"/>
      <c r="AP68" s="197"/>
      <c r="AQ68" s="197"/>
      <c r="AR68" s="197"/>
      <c r="AS68" s="197"/>
      <c r="AT68" s="197"/>
      <c r="AU68" s="197"/>
      <c r="AV68" s="197"/>
      <c r="AW68" s="197"/>
      <c r="AX68" s="197"/>
      <c r="AY68" s="197"/>
      <c r="AZ68" s="197"/>
      <c r="BA68" s="197"/>
      <c r="BB68" s="197"/>
      <c r="BC68" s="197"/>
      <c r="BD68" s="74"/>
      <c r="BE68" s="74"/>
      <c r="BF68" s="74"/>
    </row>
    <row r="69" spans="1:58" s="49" customFormat="1" x14ac:dyDescent="0.2">
      <c r="A69" s="48"/>
      <c r="X69" s="50"/>
      <c r="Y69" s="50"/>
      <c r="AA69" s="74"/>
      <c r="AB69" s="74"/>
      <c r="AC69" s="74"/>
      <c r="AD69" s="74"/>
      <c r="AE69" s="74"/>
      <c r="AF69" s="74"/>
      <c r="AG69" s="74"/>
      <c r="AH69" s="74"/>
      <c r="AI69" s="74"/>
      <c r="AJ69" s="74"/>
      <c r="AK69" s="74"/>
      <c r="AL69" s="74"/>
      <c r="AM69" s="74"/>
      <c r="AN69" s="74"/>
      <c r="AO69" s="197"/>
      <c r="AP69" s="197"/>
      <c r="AQ69" s="197"/>
      <c r="AR69" s="197"/>
      <c r="AS69" s="197"/>
      <c r="AT69" s="197"/>
      <c r="AU69" s="197"/>
      <c r="AV69" s="197"/>
      <c r="AW69" s="197"/>
      <c r="AX69" s="197"/>
      <c r="AY69" s="197"/>
      <c r="AZ69" s="197"/>
      <c r="BA69" s="197"/>
      <c r="BB69" s="197"/>
      <c r="BC69" s="197"/>
      <c r="BD69" s="74"/>
      <c r="BE69" s="74"/>
      <c r="BF69" s="74"/>
    </row>
    <row r="70" spans="1:58" s="49" customFormat="1" x14ac:dyDescent="0.2">
      <c r="A70" s="48"/>
      <c r="X70" s="50"/>
      <c r="Y70" s="50"/>
      <c r="AA70" s="74"/>
      <c r="AB70" s="74"/>
      <c r="AC70" s="74"/>
      <c r="AD70" s="74"/>
      <c r="AE70" s="74"/>
      <c r="AF70" s="74"/>
      <c r="AG70" s="74"/>
      <c r="AH70" s="74"/>
      <c r="AI70" s="74"/>
      <c r="AJ70" s="74"/>
      <c r="AK70" s="74"/>
      <c r="AL70" s="74"/>
      <c r="AM70" s="74"/>
      <c r="AN70" s="74"/>
      <c r="AO70" s="197"/>
      <c r="AP70" s="197"/>
      <c r="AQ70" s="197"/>
      <c r="AR70" s="197"/>
      <c r="AS70" s="197"/>
      <c r="AT70" s="197"/>
      <c r="AU70" s="197"/>
      <c r="AV70" s="197"/>
      <c r="AW70" s="197"/>
      <c r="AX70" s="197"/>
      <c r="AY70" s="197"/>
      <c r="AZ70" s="197"/>
      <c r="BA70" s="197"/>
      <c r="BB70" s="197"/>
      <c r="BC70" s="197"/>
      <c r="BD70" s="74"/>
      <c r="BE70" s="74"/>
      <c r="BF70" s="74"/>
    </row>
    <row r="71" spans="1:58" s="49" customFormat="1" x14ac:dyDescent="0.2">
      <c r="A71" s="48"/>
      <c r="X71" s="50"/>
      <c r="Y71" s="50"/>
      <c r="AA71" s="74"/>
      <c r="AB71" s="74"/>
      <c r="AC71" s="74"/>
      <c r="AD71" s="74"/>
      <c r="AE71" s="74"/>
      <c r="AF71" s="74"/>
      <c r="AG71" s="74"/>
      <c r="AH71" s="74"/>
      <c r="AI71" s="74"/>
      <c r="AJ71" s="74"/>
      <c r="AK71" s="74"/>
      <c r="AL71" s="74"/>
      <c r="AM71" s="74"/>
      <c r="AN71" s="74"/>
      <c r="AO71" s="197"/>
      <c r="AP71" s="197"/>
      <c r="AQ71" s="197"/>
      <c r="AR71" s="197"/>
      <c r="AS71" s="197"/>
      <c r="AT71" s="197"/>
      <c r="AU71" s="197"/>
      <c r="AV71" s="197"/>
      <c r="AW71" s="197"/>
      <c r="AX71" s="197"/>
      <c r="AY71" s="197"/>
      <c r="AZ71" s="197"/>
      <c r="BA71" s="197"/>
      <c r="BB71" s="197"/>
      <c r="BC71" s="197"/>
      <c r="BD71" s="74"/>
      <c r="BE71" s="74"/>
      <c r="BF71" s="74"/>
    </row>
    <row r="72" spans="1:58" s="49" customFormat="1" x14ac:dyDescent="0.2">
      <c r="A72" s="48"/>
      <c r="X72" s="50"/>
      <c r="Y72" s="50"/>
      <c r="AA72" s="74"/>
      <c r="AB72" s="74"/>
      <c r="AC72" s="74"/>
      <c r="AD72" s="74"/>
      <c r="AE72" s="74"/>
      <c r="AF72" s="74"/>
      <c r="AG72" s="74"/>
      <c r="AH72" s="74"/>
      <c r="AI72" s="74"/>
      <c r="AJ72" s="74"/>
      <c r="AK72" s="74"/>
      <c r="AL72" s="74"/>
      <c r="AM72" s="74"/>
      <c r="AN72" s="74"/>
      <c r="AO72" s="197"/>
      <c r="AP72" s="197"/>
      <c r="AQ72" s="197"/>
      <c r="AR72" s="197"/>
      <c r="AS72" s="197"/>
      <c r="AT72" s="197"/>
      <c r="AU72" s="197"/>
      <c r="AV72" s="197"/>
      <c r="AW72" s="197"/>
      <c r="AX72" s="197"/>
      <c r="AY72" s="197"/>
      <c r="AZ72" s="197"/>
      <c r="BA72" s="197"/>
      <c r="BB72" s="197"/>
      <c r="BC72" s="197"/>
      <c r="BD72" s="74"/>
      <c r="BE72" s="74"/>
      <c r="BF72" s="74"/>
    </row>
    <row r="73" spans="1:58" s="49" customFormat="1" x14ac:dyDescent="0.2">
      <c r="A73" s="48"/>
      <c r="X73" s="50"/>
      <c r="Y73" s="50"/>
      <c r="AA73" s="74"/>
      <c r="AB73" s="74"/>
      <c r="AC73" s="74"/>
      <c r="AD73" s="74"/>
      <c r="AE73" s="74"/>
      <c r="AF73" s="74"/>
      <c r="AG73" s="74"/>
      <c r="AH73" s="74"/>
      <c r="AI73" s="74"/>
      <c r="AJ73" s="74"/>
      <c r="AK73" s="74"/>
      <c r="AL73" s="74"/>
      <c r="AM73" s="74"/>
      <c r="AN73" s="74"/>
      <c r="AO73" s="197"/>
      <c r="AP73" s="197"/>
      <c r="AQ73" s="197"/>
      <c r="AR73" s="197"/>
      <c r="AS73" s="197"/>
      <c r="AT73" s="197"/>
      <c r="AU73" s="197"/>
      <c r="AV73" s="197"/>
      <c r="AW73" s="197"/>
      <c r="AX73" s="197"/>
      <c r="AY73" s="197"/>
      <c r="AZ73" s="197"/>
      <c r="BA73" s="197"/>
      <c r="BB73" s="197"/>
      <c r="BC73" s="197"/>
      <c r="BD73" s="74"/>
      <c r="BE73" s="74"/>
      <c r="BF73" s="74"/>
    </row>
    <row r="74" spans="1:58" s="49" customFormat="1" x14ac:dyDescent="0.2">
      <c r="A74" s="48"/>
      <c r="X74" s="50"/>
      <c r="Y74" s="50"/>
      <c r="AA74" s="74"/>
      <c r="AB74" s="74"/>
      <c r="AC74" s="74"/>
      <c r="AD74" s="74"/>
      <c r="AE74" s="74"/>
      <c r="AF74" s="74"/>
      <c r="AG74" s="74"/>
      <c r="AH74" s="74"/>
      <c r="AI74" s="74"/>
      <c r="AJ74" s="74"/>
      <c r="AK74" s="74"/>
      <c r="AL74" s="74"/>
      <c r="AM74" s="74"/>
      <c r="AN74" s="74"/>
      <c r="AO74" s="197"/>
      <c r="AP74" s="197"/>
      <c r="AQ74" s="197"/>
      <c r="AR74" s="197"/>
      <c r="AS74" s="197"/>
      <c r="AT74" s="197"/>
      <c r="AU74" s="197"/>
      <c r="AV74" s="197"/>
      <c r="AW74" s="197"/>
      <c r="AX74" s="197"/>
      <c r="AY74" s="197"/>
      <c r="AZ74" s="197"/>
      <c r="BA74" s="197"/>
      <c r="BB74" s="197"/>
      <c r="BC74" s="197"/>
      <c r="BD74" s="74"/>
      <c r="BE74" s="74"/>
      <c r="BF74" s="74"/>
    </row>
    <row r="75" spans="1:58" s="49" customFormat="1" x14ac:dyDescent="0.2">
      <c r="A75" s="48"/>
      <c r="X75" s="50"/>
      <c r="Y75" s="50"/>
      <c r="AA75" s="74"/>
      <c r="AB75" s="74"/>
      <c r="AC75" s="74"/>
      <c r="AD75" s="74"/>
      <c r="AE75" s="74"/>
      <c r="AF75" s="74"/>
      <c r="AG75" s="74"/>
      <c r="AH75" s="74"/>
      <c r="AI75" s="74"/>
      <c r="AJ75" s="74"/>
      <c r="AK75" s="74"/>
      <c r="AL75" s="74"/>
      <c r="AM75" s="74"/>
      <c r="AN75" s="74"/>
      <c r="AO75" s="197"/>
      <c r="AP75" s="197"/>
      <c r="AQ75" s="197"/>
      <c r="AR75" s="197"/>
      <c r="AS75" s="197"/>
      <c r="AT75" s="197"/>
      <c r="AU75" s="197"/>
      <c r="AV75" s="197"/>
      <c r="AW75" s="197"/>
      <c r="AX75" s="197"/>
      <c r="AY75" s="197"/>
      <c r="AZ75" s="197"/>
      <c r="BA75" s="197"/>
      <c r="BB75" s="197"/>
      <c r="BC75" s="197"/>
      <c r="BD75" s="74"/>
      <c r="BE75" s="74"/>
      <c r="BF75" s="74"/>
    </row>
    <row r="76" spans="1:58" s="49" customFormat="1" x14ac:dyDescent="0.2">
      <c r="A76" s="48"/>
      <c r="X76" s="50"/>
      <c r="Y76" s="50"/>
      <c r="AA76" s="74"/>
      <c r="AB76" s="74"/>
      <c r="AC76" s="74"/>
      <c r="AD76" s="74"/>
      <c r="AE76" s="74"/>
      <c r="AF76" s="74"/>
      <c r="AG76" s="74"/>
      <c r="AH76" s="74"/>
      <c r="AI76" s="74"/>
      <c r="AJ76" s="74"/>
      <c r="AK76" s="74"/>
      <c r="AL76" s="74"/>
      <c r="AM76" s="74"/>
      <c r="AN76" s="74"/>
      <c r="AO76" s="197"/>
      <c r="AP76" s="197"/>
      <c r="AQ76" s="197"/>
      <c r="AR76" s="197"/>
      <c r="AS76" s="197"/>
      <c r="AT76" s="197"/>
      <c r="AU76" s="197"/>
      <c r="AV76" s="197"/>
      <c r="AW76" s="197"/>
      <c r="AX76" s="197"/>
      <c r="AY76" s="197"/>
      <c r="AZ76" s="197"/>
      <c r="BA76" s="197"/>
      <c r="BB76" s="197"/>
      <c r="BC76" s="197"/>
      <c r="BD76" s="74"/>
      <c r="BE76" s="74"/>
      <c r="BF76" s="74"/>
    </row>
    <row r="77" spans="1:58" s="49" customFormat="1" x14ac:dyDescent="0.2">
      <c r="A77" s="48"/>
      <c r="X77" s="50"/>
      <c r="Y77" s="50"/>
      <c r="AA77" s="74"/>
      <c r="AB77" s="74"/>
      <c r="AC77" s="74"/>
      <c r="AD77" s="74"/>
      <c r="AE77" s="74"/>
      <c r="AF77" s="74"/>
      <c r="AG77" s="74"/>
      <c r="AH77" s="74"/>
      <c r="AI77" s="74"/>
      <c r="AJ77" s="74"/>
      <c r="AK77" s="74"/>
      <c r="AL77" s="74"/>
      <c r="AM77" s="74"/>
      <c r="AN77" s="74"/>
      <c r="AO77" s="197"/>
      <c r="AP77" s="197"/>
      <c r="AQ77" s="197"/>
      <c r="AR77" s="197"/>
      <c r="AS77" s="197"/>
      <c r="AT77" s="197"/>
      <c r="AU77" s="197"/>
      <c r="AV77" s="197"/>
      <c r="AW77" s="197"/>
      <c r="AX77" s="197"/>
      <c r="AY77" s="197"/>
      <c r="AZ77" s="197"/>
      <c r="BA77" s="197"/>
      <c r="BB77" s="197"/>
      <c r="BC77" s="197"/>
      <c r="BD77" s="74"/>
      <c r="BE77" s="74"/>
      <c r="BF77" s="74"/>
    </row>
    <row r="78" spans="1:58" s="49" customFormat="1" x14ac:dyDescent="0.2">
      <c r="A78" s="48"/>
      <c r="X78" s="50"/>
      <c r="Y78" s="50"/>
      <c r="AA78" s="74"/>
      <c r="AB78" s="74"/>
      <c r="AC78" s="74"/>
      <c r="AD78" s="74"/>
      <c r="AE78" s="74"/>
      <c r="AF78" s="74"/>
      <c r="AG78" s="74"/>
      <c r="AH78" s="74"/>
      <c r="AI78" s="74"/>
      <c r="AJ78" s="74"/>
      <c r="AK78" s="74"/>
      <c r="AL78" s="74"/>
      <c r="AM78" s="74"/>
      <c r="AN78" s="74"/>
      <c r="AO78" s="197"/>
      <c r="AP78" s="197"/>
      <c r="AQ78" s="197"/>
      <c r="AR78" s="197"/>
      <c r="AS78" s="197"/>
      <c r="AT78" s="197"/>
      <c r="AU78" s="197"/>
      <c r="AV78" s="197"/>
      <c r="AW78" s="197"/>
      <c r="AX78" s="197"/>
      <c r="AY78" s="197"/>
      <c r="AZ78" s="197"/>
      <c r="BA78" s="197"/>
      <c r="BB78" s="197"/>
      <c r="BC78" s="197"/>
      <c r="BD78" s="74"/>
      <c r="BE78" s="74"/>
      <c r="BF78" s="74"/>
    </row>
    <row r="79" spans="1:58" s="49" customFormat="1" x14ac:dyDescent="0.2">
      <c r="A79" s="48"/>
      <c r="X79" s="50"/>
      <c r="Y79" s="50"/>
      <c r="AA79" s="74"/>
      <c r="AB79" s="74"/>
      <c r="AC79" s="74"/>
      <c r="AD79" s="74"/>
      <c r="AE79" s="74"/>
      <c r="AF79" s="74"/>
      <c r="AG79" s="74"/>
      <c r="AH79" s="74"/>
      <c r="AI79" s="74"/>
      <c r="AJ79" s="74"/>
      <c r="AK79" s="74"/>
      <c r="AL79" s="74"/>
      <c r="AM79" s="74"/>
      <c r="AN79" s="74"/>
      <c r="AO79" s="197"/>
      <c r="AP79" s="197"/>
      <c r="AQ79" s="197"/>
      <c r="AR79" s="197"/>
      <c r="AS79" s="197"/>
      <c r="AT79" s="197"/>
      <c r="AU79" s="197"/>
      <c r="AV79" s="197"/>
      <c r="AW79" s="197"/>
      <c r="AX79" s="197"/>
      <c r="AY79" s="197"/>
      <c r="AZ79" s="197"/>
      <c r="BA79" s="197"/>
      <c r="BB79" s="197"/>
      <c r="BC79" s="197"/>
      <c r="BD79" s="74"/>
      <c r="BE79" s="74"/>
      <c r="BF79" s="74"/>
    </row>
    <row r="80" spans="1:58" s="49" customFormat="1" x14ac:dyDescent="0.2">
      <c r="A80" s="48"/>
      <c r="X80" s="50"/>
      <c r="Y80" s="50"/>
      <c r="AA80" s="74"/>
      <c r="AB80" s="74"/>
      <c r="AC80" s="74"/>
      <c r="AD80" s="74"/>
      <c r="AE80" s="74"/>
      <c r="AF80" s="74"/>
      <c r="AG80" s="74"/>
      <c r="AH80" s="74"/>
      <c r="AI80" s="74"/>
      <c r="AJ80" s="74"/>
      <c r="AK80" s="74"/>
      <c r="AL80" s="74"/>
      <c r="AM80" s="74"/>
      <c r="AN80" s="74"/>
      <c r="AO80" s="197"/>
      <c r="AP80" s="197"/>
      <c r="AQ80" s="197"/>
      <c r="AR80" s="197"/>
      <c r="AS80" s="197"/>
      <c r="AT80" s="197"/>
      <c r="AU80" s="197"/>
      <c r="AV80" s="197"/>
      <c r="AW80" s="197"/>
      <c r="AX80" s="197"/>
      <c r="AY80" s="197"/>
      <c r="AZ80" s="197"/>
      <c r="BA80" s="197"/>
      <c r="BB80" s="197"/>
      <c r="BC80" s="197"/>
      <c r="BD80" s="74"/>
      <c r="BE80" s="74"/>
      <c r="BF80" s="74"/>
    </row>
    <row r="81" spans="1:58" s="49" customFormat="1" x14ac:dyDescent="0.2">
      <c r="A81" s="48"/>
      <c r="X81" s="50"/>
      <c r="Y81" s="50"/>
      <c r="AA81" s="74"/>
      <c r="AB81" s="74"/>
      <c r="AC81" s="74"/>
      <c r="AD81" s="74"/>
      <c r="AE81" s="74"/>
      <c r="AF81" s="74"/>
      <c r="AG81" s="74"/>
      <c r="AH81" s="74"/>
      <c r="AI81" s="74"/>
      <c r="AJ81" s="74"/>
      <c r="AK81" s="74"/>
      <c r="AL81" s="74"/>
      <c r="AM81" s="74"/>
      <c r="AN81" s="74"/>
      <c r="AO81" s="197"/>
      <c r="AP81" s="197"/>
      <c r="AQ81" s="197"/>
      <c r="AR81" s="197"/>
      <c r="AS81" s="197"/>
      <c r="AT81" s="197"/>
      <c r="AU81" s="197"/>
      <c r="AV81" s="197"/>
      <c r="AW81" s="197"/>
      <c r="AX81" s="197"/>
      <c r="AY81" s="197"/>
      <c r="AZ81" s="197"/>
      <c r="BA81" s="197"/>
      <c r="BB81" s="197"/>
      <c r="BC81" s="197"/>
      <c r="BD81" s="74"/>
      <c r="BE81" s="74"/>
      <c r="BF81" s="74"/>
    </row>
    <row r="82" spans="1:58" s="49" customFormat="1" x14ac:dyDescent="0.2">
      <c r="A82" s="48"/>
      <c r="X82" s="50"/>
      <c r="Y82" s="50"/>
      <c r="AA82" s="74"/>
      <c r="AB82" s="74"/>
      <c r="AC82" s="74"/>
      <c r="AD82" s="74"/>
      <c r="AE82" s="74"/>
      <c r="AF82" s="74"/>
      <c r="AG82" s="74"/>
      <c r="AH82" s="74"/>
      <c r="AI82" s="74"/>
      <c r="AJ82" s="74"/>
      <c r="AK82" s="74"/>
      <c r="AL82" s="74"/>
      <c r="AM82" s="74"/>
      <c r="AN82" s="74"/>
      <c r="AO82" s="197"/>
      <c r="AP82" s="197"/>
      <c r="AQ82" s="197"/>
      <c r="AR82" s="197"/>
      <c r="AS82" s="197"/>
      <c r="AT82" s="197"/>
      <c r="AU82" s="197"/>
      <c r="AV82" s="197"/>
      <c r="AW82" s="197"/>
      <c r="AX82" s="197"/>
      <c r="AY82" s="197"/>
      <c r="AZ82" s="197"/>
      <c r="BA82" s="197"/>
      <c r="BB82" s="197"/>
      <c r="BC82" s="197"/>
      <c r="BD82" s="74"/>
      <c r="BE82" s="74"/>
      <c r="BF82" s="74"/>
    </row>
    <row r="83" spans="1:58" s="49" customFormat="1" x14ac:dyDescent="0.2">
      <c r="A83" s="48"/>
      <c r="X83" s="50"/>
      <c r="Y83" s="50"/>
      <c r="AA83" s="74"/>
      <c r="AB83" s="74"/>
      <c r="AC83" s="74"/>
      <c r="AD83" s="74"/>
      <c r="AE83" s="74"/>
      <c r="AF83" s="74"/>
      <c r="AG83" s="74"/>
      <c r="AH83" s="74"/>
      <c r="AI83" s="74"/>
      <c r="AJ83" s="74"/>
      <c r="AK83" s="74"/>
      <c r="AL83" s="74"/>
      <c r="AM83" s="74"/>
      <c r="AN83" s="74"/>
      <c r="AO83" s="197"/>
      <c r="AP83" s="197"/>
      <c r="AQ83" s="197"/>
      <c r="AR83" s="197"/>
      <c r="AS83" s="197"/>
      <c r="AT83" s="197"/>
      <c r="AU83" s="197"/>
      <c r="AV83" s="197"/>
      <c r="AW83" s="197"/>
      <c r="AX83" s="197"/>
      <c r="AY83" s="197"/>
      <c r="AZ83" s="197"/>
      <c r="BA83" s="197"/>
      <c r="BB83" s="197"/>
      <c r="BC83" s="197"/>
      <c r="BD83" s="74"/>
      <c r="BE83" s="74"/>
      <c r="BF83" s="74"/>
    </row>
    <row r="84" spans="1:58" s="49" customFormat="1" x14ac:dyDescent="0.2">
      <c r="A84" s="48"/>
      <c r="X84" s="50"/>
      <c r="Y84" s="50"/>
      <c r="AA84" s="74"/>
      <c r="AB84" s="74"/>
      <c r="AC84" s="74"/>
      <c r="AD84" s="74"/>
      <c r="AE84" s="74"/>
      <c r="AF84" s="74"/>
      <c r="AG84" s="74"/>
      <c r="AH84" s="74"/>
      <c r="AI84" s="74"/>
      <c r="AJ84" s="74"/>
      <c r="AK84" s="74"/>
      <c r="AL84" s="74"/>
      <c r="AM84" s="74"/>
      <c r="AN84" s="74"/>
      <c r="AO84" s="197"/>
      <c r="AP84" s="197"/>
      <c r="AQ84" s="197"/>
      <c r="AR84" s="197"/>
      <c r="AS84" s="197"/>
      <c r="AT84" s="197"/>
      <c r="AU84" s="197"/>
      <c r="AV84" s="197"/>
      <c r="AW84" s="197"/>
      <c r="AX84" s="197"/>
      <c r="AY84" s="197"/>
      <c r="AZ84" s="197"/>
      <c r="BA84" s="197"/>
      <c r="BB84" s="197"/>
      <c r="BC84" s="197"/>
      <c r="BD84" s="74"/>
      <c r="BE84" s="74"/>
      <c r="BF84" s="74"/>
    </row>
    <row r="85" spans="1:58" s="49" customFormat="1" x14ac:dyDescent="0.2">
      <c r="A85" s="48"/>
      <c r="X85" s="50"/>
      <c r="Y85" s="50"/>
      <c r="AA85" s="74"/>
      <c r="AB85" s="74"/>
      <c r="AC85" s="74"/>
      <c r="AD85" s="74"/>
      <c r="AE85" s="74"/>
      <c r="AF85" s="74"/>
      <c r="AG85" s="74"/>
      <c r="AH85" s="74"/>
      <c r="AI85" s="74"/>
      <c r="AJ85" s="74"/>
      <c r="AK85" s="74"/>
      <c r="AL85" s="74"/>
      <c r="AM85" s="74"/>
      <c r="AN85" s="74"/>
      <c r="AO85" s="197"/>
      <c r="AP85" s="197"/>
      <c r="AQ85" s="197"/>
      <c r="AR85" s="197"/>
      <c r="AS85" s="197"/>
      <c r="AT85" s="197"/>
      <c r="AU85" s="197"/>
      <c r="AV85" s="197"/>
      <c r="AW85" s="197"/>
      <c r="AX85" s="197"/>
      <c r="AY85" s="197"/>
      <c r="AZ85" s="197"/>
      <c r="BA85" s="197"/>
      <c r="BB85" s="197"/>
      <c r="BC85" s="197"/>
      <c r="BD85" s="74"/>
      <c r="BE85" s="74"/>
      <c r="BF85" s="74"/>
    </row>
    <row r="86" spans="1:58" s="49" customFormat="1" x14ac:dyDescent="0.2">
      <c r="A86" s="48"/>
      <c r="X86" s="50"/>
      <c r="Y86" s="50"/>
      <c r="AA86" s="74"/>
      <c r="AB86" s="74"/>
      <c r="AC86" s="74"/>
      <c r="AD86" s="74"/>
      <c r="AE86" s="74"/>
      <c r="AF86" s="74"/>
      <c r="AG86" s="74"/>
      <c r="AH86" s="74"/>
      <c r="AI86" s="74"/>
      <c r="AJ86" s="74"/>
      <c r="AK86" s="74"/>
      <c r="AL86" s="74"/>
      <c r="AM86" s="74"/>
      <c r="AN86" s="74"/>
      <c r="AO86" s="197"/>
      <c r="AP86" s="197"/>
      <c r="AQ86" s="197"/>
      <c r="AR86" s="197"/>
      <c r="AS86" s="197"/>
      <c r="AT86" s="197"/>
      <c r="AU86" s="197"/>
      <c r="AV86" s="197"/>
      <c r="AW86" s="197"/>
      <c r="AX86" s="197"/>
      <c r="AY86" s="197"/>
      <c r="AZ86" s="197"/>
      <c r="BA86" s="197"/>
      <c r="BB86" s="197"/>
      <c r="BC86" s="197"/>
      <c r="BD86" s="74"/>
      <c r="BE86" s="74"/>
      <c r="BF86" s="74"/>
    </row>
    <row r="87" spans="1:58" s="49" customFormat="1" x14ac:dyDescent="0.2">
      <c r="A87" s="48"/>
      <c r="X87" s="50"/>
      <c r="Y87" s="50"/>
      <c r="AA87" s="74"/>
      <c r="AB87" s="74"/>
      <c r="AC87" s="74"/>
      <c r="AD87" s="74"/>
      <c r="AE87" s="74"/>
      <c r="AF87" s="74"/>
      <c r="AG87" s="74"/>
      <c r="AH87" s="74"/>
      <c r="AI87" s="74"/>
      <c r="AJ87" s="74"/>
      <c r="AK87" s="74"/>
      <c r="AL87" s="74"/>
      <c r="AM87" s="74"/>
      <c r="AN87" s="74"/>
      <c r="AO87" s="197"/>
      <c r="AP87" s="197"/>
      <c r="AQ87" s="197"/>
      <c r="AR87" s="197"/>
      <c r="AS87" s="197"/>
      <c r="AT87" s="197"/>
      <c r="AU87" s="197"/>
      <c r="AV87" s="197"/>
      <c r="AW87" s="197"/>
      <c r="AX87" s="197"/>
      <c r="AY87" s="197"/>
      <c r="AZ87" s="197"/>
      <c r="BA87" s="197"/>
      <c r="BB87" s="197"/>
      <c r="BC87" s="197"/>
      <c r="BD87" s="74"/>
      <c r="BE87" s="74"/>
      <c r="BF87" s="74"/>
    </row>
    <row r="88" spans="1:58" s="49" customFormat="1" x14ac:dyDescent="0.2">
      <c r="A88" s="48"/>
      <c r="X88" s="50"/>
      <c r="Y88" s="50"/>
      <c r="AA88" s="74"/>
      <c r="AB88" s="74"/>
      <c r="AC88" s="74"/>
      <c r="AD88" s="74"/>
      <c r="AE88" s="74"/>
      <c r="AF88" s="74"/>
      <c r="AG88" s="74"/>
      <c r="AH88" s="74"/>
      <c r="AI88" s="74"/>
      <c r="AJ88" s="74"/>
      <c r="AK88" s="74"/>
      <c r="AL88" s="74"/>
      <c r="AM88" s="74"/>
      <c r="AN88" s="74"/>
      <c r="AO88" s="197"/>
      <c r="AP88" s="197"/>
      <c r="AQ88" s="197"/>
      <c r="AR88" s="197"/>
      <c r="AS88" s="197"/>
      <c r="AT88" s="197"/>
      <c r="AU88" s="197"/>
      <c r="AV88" s="197"/>
      <c r="AW88" s="197"/>
      <c r="AX88" s="197"/>
      <c r="AY88" s="197"/>
      <c r="AZ88" s="197"/>
      <c r="BA88" s="197"/>
      <c r="BB88" s="197"/>
      <c r="BC88" s="197"/>
      <c r="BD88" s="74"/>
      <c r="BE88" s="74"/>
      <c r="BF88" s="74"/>
    </row>
    <row r="89" spans="1:58" s="49" customFormat="1" x14ac:dyDescent="0.2">
      <c r="A89" s="48"/>
      <c r="X89" s="50"/>
      <c r="Y89" s="50"/>
      <c r="AA89" s="74"/>
      <c r="AB89" s="74"/>
      <c r="AC89" s="74"/>
      <c r="AD89" s="74"/>
      <c r="AE89" s="74"/>
      <c r="AF89" s="74"/>
      <c r="AG89" s="74"/>
      <c r="AH89" s="74"/>
      <c r="AI89" s="74"/>
      <c r="AJ89" s="74"/>
      <c r="AK89" s="74"/>
      <c r="AL89" s="74"/>
      <c r="AM89" s="74"/>
      <c r="AN89" s="74"/>
      <c r="AO89" s="197"/>
      <c r="AP89" s="197"/>
      <c r="AQ89" s="197"/>
      <c r="AR89" s="197"/>
      <c r="AS89" s="197"/>
      <c r="AT89" s="197"/>
      <c r="AU89" s="197"/>
      <c r="AV89" s="197"/>
      <c r="AW89" s="197"/>
      <c r="AX89" s="197"/>
      <c r="AY89" s="197"/>
      <c r="AZ89" s="197"/>
      <c r="BA89" s="197"/>
      <c r="BB89" s="197"/>
      <c r="BC89" s="197"/>
      <c r="BD89" s="74"/>
      <c r="BE89" s="74"/>
      <c r="BF89" s="74"/>
    </row>
    <row r="90" spans="1:58" s="49" customFormat="1" x14ac:dyDescent="0.2">
      <c r="A90" s="48"/>
      <c r="X90" s="50"/>
      <c r="Y90" s="50"/>
      <c r="AA90" s="74"/>
      <c r="AB90" s="74"/>
      <c r="AC90" s="74"/>
      <c r="AD90" s="74"/>
      <c r="AE90" s="74"/>
      <c r="AF90" s="74"/>
      <c r="AG90" s="74"/>
      <c r="AH90" s="74"/>
      <c r="AI90" s="74"/>
      <c r="AJ90" s="74"/>
      <c r="AK90" s="74"/>
      <c r="AL90" s="74"/>
      <c r="AM90" s="74"/>
      <c r="AN90" s="74"/>
      <c r="AO90" s="197"/>
      <c r="AP90" s="197"/>
      <c r="AQ90" s="197"/>
      <c r="AR90" s="197"/>
      <c r="AS90" s="197"/>
      <c r="AT90" s="197"/>
      <c r="AU90" s="197"/>
      <c r="AV90" s="197"/>
      <c r="AW90" s="197"/>
      <c r="AX90" s="197"/>
      <c r="AY90" s="197"/>
      <c r="AZ90" s="197"/>
      <c r="BA90" s="197"/>
      <c r="BB90" s="197"/>
      <c r="BC90" s="197"/>
      <c r="BD90" s="74"/>
      <c r="BE90" s="74"/>
      <c r="BF90" s="74"/>
    </row>
    <row r="91" spans="1:58" s="49" customFormat="1" x14ac:dyDescent="0.2">
      <c r="A91" s="48"/>
      <c r="X91" s="50"/>
      <c r="Y91" s="50"/>
      <c r="AA91" s="74"/>
      <c r="AB91" s="74"/>
      <c r="AC91" s="74"/>
      <c r="AD91" s="74"/>
      <c r="AE91" s="74"/>
      <c r="AF91" s="74"/>
      <c r="AG91" s="74"/>
      <c r="AH91" s="74"/>
      <c r="AI91" s="74"/>
      <c r="AJ91" s="74"/>
      <c r="AK91" s="74"/>
      <c r="AL91" s="74"/>
      <c r="AM91" s="74"/>
      <c r="AN91" s="74"/>
      <c r="AO91" s="197"/>
      <c r="AP91" s="197"/>
      <c r="AQ91" s="197"/>
      <c r="AR91" s="197"/>
      <c r="AS91" s="197"/>
      <c r="AT91" s="197"/>
      <c r="AU91" s="197"/>
      <c r="AV91" s="197"/>
      <c r="AW91" s="197"/>
      <c r="AX91" s="197"/>
      <c r="AY91" s="197"/>
      <c r="AZ91" s="197"/>
      <c r="BA91" s="197"/>
      <c r="BB91" s="197"/>
      <c r="BC91" s="197"/>
      <c r="BD91" s="74"/>
      <c r="BE91" s="74"/>
      <c r="BF91" s="74"/>
    </row>
    <row r="92" spans="1:58" s="49" customFormat="1" x14ac:dyDescent="0.2">
      <c r="A92" s="48"/>
      <c r="X92" s="50"/>
      <c r="Y92" s="50"/>
      <c r="AA92" s="74"/>
      <c r="AB92" s="74"/>
      <c r="AC92" s="74"/>
      <c r="AD92" s="74"/>
      <c r="AE92" s="74"/>
      <c r="AF92" s="74"/>
      <c r="AG92" s="74"/>
      <c r="AH92" s="74"/>
      <c r="AI92" s="74"/>
      <c r="AJ92" s="74"/>
      <c r="AK92" s="74"/>
      <c r="AL92" s="74"/>
      <c r="AM92" s="74"/>
      <c r="AN92" s="74"/>
      <c r="AO92" s="197"/>
      <c r="AP92" s="197"/>
      <c r="AQ92" s="197"/>
      <c r="AR92" s="197"/>
      <c r="AS92" s="197"/>
      <c r="AT92" s="197"/>
      <c r="AU92" s="197"/>
      <c r="AV92" s="197"/>
      <c r="AW92" s="197"/>
      <c r="AX92" s="197"/>
      <c r="AY92" s="197"/>
      <c r="AZ92" s="197"/>
      <c r="BA92" s="197"/>
      <c r="BB92" s="197"/>
      <c r="BC92" s="197"/>
      <c r="BD92" s="74"/>
      <c r="BE92" s="74"/>
      <c r="BF92" s="74"/>
    </row>
    <row r="93" spans="1:58" s="49" customFormat="1" x14ac:dyDescent="0.2">
      <c r="A93" s="48"/>
      <c r="X93" s="50"/>
      <c r="Y93" s="50"/>
      <c r="AA93" s="74"/>
      <c r="AB93" s="74"/>
      <c r="AC93" s="74"/>
      <c r="AD93" s="74"/>
      <c r="AE93" s="74"/>
      <c r="AF93" s="74"/>
      <c r="AG93" s="74"/>
      <c r="AH93" s="74"/>
      <c r="AI93" s="74"/>
      <c r="AJ93" s="74"/>
      <c r="AK93" s="74"/>
      <c r="AL93" s="74"/>
      <c r="AM93" s="74"/>
      <c r="AN93" s="74"/>
      <c r="AO93" s="197"/>
      <c r="AP93" s="197"/>
      <c r="AQ93" s="197"/>
      <c r="AR93" s="197"/>
      <c r="AS93" s="197"/>
      <c r="AT93" s="197"/>
      <c r="AU93" s="197"/>
      <c r="AV93" s="197"/>
      <c r="AW93" s="197"/>
      <c r="AX93" s="197"/>
      <c r="AY93" s="197"/>
      <c r="AZ93" s="197"/>
      <c r="BA93" s="197"/>
      <c r="BB93" s="197"/>
      <c r="BC93" s="197"/>
      <c r="BD93" s="74"/>
      <c r="BE93" s="74"/>
      <c r="BF93" s="74"/>
    </row>
    <row r="94" spans="1:58" s="49" customFormat="1" x14ac:dyDescent="0.2">
      <c r="A94" s="48"/>
      <c r="X94" s="50"/>
      <c r="Y94" s="50"/>
      <c r="AA94" s="74"/>
      <c r="AB94" s="74"/>
      <c r="AC94" s="74"/>
      <c r="AD94" s="74"/>
      <c r="AE94" s="74"/>
      <c r="AF94" s="74"/>
      <c r="AG94" s="74"/>
      <c r="AH94" s="74"/>
      <c r="AI94" s="74"/>
      <c r="AJ94" s="74"/>
      <c r="AK94" s="74"/>
      <c r="AL94" s="74"/>
      <c r="AM94" s="74"/>
      <c r="AN94" s="74"/>
      <c r="AO94" s="197"/>
      <c r="AP94" s="197"/>
      <c r="AQ94" s="197"/>
      <c r="AR94" s="197"/>
      <c r="AS94" s="197"/>
      <c r="AT94" s="197"/>
      <c r="AU94" s="197"/>
      <c r="AV94" s="197"/>
      <c r="AW94" s="197"/>
      <c r="AX94" s="197"/>
      <c r="AY94" s="197"/>
      <c r="AZ94" s="197"/>
      <c r="BA94" s="197"/>
      <c r="BB94" s="197"/>
      <c r="BC94" s="197"/>
      <c r="BD94" s="74"/>
      <c r="BE94" s="74"/>
      <c r="BF94" s="74"/>
    </row>
    <row r="95" spans="1:58" s="49" customFormat="1" x14ac:dyDescent="0.2">
      <c r="A95" s="48"/>
      <c r="X95" s="50"/>
      <c r="Y95" s="50"/>
      <c r="AA95" s="74"/>
      <c r="AB95" s="74"/>
      <c r="AC95" s="74"/>
      <c r="AD95" s="74"/>
      <c r="AE95" s="74"/>
      <c r="AF95" s="74"/>
      <c r="AG95" s="74"/>
      <c r="AH95" s="74"/>
      <c r="AI95" s="74"/>
      <c r="AJ95" s="74"/>
      <c r="AK95" s="74"/>
      <c r="AL95" s="74"/>
      <c r="AM95" s="74"/>
      <c r="AN95" s="74"/>
      <c r="AO95" s="197"/>
      <c r="AP95" s="197"/>
      <c r="AQ95" s="197"/>
      <c r="AR95" s="197"/>
      <c r="AS95" s="197"/>
      <c r="AT95" s="197"/>
      <c r="AU95" s="197"/>
      <c r="AV95" s="197"/>
      <c r="AW95" s="197"/>
      <c r="AX95" s="197"/>
      <c r="AY95" s="197"/>
      <c r="AZ95" s="197"/>
      <c r="BA95" s="197"/>
      <c r="BB95" s="197"/>
      <c r="BC95" s="197"/>
      <c r="BD95" s="74"/>
      <c r="BE95" s="74"/>
      <c r="BF95" s="74"/>
    </row>
    <row r="96" spans="1:58" s="49" customFormat="1" x14ac:dyDescent="0.2">
      <c r="A96" s="48"/>
      <c r="X96" s="50"/>
      <c r="Y96" s="50"/>
      <c r="AA96" s="74"/>
      <c r="AB96" s="74"/>
      <c r="AC96" s="74"/>
      <c r="AD96" s="74"/>
      <c r="AE96" s="74"/>
      <c r="AF96" s="74"/>
      <c r="AG96" s="74"/>
      <c r="AH96" s="74"/>
      <c r="AI96" s="74"/>
      <c r="AJ96" s="74"/>
      <c r="AK96" s="74"/>
      <c r="AL96" s="74"/>
      <c r="AM96" s="74"/>
      <c r="AN96" s="74"/>
      <c r="AO96" s="197"/>
      <c r="AP96" s="197"/>
      <c r="AQ96" s="197"/>
      <c r="AR96" s="197"/>
      <c r="AS96" s="197"/>
      <c r="AT96" s="197"/>
      <c r="AU96" s="197"/>
      <c r="AV96" s="197"/>
      <c r="AW96" s="197"/>
      <c r="AX96" s="197"/>
      <c r="AY96" s="197"/>
      <c r="AZ96" s="197"/>
      <c r="BA96" s="197"/>
      <c r="BB96" s="197"/>
      <c r="BC96" s="197"/>
      <c r="BD96" s="74"/>
      <c r="BE96" s="74"/>
      <c r="BF96" s="74"/>
    </row>
    <row r="97" spans="1:58" s="49" customFormat="1" x14ac:dyDescent="0.2">
      <c r="A97" s="48"/>
      <c r="X97" s="50"/>
      <c r="Y97" s="50"/>
      <c r="AA97" s="74"/>
      <c r="AB97" s="74"/>
      <c r="AC97" s="74"/>
      <c r="AD97" s="74"/>
      <c r="AE97" s="74"/>
      <c r="AF97" s="74"/>
      <c r="AG97" s="74"/>
      <c r="AH97" s="74"/>
      <c r="AI97" s="74"/>
      <c r="AJ97" s="74"/>
      <c r="AK97" s="74"/>
      <c r="AL97" s="74"/>
      <c r="AM97" s="74"/>
      <c r="AN97" s="74"/>
      <c r="AO97" s="197"/>
      <c r="AP97" s="197"/>
      <c r="AQ97" s="197"/>
      <c r="AR97" s="197"/>
      <c r="AS97" s="197"/>
      <c r="AT97" s="197"/>
      <c r="AU97" s="197"/>
      <c r="AV97" s="197"/>
      <c r="AW97" s="197"/>
      <c r="AX97" s="197"/>
      <c r="AY97" s="197"/>
      <c r="AZ97" s="197"/>
      <c r="BA97" s="197"/>
      <c r="BB97" s="197"/>
      <c r="BC97" s="197"/>
      <c r="BD97" s="74"/>
      <c r="BE97" s="74"/>
      <c r="BF97" s="74"/>
    </row>
    <row r="98" spans="1:58" s="49" customFormat="1" x14ac:dyDescent="0.2">
      <c r="A98" s="48"/>
      <c r="X98" s="50"/>
      <c r="Y98" s="50"/>
      <c r="AA98" s="74"/>
      <c r="AB98" s="74"/>
      <c r="AC98" s="74"/>
      <c r="AD98" s="74"/>
      <c r="AE98" s="74"/>
      <c r="AF98" s="74"/>
      <c r="AG98" s="74"/>
      <c r="AH98" s="74"/>
      <c r="AI98" s="74"/>
      <c r="AJ98" s="74"/>
      <c r="AK98" s="74"/>
      <c r="AL98" s="74"/>
      <c r="AM98" s="74"/>
      <c r="AN98" s="74"/>
      <c r="AO98" s="197"/>
      <c r="AP98" s="197"/>
      <c r="AQ98" s="197"/>
      <c r="AR98" s="197"/>
      <c r="AS98" s="197"/>
      <c r="AT98" s="197"/>
      <c r="AU98" s="197"/>
      <c r="AV98" s="197"/>
      <c r="AW98" s="197"/>
      <c r="AX98" s="197"/>
      <c r="AY98" s="197"/>
      <c r="AZ98" s="197"/>
      <c r="BA98" s="197"/>
      <c r="BB98" s="197"/>
      <c r="BC98" s="197"/>
      <c r="BD98" s="74"/>
      <c r="BE98" s="74"/>
      <c r="BF98" s="74"/>
    </row>
    <row r="99" spans="1:58" s="49" customFormat="1" x14ac:dyDescent="0.2">
      <c r="A99" s="48"/>
      <c r="X99" s="50"/>
      <c r="Y99" s="50"/>
      <c r="AA99" s="74"/>
      <c r="AB99" s="74"/>
      <c r="AC99" s="74"/>
      <c r="AD99" s="74"/>
      <c r="AE99" s="74"/>
      <c r="AF99" s="74"/>
      <c r="AG99" s="74"/>
      <c r="AH99" s="74"/>
      <c r="AI99" s="74"/>
      <c r="AJ99" s="74"/>
      <c r="AK99" s="74"/>
      <c r="AL99" s="74"/>
      <c r="AM99" s="74"/>
      <c r="AN99" s="74"/>
      <c r="AO99" s="197"/>
      <c r="AP99" s="197"/>
      <c r="AQ99" s="197"/>
      <c r="AR99" s="197"/>
      <c r="AS99" s="197"/>
      <c r="AT99" s="197"/>
      <c r="AU99" s="197"/>
      <c r="AV99" s="197"/>
      <c r="AW99" s="197"/>
      <c r="AX99" s="197"/>
      <c r="AY99" s="197"/>
      <c r="AZ99" s="197"/>
      <c r="BA99" s="197"/>
      <c r="BB99" s="197"/>
      <c r="BC99" s="197"/>
      <c r="BD99" s="74"/>
      <c r="BE99" s="74"/>
      <c r="BF99" s="74"/>
    </row>
    <row r="100" spans="1:58" s="49" customFormat="1" x14ac:dyDescent="0.2">
      <c r="A100" s="48"/>
      <c r="X100" s="50"/>
      <c r="Y100" s="50"/>
      <c r="AA100" s="74"/>
      <c r="AB100" s="74"/>
      <c r="AC100" s="74"/>
      <c r="AD100" s="74"/>
      <c r="AE100" s="74"/>
      <c r="AF100" s="74"/>
      <c r="AG100" s="74"/>
      <c r="AH100" s="74"/>
      <c r="AI100" s="74"/>
      <c r="AJ100" s="74"/>
      <c r="AK100" s="74"/>
      <c r="AL100" s="74"/>
      <c r="AM100" s="74"/>
      <c r="AN100" s="74"/>
      <c r="AO100" s="197"/>
      <c r="AP100" s="197"/>
      <c r="AQ100" s="197"/>
      <c r="AR100" s="197"/>
      <c r="AS100" s="197"/>
      <c r="AT100" s="197"/>
      <c r="AU100" s="197"/>
      <c r="AV100" s="197"/>
      <c r="AW100" s="197"/>
      <c r="AX100" s="197"/>
      <c r="AY100" s="197"/>
      <c r="AZ100" s="197"/>
      <c r="BA100" s="197"/>
      <c r="BB100" s="197"/>
      <c r="BC100" s="197"/>
      <c r="BD100" s="74"/>
      <c r="BE100" s="74"/>
      <c r="BF100" s="74"/>
    </row>
    <row r="101" spans="1:58" s="49" customFormat="1" x14ac:dyDescent="0.2">
      <c r="A101" s="48"/>
      <c r="X101" s="50"/>
      <c r="Y101" s="50"/>
      <c r="AA101" s="74"/>
      <c r="AB101" s="74"/>
      <c r="AC101" s="74"/>
      <c r="AD101" s="74"/>
      <c r="AE101" s="74"/>
      <c r="AF101" s="74"/>
      <c r="AG101" s="74"/>
      <c r="AH101" s="74"/>
      <c r="AI101" s="74"/>
      <c r="AJ101" s="74"/>
      <c r="AK101" s="74"/>
      <c r="AL101" s="74"/>
      <c r="AM101" s="74"/>
      <c r="AN101" s="74"/>
      <c r="AO101" s="197"/>
      <c r="AP101" s="197"/>
      <c r="AQ101" s="197"/>
      <c r="AR101" s="197"/>
      <c r="AS101" s="197"/>
      <c r="AT101" s="197"/>
      <c r="AU101" s="197"/>
      <c r="AV101" s="197"/>
      <c r="AW101" s="197"/>
      <c r="AX101" s="197"/>
      <c r="AY101" s="197"/>
      <c r="AZ101" s="197"/>
      <c r="BA101" s="197"/>
      <c r="BB101" s="197"/>
      <c r="BC101" s="197"/>
      <c r="BD101" s="74"/>
      <c r="BE101" s="74"/>
      <c r="BF101" s="74"/>
    </row>
    <row r="102" spans="1:58" s="49" customFormat="1" x14ac:dyDescent="0.2">
      <c r="A102" s="48"/>
      <c r="X102" s="50"/>
      <c r="Y102" s="50"/>
      <c r="AA102" s="74"/>
      <c r="AB102" s="74"/>
      <c r="AC102" s="74"/>
      <c r="AD102" s="74"/>
      <c r="AE102" s="74"/>
      <c r="AF102" s="74"/>
      <c r="AG102" s="74"/>
      <c r="AH102" s="74"/>
      <c r="AI102" s="74"/>
      <c r="AJ102" s="74"/>
      <c r="AK102" s="74"/>
      <c r="AL102" s="74"/>
      <c r="AM102" s="74"/>
      <c r="AN102" s="74"/>
      <c r="AO102" s="197"/>
      <c r="AP102" s="197"/>
      <c r="AQ102" s="197"/>
      <c r="AR102" s="197"/>
      <c r="AS102" s="197"/>
      <c r="AT102" s="197"/>
      <c r="AU102" s="197"/>
      <c r="AV102" s="197"/>
      <c r="AW102" s="197"/>
      <c r="AX102" s="197"/>
      <c r="AY102" s="197"/>
      <c r="AZ102" s="197"/>
      <c r="BA102" s="197"/>
      <c r="BB102" s="197"/>
      <c r="BC102" s="197"/>
      <c r="BD102" s="74"/>
      <c r="BE102" s="74"/>
      <c r="BF102" s="74"/>
    </row>
    <row r="103" spans="1:58" s="49" customFormat="1" x14ac:dyDescent="0.2">
      <c r="A103" s="48"/>
      <c r="X103" s="50"/>
      <c r="Y103" s="50"/>
      <c r="AA103" s="74"/>
      <c r="AB103" s="74"/>
      <c r="AC103" s="74"/>
      <c r="AD103" s="74"/>
      <c r="AE103" s="74"/>
      <c r="AF103" s="74"/>
      <c r="AG103" s="74"/>
      <c r="AH103" s="74"/>
      <c r="AI103" s="74"/>
      <c r="AJ103" s="74"/>
      <c r="AK103" s="74"/>
      <c r="AL103" s="74"/>
      <c r="AM103" s="74"/>
      <c r="AN103" s="74"/>
      <c r="AO103" s="197"/>
      <c r="AP103" s="197"/>
      <c r="AQ103" s="197"/>
      <c r="AR103" s="197"/>
      <c r="AS103" s="197"/>
      <c r="AT103" s="197"/>
      <c r="AU103" s="197"/>
      <c r="AV103" s="197"/>
      <c r="AW103" s="197"/>
      <c r="AX103" s="197"/>
      <c r="AY103" s="197"/>
      <c r="AZ103" s="197"/>
      <c r="BA103" s="197"/>
      <c r="BB103" s="197"/>
      <c r="BC103" s="197"/>
      <c r="BD103" s="74"/>
      <c r="BE103" s="74"/>
      <c r="BF103" s="74"/>
    </row>
    <row r="104" spans="1:58" s="49" customFormat="1" x14ac:dyDescent="0.2">
      <c r="A104" s="48"/>
      <c r="X104" s="50"/>
      <c r="Y104" s="50"/>
      <c r="AA104" s="74"/>
      <c r="AB104" s="74"/>
      <c r="AC104" s="74"/>
      <c r="AD104" s="74"/>
      <c r="AE104" s="74"/>
      <c r="AF104" s="74"/>
      <c r="AG104" s="74"/>
      <c r="AH104" s="74"/>
      <c r="AI104" s="74"/>
      <c r="AJ104" s="74"/>
      <c r="AK104" s="74"/>
      <c r="AL104" s="74"/>
      <c r="AM104" s="74"/>
      <c r="AN104" s="74"/>
      <c r="AO104" s="197"/>
      <c r="AP104" s="197"/>
      <c r="AQ104" s="197"/>
      <c r="AR104" s="197"/>
      <c r="AS104" s="197"/>
      <c r="AT104" s="197"/>
      <c r="AU104" s="197"/>
      <c r="AV104" s="197"/>
      <c r="AW104" s="197"/>
      <c r="AX104" s="197"/>
      <c r="AY104" s="197"/>
      <c r="AZ104" s="197"/>
      <c r="BA104" s="197"/>
      <c r="BB104" s="197"/>
      <c r="BC104" s="197"/>
      <c r="BD104" s="74"/>
      <c r="BE104" s="74"/>
      <c r="BF104" s="74"/>
    </row>
    <row r="105" spans="1:58" s="49" customFormat="1" x14ac:dyDescent="0.2">
      <c r="A105" s="48"/>
      <c r="X105" s="50"/>
      <c r="Y105" s="50"/>
      <c r="AA105" s="74"/>
      <c r="AB105" s="74"/>
      <c r="AC105" s="74"/>
      <c r="AD105" s="74"/>
      <c r="AE105" s="74"/>
      <c r="AF105" s="74"/>
      <c r="AG105" s="74"/>
      <c r="AH105" s="74"/>
      <c r="AI105" s="74"/>
      <c r="AJ105" s="74"/>
      <c r="AK105" s="74"/>
      <c r="AL105" s="74"/>
      <c r="AM105" s="74"/>
      <c r="AN105" s="74"/>
      <c r="AO105" s="197"/>
      <c r="AP105" s="197"/>
      <c r="AQ105" s="197"/>
      <c r="AR105" s="197"/>
      <c r="AS105" s="197"/>
      <c r="AT105" s="197"/>
      <c r="AU105" s="197"/>
      <c r="AV105" s="197"/>
      <c r="AW105" s="197"/>
      <c r="AX105" s="197"/>
      <c r="AY105" s="197"/>
      <c r="AZ105" s="197"/>
      <c r="BA105" s="197"/>
      <c r="BB105" s="197"/>
      <c r="BC105" s="197"/>
      <c r="BD105" s="74"/>
      <c r="BE105" s="74"/>
      <c r="BF105" s="74"/>
    </row>
    <row r="106" spans="1:58" s="49" customFormat="1" x14ac:dyDescent="0.2">
      <c r="A106" s="48"/>
      <c r="X106" s="50"/>
      <c r="Y106" s="50"/>
      <c r="AA106" s="74"/>
      <c r="AB106" s="74"/>
      <c r="AC106" s="74"/>
      <c r="AD106" s="74"/>
      <c r="AE106" s="74"/>
      <c r="AF106" s="74"/>
      <c r="AG106" s="74"/>
      <c r="AH106" s="74"/>
      <c r="AI106" s="74"/>
      <c r="AJ106" s="74"/>
      <c r="AK106" s="74"/>
      <c r="AL106" s="74"/>
      <c r="AM106" s="74"/>
      <c r="AN106" s="74"/>
      <c r="AO106" s="197"/>
      <c r="AP106" s="197"/>
      <c r="AQ106" s="197"/>
      <c r="AR106" s="197"/>
      <c r="AS106" s="197"/>
      <c r="AT106" s="197"/>
      <c r="AU106" s="197"/>
      <c r="AV106" s="197"/>
      <c r="AW106" s="197"/>
      <c r="AX106" s="197"/>
      <c r="AY106" s="197"/>
      <c r="AZ106" s="197"/>
      <c r="BA106" s="197"/>
      <c r="BB106" s="197"/>
      <c r="BC106" s="197"/>
      <c r="BD106" s="74"/>
      <c r="BE106" s="74"/>
      <c r="BF106" s="74"/>
    </row>
    <row r="107" spans="1:58" s="49" customFormat="1" x14ac:dyDescent="0.2">
      <c r="A107" s="48"/>
      <c r="X107" s="50"/>
      <c r="Y107" s="50"/>
      <c r="AA107" s="74"/>
      <c r="AB107" s="74"/>
      <c r="AC107" s="74"/>
      <c r="AD107" s="74"/>
      <c r="AE107" s="74"/>
      <c r="AF107" s="74"/>
      <c r="AG107" s="74"/>
      <c r="AH107" s="74"/>
      <c r="AI107" s="74"/>
      <c r="AJ107" s="74"/>
      <c r="AK107" s="74"/>
      <c r="AL107" s="74"/>
      <c r="AM107" s="74"/>
      <c r="AN107" s="74"/>
      <c r="AO107" s="197"/>
      <c r="AP107" s="197"/>
      <c r="AQ107" s="197"/>
      <c r="AR107" s="197"/>
      <c r="AS107" s="197"/>
      <c r="AT107" s="197"/>
      <c r="AU107" s="197"/>
      <c r="AV107" s="197"/>
      <c r="AW107" s="197"/>
      <c r="AX107" s="197"/>
      <c r="AY107" s="197"/>
      <c r="AZ107" s="197"/>
      <c r="BA107" s="197"/>
      <c r="BB107" s="197"/>
      <c r="BC107" s="197"/>
      <c r="BD107" s="74"/>
      <c r="BE107" s="74"/>
      <c r="BF107" s="74"/>
    </row>
    <row r="108" spans="1:58" s="49" customFormat="1" x14ac:dyDescent="0.2">
      <c r="A108" s="48"/>
      <c r="C108" s="52"/>
      <c r="D108" s="52"/>
      <c r="E108" s="52"/>
      <c r="F108" s="52"/>
      <c r="G108" s="52"/>
      <c r="X108" s="50"/>
      <c r="Y108" s="50"/>
      <c r="AA108" s="74"/>
      <c r="AB108" s="74"/>
      <c r="AC108" s="74"/>
      <c r="AD108" s="74"/>
      <c r="AE108" s="74"/>
      <c r="AF108" s="74"/>
      <c r="AG108" s="74"/>
      <c r="AH108" s="74"/>
      <c r="AI108" s="74"/>
      <c r="AJ108" s="74"/>
      <c r="AK108" s="74"/>
      <c r="AL108" s="74"/>
      <c r="AM108" s="74"/>
      <c r="AN108" s="74"/>
      <c r="AO108" s="197"/>
      <c r="AP108" s="197"/>
      <c r="AQ108" s="197"/>
      <c r="AR108" s="197"/>
      <c r="AS108" s="197"/>
      <c r="AT108" s="197"/>
      <c r="AU108" s="197"/>
      <c r="AV108" s="197"/>
      <c r="AW108" s="197"/>
      <c r="AX108" s="197"/>
      <c r="AY108" s="197"/>
      <c r="AZ108" s="197"/>
      <c r="BA108" s="197"/>
      <c r="BB108" s="197"/>
      <c r="BC108" s="197"/>
      <c r="BD108" s="74"/>
      <c r="BE108" s="74"/>
      <c r="BF108" s="74"/>
    </row>
    <row r="109" spans="1:58" s="49" customFormat="1" x14ac:dyDescent="0.2">
      <c r="A109" s="48"/>
      <c r="C109" s="52"/>
      <c r="D109" s="52"/>
      <c r="E109" s="52"/>
      <c r="F109" s="52"/>
      <c r="G109" s="52"/>
      <c r="X109" s="50"/>
      <c r="Y109" s="50"/>
      <c r="AA109" s="74"/>
      <c r="AB109" s="74"/>
      <c r="AC109" s="74"/>
      <c r="AD109" s="74"/>
      <c r="AE109" s="74"/>
      <c r="AF109" s="74"/>
      <c r="AG109" s="74"/>
      <c r="AH109" s="74"/>
      <c r="AI109" s="74"/>
      <c r="AJ109" s="74"/>
      <c r="AK109" s="74"/>
      <c r="AL109" s="74"/>
      <c r="AM109" s="74"/>
      <c r="AN109" s="74"/>
      <c r="AO109" s="197"/>
      <c r="AP109" s="197"/>
      <c r="AQ109" s="197"/>
      <c r="AR109" s="197"/>
      <c r="AS109" s="197"/>
      <c r="AT109" s="197"/>
      <c r="AU109" s="197"/>
      <c r="AV109" s="197"/>
      <c r="AW109" s="197"/>
      <c r="AX109" s="197"/>
      <c r="AY109" s="197"/>
      <c r="AZ109" s="197"/>
      <c r="BA109" s="197"/>
      <c r="BB109" s="197"/>
      <c r="BC109" s="197"/>
      <c r="BD109" s="74"/>
      <c r="BE109" s="74"/>
      <c r="BF109" s="74"/>
    </row>
  </sheetData>
  <mergeCells count="2">
    <mergeCell ref="H1:J1"/>
    <mergeCell ref="E9:G9"/>
  </mergeCells>
  <hyperlinks>
    <hyperlink ref="H1:J1" location="Contents!A1" display="Back to contents"/>
  </hyperlink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locked="0" defaultSize="0" autoLine="0" autoPict="0">
                <anchor moveWithCells="1">
                  <from>
                    <xdr:col>2</xdr:col>
                    <xdr:colOff>19050</xdr:colOff>
                    <xdr:row>2</xdr:row>
                    <xdr:rowOff>76200</xdr:rowOff>
                  </from>
                  <to>
                    <xdr:col>8</xdr:col>
                    <xdr:colOff>123825</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5"/>
  <sheetViews>
    <sheetView zoomScaleNormal="100" workbookViewId="0">
      <selection activeCell="B35" sqref="B35"/>
    </sheetView>
  </sheetViews>
  <sheetFormatPr defaultRowHeight="15" x14ac:dyDescent="0.25"/>
  <cols>
    <col min="1" max="1" width="16.140625" style="159" customWidth="1"/>
    <col min="2" max="2" width="118.28515625" style="159" customWidth="1"/>
    <col min="3" max="3" width="15.140625" style="159" customWidth="1"/>
    <col min="4" max="4" width="64.7109375" style="159" customWidth="1"/>
    <col min="5" max="16384" width="9.140625" style="159"/>
  </cols>
  <sheetData>
    <row r="1" spans="1:3" ht="18" x14ac:dyDescent="0.25">
      <c r="A1" s="169" t="s">
        <v>373</v>
      </c>
      <c r="B1" s="165"/>
      <c r="C1" s="162" t="s">
        <v>16</v>
      </c>
    </row>
    <row r="3" spans="1:3" x14ac:dyDescent="0.25">
      <c r="A3" s="160" t="s">
        <v>374</v>
      </c>
      <c r="B3" s="160" t="s">
        <v>375</v>
      </c>
    </row>
    <row r="4" spans="1:3" s="160" customFormat="1" ht="12.75" x14ac:dyDescent="0.25">
      <c r="A4" s="161" t="s">
        <v>376</v>
      </c>
      <c r="B4" s="161" t="s">
        <v>377</v>
      </c>
    </row>
    <row r="5" spans="1:3" x14ac:dyDescent="0.25">
      <c r="A5" s="198" t="s">
        <v>378</v>
      </c>
      <c r="B5" s="199" t="s">
        <v>379</v>
      </c>
    </row>
    <row r="6" spans="1:3" x14ac:dyDescent="0.25">
      <c r="A6" s="198" t="s">
        <v>380</v>
      </c>
      <c r="B6" s="199" t="s">
        <v>381</v>
      </c>
    </row>
    <row r="7" spans="1:3" x14ac:dyDescent="0.25">
      <c r="A7" s="198" t="s">
        <v>382</v>
      </c>
      <c r="B7" s="199" t="s">
        <v>383</v>
      </c>
    </row>
    <row r="8" spans="1:3" x14ac:dyDescent="0.25">
      <c r="A8" s="198" t="s">
        <v>384</v>
      </c>
      <c r="B8" s="199" t="s">
        <v>385</v>
      </c>
    </row>
    <row r="9" spans="1:3" x14ac:dyDescent="0.25">
      <c r="A9" s="198" t="s">
        <v>386</v>
      </c>
      <c r="B9" s="199" t="s">
        <v>387</v>
      </c>
    </row>
    <row r="10" spans="1:3" x14ac:dyDescent="0.25">
      <c r="A10" s="198" t="s">
        <v>388</v>
      </c>
      <c r="B10" s="199" t="s">
        <v>389</v>
      </c>
    </row>
    <row r="11" spans="1:3" x14ac:dyDescent="0.25">
      <c r="A11" s="198" t="s">
        <v>390</v>
      </c>
      <c r="B11" s="199" t="s">
        <v>391</v>
      </c>
    </row>
    <row r="12" spans="1:3" x14ac:dyDescent="0.25">
      <c r="A12" s="198" t="s">
        <v>392</v>
      </c>
      <c r="B12" s="199" t="s">
        <v>393</v>
      </c>
    </row>
    <row r="13" spans="1:3" x14ac:dyDescent="0.25">
      <c r="A13" s="198" t="s">
        <v>394</v>
      </c>
      <c r="B13" s="199" t="s">
        <v>395</v>
      </c>
    </row>
    <row r="14" spans="1:3" s="160" customFormat="1" ht="12.75" x14ac:dyDescent="0.25">
      <c r="A14" s="161" t="s">
        <v>396</v>
      </c>
      <c r="B14" s="161" t="s">
        <v>397</v>
      </c>
    </row>
    <row r="15" spans="1:3" x14ac:dyDescent="0.25">
      <c r="A15" s="198" t="s">
        <v>398</v>
      </c>
      <c r="B15" s="199" t="s">
        <v>399</v>
      </c>
    </row>
    <row r="16" spans="1:3" x14ac:dyDescent="0.25">
      <c r="A16" s="198" t="s">
        <v>400</v>
      </c>
      <c r="B16" s="199" t="s">
        <v>401</v>
      </c>
    </row>
    <row r="17" spans="1:2" x14ac:dyDescent="0.25">
      <c r="A17" s="198" t="s">
        <v>402</v>
      </c>
      <c r="B17" s="199" t="s">
        <v>403</v>
      </c>
    </row>
    <row r="18" spans="1:2" x14ac:dyDescent="0.25">
      <c r="A18" s="198" t="s">
        <v>404</v>
      </c>
      <c r="B18" s="199" t="s">
        <v>405</v>
      </c>
    </row>
    <row r="19" spans="1:2" x14ac:dyDescent="0.25">
      <c r="A19" s="198" t="s">
        <v>406</v>
      </c>
      <c r="B19" s="199" t="s">
        <v>407</v>
      </c>
    </row>
    <row r="20" spans="1:2" x14ac:dyDescent="0.25">
      <c r="A20" s="198" t="s">
        <v>408</v>
      </c>
      <c r="B20" s="199" t="s">
        <v>409</v>
      </c>
    </row>
    <row r="21" spans="1:2" x14ac:dyDescent="0.25">
      <c r="A21" s="198" t="s">
        <v>410</v>
      </c>
      <c r="B21" s="199" t="s">
        <v>411</v>
      </c>
    </row>
    <row r="22" spans="1:2" x14ac:dyDescent="0.25">
      <c r="A22" s="198" t="s">
        <v>412</v>
      </c>
      <c r="B22" s="199" t="s">
        <v>413</v>
      </c>
    </row>
    <row r="23" spans="1:2" s="160" customFormat="1" ht="12.75" x14ac:dyDescent="0.25">
      <c r="A23" s="161" t="s">
        <v>414</v>
      </c>
      <c r="B23" s="161" t="s">
        <v>415</v>
      </c>
    </row>
    <row r="24" spans="1:2" x14ac:dyDescent="0.25">
      <c r="A24" s="198" t="s">
        <v>416</v>
      </c>
      <c r="B24" s="199" t="s">
        <v>417</v>
      </c>
    </row>
    <row r="25" spans="1:2" x14ac:dyDescent="0.25">
      <c r="A25" s="198" t="s">
        <v>418</v>
      </c>
      <c r="B25" s="199" t="s">
        <v>419</v>
      </c>
    </row>
    <row r="26" spans="1:2" x14ac:dyDescent="0.25">
      <c r="A26" s="198" t="s">
        <v>420</v>
      </c>
      <c r="B26" s="199" t="s">
        <v>421</v>
      </c>
    </row>
    <row r="27" spans="1:2" x14ac:dyDescent="0.25">
      <c r="A27" s="198" t="s">
        <v>422</v>
      </c>
      <c r="B27" s="199" t="s">
        <v>423</v>
      </c>
    </row>
    <row r="28" spans="1:2" x14ac:dyDescent="0.25">
      <c r="A28" s="198" t="s">
        <v>424</v>
      </c>
      <c r="B28" s="199" t="s">
        <v>425</v>
      </c>
    </row>
    <row r="29" spans="1:2" x14ac:dyDescent="0.25">
      <c r="A29" s="198" t="s">
        <v>426</v>
      </c>
      <c r="B29" s="199" t="s">
        <v>427</v>
      </c>
    </row>
    <row r="30" spans="1:2" x14ac:dyDescent="0.25">
      <c r="A30" s="198" t="s">
        <v>428</v>
      </c>
      <c r="B30" s="199" t="s">
        <v>429</v>
      </c>
    </row>
    <row r="31" spans="1:2" x14ac:dyDescent="0.25">
      <c r="A31" s="198" t="s">
        <v>430</v>
      </c>
      <c r="B31" s="199" t="s">
        <v>431</v>
      </c>
    </row>
    <row r="32" spans="1:2" x14ac:dyDescent="0.25">
      <c r="A32" s="198" t="s">
        <v>432</v>
      </c>
      <c r="B32" s="199" t="s">
        <v>433</v>
      </c>
    </row>
    <row r="33" spans="1:2" x14ac:dyDescent="0.25">
      <c r="A33" s="198" t="s">
        <v>434</v>
      </c>
      <c r="B33" s="199" t="s">
        <v>435</v>
      </c>
    </row>
    <row r="34" spans="1:2" x14ac:dyDescent="0.25">
      <c r="A34" s="198" t="s">
        <v>436</v>
      </c>
      <c r="B34" s="199" t="s">
        <v>437</v>
      </c>
    </row>
    <row r="35" spans="1:2" x14ac:dyDescent="0.25">
      <c r="A35" s="198" t="s">
        <v>438</v>
      </c>
      <c r="B35" s="199" t="s">
        <v>439</v>
      </c>
    </row>
    <row r="36" spans="1:2" x14ac:dyDescent="0.25">
      <c r="A36" s="198" t="s">
        <v>440</v>
      </c>
      <c r="B36" s="199" t="s">
        <v>441</v>
      </c>
    </row>
    <row r="37" spans="1:2" x14ac:dyDescent="0.25">
      <c r="A37" s="198" t="s">
        <v>442</v>
      </c>
      <c r="B37" s="199" t="s">
        <v>443</v>
      </c>
    </row>
    <row r="38" spans="1:2" x14ac:dyDescent="0.25">
      <c r="A38" s="198" t="s">
        <v>444</v>
      </c>
      <c r="B38" s="199" t="s">
        <v>445</v>
      </c>
    </row>
    <row r="39" spans="1:2" x14ac:dyDescent="0.25">
      <c r="A39" s="198" t="s">
        <v>446</v>
      </c>
      <c r="B39" s="199" t="s">
        <v>447</v>
      </c>
    </row>
    <row r="40" spans="1:2" x14ac:dyDescent="0.25">
      <c r="A40" s="198" t="s">
        <v>448</v>
      </c>
      <c r="B40" s="199" t="s">
        <v>449</v>
      </c>
    </row>
    <row r="41" spans="1:2" s="160" customFormat="1" ht="12.75" x14ac:dyDescent="0.25">
      <c r="A41" s="161" t="s">
        <v>450</v>
      </c>
      <c r="B41" s="161" t="s">
        <v>451</v>
      </c>
    </row>
    <row r="42" spans="1:2" x14ac:dyDescent="0.25">
      <c r="A42" s="198" t="s">
        <v>452</v>
      </c>
      <c r="B42" s="199" t="s">
        <v>453</v>
      </c>
    </row>
    <row r="43" spans="1:2" x14ac:dyDescent="0.25">
      <c r="A43" s="198" t="s">
        <v>454</v>
      </c>
      <c r="B43" s="199" t="s">
        <v>455</v>
      </c>
    </row>
    <row r="44" spans="1:2" x14ac:dyDescent="0.25">
      <c r="A44" s="198" t="s">
        <v>456</v>
      </c>
      <c r="B44" s="199" t="s">
        <v>457</v>
      </c>
    </row>
    <row r="45" spans="1:2" x14ac:dyDescent="0.25">
      <c r="A45" s="198" t="s">
        <v>458</v>
      </c>
      <c r="B45" s="199" t="s">
        <v>459</v>
      </c>
    </row>
    <row r="46" spans="1:2" x14ac:dyDescent="0.25">
      <c r="A46" s="198" t="s">
        <v>460</v>
      </c>
      <c r="B46" s="199" t="s">
        <v>461</v>
      </c>
    </row>
    <row r="47" spans="1:2" x14ac:dyDescent="0.25">
      <c r="A47" s="161" t="s">
        <v>462</v>
      </c>
      <c r="B47" s="161" t="s">
        <v>463</v>
      </c>
    </row>
    <row r="48" spans="1:2" x14ac:dyDescent="0.25">
      <c r="A48" s="198" t="s">
        <v>464</v>
      </c>
      <c r="B48" s="199" t="s">
        <v>465</v>
      </c>
    </row>
    <row r="49" spans="1:2" x14ac:dyDescent="0.25">
      <c r="A49" s="198" t="s">
        <v>466</v>
      </c>
      <c r="B49" s="199" t="s">
        <v>467</v>
      </c>
    </row>
    <row r="50" spans="1:2" x14ac:dyDescent="0.25">
      <c r="A50" s="198" t="s">
        <v>468</v>
      </c>
      <c r="B50" s="199" t="s">
        <v>469</v>
      </c>
    </row>
    <row r="51" spans="1:2" x14ac:dyDescent="0.25">
      <c r="A51" s="198" t="s">
        <v>470</v>
      </c>
      <c r="B51" s="199" t="s">
        <v>471</v>
      </c>
    </row>
    <row r="52" spans="1:2" s="160" customFormat="1" ht="12.75" x14ac:dyDescent="0.25">
      <c r="A52" s="161" t="s">
        <v>472</v>
      </c>
      <c r="B52" s="161" t="s">
        <v>473</v>
      </c>
    </row>
    <row r="53" spans="1:2" x14ac:dyDescent="0.25">
      <c r="A53" s="198" t="s">
        <v>474</v>
      </c>
      <c r="B53" s="199" t="s">
        <v>475</v>
      </c>
    </row>
    <row r="54" spans="1:2" x14ac:dyDescent="0.25">
      <c r="A54" s="198" t="s">
        <v>476</v>
      </c>
      <c r="B54" s="199" t="s">
        <v>477</v>
      </c>
    </row>
    <row r="55" spans="1:2" x14ac:dyDescent="0.25">
      <c r="A55" s="198" t="s">
        <v>478</v>
      </c>
      <c r="B55" s="199" t="s">
        <v>479</v>
      </c>
    </row>
    <row r="56" spans="1:2" x14ac:dyDescent="0.25">
      <c r="A56" s="198" t="s">
        <v>480</v>
      </c>
      <c r="B56" s="199" t="s">
        <v>481</v>
      </c>
    </row>
    <row r="57" spans="1:2" x14ac:dyDescent="0.25">
      <c r="A57" s="198" t="s">
        <v>482</v>
      </c>
      <c r="B57" s="199" t="s">
        <v>483</v>
      </c>
    </row>
    <row r="58" spans="1:2" x14ac:dyDescent="0.25">
      <c r="A58" s="198" t="s">
        <v>484</v>
      </c>
      <c r="B58" s="199" t="s">
        <v>485</v>
      </c>
    </row>
    <row r="59" spans="1:2" x14ac:dyDescent="0.25">
      <c r="A59" s="198" t="s">
        <v>486</v>
      </c>
      <c r="B59" s="199" t="s">
        <v>487</v>
      </c>
    </row>
    <row r="60" spans="1:2" s="160" customFormat="1" ht="12.75" x14ac:dyDescent="0.25">
      <c r="A60" s="161" t="s">
        <v>490</v>
      </c>
      <c r="B60" s="161" t="s">
        <v>491</v>
      </c>
    </row>
    <row r="61" spans="1:2" s="160" customFormat="1" ht="12.75" x14ac:dyDescent="0.25">
      <c r="A61" s="198" t="s">
        <v>488</v>
      </c>
      <c r="B61" s="199" t="s">
        <v>489</v>
      </c>
    </row>
    <row r="62" spans="1:2" x14ac:dyDescent="0.25">
      <c r="A62" s="198" t="s">
        <v>492</v>
      </c>
      <c r="B62" s="199" t="s">
        <v>493</v>
      </c>
    </row>
    <row r="63" spans="1:2" x14ac:dyDescent="0.25">
      <c r="A63" s="198" t="s">
        <v>494</v>
      </c>
      <c r="B63" s="199" t="s">
        <v>495</v>
      </c>
    </row>
    <row r="64" spans="1:2" x14ac:dyDescent="0.25">
      <c r="A64" s="198" t="s">
        <v>496</v>
      </c>
      <c r="B64" s="199" t="s">
        <v>497</v>
      </c>
    </row>
    <row r="65" spans="1:2" x14ac:dyDescent="0.25">
      <c r="A65" s="198" t="s">
        <v>498</v>
      </c>
      <c r="B65" s="199" t="s">
        <v>499</v>
      </c>
    </row>
    <row r="66" spans="1:2" x14ac:dyDescent="0.25">
      <c r="A66" s="198" t="s">
        <v>500</v>
      </c>
      <c r="B66" s="199" t="s">
        <v>501</v>
      </c>
    </row>
    <row r="67" spans="1:2" s="160" customFormat="1" ht="12.75" x14ac:dyDescent="0.25">
      <c r="A67" s="161" t="s">
        <v>502</v>
      </c>
      <c r="B67" s="161" t="s">
        <v>503</v>
      </c>
    </row>
    <row r="68" spans="1:2" x14ac:dyDescent="0.25">
      <c r="A68" s="198" t="s">
        <v>502</v>
      </c>
      <c r="B68" s="199" t="s">
        <v>504</v>
      </c>
    </row>
    <row r="69" spans="1:2" s="160" customFormat="1" ht="12.75" x14ac:dyDescent="0.25">
      <c r="A69" s="161" t="s">
        <v>505</v>
      </c>
      <c r="B69" s="161" t="s">
        <v>506</v>
      </c>
    </row>
    <row r="70" spans="1:2" x14ac:dyDescent="0.25">
      <c r="A70" s="198" t="s">
        <v>507</v>
      </c>
      <c r="B70" s="199" t="s">
        <v>508</v>
      </c>
    </row>
    <row r="71" spans="1:2" x14ac:dyDescent="0.25">
      <c r="A71" s="198" t="s">
        <v>509</v>
      </c>
      <c r="B71" s="199" t="s">
        <v>510</v>
      </c>
    </row>
    <row r="72" spans="1:2" x14ac:dyDescent="0.25">
      <c r="A72" s="198" t="s">
        <v>511</v>
      </c>
      <c r="B72" s="199" t="s">
        <v>512</v>
      </c>
    </row>
    <row r="73" spans="1:2" x14ac:dyDescent="0.25">
      <c r="A73" s="198" t="s">
        <v>513</v>
      </c>
      <c r="B73" s="199" t="s">
        <v>514</v>
      </c>
    </row>
    <row r="74" spans="1:2" x14ac:dyDescent="0.25">
      <c r="A74" s="198" t="s">
        <v>515</v>
      </c>
      <c r="B74" s="199" t="s">
        <v>516</v>
      </c>
    </row>
    <row r="75" spans="1:2" s="160" customFormat="1" ht="12.75" x14ac:dyDescent="0.25">
      <c r="A75" s="161" t="s">
        <v>517</v>
      </c>
      <c r="B75" s="161" t="s">
        <v>518</v>
      </c>
    </row>
    <row r="76" spans="1:2" x14ac:dyDescent="0.25">
      <c r="A76" s="198" t="s">
        <v>519</v>
      </c>
      <c r="B76" s="199" t="s">
        <v>520</v>
      </c>
    </row>
    <row r="77" spans="1:2" x14ac:dyDescent="0.25">
      <c r="A77" s="198" t="s">
        <v>521</v>
      </c>
      <c r="B77" s="199" t="s">
        <v>522</v>
      </c>
    </row>
    <row r="78" spans="1:2" x14ac:dyDescent="0.25">
      <c r="A78" s="198" t="s">
        <v>523</v>
      </c>
      <c r="B78" s="199" t="s">
        <v>524</v>
      </c>
    </row>
    <row r="79" spans="1:2" s="160" customFormat="1" ht="12.75" x14ac:dyDescent="0.25">
      <c r="A79" s="161" t="s">
        <v>525</v>
      </c>
      <c r="B79" s="161" t="s">
        <v>526</v>
      </c>
    </row>
    <row r="80" spans="1:2" x14ac:dyDescent="0.25">
      <c r="A80" s="198" t="s">
        <v>527</v>
      </c>
      <c r="B80" s="199" t="s">
        <v>528</v>
      </c>
    </row>
    <row r="81" spans="1:2" x14ac:dyDescent="0.25">
      <c r="A81" s="198" t="s">
        <v>529</v>
      </c>
      <c r="B81" s="199" t="s">
        <v>530</v>
      </c>
    </row>
    <row r="82" spans="1:2" x14ac:dyDescent="0.25">
      <c r="A82" s="198" t="s">
        <v>531</v>
      </c>
      <c r="B82" s="199" t="s">
        <v>532</v>
      </c>
    </row>
    <row r="83" spans="1:2" x14ac:dyDescent="0.25">
      <c r="A83" s="198" t="s">
        <v>533</v>
      </c>
      <c r="B83" s="199" t="s">
        <v>534</v>
      </c>
    </row>
    <row r="84" spans="1:2" x14ac:dyDescent="0.25">
      <c r="A84" s="198" t="s">
        <v>535</v>
      </c>
      <c r="B84" s="199" t="s">
        <v>536</v>
      </c>
    </row>
    <row r="85" spans="1:2" x14ac:dyDescent="0.25">
      <c r="A85" s="198" t="s">
        <v>537</v>
      </c>
      <c r="B85" s="199" t="s">
        <v>538</v>
      </c>
    </row>
    <row r="86" spans="1:2" x14ac:dyDescent="0.25">
      <c r="A86" s="198" t="s">
        <v>539</v>
      </c>
      <c r="B86" s="199" t="s">
        <v>540</v>
      </c>
    </row>
    <row r="87" spans="1:2" x14ac:dyDescent="0.25">
      <c r="A87" s="198" t="s">
        <v>541</v>
      </c>
      <c r="B87" s="199" t="s">
        <v>542</v>
      </c>
    </row>
    <row r="88" spans="1:2" s="160" customFormat="1" ht="12.75" x14ac:dyDescent="0.25">
      <c r="A88" s="161" t="s">
        <v>543</v>
      </c>
      <c r="B88" s="161" t="s">
        <v>544</v>
      </c>
    </row>
    <row r="89" spans="1:2" x14ac:dyDescent="0.25">
      <c r="A89" s="198" t="s">
        <v>545</v>
      </c>
      <c r="B89" s="199" t="s">
        <v>546</v>
      </c>
    </row>
    <row r="90" spans="1:2" x14ac:dyDescent="0.25">
      <c r="A90" s="198" t="s">
        <v>547</v>
      </c>
      <c r="B90" s="199" t="s">
        <v>548</v>
      </c>
    </row>
    <row r="91" spans="1:2" x14ac:dyDescent="0.25">
      <c r="A91" s="198" t="s">
        <v>549</v>
      </c>
      <c r="B91" s="199" t="s">
        <v>550</v>
      </c>
    </row>
    <row r="92" spans="1:2" x14ac:dyDescent="0.25">
      <c r="A92" s="198" t="s">
        <v>551</v>
      </c>
      <c r="B92" s="199" t="s">
        <v>552</v>
      </c>
    </row>
    <row r="93" spans="1:2" x14ac:dyDescent="0.25">
      <c r="A93" s="198" t="s">
        <v>553</v>
      </c>
      <c r="B93" s="199" t="s">
        <v>554</v>
      </c>
    </row>
    <row r="94" spans="1:2" x14ac:dyDescent="0.25">
      <c r="A94" s="198" t="s">
        <v>555</v>
      </c>
      <c r="B94" s="199" t="s">
        <v>556</v>
      </c>
    </row>
    <row r="95" spans="1:2" x14ac:dyDescent="0.25">
      <c r="A95" s="198" t="s">
        <v>557</v>
      </c>
      <c r="B95" s="199" t="s">
        <v>558</v>
      </c>
    </row>
    <row r="96" spans="1:2" x14ac:dyDescent="0.25">
      <c r="A96" s="198" t="s">
        <v>559</v>
      </c>
      <c r="B96" s="199" t="s">
        <v>560</v>
      </c>
    </row>
    <row r="97" spans="1:2" x14ac:dyDescent="0.25">
      <c r="A97" s="198" t="s">
        <v>561</v>
      </c>
      <c r="B97" s="199" t="s">
        <v>562</v>
      </c>
    </row>
    <row r="98" spans="1:2" s="160" customFormat="1" ht="12.75" x14ac:dyDescent="0.25">
      <c r="A98" s="161" t="s">
        <v>563</v>
      </c>
      <c r="B98" s="161" t="s">
        <v>564</v>
      </c>
    </row>
    <row r="99" spans="1:2" x14ac:dyDescent="0.25">
      <c r="A99" s="198" t="s">
        <v>565</v>
      </c>
      <c r="B99" s="199" t="s">
        <v>566</v>
      </c>
    </row>
    <row r="100" spans="1:2" x14ac:dyDescent="0.25">
      <c r="A100" s="198" t="s">
        <v>567</v>
      </c>
      <c r="B100" s="199" t="s">
        <v>568</v>
      </c>
    </row>
    <row r="101" spans="1:2" x14ac:dyDescent="0.25">
      <c r="A101" s="198" t="s">
        <v>569</v>
      </c>
      <c r="B101" s="199" t="s">
        <v>570</v>
      </c>
    </row>
    <row r="102" spans="1:2" x14ac:dyDescent="0.25">
      <c r="A102" s="198" t="s">
        <v>571</v>
      </c>
      <c r="B102" s="199" t="s">
        <v>572</v>
      </c>
    </row>
    <row r="103" spans="1:2" x14ac:dyDescent="0.25">
      <c r="A103" s="198" t="s">
        <v>573</v>
      </c>
      <c r="B103" s="199" t="s">
        <v>574</v>
      </c>
    </row>
    <row r="104" spans="1:2" x14ac:dyDescent="0.25">
      <c r="A104" s="198" t="s">
        <v>575</v>
      </c>
      <c r="B104" s="199" t="s">
        <v>576</v>
      </c>
    </row>
    <row r="105" spans="1:2" s="160" customFormat="1" ht="12.75" x14ac:dyDescent="0.25">
      <c r="A105" s="161" t="s">
        <v>577</v>
      </c>
      <c r="B105" s="161" t="s">
        <v>1465</v>
      </c>
    </row>
    <row r="106" spans="1:2" x14ac:dyDescent="0.25">
      <c r="A106" s="198" t="s">
        <v>578</v>
      </c>
      <c r="B106" s="199" t="s">
        <v>579</v>
      </c>
    </row>
    <row r="107" spans="1:2" x14ac:dyDescent="0.25">
      <c r="A107" s="198" t="s">
        <v>580</v>
      </c>
      <c r="B107" s="199" t="s">
        <v>581</v>
      </c>
    </row>
    <row r="108" spans="1:2" x14ac:dyDescent="0.25">
      <c r="A108" s="198" t="s">
        <v>582</v>
      </c>
      <c r="B108" s="199" t="s">
        <v>583</v>
      </c>
    </row>
    <row r="109" spans="1:2" x14ac:dyDescent="0.25">
      <c r="A109" s="198" t="s">
        <v>584</v>
      </c>
      <c r="B109" s="199" t="s">
        <v>585</v>
      </c>
    </row>
    <row r="110" spans="1:2" x14ac:dyDescent="0.25">
      <c r="A110" s="198" t="s">
        <v>586</v>
      </c>
      <c r="B110" s="199" t="s">
        <v>587</v>
      </c>
    </row>
    <row r="111" spans="1:2" x14ac:dyDescent="0.25">
      <c r="A111" s="198" t="s">
        <v>588</v>
      </c>
      <c r="B111" s="199" t="s">
        <v>589</v>
      </c>
    </row>
    <row r="112" spans="1:2" x14ac:dyDescent="0.25">
      <c r="A112" s="198" t="s">
        <v>590</v>
      </c>
      <c r="B112" s="199" t="s">
        <v>591</v>
      </c>
    </row>
    <row r="113" spans="1:2" x14ac:dyDescent="0.25">
      <c r="A113" s="198" t="s">
        <v>592</v>
      </c>
      <c r="B113" s="199" t="s">
        <v>593</v>
      </c>
    </row>
    <row r="114" spans="1:2" x14ac:dyDescent="0.25">
      <c r="A114" s="198" t="s">
        <v>594</v>
      </c>
      <c r="B114" s="199" t="s">
        <v>595</v>
      </c>
    </row>
    <row r="115" spans="1:2" x14ac:dyDescent="0.25">
      <c r="A115" s="198" t="s">
        <v>596</v>
      </c>
      <c r="B115" s="199" t="s">
        <v>597</v>
      </c>
    </row>
    <row r="116" spans="1:2" x14ac:dyDescent="0.25">
      <c r="A116" s="198" t="s">
        <v>598</v>
      </c>
      <c r="B116" s="199" t="s">
        <v>599</v>
      </c>
    </row>
    <row r="117" spans="1:2" x14ac:dyDescent="0.25">
      <c r="A117" s="198" t="s">
        <v>600</v>
      </c>
      <c r="B117" s="199" t="s">
        <v>601</v>
      </c>
    </row>
    <row r="118" spans="1:2" s="160" customFormat="1" ht="12.75" x14ac:dyDescent="0.25">
      <c r="A118" s="161" t="s">
        <v>602</v>
      </c>
      <c r="B118" s="161" t="s">
        <v>603</v>
      </c>
    </row>
    <row r="119" spans="1:2" x14ac:dyDescent="0.25">
      <c r="A119" s="198" t="s">
        <v>604</v>
      </c>
      <c r="B119" s="199" t="s">
        <v>605</v>
      </c>
    </row>
    <row r="120" spans="1:2" x14ac:dyDescent="0.25">
      <c r="A120" s="198" t="s">
        <v>606</v>
      </c>
      <c r="B120" s="199" t="s">
        <v>607</v>
      </c>
    </row>
    <row r="121" spans="1:2" x14ac:dyDescent="0.25">
      <c r="A121" s="198" t="s">
        <v>608</v>
      </c>
      <c r="B121" s="199" t="s">
        <v>609</v>
      </c>
    </row>
    <row r="122" spans="1:2" x14ac:dyDescent="0.25">
      <c r="A122" s="198" t="s">
        <v>610</v>
      </c>
      <c r="B122" s="199" t="s">
        <v>611</v>
      </c>
    </row>
    <row r="123" spans="1:2" s="160" customFormat="1" ht="12.75" x14ac:dyDescent="0.25">
      <c r="A123" s="161" t="s">
        <v>612</v>
      </c>
      <c r="B123" s="161" t="s">
        <v>613</v>
      </c>
    </row>
    <row r="124" spans="1:2" x14ac:dyDescent="0.25">
      <c r="A124" s="198" t="s">
        <v>614</v>
      </c>
      <c r="B124" s="199" t="s">
        <v>615</v>
      </c>
    </row>
    <row r="125" spans="1:2" x14ac:dyDescent="0.25">
      <c r="A125" s="198" t="s">
        <v>616</v>
      </c>
      <c r="B125" s="199" t="s">
        <v>617</v>
      </c>
    </row>
    <row r="126" spans="1:2" x14ac:dyDescent="0.25">
      <c r="A126" s="198" t="s">
        <v>618</v>
      </c>
      <c r="B126" s="199" t="s">
        <v>619</v>
      </c>
    </row>
    <row r="127" spans="1:2" x14ac:dyDescent="0.25">
      <c r="A127" s="198" t="s">
        <v>620</v>
      </c>
      <c r="B127" s="199" t="s">
        <v>621</v>
      </c>
    </row>
    <row r="128" spans="1:2" x14ac:dyDescent="0.25">
      <c r="A128" s="198" t="s">
        <v>622</v>
      </c>
      <c r="B128" s="199" t="s">
        <v>623</v>
      </c>
    </row>
    <row r="129" spans="1:2" x14ac:dyDescent="0.25">
      <c r="A129" s="198" t="s">
        <v>624</v>
      </c>
      <c r="B129" s="199" t="s">
        <v>625</v>
      </c>
    </row>
    <row r="130" spans="1:2" x14ac:dyDescent="0.25">
      <c r="A130" s="198" t="s">
        <v>626</v>
      </c>
      <c r="B130" s="199" t="s">
        <v>627</v>
      </c>
    </row>
    <row r="131" spans="1:2" s="160" customFormat="1" ht="12.75" x14ac:dyDescent="0.25">
      <c r="A131" s="161" t="s">
        <v>628</v>
      </c>
      <c r="B131" s="161" t="s">
        <v>629</v>
      </c>
    </row>
    <row r="132" spans="1:2" x14ac:dyDescent="0.25">
      <c r="A132" s="198" t="s">
        <v>628</v>
      </c>
      <c r="B132" s="199" t="s">
        <v>630</v>
      </c>
    </row>
    <row r="133" spans="1:2" x14ac:dyDescent="0.25">
      <c r="A133" s="161" t="s">
        <v>1565</v>
      </c>
      <c r="B133" s="161" t="s">
        <v>1566</v>
      </c>
    </row>
    <row r="134" spans="1:2" x14ac:dyDescent="0.25">
      <c r="A134" s="200" t="s">
        <v>631</v>
      </c>
      <c r="B134" s="199" t="s">
        <v>632</v>
      </c>
    </row>
    <row r="135" spans="1:2" x14ac:dyDescent="0.25">
      <c r="A135" s="198" t="s">
        <v>633</v>
      </c>
      <c r="B135" s="199" t="s">
        <v>634</v>
      </c>
    </row>
    <row r="136" spans="1:2" x14ac:dyDescent="0.25">
      <c r="A136" s="198" t="s">
        <v>635</v>
      </c>
      <c r="B136" s="199" t="s">
        <v>636</v>
      </c>
    </row>
    <row r="137" spans="1:2" x14ac:dyDescent="0.25">
      <c r="A137" s="198" t="s">
        <v>637</v>
      </c>
      <c r="B137" s="199" t="s">
        <v>638</v>
      </c>
    </row>
    <row r="138" spans="1:2" s="160" customFormat="1" ht="12.75" x14ac:dyDescent="0.25">
      <c r="A138" s="161" t="s">
        <v>639</v>
      </c>
      <c r="B138" s="161" t="s">
        <v>640</v>
      </c>
    </row>
    <row r="139" spans="1:2" x14ac:dyDescent="0.25">
      <c r="A139" s="198" t="s">
        <v>641</v>
      </c>
      <c r="B139" s="199" t="s">
        <v>642</v>
      </c>
    </row>
    <row r="140" spans="1:2" x14ac:dyDescent="0.25">
      <c r="A140" s="198" t="s">
        <v>643</v>
      </c>
      <c r="B140" s="199" t="s">
        <v>644</v>
      </c>
    </row>
    <row r="141" spans="1:2" x14ac:dyDescent="0.25">
      <c r="A141" s="198" t="s">
        <v>645</v>
      </c>
      <c r="B141" s="199" t="s">
        <v>646</v>
      </c>
    </row>
    <row r="142" spans="1:2" x14ac:dyDescent="0.25">
      <c r="A142" s="198" t="s">
        <v>647</v>
      </c>
      <c r="B142" s="199" t="s">
        <v>648</v>
      </c>
    </row>
    <row r="143" spans="1:2" x14ac:dyDescent="0.25">
      <c r="A143" s="198" t="s">
        <v>649</v>
      </c>
      <c r="B143" s="199" t="s">
        <v>650</v>
      </c>
    </row>
    <row r="144" spans="1:2" x14ac:dyDescent="0.25">
      <c r="A144" s="198" t="s">
        <v>651</v>
      </c>
      <c r="B144" s="199" t="s">
        <v>652</v>
      </c>
    </row>
    <row r="145" spans="1:2" x14ac:dyDescent="0.25">
      <c r="A145" s="198" t="s">
        <v>653</v>
      </c>
      <c r="B145" s="199" t="s">
        <v>654</v>
      </c>
    </row>
    <row r="146" spans="1:2" x14ac:dyDescent="0.25">
      <c r="A146" s="198" t="s">
        <v>655</v>
      </c>
      <c r="B146" s="199" t="s">
        <v>656</v>
      </c>
    </row>
    <row r="147" spans="1:2" s="160" customFormat="1" ht="12.75" x14ac:dyDescent="0.25">
      <c r="A147" s="161" t="s">
        <v>657</v>
      </c>
      <c r="B147" s="161" t="s">
        <v>658</v>
      </c>
    </row>
    <row r="148" spans="1:2" x14ac:dyDescent="0.25">
      <c r="A148" s="198" t="s">
        <v>659</v>
      </c>
      <c r="B148" s="199" t="s">
        <v>660</v>
      </c>
    </row>
    <row r="149" spans="1:2" x14ac:dyDescent="0.25">
      <c r="A149" s="198" t="s">
        <v>661</v>
      </c>
      <c r="B149" s="199" t="s">
        <v>662</v>
      </c>
    </row>
    <row r="150" spans="1:2" x14ac:dyDescent="0.25">
      <c r="A150" s="198" t="s">
        <v>663</v>
      </c>
      <c r="B150" s="199" t="s">
        <v>664</v>
      </c>
    </row>
    <row r="151" spans="1:2" x14ac:dyDescent="0.25">
      <c r="A151" s="198" t="s">
        <v>665</v>
      </c>
      <c r="B151" s="199" t="s">
        <v>666</v>
      </c>
    </row>
    <row r="152" spans="1:2" s="160" customFormat="1" ht="12.75" x14ac:dyDescent="0.25">
      <c r="A152" s="161" t="s">
        <v>667</v>
      </c>
      <c r="B152" s="161" t="s">
        <v>668</v>
      </c>
    </row>
    <row r="153" spans="1:2" x14ac:dyDescent="0.25">
      <c r="A153" s="198" t="s">
        <v>669</v>
      </c>
      <c r="B153" s="199" t="s">
        <v>670</v>
      </c>
    </row>
    <row r="154" spans="1:2" x14ac:dyDescent="0.25">
      <c r="A154" s="198" t="s">
        <v>671</v>
      </c>
      <c r="B154" s="199" t="s">
        <v>672</v>
      </c>
    </row>
    <row r="155" spans="1:2" s="160" customFormat="1" ht="12.75" x14ac:dyDescent="0.25">
      <c r="A155" s="161" t="s">
        <v>673</v>
      </c>
      <c r="B155" s="161" t="s">
        <v>674</v>
      </c>
    </row>
    <row r="156" spans="1:2" x14ac:dyDescent="0.25">
      <c r="A156" s="198" t="s">
        <v>675</v>
      </c>
      <c r="B156" s="199" t="s">
        <v>676</v>
      </c>
    </row>
    <row r="157" spans="1:2" x14ac:dyDescent="0.25">
      <c r="A157" s="198" t="s">
        <v>677</v>
      </c>
      <c r="B157" s="199" t="s">
        <v>678</v>
      </c>
    </row>
    <row r="158" spans="1:2" x14ac:dyDescent="0.25">
      <c r="A158" s="198" t="s">
        <v>679</v>
      </c>
      <c r="B158" s="199" t="s">
        <v>680</v>
      </c>
    </row>
    <row r="159" spans="1:2" x14ac:dyDescent="0.25">
      <c r="A159" s="198" t="s">
        <v>681</v>
      </c>
      <c r="B159" s="199" t="s">
        <v>682</v>
      </c>
    </row>
    <row r="160" spans="1:2" x14ac:dyDescent="0.25">
      <c r="A160" s="198" t="s">
        <v>683</v>
      </c>
      <c r="B160" s="199" t="s">
        <v>684</v>
      </c>
    </row>
    <row r="161" spans="1:2" x14ac:dyDescent="0.25">
      <c r="A161" s="198" t="s">
        <v>685</v>
      </c>
      <c r="B161" s="199" t="s">
        <v>686</v>
      </c>
    </row>
    <row r="162" spans="1:2" s="160" customFormat="1" ht="12.75" x14ac:dyDescent="0.25">
      <c r="A162" s="161" t="s">
        <v>687</v>
      </c>
      <c r="B162" s="161" t="s">
        <v>688</v>
      </c>
    </row>
    <row r="163" spans="1:2" x14ac:dyDescent="0.25">
      <c r="A163" s="198" t="s">
        <v>689</v>
      </c>
      <c r="B163" s="199" t="s">
        <v>690</v>
      </c>
    </row>
    <row r="164" spans="1:2" x14ac:dyDescent="0.25">
      <c r="A164" s="198" t="s">
        <v>691</v>
      </c>
      <c r="B164" s="199" t="s">
        <v>692</v>
      </c>
    </row>
    <row r="165" spans="1:2" x14ac:dyDescent="0.25">
      <c r="A165" s="198" t="s">
        <v>693</v>
      </c>
      <c r="B165" s="199" t="s">
        <v>694</v>
      </c>
    </row>
    <row r="166" spans="1:2" x14ac:dyDescent="0.25">
      <c r="A166" s="198" t="s">
        <v>695</v>
      </c>
      <c r="B166" s="199" t="s">
        <v>696</v>
      </c>
    </row>
    <row r="167" spans="1:2" x14ac:dyDescent="0.25">
      <c r="A167" s="198" t="s">
        <v>697</v>
      </c>
      <c r="B167" s="199" t="s">
        <v>698</v>
      </c>
    </row>
    <row r="168" spans="1:2" x14ac:dyDescent="0.25">
      <c r="A168" s="198" t="s">
        <v>699</v>
      </c>
      <c r="B168" s="199" t="s">
        <v>700</v>
      </c>
    </row>
    <row r="169" spans="1:2" s="160" customFormat="1" ht="12.75" x14ac:dyDescent="0.25">
      <c r="A169" s="161" t="s">
        <v>701</v>
      </c>
      <c r="B169" s="161" t="s">
        <v>702</v>
      </c>
    </row>
    <row r="170" spans="1:2" x14ac:dyDescent="0.25">
      <c r="A170" s="198" t="s">
        <v>703</v>
      </c>
      <c r="B170" s="199" t="s">
        <v>704</v>
      </c>
    </row>
    <row r="171" spans="1:2" x14ac:dyDescent="0.25">
      <c r="A171" s="198" t="s">
        <v>705</v>
      </c>
      <c r="B171" s="199" t="s">
        <v>706</v>
      </c>
    </row>
    <row r="172" spans="1:2" x14ac:dyDescent="0.25">
      <c r="A172" s="198" t="s">
        <v>707</v>
      </c>
      <c r="B172" s="199" t="s">
        <v>708</v>
      </c>
    </row>
    <row r="173" spans="1:2" x14ac:dyDescent="0.25">
      <c r="A173" s="198" t="s">
        <v>709</v>
      </c>
      <c r="B173" s="199" t="s">
        <v>710</v>
      </c>
    </row>
    <row r="174" spans="1:2" x14ac:dyDescent="0.25">
      <c r="A174" s="198" t="s">
        <v>711</v>
      </c>
      <c r="B174" s="199" t="s">
        <v>712</v>
      </c>
    </row>
    <row r="175" spans="1:2" x14ac:dyDescent="0.25">
      <c r="A175" s="198" t="s">
        <v>713</v>
      </c>
      <c r="B175" s="199" t="s">
        <v>714</v>
      </c>
    </row>
    <row r="176" spans="1:2" x14ac:dyDescent="0.25">
      <c r="A176" s="198" t="s">
        <v>715</v>
      </c>
      <c r="B176" s="199" t="s">
        <v>716</v>
      </c>
    </row>
    <row r="177" spans="1:2" s="160" customFormat="1" ht="12.75" x14ac:dyDescent="0.25">
      <c r="A177" s="161" t="s">
        <v>717</v>
      </c>
      <c r="B177" s="161" t="s">
        <v>718</v>
      </c>
    </row>
    <row r="178" spans="1:2" x14ac:dyDescent="0.25">
      <c r="A178" s="198" t="s">
        <v>717</v>
      </c>
      <c r="B178" s="199" t="s">
        <v>719</v>
      </c>
    </row>
    <row r="179" spans="1:2" s="160" customFormat="1" ht="12.75" x14ac:dyDescent="0.25">
      <c r="A179" s="161" t="s">
        <v>720</v>
      </c>
      <c r="B179" s="161" t="s">
        <v>721</v>
      </c>
    </row>
    <row r="180" spans="1:2" x14ac:dyDescent="0.25">
      <c r="A180" s="198" t="s">
        <v>722</v>
      </c>
      <c r="B180" s="199" t="s">
        <v>723</v>
      </c>
    </row>
    <row r="181" spans="1:2" x14ac:dyDescent="0.25">
      <c r="A181" s="198" t="s">
        <v>724</v>
      </c>
      <c r="B181" s="199" t="s">
        <v>725</v>
      </c>
    </row>
    <row r="182" spans="1:2" x14ac:dyDescent="0.25">
      <c r="A182" s="198" t="s">
        <v>726</v>
      </c>
      <c r="B182" s="199" t="s">
        <v>727</v>
      </c>
    </row>
    <row r="183" spans="1:2" x14ac:dyDescent="0.25">
      <c r="A183" s="198" t="s">
        <v>728</v>
      </c>
      <c r="B183" s="199" t="s">
        <v>729</v>
      </c>
    </row>
    <row r="184" spans="1:2" x14ac:dyDescent="0.25">
      <c r="A184" s="198" t="s">
        <v>730</v>
      </c>
      <c r="B184" s="199" t="s">
        <v>731</v>
      </c>
    </row>
    <row r="185" spans="1:2" x14ac:dyDescent="0.25">
      <c r="A185" s="198" t="s">
        <v>732</v>
      </c>
      <c r="B185" s="199" t="s">
        <v>733</v>
      </c>
    </row>
    <row r="186" spans="1:2" s="160" customFormat="1" ht="12.75" x14ac:dyDescent="0.25">
      <c r="A186" s="161" t="s">
        <v>734</v>
      </c>
      <c r="B186" s="161" t="s">
        <v>735</v>
      </c>
    </row>
    <row r="187" spans="1:2" x14ac:dyDescent="0.25">
      <c r="A187" s="198" t="s">
        <v>736</v>
      </c>
      <c r="B187" s="199" t="s">
        <v>737</v>
      </c>
    </row>
    <row r="188" spans="1:2" x14ac:dyDescent="0.25">
      <c r="A188" s="198" t="s">
        <v>738</v>
      </c>
      <c r="B188" s="199" t="s">
        <v>739</v>
      </c>
    </row>
    <row r="189" spans="1:2" x14ac:dyDescent="0.25">
      <c r="A189" s="198" t="s">
        <v>740</v>
      </c>
      <c r="B189" s="199" t="s">
        <v>741</v>
      </c>
    </row>
    <row r="190" spans="1:2" s="160" customFormat="1" ht="12.75" x14ac:dyDescent="0.25">
      <c r="A190" s="161" t="s">
        <v>742</v>
      </c>
      <c r="B190" s="161" t="s">
        <v>743</v>
      </c>
    </row>
    <row r="191" spans="1:2" x14ac:dyDescent="0.25">
      <c r="A191" s="198" t="s">
        <v>744</v>
      </c>
      <c r="B191" s="199" t="s">
        <v>745</v>
      </c>
    </row>
    <row r="192" spans="1:2" x14ac:dyDescent="0.25">
      <c r="A192" s="198" t="s">
        <v>746</v>
      </c>
      <c r="B192" s="199" t="s">
        <v>747</v>
      </c>
    </row>
    <row r="193" spans="1:2" x14ac:dyDescent="0.25">
      <c r="A193" s="198" t="s">
        <v>748</v>
      </c>
      <c r="B193" s="199" t="s">
        <v>749</v>
      </c>
    </row>
    <row r="194" spans="1:2" x14ac:dyDescent="0.25">
      <c r="A194" s="198" t="s">
        <v>750</v>
      </c>
      <c r="B194" s="199" t="s">
        <v>751</v>
      </c>
    </row>
    <row r="195" spans="1:2" x14ac:dyDescent="0.25">
      <c r="A195" s="198" t="s">
        <v>752</v>
      </c>
      <c r="B195" s="199" t="s">
        <v>753</v>
      </c>
    </row>
    <row r="196" spans="1:2" x14ac:dyDescent="0.25">
      <c r="A196" s="198" t="s">
        <v>754</v>
      </c>
      <c r="B196" s="199" t="s">
        <v>755</v>
      </c>
    </row>
    <row r="197" spans="1:2" x14ac:dyDescent="0.25">
      <c r="A197" s="198" t="s">
        <v>756</v>
      </c>
      <c r="B197" s="199" t="s">
        <v>757</v>
      </c>
    </row>
    <row r="198" spans="1:2" x14ac:dyDescent="0.25">
      <c r="A198" s="198" t="s">
        <v>758</v>
      </c>
      <c r="B198" s="199" t="s">
        <v>759</v>
      </c>
    </row>
    <row r="199" spans="1:2" x14ac:dyDescent="0.25">
      <c r="A199" s="198" t="s">
        <v>760</v>
      </c>
      <c r="B199" s="199" t="s">
        <v>761</v>
      </c>
    </row>
    <row r="200" spans="1:2" x14ac:dyDescent="0.25">
      <c r="A200" s="198" t="s">
        <v>762</v>
      </c>
      <c r="B200" s="199" t="s">
        <v>763</v>
      </c>
    </row>
    <row r="201" spans="1:2" x14ac:dyDescent="0.25">
      <c r="A201" s="198" t="s">
        <v>764</v>
      </c>
      <c r="B201" s="199" t="s">
        <v>765</v>
      </c>
    </row>
    <row r="202" spans="1:2" x14ac:dyDescent="0.25">
      <c r="A202" s="198" t="s">
        <v>766</v>
      </c>
      <c r="B202" s="199" t="s">
        <v>767</v>
      </c>
    </row>
    <row r="203" spans="1:2" x14ac:dyDescent="0.25">
      <c r="A203" s="198" t="s">
        <v>768</v>
      </c>
      <c r="B203" s="199" t="s">
        <v>769</v>
      </c>
    </row>
    <row r="204" spans="1:2" x14ac:dyDescent="0.25">
      <c r="A204" s="198" t="s">
        <v>770</v>
      </c>
      <c r="B204" s="199" t="s">
        <v>771</v>
      </c>
    </row>
    <row r="205" spans="1:2" s="160" customFormat="1" ht="12.75" x14ac:dyDescent="0.25">
      <c r="A205" s="161" t="s">
        <v>772</v>
      </c>
      <c r="B205" s="161" t="s">
        <v>773</v>
      </c>
    </row>
    <row r="206" spans="1:2" x14ac:dyDescent="0.25">
      <c r="A206" s="198" t="s">
        <v>774</v>
      </c>
      <c r="B206" s="199" t="s">
        <v>775</v>
      </c>
    </row>
    <row r="207" spans="1:2" x14ac:dyDescent="0.25">
      <c r="A207" s="198" t="s">
        <v>776</v>
      </c>
      <c r="B207" s="199" t="s">
        <v>777</v>
      </c>
    </row>
    <row r="208" spans="1:2" x14ac:dyDescent="0.25">
      <c r="A208" s="198" t="s">
        <v>778</v>
      </c>
      <c r="B208" s="199" t="s">
        <v>779</v>
      </c>
    </row>
    <row r="209" spans="1:2" x14ac:dyDescent="0.25">
      <c r="A209" s="198" t="s">
        <v>780</v>
      </c>
      <c r="B209" s="199" t="s">
        <v>781</v>
      </c>
    </row>
    <row r="210" spans="1:2" x14ac:dyDescent="0.25">
      <c r="A210" s="198" t="s">
        <v>782</v>
      </c>
      <c r="B210" s="199" t="s">
        <v>783</v>
      </c>
    </row>
    <row r="211" spans="1:2" x14ac:dyDescent="0.25">
      <c r="A211" s="198" t="s">
        <v>784</v>
      </c>
      <c r="B211" s="199" t="s">
        <v>785</v>
      </c>
    </row>
    <row r="212" spans="1:2" x14ac:dyDescent="0.25">
      <c r="A212" s="198" t="s">
        <v>786</v>
      </c>
      <c r="B212" s="199" t="s">
        <v>787</v>
      </c>
    </row>
    <row r="213" spans="1:2" x14ac:dyDescent="0.25">
      <c r="A213" s="198" t="s">
        <v>788</v>
      </c>
      <c r="B213" s="199" t="s">
        <v>789</v>
      </c>
    </row>
    <row r="214" spans="1:2" x14ac:dyDescent="0.25">
      <c r="A214" s="198" t="s">
        <v>790</v>
      </c>
      <c r="B214" s="199" t="s">
        <v>791</v>
      </c>
    </row>
    <row r="215" spans="1:2" x14ac:dyDescent="0.25">
      <c r="A215" s="198" t="s">
        <v>792</v>
      </c>
      <c r="B215" s="199" t="s">
        <v>793</v>
      </c>
    </row>
    <row r="216" spans="1:2" s="160" customFormat="1" ht="12.75" x14ac:dyDescent="0.25">
      <c r="A216" s="161" t="s">
        <v>794</v>
      </c>
      <c r="B216" s="161" t="s">
        <v>795</v>
      </c>
    </row>
    <row r="217" spans="1:2" x14ac:dyDescent="0.25">
      <c r="A217" s="198" t="s">
        <v>796</v>
      </c>
      <c r="B217" s="199" t="s">
        <v>797</v>
      </c>
    </row>
    <row r="218" spans="1:2" x14ac:dyDescent="0.25">
      <c r="A218" s="198" t="s">
        <v>798</v>
      </c>
      <c r="B218" s="199" t="s">
        <v>799</v>
      </c>
    </row>
    <row r="219" spans="1:2" x14ac:dyDescent="0.25">
      <c r="A219" s="198" t="s">
        <v>800</v>
      </c>
      <c r="B219" s="199" t="s">
        <v>801</v>
      </c>
    </row>
    <row r="220" spans="1:2" x14ac:dyDescent="0.25">
      <c r="A220" s="198" t="s">
        <v>802</v>
      </c>
      <c r="B220" s="199" t="s">
        <v>803</v>
      </c>
    </row>
    <row r="221" spans="1:2" x14ac:dyDescent="0.25">
      <c r="A221" s="198" t="s">
        <v>804</v>
      </c>
      <c r="B221" s="199" t="s">
        <v>805</v>
      </c>
    </row>
    <row r="222" spans="1:2" x14ac:dyDescent="0.25">
      <c r="A222" s="198" t="s">
        <v>806</v>
      </c>
      <c r="B222" s="199" t="s">
        <v>807</v>
      </c>
    </row>
    <row r="223" spans="1:2" x14ac:dyDescent="0.25">
      <c r="A223" s="198" t="s">
        <v>808</v>
      </c>
      <c r="B223" s="199" t="s">
        <v>809</v>
      </c>
    </row>
    <row r="224" spans="1:2" x14ac:dyDescent="0.25">
      <c r="A224" s="198" t="s">
        <v>810</v>
      </c>
      <c r="B224" s="199" t="s">
        <v>811</v>
      </c>
    </row>
    <row r="225" spans="1:2" x14ac:dyDescent="0.25">
      <c r="A225" s="198" t="s">
        <v>812</v>
      </c>
      <c r="B225" s="199" t="s">
        <v>813</v>
      </c>
    </row>
    <row r="226" spans="1:2" x14ac:dyDescent="0.25">
      <c r="A226" s="198" t="s">
        <v>814</v>
      </c>
      <c r="B226" s="199" t="s">
        <v>815</v>
      </c>
    </row>
    <row r="227" spans="1:2" s="160" customFormat="1" ht="12.75" x14ac:dyDescent="0.25">
      <c r="A227" s="161" t="s">
        <v>816</v>
      </c>
      <c r="B227" s="161" t="s">
        <v>817</v>
      </c>
    </row>
    <row r="228" spans="1:2" x14ac:dyDescent="0.25">
      <c r="A228" s="198" t="s">
        <v>818</v>
      </c>
      <c r="B228" s="199" t="s">
        <v>819</v>
      </c>
    </row>
    <row r="229" spans="1:2" x14ac:dyDescent="0.25">
      <c r="A229" s="198" t="s">
        <v>820</v>
      </c>
      <c r="B229" s="199" t="s">
        <v>821</v>
      </c>
    </row>
    <row r="230" spans="1:2" x14ac:dyDescent="0.25">
      <c r="A230" s="198" t="s">
        <v>822</v>
      </c>
      <c r="B230" s="199" t="s">
        <v>823</v>
      </c>
    </row>
    <row r="231" spans="1:2" x14ac:dyDescent="0.25">
      <c r="A231" s="198" t="s">
        <v>824</v>
      </c>
      <c r="B231" s="199" t="s">
        <v>825</v>
      </c>
    </row>
    <row r="232" spans="1:2" x14ac:dyDescent="0.25">
      <c r="A232" s="198" t="s">
        <v>826</v>
      </c>
      <c r="B232" s="199" t="s">
        <v>827</v>
      </c>
    </row>
    <row r="233" spans="1:2" s="160" customFormat="1" ht="12.75" x14ac:dyDescent="0.25">
      <c r="A233" s="161" t="s">
        <v>828</v>
      </c>
      <c r="B233" s="161" t="s">
        <v>829</v>
      </c>
    </row>
    <row r="234" spans="1:2" x14ac:dyDescent="0.25">
      <c r="A234" s="198" t="s">
        <v>830</v>
      </c>
      <c r="B234" s="199" t="s">
        <v>831</v>
      </c>
    </row>
    <row r="235" spans="1:2" x14ac:dyDescent="0.25">
      <c r="A235" s="198" t="s">
        <v>832</v>
      </c>
      <c r="B235" s="199" t="s">
        <v>833</v>
      </c>
    </row>
    <row r="236" spans="1:2" x14ac:dyDescent="0.25">
      <c r="A236" s="198" t="s">
        <v>834</v>
      </c>
      <c r="B236" s="199" t="s">
        <v>835</v>
      </c>
    </row>
    <row r="237" spans="1:2" x14ac:dyDescent="0.25">
      <c r="A237" s="198" t="s">
        <v>836</v>
      </c>
      <c r="B237" s="199" t="s">
        <v>837</v>
      </c>
    </row>
    <row r="238" spans="1:2" x14ac:dyDescent="0.25">
      <c r="A238" s="198" t="s">
        <v>838</v>
      </c>
      <c r="B238" s="199" t="s">
        <v>839</v>
      </c>
    </row>
    <row r="239" spans="1:2" x14ac:dyDescent="0.25">
      <c r="A239" s="198" t="s">
        <v>840</v>
      </c>
      <c r="B239" s="199" t="s">
        <v>841</v>
      </c>
    </row>
    <row r="240" spans="1:2" x14ac:dyDescent="0.25">
      <c r="A240" s="198" t="s">
        <v>842</v>
      </c>
      <c r="B240" s="199" t="s">
        <v>843</v>
      </c>
    </row>
    <row r="241" spans="1:2" s="160" customFormat="1" ht="12.75" x14ac:dyDescent="0.25">
      <c r="A241" s="161" t="s">
        <v>844</v>
      </c>
      <c r="B241" s="161" t="s">
        <v>845</v>
      </c>
    </row>
    <row r="242" spans="1:2" x14ac:dyDescent="0.25">
      <c r="A242" s="198" t="s">
        <v>846</v>
      </c>
      <c r="B242" s="199" t="s">
        <v>847</v>
      </c>
    </row>
    <row r="243" spans="1:2" x14ac:dyDescent="0.25">
      <c r="A243" s="198" t="s">
        <v>848</v>
      </c>
      <c r="B243" s="199" t="s">
        <v>849</v>
      </c>
    </row>
    <row r="244" spans="1:2" x14ac:dyDescent="0.25">
      <c r="A244" s="198" t="s">
        <v>850</v>
      </c>
      <c r="B244" s="199" t="s">
        <v>851</v>
      </c>
    </row>
    <row r="245" spans="1:2" x14ac:dyDescent="0.25">
      <c r="A245" s="198" t="s">
        <v>852</v>
      </c>
      <c r="B245" s="199" t="s">
        <v>853</v>
      </c>
    </row>
    <row r="246" spans="1:2" x14ac:dyDescent="0.25">
      <c r="A246" s="198" t="s">
        <v>854</v>
      </c>
      <c r="B246" s="199" t="s">
        <v>855</v>
      </c>
    </row>
    <row r="247" spans="1:2" x14ac:dyDescent="0.25">
      <c r="A247" s="198" t="s">
        <v>856</v>
      </c>
      <c r="B247" s="199" t="s">
        <v>857</v>
      </c>
    </row>
    <row r="248" spans="1:2" x14ac:dyDescent="0.25">
      <c r="A248" s="198" t="s">
        <v>858</v>
      </c>
      <c r="B248" s="199" t="s">
        <v>859</v>
      </c>
    </row>
    <row r="249" spans="1:2" x14ac:dyDescent="0.25">
      <c r="A249" s="198" t="s">
        <v>860</v>
      </c>
      <c r="B249" s="199" t="s">
        <v>861</v>
      </c>
    </row>
    <row r="250" spans="1:2" x14ac:dyDescent="0.25">
      <c r="A250" s="198" t="s">
        <v>862</v>
      </c>
      <c r="B250" s="199" t="s">
        <v>863</v>
      </c>
    </row>
    <row r="251" spans="1:2" s="160" customFormat="1" ht="12.75" x14ac:dyDescent="0.25">
      <c r="A251" s="161" t="s">
        <v>864</v>
      </c>
      <c r="B251" s="161" t="s">
        <v>865</v>
      </c>
    </row>
    <row r="252" spans="1:2" x14ac:dyDescent="0.25">
      <c r="A252" s="198" t="s">
        <v>866</v>
      </c>
      <c r="B252" s="199" t="s">
        <v>867</v>
      </c>
    </row>
    <row r="253" spans="1:2" x14ac:dyDescent="0.25">
      <c r="A253" s="198" t="s">
        <v>868</v>
      </c>
      <c r="B253" s="199" t="s">
        <v>869</v>
      </c>
    </row>
    <row r="254" spans="1:2" x14ac:dyDescent="0.25">
      <c r="A254" s="198" t="s">
        <v>870</v>
      </c>
      <c r="B254" s="199" t="s">
        <v>871</v>
      </c>
    </row>
    <row r="255" spans="1:2" x14ac:dyDescent="0.25">
      <c r="A255" s="198" t="s">
        <v>872</v>
      </c>
      <c r="B255" s="199" t="s">
        <v>873</v>
      </c>
    </row>
    <row r="256" spans="1:2" s="160" customFormat="1" ht="12.75" x14ac:dyDescent="0.25">
      <c r="A256" s="161" t="s">
        <v>874</v>
      </c>
      <c r="B256" s="161" t="s">
        <v>875</v>
      </c>
    </row>
    <row r="257" spans="1:2" x14ac:dyDescent="0.25">
      <c r="A257" s="198" t="s">
        <v>876</v>
      </c>
      <c r="B257" s="199" t="s">
        <v>877</v>
      </c>
    </row>
    <row r="258" spans="1:2" x14ac:dyDescent="0.25">
      <c r="A258" s="198" t="s">
        <v>878</v>
      </c>
      <c r="B258" s="199" t="s">
        <v>879</v>
      </c>
    </row>
    <row r="259" spans="1:2" x14ac:dyDescent="0.25">
      <c r="A259" s="198" t="s">
        <v>880</v>
      </c>
      <c r="B259" s="199" t="s">
        <v>881</v>
      </c>
    </row>
    <row r="260" spans="1:2" x14ac:dyDescent="0.25">
      <c r="A260" s="198" t="s">
        <v>882</v>
      </c>
      <c r="B260" s="199" t="s">
        <v>883</v>
      </c>
    </row>
    <row r="261" spans="1:2" x14ac:dyDescent="0.25">
      <c r="A261" s="198" t="s">
        <v>884</v>
      </c>
      <c r="B261" s="199" t="s">
        <v>885</v>
      </c>
    </row>
    <row r="262" spans="1:2" x14ac:dyDescent="0.25">
      <c r="A262" s="198" t="s">
        <v>886</v>
      </c>
      <c r="B262" s="199" t="s">
        <v>887</v>
      </c>
    </row>
    <row r="263" spans="1:2" x14ac:dyDescent="0.25">
      <c r="A263" s="198" t="s">
        <v>888</v>
      </c>
      <c r="B263" s="199" t="s">
        <v>889</v>
      </c>
    </row>
    <row r="264" spans="1:2" x14ac:dyDescent="0.25">
      <c r="A264" s="198" t="s">
        <v>890</v>
      </c>
      <c r="B264" s="199" t="s">
        <v>891</v>
      </c>
    </row>
    <row r="265" spans="1:2" x14ac:dyDescent="0.25">
      <c r="A265" s="198" t="s">
        <v>892</v>
      </c>
      <c r="B265" s="199" t="s">
        <v>893</v>
      </c>
    </row>
    <row r="266" spans="1:2" s="160" customFormat="1" ht="12.75" x14ac:dyDescent="0.25">
      <c r="A266" s="161" t="s">
        <v>894</v>
      </c>
      <c r="B266" s="161" t="s">
        <v>895</v>
      </c>
    </row>
    <row r="267" spans="1:2" x14ac:dyDescent="0.25">
      <c r="A267" s="198" t="s">
        <v>896</v>
      </c>
      <c r="B267" s="199" t="s">
        <v>897</v>
      </c>
    </row>
    <row r="268" spans="1:2" x14ac:dyDescent="0.25">
      <c r="A268" s="198" t="s">
        <v>898</v>
      </c>
      <c r="B268" s="199" t="s">
        <v>899</v>
      </c>
    </row>
    <row r="269" spans="1:2" x14ac:dyDescent="0.25">
      <c r="A269" s="198" t="s">
        <v>900</v>
      </c>
      <c r="B269" s="199" t="s">
        <v>901</v>
      </c>
    </row>
    <row r="270" spans="1:2" x14ac:dyDescent="0.25">
      <c r="A270" s="198" t="s">
        <v>902</v>
      </c>
      <c r="B270" s="199" t="s">
        <v>903</v>
      </c>
    </row>
    <row r="271" spans="1:2" x14ac:dyDescent="0.25">
      <c r="A271" s="198" t="s">
        <v>904</v>
      </c>
      <c r="B271" s="199" t="s">
        <v>905</v>
      </c>
    </row>
    <row r="272" spans="1:2" x14ac:dyDescent="0.25">
      <c r="A272" s="198" t="s">
        <v>906</v>
      </c>
      <c r="B272" s="199" t="s">
        <v>907</v>
      </c>
    </row>
    <row r="273" spans="1:2" x14ac:dyDescent="0.25">
      <c r="A273" s="198" t="s">
        <v>908</v>
      </c>
      <c r="B273" s="199" t="s">
        <v>909</v>
      </c>
    </row>
    <row r="274" spans="1:2" x14ac:dyDescent="0.25">
      <c r="A274" s="198" t="s">
        <v>910</v>
      </c>
      <c r="B274" s="199" t="s">
        <v>911</v>
      </c>
    </row>
    <row r="275" spans="1:2" x14ac:dyDescent="0.25">
      <c r="A275" s="198" t="s">
        <v>912</v>
      </c>
      <c r="B275" s="199" t="s">
        <v>913</v>
      </c>
    </row>
    <row r="276" spans="1:2" s="160" customFormat="1" ht="12.75" x14ac:dyDescent="0.25">
      <c r="A276" s="161" t="s">
        <v>914</v>
      </c>
      <c r="B276" s="161" t="s">
        <v>915</v>
      </c>
    </row>
    <row r="277" spans="1:2" x14ac:dyDescent="0.25">
      <c r="A277" s="198" t="s">
        <v>916</v>
      </c>
      <c r="B277" s="199" t="s">
        <v>917</v>
      </c>
    </row>
    <row r="278" spans="1:2" x14ac:dyDescent="0.25">
      <c r="A278" s="198" t="s">
        <v>918</v>
      </c>
      <c r="B278" s="199" t="s">
        <v>919</v>
      </c>
    </row>
    <row r="279" spans="1:2" x14ac:dyDescent="0.25">
      <c r="A279" s="198" t="s">
        <v>920</v>
      </c>
      <c r="B279" s="199" t="s">
        <v>921</v>
      </c>
    </row>
    <row r="280" spans="1:2" x14ac:dyDescent="0.25">
      <c r="A280" s="198" t="s">
        <v>922</v>
      </c>
      <c r="B280" s="199" t="s">
        <v>923</v>
      </c>
    </row>
    <row r="281" spans="1:2" x14ac:dyDescent="0.25">
      <c r="A281" s="198" t="s">
        <v>924</v>
      </c>
      <c r="B281" s="199" t="s">
        <v>925</v>
      </c>
    </row>
    <row r="282" spans="1:2" s="160" customFormat="1" ht="12.75" x14ac:dyDescent="0.25">
      <c r="A282" s="161" t="s">
        <v>926</v>
      </c>
      <c r="B282" s="161" t="s">
        <v>927</v>
      </c>
    </row>
    <row r="283" spans="1:2" x14ac:dyDescent="0.25">
      <c r="A283" s="198" t="s">
        <v>926</v>
      </c>
      <c r="B283" s="199" t="s">
        <v>928</v>
      </c>
    </row>
    <row r="284" spans="1:2" s="160" customFormat="1" ht="12.75" x14ac:dyDescent="0.25">
      <c r="A284" s="161" t="s">
        <v>929</v>
      </c>
      <c r="B284" s="161" t="s">
        <v>930</v>
      </c>
    </row>
    <row r="285" spans="1:2" x14ac:dyDescent="0.25">
      <c r="A285" s="198" t="s">
        <v>931</v>
      </c>
      <c r="B285" s="199" t="s">
        <v>932</v>
      </c>
    </row>
    <row r="286" spans="1:2" x14ac:dyDescent="0.25">
      <c r="A286" s="198" t="s">
        <v>933</v>
      </c>
      <c r="B286" s="199" t="s">
        <v>934</v>
      </c>
    </row>
    <row r="287" spans="1:2" x14ac:dyDescent="0.25">
      <c r="A287" s="198" t="s">
        <v>935</v>
      </c>
      <c r="B287" s="199" t="s">
        <v>936</v>
      </c>
    </row>
    <row r="288" spans="1:2" x14ac:dyDescent="0.25">
      <c r="A288" s="198" t="s">
        <v>937</v>
      </c>
      <c r="B288" s="199" t="s">
        <v>938</v>
      </c>
    </row>
    <row r="289" spans="1:2" s="160" customFormat="1" ht="12.75" x14ac:dyDescent="0.25">
      <c r="A289" s="161" t="s">
        <v>939</v>
      </c>
      <c r="B289" s="161" t="s">
        <v>940</v>
      </c>
    </row>
    <row r="290" spans="1:2" x14ac:dyDescent="0.25">
      <c r="A290" s="198" t="s">
        <v>941</v>
      </c>
      <c r="B290" s="199" t="s">
        <v>942</v>
      </c>
    </row>
    <row r="291" spans="1:2" x14ac:dyDescent="0.25">
      <c r="A291" s="198" t="s">
        <v>943</v>
      </c>
      <c r="B291" s="199" t="s">
        <v>944</v>
      </c>
    </row>
    <row r="292" spans="1:2" x14ac:dyDescent="0.25">
      <c r="A292" s="198" t="s">
        <v>945</v>
      </c>
      <c r="B292" s="199" t="s">
        <v>946</v>
      </c>
    </row>
    <row r="293" spans="1:2" x14ac:dyDescent="0.25">
      <c r="A293" s="198" t="s">
        <v>947</v>
      </c>
      <c r="B293" s="199" t="s">
        <v>948</v>
      </c>
    </row>
    <row r="294" spans="1:2" x14ac:dyDescent="0.25">
      <c r="A294" s="198" t="s">
        <v>949</v>
      </c>
      <c r="B294" s="199" t="s">
        <v>950</v>
      </c>
    </row>
    <row r="295" spans="1:2" x14ac:dyDescent="0.25">
      <c r="A295" s="198" t="s">
        <v>951</v>
      </c>
      <c r="B295" s="199" t="s">
        <v>952</v>
      </c>
    </row>
    <row r="296" spans="1:2" x14ac:dyDescent="0.25">
      <c r="A296" s="198" t="s">
        <v>953</v>
      </c>
      <c r="B296" s="199" t="s">
        <v>954</v>
      </c>
    </row>
    <row r="297" spans="1:2" s="160" customFormat="1" ht="12.75" x14ac:dyDescent="0.25">
      <c r="A297" s="161" t="s">
        <v>955</v>
      </c>
      <c r="B297" s="161" t="s">
        <v>956</v>
      </c>
    </row>
    <row r="298" spans="1:2" x14ac:dyDescent="0.25">
      <c r="A298" s="198" t="s">
        <v>955</v>
      </c>
      <c r="B298" s="199" t="s">
        <v>957</v>
      </c>
    </row>
    <row r="299" spans="1:2" s="160" customFormat="1" ht="12.75" x14ac:dyDescent="0.25">
      <c r="A299" s="161" t="s">
        <v>958</v>
      </c>
      <c r="B299" s="161" t="s">
        <v>959</v>
      </c>
    </row>
    <row r="300" spans="1:2" x14ac:dyDescent="0.25">
      <c r="A300" s="198" t="s">
        <v>960</v>
      </c>
      <c r="B300" s="199" t="s">
        <v>961</v>
      </c>
    </row>
    <row r="301" spans="1:2" x14ac:dyDescent="0.25">
      <c r="A301" s="198" t="s">
        <v>962</v>
      </c>
      <c r="B301" s="199" t="s">
        <v>963</v>
      </c>
    </row>
    <row r="302" spans="1:2" x14ac:dyDescent="0.25">
      <c r="A302" s="198" t="s">
        <v>964</v>
      </c>
      <c r="B302" s="199" t="s">
        <v>965</v>
      </c>
    </row>
    <row r="303" spans="1:2" x14ac:dyDescent="0.25">
      <c r="A303" s="198" t="s">
        <v>966</v>
      </c>
      <c r="B303" s="199" t="s">
        <v>967</v>
      </c>
    </row>
    <row r="304" spans="1:2" x14ac:dyDescent="0.25">
      <c r="A304" s="198" t="s">
        <v>968</v>
      </c>
      <c r="B304" s="199" t="s">
        <v>969</v>
      </c>
    </row>
    <row r="305" spans="1:2" x14ac:dyDescent="0.25">
      <c r="A305" s="198" t="s">
        <v>970</v>
      </c>
      <c r="B305" s="199" t="s">
        <v>971</v>
      </c>
    </row>
    <row r="306" spans="1:2" x14ac:dyDescent="0.25">
      <c r="A306" s="198" t="s">
        <v>972</v>
      </c>
      <c r="B306" s="199" t="s">
        <v>973</v>
      </c>
    </row>
    <row r="307" spans="1:2" x14ac:dyDescent="0.25">
      <c r="A307" s="198" t="s">
        <v>974</v>
      </c>
      <c r="B307" s="199" t="s">
        <v>975</v>
      </c>
    </row>
    <row r="308" spans="1:2" s="160" customFormat="1" ht="12.75" x14ac:dyDescent="0.25">
      <c r="A308" s="161" t="s">
        <v>976</v>
      </c>
      <c r="B308" s="161" t="s">
        <v>977</v>
      </c>
    </row>
    <row r="309" spans="1:2" x14ac:dyDescent="0.25">
      <c r="A309" s="198" t="s">
        <v>976</v>
      </c>
      <c r="B309" s="199" t="s">
        <v>978</v>
      </c>
    </row>
    <row r="310" spans="1:2" s="160" customFormat="1" ht="12.75" x14ac:dyDescent="0.25">
      <c r="A310" s="161" t="s">
        <v>979</v>
      </c>
      <c r="B310" s="161" t="s">
        <v>980</v>
      </c>
    </row>
    <row r="311" spans="1:2" x14ac:dyDescent="0.25">
      <c r="A311" s="198" t="s">
        <v>981</v>
      </c>
      <c r="B311" s="199" t="s">
        <v>982</v>
      </c>
    </row>
    <row r="312" spans="1:2" x14ac:dyDescent="0.25">
      <c r="A312" s="198" t="s">
        <v>983</v>
      </c>
      <c r="B312" s="199" t="s">
        <v>984</v>
      </c>
    </row>
    <row r="313" spans="1:2" x14ac:dyDescent="0.25">
      <c r="A313" s="198" t="s">
        <v>985</v>
      </c>
      <c r="B313" s="199" t="s">
        <v>986</v>
      </c>
    </row>
    <row r="314" spans="1:2" x14ac:dyDescent="0.25">
      <c r="A314" s="198" t="s">
        <v>987</v>
      </c>
      <c r="B314" s="199" t="s">
        <v>988</v>
      </c>
    </row>
    <row r="315" spans="1:2" x14ac:dyDescent="0.25">
      <c r="A315" s="198" t="s">
        <v>989</v>
      </c>
      <c r="B315" s="199" t="s">
        <v>990</v>
      </c>
    </row>
    <row r="316" spans="1:2" s="160" customFormat="1" ht="12.75" x14ac:dyDescent="0.25">
      <c r="A316" s="161" t="s">
        <v>991</v>
      </c>
      <c r="B316" s="161" t="s">
        <v>992</v>
      </c>
    </row>
    <row r="317" spans="1:2" x14ac:dyDescent="0.25">
      <c r="A317" s="198" t="s">
        <v>991</v>
      </c>
      <c r="B317" s="199" t="s">
        <v>993</v>
      </c>
    </row>
    <row r="318" spans="1:2" s="160" customFormat="1" ht="12.75" x14ac:dyDescent="0.25">
      <c r="A318" s="161" t="s">
        <v>994</v>
      </c>
      <c r="B318" s="161" t="s">
        <v>995</v>
      </c>
    </row>
    <row r="319" spans="1:2" x14ac:dyDescent="0.25">
      <c r="A319" s="198" t="s">
        <v>996</v>
      </c>
      <c r="B319" s="199" t="s">
        <v>997</v>
      </c>
    </row>
    <row r="320" spans="1:2" x14ac:dyDescent="0.25">
      <c r="A320" s="198" t="s">
        <v>998</v>
      </c>
      <c r="B320" s="199" t="s">
        <v>999</v>
      </c>
    </row>
    <row r="321" spans="1:2" x14ac:dyDescent="0.25">
      <c r="A321" s="198" t="s">
        <v>1000</v>
      </c>
      <c r="B321" s="199" t="s">
        <v>1001</v>
      </c>
    </row>
    <row r="322" spans="1:2" s="160" customFormat="1" ht="12.75" x14ac:dyDescent="0.25">
      <c r="A322" s="161" t="s">
        <v>1002</v>
      </c>
      <c r="B322" s="161" t="s">
        <v>1003</v>
      </c>
    </row>
    <row r="323" spans="1:2" x14ac:dyDescent="0.25">
      <c r="A323" s="198" t="s">
        <v>1004</v>
      </c>
      <c r="B323" s="199" t="s">
        <v>1005</v>
      </c>
    </row>
    <row r="324" spans="1:2" x14ac:dyDescent="0.25">
      <c r="A324" s="198" t="s">
        <v>1006</v>
      </c>
      <c r="B324" s="199" t="s">
        <v>1007</v>
      </c>
    </row>
    <row r="325" spans="1:2" x14ac:dyDescent="0.25">
      <c r="A325" s="198" t="s">
        <v>1008</v>
      </c>
      <c r="B325" s="199" t="s">
        <v>1009</v>
      </c>
    </row>
    <row r="326" spans="1:2" x14ac:dyDescent="0.25">
      <c r="A326" s="198" t="s">
        <v>1010</v>
      </c>
      <c r="B326" s="199" t="s">
        <v>1011</v>
      </c>
    </row>
    <row r="327" spans="1:2" x14ac:dyDescent="0.25">
      <c r="A327" s="198" t="s">
        <v>1012</v>
      </c>
      <c r="B327" s="199" t="s">
        <v>1013</v>
      </c>
    </row>
    <row r="328" spans="1:2" x14ac:dyDescent="0.25">
      <c r="A328" s="198" t="s">
        <v>1014</v>
      </c>
      <c r="B328" s="199" t="s">
        <v>1015</v>
      </c>
    </row>
    <row r="329" spans="1:2" s="160" customFormat="1" ht="12.75" x14ac:dyDescent="0.25">
      <c r="A329" s="161" t="s">
        <v>1016</v>
      </c>
      <c r="B329" s="161" t="s">
        <v>1017</v>
      </c>
    </row>
    <row r="330" spans="1:2" x14ac:dyDescent="0.25">
      <c r="A330" s="198" t="s">
        <v>1016</v>
      </c>
      <c r="B330" s="199" t="s">
        <v>1018</v>
      </c>
    </row>
    <row r="331" spans="1:2" s="160" customFormat="1" ht="12.75" x14ac:dyDescent="0.25">
      <c r="A331" s="161" t="s">
        <v>1019</v>
      </c>
      <c r="B331" s="161" t="s">
        <v>1020</v>
      </c>
    </row>
    <row r="332" spans="1:2" x14ac:dyDescent="0.25">
      <c r="A332" s="198" t="s">
        <v>1019</v>
      </c>
      <c r="B332" s="199" t="s">
        <v>1021</v>
      </c>
    </row>
    <row r="333" spans="1:2" s="160" customFormat="1" ht="12.75" x14ac:dyDescent="0.25">
      <c r="A333" s="161" t="s">
        <v>1022</v>
      </c>
      <c r="B333" s="161" t="s">
        <v>1023</v>
      </c>
    </row>
    <row r="334" spans="1:2" x14ac:dyDescent="0.25">
      <c r="A334" s="198" t="s">
        <v>1022</v>
      </c>
      <c r="B334" s="199" t="s">
        <v>1024</v>
      </c>
    </row>
    <row r="335" spans="1:2" s="160" customFormat="1" ht="12.75" x14ac:dyDescent="0.25">
      <c r="A335" s="161" t="s">
        <v>1025</v>
      </c>
      <c r="B335" s="161" t="s">
        <v>1026</v>
      </c>
    </row>
    <row r="336" spans="1:2" x14ac:dyDescent="0.25">
      <c r="A336" s="198" t="s">
        <v>1027</v>
      </c>
      <c r="B336" s="199" t="s">
        <v>1028</v>
      </c>
    </row>
    <row r="337" spans="1:2" x14ac:dyDescent="0.25">
      <c r="A337" s="198" t="s">
        <v>1029</v>
      </c>
      <c r="B337" s="199" t="s">
        <v>1030</v>
      </c>
    </row>
    <row r="338" spans="1:2" x14ac:dyDescent="0.25">
      <c r="A338" s="198" t="s">
        <v>1031</v>
      </c>
      <c r="B338" s="199" t="s">
        <v>1032</v>
      </c>
    </row>
    <row r="339" spans="1:2" x14ac:dyDescent="0.25">
      <c r="A339" s="198" t="s">
        <v>1033</v>
      </c>
      <c r="B339" s="199" t="s">
        <v>1034</v>
      </c>
    </row>
    <row r="340" spans="1:2" x14ac:dyDescent="0.25">
      <c r="A340" s="198" t="s">
        <v>1035</v>
      </c>
      <c r="B340" s="199" t="s">
        <v>1036</v>
      </c>
    </row>
    <row r="341" spans="1:2" x14ac:dyDescent="0.25">
      <c r="A341" s="198" t="s">
        <v>1037</v>
      </c>
      <c r="B341" s="199" t="s">
        <v>1038</v>
      </c>
    </row>
    <row r="342" spans="1:2" x14ac:dyDescent="0.25">
      <c r="A342" s="198" t="s">
        <v>1039</v>
      </c>
      <c r="B342" s="199" t="s">
        <v>1040</v>
      </c>
    </row>
    <row r="343" spans="1:2" x14ac:dyDescent="0.25">
      <c r="A343" s="198" t="s">
        <v>1041</v>
      </c>
      <c r="B343" s="199" t="s">
        <v>1042</v>
      </c>
    </row>
    <row r="344" spans="1:2" x14ac:dyDescent="0.25">
      <c r="A344" s="198" t="s">
        <v>1043</v>
      </c>
      <c r="B344" s="199" t="s">
        <v>1044</v>
      </c>
    </row>
    <row r="345" spans="1:2" x14ac:dyDescent="0.25">
      <c r="A345" s="198" t="s">
        <v>1045</v>
      </c>
      <c r="B345" s="199" t="s">
        <v>1046</v>
      </c>
    </row>
    <row r="346" spans="1:2" s="160" customFormat="1" ht="12.75" x14ac:dyDescent="0.25">
      <c r="A346" s="161" t="s">
        <v>1047</v>
      </c>
      <c r="B346" s="161" t="s">
        <v>1048</v>
      </c>
    </row>
    <row r="347" spans="1:2" x14ac:dyDescent="0.25">
      <c r="A347" s="198" t="s">
        <v>1049</v>
      </c>
      <c r="B347" s="199" t="s">
        <v>1050</v>
      </c>
    </row>
    <row r="348" spans="1:2" x14ac:dyDescent="0.25">
      <c r="A348" s="198" t="s">
        <v>1051</v>
      </c>
      <c r="B348" s="199" t="s">
        <v>1052</v>
      </c>
    </row>
    <row r="349" spans="1:2" x14ac:dyDescent="0.25">
      <c r="A349" s="198" t="s">
        <v>1053</v>
      </c>
      <c r="B349" s="199" t="s">
        <v>1054</v>
      </c>
    </row>
    <row r="350" spans="1:2" x14ac:dyDescent="0.25">
      <c r="A350" s="198" t="s">
        <v>1055</v>
      </c>
      <c r="B350" s="199" t="s">
        <v>1056</v>
      </c>
    </row>
    <row r="351" spans="1:2" s="160" customFormat="1" ht="12.75" x14ac:dyDescent="0.25">
      <c r="A351" s="161" t="s">
        <v>1057</v>
      </c>
      <c r="B351" s="161" t="s">
        <v>1058</v>
      </c>
    </row>
    <row r="352" spans="1:2" x14ac:dyDescent="0.25">
      <c r="A352" s="198" t="s">
        <v>1059</v>
      </c>
      <c r="B352" s="199" t="s">
        <v>1060</v>
      </c>
    </row>
    <row r="353" spans="1:2" x14ac:dyDescent="0.25">
      <c r="A353" s="198" t="s">
        <v>1061</v>
      </c>
      <c r="B353" s="199" t="s">
        <v>1062</v>
      </c>
    </row>
    <row r="354" spans="1:2" x14ac:dyDescent="0.25">
      <c r="A354" s="198" t="s">
        <v>1063</v>
      </c>
      <c r="B354" s="199" t="s">
        <v>1064</v>
      </c>
    </row>
    <row r="355" spans="1:2" x14ac:dyDescent="0.25">
      <c r="A355" s="198" t="s">
        <v>1065</v>
      </c>
      <c r="B355" s="199" t="s">
        <v>1066</v>
      </c>
    </row>
    <row r="356" spans="1:2" x14ac:dyDescent="0.25">
      <c r="A356" s="198" t="s">
        <v>1067</v>
      </c>
      <c r="B356" s="199" t="s">
        <v>1068</v>
      </c>
    </row>
    <row r="357" spans="1:2" x14ac:dyDescent="0.25">
      <c r="A357" s="198" t="s">
        <v>1069</v>
      </c>
      <c r="B357" s="199" t="s">
        <v>1070</v>
      </c>
    </row>
    <row r="358" spans="1:2" x14ac:dyDescent="0.25">
      <c r="A358" s="198" t="s">
        <v>1071</v>
      </c>
      <c r="B358" s="199" t="s">
        <v>1072</v>
      </c>
    </row>
    <row r="359" spans="1:2" x14ac:dyDescent="0.25">
      <c r="A359" s="198" t="s">
        <v>1073</v>
      </c>
      <c r="B359" s="199" t="s">
        <v>1074</v>
      </c>
    </row>
    <row r="360" spans="1:2" x14ac:dyDescent="0.25">
      <c r="A360" s="198" t="s">
        <v>1075</v>
      </c>
      <c r="B360" s="199" t="s">
        <v>1076</v>
      </c>
    </row>
    <row r="361" spans="1:2" s="160" customFormat="1" ht="12.75" x14ac:dyDescent="0.25">
      <c r="A361" s="161" t="s">
        <v>1077</v>
      </c>
      <c r="B361" s="161" t="s">
        <v>1078</v>
      </c>
    </row>
    <row r="362" spans="1:2" x14ac:dyDescent="0.25">
      <c r="A362" s="198" t="s">
        <v>1079</v>
      </c>
      <c r="B362" s="199" t="s">
        <v>1080</v>
      </c>
    </row>
    <row r="363" spans="1:2" x14ac:dyDescent="0.25">
      <c r="A363" s="198" t="s">
        <v>1081</v>
      </c>
      <c r="B363" s="199" t="s">
        <v>1082</v>
      </c>
    </row>
    <row r="364" spans="1:2" x14ac:dyDescent="0.25">
      <c r="A364" s="198" t="s">
        <v>1083</v>
      </c>
      <c r="B364" s="199" t="s">
        <v>1084</v>
      </c>
    </row>
    <row r="365" spans="1:2" s="160" customFormat="1" ht="12.75" x14ac:dyDescent="0.25">
      <c r="A365" s="161" t="s">
        <v>1085</v>
      </c>
      <c r="B365" s="161" t="s">
        <v>1086</v>
      </c>
    </row>
    <row r="366" spans="1:2" x14ac:dyDescent="0.25">
      <c r="A366" s="198" t="s">
        <v>1087</v>
      </c>
      <c r="B366" s="199" t="s">
        <v>1088</v>
      </c>
    </row>
    <row r="367" spans="1:2" x14ac:dyDescent="0.25">
      <c r="A367" s="198" t="s">
        <v>1089</v>
      </c>
      <c r="B367" s="199" t="s">
        <v>1090</v>
      </c>
    </row>
    <row r="368" spans="1:2" x14ac:dyDescent="0.25">
      <c r="A368" s="198" t="s">
        <v>1091</v>
      </c>
      <c r="B368" s="199" t="s">
        <v>1092</v>
      </c>
    </row>
    <row r="369" spans="1:2" x14ac:dyDescent="0.25">
      <c r="A369" s="198" t="s">
        <v>1093</v>
      </c>
      <c r="B369" s="199" t="s">
        <v>1094</v>
      </c>
    </row>
    <row r="370" spans="1:2" x14ac:dyDescent="0.25">
      <c r="A370" s="198" t="s">
        <v>1095</v>
      </c>
      <c r="B370" s="199" t="s">
        <v>1096</v>
      </c>
    </row>
    <row r="371" spans="1:2" x14ac:dyDescent="0.25">
      <c r="A371" s="198" t="s">
        <v>1097</v>
      </c>
      <c r="B371" s="199" t="s">
        <v>1098</v>
      </c>
    </row>
    <row r="372" spans="1:2" x14ac:dyDescent="0.25">
      <c r="A372" s="198" t="s">
        <v>1099</v>
      </c>
      <c r="B372" s="199" t="s">
        <v>1100</v>
      </c>
    </row>
    <row r="373" spans="1:2" x14ac:dyDescent="0.25">
      <c r="A373" s="198" t="s">
        <v>1101</v>
      </c>
      <c r="B373" s="199" t="s">
        <v>1102</v>
      </c>
    </row>
    <row r="374" spans="1:2" x14ac:dyDescent="0.25">
      <c r="A374" s="198" t="s">
        <v>1103</v>
      </c>
      <c r="B374" s="199" t="s">
        <v>1104</v>
      </c>
    </row>
    <row r="375" spans="1:2" x14ac:dyDescent="0.25">
      <c r="A375" s="198" t="s">
        <v>1105</v>
      </c>
      <c r="B375" s="199" t="s">
        <v>1106</v>
      </c>
    </row>
    <row r="376" spans="1:2" s="160" customFormat="1" ht="12.75" x14ac:dyDescent="0.25">
      <c r="A376" s="161" t="s">
        <v>1107</v>
      </c>
      <c r="B376" s="161" t="s">
        <v>1108</v>
      </c>
    </row>
    <row r="377" spans="1:2" x14ac:dyDescent="0.25">
      <c r="A377" s="198" t="s">
        <v>1109</v>
      </c>
      <c r="B377" s="199" t="s">
        <v>1110</v>
      </c>
    </row>
    <row r="378" spans="1:2" x14ac:dyDescent="0.25">
      <c r="A378" s="198" t="s">
        <v>1111</v>
      </c>
      <c r="B378" s="199" t="s">
        <v>1112</v>
      </c>
    </row>
    <row r="379" spans="1:2" x14ac:dyDescent="0.25">
      <c r="A379" s="198" t="s">
        <v>1113</v>
      </c>
      <c r="B379" s="199" t="s">
        <v>1114</v>
      </c>
    </row>
    <row r="380" spans="1:2" x14ac:dyDescent="0.25">
      <c r="A380" s="198" t="s">
        <v>1115</v>
      </c>
      <c r="B380" s="199" t="s">
        <v>1116</v>
      </c>
    </row>
    <row r="381" spans="1:2" x14ac:dyDescent="0.25">
      <c r="A381" s="198" t="s">
        <v>1117</v>
      </c>
      <c r="B381" s="199" t="s">
        <v>1118</v>
      </c>
    </row>
    <row r="382" spans="1:2" x14ac:dyDescent="0.25">
      <c r="A382" s="198" t="s">
        <v>1119</v>
      </c>
      <c r="B382" s="199" t="s">
        <v>1120</v>
      </c>
    </row>
    <row r="383" spans="1:2" x14ac:dyDescent="0.25">
      <c r="A383" s="198" t="s">
        <v>1121</v>
      </c>
      <c r="B383" s="199" t="s">
        <v>1122</v>
      </c>
    </row>
    <row r="384" spans="1:2" x14ac:dyDescent="0.25">
      <c r="A384" s="198" t="s">
        <v>1123</v>
      </c>
      <c r="B384" s="199" t="s">
        <v>1124</v>
      </c>
    </row>
    <row r="385" spans="1:2" s="160" customFormat="1" ht="12.75" x14ac:dyDescent="0.25">
      <c r="A385" s="161" t="s">
        <v>1125</v>
      </c>
      <c r="B385" s="161" t="s">
        <v>1126</v>
      </c>
    </row>
    <row r="386" spans="1:2" x14ac:dyDescent="0.25">
      <c r="A386" s="198" t="s">
        <v>1125</v>
      </c>
      <c r="B386" s="199" t="s">
        <v>1127</v>
      </c>
    </row>
    <row r="387" spans="1:2" s="160" customFormat="1" ht="12.75" x14ac:dyDescent="0.25">
      <c r="A387" s="161" t="s">
        <v>1128</v>
      </c>
      <c r="B387" s="161" t="s">
        <v>1129</v>
      </c>
    </row>
    <row r="388" spans="1:2" x14ac:dyDescent="0.25">
      <c r="A388" s="198" t="s">
        <v>1130</v>
      </c>
      <c r="B388" s="199" t="s">
        <v>1131</v>
      </c>
    </row>
    <row r="389" spans="1:2" x14ac:dyDescent="0.25">
      <c r="A389" s="198" t="s">
        <v>1132</v>
      </c>
      <c r="B389" s="199" t="s">
        <v>1133</v>
      </c>
    </row>
    <row r="390" spans="1:2" x14ac:dyDescent="0.25">
      <c r="A390" s="198" t="s">
        <v>1134</v>
      </c>
      <c r="B390" s="199" t="s">
        <v>1135</v>
      </c>
    </row>
    <row r="391" spans="1:2" s="160" customFormat="1" ht="12.75" x14ac:dyDescent="0.25">
      <c r="A391" s="161" t="s">
        <v>1136</v>
      </c>
      <c r="B391" s="161" t="s">
        <v>1137</v>
      </c>
    </row>
    <row r="392" spans="1:2" x14ac:dyDescent="0.25">
      <c r="A392" s="198" t="s">
        <v>1138</v>
      </c>
      <c r="B392" s="199" t="s">
        <v>1139</v>
      </c>
    </row>
    <row r="393" spans="1:2" x14ac:dyDescent="0.25">
      <c r="A393" s="198" t="s">
        <v>1140</v>
      </c>
      <c r="B393" s="199" t="s">
        <v>1141</v>
      </c>
    </row>
    <row r="394" spans="1:2" x14ac:dyDescent="0.25">
      <c r="A394" s="198" t="s">
        <v>1142</v>
      </c>
      <c r="B394" s="199" t="s">
        <v>1143</v>
      </c>
    </row>
    <row r="395" spans="1:2" x14ac:dyDescent="0.25">
      <c r="A395" s="198" t="s">
        <v>1144</v>
      </c>
      <c r="B395" s="199" t="s">
        <v>1145</v>
      </c>
    </row>
    <row r="396" spans="1:2" x14ac:dyDescent="0.25">
      <c r="A396" s="198" t="s">
        <v>1146</v>
      </c>
      <c r="B396" s="199" t="s">
        <v>1147</v>
      </c>
    </row>
    <row r="397" spans="1:2" x14ac:dyDescent="0.25">
      <c r="A397" s="198" t="s">
        <v>1148</v>
      </c>
      <c r="B397" s="199" t="s">
        <v>1149</v>
      </c>
    </row>
    <row r="398" spans="1:2" x14ac:dyDescent="0.25">
      <c r="A398" s="198" t="s">
        <v>1150</v>
      </c>
      <c r="B398" s="199" t="s">
        <v>1151</v>
      </c>
    </row>
    <row r="399" spans="1:2" x14ac:dyDescent="0.25">
      <c r="A399" s="198" t="s">
        <v>1152</v>
      </c>
      <c r="B399" s="199" t="s">
        <v>1153</v>
      </c>
    </row>
    <row r="400" spans="1:2" s="160" customFormat="1" ht="12.75" x14ac:dyDescent="0.25">
      <c r="A400" s="161" t="s">
        <v>1154</v>
      </c>
      <c r="B400" s="161" t="s">
        <v>1155</v>
      </c>
    </row>
    <row r="401" spans="1:2" x14ac:dyDescent="0.25">
      <c r="A401" s="198" t="s">
        <v>1156</v>
      </c>
      <c r="B401" s="199" t="s">
        <v>1157</v>
      </c>
    </row>
    <row r="402" spans="1:2" x14ac:dyDescent="0.25">
      <c r="A402" s="198" t="s">
        <v>1158</v>
      </c>
      <c r="B402" s="199" t="s">
        <v>1159</v>
      </c>
    </row>
    <row r="403" spans="1:2" x14ac:dyDescent="0.25">
      <c r="A403" s="198" t="s">
        <v>1160</v>
      </c>
      <c r="B403" s="199" t="s">
        <v>1161</v>
      </c>
    </row>
    <row r="404" spans="1:2" x14ac:dyDescent="0.25">
      <c r="A404" s="198" t="s">
        <v>1162</v>
      </c>
      <c r="B404" s="199" t="s">
        <v>1163</v>
      </c>
    </row>
    <row r="405" spans="1:2" x14ac:dyDescent="0.25">
      <c r="A405" s="198" t="s">
        <v>1164</v>
      </c>
      <c r="B405" s="199" t="s">
        <v>1165</v>
      </c>
    </row>
    <row r="406" spans="1:2" x14ac:dyDescent="0.25">
      <c r="A406" s="198" t="s">
        <v>1166</v>
      </c>
      <c r="B406" s="199" t="s">
        <v>1167</v>
      </c>
    </row>
    <row r="407" spans="1:2" x14ac:dyDescent="0.25">
      <c r="A407" s="198" t="s">
        <v>1168</v>
      </c>
      <c r="B407" s="199" t="s">
        <v>1169</v>
      </c>
    </row>
    <row r="408" spans="1:2" x14ac:dyDescent="0.25">
      <c r="A408" s="198" t="s">
        <v>1170</v>
      </c>
      <c r="B408" s="199" t="s">
        <v>1171</v>
      </c>
    </row>
    <row r="409" spans="1:2" s="160" customFormat="1" ht="12.75" x14ac:dyDescent="0.25">
      <c r="A409" s="161" t="s">
        <v>1172</v>
      </c>
      <c r="B409" s="161" t="s">
        <v>1173</v>
      </c>
    </row>
    <row r="410" spans="1:2" x14ac:dyDescent="0.25">
      <c r="A410" s="198" t="s">
        <v>1174</v>
      </c>
      <c r="B410" s="199" t="s">
        <v>1175</v>
      </c>
    </row>
    <row r="411" spans="1:2" x14ac:dyDescent="0.25">
      <c r="A411" s="198" t="s">
        <v>1176</v>
      </c>
      <c r="B411" s="199" t="s">
        <v>1177</v>
      </c>
    </row>
    <row r="412" spans="1:2" x14ac:dyDescent="0.25">
      <c r="A412" s="198" t="s">
        <v>1178</v>
      </c>
      <c r="B412" s="199" t="s">
        <v>1179</v>
      </c>
    </row>
    <row r="413" spans="1:2" x14ac:dyDescent="0.25">
      <c r="A413" s="198" t="s">
        <v>1180</v>
      </c>
      <c r="B413" s="199" t="s">
        <v>1181</v>
      </c>
    </row>
    <row r="414" spans="1:2" x14ac:dyDescent="0.25">
      <c r="A414" s="198" t="s">
        <v>1182</v>
      </c>
      <c r="B414" s="199" t="s">
        <v>1183</v>
      </c>
    </row>
    <row r="415" spans="1:2" x14ac:dyDescent="0.25">
      <c r="A415" s="198" t="s">
        <v>1184</v>
      </c>
      <c r="B415" s="199" t="s">
        <v>1185</v>
      </c>
    </row>
    <row r="416" spans="1:2" x14ac:dyDescent="0.25">
      <c r="A416" s="198" t="s">
        <v>1186</v>
      </c>
      <c r="B416" s="199" t="s">
        <v>1187</v>
      </c>
    </row>
    <row r="417" spans="1:2" x14ac:dyDescent="0.25">
      <c r="A417" s="198" t="s">
        <v>1188</v>
      </c>
      <c r="B417" s="199" t="s">
        <v>1189</v>
      </c>
    </row>
    <row r="418" spans="1:2" x14ac:dyDescent="0.25">
      <c r="A418" s="198" t="s">
        <v>1190</v>
      </c>
      <c r="B418" s="199" t="s">
        <v>1191</v>
      </c>
    </row>
    <row r="419" spans="1:2" x14ac:dyDescent="0.25">
      <c r="A419" s="198" t="s">
        <v>1192</v>
      </c>
      <c r="B419" s="199" t="s">
        <v>1193</v>
      </c>
    </row>
    <row r="420" spans="1:2" x14ac:dyDescent="0.25">
      <c r="A420" s="198" t="s">
        <v>1194</v>
      </c>
      <c r="B420" s="199" t="s">
        <v>1195</v>
      </c>
    </row>
    <row r="421" spans="1:2" x14ac:dyDescent="0.25">
      <c r="A421" s="198" t="s">
        <v>1196</v>
      </c>
      <c r="B421" s="199" t="s">
        <v>1197</v>
      </c>
    </row>
    <row r="422" spans="1:2" x14ac:dyDescent="0.25">
      <c r="A422" s="198" t="s">
        <v>1198</v>
      </c>
      <c r="B422" s="199" t="s">
        <v>1199</v>
      </c>
    </row>
    <row r="423" spans="1:2" x14ac:dyDescent="0.25">
      <c r="A423" s="198" t="s">
        <v>1200</v>
      </c>
      <c r="B423" s="199" t="s">
        <v>1201</v>
      </c>
    </row>
    <row r="424" spans="1:2" x14ac:dyDescent="0.25">
      <c r="A424" s="198" t="s">
        <v>1202</v>
      </c>
      <c r="B424" s="199" t="s">
        <v>1203</v>
      </c>
    </row>
    <row r="425" spans="1:2" x14ac:dyDescent="0.25">
      <c r="A425" s="198" t="s">
        <v>1204</v>
      </c>
      <c r="B425" s="199" t="s">
        <v>1466</v>
      </c>
    </row>
    <row r="426" spans="1:2" x14ac:dyDescent="0.25">
      <c r="A426" s="198" t="s">
        <v>1205</v>
      </c>
      <c r="B426" s="199" t="s">
        <v>1206</v>
      </c>
    </row>
    <row r="427" spans="1:2" x14ac:dyDescent="0.25">
      <c r="A427" s="198" t="s">
        <v>1207</v>
      </c>
      <c r="B427" s="199" t="s">
        <v>1208</v>
      </c>
    </row>
    <row r="428" spans="1:2" x14ac:dyDescent="0.25">
      <c r="A428" s="198" t="s">
        <v>1209</v>
      </c>
      <c r="B428" s="199" t="s">
        <v>1210</v>
      </c>
    </row>
    <row r="429" spans="1:2" x14ac:dyDescent="0.25">
      <c r="A429" s="198" t="s">
        <v>1211</v>
      </c>
      <c r="B429" s="199" t="s">
        <v>1212</v>
      </c>
    </row>
    <row r="430" spans="1:2" x14ac:dyDescent="0.25">
      <c r="A430" s="198" t="s">
        <v>1213</v>
      </c>
      <c r="B430" s="199" t="s">
        <v>1214</v>
      </c>
    </row>
    <row r="431" spans="1:2" x14ac:dyDescent="0.25">
      <c r="A431" s="198" t="s">
        <v>1215</v>
      </c>
      <c r="B431" s="199" t="s">
        <v>1216</v>
      </c>
    </row>
    <row r="432" spans="1:2" x14ac:dyDescent="0.25">
      <c r="A432" s="198" t="s">
        <v>1217</v>
      </c>
      <c r="B432" s="199" t="s">
        <v>1218</v>
      </c>
    </row>
    <row r="433" spans="1:2" x14ac:dyDescent="0.25">
      <c r="A433" s="198" t="s">
        <v>1219</v>
      </c>
      <c r="B433" s="199" t="s">
        <v>1220</v>
      </c>
    </row>
    <row r="434" spans="1:2" x14ac:dyDescent="0.25">
      <c r="A434" s="198" t="s">
        <v>1221</v>
      </c>
      <c r="B434" s="199" t="s">
        <v>1222</v>
      </c>
    </row>
    <row r="435" spans="1:2" x14ac:dyDescent="0.25">
      <c r="A435" s="198" t="s">
        <v>1223</v>
      </c>
      <c r="B435" s="199" t="s">
        <v>1224</v>
      </c>
    </row>
    <row r="436" spans="1:2" x14ac:dyDescent="0.25">
      <c r="A436" s="198" t="s">
        <v>1225</v>
      </c>
      <c r="B436" s="199" t="s">
        <v>1226</v>
      </c>
    </row>
    <row r="437" spans="1:2" x14ac:dyDescent="0.25">
      <c r="A437" s="198" t="s">
        <v>1227</v>
      </c>
      <c r="B437" s="199" t="s">
        <v>1228</v>
      </c>
    </row>
    <row r="438" spans="1:2" x14ac:dyDescent="0.25">
      <c r="A438" s="198" t="s">
        <v>1467</v>
      </c>
      <c r="B438" s="199" t="s">
        <v>1468</v>
      </c>
    </row>
    <row r="439" spans="1:2" s="160" customFormat="1" ht="12.75" x14ac:dyDescent="0.25">
      <c r="A439" s="161" t="s">
        <v>1229</v>
      </c>
      <c r="B439" s="161" t="s">
        <v>1230</v>
      </c>
    </row>
    <row r="440" spans="1:2" x14ac:dyDescent="0.25">
      <c r="A440" s="198" t="s">
        <v>1469</v>
      </c>
      <c r="B440" s="199" t="s">
        <v>1470</v>
      </c>
    </row>
    <row r="441" spans="1:2" x14ac:dyDescent="0.25">
      <c r="A441" s="198" t="s">
        <v>1471</v>
      </c>
      <c r="B441" s="199" t="s">
        <v>1472</v>
      </c>
    </row>
    <row r="442" spans="1:2" x14ac:dyDescent="0.25">
      <c r="A442" s="161" t="s">
        <v>1473</v>
      </c>
      <c r="B442" s="161" t="s">
        <v>1482</v>
      </c>
    </row>
    <row r="443" spans="1:2" x14ac:dyDescent="0.25">
      <c r="A443" s="198" t="s">
        <v>1231</v>
      </c>
      <c r="B443" s="199" t="s">
        <v>1474</v>
      </c>
    </row>
    <row r="444" spans="1:2" x14ac:dyDescent="0.25">
      <c r="A444" s="198" t="s">
        <v>1232</v>
      </c>
      <c r="B444" s="199" t="s">
        <v>1475</v>
      </c>
    </row>
    <row r="445" spans="1:2" x14ac:dyDescent="0.25">
      <c r="A445" s="198" t="s">
        <v>1233</v>
      </c>
      <c r="B445" s="199" t="s">
        <v>1476</v>
      </c>
    </row>
    <row r="446" spans="1:2" x14ac:dyDescent="0.25">
      <c r="A446" s="198" t="s">
        <v>1234</v>
      </c>
      <c r="B446" s="199" t="s">
        <v>1477</v>
      </c>
    </row>
    <row r="447" spans="1:2" x14ac:dyDescent="0.25">
      <c r="A447" s="198" t="s">
        <v>1478</v>
      </c>
      <c r="B447" s="199" t="s">
        <v>1479</v>
      </c>
    </row>
    <row r="448" spans="1:2" x14ac:dyDescent="0.25">
      <c r="A448" s="198" t="s">
        <v>1235</v>
      </c>
      <c r="B448" s="199" t="s">
        <v>1480</v>
      </c>
    </row>
    <row r="449" spans="1:2" x14ac:dyDescent="0.25">
      <c r="A449" s="198" t="s">
        <v>1236</v>
      </c>
      <c r="B449" s="199" t="s">
        <v>1481</v>
      </c>
    </row>
    <row r="450" spans="1:2" s="160" customFormat="1" ht="12.75" x14ac:dyDescent="0.25">
      <c r="A450" s="161" t="s">
        <v>1569</v>
      </c>
      <c r="B450" s="161" t="s">
        <v>1586</v>
      </c>
    </row>
    <row r="451" spans="1:2" x14ac:dyDescent="0.25">
      <c r="A451" s="198" t="s">
        <v>1237</v>
      </c>
      <c r="B451" s="199" t="s">
        <v>1418</v>
      </c>
    </row>
    <row r="452" spans="1:2" x14ac:dyDescent="0.25">
      <c r="A452" s="198" t="s">
        <v>1238</v>
      </c>
      <c r="B452" s="199" t="s">
        <v>1419</v>
      </c>
    </row>
    <row r="453" spans="1:2" x14ac:dyDescent="0.25">
      <c r="A453" s="198" t="s">
        <v>1239</v>
      </c>
      <c r="B453" s="199" t="s">
        <v>1420</v>
      </c>
    </row>
    <row r="454" spans="1:2" x14ac:dyDescent="0.25">
      <c r="A454" s="198" t="s">
        <v>1421</v>
      </c>
      <c r="B454" s="199" t="s">
        <v>1422</v>
      </c>
    </row>
    <row r="455" spans="1:2" x14ac:dyDescent="0.25">
      <c r="A455" s="198" t="s">
        <v>1423</v>
      </c>
      <c r="B455" s="199" t="s">
        <v>1424</v>
      </c>
    </row>
    <row r="456" spans="1:2" x14ac:dyDescent="0.25">
      <c r="A456" s="198" t="s">
        <v>1425</v>
      </c>
      <c r="B456" s="199" t="s">
        <v>1426</v>
      </c>
    </row>
    <row r="457" spans="1:2" x14ac:dyDescent="0.25">
      <c r="A457" s="198" t="s">
        <v>1427</v>
      </c>
      <c r="B457" s="199" t="s">
        <v>1428</v>
      </c>
    </row>
    <row r="458" spans="1:2" x14ac:dyDescent="0.25">
      <c r="A458" s="198" t="s">
        <v>1240</v>
      </c>
      <c r="B458" s="199" t="s">
        <v>1429</v>
      </c>
    </row>
    <row r="459" spans="1:2" x14ac:dyDescent="0.25">
      <c r="A459" s="198" t="s">
        <v>1241</v>
      </c>
      <c r="B459" s="199" t="s">
        <v>1430</v>
      </c>
    </row>
    <row r="460" spans="1:2" x14ac:dyDescent="0.25">
      <c r="A460" s="198" t="s">
        <v>1242</v>
      </c>
      <c r="B460" s="199" t="s">
        <v>1431</v>
      </c>
    </row>
    <row r="461" spans="1:2" x14ac:dyDescent="0.25">
      <c r="A461" s="198" t="s">
        <v>1243</v>
      </c>
      <c r="B461" s="199" t="s">
        <v>1432</v>
      </c>
    </row>
    <row r="462" spans="1:2" x14ac:dyDescent="0.25">
      <c r="A462" s="198" t="s">
        <v>1244</v>
      </c>
      <c r="B462" s="199" t="s">
        <v>1433</v>
      </c>
    </row>
    <row r="463" spans="1:2" x14ac:dyDescent="0.25">
      <c r="A463" s="198" t="s">
        <v>1245</v>
      </c>
      <c r="B463" s="199" t="s">
        <v>1434</v>
      </c>
    </row>
    <row r="464" spans="1:2" x14ac:dyDescent="0.25">
      <c r="A464" s="198" t="s">
        <v>1246</v>
      </c>
      <c r="B464" s="199" t="s">
        <v>1435</v>
      </c>
    </row>
    <row r="465" spans="1:2" x14ac:dyDescent="0.25">
      <c r="A465" s="198" t="s">
        <v>1247</v>
      </c>
      <c r="B465" s="199" t="s">
        <v>1436</v>
      </c>
    </row>
    <row r="466" spans="1:2" x14ac:dyDescent="0.25">
      <c r="A466" s="198" t="s">
        <v>1248</v>
      </c>
      <c r="B466" s="199" t="s">
        <v>1437</v>
      </c>
    </row>
    <row r="467" spans="1:2" x14ac:dyDescent="0.25">
      <c r="A467" s="198" t="s">
        <v>1249</v>
      </c>
      <c r="B467" s="199" t="s">
        <v>1250</v>
      </c>
    </row>
    <row r="468" spans="1:2" x14ac:dyDescent="0.25">
      <c r="A468" s="198" t="s">
        <v>1251</v>
      </c>
      <c r="B468" s="199" t="s">
        <v>1252</v>
      </c>
    </row>
    <row r="469" spans="1:2" x14ac:dyDescent="0.25">
      <c r="A469" s="198" t="s">
        <v>1253</v>
      </c>
      <c r="B469" s="199" t="s">
        <v>1438</v>
      </c>
    </row>
    <row r="470" spans="1:2" x14ac:dyDescent="0.25">
      <c r="A470" s="198" t="s">
        <v>1254</v>
      </c>
      <c r="B470" s="199" t="s">
        <v>1439</v>
      </c>
    </row>
    <row r="471" spans="1:2" x14ac:dyDescent="0.25">
      <c r="A471" s="198" t="s">
        <v>1440</v>
      </c>
      <c r="B471" s="199" t="s">
        <v>1441</v>
      </c>
    </row>
    <row r="472" spans="1:2" x14ac:dyDescent="0.25">
      <c r="A472" s="198" t="s">
        <v>1442</v>
      </c>
      <c r="B472" s="199" t="s">
        <v>1443</v>
      </c>
    </row>
    <row r="473" spans="1:2" x14ac:dyDescent="0.25">
      <c r="A473" s="198" t="s">
        <v>1444</v>
      </c>
      <c r="B473" s="199" t="s">
        <v>1445</v>
      </c>
    </row>
    <row r="474" spans="1:2" x14ac:dyDescent="0.25">
      <c r="A474" s="198" t="s">
        <v>1446</v>
      </c>
      <c r="B474" s="199" t="s">
        <v>1447</v>
      </c>
    </row>
    <row r="475" spans="1:2" x14ac:dyDescent="0.25">
      <c r="A475" s="198" t="s">
        <v>1255</v>
      </c>
      <c r="B475" s="199" t="s">
        <v>1256</v>
      </c>
    </row>
    <row r="476" spans="1:2" x14ac:dyDescent="0.25">
      <c r="A476" s="198" t="s">
        <v>1448</v>
      </c>
      <c r="B476" s="199" t="s">
        <v>1449</v>
      </c>
    </row>
    <row r="477" spans="1:2" x14ac:dyDescent="0.25">
      <c r="A477" s="198" t="s">
        <v>1257</v>
      </c>
      <c r="B477" s="199" t="s">
        <v>1258</v>
      </c>
    </row>
    <row r="478" spans="1:2" x14ac:dyDescent="0.25">
      <c r="A478" s="198" t="s">
        <v>1259</v>
      </c>
      <c r="B478" s="199" t="s">
        <v>1450</v>
      </c>
    </row>
    <row r="479" spans="1:2" x14ac:dyDescent="0.25">
      <c r="A479" s="198" t="s">
        <v>1451</v>
      </c>
      <c r="B479" s="199" t="s">
        <v>1452</v>
      </c>
    </row>
    <row r="480" spans="1:2" x14ac:dyDescent="0.25">
      <c r="A480" s="198" t="s">
        <v>1453</v>
      </c>
      <c r="B480" s="199" t="s">
        <v>1454</v>
      </c>
    </row>
    <row r="481" spans="1:2" x14ac:dyDescent="0.25">
      <c r="A481" s="198" t="s">
        <v>1455</v>
      </c>
      <c r="B481" s="199" t="s">
        <v>1456</v>
      </c>
    </row>
    <row r="482" spans="1:2" x14ac:dyDescent="0.25">
      <c r="A482" s="198" t="s">
        <v>1457</v>
      </c>
      <c r="B482" s="199" t="s">
        <v>1458</v>
      </c>
    </row>
    <row r="483" spans="1:2" x14ac:dyDescent="0.25">
      <c r="A483" s="198" t="s">
        <v>1459</v>
      </c>
      <c r="B483" s="199" t="s">
        <v>1460</v>
      </c>
    </row>
    <row r="484" spans="1:2" x14ac:dyDescent="0.25">
      <c r="A484" s="198" t="s">
        <v>1461</v>
      </c>
      <c r="B484" s="199" t="s">
        <v>1462</v>
      </c>
    </row>
    <row r="485" spans="1:2" x14ac:dyDescent="0.25">
      <c r="A485" s="198" t="s">
        <v>1463</v>
      </c>
      <c r="B485" s="199" t="s">
        <v>1464</v>
      </c>
    </row>
    <row r="486" spans="1:2" s="160" customFormat="1" ht="12.75" x14ac:dyDescent="0.25">
      <c r="A486" s="161" t="s">
        <v>1260</v>
      </c>
      <c r="B486" s="161" t="s">
        <v>1261</v>
      </c>
    </row>
    <row r="487" spans="1:2" x14ac:dyDescent="0.25">
      <c r="A487" s="198" t="s">
        <v>1262</v>
      </c>
      <c r="B487" s="199" t="s">
        <v>1263</v>
      </c>
    </row>
    <row r="488" spans="1:2" x14ac:dyDescent="0.25">
      <c r="A488" s="198" t="s">
        <v>1264</v>
      </c>
      <c r="B488" s="199" t="s">
        <v>1265</v>
      </c>
    </row>
    <row r="489" spans="1:2" x14ac:dyDescent="0.25">
      <c r="A489" s="198" t="s">
        <v>1266</v>
      </c>
      <c r="B489" s="199" t="s">
        <v>1483</v>
      </c>
    </row>
    <row r="490" spans="1:2" x14ac:dyDescent="0.25">
      <c r="A490" s="198" t="s">
        <v>1267</v>
      </c>
      <c r="B490" s="199" t="s">
        <v>1484</v>
      </c>
    </row>
    <row r="491" spans="1:2" x14ac:dyDescent="0.25">
      <c r="A491" s="198" t="s">
        <v>1268</v>
      </c>
      <c r="B491" s="199" t="s">
        <v>1269</v>
      </c>
    </row>
    <row r="492" spans="1:2" x14ac:dyDescent="0.25">
      <c r="A492" s="198" t="s">
        <v>1270</v>
      </c>
      <c r="B492" s="199" t="s">
        <v>1271</v>
      </c>
    </row>
    <row r="493" spans="1:2" x14ac:dyDescent="0.25">
      <c r="A493" s="198" t="s">
        <v>1485</v>
      </c>
      <c r="B493" s="199" t="s">
        <v>1486</v>
      </c>
    </row>
    <row r="494" spans="1:2" x14ac:dyDescent="0.25">
      <c r="A494" s="198" t="s">
        <v>1487</v>
      </c>
      <c r="B494" s="199" t="s">
        <v>1488</v>
      </c>
    </row>
    <row r="495" spans="1:2" x14ac:dyDescent="0.25">
      <c r="A495" s="198" t="s">
        <v>1272</v>
      </c>
      <c r="B495" s="199" t="s">
        <v>1273</v>
      </c>
    </row>
    <row r="496" spans="1:2" x14ac:dyDescent="0.25">
      <c r="A496" s="198" t="s">
        <v>1274</v>
      </c>
      <c r="B496" s="199" t="s">
        <v>1275</v>
      </c>
    </row>
    <row r="497" spans="1:2" x14ac:dyDescent="0.25">
      <c r="A497" s="198" t="s">
        <v>1276</v>
      </c>
      <c r="B497" s="199" t="s">
        <v>1277</v>
      </c>
    </row>
    <row r="498" spans="1:2" ht="15.75" customHeight="1" x14ac:dyDescent="0.25">
      <c r="A498" s="198" t="s">
        <v>1278</v>
      </c>
      <c r="B498" s="199" t="s">
        <v>1279</v>
      </c>
    </row>
    <row r="499" spans="1:2" s="160" customFormat="1" ht="12.75" x14ac:dyDescent="0.25">
      <c r="A499" s="161" t="s">
        <v>1280</v>
      </c>
      <c r="B499" s="161" t="s">
        <v>1281</v>
      </c>
    </row>
    <row r="500" spans="1:2" x14ac:dyDescent="0.25">
      <c r="A500" s="198" t="s">
        <v>1282</v>
      </c>
      <c r="B500" s="199" t="s">
        <v>1283</v>
      </c>
    </row>
    <row r="501" spans="1:2" x14ac:dyDescent="0.25">
      <c r="A501" s="198" t="s">
        <v>1284</v>
      </c>
      <c r="B501" s="199" t="s">
        <v>1285</v>
      </c>
    </row>
    <row r="502" spans="1:2" x14ac:dyDescent="0.25">
      <c r="A502" s="198" t="s">
        <v>1286</v>
      </c>
      <c r="B502" s="199" t="s">
        <v>1287</v>
      </c>
    </row>
    <row r="503" spans="1:2" x14ac:dyDescent="0.25">
      <c r="A503" s="198" t="s">
        <v>1288</v>
      </c>
      <c r="B503" s="199" t="s">
        <v>1289</v>
      </c>
    </row>
    <row r="504" spans="1:2" x14ac:dyDescent="0.25">
      <c r="A504" s="198" t="s">
        <v>1290</v>
      </c>
      <c r="B504" s="199" t="s">
        <v>1489</v>
      </c>
    </row>
    <row r="505" spans="1:2" x14ac:dyDescent="0.25">
      <c r="A505" s="198" t="s">
        <v>1291</v>
      </c>
      <c r="B505" s="199" t="s">
        <v>1490</v>
      </c>
    </row>
    <row r="506" spans="1:2" x14ac:dyDescent="0.25">
      <c r="A506" s="198" t="s">
        <v>1491</v>
      </c>
      <c r="B506" s="199" t="s">
        <v>1492</v>
      </c>
    </row>
    <row r="507" spans="1:2" x14ac:dyDescent="0.25">
      <c r="A507" s="198" t="s">
        <v>1493</v>
      </c>
      <c r="B507" s="199" t="s">
        <v>1494</v>
      </c>
    </row>
    <row r="508" spans="1:2" s="160" customFormat="1" ht="12.75" x14ac:dyDescent="0.25">
      <c r="A508" s="161" t="s">
        <v>1292</v>
      </c>
      <c r="B508" s="161" t="s">
        <v>1293</v>
      </c>
    </row>
    <row r="509" spans="1:2" x14ac:dyDescent="0.25">
      <c r="A509" s="198" t="s">
        <v>1294</v>
      </c>
      <c r="B509" s="199" t="s">
        <v>1495</v>
      </c>
    </row>
    <row r="510" spans="1:2" x14ac:dyDescent="0.25">
      <c r="A510" s="198" t="s">
        <v>1295</v>
      </c>
      <c r="B510" s="199" t="s">
        <v>1496</v>
      </c>
    </row>
    <row r="511" spans="1:2" x14ac:dyDescent="0.25">
      <c r="A511" s="198" t="s">
        <v>1296</v>
      </c>
      <c r="B511" s="199" t="s">
        <v>1497</v>
      </c>
    </row>
    <row r="512" spans="1:2" x14ac:dyDescent="0.25">
      <c r="A512" s="198" t="s">
        <v>1297</v>
      </c>
      <c r="B512" s="199" t="s">
        <v>1498</v>
      </c>
    </row>
    <row r="513" spans="1:2" x14ac:dyDescent="0.25">
      <c r="A513" s="198" t="s">
        <v>1298</v>
      </c>
      <c r="B513" s="199" t="s">
        <v>1499</v>
      </c>
    </row>
    <row r="514" spans="1:2" x14ac:dyDescent="0.25">
      <c r="A514" s="198" t="s">
        <v>1299</v>
      </c>
      <c r="B514" s="199" t="s">
        <v>1500</v>
      </c>
    </row>
    <row r="515" spans="1:2" x14ac:dyDescent="0.25">
      <c r="A515" s="198" t="s">
        <v>1300</v>
      </c>
      <c r="B515" s="199" t="s">
        <v>1301</v>
      </c>
    </row>
    <row r="516" spans="1:2" x14ac:dyDescent="0.25">
      <c r="A516" s="198" t="s">
        <v>1302</v>
      </c>
      <c r="B516" s="199" t="s">
        <v>1303</v>
      </c>
    </row>
    <row r="517" spans="1:2" x14ac:dyDescent="0.25">
      <c r="A517" s="198" t="s">
        <v>1304</v>
      </c>
      <c r="B517" s="199" t="s">
        <v>1501</v>
      </c>
    </row>
    <row r="518" spans="1:2" x14ac:dyDescent="0.25">
      <c r="A518" s="198" t="s">
        <v>1305</v>
      </c>
      <c r="B518" s="199" t="s">
        <v>1502</v>
      </c>
    </row>
    <row r="519" spans="1:2" x14ac:dyDescent="0.25">
      <c r="A519" s="198" t="s">
        <v>1503</v>
      </c>
      <c r="B519" s="199" t="s">
        <v>1504</v>
      </c>
    </row>
    <row r="520" spans="1:2" x14ac:dyDescent="0.25">
      <c r="A520" s="198" t="s">
        <v>1505</v>
      </c>
      <c r="B520" s="199" t="s">
        <v>1506</v>
      </c>
    </row>
    <row r="521" spans="1:2" x14ac:dyDescent="0.25">
      <c r="A521" s="198" t="s">
        <v>1306</v>
      </c>
      <c r="B521" s="199" t="s">
        <v>1307</v>
      </c>
    </row>
    <row r="522" spans="1:2" x14ac:dyDescent="0.25">
      <c r="A522" s="198" t="s">
        <v>1308</v>
      </c>
      <c r="B522" s="199" t="s">
        <v>1309</v>
      </c>
    </row>
    <row r="523" spans="1:2" x14ac:dyDescent="0.25">
      <c r="A523" s="198" t="s">
        <v>1507</v>
      </c>
      <c r="B523" s="199" t="s">
        <v>1508</v>
      </c>
    </row>
    <row r="524" spans="1:2" x14ac:dyDescent="0.25">
      <c r="A524" s="198" t="s">
        <v>1509</v>
      </c>
      <c r="B524" s="199" t="s">
        <v>1510</v>
      </c>
    </row>
    <row r="525" spans="1:2" x14ac:dyDescent="0.25">
      <c r="A525" s="198" t="s">
        <v>1310</v>
      </c>
      <c r="B525" s="199" t="s">
        <v>1311</v>
      </c>
    </row>
    <row r="526" spans="1:2" x14ac:dyDescent="0.25">
      <c r="A526" s="198" t="s">
        <v>1312</v>
      </c>
      <c r="B526" s="199" t="s">
        <v>1313</v>
      </c>
    </row>
    <row r="527" spans="1:2" x14ac:dyDescent="0.25">
      <c r="A527" s="198" t="s">
        <v>1314</v>
      </c>
      <c r="B527" s="199" t="s">
        <v>1511</v>
      </c>
    </row>
    <row r="528" spans="1:2" x14ac:dyDescent="0.25">
      <c r="A528" s="198" t="s">
        <v>1315</v>
      </c>
      <c r="B528" s="199" t="s">
        <v>1512</v>
      </c>
    </row>
    <row r="529" spans="1:2" x14ac:dyDescent="0.25">
      <c r="A529" s="198" t="s">
        <v>1316</v>
      </c>
      <c r="B529" s="199" t="s">
        <v>1513</v>
      </c>
    </row>
    <row r="530" spans="1:2" x14ac:dyDescent="0.25">
      <c r="A530" s="198" t="s">
        <v>1317</v>
      </c>
      <c r="B530" s="199" t="s">
        <v>1514</v>
      </c>
    </row>
    <row r="531" spans="1:2" x14ac:dyDescent="0.25">
      <c r="A531" s="198" t="s">
        <v>1318</v>
      </c>
      <c r="B531" s="199" t="s">
        <v>1515</v>
      </c>
    </row>
    <row r="532" spans="1:2" x14ac:dyDescent="0.25">
      <c r="A532" s="198" t="s">
        <v>1319</v>
      </c>
      <c r="B532" s="199" t="s">
        <v>1516</v>
      </c>
    </row>
    <row r="533" spans="1:2" x14ac:dyDescent="0.25">
      <c r="A533" s="198" t="s">
        <v>1320</v>
      </c>
      <c r="B533" s="199" t="s">
        <v>1321</v>
      </c>
    </row>
    <row r="534" spans="1:2" x14ac:dyDescent="0.25">
      <c r="A534" s="198" t="s">
        <v>1322</v>
      </c>
      <c r="B534" s="199" t="s">
        <v>1323</v>
      </c>
    </row>
    <row r="535" spans="1:2" x14ac:dyDescent="0.25">
      <c r="A535" s="198" t="s">
        <v>1324</v>
      </c>
      <c r="B535" s="199" t="s">
        <v>1517</v>
      </c>
    </row>
    <row r="536" spans="1:2" x14ac:dyDescent="0.25">
      <c r="A536" s="198" t="s">
        <v>1325</v>
      </c>
      <c r="B536" s="199" t="s">
        <v>1518</v>
      </c>
    </row>
    <row r="537" spans="1:2" x14ac:dyDescent="0.25">
      <c r="A537" s="198" t="s">
        <v>1326</v>
      </c>
      <c r="B537" s="199" t="s">
        <v>1327</v>
      </c>
    </row>
    <row r="538" spans="1:2" x14ac:dyDescent="0.25">
      <c r="A538" s="198" t="s">
        <v>1328</v>
      </c>
      <c r="B538" s="199" t="s">
        <v>1329</v>
      </c>
    </row>
    <row r="539" spans="1:2" x14ac:dyDescent="0.25">
      <c r="A539" s="198" t="s">
        <v>1519</v>
      </c>
      <c r="B539" s="199" t="s">
        <v>1520</v>
      </c>
    </row>
    <row r="540" spans="1:2" x14ac:dyDescent="0.25">
      <c r="A540" s="198" t="s">
        <v>1521</v>
      </c>
      <c r="B540" s="199" t="s">
        <v>1522</v>
      </c>
    </row>
    <row r="541" spans="1:2" x14ac:dyDescent="0.25">
      <c r="A541" s="198" t="s">
        <v>1330</v>
      </c>
      <c r="B541" s="199" t="s">
        <v>1331</v>
      </c>
    </row>
    <row r="542" spans="1:2" x14ac:dyDescent="0.25">
      <c r="A542" s="198" t="s">
        <v>1332</v>
      </c>
      <c r="B542" s="199" t="s">
        <v>1333</v>
      </c>
    </row>
    <row r="543" spans="1:2" x14ac:dyDescent="0.25">
      <c r="A543" s="198" t="s">
        <v>1523</v>
      </c>
      <c r="B543" s="199" t="s">
        <v>1524</v>
      </c>
    </row>
    <row r="544" spans="1:2" x14ac:dyDescent="0.25">
      <c r="A544" s="198" t="s">
        <v>1525</v>
      </c>
      <c r="B544" s="199" t="s">
        <v>1526</v>
      </c>
    </row>
    <row r="545" spans="1:2" x14ac:dyDescent="0.25">
      <c r="A545" s="198" t="s">
        <v>1334</v>
      </c>
      <c r="B545" s="199" t="s">
        <v>1335</v>
      </c>
    </row>
    <row r="546" spans="1:2" x14ac:dyDescent="0.25">
      <c r="A546" s="198" t="s">
        <v>1336</v>
      </c>
      <c r="B546" s="199" t="s">
        <v>1337</v>
      </c>
    </row>
    <row r="547" spans="1:2" x14ac:dyDescent="0.25">
      <c r="A547" s="198" t="s">
        <v>1338</v>
      </c>
      <c r="B547" s="199" t="s">
        <v>1527</v>
      </c>
    </row>
    <row r="548" spans="1:2" x14ac:dyDescent="0.25">
      <c r="A548" s="198" t="s">
        <v>1339</v>
      </c>
      <c r="B548" s="199" t="s">
        <v>1528</v>
      </c>
    </row>
    <row r="549" spans="1:2" x14ac:dyDescent="0.25">
      <c r="A549" s="198" t="s">
        <v>1340</v>
      </c>
      <c r="B549" s="199" t="s">
        <v>1529</v>
      </c>
    </row>
    <row r="550" spans="1:2" x14ac:dyDescent="0.25">
      <c r="A550" s="198" t="s">
        <v>1341</v>
      </c>
      <c r="B550" s="199" t="s">
        <v>1530</v>
      </c>
    </row>
    <row r="551" spans="1:2" x14ac:dyDescent="0.25">
      <c r="A551" s="198" t="s">
        <v>1531</v>
      </c>
      <c r="B551" s="199" t="s">
        <v>1532</v>
      </c>
    </row>
    <row r="552" spans="1:2" x14ac:dyDescent="0.25">
      <c r="A552" s="198" t="s">
        <v>1533</v>
      </c>
      <c r="B552" s="199" t="s">
        <v>1534</v>
      </c>
    </row>
    <row r="553" spans="1:2" x14ac:dyDescent="0.25">
      <c r="A553" s="198" t="s">
        <v>1342</v>
      </c>
      <c r="B553" s="199" t="s">
        <v>1343</v>
      </c>
    </row>
    <row r="554" spans="1:2" x14ac:dyDescent="0.25">
      <c r="A554" s="198" t="s">
        <v>1344</v>
      </c>
      <c r="B554" s="199" t="s">
        <v>1345</v>
      </c>
    </row>
    <row r="555" spans="1:2" x14ac:dyDescent="0.25">
      <c r="A555" s="198" t="s">
        <v>1346</v>
      </c>
      <c r="B555" s="199" t="s">
        <v>1347</v>
      </c>
    </row>
    <row r="556" spans="1:2" x14ac:dyDescent="0.25">
      <c r="A556" s="198" t="s">
        <v>1348</v>
      </c>
      <c r="B556" s="199" t="s">
        <v>1349</v>
      </c>
    </row>
    <row r="557" spans="1:2" x14ac:dyDescent="0.25">
      <c r="A557" s="198" t="s">
        <v>1350</v>
      </c>
      <c r="B557" s="199" t="s">
        <v>1535</v>
      </c>
    </row>
    <row r="558" spans="1:2" x14ac:dyDescent="0.25">
      <c r="A558" s="198" t="s">
        <v>1351</v>
      </c>
      <c r="B558" s="199" t="s">
        <v>1536</v>
      </c>
    </row>
    <row r="559" spans="1:2" x14ac:dyDescent="0.25">
      <c r="A559" s="198" t="s">
        <v>1352</v>
      </c>
      <c r="B559" s="199" t="s">
        <v>1353</v>
      </c>
    </row>
    <row r="560" spans="1:2" x14ac:dyDescent="0.25">
      <c r="A560" s="198" t="s">
        <v>1354</v>
      </c>
      <c r="B560" s="199" t="s">
        <v>1355</v>
      </c>
    </row>
    <row r="561" spans="1:2" x14ac:dyDescent="0.25">
      <c r="A561" s="198" t="s">
        <v>1356</v>
      </c>
      <c r="B561" s="199" t="s">
        <v>1357</v>
      </c>
    </row>
    <row r="562" spans="1:2" x14ac:dyDescent="0.25">
      <c r="A562" s="198" t="s">
        <v>1358</v>
      </c>
      <c r="B562" s="199" t="s">
        <v>1359</v>
      </c>
    </row>
    <row r="563" spans="1:2" x14ac:dyDescent="0.25">
      <c r="A563" s="198" t="s">
        <v>1360</v>
      </c>
      <c r="B563" s="199" t="s">
        <v>1537</v>
      </c>
    </row>
    <row r="564" spans="1:2" x14ac:dyDescent="0.25">
      <c r="A564" s="198" t="s">
        <v>1361</v>
      </c>
      <c r="B564" s="199" t="s">
        <v>1538</v>
      </c>
    </row>
    <row r="565" spans="1:2" x14ac:dyDescent="0.25">
      <c r="A565" s="198" t="s">
        <v>1539</v>
      </c>
      <c r="B565" s="199" t="s">
        <v>1540</v>
      </c>
    </row>
    <row r="566" spans="1:2" x14ac:dyDescent="0.25">
      <c r="A566" s="198" t="s">
        <v>1541</v>
      </c>
      <c r="B566" s="199" t="s">
        <v>1542</v>
      </c>
    </row>
    <row r="567" spans="1:2" x14ac:dyDescent="0.25">
      <c r="A567" s="198" t="s">
        <v>1362</v>
      </c>
      <c r="B567" s="199" t="s">
        <v>1363</v>
      </c>
    </row>
    <row r="568" spans="1:2" x14ac:dyDescent="0.25">
      <c r="A568" s="198" t="s">
        <v>1364</v>
      </c>
      <c r="B568" s="199" t="s">
        <v>1365</v>
      </c>
    </row>
    <row r="569" spans="1:2" x14ac:dyDescent="0.25">
      <c r="A569" s="198" t="s">
        <v>1366</v>
      </c>
      <c r="B569" s="199" t="s">
        <v>1367</v>
      </c>
    </row>
    <row r="570" spans="1:2" x14ac:dyDescent="0.25">
      <c r="A570" s="198" t="s">
        <v>1368</v>
      </c>
      <c r="B570" s="199" t="s">
        <v>1369</v>
      </c>
    </row>
    <row r="571" spans="1:2" x14ac:dyDescent="0.25">
      <c r="A571" s="198" t="s">
        <v>1370</v>
      </c>
      <c r="B571" s="199" t="s">
        <v>1371</v>
      </c>
    </row>
    <row r="572" spans="1:2" x14ac:dyDescent="0.25">
      <c r="A572" s="198" t="s">
        <v>1372</v>
      </c>
      <c r="B572" s="199" t="s">
        <v>1373</v>
      </c>
    </row>
    <row r="573" spans="1:2" x14ac:dyDescent="0.25">
      <c r="A573" s="198" t="s">
        <v>1374</v>
      </c>
      <c r="B573" s="199" t="s">
        <v>1375</v>
      </c>
    </row>
    <row r="574" spans="1:2" x14ac:dyDescent="0.25">
      <c r="A574" s="198" t="s">
        <v>1376</v>
      </c>
      <c r="B574" s="199" t="s">
        <v>1377</v>
      </c>
    </row>
    <row r="575" spans="1:2" x14ac:dyDescent="0.25">
      <c r="A575" s="198" t="s">
        <v>1378</v>
      </c>
      <c r="B575" s="199" t="s">
        <v>1379</v>
      </c>
    </row>
    <row r="576" spans="1:2" x14ac:dyDescent="0.25">
      <c r="A576" s="198" t="s">
        <v>1380</v>
      </c>
      <c r="B576" s="199" t="s">
        <v>1381</v>
      </c>
    </row>
    <row r="577" spans="1:2" s="160" customFormat="1" ht="12.75" x14ac:dyDescent="0.25">
      <c r="A577" s="161" t="s">
        <v>1382</v>
      </c>
      <c r="B577" s="161" t="s">
        <v>1383</v>
      </c>
    </row>
    <row r="578" spans="1:2" x14ac:dyDescent="0.25">
      <c r="A578" s="198" t="s">
        <v>1384</v>
      </c>
      <c r="B578" s="199" t="s">
        <v>1543</v>
      </c>
    </row>
    <row r="579" spans="1:2" x14ac:dyDescent="0.25">
      <c r="A579" s="198" t="s">
        <v>1385</v>
      </c>
      <c r="B579" s="199" t="s">
        <v>1386</v>
      </c>
    </row>
    <row r="580" spans="1:2" x14ac:dyDescent="0.25">
      <c r="A580" s="198" t="s">
        <v>1544</v>
      </c>
      <c r="B580" s="199" t="s">
        <v>1545</v>
      </c>
    </row>
    <row r="581" spans="1:2" x14ac:dyDescent="0.25">
      <c r="A581" s="198" t="s">
        <v>1546</v>
      </c>
      <c r="B581" s="199" t="s">
        <v>1547</v>
      </c>
    </row>
    <row r="582" spans="1:2" x14ac:dyDescent="0.25">
      <c r="A582" s="198" t="s">
        <v>1548</v>
      </c>
      <c r="B582" s="199" t="s">
        <v>1549</v>
      </c>
    </row>
    <row r="583" spans="1:2" x14ac:dyDescent="0.25">
      <c r="A583" s="198" t="s">
        <v>1387</v>
      </c>
      <c r="B583" s="199" t="s">
        <v>1388</v>
      </c>
    </row>
    <row r="584" spans="1:2" x14ac:dyDescent="0.25">
      <c r="A584" s="198" t="s">
        <v>1550</v>
      </c>
      <c r="B584" s="199" t="s">
        <v>1551</v>
      </c>
    </row>
    <row r="585" spans="1:2" x14ac:dyDescent="0.25">
      <c r="A585" s="198" t="s">
        <v>1389</v>
      </c>
      <c r="B585" s="199" t="s">
        <v>1390</v>
      </c>
    </row>
    <row r="586" spans="1:2" s="160" customFormat="1" ht="12.75" x14ac:dyDescent="0.25">
      <c r="A586" s="161" t="s">
        <v>1391</v>
      </c>
      <c r="B586" s="161" t="s">
        <v>1392</v>
      </c>
    </row>
    <row r="587" spans="1:2" x14ac:dyDescent="0.25">
      <c r="A587" s="198" t="s">
        <v>1391</v>
      </c>
      <c r="B587" s="199" t="s">
        <v>1393</v>
      </c>
    </row>
    <row r="588" spans="1:2" s="160" customFormat="1" ht="12.75" x14ac:dyDescent="0.25">
      <c r="A588" s="161" t="s">
        <v>1394</v>
      </c>
      <c r="B588" s="161" t="s">
        <v>1395</v>
      </c>
    </row>
    <row r="589" spans="1:2" x14ac:dyDescent="0.25">
      <c r="A589" s="198" t="s">
        <v>1396</v>
      </c>
      <c r="B589" s="199" t="s">
        <v>1552</v>
      </c>
    </row>
    <row r="590" spans="1:2" x14ac:dyDescent="0.25">
      <c r="A590" s="198" t="s">
        <v>1397</v>
      </c>
      <c r="B590" s="199" t="s">
        <v>1553</v>
      </c>
    </row>
    <row r="591" spans="1:2" x14ac:dyDescent="0.25">
      <c r="A591" s="198" t="s">
        <v>1398</v>
      </c>
      <c r="B591" s="199" t="s">
        <v>1399</v>
      </c>
    </row>
    <row r="592" spans="1:2" x14ac:dyDescent="0.25">
      <c r="A592" s="198" t="s">
        <v>1400</v>
      </c>
      <c r="B592" s="199" t="s">
        <v>1401</v>
      </c>
    </row>
    <row r="593" spans="1:2" x14ac:dyDescent="0.25">
      <c r="A593" s="198" t="s">
        <v>1554</v>
      </c>
      <c r="B593" s="199" t="s">
        <v>1555</v>
      </c>
    </row>
    <row r="594" spans="1:2" x14ac:dyDescent="0.25">
      <c r="A594" s="198" t="s">
        <v>1556</v>
      </c>
      <c r="B594" s="199" t="s">
        <v>1557</v>
      </c>
    </row>
    <row r="595" spans="1:2" x14ac:dyDescent="0.25">
      <c r="A595" s="198" t="s">
        <v>1402</v>
      </c>
      <c r="B595" s="199" t="s">
        <v>1403</v>
      </c>
    </row>
    <row r="596" spans="1:2" x14ac:dyDescent="0.25">
      <c r="A596" s="198" t="s">
        <v>1404</v>
      </c>
      <c r="B596" s="199" t="s">
        <v>1405</v>
      </c>
    </row>
    <row r="597" spans="1:2" s="160" customFormat="1" ht="12.75" x14ac:dyDescent="0.25">
      <c r="A597" s="161" t="s">
        <v>1406</v>
      </c>
      <c r="B597" s="161" t="s">
        <v>1407</v>
      </c>
    </row>
    <row r="598" spans="1:2" x14ac:dyDescent="0.25">
      <c r="A598" s="198" t="s">
        <v>1408</v>
      </c>
      <c r="B598" s="199" t="s">
        <v>1409</v>
      </c>
    </row>
    <row r="599" spans="1:2" x14ac:dyDescent="0.25">
      <c r="A599" s="198" t="s">
        <v>1410</v>
      </c>
      <c r="B599" s="199" t="s">
        <v>1411</v>
      </c>
    </row>
    <row r="600" spans="1:2" x14ac:dyDescent="0.25">
      <c r="A600" s="198" t="s">
        <v>1412</v>
      </c>
      <c r="B600" s="199" t="s">
        <v>1558</v>
      </c>
    </row>
    <row r="601" spans="1:2" x14ac:dyDescent="0.25">
      <c r="A601" s="198" t="s">
        <v>1413</v>
      </c>
      <c r="B601" s="199" t="s">
        <v>1414</v>
      </c>
    </row>
    <row r="602" spans="1:2" x14ac:dyDescent="0.25">
      <c r="A602" s="198" t="s">
        <v>1559</v>
      </c>
      <c r="B602" s="199" t="s">
        <v>1560</v>
      </c>
    </row>
    <row r="603" spans="1:2" x14ac:dyDescent="0.25">
      <c r="A603" s="198" t="s">
        <v>1561</v>
      </c>
      <c r="B603" s="199" t="s">
        <v>1562</v>
      </c>
    </row>
    <row r="604" spans="1:2" x14ac:dyDescent="0.25">
      <c r="A604" s="198" t="s">
        <v>1415</v>
      </c>
      <c r="B604" s="199" t="s">
        <v>1563</v>
      </c>
    </row>
    <row r="605" spans="1:2" x14ac:dyDescent="0.25">
      <c r="A605" s="198" t="s">
        <v>1416</v>
      </c>
      <c r="B605" s="199" t="s">
        <v>1564</v>
      </c>
    </row>
  </sheetData>
  <hyperlinks>
    <hyperlink ref="C1" location="Contents!A1" display="Back to contents"/>
  </hyperlinks>
  <pageMargins left="0.7" right="0.7" top="0.75" bottom="0.75" header="0.3" footer="0.3"/>
  <pageSetup paperSize="9" scale="58" fitToHeight="0" orientation="portrait" r:id="rId1"/>
  <rowBreaks count="8" manualBreakCount="8">
    <brk id="78" max="16383" man="1"/>
    <brk id="154" max="16383" man="1"/>
    <brk id="232" max="16383" man="1"/>
    <brk id="307" max="16383" man="1"/>
    <brk id="386" max="16383" man="1"/>
    <brk id="449" max="16383" man="1"/>
    <brk id="507" max="1" man="1"/>
    <brk id="576"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01"/>
  <sheetViews>
    <sheetView workbookViewId="0">
      <selection activeCell="H13" sqref="H13"/>
    </sheetView>
  </sheetViews>
  <sheetFormatPr defaultRowHeight="15" x14ac:dyDescent="0.25"/>
  <cols>
    <col min="1" max="1" width="68.85546875" style="25" customWidth="1"/>
    <col min="2" max="2" width="8.85546875" customWidth="1"/>
    <col min="3" max="3" width="9.85546875" customWidth="1"/>
    <col min="4" max="4" width="77.140625" customWidth="1"/>
    <col min="5" max="5" width="15.28515625" customWidth="1"/>
    <col min="6" max="6" width="28.85546875" customWidth="1"/>
    <col min="7" max="7" width="6" bestFit="1" customWidth="1"/>
    <col min="8" max="8" width="12.28515625" style="11" customWidth="1"/>
    <col min="9" max="9" width="23.5703125" customWidth="1"/>
  </cols>
  <sheetData>
    <row r="1" spans="1:8" x14ac:dyDescent="0.25">
      <c r="A1" s="25" t="s">
        <v>0</v>
      </c>
      <c r="B1" t="s">
        <v>1</v>
      </c>
      <c r="C1" t="s">
        <v>236</v>
      </c>
      <c r="D1" t="s">
        <v>237</v>
      </c>
      <c r="E1" t="s">
        <v>238</v>
      </c>
      <c r="F1" t="s">
        <v>239</v>
      </c>
      <c r="G1" t="s">
        <v>240</v>
      </c>
      <c r="H1" s="11" t="s">
        <v>241</v>
      </c>
    </row>
    <row r="2" spans="1:8" x14ac:dyDescent="0.25">
      <c r="A2" s="25" t="str">
        <f>B2&amp;C2&amp;D2&amp;E2&amp;F2</f>
        <v>Reg2013Colon, rectum and rectosigmoid junction - C18-C20AllSexAllEth</v>
      </c>
      <c r="B2" s="42" t="s">
        <v>2</v>
      </c>
      <c r="C2" s="43">
        <v>2013</v>
      </c>
      <c r="D2" s="189" t="s">
        <v>1567</v>
      </c>
      <c r="E2" s="42" t="s">
        <v>3</v>
      </c>
      <c r="F2" s="42" t="s">
        <v>12</v>
      </c>
      <c r="G2" s="43">
        <v>3005</v>
      </c>
      <c r="H2" s="193">
        <v>42</v>
      </c>
    </row>
    <row r="3" spans="1:8" x14ac:dyDescent="0.25">
      <c r="A3" s="25" t="str">
        <f t="shared" ref="A3" si="0">B3&amp;C3&amp;D3&amp;E3&amp;F3</f>
        <v>Reg2013Colon, rectum and rectosigmoid junction - C18-C20AllSexMāori</v>
      </c>
      <c r="B3" s="42" t="s">
        <v>2</v>
      </c>
      <c r="C3" s="43">
        <v>2013</v>
      </c>
      <c r="D3" s="42" t="s">
        <v>1567</v>
      </c>
      <c r="E3" s="42" t="s">
        <v>3</v>
      </c>
      <c r="F3" s="42" t="s">
        <v>10</v>
      </c>
      <c r="G3" s="43">
        <v>162</v>
      </c>
      <c r="H3" s="193">
        <v>33.6</v>
      </c>
    </row>
    <row r="4" spans="1:8" x14ac:dyDescent="0.25">
      <c r="A4" s="25" t="str">
        <f t="shared" ref="A4:A50" si="1">B4&amp;C4&amp;D4&amp;E4&amp;F4</f>
        <v>Reg2013All Cancers - C00-C96, D45-D47AllSexAllEth</v>
      </c>
      <c r="B4" s="42" t="s">
        <v>2</v>
      </c>
      <c r="C4" s="43">
        <v>2013</v>
      </c>
      <c r="D4" s="42" t="s">
        <v>17</v>
      </c>
      <c r="E4" s="42" t="s">
        <v>3</v>
      </c>
      <c r="F4" s="42" t="s">
        <v>12</v>
      </c>
      <c r="G4" s="43">
        <v>22166</v>
      </c>
      <c r="H4" s="193">
        <v>335.5</v>
      </c>
    </row>
    <row r="5" spans="1:8" x14ac:dyDescent="0.25">
      <c r="A5" s="25" t="str">
        <f t="shared" si="1"/>
        <v>Reg2013All Cancers - C00-C96, D45-D47AllSexMāori</v>
      </c>
      <c r="B5" s="42" t="s">
        <v>2</v>
      </c>
      <c r="C5" s="43">
        <v>2013</v>
      </c>
      <c r="D5" s="42" t="s">
        <v>17</v>
      </c>
      <c r="E5" s="42" t="s">
        <v>3</v>
      </c>
      <c r="F5" s="42" t="s">
        <v>10</v>
      </c>
      <c r="G5" s="43">
        <v>2220</v>
      </c>
      <c r="H5" s="193">
        <v>418.9</v>
      </c>
    </row>
    <row r="6" spans="1:8" x14ac:dyDescent="0.25">
      <c r="A6" s="25" t="str">
        <f t="shared" si="1"/>
        <v>Reg2013All Cancers - C00-C96, D45-D47AllSexNon-Māori</v>
      </c>
      <c r="B6" s="42" t="s">
        <v>2</v>
      </c>
      <c r="C6" s="43">
        <v>2013</v>
      </c>
      <c r="D6" s="42" t="s">
        <v>17</v>
      </c>
      <c r="E6" s="42" t="s">
        <v>3</v>
      </c>
      <c r="F6" s="42" t="s">
        <v>11</v>
      </c>
      <c r="G6" s="43">
        <v>19946</v>
      </c>
      <c r="H6" s="193">
        <v>328.2</v>
      </c>
    </row>
    <row r="7" spans="1:8" x14ac:dyDescent="0.25">
      <c r="A7" s="25" t="str">
        <f t="shared" si="1"/>
        <v>Reg2013All Cancers - C00-C96, D45-D47FemaleAllEth</v>
      </c>
      <c r="B7" s="42" t="s">
        <v>2</v>
      </c>
      <c r="C7" s="43">
        <v>2013</v>
      </c>
      <c r="D7" s="42" t="s">
        <v>17</v>
      </c>
      <c r="E7" s="42" t="s">
        <v>4</v>
      </c>
      <c r="F7" s="42" t="s">
        <v>12</v>
      </c>
      <c r="G7" s="43">
        <v>10675</v>
      </c>
      <c r="H7" s="193">
        <v>315.7</v>
      </c>
    </row>
    <row r="8" spans="1:8" x14ac:dyDescent="0.25">
      <c r="A8" s="25" t="str">
        <f t="shared" si="1"/>
        <v>Reg2013All Cancers - C00-C96, D45-D47FemaleMāori</v>
      </c>
      <c r="B8" s="42" t="s">
        <v>2</v>
      </c>
      <c r="C8" s="43">
        <v>2013</v>
      </c>
      <c r="D8" s="42" t="s">
        <v>17</v>
      </c>
      <c r="E8" s="42" t="s">
        <v>4</v>
      </c>
      <c r="F8" s="42" t="s">
        <v>10</v>
      </c>
      <c r="G8" s="43">
        <v>1212</v>
      </c>
      <c r="H8" s="193">
        <v>415</v>
      </c>
    </row>
    <row r="9" spans="1:8" x14ac:dyDescent="0.25">
      <c r="A9" s="25" t="str">
        <f t="shared" si="1"/>
        <v>Reg2013All Cancers - C00-C96, D45-D47FemaleNon-Māori</v>
      </c>
      <c r="B9" s="42" t="s">
        <v>2</v>
      </c>
      <c r="C9" s="43">
        <v>2013</v>
      </c>
      <c r="D9" s="42" t="s">
        <v>17</v>
      </c>
      <c r="E9" s="42" t="s">
        <v>4</v>
      </c>
      <c r="F9" s="42" t="s">
        <v>11</v>
      </c>
      <c r="G9" s="43">
        <v>9463</v>
      </c>
      <c r="H9" s="193">
        <v>306.5</v>
      </c>
    </row>
    <row r="10" spans="1:8" x14ac:dyDescent="0.25">
      <c r="A10" s="25" t="str">
        <f t="shared" si="1"/>
        <v>Reg2013All Cancers - C00-C96, D45-D47MaleAllEth</v>
      </c>
      <c r="B10" s="42" t="s">
        <v>2</v>
      </c>
      <c r="C10" s="43">
        <v>2013</v>
      </c>
      <c r="D10" s="42" t="s">
        <v>17</v>
      </c>
      <c r="E10" s="42" t="s">
        <v>5</v>
      </c>
      <c r="F10" s="42" t="s">
        <v>12</v>
      </c>
      <c r="G10" s="43">
        <v>11491</v>
      </c>
      <c r="H10" s="193">
        <v>359.8</v>
      </c>
    </row>
    <row r="11" spans="1:8" x14ac:dyDescent="0.25">
      <c r="A11" s="25" t="str">
        <f t="shared" si="1"/>
        <v>Reg2013All Cancers - C00-C96, D45-D47MaleMāori</v>
      </c>
      <c r="B11" s="42" t="s">
        <v>2</v>
      </c>
      <c r="C11" s="43">
        <v>2013</v>
      </c>
      <c r="D11" s="42" t="s">
        <v>17</v>
      </c>
      <c r="E11" s="42" t="s">
        <v>5</v>
      </c>
      <c r="F11" s="42" t="s">
        <v>10</v>
      </c>
      <c r="G11" s="43">
        <v>1008</v>
      </c>
      <c r="H11" s="193">
        <v>430</v>
      </c>
    </row>
    <row r="12" spans="1:8" x14ac:dyDescent="0.25">
      <c r="A12" s="25" t="str">
        <f t="shared" si="1"/>
        <v>Reg2013All Cancers - C00-C96, D45-D47MaleNon-Māori</v>
      </c>
      <c r="B12" s="42" t="s">
        <v>2</v>
      </c>
      <c r="C12" s="43">
        <v>2013</v>
      </c>
      <c r="D12" s="42" t="s">
        <v>17</v>
      </c>
      <c r="E12" s="42" t="s">
        <v>5</v>
      </c>
      <c r="F12" s="42" t="s">
        <v>11</v>
      </c>
      <c r="G12" s="43">
        <v>10483</v>
      </c>
      <c r="H12" s="193">
        <v>354.4</v>
      </c>
    </row>
    <row r="13" spans="1:8" x14ac:dyDescent="0.25">
      <c r="A13" s="25" t="str">
        <f t="shared" si="1"/>
        <v>Reg2013Lip, oral cavity and pharynx - C00-C14AllSexAllEth</v>
      </c>
      <c r="B13" s="42" t="s">
        <v>2</v>
      </c>
      <c r="C13" s="43">
        <v>2013</v>
      </c>
      <c r="D13" s="42" t="s">
        <v>246</v>
      </c>
      <c r="E13" s="42" t="s">
        <v>3</v>
      </c>
      <c r="F13" s="42" t="s">
        <v>12</v>
      </c>
      <c r="G13" s="43">
        <v>436</v>
      </c>
      <c r="H13" s="193">
        <v>6.8</v>
      </c>
    </row>
    <row r="14" spans="1:8" x14ac:dyDescent="0.25">
      <c r="A14" s="25" t="str">
        <f t="shared" si="1"/>
        <v>Reg2013Lip, oral cavity and pharynx - C00-C14AllSexMāori</v>
      </c>
      <c r="B14" s="42" t="s">
        <v>2</v>
      </c>
      <c r="C14" s="43">
        <v>2013</v>
      </c>
      <c r="D14" s="42" t="s">
        <v>246</v>
      </c>
      <c r="E14" s="42" t="s">
        <v>3</v>
      </c>
      <c r="F14" s="42" t="s">
        <v>10</v>
      </c>
      <c r="G14" s="43">
        <v>27</v>
      </c>
      <c r="H14" s="193">
        <v>4.5</v>
      </c>
    </row>
    <row r="15" spans="1:8" x14ac:dyDescent="0.25">
      <c r="A15" s="25" t="str">
        <f t="shared" si="1"/>
        <v>Reg2013Lip, oral cavity and pharynx - C00-C14AllSexNon-Māori</v>
      </c>
      <c r="B15" s="42" t="s">
        <v>2</v>
      </c>
      <c r="C15" s="43">
        <v>2013</v>
      </c>
      <c r="D15" s="42" t="s">
        <v>246</v>
      </c>
      <c r="E15" s="42" t="s">
        <v>3</v>
      </c>
      <c r="F15" s="42" t="s">
        <v>11</v>
      </c>
      <c r="G15" s="43">
        <v>409</v>
      </c>
      <c r="H15" s="193">
        <v>6.9</v>
      </c>
    </row>
    <row r="16" spans="1:8" x14ac:dyDescent="0.25">
      <c r="A16" s="25" t="str">
        <f t="shared" si="1"/>
        <v>Reg2013Lip, oral cavity and pharynx - C00-C14FemaleAllEth</v>
      </c>
      <c r="B16" s="42" t="s">
        <v>2</v>
      </c>
      <c r="C16" s="43">
        <v>2013</v>
      </c>
      <c r="D16" s="42" t="s">
        <v>246</v>
      </c>
      <c r="E16" s="42" t="s">
        <v>4</v>
      </c>
      <c r="F16" s="42" t="s">
        <v>12</v>
      </c>
      <c r="G16" s="43">
        <v>166</v>
      </c>
      <c r="H16" s="193">
        <v>4.7</v>
      </c>
    </row>
    <row r="17" spans="1:8" x14ac:dyDescent="0.25">
      <c r="A17" s="25" t="str">
        <f t="shared" si="1"/>
        <v>Reg2013Lip, oral cavity and pharynx - C00-C14FemaleMāori</v>
      </c>
      <c r="B17" s="42" t="s">
        <v>2</v>
      </c>
      <c r="C17" s="43">
        <v>2013</v>
      </c>
      <c r="D17" s="42" t="s">
        <v>246</v>
      </c>
      <c r="E17" s="42" t="s">
        <v>4</v>
      </c>
      <c r="F17" s="42" t="s">
        <v>10</v>
      </c>
      <c r="G17" s="43">
        <v>9</v>
      </c>
      <c r="H17" s="193">
        <v>2.8</v>
      </c>
    </row>
    <row r="18" spans="1:8" x14ac:dyDescent="0.25">
      <c r="A18" s="25" t="str">
        <f t="shared" si="1"/>
        <v>Reg2013Lip, oral cavity and pharynx - C00-C14FemaleNon-Māori</v>
      </c>
      <c r="B18" s="42" t="s">
        <v>2</v>
      </c>
      <c r="C18" s="43">
        <v>2013</v>
      </c>
      <c r="D18" s="42" t="s">
        <v>246</v>
      </c>
      <c r="E18" s="42" t="s">
        <v>4</v>
      </c>
      <c r="F18" s="42" t="s">
        <v>11</v>
      </c>
      <c r="G18" s="43">
        <v>157</v>
      </c>
      <c r="H18" s="193">
        <v>4.9000000000000004</v>
      </c>
    </row>
    <row r="19" spans="1:8" x14ac:dyDescent="0.25">
      <c r="A19" s="25" t="str">
        <f t="shared" si="1"/>
        <v>Reg2013Lip, oral cavity and pharynx - C00-C14MaleAllEth</v>
      </c>
      <c r="B19" s="42" t="s">
        <v>2</v>
      </c>
      <c r="C19" s="43">
        <v>2013</v>
      </c>
      <c r="D19" s="42" t="s">
        <v>246</v>
      </c>
      <c r="E19" s="42" t="s">
        <v>5</v>
      </c>
      <c r="F19" s="42" t="s">
        <v>12</v>
      </c>
      <c r="G19" s="43">
        <v>270</v>
      </c>
      <c r="H19" s="193">
        <v>9</v>
      </c>
    </row>
    <row r="20" spans="1:8" x14ac:dyDescent="0.25">
      <c r="A20" s="25" t="str">
        <f t="shared" si="1"/>
        <v>Reg2013Lip, oral cavity and pharynx - C00-C14MaleMāori</v>
      </c>
      <c r="B20" s="42" t="s">
        <v>2</v>
      </c>
      <c r="C20" s="43">
        <v>2013</v>
      </c>
      <c r="D20" s="42" t="s">
        <v>246</v>
      </c>
      <c r="E20" s="42" t="s">
        <v>5</v>
      </c>
      <c r="F20" s="42" t="s">
        <v>10</v>
      </c>
      <c r="G20" s="43">
        <v>18</v>
      </c>
      <c r="H20" s="193">
        <v>6.6</v>
      </c>
    </row>
    <row r="21" spans="1:8" x14ac:dyDescent="0.25">
      <c r="A21" s="25" t="str">
        <f t="shared" si="1"/>
        <v>Reg2013Lip, oral cavity and pharynx - C00-C14MaleNon-Māori</v>
      </c>
      <c r="B21" s="42" t="s">
        <v>2</v>
      </c>
      <c r="C21" s="43">
        <v>2013</v>
      </c>
      <c r="D21" s="42" t="s">
        <v>246</v>
      </c>
      <c r="E21" s="42" t="s">
        <v>5</v>
      </c>
      <c r="F21" s="42" t="s">
        <v>11</v>
      </c>
      <c r="G21" s="43">
        <v>252</v>
      </c>
      <c r="H21" s="193">
        <v>9.1999999999999993</v>
      </c>
    </row>
    <row r="22" spans="1:8" x14ac:dyDescent="0.25">
      <c r="A22" s="25" t="str">
        <f t="shared" si="1"/>
        <v>Reg2013Lip - C00AllSexAllEth</v>
      </c>
      <c r="B22" s="42" t="s">
        <v>2</v>
      </c>
      <c r="C22" s="43">
        <v>2013</v>
      </c>
      <c r="D22" s="42" t="s">
        <v>27</v>
      </c>
      <c r="E22" s="42" t="s">
        <v>3</v>
      </c>
      <c r="F22" s="42" t="s">
        <v>12</v>
      </c>
      <c r="G22" s="43">
        <v>50</v>
      </c>
      <c r="H22" s="193">
        <v>0.8</v>
      </c>
    </row>
    <row r="23" spans="1:8" x14ac:dyDescent="0.25">
      <c r="A23" s="25" t="str">
        <f t="shared" si="1"/>
        <v>Reg2013Lip - C00AllSexMāori</v>
      </c>
      <c r="B23" s="42" t="s">
        <v>2</v>
      </c>
      <c r="C23" s="43">
        <v>2013</v>
      </c>
      <c r="D23" s="42" t="s">
        <v>27</v>
      </c>
      <c r="E23" s="42" t="s">
        <v>3</v>
      </c>
      <c r="F23" s="42" t="s">
        <v>10</v>
      </c>
      <c r="G23" s="43">
        <v>1</v>
      </c>
      <c r="H23" s="193">
        <v>0.2</v>
      </c>
    </row>
    <row r="24" spans="1:8" x14ac:dyDescent="0.25">
      <c r="A24" s="25" t="str">
        <f t="shared" si="1"/>
        <v>Reg2013Lip - C00AllSexNon-Māori</v>
      </c>
      <c r="B24" s="42" t="s">
        <v>2</v>
      </c>
      <c r="C24" s="43">
        <v>2013</v>
      </c>
      <c r="D24" s="42" t="s">
        <v>27</v>
      </c>
      <c r="E24" s="42" t="s">
        <v>3</v>
      </c>
      <c r="F24" s="42" t="s">
        <v>11</v>
      </c>
      <c r="G24" s="43">
        <v>49</v>
      </c>
      <c r="H24" s="193">
        <v>0.8</v>
      </c>
    </row>
    <row r="25" spans="1:8" x14ac:dyDescent="0.25">
      <c r="A25" s="25" t="str">
        <f t="shared" si="1"/>
        <v>Reg2013Lip - C00FemaleAllEth</v>
      </c>
      <c r="B25" s="42" t="s">
        <v>2</v>
      </c>
      <c r="C25" s="43">
        <v>2013</v>
      </c>
      <c r="D25" s="42" t="s">
        <v>27</v>
      </c>
      <c r="E25" s="42" t="s">
        <v>4</v>
      </c>
      <c r="F25" s="42" t="s">
        <v>12</v>
      </c>
      <c r="G25" s="43">
        <v>15</v>
      </c>
      <c r="H25" s="193">
        <v>0.4</v>
      </c>
    </row>
    <row r="26" spans="1:8" x14ac:dyDescent="0.25">
      <c r="A26" s="25" t="str">
        <f t="shared" si="1"/>
        <v>Reg2013Lip - C00FemaleMāori</v>
      </c>
      <c r="B26" s="42" t="s">
        <v>2</v>
      </c>
      <c r="C26" s="43">
        <v>2013</v>
      </c>
      <c r="D26" s="42" t="s">
        <v>27</v>
      </c>
      <c r="E26" s="42" t="s">
        <v>4</v>
      </c>
      <c r="F26" s="42" t="s">
        <v>10</v>
      </c>
      <c r="G26" s="43">
        <v>0</v>
      </c>
      <c r="H26" s="193">
        <v>0</v>
      </c>
    </row>
    <row r="27" spans="1:8" x14ac:dyDescent="0.25">
      <c r="A27" s="25" t="str">
        <f t="shared" si="1"/>
        <v>Reg2013Lip - C00FemaleNon-Māori</v>
      </c>
      <c r="B27" s="42" t="s">
        <v>2</v>
      </c>
      <c r="C27" s="43">
        <v>2013</v>
      </c>
      <c r="D27" s="42" t="s">
        <v>27</v>
      </c>
      <c r="E27" s="42" t="s">
        <v>4</v>
      </c>
      <c r="F27" s="42" t="s">
        <v>11</v>
      </c>
      <c r="G27" s="43">
        <v>15</v>
      </c>
      <c r="H27" s="193">
        <v>0.4</v>
      </c>
    </row>
    <row r="28" spans="1:8" x14ac:dyDescent="0.25">
      <c r="A28" s="25" t="str">
        <f t="shared" si="1"/>
        <v>Reg2013Lip - C00MaleAllEth</v>
      </c>
      <c r="B28" s="42" t="s">
        <v>2</v>
      </c>
      <c r="C28" s="43">
        <v>2013</v>
      </c>
      <c r="D28" s="42" t="s">
        <v>27</v>
      </c>
      <c r="E28" s="42" t="s">
        <v>5</v>
      </c>
      <c r="F28" s="42" t="s">
        <v>12</v>
      </c>
      <c r="G28" s="43">
        <v>35</v>
      </c>
      <c r="H28" s="193">
        <v>1.2</v>
      </c>
    </row>
    <row r="29" spans="1:8" x14ac:dyDescent="0.25">
      <c r="A29" s="25" t="str">
        <f t="shared" si="1"/>
        <v>Reg2013Lip - C00MaleMāori</v>
      </c>
      <c r="B29" s="42" t="s">
        <v>2</v>
      </c>
      <c r="C29" s="43">
        <v>2013</v>
      </c>
      <c r="D29" s="42" t="s">
        <v>27</v>
      </c>
      <c r="E29" s="42" t="s">
        <v>5</v>
      </c>
      <c r="F29" s="42" t="s">
        <v>10</v>
      </c>
      <c r="G29" s="43">
        <v>1</v>
      </c>
      <c r="H29" s="193">
        <v>0.3</v>
      </c>
    </row>
    <row r="30" spans="1:8" x14ac:dyDescent="0.25">
      <c r="A30" s="25" t="str">
        <f t="shared" si="1"/>
        <v>Reg2013Lip - C00MaleNon-Māori</v>
      </c>
      <c r="B30" s="42" t="s">
        <v>2</v>
      </c>
      <c r="C30" s="43">
        <v>2013</v>
      </c>
      <c r="D30" s="42" t="s">
        <v>27</v>
      </c>
      <c r="E30" s="42" t="s">
        <v>5</v>
      </c>
      <c r="F30" s="42" t="s">
        <v>11</v>
      </c>
      <c r="G30" s="43">
        <v>34</v>
      </c>
      <c r="H30" s="193">
        <v>1.2</v>
      </c>
    </row>
    <row r="31" spans="1:8" x14ac:dyDescent="0.25">
      <c r="A31" s="25" t="str">
        <f t="shared" si="1"/>
        <v>Reg2013Tongue - C01-C02AllSexAllEth</v>
      </c>
      <c r="B31" s="42" t="s">
        <v>2</v>
      </c>
      <c r="C31" s="43">
        <v>2013</v>
      </c>
      <c r="D31" s="42" t="s">
        <v>42</v>
      </c>
      <c r="E31" s="42" t="s">
        <v>3</v>
      </c>
      <c r="F31" s="42" t="s">
        <v>12</v>
      </c>
      <c r="G31" s="43">
        <v>134</v>
      </c>
      <c r="H31" s="193">
        <v>2.1</v>
      </c>
    </row>
    <row r="32" spans="1:8" x14ac:dyDescent="0.25">
      <c r="A32" s="25" t="str">
        <f t="shared" si="1"/>
        <v>Reg2013Tongue - C01-C02AllSexMāori</v>
      </c>
      <c r="B32" s="42" t="s">
        <v>2</v>
      </c>
      <c r="C32" s="43">
        <v>2013</v>
      </c>
      <c r="D32" s="42" t="s">
        <v>42</v>
      </c>
      <c r="E32" s="42" t="s">
        <v>3</v>
      </c>
      <c r="F32" s="42" t="s">
        <v>10</v>
      </c>
      <c r="G32" s="43">
        <v>8</v>
      </c>
      <c r="H32" s="193">
        <v>1.5</v>
      </c>
    </row>
    <row r="33" spans="1:8" x14ac:dyDescent="0.25">
      <c r="A33" s="25" t="str">
        <f t="shared" si="1"/>
        <v>Reg2013Tongue - C01-C02AllSexNon-Māori</v>
      </c>
      <c r="B33" s="42" t="s">
        <v>2</v>
      </c>
      <c r="C33" s="43">
        <v>2013</v>
      </c>
      <c r="D33" s="42" t="s">
        <v>42</v>
      </c>
      <c r="E33" s="42" t="s">
        <v>3</v>
      </c>
      <c r="F33" s="42" t="s">
        <v>11</v>
      </c>
      <c r="G33" s="43">
        <v>126</v>
      </c>
      <c r="H33" s="193">
        <v>2.2000000000000002</v>
      </c>
    </row>
    <row r="34" spans="1:8" x14ac:dyDescent="0.25">
      <c r="A34" s="25" t="str">
        <f t="shared" si="1"/>
        <v>Reg2013Tongue - C01-C02FemaleAllEth</v>
      </c>
      <c r="B34" s="42" t="s">
        <v>2</v>
      </c>
      <c r="C34" s="43">
        <v>2013</v>
      </c>
      <c r="D34" s="42" t="s">
        <v>42</v>
      </c>
      <c r="E34" s="42" t="s">
        <v>4</v>
      </c>
      <c r="F34" s="42" t="s">
        <v>12</v>
      </c>
      <c r="G34" s="43">
        <v>51</v>
      </c>
      <c r="H34" s="193">
        <v>1.5</v>
      </c>
    </row>
    <row r="35" spans="1:8" x14ac:dyDescent="0.25">
      <c r="A35" s="25" t="str">
        <f t="shared" si="1"/>
        <v>Reg2013Tongue - C01-C02FemaleMāori</v>
      </c>
      <c r="B35" s="42" t="s">
        <v>2</v>
      </c>
      <c r="C35" s="43">
        <v>2013</v>
      </c>
      <c r="D35" s="42" t="s">
        <v>42</v>
      </c>
      <c r="E35" s="42" t="s">
        <v>4</v>
      </c>
      <c r="F35" s="42" t="s">
        <v>10</v>
      </c>
      <c r="G35" s="43">
        <v>4</v>
      </c>
      <c r="H35" s="193">
        <v>1.3</v>
      </c>
    </row>
    <row r="36" spans="1:8" x14ac:dyDescent="0.25">
      <c r="A36" s="25" t="str">
        <f t="shared" si="1"/>
        <v>Reg2013Tongue - C01-C02FemaleNon-Māori</v>
      </c>
      <c r="B36" s="42" t="s">
        <v>2</v>
      </c>
      <c r="C36" s="43">
        <v>2013</v>
      </c>
      <c r="D36" s="42" t="s">
        <v>42</v>
      </c>
      <c r="E36" s="42" t="s">
        <v>4</v>
      </c>
      <c r="F36" s="42" t="s">
        <v>11</v>
      </c>
      <c r="G36" s="43">
        <v>47</v>
      </c>
      <c r="H36" s="193">
        <v>1.5</v>
      </c>
    </row>
    <row r="37" spans="1:8" x14ac:dyDescent="0.25">
      <c r="A37" s="25" t="str">
        <f t="shared" si="1"/>
        <v>Reg2013Tongue - C01-C02MaleAllEth</v>
      </c>
      <c r="B37" s="42" t="s">
        <v>2</v>
      </c>
      <c r="C37" s="43">
        <v>2013</v>
      </c>
      <c r="D37" s="42" t="s">
        <v>42</v>
      </c>
      <c r="E37" s="42" t="s">
        <v>5</v>
      </c>
      <c r="F37" s="42" t="s">
        <v>12</v>
      </c>
      <c r="G37" s="43">
        <v>83</v>
      </c>
      <c r="H37" s="193">
        <v>2.8</v>
      </c>
    </row>
    <row r="38" spans="1:8" x14ac:dyDescent="0.25">
      <c r="A38" s="25" t="str">
        <f t="shared" si="1"/>
        <v>Reg2013Tongue - C01-C02MaleMāori</v>
      </c>
      <c r="B38" s="42" t="s">
        <v>2</v>
      </c>
      <c r="C38" s="43">
        <v>2013</v>
      </c>
      <c r="D38" s="42" t="s">
        <v>42</v>
      </c>
      <c r="E38" s="42" t="s">
        <v>5</v>
      </c>
      <c r="F38" s="42" t="s">
        <v>10</v>
      </c>
      <c r="G38" s="43">
        <v>4</v>
      </c>
      <c r="H38" s="193">
        <v>1.8</v>
      </c>
    </row>
    <row r="39" spans="1:8" x14ac:dyDescent="0.25">
      <c r="A39" s="25" t="str">
        <f t="shared" si="1"/>
        <v>Reg2013Tongue - C01-C02MaleNon-Māori</v>
      </c>
      <c r="B39" s="42" t="s">
        <v>2</v>
      </c>
      <c r="C39" s="43">
        <v>2013</v>
      </c>
      <c r="D39" s="42" t="s">
        <v>42</v>
      </c>
      <c r="E39" s="42" t="s">
        <v>5</v>
      </c>
      <c r="F39" s="42" t="s">
        <v>11</v>
      </c>
      <c r="G39" s="43">
        <v>79</v>
      </c>
      <c r="H39" s="193">
        <v>2.9</v>
      </c>
    </row>
    <row r="40" spans="1:8" x14ac:dyDescent="0.25">
      <c r="A40" s="25" t="str">
        <f t="shared" si="1"/>
        <v>Reg2013Mouth - C03-C06AllSexAllEth</v>
      </c>
      <c r="B40" s="42" t="s">
        <v>2</v>
      </c>
      <c r="C40" s="43">
        <v>2013</v>
      </c>
      <c r="D40" s="42" t="s">
        <v>31</v>
      </c>
      <c r="E40" s="42" t="s">
        <v>3</v>
      </c>
      <c r="F40" s="42" t="s">
        <v>12</v>
      </c>
      <c r="G40" s="43">
        <v>107</v>
      </c>
      <c r="H40" s="193">
        <v>1.6</v>
      </c>
    </row>
    <row r="41" spans="1:8" x14ac:dyDescent="0.25">
      <c r="A41" s="25" t="str">
        <f t="shared" si="1"/>
        <v>Reg2013Mouth - C03-C06AllSexMāori</v>
      </c>
      <c r="B41" s="42" t="s">
        <v>2</v>
      </c>
      <c r="C41" s="43">
        <v>2013</v>
      </c>
      <c r="D41" s="42" t="s">
        <v>31</v>
      </c>
      <c r="E41" s="42" t="s">
        <v>3</v>
      </c>
      <c r="F41" s="42" t="s">
        <v>10</v>
      </c>
      <c r="G41" s="43">
        <v>3</v>
      </c>
      <c r="H41" s="193">
        <v>0.4</v>
      </c>
    </row>
    <row r="42" spans="1:8" x14ac:dyDescent="0.25">
      <c r="A42" s="25" t="str">
        <f t="shared" si="1"/>
        <v>Reg2013Mouth - C03-C06AllSexNon-Māori</v>
      </c>
      <c r="B42" s="42" t="s">
        <v>2</v>
      </c>
      <c r="C42" s="43">
        <v>2013</v>
      </c>
      <c r="D42" s="42" t="s">
        <v>31</v>
      </c>
      <c r="E42" s="42" t="s">
        <v>3</v>
      </c>
      <c r="F42" s="42" t="s">
        <v>11</v>
      </c>
      <c r="G42" s="43">
        <v>104</v>
      </c>
      <c r="H42" s="193">
        <v>1.7</v>
      </c>
    </row>
    <row r="43" spans="1:8" x14ac:dyDescent="0.25">
      <c r="A43" s="25" t="str">
        <f t="shared" si="1"/>
        <v>Reg2013Mouth - C03-C06FemaleAllEth</v>
      </c>
      <c r="B43" s="42" t="s">
        <v>2</v>
      </c>
      <c r="C43" s="43">
        <v>2013</v>
      </c>
      <c r="D43" s="42" t="s">
        <v>31</v>
      </c>
      <c r="E43" s="42" t="s">
        <v>4</v>
      </c>
      <c r="F43" s="42" t="s">
        <v>12</v>
      </c>
      <c r="G43" s="43">
        <v>54</v>
      </c>
      <c r="H43" s="193">
        <v>1.5</v>
      </c>
    </row>
    <row r="44" spans="1:8" x14ac:dyDescent="0.25">
      <c r="A44" s="25" t="str">
        <f t="shared" si="1"/>
        <v>Reg2013Mouth - C03-C06FemaleMāori</v>
      </c>
      <c r="B44" s="42" t="s">
        <v>2</v>
      </c>
      <c r="C44" s="43">
        <v>2013</v>
      </c>
      <c r="D44" s="42" t="s">
        <v>31</v>
      </c>
      <c r="E44" s="42" t="s">
        <v>4</v>
      </c>
      <c r="F44" s="42" t="s">
        <v>10</v>
      </c>
      <c r="G44" s="43">
        <v>1</v>
      </c>
      <c r="H44" s="193">
        <v>0.3</v>
      </c>
    </row>
    <row r="45" spans="1:8" x14ac:dyDescent="0.25">
      <c r="A45" s="25" t="str">
        <f t="shared" si="1"/>
        <v>Reg2013Mouth - C03-C06FemaleNon-Māori</v>
      </c>
      <c r="B45" s="42" t="s">
        <v>2</v>
      </c>
      <c r="C45" s="43">
        <v>2013</v>
      </c>
      <c r="D45" s="42" t="s">
        <v>31</v>
      </c>
      <c r="E45" s="42" t="s">
        <v>4</v>
      </c>
      <c r="F45" s="42" t="s">
        <v>11</v>
      </c>
      <c r="G45" s="43">
        <v>53</v>
      </c>
      <c r="H45" s="193">
        <v>1.5</v>
      </c>
    </row>
    <row r="46" spans="1:8" x14ac:dyDescent="0.25">
      <c r="A46" s="25" t="str">
        <f t="shared" si="1"/>
        <v>Reg2013Mouth - C03-C06MaleAllEth</v>
      </c>
      <c r="B46" s="42" t="s">
        <v>2</v>
      </c>
      <c r="C46" s="43">
        <v>2013</v>
      </c>
      <c r="D46" s="42" t="s">
        <v>31</v>
      </c>
      <c r="E46" s="42" t="s">
        <v>5</v>
      </c>
      <c r="F46" s="42" t="s">
        <v>12</v>
      </c>
      <c r="G46" s="43">
        <v>53</v>
      </c>
      <c r="H46" s="193">
        <v>1.8</v>
      </c>
    </row>
    <row r="47" spans="1:8" x14ac:dyDescent="0.25">
      <c r="A47" s="25" t="str">
        <f t="shared" si="1"/>
        <v>Reg2013Mouth - C03-C06MaleMāori</v>
      </c>
      <c r="B47" s="42" t="s">
        <v>2</v>
      </c>
      <c r="C47" s="43">
        <v>2013</v>
      </c>
      <c r="D47" s="42" t="s">
        <v>31</v>
      </c>
      <c r="E47" s="42" t="s">
        <v>5</v>
      </c>
      <c r="F47" s="42" t="s">
        <v>10</v>
      </c>
      <c r="G47" s="43">
        <v>2</v>
      </c>
      <c r="H47" s="193">
        <v>0.6</v>
      </c>
    </row>
    <row r="48" spans="1:8" x14ac:dyDescent="0.25">
      <c r="A48" s="25" t="str">
        <f t="shared" si="1"/>
        <v>Reg2013Mouth - C03-C06MaleNon-Māori</v>
      </c>
      <c r="B48" s="42" t="s">
        <v>2</v>
      </c>
      <c r="C48" s="43">
        <v>2013</v>
      </c>
      <c r="D48" s="42" t="s">
        <v>31</v>
      </c>
      <c r="E48" s="42" t="s">
        <v>5</v>
      </c>
      <c r="F48" s="42" t="s">
        <v>11</v>
      </c>
      <c r="G48" s="43">
        <v>51</v>
      </c>
      <c r="H48" s="193">
        <v>1.8</v>
      </c>
    </row>
    <row r="49" spans="1:8" x14ac:dyDescent="0.25">
      <c r="A49" s="25" t="str">
        <f t="shared" si="1"/>
        <v>Reg2013Salivary glands - C07-C08AllSexAllEth</v>
      </c>
      <c r="B49" s="42" t="s">
        <v>2</v>
      </c>
      <c r="C49" s="43">
        <v>2013</v>
      </c>
      <c r="D49" s="42" t="s">
        <v>247</v>
      </c>
      <c r="E49" s="42" t="s">
        <v>3</v>
      </c>
      <c r="F49" s="42" t="s">
        <v>12</v>
      </c>
      <c r="G49" s="43">
        <v>36</v>
      </c>
      <c r="H49" s="193">
        <v>0.6</v>
      </c>
    </row>
    <row r="50" spans="1:8" x14ac:dyDescent="0.25">
      <c r="A50" s="25" t="str">
        <f t="shared" si="1"/>
        <v>Reg2013Salivary glands - C07-C08AllSexMāori</v>
      </c>
      <c r="B50" s="42" t="s">
        <v>2</v>
      </c>
      <c r="C50" s="43">
        <v>2013</v>
      </c>
      <c r="D50" s="42" t="s">
        <v>247</v>
      </c>
      <c r="E50" s="42" t="s">
        <v>3</v>
      </c>
      <c r="F50" s="42" t="s">
        <v>10</v>
      </c>
      <c r="G50" s="43">
        <v>4</v>
      </c>
      <c r="H50" s="193">
        <v>0.6</v>
      </c>
    </row>
    <row r="51" spans="1:8" x14ac:dyDescent="0.25">
      <c r="A51" s="25" t="str">
        <f t="shared" ref="A51:A114" si="2">B51&amp;C51&amp;D51&amp;E51&amp;F51</f>
        <v>Reg2013Salivary glands - C07-C08AllSexNon-Māori</v>
      </c>
      <c r="B51" s="42" t="s">
        <v>2</v>
      </c>
      <c r="C51" s="43">
        <v>2013</v>
      </c>
      <c r="D51" s="42" t="s">
        <v>247</v>
      </c>
      <c r="E51" s="42" t="s">
        <v>3</v>
      </c>
      <c r="F51" s="42" t="s">
        <v>11</v>
      </c>
      <c r="G51" s="43">
        <v>32</v>
      </c>
      <c r="H51" s="193">
        <v>0.5</v>
      </c>
    </row>
    <row r="52" spans="1:8" x14ac:dyDescent="0.25">
      <c r="A52" s="25" t="str">
        <f t="shared" si="2"/>
        <v>Reg2013Salivary glands - C07-C08FemaleAllEth</v>
      </c>
      <c r="B52" s="42" t="s">
        <v>2</v>
      </c>
      <c r="C52" s="43">
        <v>2013</v>
      </c>
      <c r="D52" s="42" t="s">
        <v>247</v>
      </c>
      <c r="E52" s="42" t="s">
        <v>4</v>
      </c>
      <c r="F52" s="42" t="s">
        <v>12</v>
      </c>
      <c r="G52" s="43">
        <v>21</v>
      </c>
      <c r="H52" s="193">
        <v>0.6</v>
      </c>
    </row>
    <row r="53" spans="1:8" x14ac:dyDescent="0.25">
      <c r="A53" s="25" t="str">
        <f t="shared" si="2"/>
        <v>Reg2013Salivary glands - C07-C08FemaleMāori</v>
      </c>
      <c r="B53" s="42" t="s">
        <v>2</v>
      </c>
      <c r="C53" s="43">
        <v>2013</v>
      </c>
      <c r="D53" s="42" t="s">
        <v>247</v>
      </c>
      <c r="E53" s="42" t="s">
        <v>4</v>
      </c>
      <c r="F53" s="42" t="s">
        <v>10</v>
      </c>
      <c r="G53" s="43">
        <v>3</v>
      </c>
      <c r="H53" s="193">
        <v>0.9</v>
      </c>
    </row>
    <row r="54" spans="1:8" x14ac:dyDescent="0.25">
      <c r="A54" s="25" t="str">
        <f t="shared" si="2"/>
        <v>Reg2013Salivary glands - C07-C08FemaleNon-Māori</v>
      </c>
      <c r="B54" s="42" t="s">
        <v>2</v>
      </c>
      <c r="C54" s="43">
        <v>2013</v>
      </c>
      <c r="D54" s="42" t="s">
        <v>247</v>
      </c>
      <c r="E54" s="42" t="s">
        <v>4</v>
      </c>
      <c r="F54" s="42" t="s">
        <v>11</v>
      </c>
      <c r="G54" s="43">
        <v>18</v>
      </c>
      <c r="H54" s="193">
        <v>0.6</v>
      </c>
    </row>
    <row r="55" spans="1:8" x14ac:dyDescent="0.25">
      <c r="A55" s="25" t="str">
        <f t="shared" si="2"/>
        <v>Reg2013Salivary glands - C07-C08MaleAllEth</v>
      </c>
      <c r="B55" s="42" t="s">
        <v>2</v>
      </c>
      <c r="C55" s="43">
        <v>2013</v>
      </c>
      <c r="D55" s="42" t="s">
        <v>247</v>
      </c>
      <c r="E55" s="42" t="s">
        <v>5</v>
      </c>
      <c r="F55" s="42" t="s">
        <v>12</v>
      </c>
      <c r="G55" s="43">
        <v>15</v>
      </c>
      <c r="H55" s="193">
        <v>0.5</v>
      </c>
    </row>
    <row r="56" spans="1:8" x14ac:dyDescent="0.25">
      <c r="A56" s="25" t="str">
        <f t="shared" si="2"/>
        <v>Reg2013Salivary glands - C07-C08MaleMāori</v>
      </c>
      <c r="B56" s="42" t="s">
        <v>2</v>
      </c>
      <c r="C56" s="43">
        <v>2013</v>
      </c>
      <c r="D56" s="42" t="s">
        <v>247</v>
      </c>
      <c r="E56" s="42" t="s">
        <v>5</v>
      </c>
      <c r="F56" s="42" t="s">
        <v>10</v>
      </c>
      <c r="G56" s="43">
        <v>1</v>
      </c>
      <c r="H56" s="193">
        <v>0.2</v>
      </c>
    </row>
    <row r="57" spans="1:8" x14ac:dyDescent="0.25">
      <c r="A57" s="25" t="str">
        <f t="shared" si="2"/>
        <v>Reg2013Salivary glands - C07-C08MaleNon-Māori</v>
      </c>
      <c r="B57" s="42" t="s">
        <v>2</v>
      </c>
      <c r="C57" s="43">
        <v>2013</v>
      </c>
      <c r="D57" s="42" t="s">
        <v>247</v>
      </c>
      <c r="E57" s="42" t="s">
        <v>5</v>
      </c>
      <c r="F57" s="42" t="s">
        <v>11</v>
      </c>
      <c r="G57" s="43">
        <v>14</v>
      </c>
      <c r="H57" s="193">
        <v>0.5</v>
      </c>
    </row>
    <row r="58" spans="1:8" x14ac:dyDescent="0.25">
      <c r="A58" s="25" t="str">
        <f t="shared" si="2"/>
        <v>Reg2013Tonsils - C09AllSexAllEth</v>
      </c>
      <c r="B58" s="42" t="s">
        <v>2</v>
      </c>
      <c r="C58" s="43">
        <v>2013</v>
      </c>
      <c r="D58" s="42" t="s">
        <v>248</v>
      </c>
      <c r="E58" s="42" t="s">
        <v>3</v>
      </c>
      <c r="F58" s="42" t="s">
        <v>12</v>
      </c>
      <c r="G58" s="43">
        <v>57</v>
      </c>
      <c r="H58" s="193">
        <v>0.9</v>
      </c>
    </row>
    <row r="59" spans="1:8" x14ac:dyDescent="0.25">
      <c r="A59" s="25" t="str">
        <f t="shared" si="2"/>
        <v>Reg2013Tonsils - C09AllSexMāori</v>
      </c>
      <c r="B59" s="42" t="s">
        <v>2</v>
      </c>
      <c r="C59" s="43">
        <v>2013</v>
      </c>
      <c r="D59" s="42" t="s">
        <v>248</v>
      </c>
      <c r="E59" s="42" t="s">
        <v>3</v>
      </c>
      <c r="F59" s="42" t="s">
        <v>10</v>
      </c>
      <c r="G59" s="43">
        <v>6</v>
      </c>
      <c r="H59" s="193">
        <v>0.9</v>
      </c>
    </row>
    <row r="60" spans="1:8" x14ac:dyDescent="0.25">
      <c r="A60" s="25" t="str">
        <f t="shared" si="2"/>
        <v>Reg2013Tonsils - C09AllSexNon-Māori</v>
      </c>
      <c r="B60" s="42" t="s">
        <v>2</v>
      </c>
      <c r="C60" s="43">
        <v>2013</v>
      </c>
      <c r="D60" s="42" t="s">
        <v>248</v>
      </c>
      <c r="E60" s="42" t="s">
        <v>3</v>
      </c>
      <c r="F60" s="42" t="s">
        <v>11</v>
      </c>
      <c r="G60" s="43">
        <v>51</v>
      </c>
      <c r="H60" s="193">
        <v>0.9</v>
      </c>
    </row>
    <row r="61" spans="1:8" x14ac:dyDescent="0.25">
      <c r="A61" s="25" t="str">
        <f t="shared" si="2"/>
        <v>Reg2013Tonsils - C09FemaleAllEth</v>
      </c>
      <c r="B61" s="42" t="s">
        <v>2</v>
      </c>
      <c r="C61" s="43">
        <v>2013</v>
      </c>
      <c r="D61" s="42" t="s">
        <v>248</v>
      </c>
      <c r="E61" s="42" t="s">
        <v>4</v>
      </c>
      <c r="F61" s="42" t="s">
        <v>12</v>
      </c>
      <c r="G61" s="43">
        <v>9</v>
      </c>
      <c r="H61" s="193">
        <v>0.3</v>
      </c>
    </row>
    <row r="62" spans="1:8" x14ac:dyDescent="0.25">
      <c r="A62" s="25" t="str">
        <f t="shared" si="2"/>
        <v>Reg2013Tonsils - C09FemaleMāori</v>
      </c>
      <c r="B62" s="42" t="s">
        <v>2</v>
      </c>
      <c r="C62" s="43">
        <v>2013</v>
      </c>
      <c r="D62" s="42" t="s">
        <v>248</v>
      </c>
      <c r="E62" s="42" t="s">
        <v>4</v>
      </c>
      <c r="F62" s="42" t="s">
        <v>10</v>
      </c>
      <c r="G62" s="43">
        <v>0</v>
      </c>
      <c r="H62" s="193">
        <v>0</v>
      </c>
    </row>
    <row r="63" spans="1:8" x14ac:dyDescent="0.25">
      <c r="A63" s="25" t="str">
        <f t="shared" si="2"/>
        <v>Reg2013Tonsils - C09FemaleNon-Māori</v>
      </c>
      <c r="B63" s="42" t="s">
        <v>2</v>
      </c>
      <c r="C63" s="43">
        <v>2013</v>
      </c>
      <c r="D63" s="42" t="s">
        <v>248</v>
      </c>
      <c r="E63" s="42" t="s">
        <v>4</v>
      </c>
      <c r="F63" s="42" t="s">
        <v>11</v>
      </c>
      <c r="G63" s="43">
        <v>9</v>
      </c>
      <c r="H63" s="193">
        <v>0.3</v>
      </c>
    </row>
    <row r="64" spans="1:8" x14ac:dyDescent="0.25">
      <c r="A64" s="25" t="str">
        <f t="shared" si="2"/>
        <v>Reg2013Tonsils - C09MaleAllEth</v>
      </c>
      <c r="B64" s="42" t="s">
        <v>2</v>
      </c>
      <c r="C64" s="43">
        <v>2013</v>
      </c>
      <c r="D64" s="42" t="s">
        <v>248</v>
      </c>
      <c r="E64" s="42" t="s">
        <v>5</v>
      </c>
      <c r="F64" s="42" t="s">
        <v>12</v>
      </c>
      <c r="G64" s="43">
        <v>48</v>
      </c>
      <c r="H64" s="193">
        <v>1.6</v>
      </c>
    </row>
    <row r="65" spans="1:8" x14ac:dyDescent="0.25">
      <c r="A65" s="25" t="str">
        <f t="shared" si="2"/>
        <v>Reg2013Tonsils - C09MaleMāori</v>
      </c>
      <c r="B65" s="42" t="s">
        <v>2</v>
      </c>
      <c r="C65" s="43">
        <v>2013</v>
      </c>
      <c r="D65" s="42" t="s">
        <v>248</v>
      </c>
      <c r="E65" s="42" t="s">
        <v>5</v>
      </c>
      <c r="F65" s="42" t="s">
        <v>10</v>
      </c>
      <c r="G65" s="43">
        <v>6</v>
      </c>
      <c r="H65" s="193">
        <v>2</v>
      </c>
    </row>
    <row r="66" spans="1:8" x14ac:dyDescent="0.25">
      <c r="A66" s="25" t="str">
        <f t="shared" si="2"/>
        <v>Reg2013Tonsils - C09MaleNon-Māori</v>
      </c>
      <c r="B66" s="42" t="s">
        <v>2</v>
      </c>
      <c r="C66" s="43">
        <v>2013</v>
      </c>
      <c r="D66" s="42" t="s">
        <v>248</v>
      </c>
      <c r="E66" s="42" t="s">
        <v>5</v>
      </c>
      <c r="F66" s="42" t="s">
        <v>11</v>
      </c>
      <c r="G66" s="43">
        <v>42</v>
      </c>
      <c r="H66" s="193">
        <v>1.6</v>
      </c>
    </row>
    <row r="67" spans="1:8" x14ac:dyDescent="0.25">
      <c r="A67" s="25" t="str">
        <f t="shared" si="2"/>
        <v>Reg2013Oropharynx - C10AllSexAllEth</v>
      </c>
      <c r="B67" s="42" t="s">
        <v>2</v>
      </c>
      <c r="C67" s="43">
        <v>2013</v>
      </c>
      <c r="D67" s="42" t="s">
        <v>34</v>
      </c>
      <c r="E67" s="42" t="s">
        <v>3</v>
      </c>
      <c r="F67" s="42" t="s">
        <v>12</v>
      </c>
      <c r="G67" s="43">
        <v>16</v>
      </c>
      <c r="H67" s="193">
        <v>0.2</v>
      </c>
    </row>
    <row r="68" spans="1:8" x14ac:dyDescent="0.25">
      <c r="A68" s="25" t="str">
        <f t="shared" si="2"/>
        <v>Reg2013Oropharynx - C10AllSexMāori</v>
      </c>
      <c r="B68" s="42" t="s">
        <v>2</v>
      </c>
      <c r="C68" s="43">
        <v>2013</v>
      </c>
      <c r="D68" s="42" t="s">
        <v>34</v>
      </c>
      <c r="E68" s="42" t="s">
        <v>3</v>
      </c>
      <c r="F68" s="42" t="s">
        <v>10</v>
      </c>
      <c r="G68" s="43">
        <v>1</v>
      </c>
      <c r="H68" s="193">
        <v>0.1</v>
      </c>
    </row>
    <row r="69" spans="1:8" x14ac:dyDescent="0.25">
      <c r="A69" s="25" t="str">
        <f t="shared" si="2"/>
        <v>Reg2013Oropharynx - C10AllSexNon-Māori</v>
      </c>
      <c r="B69" s="42" t="s">
        <v>2</v>
      </c>
      <c r="C69" s="43">
        <v>2013</v>
      </c>
      <c r="D69" s="42" t="s">
        <v>34</v>
      </c>
      <c r="E69" s="42" t="s">
        <v>3</v>
      </c>
      <c r="F69" s="42" t="s">
        <v>11</v>
      </c>
      <c r="G69" s="43">
        <v>15</v>
      </c>
      <c r="H69" s="193">
        <v>0.2</v>
      </c>
    </row>
    <row r="70" spans="1:8" x14ac:dyDescent="0.25">
      <c r="A70" s="25" t="str">
        <f t="shared" si="2"/>
        <v>Reg2013Oropharynx - C10FemaleAllEth</v>
      </c>
      <c r="B70" s="42" t="s">
        <v>2</v>
      </c>
      <c r="C70" s="43">
        <v>2013</v>
      </c>
      <c r="D70" s="42" t="s">
        <v>34</v>
      </c>
      <c r="E70" s="42" t="s">
        <v>4</v>
      </c>
      <c r="F70" s="42" t="s">
        <v>12</v>
      </c>
      <c r="G70" s="43">
        <v>5</v>
      </c>
      <c r="H70" s="193">
        <v>0.1</v>
      </c>
    </row>
    <row r="71" spans="1:8" x14ac:dyDescent="0.25">
      <c r="A71" s="25" t="str">
        <f t="shared" si="2"/>
        <v>Reg2013Oropharynx - C10FemaleMāori</v>
      </c>
      <c r="B71" s="42" t="s">
        <v>2</v>
      </c>
      <c r="C71" s="43">
        <v>2013</v>
      </c>
      <c r="D71" s="42" t="s">
        <v>34</v>
      </c>
      <c r="E71" s="42" t="s">
        <v>4</v>
      </c>
      <c r="F71" s="42" t="s">
        <v>10</v>
      </c>
      <c r="G71" s="43">
        <v>1</v>
      </c>
      <c r="H71" s="193">
        <v>0.3</v>
      </c>
    </row>
    <row r="72" spans="1:8" x14ac:dyDescent="0.25">
      <c r="A72" s="25" t="str">
        <f t="shared" si="2"/>
        <v>Reg2013Oropharynx - C10FemaleNon-Māori</v>
      </c>
      <c r="B72" s="42" t="s">
        <v>2</v>
      </c>
      <c r="C72" s="43">
        <v>2013</v>
      </c>
      <c r="D72" s="42" t="s">
        <v>34</v>
      </c>
      <c r="E72" s="42" t="s">
        <v>4</v>
      </c>
      <c r="F72" s="42" t="s">
        <v>11</v>
      </c>
      <c r="G72" s="43">
        <v>4</v>
      </c>
      <c r="H72" s="193">
        <v>0.1</v>
      </c>
    </row>
    <row r="73" spans="1:8" x14ac:dyDescent="0.25">
      <c r="A73" s="25" t="str">
        <f t="shared" si="2"/>
        <v>Reg2013Oropharynx - C10MaleAllEth</v>
      </c>
      <c r="B73" s="42" t="s">
        <v>2</v>
      </c>
      <c r="C73" s="43">
        <v>2013</v>
      </c>
      <c r="D73" s="42" t="s">
        <v>34</v>
      </c>
      <c r="E73" s="42" t="s">
        <v>5</v>
      </c>
      <c r="F73" s="42" t="s">
        <v>12</v>
      </c>
      <c r="G73" s="43">
        <v>11</v>
      </c>
      <c r="H73" s="193">
        <v>0.4</v>
      </c>
    </row>
    <row r="74" spans="1:8" x14ac:dyDescent="0.25">
      <c r="A74" s="25" t="str">
        <f t="shared" si="2"/>
        <v>Reg2013Oropharynx - C10MaleMāori</v>
      </c>
      <c r="B74" s="42" t="s">
        <v>2</v>
      </c>
      <c r="C74" s="43">
        <v>2013</v>
      </c>
      <c r="D74" s="42" t="s">
        <v>34</v>
      </c>
      <c r="E74" s="42" t="s">
        <v>5</v>
      </c>
      <c r="F74" s="42" t="s">
        <v>10</v>
      </c>
      <c r="G74" s="43">
        <v>0</v>
      </c>
      <c r="H74" s="193">
        <v>0</v>
      </c>
    </row>
    <row r="75" spans="1:8" x14ac:dyDescent="0.25">
      <c r="A75" s="25" t="str">
        <f t="shared" si="2"/>
        <v>Reg2013Oropharynx - C10MaleNon-Māori</v>
      </c>
      <c r="B75" s="42" t="s">
        <v>2</v>
      </c>
      <c r="C75" s="43">
        <v>2013</v>
      </c>
      <c r="D75" s="42" t="s">
        <v>34</v>
      </c>
      <c r="E75" s="42" t="s">
        <v>5</v>
      </c>
      <c r="F75" s="42" t="s">
        <v>11</v>
      </c>
      <c r="G75" s="43">
        <v>11</v>
      </c>
      <c r="H75" s="193">
        <v>0.4</v>
      </c>
    </row>
    <row r="76" spans="1:8" x14ac:dyDescent="0.25">
      <c r="A76" s="25" t="str">
        <f t="shared" si="2"/>
        <v>Reg2013Nasopharynx - C11AllSexAllEth</v>
      </c>
      <c r="B76" s="42" t="s">
        <v>2</v>
      </c>
      <c r="C76" s="43">
        <v>2013</v>
      </c>
      <c r="D76" s="42" t="s">
        <v>32</v>
      </c>
      <c r="E76" s="42" t="s">
        <v>3</v>
      </c>
      <c r="F76" s="42" t="s">
        <v>12</v>
      </c>
      <c r="G76" s="43">
        <v>17</v>
      </c>
      <c r="H76" s="193">
        <v>0.3</v>
      </c>
    </row>
    <row r="77" spans="1:8" x14ac:dyDescent="0.25">
      <c r="A77" s="25" t="str">
        <f t="shared" si="2"/>
        <v>Reg2013Nasopharynx - C11AllSexMāori</v>
      </c>
      <c r="B77" s="42" t="s">
        <v>2</v>
      </c>
      <c r="C77" s="43">
        <v>2013</v>
      </c>
      <c r="D77" s="42" t="s">
        <v>32</v>
      </c>
      <c r="E77" s="42" t="s">
        <v>3</v>
      </c>
      <c r="F77" s="42" t="s">
        <v>10</v>
      </c>
      <c r="G77" s="43">
        <v>1</v>
      </c>
      <c r="H77" s="193">
        <v>0.2</v>
      </c>
    </row>
    <row r="78" spans="1:8" x14ac:dyDescent="0.25">
      <c r="A78" s="25" t="str">
        <f t="shared" si="2"/>
        <v>Reg2013Nasopharynx - C11AllSexNon-Māori</v>
      </c>
      <c r="B78" s="42" t="s">
        <v>2</v>
      </c>
      <c r="C78" s="43">
        <v>2013</v>
      </c>
      <c r="D78" s="42" t="s">
        <v>32</v>
      </c>
      <c r="E78" s="42" t="s">
        <v>3</v>
      </c>
      <c r="F78" s="42" t="s">
        <v>11</v>
      </c>
      <c r="G78" s="43">
        <v>16</v>
      </c>
      <c r="H78" s="193">
        <v>0.3</v>
      </c>
    </row>
    <row r="79" spans="1:8" x14ac:dyDescent="0.25">
      <c r="A79" s="25" t="str">
        <f t="shared" si="2"/>
        <v>Reg2013Nasopharynx - C11FemaleAllEth</v>
      </c>
      <c r="B79" s="42" t="s">
        <v>2</v>
      </c>
      <c r="C79" s="43">
        <v>2013</v>
      </c>
      <c r="D79" s="42" t="s">
        <v>32</v>
      </c>
      <c r="E79" s="42" t="s">
        <v>4</v>
      </c>
      <c r="F79" s="42" t="s">
        <v>12</v>
      </c>
      <c r="G79" s="43">
        <v>5</v>
      </c>
      <c r="H79" s="193">
        <v>0.2</v>
      </c>
    </row>
    <row r="80" spans="1:8" x14ac:dyDescent="0.25">
      <c r="A80" s="25" t="str">
        <f t="shared" si="2"/>
        <v>Reg2013Nasopharynx - C11FemaleMāori</v>
      </c>
      <c r="B80" s="42" t="s">
        <v>2</v>
      </c>
      <c r="C80" s="43">
        <v>2013</v>
      </c>
      <c r="D80" s="42" t="s">
        <v>32</v>
      </c>
      <c r="E80" s="42" t="s">
        <v>4</v>
      </c>
      <c r="F80" s="42" t="s">
        <v>10</v>
      </c>
      <c r="G80" s="43">
        <v>0</v>
      </c>
      <c r="H80" s="193">
        <v>0</v>
      </c>
    </row>
    <row r="81" spans="1:8" x14ac:dyDescent="0.25">
      <c r="A81" s="25" t="str">
        <f t="shared" si="2"/>
        <v>Reg2013Nasopharynx - C11FemaleNon-Māori</v>
      </c>
      <c r="B81" s="42" t="s">
        <v>2</v>
      </c>
      <c r="C81" s="43">
        <v>2013</v>
      </c>
      <c r="D81" s="42" t="s">
        <v>32</v>
      </c>
      <c r="E81" s="42" t="s">
        <v>4</v>
      </c>
      <c r="F81" s="42" t="s">
        <v>11</v>
      </c>
      <c r="G81" s="43">
        <v>5</v>
      </c>
      <c r="H81" s="193">
        <v>0.2</v>
      </c>
    </row>
    <row r="82" spans="1:8" x14ac:dyDescent="0.25">
      <c r="A82" s="25" t="str">
        <f t="shared" si="2"/>
        <v>Reg2013Nasopharynx - C11MaleAllEth</v>
      </c>
      <c r="B82" s="42" t="s">
        <v>2</v>
      </c>
      <c r="C82" s="43">
        <v>2013</v>
      </c>
      <c r="D82" s="42" t="s">
        <v>32</v>
      </c>
      <c r="E82" s="42" t="s">
        <v>5</v>
      </c>
      <c r="F82" s="42" t="s">
        <v>12</v>
      </c>
      <c r="G82" s="43">
        <v>12</v>
      </c>
      <c r="H82" s="193">
        <v>0.4</v>
      </c>
    </row>
    <row r="83" spans="1:8" x14ac:dyDescent="0.25">
      <c r="A83" s="25" t="str">
        <f t="shared" si="2"/>
        <v>Reg2013Nasopharynx - C11MaleMāori</v>
      </c>
      <c r="B83" s="42" t="s">
        <v>2</v>
      </c>
      <c r="C83" s="43">
        <v>2013</v>
      </c>
      <c r="D83" s="42" t="s">
        <v>32</v>
      </c>
      <c r="E83" s="42" t="s">
        <v>5</v>
      </c>
      <c r="F83" s="42" t="s">
        <v>10</v>
      </c>
      <c r="G83" s="43">
        <v>1</v>
      </c>
      <c r="H83" s="193">
        <v>0.3</v>
      </c>
    </row>
    <row r="84" spans="1:8" x14ac:dyDescent="0.25">
      <c r="A84" s="25" t="str">
        <f t="shared" si="2"/>
        <v>Reg2013Nasopharynx - C11MaleNon-Māori</v>
      </c>
      <c r="B84" s="42" t="s">
        <v>2</v>
      </c>
      <c r="C84" s="43">
        <v>2013</v>
      </c>
      <c r="D84" s="42" t="s">
        <v>32</v>
      </c>
      <c r="E84" s="42" t="s">
        <v>5</v>
      </c>
      <c r="F84" s="42" t="s">
        <v>11</v>
      </c>
      <c r="G84" s="43">
        <v>11</v>
      </c>
      <c r="H84" s="193">
        <v>0.4</v>
      </c>
    </row>
    <row r="85" spans="1:8" x14ac:dyDescent="0.25">
      <c r="A85" s="25" t="str">
        <f t="shared" si="2"/>
        <v>Reg2013Pyriform sinus - C12AllSexAllEth</v>
      </c>
      <c r="B85" s="42" t="s">
        <v>2</v>
      </c>
      <c r="C85" s="43">
        <v>2013</v>
      </c>
      <c r="D85" s="42" t="s">
        <v>249</v>
      </c>
      <c r="E85" s="42" t="s">
        <v>3</v>
      </c>
      <c r="F85" s="42" t="s">
        <v>12</v>
      </c>
      <c r="G85" s="43">
        <v>4</v>
      </c>
      <c r="H85" s="193">
        <v>0.1</v>
      </c>
    </row>
    <row r="86" spans="1:8" x14ac:dyDescent="0.25">
      <c r="A86" s="25" t="str">
        <f t="shared" si="2"/>
        <v>Reg2013Pyriform sinus - C12AllSexMāori</v>
      </c>
      <c r="B86" s="42" t="s">
        <v>2</v>
      </c>
      <c r="C86" s="43">
        <v>2013</v>
      </c>
      <c r="D86" s="42" t="s">
        <v>249</v>
      </c>
      <c r="E86" s="42" t="s">
        <v>3</v>
      </c>
      <c r="F86" s="42" t="s">
        <v>10</v>
      </c>
      <c r="G86" s="43">
        <v>1</v>
      </c>
      <c r="H86" s="193">
        <v>0.1</v>
      </c>
    </row>
    <row r="87" spans="1:8" x14ac:dyDescent="0.25">
      <c r="A87" s="25" t="str">
        <f t="shared" si="2"/>
        <v>Reg2013Pyriform sinus - C12AllSexNon-Māori</v>
      </c>
      <c r="B87" s="42" t="s">
        <v>2</v>
      </c>
      <c r="C87" s="43">
        <v>2013</v>
      </c>
      <c r="D87" s="42" t="s">
        <v>249</v>
      </c>
      <c r="E87" s="42" t="s">
        <v>3</v>
      </c>
      <c r="F87" s="42" t="s">
        <v>11</v>
      </c>
      <c r="G87" s="43">
        <v>3</v>
      </c>
      <c r="H87" s="193">
        <v>0</v>
      </c>
    </row>
    <row r="88" spans="1:8" x14ac:dyDescent="0.25">
      <c r="A88" s="25" t="str">
        <f t="shared" si="2"/>
        <v>Reg2013Pyriform sinus - C12FemaleAllEth</v>
      </c>
      <c r="B88" s="42" t="s">
        <v>2</v>
      </c>
      <c r="C88" s="43">
        <v>2013</v>
      </c>
      <c r="D88" s="42" t="s">
        <v>249</v>
      </c>
      <c r="E88" s="42" t="s">
        <v>4</v>
      </c>
      <c r="F88" s="42" t="s">
        <v>12</v>
      </c>
      <c r="G88" s="43">
        <v>2</v>
      </c>
      <c r="H88" s="193">
        <v>0.1</v>
      </c>
    </row>
    <row r="89" spans="1:8" x14ac:dyDescent="0.25">
      <c r="A89" s="25" t="str">
        <f t="shared" si="2"/>
        <v>Reg2013Pyriform sinus - C12FemaleMāori</v>
      </c>
      <c r="B89" s="42" t="s">
        <v>2</v>
      </c>
      <c r="C89" s="43">
        <v>2013</v>
      </c>
      <c r="D89" s="42" t="s">
        <v>249</v>
      </c>
      <c r="E89" s="42" t="s">
        <v>4</v>
      </c>
      <c r="F89" s="42" t="s">
        <v>10</v>
      </c>
      <c r="G89" s="43">
        <v>0</v>
      </c>
      <c r="H89" s="193">
        <v>0</v>
      </c>
    </row>
    <row r="90" spans="1:8" x14ac:dyDescent="0.25">
      <c r="A90" s="25" t="str">
        <f t="shared" si="2"/>
        <v>Reg2013Pyriform sinus - C12FemaleNon-Māori</v>
      </c>
      <c r="B90" s="42" t="s">
        <v>2</v>
      </c>
      <c r="C90" s="43">
        <v>2013</v>
      </c>
      <c r="D90" s="42" t="s">
        <v>249</v>
      </c>
      <c r="E90" s="42" t="s">
        <v>4</v>
      </c>
      <c r="F90" s="42" t="s">
        <v>11</v>
      </c>
      <c r="G90" s="43">
        <v>2</v>
      </c>
      <c r="H90" s="193">
        <v>0.1</v>
      </c>
    </row>
    <row r="91" spans="1:8" x14ac:dyDescent="0.25">
      <c r="A91" s="25" t="str">
        <f t="shared" si="2"/>
        <v>Reg2013Pyriform sinus - C12MaleAllEth</v>
      </c>
      <c r="B91" s="42" t="s">
        <v>2</v>
      </c>
      <c r="C91" s="43">
        <v>2013</v>
      </c>
      <c r="D91" s="42" t="s">
        <v>249</v>
      </c>
      <c r="E91" s="42" t="s">
        <v>5</v>
      </c>
      <c r="F91" s="42" t="s">
        <v>12</v>
      </c>
      <c r="G91" s="43">
        <v>2</v>
      </c>
      <c r="H91" s="193">
        <v>0.1</v>
      </c>
    </row>
    <row r="92" spans="1:8" x14ac:dyDescent="0.25">
      <c r="A92" s="25" t="str">
        <f t="shared" si="2"/>
        <v>Reg2013Pyriform sinus - C12MaleMāori</v>
      </c>
      <c r="B92" s="42" t="s">
        <v>2</v>
      </c>
      <c r="C92" s="43">
        <v>2013</v>
      </c>
      <c r="D92" s="42" t="s">
        <v>249</v>
      </c>
      <c r="E92" s="42" t="s">
        <v>5</v>
      </c>
      <c r="F92" s="42" t="s">
        <v>10</v>
      </c>
      <c r="G92" s="43">
        <v>1</v>
      </c>
      <c r="H92" s="193">
        <v>0.3</v>
      </c>
    </row>
    <row r="93" spans="1:8" x14ac:dyDescent="0.25">
      <c r="A93" s="25" t="str">
        <f t="shared" si="2"/>
        <v>Reg2013Pyriform sinus - C12MaleNon-Māori</v>
      </c>
      <c r="B93" s="42" t="s">
        <v>2</v>
      </c>
      <c r="C93" s="43">
        <v>2013</v>
      </c>
      <c r="D93" s="42" t="s">
        <v>249</v>
      </c>
      <c r="E93" s="42" t="s">
        <v>5</v>
      </c>
      <c r="F93" s="42" t="s">
        <v>11</v>
      </c>
      <c r="G93" s="43">
        <v>1</v>
      </c>
      <c r="H93" s="193">
        <v>0</v>
      </c>
    </row>
    <row r="94" spans="1:8" x14ac:dyDescent="0.25">
      <c r="A94" s="25" t="str">
        <f t="shared" si="2"/>
        <v>Reg2013Hypopharynx - C13AllSexAllEth</v>
      </c>
      <c r="B94" s="42" t="s">
        <v>2</v>
      </c>
      <c r="C94" s="43">
        <v>2013</v>
      </c>
      <c r="D94" s="42" t="s">
        <v>24</v>
      </c>
      <c r="E94" s="42" t="s">
        <v>3</v>
      </c>
      <c r="F94" s="42" t="s">
        <v>12</v>
      </c>
      <c r="G94" s="43">
        <v>10</v>
      </c>
      <c r="H94" s="193">
        <v>0.1</v>
      </c>
    </row>
    <row r="95" spans="1:8" x14ac:dyDescent="0.25">
      <c r="A95" s="25" t="str">
        <f t="shared" si="2"/>
        <v>Reg2013Hypopharynx - C13AllSexMāori</v>
      </c>
      <c r="B95" s="42" t="s">
        <v>2</v>
      </c>
      <c r="C95" s="43">
        <v>2013</v>
      </c>
      <c r="D95" s="42" t="s">
        <v>24</v>
      </c>
      <c r="E95" s="42" t="s">
        <v>3</v>
      </c>
      <c r="F95" s="42" t="s">
        <v>10</v>
      </c>
      <c r="G95" s="43">
        <v>2</v>
      </c>
      <c r="H95" s="193">
        <v>0.4</v>
      </c>
    </row>
    <row r="96" spans="1:8" x14ac:dyDescent="0.25">
      <c r="A96" s="25" t="str">
        <f t="shared" si="2"/>
        <v>Reg2013Hypopharynx - C13AllSexNon-Māori</v>
      </c>
      <c r="B96" s="42" t="s">
        <v>2</v>
      </c>
      <c r="C96" s="43">
        <v>2013</v>
      </c>
      <c r="D96" s="42" t="s">
        <v>24</v>
      </c>
      <c r="E96" s="42" t="s">
        <v>3</v>
      </c>
      <c r="F96" s="42" t="s">
        <v>11</v>
      </c>
      <c r="G96" s="43">
        <v>8</v>
      </c>
      <c r="H96" s="193">
        <v>0.1</v>
      </c>
    </row>
    <row r="97" spans="1:8" x14ac:dyDescent="0.25">
      <c r="A97" s="25" t="str">
        <f t="shared" si="2"/>
        <v>Reg2013Hypopharynx - C13FemaleAllEth</v>
      </c>
      <c r="B97" s="42" t="s">
        <v>2</v>
      </c>
      <c r="C97" s="43">
        <v>2013</v>
      </c>
      <c r="D97" s="42" t="s">
        <v>24</v>
      </c>
      <c r="E97" s="42" t="s">
        <v>4</v>
      </c>
      <c r="F97" s="42" t="s">
        <v>12</v>
      </c>
      <c r="G97" s="43">
        <v>3</v>
      </c>
      <c r="H97" s="193">
        <v>0.1</v>
      </c>
    </row>
    <row r="98" spans="1:8" x14ac:dyDescent="0.25">
      <c r="A98" s="25" t="str">
        <f t="shared" si="2"/>
        <v>Reg2013Hypopharynx - C13FemaleMāori</v>
      </c>
      <c r="B98" s="42" t="s">
        <v>2</v>
      </c>
      <c r="C98" s="43">
        <v>2013</v>
      </c>
      <c r="D98" s="42" t="s">
        <v>24</v>
      </c>
      <c r="E98" s="42" t="s">
        <v>4</v>
      </c>
      <c r="F98" s="42" t="s">
        <v>10</v>
      </c>
      <c r="G98" s="43">
        <v>0</v>
      </c>
      <c r="H98" s="193">
        <v>0</v>
      </c>
    </row>
    <row r="99" spans="1:8" x14ac:dyDescent="0.25">
      <c r="A99" s="25" t="str">
        <f t="shared" si="2"/>
        <v>Reg2013Hypopharynx - C13FemaleNon-Māori</v>
      </c>
      <c r="B99" s="42" t="s">
        <v>2</v>
      </c>
      <c r="C99" s="43">
        <v>2013</v>
      </c>
      <c r="D99" s="42" t="s">
        <v>24</v>
      </c>
      <c r="E99" s="42" t="s">
        <v>4</v>
      </c>
      <c r="F99" s="42" t="s">
        <v>11</v>
      </c>
      <c r="G99" s="43">
        <v>3</v>
      </c>
      <c r="H99" s="193">
        <v>0.1</v>
      </c>
    </row>
    <row r="100" spans="1:8" x14ac:dyDescent="0.25">
      <c r="A100" s="25" t="str">
        <f t="shared" si="2"/>
        <v>Reg2013Hypopharynx - C13MaleAllEth</v>
      </c>
      <c r="B100" s="42" t="s">
        <v>2</v>
      </c>
      <c r="C100" s="43">
        <v>2013</v>
      </c>
      <c r="D100" s="42" t="s">
        <v>24</v>
      </c>
      <c r="E100" s="42" t="s">
        <v>5</v>
      </c>
      <c r="F100" s="42" t="s">
        <v>12</v>
      </c>
      <c r="G100" s="43">
        <v>7</v>
      </c>
      <c r="H100" s="193">
        <v>0.2</v>
      </c>
    </row>
    <row r="101" spans="1:8" x14ac:dyDescent="0.25">
      <c r="A101" s="25" t="str">
        <f t="shared" si="2"/>
        <v>Reg2013Hypopharynx - C13MaleMāori</v>
      </c>
      <c r="B101" s="42" t="s">
        <v>2</v>
      </c>
      <c r="C101" s="43">
        <v>2013</v>
      </c>
      <c r="D101" s="42" t="s">
        <v>24</v>
      </c>
      <c r="E101" s="42" t="s">
        <v>5</v>
      </c>
      <c r="F101" s="42" t="s">
        <v>10</v>
      </c>
      <c r="G101" s="43">
        <v>2</v>
      </c>
      <c r="H101" s="193">
        <v>1</v>
      </c>
    </row>
    <row r="102" spans="1:8" x14ac:dyDescent="0.25">
      <c r="A102" s="25" t="str">
        <f t="shared" si="2"/>
        <v>Reg2013Hypopharynx - C13MaleNon-Māori</v>
      </c>
      <c r="B102" s="42" t="s">
        <v>2</v>
      </c>
      <c r="C102" s="43">
        <v>2013</v>
      </c>
      <c r="D102" s="42" t="s">
        <v>24</v>
      </c>
      <c r="E102" s="42" t="s">
        <v>5</v>
      </c>
      <c r="F102" s="42" t="s">
        <v>11</v>
      </c>
      <c r="G102" s="43">
        <v>5</v>
      </c>
      <c r="H102" s="193">
        <v>0.1</v>
      </c>
    </row>
    <row r="103" spans="1:8" x14ac:dyDescent="0.25">
      <c r="A103" s="25" t="str">
        <f t="shared" si="2"/>
        <v>Reg2013Other lip, oral cavity and pharynx - C14AllSexAllEth</v>
      </c>
      <c r="B103" s="42" t="s">
        <v>2</v>
      </c>
      <c r="C103" s="43">
        <v>2013</v>
      </c>
      <c r="D103" s="42" t="s">
        <v>250</v>
      </c>
      <c r="E103" s="42" t="s">
        <v>3</v>
      </c>
      <c r="F103" s="42" t="s">
        <v>12</v>
      </c>
      <c r="G103" s="43">
        <v>5</v>
      </c>
      <c r="H103" s="193">
        <v>0.1</v>
      </c>
    </row>
    <row r="104" spans="1:8" x14ac:dyDescent="0.25">
      <c r="A104" s="25" t="str">
        <f t="shared" si="2"/>
        <v>Reg2013Other lip, oral cavity and pharynx - C14AllSexMāori</v>
      </c>
      <c r="B104" s="42" t="s">
        <v>2</v>
      </c>
      <c r="C104" s="43">
        <v>2013</v>
      </c>
      <c r="D104" s="42" t="s">
        <v>250</v>
      </c>
      <c r="E104" s="42" t="s">
        <v>3</v>
      </c>
      <c r="F104" s="42" t="s">
        <v>10</v>
      </c>
      <c r="G104" s="43">
        <v>0</v>
      </c>
      <c r="H104" s="193">
        <v>0</v>
      </c>
    </row>
    <row r="105" spans="1:8" x14ac:dyDescent="0.25">
      <c r="A105" s="25" t="str">
        <f t="shared" si="2"/>
        <v>Reg2013Other lip, oral cavity and pharynx - C14AllSexNon-Māori</v>
      </c>
      <c r="B105" s="42" t="s">
        <v>2</v>
      </c>
      <c r="C105" s="43">
        <v>2013</v>
      </c>
      <c r="D105" s="42" t="s">
        <v>250</v>
      </c>
      <c r="E105" s="42" t="s">
        <v>3</v>
      </c>
      <c r="F105" s="42" t="s">
        <v>11</v>
      </c>
      <c r="G105" s="43">
        <v>5</v>
      </c>
      <c r="H105" s="193">
        <v>0.1</v>
      </c>
    </row>
    <row r="106" spans="1:8" x14ac:dyDescent="0.25">
      <c r="A106" s="25" t="str">
        <f t="shared" si="2"/>
        <v>Reg2013Other lip, oral cavity and pharynx - C14FemaleAllEth</v>
      </c>
      <c r="B106" s="42" t="s">
        <v>2</v>
      </c>
      <c r="C106" s="43">
        <v>2013</v>
      </c>
      <c r="D106" s="42" t="s">
        <v>250</v>
      </c>
      <c r="E106" s="42" t="s">
        <v>4</v>
      </c>
      <c r="F106" s="42" t="s">
        <v>12</v>
      </c>
      <c r="G106" s="43">
        <v>1</v>
      </c>
      <c r="H106" s="193">
        <v>0</v>
      </c>
    </row>
    <row r="107" spans="1:8" x14ac:dyDescent="0.25">
      <c r="A107" s="25" t="str">
        <f t="shared" si="2"/>
        <v>Reg2013Other lip, oral cavity and pharynx - C14FemaleMāori</v>
      </c>
      <c r="B107" s="42" t="s">
        <v>2</v>
      </c>
      <c r="C107" s="43">
        <v>2013</v>
      </c>
      <c r="D107" s="42" t="s">
        <v>250</v>
      </c>
      <c r="E107" s="42" t="s">
        <v>4</v>
      </c>
      <c r="F107" s="42" t="s">
        <v>10</v>
      </c>
      <c r="G107" s="43">
        <v>0</v>
      </c>
      <c r="H107" s="193">
        <v>0</v>
      </c>
    </row>
    <row r="108" spans="1:8" x14ac:dyDescent="0.25">
      <c r="A108" s="25" t="str">
        <f t="shared" si="2"/>
        <v>Reg2013Other lip, oral cavity and pharynx - C14FemaleNon-Māori</v>
      </c>
      <c r="B108" s="42" t="s">
        <v>2</v>
      </c>
      <c r="C108" s="43">
        <v>2013</v>
      </c>
      <c r="D108" s="42" t="s">
        <v>250</v>
      </c>
      <c r="E108" s="42" t="s">
        <v>4</v>
      </c>
      <c r="F108" s="42" t="s">
        <v>11</v>
      </c>
      <c r="G108" s="43">
        <v>1</v>
      </c>
      <c r="H108" s="193">
        <v>0</v>
      </c>
    </row>
    <row r="109" spans="1:8" x14ac:dyDescent="0.25">
      <c r="A109" s="25" t="str">
        <f t="shared" si="2"/>
        <v>Reg2013Other lip, oral cavity and pharynx - C14MaleAllEth</v>
      </c>
      <c r="B109" s="42" t="s">
        <v>2</v>
      </c>
      <c r="C109" s="43">
        <v>2013</v>
      </c>
      <c r="D109" s="42" t="s">
        <v>250</v>
      </c>
      <c r="E109" s="42" t="s">
        <v>5</v>
      </c>
      <c r="F109" s="42" t="s">
        <v>12</v>
      </c>
      <c r="G109" s="43">
        <v>4</v>
      </c>
      <c r="H109" s="193">
        <v>0.1</v>
      </c>
    </row>
    <row r="110" spans="1:8" x14ac:dyDescent="0.25">
      <c r="A110" s="25" t="str">
        <f t="shared" si="2"/>
        <v>Reg2013Other lip, oral cavity and pharynx - C14MaleMāori</v>
      </c>
      <c r="B110" s="42" t="s">
        <v>2</v>
      </c>
      <c r="C110" s="43">
        <v>2013</v>
      </c>
      <c r="D110" s="42" t="s">
        <v>250</v>
      </c>
      <c r="E110" s="42" t="s">
        <v>5</v>
      </c>
      <c r="F110" s="42" t="s">
        <v>10</v>
      </c>
      <c r="G110" s="43">
        <v>0</v>
      </c>
      <c r="H110" s="193">
        <v>0</v>
      </c>
    </row>
    <row r="111" spans="1:8" x14ac:dyDescent="0.25">
      <c r="A111" s="25" t="str">
        <f t="shared" si="2"/>
        <v>Reg2013Other lip, oral cavity and pharynx - C14MaleNon-Māori</v>
      </c>
      <c r="B111" s="42" t="s">
        <v>2</v>
      </c>
      <c r="C111" s="43">
        <v>2013</v>
      </c>
      <c r="D111" s="42" t="s">
        <v>250</v>
      </c>
      <c r="E111" s="42" t="s">
        <v>5</v>
      </c>
      <c r="F111" s="42" t="s">
        <v>11</v>
      </c>
      <c r="G111" s="43">
        <v>4</v>
      </c>
      <c r="H111" s="193">
        <v>0.1</v>
      </c>
    </row>
    <row r="112" spans="1:8" x14ac:dyDescent="0.25">
      <c r="A112" s="25" t="str">
        <f t="shared" si="2"/>
        <v>Reg2013Digestive organs - C15-C26AllSexAllEth</v>
      </c>
      <c r="B112" s="42" t="s">
        <v>2</v>
      </c>
      <c r="C112" s="43">
        <v>2013</v>
      </c>
      <c r="D112" s="42" t="s">
        <v>251</v>
      </c>
      <c r="E112" s="42" t="s">
        <v>3</v>
      </c>
      <c r="F112" s="42" t="s">
        <v>12</v>
      </c>
      <c r="G112" s="43">
        <v>4902</v>
      </c>
      <c r="H112" s="193">
        <v>69</v>
      </c>
    </row>
    <row r="113" spans="1:8" x14ac:dyDescent="0.25">
      <c r="A113" s="25" t="str">
        <f t="shared" si="2"/>
        <v>Reg2013Digestive organs - C15-C26AllSexMāori</v>
      </c>
      <c r="B113" s="42" t="s">
        <v>2</v>
      </c>
      <c r="C113" s="43">
        <v>2013</v>
      </c>
      <c r="D113" s="42" t="s">
        <v>251</v>
      </c>
      <c r="E113" s="42" t="s">
        <v>3</v>
      </c>
      <c r="F113" s="42" t="s">
        <v>10</v>
      </c>
      <c r="G113" s="43">
        <v>446</v>
      </c>
      <c r="H113" s="193">
        <v>88.2</v>
      </c>
    </row>
    <row r="114" spans="1:8" x14ac:dyDescent="0.25">
      <c r="A114" s="25" t="str">
        <f t="shared" si="2"/>
        <v>Reg2013Digestive organs - C15-C26AllSexNon-Māori</v>
      </c>
      <c r="B114" s="42" t="s">
        <v>2</v>
      </c>
      <c r="C114" s="43">
        <v>2013</v>
      </c>
      <c r="D114" s="42" t="s">
        <v>251</v>
      </c>
      <c r="E114" s="42" t="s">
        <v>3</v>
      </c>
      <c r="F114" s="42" t="s">
        <v>11</v>
      </c>
      <c r="G114" s="43">
        <v>4456</v>
      </c>
      <c r="H114" s="193">
        <v>67.099999999999994</v>
      </c>
    </row>
    <row r="115" spans="1:8" x14ac:dyDescent="0.25">
      <c r="A115" s="25" t="str">
        <f t="shared" ref="A115:A178" si="3">B115&amp;C115&amp;D115&amp;E115&amp;F115</f>
        <v>Reg2013Digestive organs - C15-C26FemaleAllEth</v>
      </c>
      <c r="B115" s="42" t="s">
        <v>2</v>
      </c>
      <c r="C115" s="43">
        <v>2013</v>
      </c>
      <c r="D115" s="42" t="s">
        <v>251</v>
      </c>
      <c r="E115" s="42" t="s">
        <v>4</v>
      </c>
      <c r="F115" s="42" t="s">
        <v>12</v>
      </c>
      <c r="G115" s="43">
        <v>2215</v>
      </c>
      <c r="H115" s="193">
        <v>57.9</v>
      </c>
    </row>
    <row r="116" spans="1:8" x14ac:dyDescent="0.25">
      <c r="A116" s="25" t="str">
        <f t="shared" si="3"/>
        <v>Reg2013Digestive organs - C15-C26FemaleMāori</v>
      </c>
      <c r="B116" s="42" t="s">
        <v>2</v>
      </c>
      <c r="C116" s="43">
        <v>2013</v>
      </c>
      <c r="D116" s="42" t="s">
        <v>251</v>
      </c>
      <c r="E116" s="42" t="s">
        <v>4</v>
      </c>
      <c r="F116" s="42" t="s">
        <v>10</v>
      </c>
      <c r="G116" s="43">
        <v>180</v>
      </c>
      <c r="H116" s="193">
        <v>65.3</v>
      </c>
    </row>
    <row r="117" spans="1:8" x14ac:dyDescent="0.25">
      <c r="A117" s="25" t="str">
        <f t="shared" si="3"/>
        <v>Reg2013Digestive organs - C15-C26FemaleNon-Māori</v>
      </c>
      <c r="B117" s="42" t="s">
        <v>2</v>
      </c>
      <c r="C117" s="43">
        <v>2013</v>
      </c>
      <c r="D117" s="42" t="s">
        <v>251</v>
      </c>
      <c r="E117" s="42" t="s">
        <v>4</v>
      </c>
      <c r="F117" s="42" t="s">
        <v>11</v>
      </c>
      <c r="G117" s="43">
        <v>2035</v>
      </c>
      <c r="H117" s="193">
        <v>57</v>
      </c>
    </row>
    <row r="118" spans="1:8" x14ac:dyDescent="0.25">
      <c r="A118" s="25" t="str">
        <f t="shared" si="3"/>
        <v>Reg2013Digestive organs - C15-C26MaleAllEth</v>
      </c>
      <c r="B118" s="42" t="s">
        <v>2</v>
      </c>
      <c r="C118" s="43">
        <v>2013</v>
      </c>
      <c r="D118" s="42" t="s">
        <v>251</v>
      </c>
      <c r="E118" s="42" t="s">
        <v>5</v>
      </c>
      <c r="F118" s="42" t="s">
        <v>12</v>
      </c>
      <c r="G118" s="43">
        <v>2687</v>
      </c>
      <c r="H118" s="193">
        <v>81.599999999999994</v>
      </c>
    </row>
    <row r="119" spans="1:8" x14ac:dyDescent="0.25">
      <c r="A119" s="25" t="str">
        <f t="shared" si="3"/>
        <v>Reg2013Digestive organs - C15-C26MaleMāori</v>
      </c>
      <c r="B119" s="42" t="s">
        <v>2</v>
      </c>
      <c r="C119" s="43">
        <v>2013</v>
      </c>
      <c r="D119" s="42" t="s">
        <v>251</v>
      </c>
      <c r="E119" s="42" t="s">
        <v>5</v>
      </c>
      <c r="F119" s="42" t="s">
        <v>10</v>
      </c>
      <c r="G119" s="43">
        <v>266</v>
      </c>
      <c r="H119" s="193">
        <v>116</v>
      </c>
    </row>
    <row r="120" spans="1:8" x14ac:dyDescent="0.25">
      <c r="A120" s="25" t="str">
        <f t="shared" si="3"/>
        <v>Reg2013Digestive organs - C15-C26MaleNon-Māori</v>
      </c>
      <c r="B120" s="42" t="s">
        <v>2</v>
      </c>
      <c r="C120" s="43">
        <v>2013</v>
      </c>
      <c r="D120" s="42" t="s">
        <v>251</v>
      </c>
      <c r="E120" s="42" t="s">
        <v>5</v>
      </c>
      <c r="F120" s="42" t="s">
        <v>11</v>
      </c>
      <c r="G120" s="43">
        <v>2421</v>
      </c>
      <c r="H120" s="193">
        <v>78.599999999999994</v>
      </c>
    </row>
    <row r="121" spans="1:8" x14ac:dyDescent="0.25">
      <c r="A121" s="25" t="str">
        <f t="shared" si="3"/>
        <v>Reg2013Oesophagus - C15AllSexAllEth</v>
      </c>
      <c r="B121" s="42" t="s">
        <v>2</v>
      </c>
      <c r="C121" s="43">
        <v>2013</v>
      </c>
      <c r="D121" s="42" t="s">
        <v>33</v>
      </c>
      <c r="E121" s="42" t="s">
        <v>3</v>
      </c>
      <c r="F121" s="42" t="s">
        <v>12</v>
      </c>
      <c r="G121" s="43">
        <v>314</v>
      </c>
      <c r="H121" s="193">
        <v>4.3</v>
      </c>
    </row>
    <row r="122" spans="1:8" x14ac:dyDescent="0.25">
      <c r="A122" s="25" t="str">
        <f t="shared" si="3"/>
        <v>Reg2013Oesophagus - C15AllSexMāori</v>
      </c>
      <c r="B122" s="42" t="s">
        <v>2</v>
      </c>
      <c r="C122" s="43">
        <v>2013</v>
      </c>
      <c r="D122" s="42" t="s">
        <v>33</v>
      </c>
      <c r="E122" s="42" t="s">
        <v>3</v>
      </c>
      <c r="F122" s="42" t="s">
        <v>10</v>
      </c>
      <c r="G122" s="43">
        <v>33</v>
      </c>
      <c r="H122" s="193">
        <v>6.6</v>
      </c>
    </row>
    <row r="123" spans="1:8" x14ac:dyDescent="0.25">
      <c r="A123" s="25" t="str">
        <f t="shared" si="3"/>
        <v>Reg2013Oesophagus - C15AllSexNon-Māori</v>
      </c>
      <c r="B123" s="42" t="s">
        <v>2</v>
      </c>
      <c r="C123" s="43">
        <v>2013</v>
      </c>
      <c r="D123" s="42" t="s">
        <v>33</v>
      </c>
      <c r="E123" s="42" t="s">
        <v>3</v>
      </c>
      <c r="F123" s="42" t="s">
        <v>11</v>
      </c>
      <c r="G123" s="43">
        <v>281</v>
      </c>
      <c r="H123" s="193">
        <v>4.0999999999999996</v>
      </c>
    </row>
    <row r="124" spans="1:8" x14ac:dyDescent="0.25">
      <c r="A124" s="25" t="str">
        <f t="shared" si="3"/>
        <v>Reg2013Oesophagus - C15FemaleAllEth</v>
      </c>
      <c r="B124" s="42" t="s">
        <v>2</v>
      </c>
      <c r="C124" s="43">
        <v>2013</v>
      </c>
      <c r="D124" s="42" t="s">
        <v>33</v>
      </c>
      <c r="E124" s="42" t="s">
        <v>4</v>
      </c>
      <c r="F124" s="42" t="s">
        <v>12</v>
      </c>
      <c r="G124" s="43">
        <v>94</v>
      </c>
      <c r="H124" s="193">
        <v>2.2999999999999998</v>
      </c>
    </row>
    <row r="125" spans="1:8" x14ac:dyDescent="0.25">
      <c r="A125" s="25" t="str">
        <f t="shared" si="3"/>
        <v>Reg2013Oesophagus - C15FemaleMāori</v>
      </c>
      <c r="B125" s="42" t="s">
        <v>2</v>
      </c>
      <c r="C125" s="43">
        <v>2013</v>
      </c>
      <c r="D125" s="42" t="s">
        <v>33</v>
      </c>
      <c r="E125" s="42" t="s">
        <v>4</v>
      </c>
      <c r="F125" s="42" t="s">
        <v>10</v>
      </c>
      <c r="G125" s="43">
        <v>7</v>
      </c>
      <c r="H125" s="193">
        <v>2.5</v>
      </c>
    </row>
    <row r="126" spans="1:8" x14ac:dyDescent="0.25">
      <c r="A126" s="25" t="str">
        <f t="shared" si="3"/>
        <v>Reg2013Oesophagus - C15FemaleNon-Māori</v>
      </c>
      <c r="B126" s="42" t="s">
        <v>2</v>
      </c>
      <c r="C126" s="43">
        <v>2013</v>
      </c>
      <c r="D126" s="42" t="s">
        <v>33</v>
      </c>
      <c r="E126" s="42" t="s">
        <v>4</v>
      </c>
      <c r="F126" s="42" t="s">
        <v>11</v>
      </c>
      <c r="G126" s="43">
        <v>87</v>
      </c>
      <c r="H126" s="193">
        <v>2.2000000000000002</v>
      </c>
    </row>
    <row r="127" spans="1:8" x14ac:dyDescent="0.25">
      <c r="A127" s="25" t="str">
        <f t="shared" si="3"/>
        <v>Reg2013Oesophagus - C15MaleAllEth</v>
      </c>
      <c r="B127" s="42" t="s">
        <v>2</v>
      </c>
      <c r="C127" s="43">
        <v>2013</v>
      </c>
      <c r="D127" s="42" t="s">
        <v>33</v>
      </c>
      <c r="E127" s="42" t="s">
        <v>5</v>
      </c>
      <c r="F127" s="42" t="s">
        <v>12</v>
      </c>
      <c r="G127" s="43">
        <v>220</v>
      </c>
      <c r="H127" s="193">
        <v>6.5</v>
      </c>
    </row>
    <row r="128" spans="1:8" x14ac:dyDescent="0.25">
      <c r="A128" s="25" t="str">
        <f t="shared" si="3"/>
        <v>Reg2013Oesophagus - C15MaleMāori</v>
      </c>
      <c r="B128" s="42" t="s">
        <v>2</v>
      </c>
      <c r="C128" s="43">
        <v>2013</v>
      </c>
      <c r="D128" s="42" t="s">
        <v>33</v>
      </c>
      <c r="E128" s="42" t="s">
        <v>5</v>
      </c>
      <c r="F128" s="42" t="s">
        <v>10</v>
      </c>
      <c r="G128" s="43">
        <v>26</v>
      </c>
      <c r="H128" s="193">
        <v>11.5</v>
      </c>
    </row>
    <row r="129" spans="1:8" x14ac:dyDescent="0.25">
      <c r="A129" s="25" t="str">
        <f t="shared" si="3"/>
        <v>Reg2013Oesophagus - C15MaleNon-Māori</v>
      </c>
      <c r="B129" s="42" t="s">
        <v>2</v>
      </c>
      <c r="C129" s="43">
        <v>2013</v>
      </c>
      <c r="D129" s="42" t="s">
        <v>33</v>
      </c>
      <c r="E129" s="42" t="s">
        <v>5</v>
      </c>
      <c r="F129" s="42" t="s">
        <v>11</v>
      </c>
      <c r="G129" s="43">
        <v>194</v>
      </c>
      <c r="H129" s="193">
        <v>6.1</v>
      </c>
    </row>
    <row r="130" spans="1:8" x14ac:dyDescent="0.25">
      <c r="A130" s="25" t="str">
        <f t="shared" si="3"/>
        <v>Reg2013Stomach - C16AllSexAllEth</v>
      </c>
      <c r="B130" s="42" t="s">
        <v>2</v>
      </c>
      <c r="C130" s="43">
        <v>2013</v>
      </c>
      <c r="D130" s="42" t="s">
        <v>39</v>
      </c>
      <c r="E130" s="42" t="s">
        <v>3</v>
      </c>
      <c r="F130" s="42" t="s">
        <v>12</v>
      </c>
      <c r="G130" s="43">
        <v>371</v>
      </c>
      <c r="H130" s="193">
        <v>5.5</v>
      </c>
    </row>
    <row r="131" spans="1:8" x14ac:dyDescent="0.25">
      <c r="A131" s="25" t="str">
        <f t="shared" si="3"/>
        <v>Reg2013Stomach - C16AllSexMāori</v>
      </c>
      <c r="B131" s="42" t="s">
        <v>2</v>
      </c>
      <c r="C131" s="43">
        <v>2013</v>
      </c>
      <c r="D131" s="42" t="s">
        <v>39</v>
      </c>
      <c r="E131" s="42" t="s">
        <v>3</v>
      </c>
      <c r="F131" s="42" t="s">
        <v>10</v>
      </c>
      <c r="G131" s="43">
        <v>80</v>
      </c>
      <c r="H131" s="193">
        <v>14.6</v>
      </c>
    </row>
    <row r="132" spans="1:8" x14ac:dyDescent="0.25">
      <c r="A132" s="25" t="str">
        <f t="shared" si="3"/>
        <v>Reg2013Stomach - C16AllSexNon-Māori</v>
      </c>
      <c r="B132" s="42" t="s">
        <v>2</v>
      </c>
      <c r="C132" s="43">
        <v>2013</v>
      </c>
      <c r="D132" s="42" t="s">
        <v>39</v>
      </c>
      <c r="E132" s="42" t="s">
        <v>3</v>
      </c>
      <c r="F132" s="42" t="s">
        <v>11</v>
      </c>
      <c r="G132" s="43">
        <v>291</v>
      </c>
      <c r="H132" s="193">
        <v>4.4000000000000004</v>
      </c>
    </row>
    <row r="133" spans="1:8" x14ac:dyDescent="0.25">
      <c r="A133" s="25" t="str">
        <f t="shared" si="3"/>
        <v>Reg2013Stomach - C16FemaleAllEth</v>
      </c>
      <c r="B133" s="42" t="s">
        <v>2</v>
      </c>
      <c r="C133" s="43">
        <v>2013</v>
      </c>
      <c r="D133" s="42" t="s">
        <v>39</v>
      </c>
      <c r="E133" s="42" t="s">
        <v>4</v>
      </c>
      <c r="F133" s="42" t="s">
        <v>12</v>
      </c>
      <c r="G133" s="43">
        <v>140</v>
      </c>
      <c r="H133" s="193">
        <v>3.9</v>
      </c>
    </row>
    <row r="134" spans="1:8" x14ac:dyDescent="0.25">
      <c r="A134" s="25" t="str">
        <f t="shared" si="3"/>
        <v>Reg2013Stomach - C16FemaleMāori</v>
      </c>
      <c r="B134" s="42" t="s">
        <v>2</v>
      </c>
      <c r="C134" s="43">
        <v>2013</v>
      </c>
      <c r="D134" s="42" t="s">
        <v>39</v>
      </c>
      <c r="E134" s="42" t="s">
        <v>4</v>
      </c>
      <c r="F134" s="42" t="s">
        <v>10</v>
      </c>
      <c r="G134" s="43">
        <v>38</v>
      </c>
      <c r="H134" s="193">
        <v>12.9</v>
      </c>
    </row>
    <row r="135" spans="1:8" x14ac:dyDescent="0.25">
      <c r="A135" s="25" t="str">
        <f t="shared" si="3"/>
        <v>Reg2013Stomach - C16FemaleNon-Māori</v>
      </c>
      <c r="B135" s="42" t="s">
        <v>2</v>
      </c>
      <c r="C135" s="43">
        <v>2013</v>
      </c>
      <c r="D135" s="42" t="s">
        <v>39</v>
      </c>
      <c r="E135" s="42" t="s">
        <v>4</v>
      </c>
      <c r="F135" s="42" t="s">
        <v>11</v>
      </c>
      <c r="G135" s="43">
        <v>102</v>
      </c>
      <c r="H135" s="193">
        <v>2.9</v>
      </c>
    </row>
    <row r="136" spans="1:8" x14ac:dyDescent="0.25">
      <c r="A136" s="25" t="str">
        <f t="shared" si="3"/>
        <v>Reg2013Stomach - C16MaleAllEth</v>
      </c>
      <c r="B136" s="42" t="s">
        <v>2</v>
      </c>
      <c r="C136" s="43">
        <v>2013</v>
      </c>
      <c r="D136" s="42" t="s">
        <v>39</v>
      </c>
      <c r="E136" s="42" t="s">
        <v>5</v>
      </c>
      <c r="F136" s="42" t="s">
        <v>12</v>
      </c>
      <c r="G136" s="43">
        <v>231</v>
      </c>
      <c r="H136" s="193">
        <v>7.2</v>
      </c>
    </row>
    <row r="137" spans="1:8" x14ac:dyDescent="0.25">
      <c r="A137" s="25" t="str">
        <f t="shared" si="3"/>
        <v>Reg2013Stomach - C16MaleMāori</v>
      </c>
      <c r="B137" s="42" t="s">
        <v>2</v>
      </c>
      <c r="C137" s="43">
        <v>2013</v>
      </c>
      <c r="D137" s="42" t="s">
        <v>39</v>
      </c>
      <c r="E137" s="42" t="s">
        <v>5</v>
      </c>
      <c r="F137" s="42" t="s">
        <v>10</v>
      </c>
      <c r="G137" s="43">
        <v>42</v>
      </c>
      <c r="H137" s="193">
        <v>17</v>
      </c>
    </row>
    <row r="138" spans="1:8" x14ac:dyDescent="0.25">
      <c r="A138" s="25" t="str">
        <f t="shared" si="3"/>
        <v>Reg2013Stomach - C16MaleNon-Māori</v>
      </c>
      <c r="B138" s="42" t="s">
        <v>2</v>
      </c>
      <c r="C138" s="43">
        <v>2013</v>
      </c>
      <c r="D138" s="42" t="s">
        <v>39</v>
      </c>
      <c r="E138" s="42" t="s">
        <v>5</v>
      </c>
      <c r="F138" s="42" t="s">
        <v>11</v>
      </c>
      <c r="G138" s="43">
        <v>189</v>
      </c>
      <c r="H138" s="193">
        <v>6.2</v>
      </c>
    </row>
    <row r="139" spans="1:8" x14ac:dyDescent="0.25">
      <c r="A139" s="25" t="str">
        <f t="shared" si="3"/>
        <v>Reg2013Small intestine - C17AllSexAllEth</v>
      </c>
      <c r="B139" s="42" t="s">
        <v>2</v>
      </c>
      <c r="C139" s="43">
        <v>2013</v>
      </c>
      <c r="D139" s="42" t="s">
        <v>252</v>
      </c>
      <c r="E139" s="42" t="s">
        <v>3</v>
      </c>
      <c r="F139" s="42" t="s">
        <v>12</v>
      </c>
      <c r="G139" s="43">
        <v>95</v>
      </c>
      <c r="H139" s="193">
        <v>1.5</v>
      </c>
    </row>
    <row r="140" spans="1:8" x14ac:dyDescent="0.25">
      <c r="A140" s="25" t="str">
        <f t="shared" si="3"/>
        <v>Reg2013Small intestine - C17AllSexMāori</v>
      </c>
      <c r="B140" s="42" t="s">
        <v>2</v>
      </c>
      <c r="C140" s="43">
        <v>2013</v>
      </c>
      <c r="D140" s="42" t="s">
        <v>252</v>
      </c>
      <c r="E140" s="42" t="s">
        <v>3</v>
      </c>
      <c r="F140" s="42" t="s">
        <v>10</v>
      </c>
      <c r="G140" s="43">
        <v>12</v>
      </c>
      <c r="H140" s="193">
        <v>2.2000000000000002</v>
      </c>
    </row>
    <row r="141" spans="1:8" x14ac:dyDescent="0.25">
      <c r="A141" s="25" t="str">
        <f t="shared" si="3"/>
        <v>Reg2013Small intestine - C17AllSexNon-Māori</v>
      </c>
      <c r="B141" s="42" t="s">
        <v>2</v>
      </c>
      <c r="C141" s="43">
        <v>2013</v>
      </c>
      <c r="D141" s="42" t="s">
        <v>252</v>
      </c>
      <c r="E141" s="42" t="s">
        <v>3</v>
      </c>
      <c r="F141" s="42" t="s">
        <v>11</v>
      </c>
      <c r="G141" s="43">
        <v>83</v>
      </c>
      <c r="H141" s="193">
        <v>1.4</v>
      </c>
    </row>
    <row r="142" spans="1:8" x14ac:dyDescent="0.25">
      <c r="A142" s="25" t="str">
        <f t="shared" si="3"/>
        <v>Reg2013Small intestine - C17FemaleAllEth</v>
      </c>
      <c r="B142" s="42" t="s">
        <v>2</v>
      </c>
      <c r="C142" s="43">
        <v>2013</v>
      </c>
      <c r="D142" s="42" t="s">
        <v>252</v>
      </c>
      <c r="E142" s="42" t="s">
        <v>4</v>
      </c>
      <c r="F142" s="42" t="s">
        <v>12</v>
      </c>
      <c r="G142" s="43">
        <v>46</v>
      </c>
      <c r="H142" s="193">
        <v>1.4</v>
      </c>
    </row>
    <row r="143" spans="1:8" x14ac:dyDescent="0.25">
      <c r="A143" s="25" t="str">
        <f t="shared" si="3"/>
        <v>Reg2013Small intestine - C17FemaleMāori</v>
      </c>
      <c r="B143" s="42" t="s">
        <v>2</v>
      </c>
      <c r="C143" s="43">
        <v>2013</v>
      </c>
      <c r="D143" s="42" t="s">
        <v>252</v>
      </c>
      <c r="E143" s="42" t="s">
        <v>4</v>
      </c>
      <c r="F143" s="42" t="s">
        <v>10</v>
      </c>
      <c r="G143" s="43">
        <v>4</v>
      </c>
      <c r="H143" s="193">
        <v>1.4</v>
      </c>
    </row>
    <row r="144" spans="1:8" x14ac:dyDescent="0.25">
      <c r="A144" s="25" t="str">
        <f t="shared" si="3"/>
        <v>Reg2013Small intestine - C17FemaleNon-Māori</v>
      </c>
      <c r="B144" s="42" t="s">
        <v>2</v>
      </c>
      <c r="C144" s="43">
        <v>2013</v>
      </c>
      <c r="D144" s="42" t="s">
        <v>252</v>
      </c>
      <c r="E144" s="42" t="s">
        <v>4</v>
      </c>
      <c r="F144" s="42" t="s">
        <v>11</v>
      </c>
      <c r="G144" s="43">
        <v>42</v>
      </c>
      <c r="H144" s="193">
        <v>1.5</v>
      </c>
    </row>
    <row r="145" spans="1:8" x14ac:dyDescent="0.25">
      <c r="A145" s="25" t="str">
        <f t="shared" si="3"/>
        <v>Reg2013Small intestine - C17MaleAllEth</v>
      </c>
      <c r="B145" s="42" t="s">
        <v>2</v>
      </c>
      <c r="C145" s="43">
        <v>2013</v>
      </c>
      <c r="D145" s="42" t="s">
        <v>252</v>
      </c>
      <c r="E145" s="42" t="s">
        <v>5</v>
      </c>
      <c r="F145" s="42" t="s">
        <v>12</v>
      </c>
      <c r="G145" s="43">
        <v>49</v>
      </c>
      <c r="H145" s="193">
        <v>1.6</v>
      </c>
    </row>
    <row r="146" spans="1:8" x14ac:dyDescent="0.25">
      <c r="A146" s="25" t="str">
        <f t="shared" si="3"/>
        <v>Reg2013Small intestine - C17MaleMāori</v>
      </c>
      <c r="B146" s="42" t="s">
        <v>2</v>
      </c>
      <c r="C146" s="43">
        <v>2013</v>
      </c>
      <c r="D146" s="42" t="s">
        <v>252</v>
      </c>
      <c r="E146" s="42" t="s">
        <v>5</v>
      </c>
      <c r="F146" s="42" t="s">
        <v>10</v>
      </c>
      <c r="G146" s="43">
        <v>8</v>
      </c>
      <c r="H146" s="193">
        <v>3.1</v>
      </c>
    </row>
    <row r="147" spans="1:8" x14ac:dyDescent="0.25">
      <c r="A147" s="25" t="str">
        <f t="shared" si="3"/>
        <v>Reg2013Small intestine - C17MaleNon-Māori</v>
      </c>
      <c r="B147" s="42" t="s">
        <v>2</v>
      </c>
      <c r="C147" s="43">
        <v>2013</v>
      </c>
      <c r="D147" s="42" t="s">
        <v>252</v>
      </c>
      <c r="E147" s="42" t="s">
        <v>5</v>
      </c>
      <c r="F147" s="42" t="s">
        <v>11</v>
      </c>
      <c r="G147" s="43">
        <v>41</v>
      </c>
      <c r="H147" s="193">
        <v>1.4</v>
      </c>
    </row>
    <row r="148" spans="1:8" x14ac:dyDescent="0.25">
      <c r="A148" s="25" t="str">
        <f t="shared" si="3"/>
        <v>Reg2013Colorectal - C18-C21AllSexAllEth</v>
      </c>
      <c r="B148" s="42" t="s">
        <v>2</v>
      </c>
      <c r="C148" s="43">
        <v>2013</v>
      </c>
      <c r="D148" s="42" t="s">
        <v>253</v>
      </c>
      <c r="E148" s="42" t="s">
        <v>3</v>
      </c>
      <c r="F148" s="42" t="s">
        <v>12</v>
      </c>
      <c r="G148" s="43">
        <v>3075</v>
      </c>
      <c r="H148" s="193">
        <v>43.1</v>
      </c>
    </row>
    <row r="149" spans="1:8" x14ac:dyDescent="0.25">
      <c r="A149" s="25" t="str">
        <f t="shared" si="3"/>
        <v>Reg2013Colorectal - C18-C21AllSexMāori</v>
      </c>
      <c r="B149" s="42" t="s">
        <v>2</v>
      </c>
      <c r="C149" s="43">
        <v>2013</v>
      </c>
      <c r="D149" s="42" t="s">
        <v>253</v>
      </c>
      <c r="E149" s="42" t="s">
        <v>3</v>
      </c>
      <c r="F149" s="42" t="s">
        <v>10</v>
      </c>
      <c r="G149" s="43">
        <v>166</v>
      </c>
      <c r="H149" s="193">
        <v>34.299999999999997</v>
      </c>
    </row>
    <row r="150" spans="1:8" x14ac:dyDescent="0.25">
      <c r="A150" s="25" t="str">
        <f t="shared" si="3"/>
        <v>Reg2013Colorectal - C18-C21AllSexNon-Māori</v>
      </c>
      <c r="B150" s="42" t="s">
        <v>2</v>
      </c>
      <c r="C150" s="43">
        <v>2013</v>
      </c>
      <c r="D150" s="42" t="s">
        <v>253</v>
      </c>
      <c r="E150" s="42" t="s">
        <v>3</v>
      </c>
      <c r="F150" s="42" t="s">
        <v>11</v>
      </c>
      <c r="G150" s="43">
        <v>2909</v>
      </c>
      <c r="H150" s="193">
        <v>43.8</v>
      </c>
    </row>
    <row r="151" spans="1:8" x14ac:dyDescent="0.25">
      <c r="A151" s="25" t="str">
        <f t="shared" si="3"/>
        <v>Reg2013Colorectal - C18-C21FemaleAllEth</v>
      </c>
      <c r="B151" s="42" t="s">
        <v>2</v>
      </c>
      <c r="C151" s="43">
        <v>2013</v>
      </c>
      <c r="D151" s="42" t="s">
        <v>253</v>
      </c>
      <c r="E151" s="42" t="s">
        <v>4</v>
      </c>
      <c r="F151" s="42" t="s">
        <v>12</v>
      </c>
      <c r="G151" s="43">
        <v>1453</v>
      </c>
      <c r="H151" s="193">
        <v>37.799999999999997</v>
      </c>
    </row>
    <row r="152" spans="1:8" x14ac:dyDescent="0.25">
      <c r="A152" s="25" t="str">
        <f t="shared" si="3"/>
        <v>Reg2013Colorectal - C18-C21FemaleMāori</v>
      </c>
      <c r="B152" s="42" t="s">
        <v>2</v>
      </c>
      <c r="C152" s="43">
        <v>2013</v>
      </c>
      <c r="D152" s="42" t="s">
        <v>253</v>
      </c>
      <c r="E152" s="42" t="s">
        <v>4</v>
      </c>
      <c r="F152" s="42" t="s">
        <v>10</v>
      </c>
      <c r="G152" s="43">
        <v>69</v>
      </c>
      <c r="H152" s="193">
        <v>25.7</v>
      </c>
    </row>
    <row r="153" spans="1:8" x14ac:dyDescent="0.25">
      <c r="A153" s="25" t="str">
        <f t="shared" si="3"/>
        <v>Reg2013Colorectal - C18-C21FemaleNon-Māori</v>
      </c>
      <c r="B153" s="42" t="s">
        <v>2</v>
      </c>
      <c r="C153" s="43">
        <v>2013</v>
      </c>
      <c r="D153" s="42" t="s">
        <v>253</v>
      </c>
      <c r="E153" s="42" t="s">
        <v>4</v>
      </c>
      <c r="F153" s="42" t="s">
        <v>11</v>
      </c>
      <c r="G153" s="43">
        <v>1384</v>
      </c>
      <c r="H153" s="193">
        <v>38.9</v>
      </c>
    </row>
    <row r="154" spans="1:8" x14ac:dyDescent="0.25">
      <c r="A154" s="25" t="str">
        <f t="shared" si="3"/>
        <v>Reg2013Colorectal - C18-C21MaleAllEth</v>
      </c>
      <c r="B154" s="42" t="s">
        <v>2</v>
      </c>
      <c r="C154" s="43">
        <v>2013</v>
      </c>
      <c r="D154" s="42" t="s">
        <v>253</v>
      </c>
      <c r="E154" s="42" t="s">
        <v>5</v>
      </c>
      <c r="F154" s="42" t="s">
        <v>12</v>
      </c>
      <c r="G154" s="43">
        <v>1622</v>
      </c>
      <c r="H154" s="193">
        <v>49</v>
      </c>
    </row>
    <row r="155" spans="1:8" x14ac:dyDescent="0.25">
      <c r="A155" s="25" t="str">
        <f t="shared" si="3"/>
        <v>Reg2013Colorectal - C18-C21MaleMāori</v>
      </c>
      <c r="B155" s="42" t="s">
        <v>2</v>
      </c>
      <c r="C155" s="43">
        <v>2013</v>
      </c>
      <c r="D155" s="42" t="s">
        <v>253</v>
      </c>
      <c r="E155" s="42" t="s">
        <v>5</v>
      </c>
      <c r="F155" s="42" t="s">
        <v>10</v>
      </c>
      <c r="G155" s="43">
        <v>97</v>
      </c>
      <c r="H155" s="193">
        <v>44.7</v>
      </c>
    </row>
    <row r="156" spans="1:8" x14ac:dyDescent="0.25">
      <c r="A156" s="25" t="str">
        <f t="shared" si="3"/>
        <v>Reg2013Colorectal - C18-C21MaleNon-Māori</v>
      </c>
      <c r="B156" s="42" t="s">
        <v>2</v>
      </c>
      <c r="C156" s="43">
        <v>2013</v>
      </c>
      <c r="D156" s="42" t="s">
        <v>253</v>
      </c>
      <c r="E156" s="42" t="s">
        <v>5</v>
      </c>
      <c r="F156" s="42" t="s">
        <v>11</v>
      </c>
      <c r="G156" s="43">
        <v>1525</v>
      </c>
      <c r="H156" s="193">
        <v>49.4</v>
      </c>
    </row>
    <row r="157" spans="1:8" x14ac:dyDescent="0.25">
      <c r="A157" s="25" t="str">
        <f t="shared" si="3"/>
        <v>Reg2013Colon, rectum and rectosigmoid junction - C18-C20AllSexNon-Māori</v>
      </c>
      <c r="B157" s="42" t="s">
        <v>2</v>
      </c>
      <c r="C157" s="43">
        <v>2013</v>
      </c>
      <c r="D157" s="42" t="s">
        <v>1567</v>
      </c>
      <c r="E157" s="42" t="s">
        <v>3</v>
      </c>
      <c r="F157" s="42" t="s">
        <v>11</v>
      </c>
      <c r="G157" s="43">
        <v>2843</v>
      </c>
      <c r="H157" s="193">
        <v>42.7</v>
      </c>
    </row>
    <row r="158" spans="1:8" x14ac:dyDescent="0.25">
      <c r="A158" s="25" t="str">
        <f t="shared" si="3"/>
        <v>Reg2013Colon, rectum and rectosigmoid junction - C18-C20FemaleAllEth</v>
      </c>
      <c r="B158" s="42" t="s">
        <v>2</v>
      </c>
      <c r="C158" s="43">
        <v>2013</v>
      </c>
      <c r="D158" s="42" t="s">
        <v>1567</v>
      </c>
      <c r="E158" s="42" t="s">
        <v>4</v>
      </c>
      <c r="F158" s="42" t="s">
        <v>12</v>
      </c>
      <c r="G158" s="43">
        <v>1415</v>
      </c>
      <c r="H158" s="193">
        <v>36.700000000000003</v>
      </c>
    </row>
    <row r="159" spans="1:8" x14ac:dyDescent="0.25">
      <c r="A159" s="25" t="str">
        <f t="shared" si="3"/>
        <v>Reg2013Colon, rectum and rectosigmoid junction - C18-C20FemaleMāori</v>
      </c>
      <c r="B159" s="42" t="s">
        <v>2</v>
      </c>
      <c r="C159" s="43">
        <v>2013</v>
      </c>
      <c r="D159" s="42" t="s">
        <v>1567</v>
      </c>
      <c r="E159" s="42" t="s">
        <v>4</v>
      </c>
      <c r="F159" s="42" t="s">
        <v>10</v>
      </c>
      <c r="G159" s="43">
        <v>68</v>
      </c>
      <c r="H159" s="193">
        <v>25.4</v>
      </c>
    </row>
    <row r="160" spans="1:8" x14ac:dyDescent="0.25">
      <c r="A160" s="25" t="str">
        <f t="shared" si="3"/>
        <v>Reg2013Colon, rectum and rectosigmoid junction - C18-C20FemaleNon-Māori</v>
      </c>
      <c r="B160" s="42" t="s">
        <v>2</v>
      </c>
      <c r="C160" s="43">
        <v>2013</v>
      </c>
      <c r="D160" s="42" t="s">
        <v>1567</v>
      </c>
      <c r="E160" s="42" t="s">
        <v>4</v>
      </c>
      <c r="F160" s="42" t="s">
        <v>11</v>
      </c>
      <c r="G160" s="43">
        <v>1347</v>
      </c>
      <c r="H160" s="193">
        <v>37.6</v>
      </c>
    </row>
    <row r="161" spans="1:8" x14ac:dyDescent="0.25">
      <c r="A161" s="25" t="str">
        <f t="shared" si="3"/>
        <v>Reg2013Anus - C21AllSexAllEth</v>
      </c>
      <c r="B161" s="42" t="s">
        <v>2</v>
      </c>
      <c r="C161" s="43">
        <v>2013</v>
      </c>
      <c r="D161" s="42" t="s">
        <v>18</v>
      </c>
      <c r="E161" s="42" t="s">
        <v>3</v>
      </c>
      <c r="F161" s="42" t="s">
        <v>12</v>
      </c>
      <c r="G161" s="43">
        <v>70</v>
      </c>
      <c r="H161" s="193">
        <v>1.1000000000000001</v>
      </c>
    </row>
    <row r="162" spans="1:8" x14ac:dyDescent="0.25">
      <c r="A162" s="25" t="str">
        <f t="shared" si="3"/>
        <v>Reg2013Anus - C21AllSexMāori</v>
      </c>
      <c r="B162" s="42" t="s">
        <v>2</v>
      </c>
      <c r="C162" s="43">
        <v>2013</v>
      </c>
      <c r="D162" s="42" t="s">
        <v>18</v>
      </c>
      <c r="E162" s="42" t="s">
        <v>3</v>
      </c>
      <c r="F162" s="42" t="s">
        <v>10</v>
      </c>
      <c r="G162" s="43">
        <v>4</v>
      </c>
      <c r="H162" s="193">
        <v>0.7</v>
      </c>
    </row>
    <row r="163" spans="1:8" x14ac:dyDescent="0.25">
      <c r="A163" s="25" t="str">
        <f t="shared" si="3"/>
        <v>Reg2013Anus - C21AllSexNon-Māori</v>
      </c>
      <c r="B163" s="42" t="s">
        <v>2</v>
      </c>
      <c r="C163" s="43">
        <v>2013</v>
      </c>
      <c r="D163" s="42" t="s">
        <v>18</v>
      </c>
      <c r="E163" s="42" t="s">
        <v>3</v>
      </c>
      <c r="F163" s="42" t="s">
        <v>11</v>
      </c>
      <c r="G163" s="43">
        <v>66</v>
      </c>
      <c r="H163" s="193">
        <v>1.1000000000000001</v>
      </c>
    </row>
    <row r="164" spans="1:8" x14ac:dyDescent="0.25">
      <c r="A164" s="25" t="str">
        <f t="shared" si="3"/>
        <v>Reg2013Anus - C21FemaleAllEth</v>
      </c>
      <c r="B164" s="42" t="s">
        <v>2</v>
      </c>
      <c r="C164" s="43">
        <v>2013</v>
      </c>
      <c r="D164" s="42" t="s">
        <v>18</v>
      </c>
      <c r="E164" s="42" t="s">
        <v>4</v>
      </c>
      <c r="F164" s="42" t="s">
        <v>12</v>
      </c>
      <c r="G164" s="43">
        <v>38</v>
      </c>
      <c r="H164" s="193">
        <v>1.2</v>
      </c>
    </row>
    <row r="165" spans="1:8" x14ac:dyDescent="0.25">
      <c r="A165" s="25" t="str">
        <f t="shared" si="3"/>
        <v>Reg2013Anus - C21FemaleMāori</v>
      </c>
      <c r="B165" s="42" t="s">
        <v>2</v>
      </c>
      <c r="C165" s="43">
        <v>2013</v>
      </c>
      <c r="D165" s="42" t="s">
        <v>18</v>
      </c>
      <c r="E165" s="42" t="s">
        <v>4</v>
      </c>
      <c r="F165" s="42" t="s">
        <v>10</v>
      </c>
      <c r="G165" s="43">
        <v>1</v>
      </c>
      <c r="H165" s="193">
        <v>0.3</v>
      </c>
    </row>
    <row r="166" spans="1:8" x14ac:dyDescent="0.25">
      <c r="A166" s="25" t="str">
        <f t="shared" si="3"/>
        <v>Reg2013Anus - C21FemaleNon-Māori</v>
      </c>
      <c r="B166" s="42" t="s">
        <v>2</v>
      </c>
      <c r="C166" s="43">
        <v>2013</v>
      </c>
      <c r="D166" s="42" t="s">
        <v>18</v>
      </c>
      <c r="E166" s="42" t="s">
        <v>4</v>
      </c>
      <c r="F166" s="42" t="s">
        <v>11</v>
      </c>
      <c r="G166" s="43">
        <v>37</v>
      </c>
      <c r="H166" s="193">
        <v>1.2</v>
      </c>
    </row>
    <row r="167" spans="1:8" x14ac:dyDescent="0.25">
      <c r="A167" s="25" t="str">
        <f t="shared" si="3"/>
        <v>Reg2013Anus - C21MaleAllEth</v>
      </c>
      <c r="B167" s="42" t="s">
        <v>2</v>
      </c>
      <c r="C167" s="43">
        <v>2013</v>
      </c>
      <c r="D167" s="42" t="s">
        <v>18</v>
      </c>
      <c r="E167" s="42" t="s">
        <v>5</v>
      </c>
      <c r="F167" s="42" t="s">
        <v>12</v>
      </c>
      <c r="G167" s="43">
        <v>32</v>
      </c>
      <c r="H167" s="193">
        <v>1</v>
      </c>
    </row>
    <row r="168" spans="1:8" x14ac:dyDescent="0.25">
      <c r="A168" s="25" t="str">
        <f t="shared" si="3"/>
        <v>Reg2013Anus - C21MaleMāori</v>
      </c>
      <c r="B168" s="42" t="s">
        <v>2</v>
      </c>
      <c r="C168" s="43">
        <v>2013</v>
      </c>
      <c r="D168" s="42" t="s">
        <v>18</v>
      </c>
      <c r="E168" s="42" t="s">
        <v>5</v>
      </c>
      <c r="F168" s="42" t="s">
        <v>10</v>
      </c>
      <c r="G168" s="43">
        <v>3</v>
      </c>
      <c r="H168" s="193">
        <v>1.3</v>
      </c>
    </row>
    <row r="169" spans="1:8" x14ac:dyDescent="0.25">
      <c r="A169" s="25" t="str">
        <f t="shared" si="3"/>
        <v>Reg2013Anus - C21MaleNon-Māori</v>
      </c>
      <c r="B169" s="42" t="s">
        <v>2</v>
      </c>
      <c r="C169" s="43">
        <v>2013</v>
      </c>
      <c r="D169" s="42" t="s">
        <v>18</v>
      </c>
      <c r="E169" s="42" t="s">
        <v>5</v>
      </c>
      <c r="F169" s="42" t="s">
        <v>11</v>
      </c>
      <c r="G169" s="43">
        <v>29</v>
      </c>
      <c r="H169" s="193">
        <v>0.9</v>
      </c>
    </row>
    <row r="170" spans="1:8" x14ac:dyDescent="0.25">
      <c r="A170" s="25" t="str">
        <f t="shared" si="3"/>
        <v>Reg2013Liver - C22AllSexAllEth</v>
      </c>
      <c r="B170" s="42" t="s">
        <v>2</v>
      </c>
      <c r="C170" s="43">
        <v>2013</v>
      </c>
      <c r="D170" s="42" t="s">
        <v>254</v>
      </c>
      <c r="E170" s="42" t="s">
        <v>3</v>
      </c>
      <c r="F170" s="42" t="s">
        <v>12</v>
      </c>
      <c r="G170" s="43">
        <v>289</v>
      </c>
      <c r="H170" s="193">
        <v>4.3</v>
      </c>
    </row>
    <row r="171" spans="1:8" x14ac:dyDescent="0.25">
      <c r="A171" s="25" t="str">
        <f t="shared" si="3"/>
        <v>Reg2013Liver - C22AllSexMāori</v>
      </c>
      <c r="B171" s="42" t="s">
        <v>2</v>
      </c>
      <c r="C171" s="43">
        <v>2013</v>
      </c>
      <c r="D171" s="42" t="s">
        <v>254</v>
      </c>
      <c r="E171" s="42" t="s">
        <v>3</v>
      </c>
      <c r="F171" s="42" t="s">
        <v>10</v>
      </c>
      <c r="G171" s="43">
        <v>65</v>
      </c>
      <c r="H171" s="193">
        <v>11.6</v>
      </c>
    </row>
    <row r="172" spans="1:8" x14ac:dyDescent="0.25">
      <c r="A172" s="25" t="str">
        <f t="shared" si="3"/>
        <v>Reg2013Liver - C22AllSexNon-Māori</v>
      </c>
      <c r="B172" s="42" t="s">
        <v>2</v>
      </c>
      <c r="C172" s="43">
        <v>2013</v>
      </c>
      <c r="D172" s="42" t="s">
        <v>254</v>
      </c>
      <c r="E172" s="42" t="s">
        <v>3</v>
      </c>
      <c r="F172" s="42" t="s">
        <v>11</v>
      </c>
      <c r="G172" s="43">
        <v>224</v>
      </c>
      <c r="H172" s="193">
        <v>3.6</v>
      </c>
    </row>
    <row r="173" spans="1:8" x14ac:dyDescent="0.25">
      <c r="A173" s="25" t="str">
        <f t="shared" si="3"/>
        <v>Reg2013Liver - C22FemaleAllEth</v>
      </c>
      <c r="B173" s="42" t="s">
        <v>2</v>
      </c>
      <c r="C173" s="43">
        <v>2013</v>
      </c>
      <c r="D173" s="42" t="s">
        <v>254</v>
      </c>
      <c r="E173" s="42" t="s">
        <v>4</v>
      </c>
      <c r="F173" s="42" t="s">
        <v>12</v>
      </c>
      <c r="G173" s="43">
        <v>85</v>
      </c>
      <c r="H173" s="193">
        <v>2.4</v>
      </c>
    </row>
    <row r="174" spans="1:8" x14ac:dyDescent="0.25">
      <c r="A174" s="25" t="str">
        <f t="shared" si="3"/>
        <v>Reg2013Liver - C22FemaleMāori</v>
      </c>
      <c r="B174" s="42" t="s">
        <v>2</v>
      </c>
      <c r="C174" s="43">
        <v>2013</v>
      </c>
      <c r="D174" s="42" t="s">
        <v>254</v>
      </c>
      <c r="E174" s="42" t="s">
        <v>4</v>
      </c>
      <c r="F174" s="42" t="s">
        <v>10</v>
      </c>
      <c r="G174" s="43">
        <v>14</v>
      </c>
      <c r="H174" s="193">
        <v>4.7</v>
      </c>
    </row>
    <row r="175" spans="1:8" x14ac:dyDescent="0.25">
      <c r="A175" s="25" t="str">
        <f t="shared" si="3"/>
        <v>Reg2013Liver - C22FemaleNon-Māori</v>
      </c>
      <c r="B175" s="42" t="s">
        <v>2</v>
      </c>
      <c r="C175" s="43">
        <v>2013</v>
      </c>
      <c r="D175" s="42" t="s">
        <v>254</v>
      </c>
      <c r="E175" s="42" t="s">
        <v>4</v>
      </c>
      <c r="F175" s="42" t="s">
        <v>11</v>
      </c>
      <c r="G175" s="43">
        <v>71</v>
      </c>
      <c r="H175" s="193">
        <v>2.2000000000000002</v>
      </c>
    </row>
    <row r="176" spans="1:8" x14ac:dyDescent="0.25">
      <c r="A176" s="25" t="str">
        <f t="shared" si="3"/>
        <v>Reg2013Liver - C22MaleAllEth</v>
      </c>
      <c r="B176" s="42" t="s">
        <v>2</v>
      </c>
      <c r="C176" s="43">
        <v>2013</v>
      </c>
      <c r="D176" s="42" t="s">
        <v>254</v>
      </c>
      <c r="E176" s="42" t="s">
        <v>5</v>
      </c>
      <c r="F176" s="42" t="s">
        <v>12</v>
      </c>
      <c r="G176" s="43">
        <v>204</v>
      </c>
      <c r="H176" s="193">
        <v>6.5</v>
      </c>
    </row>
    <row r="177" spans="1:8" x14ac:dyDescent="0.25">
      <c r="A177" s="25" t="str">
        <f t="shared" si="3"/>
        <v>Reg2013Liver - C22MaleMāori</v>
      </c>
      <c r="B177" s="42" t="s">
        <v>2</v>
      </c>
      <c r="C177" s="43">
        <v>2013</v>
      </c>
      <c r="D177" s="42" t="s">
        <v>254</v>
      </c>
      <c r="E177" s="42" t="s">
        <v>5</v>
      </c>
      <c r="F177" s="42" t="s">
        <v>10</v>
      </c>
      <c r="G177" s="43">
        <v>51</v>
      </c>
      <c r="H177" s="193">
        <v>19.5</v>
      </c>
    </row>
    <row r="178" spans="1:8" x14ac:dyDescent="0.25">
      <c r="A178" s="25" t="str">
        <f t="shared" si="3"/>
        <v>Reg2013Liver - C22MaleNon-Māori</v>
      </c>
      <c r="B178" s="42" t="s">
        <v>2</v>
      </c>
      <c r="C178" s="43">
        <v>2013</v>
      </c>
      <c r="D178" s="42" t="s">
        <v>254</v>
      </c>
      <c r="E178" s="42" t="s">
        <v>5</v>
      </c>
      <c r="F178" s="42" t="s">
        <v>11</v>
      </c>
      <c r="G178" s="43">
        <v>153</v>
      </c>
      <c r="H178" s="193">
        <v>5.2</v>
      </c>
    </row>
    <row r="179" spans="1:8" x14ac:dyDescent="0.25">
      <c r="A179" s="25" t="str">
        <f t="shared" ref="A179:A242" si="4">B179&amp;C179&amp;D179&amp;E179&amp;F179</f>
        <v>Reg2013Gallbladder - C23AllSexAllEth</v>
      </c>
      <c r="B179" s="42" t="s">
        <v>2</v>
      </c>
      <c r="C179" s="43">
        <v>2013</v>
      </c>
      <c r="D179" s="42" t="s">
        <v>23</v>
      </c>
      <c r="E179" s="42" t="s">
        <v>3</v>
      </c>
      <c r="F179" s="42" t="s">
        <v>12</v>
      </c>
      <c r="G179" s="43">
        <v>80</v>
      </c>
      <c r="H179" s="193">
        <v>1.2</v>
      </c>
    </row>
    <row r="180" spans="1:8" x14ac:dyDescent="0.25">
      <c r="A180" s="25" t="str">
        <f t="shared" si="4"/>
        <v>Reg2013Gallbladder - C23AllSexMāori</v>
      </c>
      <c r="B180" s="42" t="s">
        <v>2</v>
      </c>
      <c r="C180" s="43">
        <v>2013</v>
      </c>
      <c r="D180" s="42" t="s">
        <v>23</v>
      </c>
      <c r="E180" s="42" t="s">
        <v>3</v>
      </c>
      <c r="F180" s="42" t="s">
        <v>10</v>
      </c>
      <c r="G180" s="43">
        <v>14</v>
      </c>
      <c r="H180" s="193">
        <v>2.7</v>
      </c>
    </row>
    <row r="181" spans="1:8" x14ac:dyDescent="0.25">
      <c r="A181" s="25" t="str">
        <f t="shared" si="4"/>
        <v>Reg2013Gallbladder - C23AllSexNon-Māori</v>
      </c>
      <c r="B181" s="42" t="s">
        <v>2</v>
      </c>
      <c r="C181" s="43">
        <v>2013</v>
      </c>
      <c r="D181" s="42" t="s">
        <v>23</v>
      </c>
      <c r="E181" s="42" t="s">
        <v>3</v>
      </c>
      <c r="F181" s="42" t="s">
        <v>11</v>
      </c>
      <c r="G181" s="43">
        <v>66</v>
      </c>
      <c r="H181" s="193">
        <v>1</v>
      </c>
    </row>
    <row r="182" spans="1:8" x14ac:dyDescent="0.25">
      <c r="A182" s="25" t="str">
        <f t="shared" si="4"/>
        <v>Reg2013Gallbladder - C23FemaleAllEth</v>
      </c>
      <c r="B182" s="42" t="s">
        <v>2</v>
      </c>
      <c r="C182" s="43">
        <v>2013</v>
      </c>
      <c r="D182" s="42" t="s">
        <v>23</v>
      </c>
      <c r="E182" s="42" t="s">
        <v>4</v>
      </c>
      <c r="F182" s="42" t="s">
        <v>12</v>
      </c>
      <c r="G182" s="43">
        <v>52</v>
      </c>
      <c r="H182" s="193">
        <v>1.4</v>
      </c>
    </row>
    <row r="183" spans="1:8" x14ac:dyDescent="0.25">
      <c r="A183" s="25" t="str">
        <f t="shared" si="4"/>
        <v>Reg2013Gallbladder - C23FemaleMāori</v>
      </c>
      <c r="B183" s="42" t="s">
        <v>2</v>
      </c>
      <c r="C183" s="43">
        <v>2013</v>
      </c>
      <c r="D183" s="42" t="s">
        <v>23</v>
      </c>
      <c r="E183" s="42" t="s">
        <v>4</v>
      </c>
      <c r="F183" s="42" t="s">
        <v>10</v>
      </c>
      <c r="G183" s="43">
        <v>7</v>
      </c>
      <c r="H183" s="193">
        <v>2.2999999999999998</v>
      </c>
    </row>
    <row r="184" spans="1:8" x14ac:dyDescent="0.25">
      <c r="A184" s="25" t="str">
        <f t="shared" si="4"/>
        <v>Reg2013Gallbladder - C23FemaleNon-Māori</v>
      </c>
      <c r="B184" s="42" t="s">
        <v>2</v>
      </c>
      <c r="C184" s="43">
        <v>2013</v>
      </c>
      <c r="D184" s="42" t="s">
        <v>23</v>
      </c>
      <c r="E184" s="42" t="s">
        <v>4</v>
      </c>
      <c r="F184" s="42" t="s">
        <v>11</v>
      </c>
      <c r="G184" s="43">
        <v>45</v>
      </c>
      <c r="H184" s="193">
        <v>1.3</v>
      </c>
    </row>
    <row r="185" spans="1:8" x14ac:dyDescent="0.25">
      <c r="A185" s="25" t="str">
        <f t="shared" si="4"/>
        <v>Reg2013Gallbladder - C23MaleAllEth</v>
      </c>
      <c r="B185" s="42" t="s">
        <v>2</v>
      </c>
      <c r="C185" s="43">
        <v>2013</v>
      </c>
      <c r="D185" s="42" t="s">
        <v>23</v>
      </c>
      <c r="E185" s="42" t="s">
        <v>5</v>
      </c>
      <c r="F185" s="42" t="s">
        <v>12</v>
      </c>
      <c r="G185" s="43">
        <v>28</v>
      </c>
      <c r="H185" s="193">
        <v>0.9</v>
      </c>
    </row>
    <row r="186" spans="1:8" x14ac:dyDescent="0.25">
      <c r="A186" s="25" t="str">
        <f t="shared" si="4"/>
        <v>Reg2013Gallbladder - C23MaleMāori</v>
      </c>
      <c r="B186" s="42" t="s">
        <v>2</v>
      </c>
      <c r="C186" s="43">
        <v>2013</v>
      </c>
      <c r="D186" s="42" t="s">
        <v>23</v>
      </c>
      <c r="E186" s="42" t="s">
        <v>5</v>
      </c>
      <c r="F186" s="42" t="s">
        <v>10</v>
      </c>
      <c r="G186" s="43">
        <v>7</v>
      </c>
      <c r="H186" s="193">
        <v>3.6</v>
      </c>
    </row>
    <row r="187" spans="1:8" x14ac:dyDescent="0.25">
      <c r="A187" s="25" t="str">
        <f t="shared" si="4"/>
        <v>Reg2013Gallbladder - C23MaleNon-Māori</v>
      </c>
      <c r="B187" s="42" t="s">
        <v>2</v>
      </c>
      <c r="C187" s="43">
        <v>2013</v>
      </c>
      <c r="D187" s="42" t="s">
        <v>23</v>
      </c>
      <c r="E187" s="42" t="s">
        <v>5</v>
      </c>
      <c r="F187" s="42" t="s">
        <v>11</v>
      </c>
      <c r="G187" s="43">
        <v>21</v>
      </c>
      <c r="H187" s="193">
        <v>0.7</v>
      </c>
    </row>
    <row r="188" spans="1:8" x14ac:dyDescent="0.25">
      <c r="A188" s="25" t="str">
        <f t="shared" si="4"/>
        <v>Reg2013Other biliary tract - C24AllSexAllEth</v>
      </c>
      <c r="B188" s="42" t="s">
        <v>2</v>
      </c>
      <c r="C188" s="43">
        <v>2013</v>
      </c>
      <c r="D188" s="42" t="s">
        <v>255</v>
      </c>
      <c r="E188" s="42" t="s">
        <v>3</v>
      </c>
      <c r="F188" s="42" t="s">
        <v>12</v>
      </c>
      <c r="G188" s="43">
        <v>63</v>
      </c>
      <c r="H188" s="193">
        <v>0.9</v>
      </c>
    </row>
    <row r="189" spans="1:8" x14ac:dyDescent="0.25">
      <c r="A189" s="25" t="str">
        <f t="shared" si="4"/>
        <v>Reg2013Other biliary tract - C24AllSexMāori</v>
      </c>
      <c r="B189" s="42" t="s">
        <v>2</v>
      </c>
      <c r="C189" s="43">
        <v>2013</v>
      </c>
      <c r="D189" s="42" t="s">
        <v>255</v>
      </c>
      <c r="E189" s="42" t="s">
        <v>3</v>
      </c>
      <c r="F189" s="42" t="s">
        <v>10</v>
      </c>
      <c r="G189" s="43">
        <v>7</v>
      </c>
      <c r="H189" s="193">
        <v>1.4</v>
      </c>
    </row>
    <row r="190" spans="1:8" x14ac:dyDescent="0.25">
      <c r="A190" s="25" t="str">
        <f t="shared" si="4"/>
        <v>Reg2013Other biliary tract - C24AllSexNon-Māori</v>
      </c>
      <c r="B190" s="42" t="s">
        <v>2</v>
      </c>
      <c r="C190" s="43">
        <v>2013</v>
      </c>
      <c r="D190" s="42" t="s">
        <v>255</v>
      </c>
      <c r="E190" s="42" t="s">
        <v>3</v>
      </c>
      <c r="F190" s="42" t="s">
        <v>11</v>
      </c>
      <c r="G190" s="43">
        <v>56</v>
      </c>
      <c r="H190" s="193">
        <v>0.8</v>
      </c>
    </row>
    <row r="191" spans="1:8" x14ac:dyDescent="0.25">
      <c r="A191" s="25" t="str">
        <f t="shared" si="4"/>
        <v>Reg2013Other biliary tract - C24FemaleAllEth</v>
      </c>
      <c r="B191" s="42" t="s">
        <v>2</v>
      </c>
      <c r="C191" s="43">
        <v>2013</v>
      </c>
      <c r="D191" s="42" t="s">
        <v>255</v>
      </c>
      <c r="E191" s="42" t="s">
        <v>4</v>
      </c>
      <c r="F191" s="42" t="s">
        <v>12</v>
      </c>
      <c r="G191" s="43">
        <v>30</v>
      </c>
      <c r="H191" s="193">
        <v>0.8</v>
      </c>
    </row>
    <row r="192" spans="1:8" x14ac:dyDescent="0.25">
      <c r="A192" s="25" t="str">
        <f t="shared" si="4"/>
        <v>Reg2013Other biliary tract - C24FemaleMāori</v>
      </c>
      <c r="B192" s="42" t="s">
        <v>2</v>
      </c>
      <c r="C192" s="43">
        <v>2013</v>
      </c>
      <c r="D192" s="42" t="s">
        <v>255</v>
      </c>
      <c r="E192" s="42" t="s">
        <v>4</v>
      </c>
      <c r="F192" s="42" t="s">
        <v>10</v>
      </c>
      <c r="G192" s="43">
        <v>6</v>
      </c>
      <c r="H192" s="193">
        <v>2.2000000000000002</v>
      </c>
    </row>
    <row r="193" spans="1:8" x14ac:dyDescent="0.25">
      <c r="A193" s="25" t="str">
        <f t="shared" si="4"/>
        <v>Reg2013Other biliary tract - C24FemaleNon-Māori</v>
      </c>
      <c r="B193" s="42" t="s">
        <v>2</v>
      </c>
      <c r="C193" s="43">
        <v>2013</v>
      </c>
      <c r="D193" s="42" t="s">
        <v>255</v>
      </c>
      <c r="E193" s="42" t="s">
        <v>4</v>
      </c>
      <c r="F193" s="42" t="s">
        <v>11</v>
      </c>
      <c r="G193" s="43">
        <v>24</v>
      </c>
      <c r="H193" s="193">
        <v>0.6</v>
      </c>
    </row>
    <row r="194" spans="1:8" x14ac:dyDescent="0.25">
      <c r="A194" s="25" t="str">
        <f t="shared" si="4"/>
        <v>Reg2013Other biliary tract - C24MaleAllEth</v>
      </c>
      <c r="B194" s="42" t="s">
        <v>2</v>
      </c>
      <c r="C194" s="43">
        <v>2013</v>
      </c>
      <c r="D194" s="42" t="s">
        <v>255</v>
      </c>
      <c r="E194" s="42" t="s">
        <v>5</v>
      </c>
      <c r="F194" s="42" t="s">
        <v>12</v>
      </c>
      <c r="G194" s="43">
        <v>33</v>
      </c>
      <c r="H194" s="193">
        <v>1</v>
      </c>
    </row>
    <row r="195" spans="1:8" x14ac:dyDescent="0.25">
      <c r="A195" s="25" t="str">
        <f t="shared" si="4"/>
        <v>Reg2013Other biliary tract - C24MaleMāori</v>
      </c>
      <c r="B195" s="42" t="s">
        <v>2</v>
      </c>
      <c r="C195" s="43">
        <v>2013</v>
      </c>
      <c r="D195" s="42" t="s">
        <v>255</v>
      </c>
      <c r="E195" s="42" t="s">
        <v>5</v>
      </c>
      <c r="F195" s="42" t="s">
        <v>10</v>
      </c>
      <c r="G195" s="43">
        <v>1</v>
      </c>
      <c r="H195" s="193">
        <v>0.5</v>
      </c>
    </row>
    <row r="196" spans="1:8" x14ac:dyDescent="0.25">
      <c r="A196" s="25" t="str">
        <f t="shared" si="4"/>
        <v>Reg2013Other biliary tract - C24MaleNon-Māori</v>
      </c>
      <c r="B196" s="42" t="s">
        <v>2</v>
      </c>
      <c r="C196" s="43">
        <v>2013</v>
      </c>
      <c r="D196" s="42" t="s">
        <v>255</v>
      </c>
      <c r="E196" s="42" t="s">
        <v>5</v>
      </c>
      <c r="F196" s="42" t="s">
        <v>11</v>
      </c>
      <c r="G196" s="43">
        <v>32</v>
      </c>
      <c r="H196" s="193">
        <v>1</v>
      </c>
    </row>
    <row r="197" spans="1:8" x14ac:dyDescent="0.25">
      <c r="A197" s="25" t="str">
        <f t="shared" si="4"/>
        <v>Reg2013Pancreas - C25AllSexAllEth</v>
      </c>
      <c r="B197" s="42" t="s">
        <v>2</v>
      </c>
      <c r="C197" s="43">
        <v>2013</v>
      </c>
      <c r="D197" s="42" t="s">
        <v>36</v>
      </c>
      <c r="E197" s="42" t="s">
        <v>3</v>
      </c>
      <c r="F197" s="42" t="s">
        <v>12</v>
      </c>
      <c r="G197" s="43">
        <v>504</v>
      </c>
      <c r="H197" s="193">
        <v>6.9</v>
      </c>
    </row>
    <row r="198" spans="1:8" x14ac:dyDescent="0.25">
      <c r="A198" s="25" t="str">
        <f t="shared" si="4"/>
        <v>Reg2013Pancreas - C25AllSexMāori</v>
      </c>
      <c r="B198" s="42" t="s">
        <v>2</v>
      </c>
      <c r="C198" s="43">
        <v>2013</v>
      </c>
      <c r="D198" s="42" t="s">
        <v>36</v>
      </c>
      <c r="E198" s="42" t="s">
        <v>3</v>
      </c>
      <c r="F198" s="42" t="s">
        <v>10</v>
      </c>
      <c r="G198" s="43">
        <v>59</v>
      </c>
      <c r="H198" s="193">
        <v>12.5</v>
      </c>
    </row>
    <row r="199" spans="1:8" x14ac:dyDescent="0.25">
      <c r="A199" s="25" t="str">
        <f t="shared" si="4"/>
        <v>Reg2013Pancreas - C25AllSexNon-Māori</v>
      </c>
      <c r="B199" s="42" t="s">
        <v>2</v>
      </c>
      <c r="C199" s="43">
        <v>2013</v>
      </c>
      <c r="D199" s="42" t="s">
        <v>36</v>
      </c>
      <c r="E199" s="42" t="s">
        <v>3</v>
      </c>
      <c r="F199" s="42" t="s">
        <v>11</v>
      </c>
      <c r="G199" s="43">
        <v>445</v>
      </c>
      <c r="H199" s="193">
        <v>6.6</v>
      </c>
    </row>
    <row r="200" spans="1:8" x14ac:dyDescent="0.25">
      <c r="A200" s="25" t="str">
        <f t="shared" si="4"/>
        <v>Reg2013Pancreas - C25FemaleAllEth</v>
      </c>
      <c r="B200" s="42" t="s">
        <v>2</v>
      </c>
      <c r="C200" s="43">
        <v>2013</v>
      </c>
      <c r="D200" s="42" t="s">
        <v>36</v>
      </c>
      <c r="E200" s="42" t="s">
        <v>4</v>
      </c>
      <c r="F200" s="42" t="s">
        <v>12</v>
      </c>
      <c r="G200" s="43">
        <v>247</v>
      </c>
      <c r="H200" s="193">
        <v>6.3</v>
      </c>
    </row>
    <row r="201" spans="1:8" x14ac:dyDescent="0.25">
      <c r="A201" s="25" t="str">
        <f t="shared" si="4"/>
        <v>Reg2013Pancreas - C25FemaleMāori</v>
      </c>
      <c r="B201" s="42" t="s">
        <v>2</v>
      </c>
      <c r="C201" s="43">
        <v>2013</v>
      </c>
      <c r="D201" s="42" t="s">
        <v>36</v>
      </c>
      <c r="E201" s="42" t="s">
        <v>4</v>
      </c>
      <c r="F201" s="42" t="s">
        <v>10</v>
      </c>
      <c r="G201" s="43">
        <v>28</v>
      </c>
      <c r="H201" s="193">
        <v>10.7</v>
      </c>
    </row>
    <row r="202" spans="1:8" x14ac:dyDescent="0.25">
      <c r="A202" s="25" t="str">
        <f t="shared" si="4"/>
        <v>Reg2013Pancreas - C25FemaleNon-Māori</v>
      </c>
      <c r="B202" s="42" t="s">
        <v>2</v>
      </c>
      <c r="C202" s="43">
        <v>2013</v>
      </c>
      <c r="D202" s="42" t="s">
        <v>36</v>
      </c>
      <c r="E202" s="42" t="s">
        <v>4</v>
      </c>
      <c r="F202" s="42" t="s">
        <v>11</v>
      </c>
      <c r="G202" s="43">
        <v>219</v>
      </c>
      <c r="H202" s="193">
        <v>6</v>
      </c>
    </row>
    <row r="203" spans="1:8" x14ac:dyDescent="0.25">
      <c r="A203" s="25" t="str">
        <f t="shared" si="4"/>
        <v>Reg2013Pancreas - C25MaleAllEth</v>
      </c>
      <c r="B203" s="42" t="s">
        <v>2</v>
      </c>
      <c r="C203" s="43">
        <v>2013</v>
      </c>
      <c r="D203" s="42" t="s">
        <v>36</v>
      </c>
      <c r="E203" s="42" t="s">
        <v>5</v>
      </c>
      <c r="F203" s="42" t="s">
        <v>12</v>
      </c>
      <c r="G203" s="43">
        <v>257</v>
      </c>
      <c r="H203" s="193">
        <v>7.7</v>
      </c>
    </row>
    <row r="204" spans="1:8" x14ac:dyDescent="0.25">
      <c r="A204" s="25" t="str">
        <f t="shared" si="4"/>
        <v>Reg2013Pancreas - C25MaleMāori</v>
      </c>
      <c r="B204" s="42" t="s">
        <v>2</v>
      </c>
      <c r="C204" s="43">
        <v>2013</v>
      </c>
      <c r="D204" s="42" t="s">
        <v>36</v>
      </c>
      <c r="E204" s="42" t="s">
        <v>5</v>
      </c>
      <c r="F204" s="42" t="s">
        <v>10</v>
      </c>
      <c r="G204" s="43">
        <v>31</v>
      </c>
      <c r="H204" s="193">
        <v>14.7</v>
      </c>
    </row>
    <row r="205" spans="1:8" x14ac:dyDescent="0.25">
      <c r="A205" s="25" t="str">
        <f t="shared" si="4"/>
        <v>Reg2013Pancreas - C25MaleNon-Māori</v>
      </c>
      <c r="B205" s="42" t="s">
        <v>2</v>
      </c>
      <c r="C205" s="43">
        <v>2013</v>
      </c>
      <c r="D205" s="42" t="s">
        <v>36</v>
      </c>
      <c r="E205" s="42" t="s">
        <v>5</v>
      </c>
      <c r="F205" s="42" t="s">
        <v>11</v>
      </c>
      <c r="G205" s="43">
        <v>226</v>
      </c>
      <c r="H205" s="193">
        <v>7.2</v>
      </c>
    </row>
    <row r="206" spans="1:8" x14ac:dyDescent="0.25">
      <c r="A206" s="25" t="str">
        <f t="shared" si="4"/>
        <v>Reg2013Other digestive organs - C26AllSexAllEth</v>
      </c>
      <c r="B206" s="42" t="s">
        <v>2</v>
      </c>
      <c r="C206" s="43">
        <v>2013</v>
      </c>
      <c r="D206" s="42" t="s">
        <v>256</v>
      </c>
      <c r="E206" s="42" t="s">
        <v>3</v>
      </c>
      <c r="F206" s="42" t="s">
        <v>12</v>
      </c>
      <c r="G206" s="43">
        <v>111</v>
      </c>
      <c r="H206" s="193">
        <v>1.4</v>
      </c>
    </row>
    <row r="207" spans="1:8" x14ac:dyDescent="0.25">
      <c r="A207" s="25" t="str">
        <f t="shared" si="4"/>
        <v>Reg2013Other digestive organs - C26AllSexMāori</v>
      </c>
      <c r="B207" s="42" t="s">
        <v>2</v>
      </c>
      <c r="C207" s="43">
        <v>2013</v>
      </c>
      <c r="D207" s="42" t="s">
        <v>256</v>
      </c>
      <c r="E207" s="42" t="s">
        <v>3</v>
      </c>
      <c r="F207" s="42" t="s">
        <v>10</v>
      </c>
      <c r="G207" s="43">
        <v>10</v>
      </c>
      <c r="H207" s="193">
        <v>2.2000000000000002</v>
      </c>
    </row>
    <row r="208" spans="1:8" x14ac:dyDescent="0.25">
      <c r="A208" s="25" t="str">
        <f t="shared" si="4"/>
        <v>Reg2013Other digestive organs - C26AllSexNon-Māori</v>
      </c>
      <c r="B208" s="42" t="s">
        <v>2</v>
      </c>
      <c r="C208" s="43">
        <v>2013</v>
      </c>
      <c r="D208" s="42" t="s">
        <v>256</v>
      </c>
      <c r="E208" s="42" t="s">
        <v>3</v>
      </c>
      <c r="F208" s="42" t="s">
        <v>11</v>
      </c>
      <c r="G208" s="43">
        <v>101</v>
      </c>
      <c r="H208" s="193">
        <v>1.4</v>
      </c>
    </row>
    <row r="209" spans="1:8" x14ac:dyDescent="0.25">
      <c r="A209" s="25" t="str">
        <f t="shared" si="4"/>
        <v>Reg2013Other digestive organs - C26FemaleAllEth</v>
      </c>
      <c r="B209" s="42" t="s">
        <v>2</v>
      </c>
      <c r="C209" s="43">
        <v>2013</v>
      </c>
      <c r="D209" s="42" t="s">
        <v>256</v>
      </c>
      <c r="E209" s="42" t="s">
        <v>4</v>
      </c>
      <c r="F209" s="42" t="s">
        <v>12</v>
      </c>
      <c r="G209" s="43">
        <v>68</v>
      </c>
      <c r="H209" s="193">
        <v>1.5</v>
      </c>
    </row>
    <row r="210" spans="1:8" x14ac:dyDescent="0.25">
      <c r="A210" s="25" t="str">
        <f t="shared" si="4"/>
        <v>Reg2013Other digestive organs - C26FemaleMāori</v>
      </c>
      <c r="B210" s="42" t="s">
        <v>2</v>
      </c>
      <c r="C210" s="43">
        <v>2013</v>
      </c>
      <c r="D210" s="42" t="s">
        <v>256</v>
      </c>
      <c r="E210" s="42" t="s">
        <v>4</v>
      </c>
      <c r="F210" s="42" t="s">
        <v>10</v>
      </c>
      <c r="G210" s="43">
        <v>7</v>
      </c>
      <c r="H210" s="193">
        <v>2.8</v>
      </c>
    </row>
    <row r="211" spans="1:8" x14ac:dyDescent="0.25">
      <c r="A211" s="25" t="str">
        <f t="shared" si="4"/>
        <v>Reg2013Other digestive organs - C26FemaleNon-Māori</v>
      </c>
      <c r="B211" s="42" t="s">
        <v>2</v>
      </c>
      <c r="C211" s="43">
        <v>2013</v>
      </c>
      <c r="D211" s="42" t="s">
        <v>256</v>
      </c>
      <c r="E211" s="42" t="s">
        <v>4</v>
      </c>
      <c r="F211" s="42" t="s">
        <v>11</v>
      </c>
      <c r="G211" s="43">
        <v>61</v>
      </c>
      <c r="H211" s="193">
        <v>1.4</v>
      </c>
    </row>
    <row r="212" spans="1:8" x14ac:dyDescent="0.25">
      <c r="A212" s="25" t="str">
        <f t="shared" si="4"/>
        <v>Reg2013Other digestive organs - C26MaleAllEth</v>
      </c>
      <c r="B212" s="42" t="s">
        <v>2</v>
      </c>
      <c r="C212" s="43">
        <v>2013</v>
      </c>
      <c r="D212" s="42" t="s">
        <v>256</v>
      </c>
      <c r="E212" s="42" t="s">
        <v>5</v>
      </c>
      <c r="F212" s="42" t="s">
        <v>12</v>
      </c>
      <c r="G212" s="43">
        <v>43</v>
      </c>
      <c r="H212" s="193">
        <v>1.3</v>
      </c>
    </row>
    <row r="213" spans="1:8" x14ac:dyDescent="0.25">
      <c r="A213" s="25" t="str">
        <f t="shared" si="4"/>
        <v>Reg2013Other digestive organs - C26MaleMāori</v>
      </c>
      <c r="B213" s="42" t="s">
        <v>2</v>
      </c>
      <c r="C213" s="43">
        <v>2013</v>
      </c>
      <c r="D213" s="42" t="s">
        <v>256</v>
      </c>
      <c r="E213" s="42" t="s">
        <v>5</v>
      </c>
      <c r="F213" s="42" t="s">
        <v>10</v>
      </c>
      <c r="G213" s="43">
        <v>3</v>
      </c>
      <c r="H213" s="193">
        <v>1.5</v>
      </c>
    </row>
    <row r="214" spans="1:8" x14ac:dyDescent="0.25">
      <c r="A214" s="25" t="str">
        <f t="shared" si="4"/>
        <v>Reg2013Other digestive organs - C26MaleNon-Māori</v>
      </c>
      <c r="B214" s="42" t="s">
        <v>2</v>
      </c>
      <c r="C214" s="43">
        <v>2013</v>
      </c>
      <c r="D214" s="42" t="s">
        <v>256</v>
      </c>
      <c r="E214" s="42" t="s">
        <v>5</v>
      </c>
      <c r="F214" s="42" t="s">
        <v>11</v>
      </c>
      <c r="G214" s="43">
        <v>40</v>
      </c>
      <c r="H214" s="193">
        <v>1.3</v>
      </c>
    </row>
    <row r="215" spans="1:8" x14ac:dyDescent="0.25">
      <c r="A215" s="25" t="str">
        <f t="shared" si="4"/>
        <v>Reg2013Respiratory and intrathoracic organs - C30-C39AllSexAllEth</v>
      </c>
      <c r="B215" s="42" t="s">
        <v>2</v>
      </c>
      <c r="C215" s="43">
        <v>2013</v>
      </c>
      <c r="D215" s="42" t="s">
        <v>257</v>
      </c>
      <c r="E215" s="42" t="s">
        <v>3</v>
      </c>
      <c r="F215" s="42" t="s">
        <v>12</v>
      </c>
      <c r="G215" s="43">
        <v>2165</v>
      </c>
      <c r="H215" s="193">
        <v>30.5</v>
      </c>
    </row>
    <row r="216" spans="1:8" x14ac:dyDescent="0.25">
      <c r="A216" s="25" t="str">
        <f t="shared" si="4"/>
        <v>Reg2013Respiratory and intrathoracic organs - C30-C39AllSexMāori</v>
      </c>
      <c r="B216" s="42" t="s">
        <v>2</v>
      </c>
      <c r="C216" s="43">
        <v>2013</v>
      </c>
      <c r="D216" s="42" t="s">
        <v>257</v>
      </c>
      <c r="E216" s="42" t="s">
        <v>3</v>
      </c>
      <c r="F216" s="42" t="s">
        <v>10</v>
      </c>
      <c r="G216" s="43">
        <v>441</v>
      </c>
      <c r="H216" s="193">
        <v>86.2</v>
      </c>
    </row>
    <row r="217" spans="1:8" x14ac:dyDescent="0.25">
      <c r="A217" s="25" t="str">
        <f t="shared" si="4"/>
        <v>Reg2013Respiratory and intrathoracic organs - C30-C39AllSexNon-Māori</v>
      </c>
      <c r="B217" s="42" t="s">
        <v>2</v>
      </c>
      <c r="C217" s="43">
        <v>2013</v>
      </c>
      <c r="D217" s="42" t="s">
        <v>257</v>
      </c>
      <c r="E217" s="42" t="s">
        <v>3</v>
      </c>
      <c r="F217" s="42" t="s">
        <v>11</v>
      </c>
      <c r="G217" s="43">
        <v>1724</v>
      </c>
      <c r="H217" s="193">
        <v>25.7</v>
      </c>
    </row>
    <row r="218" spans="1:8" x14ac:dyDescent="0.25">
      <c r="A218" s="25" t="str">
        <f t="shared" si="4"/>
        <v>Reg2013Respiratory and intrathoracic organs - C30-C39FemaleAllEth</v>
      </c>
      <c r="B218" s="42" t="s">
        <v>2</v>
      </c>
      <c r="C218" s="43">
        <v>2013</v>
      </c>
      <c r="D218" s="42" t="s">
        <v>257</v>
      </c>
      <c r="E218" s="42" t="s">
        <v>4</v>
      </c>
      <c r="F218" s="42" t="s">
        <v>12</v>
      </c>
      <c r="G218" s="43">
        <v>1031</v>
      </c>
      <c r="H218" s="193">
        <v>27.9</v>
      </c>
    </row>
    <row r="219" spans="1:8" x14ac:dyDescent="0.25">
      <c r="A219" s="25" t="str">
        <f t="shared" si="4"/>
        <v>Reg2013Respiratory and intrathoracic organs - C30-C39FemaleMāori</v>
      </c>
      <c r="B219" s="42" t="s">
        <v>2</v>
      </c>
      <c r="C219" s="43">
        <v>2013</v>
      </c>
      <c r="D219" s="42" t="s">
        <v>257</v>
      </c>
      <c r="E219" s="42" t="s">
        <v>4</v>
      </c>
      <c r="F219" s="42" t="s">
        <v>10</v>
      </c>
      <c r="G219" s="43">
        <v>240</v>
      </c>
      <c r="H219" s="193">
        <v>86.5</v>
      </c>
    </row>
    <row r="220" spans="1:8" x14ac:dyDescent="0.25">
      <c r="A220" s="25" t="str">
        <f t="shared" si="4"/>
        <v>Reg2013Respiratory and intrathoracic organs - C30-C39FemaleNon-Māori</v>
      </c>
      <c r="B220" s="42" t="s">
        <v>2</v>
      </c>
      <c r="C220" s="43">
        <v>2013</v>
      </c>
      <c r="D220" s="42" t="s">
        <v>257</v>
      </c>
      <c r="E220" s="42" t="s">
        <v>4</v>
      </c>
      <c r="F220" s="42" t="s">
        <v>11</v>
      </c>
      <c r="G220" s="43">
        <v>791</v>
      </c>
      <c r="H220" s="193">
        <v>22.7</v>
      </c>
    </row>
    <row r="221" spans="1:8" x14ac:dyDescent="0.25">
      <c r="A221" s="25" t="str">
        <f t="shared" si="4"/>
        <v>Reg2013Respiratory and intrathoracic organs - C30-C39MaleAllEth</v>
      </c>
      <c r="B221" s="42" t="s">
        <v>2</v>
      </c>
      <c r="C221" s="43">
        <v>2013</v>
      </c>
      <c r="D221" s="42" t="s">
        <v>257</v>
      </c>
      <c r="E221" s="42" t="s">
        <v>5</v>
      </c>
      <c r="F221" s="42" t="s">
        <v>12</v>
      </c>
      <c r="G221" s="43">
        <v>1134</v>
      </c>
      <c r="H221" s="193">
        <v>33.799999999999997</v>
      </c>
    </row>
    <row r="222" spans="1:8" x14ac:dyDescent="0.25">
      <c r="A222" s="25" t="str">
        <f t="shared" si="4"/>
        <v>Reg2013Respiratory and intrathoracic organs - C30-C39MaleMāori</v>
      </c>
      <c r="B222" s="42" t="s">
        <v>2</v>
      </c>
      <c r="C222" s="43">
        <v>2013</v>
      </c>
      <c r="D222" s="42" t="s">
        <v>257</v>
      </c>
      <c r="E222" s="42" t="s">
        <v>5</v>
      </c>
      <c r="F222" s="42" t="s">
        <v>10</v>
      </c>
      <c r="G222" s="43">
        <v>201</v>
      </c>
      <c r="H222" s="193">
        <v>87</v>
      </c>
    </row>
    <row r="223" spans="1:8" x14ac:dyDescent="0.25">
      <c r="A223" s="25" t="str">
        <f t="shared" si="4"/>
        <v>Reg2013Respiratory and intrathoracic organs - C30-C39MaleNon-Māori</v>
      </c>
      <c r="B223" s="42" t="s">
        <v>2</v>
      </c>
      <c r="C223" s="43">
        <v>2013</v>
      </c>
      <c r="D223" s="42" t="s">
        <v>257</v>
      </c>
      <c r="E223" s="42" t="s">
        <v>5</v>
      </c>
      <c r="F223" s="42" t="s">
        <v>11</v>
      </c>
      <c r="G223" s="43">
        <v>933</v>
      </c>
      <c r="H223" s="193">
        <v>29.5</v>
      </c>
    </row>
    <row r="224" spans="1:8" x14ac:dyDescent="0.25">
      <c r="A224" s="25" t="str">
        <f t="shared" si="4"/>
        <v>Reg2013Nasal cavity and middle ear - C30AllSexAllEth</v>
      </c>
      <c r="B224" s="42" t="s">
        <v>2</v>
      </c>
      <c r="C224" s="43">
        <v>2013</v>
      </c>
      <c r="D224" s="42" t="s">
        <v>258</v>
      </c>
      <c r="E224" s="42" t="s">
        <v>3</v>
      </c>
      <c r="F224" s="42" t="s">
        <v>12</v>
      </c>
      <c r="G224" s="43">
        <v>9</v>
      </c>
      <c r="H224" s="193">
        <v>0.2</v>
      </c>
    </row>
    <row r="225" spans="1:8" x14ac:dyDescent="0.25">
      <c r="A225" s="25" t="str">
        <f t="shared" si="4"/>
        <v>Reg2013Nasal cavity and middle ear - C30AllSexMāori</v>
      </c>
      <c r="B225" s="42" t="s">
        <v>2</v>
      </c>
      <c r="C225" s="43">
        <v>2013</v>
      </c>
      <c r="D225" s="42" t="s">
        <v>258</v>
      </c>
      <c r="E225" s="42" t="s">
        <v>3</v>
      </c>
      <c r="F225" s="42" t="s">
        <v>10</v>
      </c>
      <c r="G225" s="43">
        <v>1</v>
      </c>
      <c r="H225" s="193">
        <v>0.2</v>
      </c>
    </row>
    <row r="226" spans="1:8" x14ac:dyDescent="0.25">
      <c r="A226" s="25" t="str">
        <f t="shared" si="4"/>
        <v>Reg2013Nasal cavity and middle ear - C30AllSexNon-Māori</v>
      </c>
      <c r="B226" s="42" t="s">
        <v>2</v>
      </c>
      <c r="C226" s="43">
        <v>2013</v>
      </c>
      <c r="D226" s="42" t="s">
        <v>258</v>
      </c>
      <c r="E226" s="42" t="s">
        <v>3</v>
      </c>
      <c r="F226" s="42" t="s">
        <v>11</v>
      </c>
      <c r="G226" s="43">
        <v>8</v>
      </c>
      <c r="H226" s="193">
        <v>0.1</v>
      </c>
    </row>
    <row r="227" spans="1:8" x14ac:dyDescent="0.25">
      <c r="A227" s="25" t="str">
        <f t="shared" si="4"/>
        <v>Reg2013Nasal cavity and middle ear - C30FemaleAllEth</v>
      </c>
      <c r="B227" s="42" t="s">
        <v>2</v>
      </c>
      <c r="C227" s="43">
        <v>2013</v>
      </c>
      <c r="D227" s="42" t="s">
        <v>258</v>
      </c>
      <c r="E227" s="42" t="s">
        <v>4</v>
      </c>
      <c r="F227" s="42" t="s">
        <v>12</v>
      </c>
      <c r="G227" s="43">
        <v>3</v>
      </c>
      <c r="H227" s="193">
        <v>0.1</v>
      </c>
    </row>
    <row r="228" spans="1:8" x14ac:dyDescent="0.25">
      <c r="A228" s="25" t="str">
        <f t="shared" si="4"/>
        <v>Reg2013Nasal cavity and middle ear - C30FemaleMāori</v>
      </c>
      <c r="B228" s="42" t="s">
        <v>2</v>
      </c>
      <c r="C228" s="43">
        <v>2013</v>
      </c>
      <c r="D228" s="42" t="s">
        <v>258</v>
      </c>
      <c r="E228" s="42" t="s">
        <v>4</v>
      </c>
      <c r="F228" s="42" t="s">
        <v>10</v>
      </c>
      <c r="G228" s="43">
        <v>0</v>
      </c>
      <c r="H228" s="193">
        <v>0</v>
      </c>
    </row>
    <row r="229" spans="1:8" x14ac:dyDescent="0.25">
      <c r="A229" s="25" t="str">
        <f t="shared" si="4"/>
        <v>Reg2013Nasal cavity and middle ear - C30FemaleNon-Māori</v>
      </c>
      <c r="B229" s="42" t="s">
        <v>2</v>
      </c>
      <c r="C229" s="43">
        <v>2013</v>
      </c>
      <c r="D229" s="42" t="s">
        <v>258</v>
      </c>
      <c r="E229" s="42" t="s">
        <v>4</v>
      </c>
      <c r="F229" s="42" t="s">
        <v>11</v>
      </c>
      <c r="G229" s="43">
        <v>3</v>
      </c>
      <c r="H229" s="193">
        <v>0.1</v>
      </c>
    </row>
    <row r="230" spans="1:8" x14ac:dyDescent="0.25">
      <c r="A230" s="25" t="str">
        <f t="shared" si="4"/>
        <v>Reg2013Nasal cavity and middle ear - C30MaleAllEth</v>
      </c>
      <c r="B230" s="42" t="s">
        <v>2</v>
      </c>
      <c r="C230" s="43">
        <v>2013</v>
      </c>
      <c r="D230" s="42" t="s">
        <v>258</v>
      </c>
      <c r="E230" s="42" t="s">
        <v>5</v>
      </c>
      <c r="F230" s="42" t="s">
        <v>12</v>
      </c>
      <c r="G230" s="43">
        <v>6</v>
      </c>
      <c r="H230" s="193">
        <v>0.2</v>
      </c>
    </row>
    <row r="231" spans="1:8" x14ac:dyDescent="0.25">
      <c r="A231" s="25" t="str">
        <f t="shared" si="4"/>
        <v>Reg2013Nasal cavity and middle ear - C30MaleMāori</v>
      </c>
      <c r="B231" s="42" t="s">
        <v>2</v>
      </c>
      <c r="C231" s="43">
        <v>2013</v>
      </c>
      <c r="D231" s="42" t="s">
        <v>258</v>
      </c>
      <c r="E231" s="42" t="s">
        <v>5</v>
      </c>
      <c r="F231" s="42" t="s">
        <v>10</v>
      </c>
      <c r="G231" s="43">
        <v>1</v>
      </c>
      <c r="H231" s="193">
        <v>0.3</v>
      </c>
    </row>
    <row r="232" spans="1:8" x14ac:dyDescent="0.25">
      <c r="A232" s="25" t="str">
        <f t="shared" si="4"/>
        <v>Reg2013Nasal cavity and middle ear - C30MaleNon-Māori</v>
      </c>
      <c r="B232" s="42" t="s">
        <v>2</v>
      </c>
      <c r="C232" s="43">
        <v>2013</v>
      </c>
      <c r="D232" s="42" t="s">
        <v>258</v>
      </c>
      <c r="E232" s="42" t="s">
        <v>5</v>
      </c>
      <c r="F232" s="42" t="s">
        <v>11</v>
      </c>
      <c r="G232" s="43">
        <v>5</v>
      </c>
      <c r="H232" s="193">
        <v>0.2</v>
      </c>
    </row>
    <row r="233" spans="1:8" x14ac:dyDescent="0.25">
      <c r="A233" s="25" t="str">
        <f t="shared" si="4"/>
        <v>Reg2013Accessory sinuses - C31AllSexAllEth</v>
      </c>
      <c r="B233" s="42" t="s">
        <v>2</v>
      </c>
      <c r="C233" s="43">
        <v>2013</v>
      </c>
      <c r="D233" s="42" t="s">
        <v>259</v>
      </c>
      <c r="E233" s="42" t="s">
        <v>3</v>
      </c>
      <c r="F233" s="42" t="s">
        <v>12</v>
      </c>
      <c r="G233" s="43">
        <v>10</v>
      </c>
      <c r="H233" s="193">
        <v>0.2</v>
      </c>
    </row>
    <row r="234" spans="1:8" x14ac:dyDescent="0.25">
      <c r="A234" s="25" t="str">
        <f t="shared" si="4"/>
        <v>Reg2013Accessory sinuses - C31AllSexMāori</v>
      </c>
      <c r="B234" s="42" t="s">
        <v>2</v>
      </c>
      <c r="C234" s="43">
        <v>2013</v>
      </c>
      <c r="D234" s="42" t="s">
        <v>259</v>
      </c>
      <c r="E234" s="42" t="s">
        <v>3</v>
      </c>
      <c r="F234" s="42" t="s">
        <v>10</v>
      </c>
      <c r="G234" s="43">
        <v>1</v>
      </c>
      <c r="H234" s="193">
        <v>0.2</v>
      </c>
    </row>
    <row r="235" spans="1:8" x14ac:dyDescent="0.25">
      <c r="A235" s="25" t="str">
        <f t="shared" si="4"/>
        <v>Reg2013Accessory sinuses - C31AllSexNon-Māori</v>
      </c>
      <c r="B235" s="42" t="s">
        <v>2</v>
      </c>
      <c r="C235" s="43">
        <v>2013</v>
      </c>
      <c r="D235" s="42" t="s">
        <v>259</v>
      </c>
      <c r="E235" s="42" t="s">
        <v>3</v>
      </c>
      <c r="F235" s="42" t="s">
        <v>11</v>
      </c>
      <c r="G235" s="43">
        <v>9</v>
      </c>
      <c r="H235" s="193">
        <v>0.1</v>
      </c>
    </row>
    <row r="236" spans="1:8" x14ac:dyDescent="0.25">
      <c r="A236" s="25" t="str">
        <f t="shared" si="4"/>
        <v>Reg2013Accessory sinuses - C31FemaleAllEth</v>
      </c>
      <c r="B236" s="42" t="s">
        <v>2</v>
      </c>
      <c r="C236" s="43">
        <v>2013</v>
      </c>
      <c r="D236" s="42" t="s">
        <v>259</v>
      </c>
      <c r="E236" s="42" t="s">
        <v>4</v>
      </c>
      <c r="F236" s="42" t="s">
        <v>12</v>
      </c>
      <c r="G236" s="43">
        <v>4</v>
      </c>
      <c r="H236" s="193">
        <v>0.1</v>
      </c>
    </row>
    <row r="237" spans="1:8" x14ac:dyDescent="0.25">
      <c r="A237" s="25" t="str">
        <f t="shared" si="4"/>
        <v>Reg2013Accessory sinuses - C31FemaleMāori</v>
      </c>
      <c r="B237" s="42" t="s">
        <v>2</v>
      </c>
      <c r="C237" s="43">
        <v>2013</v>
      </c>
      <c r="D237" s="42" t="s">
        <v>259</v>
      </c>
      <c r="E237" s="42" t="s">
        <v>4</v>
      </c>
      <c r="F237" s="42" t="s">
        <v>10</v>
      </c>
      <c r="G237" s="43">
        <v>1</v>
      </c>
      <c r="H237" s="193">
        <v>0.4</v>
      </c>
    </row>
    <row r="238" spans="1:8" x14ac:dyDescent="0.25">
      <c r="A238" s="25" t="str">
        <f t="shared" si="4"/>
        <v>Reg2013Accessory sinuses - C31FemaleNon-Māori</v>
      </c>
      <c r="B238" s="42" t="s">
        <v>2</v>
      </c>
      <c r="C238" s="43">
        <v>2013</v>
      </c>
      <c r="D238" s="42" t="s">
        <v>259</v>
      </c>
      <c r="E238" s="42" t="s">
        <v>4</v>
      </c>
      <c r="F238" s="42" t="s">
        <v>11</v>
      </c>
      <c r="G238" s="43">
        <v>3</v>
      </c>
      <c r="H238" s="193">
        <v>0.1</v>
      </c>
    </row>
    <row r="239" spans="1:8" x14ac:dyDescent="0.25">
      <c r="A239" s="25" t="str">
        <f t="shared" si="4"/>
        <v>Reg2013Accessory sinuses - C31MaleAllEth</v>
      </c>
      <c r="B239" s="42" t="s">
        <v>2</v>
      </c>
      <c r="C239" s="43">
        <v>2013</v>
      </c>
      <c r="D239" s="42" t="s">
        <v>259</v>
      </c>
      <c r="E239" s="42" t="s">
        <v>5</v>
      </c>
      <c r="F239" s="42" t="s">
        <v>12</v>
      </c>
      <c r="G239" s="43">
        <v>6</v>
      </c>
      <c r="H239" s="193">
        <v>0.2</v>
      </c>
    </row>
    <row r="240" spans="1:8" x14ac:dyDescent="0.25">
      <c r="A240" s="25" t="str">
        <f t="shared" si="4"/>
        <v>Reg2013Accessory sinuses - C31MaleMāori</v>
      </c>
      <c r="B240" s="42" t="s">
        <v>2</v>
      </c>
      <c r="C240" s="43">
        <v>2013</v>
      </c>
      <c r="D240" s="42" t="s">
        <v>259</v>
      </c>
      <c r="E240" s="42" t="s">
        <v>5</v>
      </c>
      <c r="F240" s="42" t="s">
        <v>10</v>
      </c>
      <c r="G240" s="43">
        <v>0</v>
      </c>
      <c r="H240" s="193">
        <v>0</v>
      </c>
    </row>
    <row r="241" spans="1:8" x14ac:dyDescent="0.25">
      <c r="A241" s="25" t="str">
        <f t="shared" si="4"/>
        <v>Reg2013Accessory sinuses - C31MaleNon-Māori</v>
      </c>
      <c r="B241" s="42" t="s">
        <v>2</v>
      </c>
      <c r="C241" s="43">
        <v>2013</v>
      </c>
      <c r="D241" s="42" t="s">
        <v>259</v>
      </c>
      <c r="E241" s="42" t="s">
        <v>5</v>
      </c>
      <c r="F241" s="42" t="s">
        <v>11</v>
      </c>
      <c r="G241" s="43">
        <v>6</v>
      </c>
      <c r="H241" s="193">
        <v>0.2</v>
      </c>
    </row>
    <row r="242" spans="1:8" x14ac:dyDescent="0.25">
      <c r="A242" s="25" t="str">
        <f t="shared" si="4"/>
        <v>Reg2013Larynx - C32AllSexAllEth</v>
      </c>
      <c r="B242" s="42" t="s">
        <v>2</v>
      </c>
      <c r="C242" s="43">
        <v>2013</v>
      </c>
      <c r="D242" s="42" t="s">
        <v>25</v>
      </c>
      <c r="E242" s="42" t="s">
        <v>3</v>
      </c>
      <c r="F242" s="42" t="s">
        <v>12</v>
      </c>
      <c r="G242" s="43">
        <v>81</v>
      </c>
      <c r="H242" s="193">
        <v>1.2</v>
      </c>
    </row>
    <row r="243" spans="1:8" x14ac:dyDescent="0.25">
      <c r="A243" s="25" t="str">
        <f t="shared" ref="A243:A306" si="5">B243&amp;C243&amp;D243&amp;E243&amp;F243</f>
        <v>Reg2013Larynx - C32AllSexMāori</v>
      </c>
      <c r="B243" s="42" t="s">
        <v>2</v>
      </c>
      <c r="C243" s="43">
        <v>2013</v>
      </c>
      <c r="D243" s="42" t="s">
        <v>25</v>
      </c>
      <c r="E243" s="42" t="s">
        <v>3</v>
      </c>
      <c r="F243" s="42" t="s">
        <v>10</v>
      </c>
      <c r="G243" s="43">
        <v>8</v>
      </c>
      <c r="H243" s="193">
        <v>1.8</v>
      </c>
    </row>
    <row r="244" spans="1:8" x14ac:dyDescent="0.25">
      <c r="A244" s="25" t="str">
        <f t="shared" si="5"/>
        <v>Reg2013Larynx - C32AllSexNon-Māori</v>
      </c>
      <c r="B244" s="42" t="s">
        <v>2</v>
      </c>
      <c r="C244" s="43">
        <v>2013</v>
      </c>
      <c r="D244" s="42" t="s">
        <v>25</v>
      </c>
      <c r="E244" s="42" t="s">
        <v>3</v>
      </c>
      <c r="F244" s="42" t="s">
        <v>11</v>
      </c>
      <c r="G244" s="43">
        <v>73</v>
      </c>
      <c r="H244" s="193">
        <v>1.1000000000000001</v>
      </c>
    </row>
    <row r="245" spans="1:8" x14ac:dyDescent="0.25">
      <c r="A245" s="25" t="str">
        <f t="shared" si="5"/>
        <v>Reg2013Larynx - C32FemaleAllEth</v>
      </c>
      <c r="B245" s="42" t="s">
        <v>2</v>
      </c>
      <c r="C245" s="43">
        <v>2013</v>
      </c>
      <c r="D245" s="42" t="s">
        <v>25</v>
      </c>
      <c r="E245" s="42" t="s">
        <v>4</v>
      </c>
      <c r="F245" s="42" t="s">
        <v>12</v>
      </c>
      <c r="G245" s="43">
        <v>9</v>
      </c>
      <c r="H245" s="193">
        <v>0.2</v>
      </c>
    </row>
    <row r="246" spans="1:8" x14ac:dyDescent="0.25">
      <c r="A246" s="25" t="str">
        <f t="shared" si="5"/>
        <v>Reg2013Larynx - C32FemaleMāori</v>
      </c>
      <c r="B246" s="42" t="s">
        <v>2</v>
      </c>
      <c r="C246" s="43">
        <v>2013</v>
      </c>
      <c r="D246" s="42" t="s">
        <v>25</v>
      </c>
      <c r="E246" s="42" t="s">
        <v>4</v>
      </c>
      <c r="F246" s="42" t="s">
        <v>10</v>
      </c>
      <c r="G246" s="43">
        <v>2</v>
      </c>
      <c r="H246" s="193">
        <v>0.8</v>
      </c>
    </row>
    <row r="247" spans="1:8" x14ac:dyDescent="0.25">
      <c r="A247" s="25" t="str">
        <f t="shared" si="5"/>
        <v>Reg2013Larynx - C32FemaleNon-Māori</v>
      </c>
      <c r="B247" s="42" t="s">
        <v>2</v>
      </c>
      <c r="C247" s="43">
        <v>2013</v>
      </c>
      <c r="D247" s="42" t="s">
        <v>25</v>
      </c>
      <c r="E247" s="42" t="s">
        <v>4</v>
      </c>
      <c r="F247" s="42" t="s">
        <v>11</v>
      </c>
      <c r="G247" s="43">
        <v>7</v>
      </c>
      <c r="H247" s="193">
        <v>0.2</v>
      </c>
    </row>
    <row r="248" spans="1:8" x14ac:dyDescent="0.25">
      <c r="A248" s="25" t="str">
        <f t="shared" si="5"/>
        <v>Reg2013Larynx - C32MaleAllEth</v>
      </c>
      <c r="B248" s="42" t="s">
        <v>2</v>
      </c>
      <c r="C248" s="43">
        <v>2013</v>
      </c>
      <c r="D248" s="42" t="s">
        <v>25</v>
      </c>
      <c r="E248" s="42" t="s">
        <v>5</v>
      </c>
      <c r="F248" s="42" t="s">
        <v>12</v>
      </c>
      <c r="G248" s="43">
        <v>72</v>
      </c>
      <c r="H248" s="193">
        <v>2.2000000000000002</v>
      </c>
    </row>
    <row r="249" spans="1:8" x14ac:dyDescent="0.25">
      <c r="A249" s="25" t="str">
        <f t="shared" si="5"/>
        <v>Reg2013Larynx - C32MaleMāori</v>
      </c>
      <c r="B249" s="42" t="s">
        <v>2</v>
      </c>
      <c r="C249" s="43">
        <v>2013</v>
      </c>
      <c r="D249" s="42" t="s">
        <v>25</v>
      </c>
      <c r="E249" s="42" t="s">
        <v>5</v>
      </c>
      <c r="F249" s="42" t="s">
        <v>10</v>
      </c>
      <c r="G249" s="43">
        <v>6</v>
      </c>
      <c r="H249" s="193">
        <v>3</v>
      </c>
    </row>
    <row r="250" spans="1:8" x14ac:dyDescent="0.25">
      <c r="A250" s="25" t="str">
        <f t="shared" si="5"/>
        <v>Reg2013Larynx - C32MaleNon-Māori</v>
      </c>
      <c r="B250" s="42" t="s">
        <v>2</v>
      </c>
      <c r="C250" s="43">
        <v>2013</v>
      </c>
      <c r="D250" s="42" t="s">
        <v>25</v>
      </c>
      <c r="E250" s="42" t="s">
        <v>5</v>
      </c>
      <c r="F250" s="42" t="s">
        <v>11</v>
      </c>
      <c r="G250" s="43">
        <v>66</v>
      </c>
      <c r="H250" s="193">
        <v>2.2000000000000002</v>
      </c>
    </row>
    <row r="251" spans="1:8" x14ac:dyDescent="0.25">
      <c r="A251" s="25" t="str">
        <f t="shared" si="5"/>
        <v>Reg2013Lung - C33-C34AllSexAllEth</v>
      </c>
      <c r="B251" s="42" t="s">
        <v>2</v>
      </c>
      <c r="C251" s="43">
        <v>2013</v>
      </c>
      <c r="D251" s="42" t="s">
        <v>47</v>
      </c>
      <c r="E251" s="42" t="s">
        <v>3</v>
      </c>
      <c r="F251" s="42" t="s">
        <v>12</v>
      </c>
      <c r="G251" s="43">
        <v>2037</v>
      </c>
      <c r="H251" s="193">
        <v>28.5</v>
      </c>
    </row>
    <row r="252" spans="1:8" x14ac:dyDescent="0.25">
      <c r="A252" s="25" t="str">
        <f t="shared" si="5"/>
        <v>Reg2013Lung - C33-C34AllSexMāori</v>
      </c>
      <c r="B252" s="42" t="s">
        <v>2</v>
      </c>
      <c r="C252" s="43">
        <v>2013</v>
      </c>
      <c r="D252" s="42" t="s">
        <v>47</v>
      </c>
      <c r="E252" s="42" t="s">
        <v>3</v>
      </c>
      <c r="F252" s="42" t="s">
        <v>10</v>
      </c>
      <c r="G252" s="43">
        <v>421</v>
      </c>
      <c r="H252" s="193">
        <v>82.5</v>
      </c>
    </row>
    <row r="253" spans="1:8" x14ac:dyDescent="0.25">
      <c r="A253" s="25" t="str">
        <f t="shared" si="5"/>
        <v>Reg2013Lung - C33-C34AllSexNon-Māori</v>
      </c>
      <c r="B253" s="42" t="s">
        <v>2</v>
      </c>
      <c r="C253" s="43">
        <v>2013</v>
      </c>
      <c r="D253" s="42" t="s">
        <v>47</v>
      </c>
      <c r="E253" s="42" t="s">
        <v>3</v>
      </c>
      <c r="F253" s="42" t="s">
        <v>11</v>
      </c>
      <c r="G253" s="43">
        <v>1616</v>
      </c>
      <c r="H253" s="193">
        <v>23.9</v>
      </c>
    </row>
    <row r="254" spans="1:8" x14ac:dyDescent="0.25">
      <c r="A254" s="25" t="str">
        <f t="shared" si="5"/>
        <v>Reg2013Lung - C33-C34FemaleAllEth</v>
      </c>
      <c r="B254" s="42" t="s">
        <v>2</v>
      </c>
      <c r="C254" s="43">
        <v>2013</v>
      </c>
      <c r="D254" s="42" t="s">
        <v>47</v>
      </c>
      <c r="E254" s="42" t="s">
        <v>4</v>
      </c>
      <c r="F254" s="42" t="s">
        <v>12</v>
      </c>
      <c r="G254" s="43">
        <v>1005</v>
      </c>
      <c r="H254" s="193">
        <v>27.1</v>
      </c>
    </row>
    <row r="255" spans="1:8" x14ac:dyDescent="0.25">
      <c r="A255" s="25" t="str">
        <f t="shared" si="5"/>
        <v>Reg2013Lung - C33-C34FemaleMāori</v>
      </c>
      <c r="B255" s="42" t="s">
        <v>2</v>
      </c>
      <c r="C255" s="43">
        <v>2013</v>
      </c>
      <c r="D255" s="42" t="s">
        <v>47</v>
      </c>
      <c r="E255" s="42" t="s">
        <v>4</v>
      </c>
      <c r="F255" s="42" t="s">
        <v>10</v>
      </c>
      <c r="G255" s="43">
        <v>233</v>
      </c>
      <c r="H255" s="193">
        <v>84.1</v>
      </c>
    </row>
    <row r="256" spans="1:8" x14ac:dyDescent="0.25">
      <c r="A256" s="25" t="str">
        <f t="shared" si="5"/>
        <v>Reg2013Lung - C33-C34FemaleNon-Māori</v>
      </c>
      <c r="B256" s="42" t="s">
        <v>2</v>
      </c>
      <c r="C256" s="43">
        <v>2013</v>
      </c>
      <c r="D256" s="42" t="s">
        <v>47</v>
      </c>
      <c r="E256" s="42" t="s">
        <v>4</v>
      </c>
      <c r="F256" s="42" t="s">
        <v>11</v>
      </c>
      <c r="G256" s="43">
        <v>772</v>
      </c>
      <c r="H256" s="193">
        <v>22</v>
      </c>
    </row>
    <row r="257" spans="1:8" x14ac:dyDescent="0.25">
      <c r="A257" s="25" t="str">
        <f t="shared" si="5"/>
        <v>Reg2013Lung - C33-C34MaleAllEth</v>
      </c>
      <c r="B257" s="42" t="s">
        <v>2</v>
      </c>
      <c r="C257" s="43">
        <v>2013</v>
      </c>
      <c r="D257" s="42" t="s">
        <v>47</v>
      </c>
      <c r="E257" s="42" t="s">
        <v>5</v>
      </c>
      <c r="F257" s="42" t="s">
        <v>12</v>
      </c>
      <c r="G257" s="43">
        <v>1032</v>
      </c>
      <c r="H257" s="193">
        <v>30.6</v>
      </c>
    </row>
    <row r="258" spans="1:8" x14ac:dyDescent="0.25">
      <c r="A258" s="25" t="str">
        <f t="shared" si="5"/>
        <v>Reg2013Lung - C33-C34MaleMāori</v>
      </c>
      <c r="B258" s="42" t="s">
        <v>2</v>
      </c>
      <c r="C258" s="43">
        <v>2013</v>
      </c>
      <c r="D258" s="42" t="s">
        <v>47</v>
      </c>
      <c r="E258" s="42" t="s">
        <v>5</v>
      </c>
      <c r="F258" s="42" t="s">
        <v>10</v>
      </c>
      <c r="G258" s="43">
        <v>188</v>
      </c>
      <c r="H258" s="193">
        <v>81.5</v>
      </c>
    </row>
    <row r="259" spans="1:8" x14ac:dyDescent="0.25">
      <c r="A259" s="25" t="str">
        <f t="shared" si="5"/>
        <v>Reg2013Lung - C33-C34MaleNon-Māori</v>
      </c>
      <c r="B259" s="42" t="s">
        <v>2</v>
      </c>
      <c r="C259" s="43">
        <v>2013</v>
      </c>
      <c r="D259" s="42" t="s">
        <v>47</v>
      </c>
      <c r="E259" s="42" t="s">
        <v>5</v>
      </c>
      <c r="F259" s="42" t="s">
        <v>11</v>
      </c>
      <c r="G259" s="43">
        <v>844</v>
      </c>
      <c r="H259" s="193">
        <v>26.4</v>
      </c>
    </row>
    <row r="260" spans="1:8" x14ac:dyDescent="0.25">
      <c r="A260" s="25" t="str">
        <f t="shared" si="5"/>
        <v>Reg2013Thymus - C37AllSexAllEth</v>
      </c>
      <c r="B260" s="42" t="s">
        <v>2</v>
      </c>
      <c r="C260" s="43">
        <v>2013</v>
      </c>
      <c r="D260" s="42" t="s">
        <v>41</v>
      </c>
      <c r="E260" s="42" t="s">
        <v>3</v>
      </c>
      <c r="F260" s="42" t="s">
        <v>12</v>
      </c>
      <c r="G260" s="43">
        <v>15</v>
      </c>
      <c r="H260" s="193">
        <v>0.2</v>
      </c>
    </row>
    <row r="261" spans="1:8" x14ac:dyDescent="0.25">
      <c r="A261" s="25" t="str">
        <f t="shared" si="5"/>
        <v>Reg2013Thymus - C37AllSexMāori</v>
      </c>
      <c r="B261" s="42" t="s">
        <v>2</v>
      </c>
      <c r="C261" s="43">
        <v>2013</v>
      </c>
      <c r="D261" s="42" t="s">
        <v>41</v>
      </c>
      <c r="E261" s="42" t="s">
        <v>3</v>
      </c>
      <c r="F261" s="42" t="s">
        <v>10</v>
      </c>
      <c r="G261" s="43">
        <v>7</v>
      </c>
      <c r="H261" s="193">
        <v>1.1000000000000001</v>
      </c>
    </row>
    <row r="262" spans="1:8" x14ac:dyDescent="0.25">
      <c r="A262" s="25" t="str">
        <f t="shared" si="5"/>
        <v>Reg2013Thymus - C37AllSexNon-Māori</v>
      </c>
      <c r="B262" s="42" t="s">
        <v>2</v>
      </c>
      <c r="C262" s="43">
        <v>2013</v>
      </c>
      <c r="D262" s="42" t="s">
        <v>41</v>
      </c>
      <c r="E262" s="42" t="s">
        <v>3</v>
      </c>
      <c r="F262" s="42" t="s">
        <v>11</v>
      </c>
      <c r="G262" s="43">
        <v>8</v>
      </c>
      <c r="H262" s="193">
        <v>0.1</v>
      </c>
    </row>
    <row r="263" spans="1:8" x14ac:dyDescent="0.25">
      <c r="A263" s="25" t="str">
        <f t="shared" si="5"/>
        <v>Reg2013Thymus - C37FemaleAllEth</v>
      </c>
      <c r="B263" s="42" t="s">
        <v>2</v>
      </c>
      <c r="C263" s="43">
        <v>2013</v>
      </c>
      <c r="D263" s="42" t="s">
        <v>41</v>
      </c>
      <c r="E263" s="42" t="s">
        <v>4</v>
      </c>
      <c r="F263" s="42" t="s">
        <v>12</v>
      </c>
      <c r="G263" s="43">
        <v>4</v>
      </c>
      <c r="H263" s="193">
        <v>0.1</v>
      </c>
    </row>
    <row r="264" spans="1:8" x14ac:dyDescent="0.25">
      <c r="A264" s="25" t="str">
        <f t="shared" si="5"/>
        <v>Reg2013Thymus - C37FemaleMāori</v>
      </c>
      <c r="B264" s="42" t="s">
        <v>2</v>
      </c>
      <c r="C264" s="43">
        <v>2013</v>
      </c>
      <c r="D264" s="42" t="s">
        <v>41</v>
      </c>
      <c r="E264" s="42" t="s">
        <v>4</v>
      </c>
      <c r="F264" s="42" t="s">
        <v>10</v>
      </c>
      <c r="G264" s="43">
        <v>1</v>
      </c>
      <c r="H264" s="193">
        <v>0.3</v>
      </c>
    </row>
    <row r="265" spans="1:8" x14ac:dyDescent="0.25">
      <c r="A265" s="25" t="str">
        <f t="shared" si="5"/>
        <v>Reg2013Thymus - C37FemaleNon-Māori</v>
      </c>
      <c r="B265" s="42" t="s">
        <v>2</v>
      </c>
      <c r="C265" s="43">
        <v>2013</v>
      </c>
      <c r="D265" s="42" t="s">
        <v>41</v>
      </c>
      <c r="E265" s="42" t="s">
        <v>4</v>
      </c>
      <c r="F265" s="42" t="s">
        <v>11</v>
      </c>
      <c r="G265" s="43">
        <v>3</v>
      </c>
      <c r="H265" s="193">
        <v>0.1</v>
      </c>
    </row>
    <row r="266" spans="1:8" x14ac:dyDescent="0.25">
      <c r="A266" s="25" t="str">
        <f t="shared" si="5"/>
        <v>Reg2013Thymus - C37MaleAllEth</v>
      </c>
      <c r="B266" s="42" t="s">
        <v>2</v>
      </c>
      <c r="C266" s="43">
        <v>2013</v>
      </c>
      <c r="D266" s="42" t="s">
        <v>41</v>
      </c>
      <c r="E266" s="42" t="s">
        <v>5</v>
      </c>
      <c r="F266" s="42" t="s">
        <v>12</v>
      </c>
      <c r="G266" s="43">
        <v>11</v>
      </c>
      <c r="H266" s="193">
        <v>0.4</v>
      </c>
    </row>
    <row r="267" spans="1:8" x14ac:dyDescent="0.25">
      <c r="A267" s="25" t="str">
        <f t="shared" si="5"/>
        <v>Reg2013Thymus - C37MaleMāori</v>
      </c>
      <c r="B267" s="42" t="s">
        <v>2</v>
      </c>
      <c r="C267" s="43">
        <v>2013</v>
      </c>
      <c r="D267" s="42" t="s">
        <v>41</v>
      </c>
      <c r="E267" s="42" t="s">
        <v>5</v>
      </c>
      <c r="F267" s="42" t="s">
        <v>10</v>
      </c>
      <c r="G267" s="43">
        <v>6</v>
      </c>
      <c r="H267" s="193">
        <v>2.1</v>
      </c>
    </row>
    <row r="268" spans="1:8" x14ac:dyDescent="0.25">
      <c r="A268" s="25" t="str">
        <f t="shared" si="5"/>
        <v>Reg2013Thymus - C37MaleNon-Māori</v>
      </c>
      <c r="B268" s="42" t="s">
        <v>2</v>
      </c>
      <c r="C268" s="43">
        <v>2013</v>
      </c>
      <c r="D268" s="42" t="s">
        <v>41</v>
      </c>
      <c r="E268" s="42" t="s">
        <v>5</v>
      </c>
      <c r="F268" s="42" t="s">
        <v>11</v>
      </c>
      <c r="G268" s="43">
        <v>5</v>
      </c>
      <c r="H268" s="193">
        <v>0.1</v>
      </c>
    </row>
    <row r="269" spans="1:8" x14ac:dyDescent="0.25">
      <c r="A269" s="25" t="str">
        <f t="shared" si="5"/>
        <v>Reg2013Heart, mediastinum and pleura - C38AllSexAllEth</v>
      </c>
      <c r="B269" s="42" t="s">
        <v>2</v>
      </c>
      <c r="C269" s="43">
        <v>2013</v>
      </c>
      <c r="D269" s="42" t="s">
        <v>260</v>
      </c>
      <c r="E269" s="42" t="s">
        <v>3</v>
      </c>
      <c r="F269" s="42" t="s">
        <v>12</v>
      </c>
      <c r="G269" s="43">
        <v>13</v>
      </c>
      <c r="H269" s="193">
        <v>0.3</v>
      </c>
    </row>
    <row r="270" spans="1:8" x14ac:dyDescent="0.25">
      <c r="A270" s="25" t="str">
        <f t="shared" si="5"/>
        <v>Reg2013Heart, mediastinum and pleura - C38AllSexMāori</v>
      </c>
      <c r="B270" s="42" t="s">
        <v>2</v>
      </c>
      <c r="C270" s="43">
        <v>2013</v>
      </c>
      <c r="D270" s="42" t="s">
        <v>260</v>
      </c>
      <c r="E270" s="42" t="s">
        <v>3</v>
      </c>
      <c r="F270" s="42" t="s">
        <v>10</v>
      </c>
      <c r="G270" s="43">
        <v>3</v>
      </c>
      <c r="H270" s="193">
        <v>0.5</v>
      </c>
    </row>
    <row r="271" spans="1:8" x14ac:dyDescent="0.25">
      <c r="A271" s="25" t="str">
        <f t="shared" si="5"/>
        <v>Reg2013Heart, mediastinum and pleura - C38AllSexNon-Māori</v>
      </c>
      <c r="B271" s="42" t="s">
        <v>2</v>
      </c>
      <c r="C271" s="43">
        <v>2013</v>
      </c>
      <c r="D271" s="42" t="s">
        <v>260</v>
      </c>
      <c r="E271" s="42" t="s">
        <v>3</v>
      </c>
      <c r="F271" s="42" t="s">
        <v>11</v>
      </c>
      <c r="G271" s="43">
        <v>10</v>
      </c>
      <c r="H271" s="193">
        <v>0.2</v>
      </c>
    </row>
    <row r="272" spans="1:8" x14ac:dyDescent="0.25">
      <c r="A272" s="25" t="str">
        <f t="shared" si="5"/>
        <v>Reg2013Heart, mediastinum and pleura - C38FemaleAllEth</v>
      </c>
      <c r="B272" s="42" t="s">
        <v>2</v>
      </c>
      <c r="C272" s="43">
        <v>2013</v>
      </c>
      <c r="D272" s="42" t="s">
        <v>260</v>
      </c>
      <c r="E272" s="42" t="s">
        <v>4</v>
      </c>
      <c r="F272" s="42" t="s">
        <v>12</v>
      </c>
      <c r="G272" s="43">
        <v>6</v>
      </c>
      <c r="H272" s="193">
        <v>0.2</v>
      </c>
    </row>
    <row r="273" spans="1:8" x14ac:dyDescent="0.25">
      <c r="A273" s="25" t="str">
        <f t="shared" si="5"/>
        <v>Reg2013Heart, mediastinum and pleura - C38FemaleMāori</v>
      </c>
      <c r="B273" s="42" t="s">
        <v>2</v>
      </c>
      <c r="C273" s="43">
        <v>2013</v>
      </c>
      <c r="D273" s="42" t="s">
        <v>260</v>
      </c>
      <c r="E273" s="42" t="s">
        <v>4</v>
      </c>
      <c r="F273" s="42" t="s">
        <v>10</v>
      </c>
      <c r="G273" s="43">
        <v>3</v>
      </c>
      <c r="H273" s="193">
        <v>0.9</v>
      </c>
    </row>
    <row r="274" spans="1:8" x14ac:dyDescent="0.25">
      <c r="A274" s="25" t="str">
        <f t="shared" si="5"/>
        <v>Reg2013Heart, mediastinum and pleura - C38FemaleNon-Māori</v>
      </c>
      <c r="B274" s="42" t="s">
        <v>2</v>
      </c>
      <c r="C274" s="43">
        <v>2013</v>
      </c>
      <c r="D274" s="42" t="s">
        <v>260</v>
      </c>
      <c r="E274" s="42" t="s">
        <v>4</v>
      </c>
      <c r="F274" s="42" t="s">
        <v>11</v>
      </c>
      <c r="G274" s="43">
        <v>3</v>
      </c>
      <c r="H274" s="193">
        <v>0.1</v>
      </c>
    </row>
    <row r="275" spans="1:8" x14ac:dyDescent="0.25">
      <c r="A275" s="25" t="str">
        <f t="shared" si="5"/>
        <v>Reg2013Heart, mediastinum and pleura - C38MaleAllEth</v>
      </c>
      <c r="B275" s="42" t="s">
        <v>2</v>
      </c>
      <c r="C275" s="43">
        <v>2013</v>
      </c>
      <c r="D275" s="42" t="s">
        <v>260</v>
      </c>
      <c r="E275" s="42" t="s">
        <v>5</v>
      </c>
      <c r="F275" s="42" t="s">
        <v>12</v>
      </c>
      <c r="G275" s="43">
        <v>7</v>
      </c>
      <c r="H275" s="193">
        <v>0.3</v>
      </c>
    </row>
    <row r="276" spans="1:8" x14ac:dyDescent="0.25">
      <c r="A276" s="25" t="str">
        <f t="shared" si="5"/>
        <v>Reg2013Heart, mediastinum and pleura - C38MaleMāori</v>
      </c>
      <c r="B276" s="42" t="s">
        <v>2</v>
      </c>
      <c r="C276" s="43">
        <v>2013</v>
      </c>
      <c r="D276" s="42" t="s">
        <v>260</v>
      </c>
      <c r="E276" s="42" t="s">
        <v>5</v>
      </c>
      <c r="F276" s="42" t="s">
        <v>10</v>
      </c>
      <c r="G276" s="43">
        <v>0</v>
      </c>
      <c r="H276" s="193">
        <v>0</v>
      </c>
    </row>
    <row r="277" spans="1:8" x14ac:dyDescent="0.25">
      <c r="A277" s="25" t="str">
        <f t="shared" si="5"/>
        <v>Reg2013Heart, mediastinum and pleura - C38MaleNon-Māori</v>
      </c>
      <c r="B277" s="42" t="s">
        <v>2</v>
      </c>
      <c r="C277" s="43">
        <v>2013</v>
      </c>
      <c r="D277" s="42" t="s">
        <v>260</v>
      </c>
      <c r="E277" s="42" t="s">
        <v>5</v>
      </c>
      <c r="F277" s="42" t="s">
        <v>11</v>
      </c>
      <c r="G277" s="43">
        <v>7</v>
      </c>
      <c r="H277" s="193">
        <v>0.4</v>
      </c>
    </row>
    <row r="278" spans="1:8" x14ac:dyDescent="0.25">
      <c r="A278" s="25" t="str">
        <f t="shared" si="5"/>
        <v>Reg2013Other respiratory and intrathoracic organs - C39AllSexAllEth</v>
      </c>
      <c r="B278" s="42" t="s">
        <v>2</v>
      </c>
      <c r="C278" s="43">
        <v>2013</v>
      </c>
      <c r="D278" s="42" t="s">
        <v>261</v>
      </c>
      <c r="E278" s="42" t="s">
        <v>3</v>
      </c>
      <c r="F278" s="42" t="s">
        <v>12</v>
      </c>
      <c r="G278" s="43">
        <v>0</v>
      </c>
      <c r="H278" s="193">
        <v>0</v>
      </c>
    </row>
    <row r="279" spans="1:8" x14ac:dyDescent="0.25">
      <c r="A279" s="25" t="str">
        <f t="shared" si="5"/>
        <v>Reg2013Other respiratory and intrathoracic organs - C39AllSexMāori</v>
      </c>
      <c r="B279" s="42" t="s">
        <v>2</v>
      </c>
      <c r="C279" s="43">
        <v>2013</v>
      </c>
      <c r="D279" s="42" t="s">
        <v>261</v>
      </c>
      <c r="E279" s="42" t="s">
        <v>3</v>
      </c>
      <c r="F279" s="42" t="s">
        <v>10</v>
      </c>
      <c r="G279" s="43">
        <v>0</v>
      </c>
      <c r="H279" s="193">
        <v>0</v>
      </c>
    </row>
    <row r="280" spans="1:8" x14ac:dyDescent="0.25">
      <c r="A280" s="25" t="str">
        <f t="shared" si="5"/>
        <v>Reg2013Other respiratory and intrathoracic organs - C39AllSexNon-Māori</v>
      </c>
      <c r="B280" s="42" t="s">
        <v>2</v>
      </c>
      <c r="C280" s="43">
        <v>2013</v>
      </c>
      <c r="D280" s="42" t="s">
        <v>261</v>
      </c>
      <c r="E280" s="42" t="s">
        <v>3</v>
      </c>
      <c r="F280" s="42" t="s">
        <v>11</v>
      </c>
      <c r="G280" s="43">
        <v>0</v>
      </c>
      <c r="H280" s="193">
        <v>0</v>
      </c>
    </row>
    <row r="281" spans="1:8" x14ac:dyDescent="0.25">
      <c r="A281" s="25" t="str">
        <f t="shared" si="5"/>
        <v>Reg2013Other respiratory and intrathoracic organs - C39FemaleAllEth</v>
      </c>
      <c r="B281" s="42" t="s">
        <v>2</v>
      </c>
      <c r="C281" s="43">
        <v>2013</v>
      </c>
      <c r="D281" s="42" t="s">
        <v>261</v>
      </c>
      <c r="E281" s="42" t="s">
        <v>4</v>
      </c>
      <c r="F281" s="42" t="s">
        <v>12</v>
      </c>
      <c r="G281" s="43">
        <v>0</v>
      </c>
      <c r="H281" s="193">
        <v>0</v>
      </c>
    </row>
    <row r="282" spans="1:8" x14ac:dyDescent="0.25">
      <c r="A282" s="25" t="str">
        <f t="shared" si="5"/>
        <v>Reg2013Other respiratory and intrathoracic organs - C39FemaleMāori</v>
      </c>
      <c r="B282" s="42" t="s">
        <v>2</v>
      </c>
      <c r="C282" s="43">
        <v>2013</v>
      </c>
      <c r="D282" s="42" t="s">
        <v>261</v>
      </c>
      <c r="E282" s="42" t="s">
        <v>4</v>
      </c>
      <c r="F282" s="42" t="s">
        <v>10</v>
      </c>
      <c r="G282" s="43">
        <v>0</v>
      </c>
      <c r="H282" s="193">
        <v>0</v>
      </c>
    </row>
    <row r="283" spans="1:8" x14ac:dyDescent="0.25">
      <c r="A283" s="25" t="str">
        <f t="shared" si="5"/>
        <v>Reg2013Other respiratory and intrathoracic organs - C39FemaleNon-Māori</v>
      </c>
      <c r="B283" s="42" t="s">
        <v>2</v>
      </c>
      <c r="C283" s="43">
        <v>2013</v>
      </c>
      <c r="D283" s="42" t="s">
        <v>261</v>
      </c>
      <c r="E283" s="42" t="s">
        <v>4</v>
      </c>
      <c r="F283" s="42" t="s">
        <v>11</v>
      </c>
      <c r="G283" s="43">
        <v>0</v>
      </c>
      <c r="H283" s="193">
        <v>0</v>
      </c>
    </row>
    <row r="284" spans="1:8" x14ac:dyDescent="0.25">
      <c r="A284" s="25" t="str">
        <f t="shared" si="5"/>
        <v>Reg2013Other respiratory and intrathoracic organs - C39MaleAllEth</v>
      </c>
      <c r="B284" s="42" t="s">
        <v>2</v>
      </c>
      <c r="C284" s="43">
        <v>2013</v>
      </c>
      <c r="D284" s="42" t="s">
        <v>261</v>
      </c>
      <c r="E284" s="42" t="s">
        <v>5</v>
      </c>
      <c r="F284" s="42" t="s">
        <v>12</v>
      </c>
      <c r="G284" s="43">
        <v>0</v>
      </c>
      <c r="H284" s="193">
        <v>0</v>
      </c>
    </row>
    <row r="285" spans="1:8" x14ac:dyDescent="0.25">
      <c r="A285" s="25" t="str">
        <f t="shared" si="5"/>
        <v>Reg2013Other respiratory and intrathoracic organs - C39MaleMāori</v>
      </c>
      <c r="B285" s="42" t="s">
        <v>2</v>
      </c>
      <c r="C285" s="43">
        <v>2013</v>
      </c>
      <c r="D285" s="42" t="s">
        <v>261</v>
      </c>
      <c r="E285" s="42" t="s">
        <v>5</v>
      </c>
      <c r="F285" s="42" t="s">
        <v>10</v>
      </c>
      <c r="G285" s="43">
        <v>0</v>
      </c>
      <c r="H285" s="193">
        <v>0</v>
      </c>
    </row>
    <row r="286" spans="1:8" x14ac:dyDescent="0.25">
      <c r="A286" s="25" t="str">
        <f t="shared" si="5"/>
        <v>Reg2013Other respiratory and intrathoracic organs - C39MaleNon-Māori</v>
      </c>
      <c r="B286" s="42" t="s">
        <v>2</v>
      </c>
      <c r="C286" s="43">
        <v>2013</v>
      </c>
      <c r="D286" s="42" t="s">
        <v>261</v>
      </c>
      <c r="E286" s="42" t="s">
        <v>5</v>
      </c>
      <c r="F286" s="42" t="s">
        <v>11</v>
      </c>
      <c r="G286" s="43">
        <v>0</v>
      </c>
      <c r="H286" s="193">
        <v>0</v>
      </c>
    </row>
    <row r="287" spans="1:8" x14ac:dyDescent="0.25">
      <c r="A287" s="25" t="str">
        <f t="shared" si="5"/>
        <v>Reg2013Bone and articular cartilage - C40-C41AllSexAllEth</v>
      </c>
      <c r="B287" s="42" t="s">
        <v>2</v>
      </c>
      <c r="C287" s="43">
        <v>2013</v>
      </c>
      <c r="D287" s="42" t="s">
        <v>262</v>
      </c>
      <c r="E287" s="42" t="s">
        <v>3</v>
      </c>
      <c r="F287" s="42" t="s">
        <v>12</v>
      </c>
      <c r="G287" s="43">
        <v>51</v>
      </c>
      <c r="H287" s="193">
        <v>1.1000000000000001</v>
      </c>
    </row>
    <row r="288" spans="1:8" x14ac:dyDescent="0.25">
      <c r="A288" s="25" t="str">
        <f t="shared" si="5"/>
        <v>Reg2013Bone and articular cartilage - C40-C41AllSexMāori</v>
      </c>
      <c r="B288" s="42" t="s">
        <v>2</v>
      </c>
      <c r="C288" s="43">
        <v>2013</v>
      </c>
      <c r="D288" s="42" t="s">
        <v>262</v>
      </c>
      <c r="E288" s="42" t="s">
        <v>3</v>
      </c>
      <c r="F288" s="42" t="s">
        <v>10</v>
      </c>
      <c r="G288" s="43">
        <v>9</v>
      </c>
      <c r="H288" s="193">
        <v>1.3</v>
      </c>
    </row>
    <row r="289" spans="1:8" x14ac:dyDescent="0.25">
      <c r="A289" s="25" t="str">
        <f t="shared" si="5"/>
        <v>Reg2013Bone and articular cartilage - C40-C41AllSexNon-Māori</v>
      </c>
      <c r="B289" s="42" t="s">
        <v>2</v>
      </c>
      <c r="C289" s="43">
        <v>2013</v>
      </c>
      <c r="D289" s="42" t="s">
        <v>262</v>
      </c>
      <c r="E289" s="42" t="s">
        <v>3</v>
      </c>
      <c r="F289" s="42" t="s">
        <v>11</v>
      </c>
      <c r="G289" s="43">
        <v>42</v>
      </c>
      <c r="H289" s="193">
        <v>1.1000000000000001</v>
      </c>
    </row>
    <row r="290" spans="1:8" x14ac:dyDescent="0.25">
      <c r="A290" s="25" t="str">
        <f t="shared" si="5"/>
        <v>Reg2013Bone and articular cartilage - C40-C41FemaleAllEth</v>
      </c>
      <c r="B290" s="42" t="s">
        <v>2</v>
      </c>
      <c r="C290" s="43">
        <v>2013</v>
      </c>
      <c r="D290" s="42" t="s">
        <v>262</v>
      </c>
      <c r="E290" s="42" t="s">
        <v>4</v>
      </c>
      <c r="F290" s="42" t="s">
        <v>12</v>
      </c>
      <c r="G290" s="43">
        <v>21</v>
      </c>
      <c r="H290" s="193">
        <v>0.9</v>
      </c>
    </row>
    <row r="291" spans="1:8" x14ac:dyDescent="0.25">
      <c r="A291" s="25" t="str">
        <f t="shared" si="5"/>
        <v>Reg2013Bone and articular cartilage - C40-C41FemaleMāori</v>
      </c>
      <c r="B291" s="42" t="s">
        <v>2</v>
      </c>
      <c r="C291" s="43">
        <v>2013</v>
      </c>
      <c r="D291" s="42" t="s">
        <v>262</v>
      </c>
      <c r="E291" s="42" t="s">
        <v>4</v>
      </c>
      <c r="F291" s="42" t="s">
        <v>10</v>
      </c>
      <c r="G291" s="43">
        <v>5</v>
      </c>
      <c r="H291" s="193">
        <v>1.5</v>
      </c>
    </row>
    <row r="292" spans="1:8" x14ac:dyDescent="0.25">
      <c r="A292" s="25" t="str">
        <f t="shared" si="5"/>
        <v>Reg2013Bone and articular cartilage - C40-C41FemaleNon-Māori</v>
      </c>
      <c r="B292" s="42" t="s">
        <v>2</v>
      </c>
      <c r="C292" s="43">
        <v>2013</v>
      </c>
      <c r="D292" s="42" t="s">
        <v>262</v>
      </c>
      <c r="E292" s="42" t="s">
        <v>4</v>
      </c>
      <c r="F292" s="42" t="s">
        <v>11</v>
      </c>
      <c r="G292" s="43">
        <v>16</v>
      </c>
      <c r="H292" s="193">
        <v>0.9</v>
      </c>
    </row>
    <row r="293" spans="1:8" x14ac:dyDescent="0.25">
      <c r="A293" s="25" t="str">
        <f t="shared" si="5"/>
        <v>Reg2013Bone and articular cartilage - C40-C41MaleAllEth</v>
      </c>
      <c r="B293" s="42" t="s">
        <v>2</v>
      </c>
      <c r="C293" s="43">
        <v>2013</v>
      </c>
      <c r="D293" s="42" t="s">
        <v>262</v>
      </c>
      <c r="E293" s="42" t="s">
        <v>5</v>
      </c>
      <c r="F293" s="42" t="s">
        <v>12</v>
      </c>
      <c r="G293" s="43">
        <v>30</v>
      </c>
      <c r="H293" s="193">
        <v>1.3</v>
      </c>
    </row>
    <row r="294" spans="1:8" x14ac:dyDescent="0.25">
      <c r="A294" s="25" t="str">
        <f t="shared" si="5"/>
        <v>Reg2013Bone and articular cartilage - C40-C41MaleMāori</v>
      </c>
      <c r="B294" s="42" t="s">
        <v>2</v>
      </c>
      <c r="C294" s="43">
        <v>2013</v>
      </c>
      <c r="D294" s="42" t="s">
        <v>262</v>
      </c>
      <c r="E294" s="42" t="s">
        <v>5</v>
      </c>
      <c r="F294" s="42" t="s">
        <v>10</v>
      </c>
      <c r="G294" s="43">
        <v>4</v>
      </c>
      <c r="H294" s="193">
        <v>1.1000000000000001</v>
      </c>
    </row>
    <row r="295" spans="1:8" x14ac:dyDescent="0.25">
      <c r="A295" s="25" t="str">
        <f t="shared" si="5"/>
        <v>Reg2013Bone and articular cartilage - C40-C41MaleNon-Māori</v>
      </c>
      <c r="B295" s="42" t="s">
        <v>2</v>
      </c>
      <c r="C295" s="43">
        <v>2013</v>
      </c>
      <c r="D295" s="42" t="s">
        <v>262</v>
      </c>
      <c r="E295" s="42" t="s">
        <v>5</v>
      </c>
      <c r="F295" s="42" t="s">
        <v>11</v>
      </c>
      <c r="G295" s="43">
        <v>26</v>
      </c>
      <c r="H295" s="193">
        <v>1.4</v>
      </c>
    </row>
    <row r="296" spans="1:8" x14ac:dyDescent="0.25">
      <c r="A296" s="25" t="str">
        <f t="shared" si="5"/>
        <v>Reg2013Skin - C43-C44AllSexAllEth</v>
      </c>
      <c r="B296" s="42" t="s">
        <v>2</v>
      </c>
      <c r="C296" s="43">
        <v>2013</v>
      </c>
      <c r="D296" s="42" t="s">
        <v>65</v>
      </c>
      <c r="E296" s="42" t="s">
        <v>3</v>
      </c>
      <c r="F296" s="42" t="s">
        <v>12</v>
      </c>
      <c r="G296" s="43">
        <v>2530</v>
      </c>
      <c r="H296" s="193">
        <v>39.4</v>
      </c>
    </row>
    <row r="297" spans="1:8" x14ac:dyDescent="0.25">
      <c r="A297" s="25" t="str">
        <f t="shared" si="5"/>
        <v>Reg2013Skin - C43-C44AllSexMāori</v>
      </c>
      <c r="B297" s="42" t="s">
        <v>2</v>
      </c>
      <c r="C297" s="43">
        <v>2013</v>
      </c>
      <c r="D297" s="42" t="s">
        <v>65</v>
      </c>
      <c r="E297" s="42" t="s">
        <v>3</v>
      </c>
      <c r="F297" s="42" t="s">
        <v>10</v>
      </c>
      <c r="G297" s="43">
        <v>45</v>
      </c>
      <c r="H297" s="193">
        <v>7.9</v>
      </c>
    </row>
    <row r="298" spans="1:8" x14ac:dyDescent="0.25">
      <c r="A298" s="25" t="str">
        <f t="shared" si="5"/>
        <v>Reg2013Skin - C43-C44AllSexNon-Māori</v>
      </c>
      <c r="B298" s="42" t="s">
        <v>2</v>
      </c>
      <c r="C298" s="43">
        <v>2013</v>
      </c>
      <c r="D298" s="42" t="s">
        <v>65</v>
      </c>
      <c r="E298" s="42" t="s">
        <v>3</v>
      </c>
      <c r="F298" s="42" t="s">
        <v>11</v>
      </c>
      <c r="G298" s="43">
        <v>2485</v>
      </c>
      <c r="H298" s="193">
        <v>42.7</v>
      </c>
    </row>
    <row r="299" spans="1:8" x14ac:dyDescent="0.25">
      <c r="A299" s="25" t="str">
        <f t="shared" si="5"/>
        <v>Reg2013Skin - C43-C44FemaleAllEth</v>
      </c>
      <c r="B299" s="42" t="s">
        <v>2</v>
      </c>
      <c r="C299" s="43">
        <v>2013</v>
      </c>
      <c r="D299" s="42" t="s">
        <v>65</v>
      </c>
      <c r="E299" s="42" t="s">
        <v>4</v>
      </c>
      <c r="F299" s="42" t="s">
        <v>12</v>
      </c>
      <c r="G299" s="43">
        <v>1198</v>
      </c>
      <c r="H299" s="193">
        <v>37.299999999999997</v>
      </c>
    </row>
    <row r="300" spans="1:8" x14ac:dyDescent="0.25">
      <c r="A300" s="25" t="str">
        <f t="shared" si="5"/>
        <v>Reg2013Skin - C43-C44FemaleMāori</v>
      </c>
      <c r="B300" s="42" t="s">
        <v>2</v>
      </c>
      <c r="C300" s="43">
        <v>2013</v>
      </c>
      <c r="D300" s="42" t="s">
        <v>65</v>
      </c>
      <c r="E300" s="42" t="s">
        <v>4</v>
      </c>
      <c r="F300" s="42" t="s">
        <v>10</v>
      </c>
      <c r="G300" s="43">
        <v>28</v>
      </c>
      <c r="H300" s="193">
        <v>9.1</v>
      </c>
    </row>
    <row r="301" spans="1:8" x14ac:dyDescent="0.25">
      <c r="A301" s="25" t="str">
        <f t="shared" si="5"/>
        <v>Reg2013Skin - C43-C44FemaleNon-Māori</v>
      </c>
      <c r="B301" s="42" t="s">
        <v>2</v>
      </c>
      <c r="C301" s="43">
        <v>2013</v>
      </c>
      <c r="D301" s="42" t="s">
        <v>65</v>
      </c>
      <c r="E301" s="42" t="s">
        <v>4</v>
      </c>
      <c r="F301" s="42" t="s">
        <v>11</v>
      </c>
      <c r="G301" s="43">
        <v>1170</v>
      </c>
      <c r="H301" s="193">
        <v>40.6</v>
      </c>
    </row>
    <row r="302" spans="1:8" x14ac:dyDescent="0.25">
      <c r="A302" s="25" t="str">
        <f t="shared" si="5"/>
        <v>Reg2013Skin - C43-C44MaleAllEth</v>
      </c>
      <c r="B302" s="42" t="s">
        <v>2</v>
      </c>
      <c r="C302" s="43">
        <v>2013</v>
      </c>
      <c r="D302" s="42" t="s">
        <v>65</v>
      </c>
      <c r="E302" s="42" t="s">
        <v>5</v>
      </c>
      <c r="F302" s="42" t="s">
        <v>12</v>
      </c>
      <c r="G302" s="43">
        <v>1332</v>
      </c>
      <c r="H302" s="193">
        <v>42.3</v>
      </c>
    </row>
    <row r="303" spans="1:8" x14ac:dyDescent="0.25">
      <c r="A303" s="25" t="str">
        <f t="shared" si="5"/>
        <v>Reg2013Skin - C43-C44MaleMāori</v>
      </c>
      <c r="B303" s="42" t="s">
        <v>2</v>
      </c>
      <c r="C303" s="43">
        <v>2013</v>
      </c>
      <c r="D303" s="42" t="s">
        <v>65</v>
      </c>
      <c r="E303" s="42" t="s">
        <v>5</v>
      </c>
      <c r="F303" s="42" t="s">
        <v>10</v>
      </c>
      <c r="G303" s="43">
        <v>17</v>
      </c>
      <c r="H303" s="193">
        <v>6.6</v>
      </c>
    </row>
    <row r="304" spans="1:8" x14ac:dyDescent="0.25">
      <c r="A304" s="25" t="str">
        <f t="shared" si="5"/>
        <v>Reg2013Skin - C43-C44MaleNon-Māori</v>
      </c>
      <c r="B304" s="42" t="s">
        <v>2</v>
      </c>
      <c r="C304" s="43">
        <v>2013</v>
      </c>
      <c r="D304" s="42" t="s">
        <v>65</v>
      </c>
      <c r="E304" s="42" t="s">
        <v>5</v>
      </c>
      <c r="F304" s="42" t="s">
        <v>11</v>
      </c>
      <c r="G304" s="43">
        <v>1315</v>
      </c>
      <c r="H304" s="193">
        <v>45.6</v>
      </c>
    </row>
    <row r="305" spans="1:8" x14ac:dyDescent="0.25">
      <c r="A305" s="25" t="str">
        <f t="shared" si="5"/>
        <v>Reg2013Chapter - Bone and articular cartilage - C40-C41AllSexAllEth</v>
      </c>
      <c r="B305" s="42" t="s">
        <v>2</v>
      </c>
      <c r="C305" s="43">
        <v>2013</v>
      </c>
      <c r="D305" s="42" t="s">
        <v>342</v>
      </c>
      <c r="E305" s="42" t="s">
        <v>3</v>
      </c>
      <c r="F305" s="42" t="s">
        <v>12</v>
      </c>
      <c r="G305" s="43">
        <v>51</v>
      </c>
      <c r="H305" s="193">
        <v>1.1000000000000001</v>
      </c>
    </row>
    <row r="306" spans="1:8" x14ac:dyDescent="0.25">
      <c r="A306" s="25" t="str">
        <f t="shared" si="5"/>
        <v>Reg2013Chapter - Bone and articular cartilage - C40-C41AllSexMāori</v>
      </c>
      <c r="B306" s="42" t="s">
        <v>2</v>
      </c>
      <c r="C306" s="43">
        <v>2013</v>
      </c>
      <c r="D306" s="42" t="s">
        <v>342</v>
      </c>
      <c r="E306" s="42" t="s">
        <v>3</v>
      </c>
      <c r="F306" s="42" t="s">
        <v>10</v>
      </c>
      <c r="G306" s="43">
        <v>9</v>
      </c>
      <c r="H306" s="193">
        <v>1.3</v>
      </c>
    </row>
    <row r="307" spans="1:8" x14ac:dyDescent="0.25">
      <c r="A307" s="25" t="str">
        <f t="shared" ref="A307:A370" si="6">B307&amp;C307&amp;D307&amp;E307&amp;F307</f>
        <v>Reg2013Chapter - Bone and articular cartilage - C40-C41AllSexNon-Māori</v>
      </c>
      <c r="B307" s="42" t="s">
        <v>2</v>
      </c>
      <c r="C307" s="43">
        <v>2013</v>
      </c>
      <c r="D307" s="42" t="s">
        <v>342</v>
      </c>
      <c r="E307" s="42" t="s">
        <v>3</v>
      </c>
      <c r="F307" s="42" t="s">
        <v>11</v>
      </c>
      <c r="G307" s="43">
        <v>42</v>
      </c>
      <c r="H307" s="193">
        <v>1.1000000000000001</v>
      </c>
    </row>
    <row r="308" spans="1:8" x14ac:dyDescent="0.25">
      <c r="A308" s="25" t="str">
        <f t="shared" si="6"/>
        <v>Reg2013Chapter - Bone and articular cartilage - C40-C41FemaleAllEth</v>
      </c>
      <c r="B308" s="42" t="s">
        <v>2</v>
      </c>
      <c r="C308" s="43">
        <v>2013</v>
      </c>
      <c r="D308" s="42" t="s">
        <v>342</v>
      </c>
      <c r="E308" s="42" t="s">
        <v>4</v>
      </c>
      <c r="F308" s="42" t="s">
        <v>12</v>
      </c>
      <c r="G308" s="43">
        <v>21</v>
      </c>
      <c r="H308" s="193">
        <v>0.9</v>
      </c>
    </row>
    <row r="309" spans="1:8" x14ac:dyDescent="0.25">
      <c r="A309" s="25" t="str">
        <f t="shared" si="6"/>
        <v>Reg2013Chapter - Bone and articular cartilage - C40-C41FemaleMāori</v>
      </c>
      <c r="B309" s="42" t="s">
        <v>2</v>
      </c>
      <c r="C309" s="43">
        <v>2013</v>
      </c>
      <c r="D309" s="42" t="s">
        <v>342</v>
      </c>
      <c r="E309" s="42" t="s">
        <v>4</v>
      </c>
      <c r="F309" s="42" t="s">
        <v>10</v>
      </c>
      <c r="G309" s="43">
        <v>5</v>
      </c>
      <c r="H309" s="193">
        <v>1.5</v>
      </c>
    </row>
    <row r="310" spans="1:8" x14ac:dyDescent="0.25">
      <c r="A310" s="25" t="str">
        <f t="shared" si="6"/>
        <v>Reg2013Chapter - Bone and articular cartilage - C40-C41FemaleNon-Māori</v>
      </c>
      <c r="B310" s="42" t="s">
        <v>2</v>
      </c>
      <c r="C310" s="43">
        <v>2013</v>
      </c>
      <c r="D310" s="42" t="s">
        <v>342</v>
      </c>
      <c r="E310" s="42" t="s">
        <v>4</v>
      </c>
      <c r="F310" s="42" t="s">
        <v>11</v>
      </c>
      <c r="G310" s="43">
        <v>16</v>
      </c>
      <c r="H310" s="193">
        <v>0.9</v>
      </c>
    </row>
    <row r="311" spans="1:8" x14ac:dyDescent="0.25">
      <c r="A311" s="25" t="str">
        <f t="shared" si="6"/>
        <v>Reg2013Chapter - Bone and articular cartilage - C40-C41MaleAllEth</v>
      </c>
      <c r="B311" s="42" t="s">
        <v>2</v>
      </c>
      <c r="C311" s="43">
        <v>2013</v>
      </c>
      <c r="D311" s="42" t="s">
        <v>342</v>
      </c>
      <c r="E311" s="42" t="s">
        <v>5</v>
      </c>
      <c r="F311" s="42" t="s">
        <v>12</v>
      </c>
      <c r="G311" s="43">
        <v>30</v>
      </c>
      <c r="H311" s="193">
        <v>1.3</v>
      </c>
    </row>
    <row r="312" spans="1:8" x14ac:dyDescent="0.25">
      <c r="A312" s="25" t="str">
        <f t="shared" si="6"/>
        <v>Reg2013Chapter - Bone and articular cartilage - C40-C41MaleMāori</v>
      </c>
      <c r="B312" s="42" t="s">
        <v>2</v>
      </c>
      <c r="C312" s="43">
        <v>2013</v>
      </c>
      <c r="D312" s="42" t="s">
        <v>342</v>
      </c>
      <c r="E312" s="42" t="s">
        <v>5</v>
      </c>
      <c r="F312" s="42" t="s">
        <v>10</v>
      </c>
      <c r="G312" s="43">
        <v>4</v>
      </c>
      <c r="H312" s="193">
        <v>1.1000000000000001</v>
      </c>
    </row>
    <row r="313" spans="1:8" x14ac:dyDescent="0.25">
      <c r="A313" s="25" t="str">
        <f t="shared" si="6"/>
        <v>Reg2013Chapter - Bone and articular cartilage - C40-C41MaleNon-Māori</v>
      </c>
      <c r="B313" s="42" t="s">
        <v>2</v>
      </c>
      <c r="C313" s="43">
        <v>2013</v>
      </c>
      <c r="D313" s="42" t="s">
        <v>342</v>
      </c>
      <c r="E313" s="42" t="s">
        <v>5</v>
      </c>
      <c r="F313" s="42" t="s">
        <v>11</v>
      </c>
      <c r="G313" s="43">
        <v>26</v>
      </c>
      <c r="H313" s="193">
        <v>1.4</v>
      </c>
    </row>
    <row r="314" spans="1:8" x14ac:dyDescent="0.25">
      <c r="A314" s="25" t="str">
        <f t="shared" si="6"/>
        <v>Reg2013Melanoma - C43AllSexAllEth</v>
      </c>
      <c r="B314" s="42" t="s">
        <v>2</v>
      </c>
      <c r="C314" s="43">
        <v>2013</v>
      </c>
      <c r="D314" s="42" t="s">
        <v>28</v>
      </c>
      <c r="E314" s="42" t="s">
        <v>3</v>
      </c>
      <c r="F314" s="42" t="s">
        <v>12</v>
      </c>
      <c r="G314" s="43">
        <v>2366</v>
      </c>
      <c r="H314" s="193">
        <v>37.299999999999997</v>
      </c>
    </row>
    <row r="315" spans="1:8" x14ac:dyDescent="0.25">
      <c r="A315" s="25" t="str">
        <f t="shared" si="6"/>
        <v>Reg2013Melanoma - C43AllSexMāori</v>
      </c>
      <c r="B315" s="42" t="s">
        <v>2</v>
      </c>
      <c r="C315" s="43">
        <v>2013</v>
      </c>
      <c r="D315" s="42" t="s">
        <v>28</v>
      </c>
      <c r="E315" s="42" t="s">
        <v>3</v>
      </c>
      <c r="F315" s="42" t="s">
        <v>10</v>
      </c>
      <c r="G315" s="43">
        <v>42</v>
      </c>
      <c r="H315" s="193">
        <v>7.3</v>
      </c>
    </row>
    <row r="316" spans="1:8" x14ac:dyDescent="0.25">
      <c r="A316" s="25" t="str">
        <f t="shared" si="6"/>
        <v>Reg2013Melanoma - C43AllSexNon-Māori</v>
      </c>
      <c r="B316" s="42" t="s">
        <v>2</v>
      </c>
      <c r="C316" s="43">
        <v>2013</v>
      </c>
      <c r="D316" s="42" t="s">
        <v>28</v>
      </c>
      <c r="E316" s="42" t="s">
        <v>3</v>
      </c>
      <c r="F316" s="42" t="s">
        <v>11</v>
      </c>
      <c r="G316" s="43">
        <v>2324</v>
      </c>
      <c r="H316" s="193">
        <v>40.4</v>
      </c>
    </row>
    <row r="317" spans="1:8" x14ac:dyDescent="0.25">
      <c r="A317" s="25" t="str">
        <f t="shared" si="6"/>
        <v>Reg2013Melanoma - C43FemaleAllEth</v>
      </c>
      <c r="B317" s="42" t="s">
        <v>2</v>
      </c>
      <c r="C317" s="43">
        <v>2013</v>
      </c>
      <c r="D317" s="42" t="s">
        <v>28</v>
      </c>
      <c r="E317" s="42" t="s">
        <v>4</v>
      </c>
      <c r="F317" s="42" t="s">
        <v>12</v>
      </c>
      <c r="G317" s="43">
        <v>1140</v>
      </c>
      <c r="H317" s="193">
        <v>35.799999999999997</v>
      </c>
    </row>
    <row r="318" spans="1:8" x14ac:dyDescent="0.25">
      <c r="A318" s="25" t="str">
        <f t="shared" si="6"/>
        <v>Reg2013Melanoma - C43FemaleMāori</v>
      </c>
      <c r="B318" s="42" t="s">
        <v>2</v>
      </c>
      <c r="C318" s="43">
        <v>2013</v>
      </c>
      <c r="D318" s="42" t="s">
        <v>28</v>
      </c>
      <c r="E318" s="42" t="s">
        <v>4</v>
      </c>
      <c r="F318" s="42" t="s">
        <v>10</v>
      </c>
      <c r="G318" s="43">
        <v>26</v>
      </c>
      <c r="H318" s="193">
        <v>8.4</v>
      </c>
    </row>
    <row r="319" spans="1:8" x14ac:dyDescent="0.25">
      <c r="A319" s="25" t="str">
        <f t="shared" si="6"/>
        <v>Reg2013Melanoma - C43FemaleNon-Māori</v>
      </c>
      <c r="B319" s="42" t="s">
        <v>2</v>
      </c>
      <c r="C319" s="43">
        <v>2013</v>
      </c>
      <c r="D319" s="42" t="s">
        <v>28</v>
      </c>
      <c r="E319" s="42" t="s">
        <v>4</v>
      </c>
      <c r="F319" s="42" t="s">
        <v>11</v>
      </c>
      <c r="G319" s="43">
        <v>1114</v>
      </c>
      <c r="H319" s="193">
        <v>39</v>
      </c>
    </row>
    <row r="320" spans="1:8" x14ac:dyDescent="0.25">
      <c r="A320" s="25" t="str">
        <f t="shared" si="6"/>
        <v>Reg2013Melanoma - C43MaleAllEth</v>
      </c>
      <c r="B320" s="42" t="s">
        <v>2</v>
      </c>
      <c r="C320" s="43">
        <v>2013</v>
      </c>
      <c r="D320" s="42" t="s">
        <v>28</v>
      </c>
      <c r="E320" s="42" t="s">
        <v>5</v>
      </c>
      <c r="F320" s="42" t="s">
        <v>12</v>
      </c>
      <c r="G320" s="43">
        <v>1226</v>
      </c>
      <c r="H320" s="193">
        <v>39.4</v>
      </c>
    </row>
    <row r="321" spans="1:8" x14ac:dyDescent="0.25">
      <c r="A321" s="25" t="str">
        <f t="shared" si="6"/>
        <v>Reg2013Melanoma - C43MaleMāori</v>
      </c>
      <c r="B321" s="42" t="s">
        <v>2</v>
      </c>
      <c r="C321" s="43">
        <v>2013</v>
      </c>
      <c r="D321" s="42" t="s">
        <v>28</v>
      </c>
      <c r="E321" s="42" t="s">
        <v>5</v>
      </c>
      <c r="F321" s="42" t="s">
        <v>10</v>
      </c>
      <c r="G321" s="43">
        <v>16</v>
      </c>
      <c r="H321" s="193">
        <v>6.1</v>
      </c>
    </row>
    <row r="322" spans="1:8" x14ac:dyDescent="0.25">
      <c r="A322" s="25" t="str">
        <f t="shared" si="6"/>
        <v>Reg2013Melanoma - C43MaleNon-Māori</v>
      </c>
      <c r="B322" s="42" t="s">
        <v>2</v>
      </c>
      <c r="C322" s="43">
        <v>2013</v>
      </c>
      <c r="D322" s="42" t="s">
        <v>28</v>
      </c>
      <c r="E322" s="42" t="s">
        <v>5</v>
      </c>
      <c r="F322" s="42" t="s">
        <v>11</v>
      </c>
      <c r="G322" s="43">
        <v>1210</v>
      </c>
      <c r="H322" s="193">
        <v>42.4</v>
      </c>
    </row>
    <row r="323" spans="1:8" x14ac:dyDescent="0.25">
      <c r="A323" s="25" t="str">
        <f t="shared" si="6"/>
        <v>Reg2013Non-melanoma - C44AllSexAllEth</v>
      </c>
      <c r="B323" s="42" t="s">
        <v>2</v>
      </c>
      <c r="C323" s="43">
        <v>2013</v>
      </c>
      <c r="D323" s="42" t="s">
        <v>263</v>
      </c>
      <c r="E323" s="42" t="s">
        <v>3</v>
      </c>
      <c r="F323" s="42" t="s">
        <v>12</v>
      </c>
      <c r="G323" s="43">
        <v>164</v>
      </c>
      <c r="H323" s="193">
        <v>2.1</v>
      </c>
    </row>
    <row r="324" spans="1:8" x14ac:dyDescent="0.25">
      <c r="A324" s="25" t="str">
        <f t="shared" si="6"/>
        <v>Reg2013Non-melanoma - C44AllSexMāori</v>
      </c>
      <c r="B324" s="42" t="s">
        <v>2</v>
      </c>
      <c r="C324" s="43">
        <v>2013</v>
      </c>
      <c r="D324" s="42" t="s">
        <v>263</v>
      </c>
      <c r="E324" s="42" t="s">
        <v>3</v>
      </c>
      <c r="F324" s="42" t="s">
        <v>10</v>
      </c>
      <c r="G324" s="43">
        <v>3</v>
      </c>
      <c r="H324" s="193">
        <v>0.6</v>
      </c>
    </row>
    <row r="325" spans="1:8" x14ac:dyDescent="0.25">
      <c r="A325" s="25" t="str">
        <f t="shared" si="6"/>
        <v>Reg2013Non-melanoma - C44AllSexNon-Māori</v>
      </c>
      <c r="B325" s="42" t="s">
        <v>2</v>
      </c>
      <c r="C325" s="43">
        <v>2013</v>
      </c>
      <c r="D325" s="42" t="s">
        <v>263</v>
      </c>
      <c r="E325" s="42" t="s">
        <v>3</v>
      </c>
      <c r="F325" s="42" t="s">
        <v>11</v>
      </c>
      <c r="G325" s="43">
        <v>161</v>
      </c>
      <c r="H325" s="193">
        <v>2.2000000000000002</v>
      </c>
    </row>
    <row r="326" spans="1:8" x14ac:dyDescent="0.25">
      <c r="A326" s="25" t="str">
        <f t="shared" si="6"/>
        <v>Reg2013Non-melanoma - C44FemaleAllEth</v>
      </c>
      <c r="B326" s="42" t="s">
        <v>2</v>
      </c>
      <c r="C326" s="43">
        <v>2013</v>
      </c>
      <c r="D326" s="42" t="s">
        <v>263</v>
      </c>
      <c r="E326" s="42" t="s">
        <v>4</v>
      </c>
      <c r="F326" s="42" t="s">
        <v>12</v>
      </c>
      <c r="G326" s="43">
        <v>58</v>
      </c>
      <c r="H326" s="193">
        <v>1.5</v>
      </c>
    </row>
    <row r="327" spans="1:8" x14ac:dyDescent="0.25">
      <c r="A327" s="25" t="str">
        <f t="shared" si="6"/>
        <v>Reg2013Non-melanoma - C44FemaleMāori</v>
      </c>
      <c r="B327" s="42" t="s">
        <v>2</v>
      </c>
      <c r="C327" s="43">
        <v>2013</v>
      </c>
      <c r="D327" s="42" t="s">
        <v>263</v>
      </c>
      <c r="E327" s="42" t="s">
        <v>4</v>
      </c>
      <c r="F327" s="42" t="s">
        <v>10</v>
      </c>
      <c r="G327" s="43">
        <v>2</v>
      </c>
      <c r="H327" s="193">
        <v>0.7</v>
      </c>
    </row>
    <row r="328" spans="1:8" x14ac:dyDescent="0.25">
      <c r="A328" s="25" t="str">
        <f t="shared" si="6"/>
        <v>Reg2013Non-melanoma - C44FemaleNon-Māori</v>
      </c>
      <c r="B328" s="42" t="s">
        <v>2</v>
      </c>
      <c r="C328" s="43">
        <v>2013</v>
      </c>
      <c r="D328" s="42" t="s">
        <v>263</v>
      </c>
      <c r="E328" s="42" t="s">
        <v>4</v>
      </c>
      <c r="F328" s="42" t="s">
        <v>11</v>
      </c>
      <c r="G328" s="43">
        <v>56</v>
      </c>
      <c r="H328" s="193">
        <v>1.5</v>
      </c>
    </row>
    <row r="329" spans="1:8" x14ac:dyDescent="0.25">
      <c r="A329" s="25" t="str">
        <f t="shared" si="6"/>
        <v>Reg2013Non-melanoma - C44MaleAllEth</v>
      </c>
      <c r="B329" s="42" t="s">
        <v>2</v>
      </c>
      <c r="C329" s="43">
        <v>2013</v>
      </c>
      <c r="D329" s="42" t="s">
        <v>263</v>
      </c>
      <c r="E329" s="42" t="s">
        <v>5</v>
      </c>
      <c r="F329" s="42" t="s">
        <v>12</v>
      </c>
      <c r="G329" s="43">
        <v>106</v>
      </c>
      <c r="H329" s="193">
        <v>3</v>
      </c>
    </row>
    <row r="330" spans="1:8" x14ac:dyDescent="0.25">
      <c r="A330" s="25" t="str">
        <f t="shared" si="6"/>
        <v>Reg2013Non-melanoma - C44MaleMāori</v>
      </c>
      <c r="B330" s="42" t="s">
        <v>2</v>
      </c>
      <c r="C330" s="43">
        <v>2013</v>
      </c>
      <c r="D330" s="42" t="s">
        <v>263</v>
      </c>
      <c r="E330" s="42" t="s">
        <v>5</v>
      </c>
      <c r="F330" s="42" t="s">
        <v>10</v>
      </c>
      <c r="G330" s="43">
        <v>1</v>
      </c>
      <c r="H330" s="193">
        <v>0.5</v>
      </c>
    </row>
    <row r="331" spans="1:8" x14ac:dyDescent="0.25">
      <c r="A331" s="25" t="str">
        <f t="shared" si="6"/>
        <v>Reg2013Non-melanoma - C44MaleNon-Māori</v>
      </c>
      <c r="B331" s="42" t="s">
        <v>2</v>
      </c>
      <c r="C331" s="43">
        <v>2013</v>
      </c>
      <c r="D331" s="42" t="s">
        <v>263</v>
      </c>
      <c r="E331" s="42" t="s">
        <v>5</v>
      </c>
      <c r="F331" s="42" t="s">
        <v>11</v>
      </c>
      <c r="G331" s="43">
        <v>105</v>
      </c>
      <c r="H331" s="193">
        <v>3.2</v>
      </c>
    </row>
    <row r="332" spans="1:8" x14ac:dyDescent="0.25">
      <c r="A332" s="25" t="str">
        <f t="shared" si="6"/>
        <v>Reg2013Mesothelial and soft tissue - C45-C49AllSexAllEth</v>
      </c>
      <c r="B332" s="42" t="s">
        <v>2</v>
      </c>
      <c r="C332" s="43">
        <v>2013</v>
      </c>
      <c r="D332" s="42" t="s">
        <v>264</v>
      </c>
      <c r="E332" s="42" t="s">
        <v>3</v>
      </c>
      <c r="F332" s="42" t="s">
        <v>12</v>
      </c>
      <c r="G332" s="43">
        <v>258</v>
      </c>
      <c r="H332" s="193">
        <v>4.0999999999999996</v>
      </c>
    </row>
    <row r="333" spans="1:8" x14ac:dyDescent="0.25">
      <c r="A333" s="25" t="str">
        <f t="shared" si="6"/>
        <v>Reg2013Mesothelial and soft tissue - C45-C49AllSexMāori</v>
      </c>
      <c r="B333" s="42" t="s">
        <v>2</v>
      </c>
      <c r="C333" s="43">
        <v>2013</v>
      </c>
      <c r="D333" s="42" t="s">
        <v>264</v>
      </c>
      <c r="E333" s="42" t="s">
        <v>3</v>
      </c>
      <c r="F333" s="42" t="s">
        <v>10</v>
      </c>
      <c r="G333" s="43">
        <v>17</v>
      </c>
      <c r="H333" s="193">
        <v>3.1</v>
      </c>
    </row>
    <row r="334" spans="1:8" x14ac:dyDescent="0.25">
      <c r="A334" s="25" t="str">
        <f t="shared" si="6"/>
        <v>Reg2013Mesothelial and soft tissue - C45-C49AllSexNon-Māori</v>
      </c>
      <c r="B334" s="42" t="s">
        <v>2</v>
      </c>
      <c r="C334" s="43">
        <v>2013</v>
      </c>
      <c r="D334" s="42" t="s">
        <v>264</v>
      </c>
      <c r="E334" s="42" t="s">
        <v>3</v>
      </c>
      <c r="F334" s="42" t="s">
        <v>11</v>
      </c>
      <c r="G334" s="43">
        <v>241</v>
      </c>
      <c r="H334" s="193">
        <v>4.3</v>
      </c>
    </row>
    <row r="335" spans="1:8" x14ac:dyDescent="0.25">
      <c r="A335" s="25" t="str">
        <f t="shared" si="6"/>
        <v>Reg2013Mesothelial and soft tissue - C45-C49FemaleAllEth</v>
      </c>
      <c r="B335" s="42" t="s">
        <v>2</v>
      </c>
      <c r="C335" s="43">
        <v>2013</v>
      </c>
      <c r="D335" s="42" t="s">
        <v>264</v>
      </c>
      <c r="E335" s="42" t="s">
        <v>4</v>
      </c>
      <c r="F335" s="42" t="s">
        <v>12</v>
      </c>
      <c r="G335" s="43">
        <v>95</v>
      </c>
      <c r="H335" s="193">
        <v>3.2</v>
      </c>
    </row>
    <row r="336" spans="1:8" x14ac:dyDescent="0.25">
      <c r="A336" s="25" t="str">
        <f t="shared" si="6"/>
        <v>Reg2013Mesothelial and soft tissue - C45-C49FemaleMāori</v>
      </c>
      <c r="B336" s="42" t="s">
        <v>2</v>
      </c>
      <c r="C336" s="43">
        <v>2013</v>
      </c>
      <c r="D336" s="42" t="s">
        <v>264</v>
      </c>
      <c r="E336" s="42" t="s">
        <v>4</v>
      </c>
      <c r="F336" s="42" t="s">
        <v>10</v>
      </c>
      <c r="G336" s="43">
        <v>10</v>
      </c>
      <c r="H336" s="193">
        <v>3.6</v>
      </c>
    </row>
    <row r="337" spans="1:8" x14ac:dyDescent="0.25">
      <c r="A337" s="25" t="str">
        <f t="shared" si="6"/>
        <v>Reg2013Mesothelial and soft tissue - C45-C49FemaleNon-Māori</v>
      </c>
      <c r="B337" s="42" t="s">
        <v>2</v>
      </c>
      <c r="C337" s="43">
        <v>2013</v>
      </c>
      <c r="D337" s="42" t="s">
        <v>264</v>
      </c>
      <c r="E337" s="42" t="s">
        <v>4</v>
      </c>
      <c r="F337" s="42" t="s">
        <v>11</v>
      </c>
      <c r="G337" s="43">
        <v>85</v>
      </c>
      <c r="H337" s="193">
        <v>3.3</v>
      </c>
    </row>
    <row r="338" spans="1:8" x14ac:dyDescent="0.25">
      <c r="A338" s="25" t="str">
        <f t="shared" si="6"/>
        <v>Reg2013Mesothelial and soft tissue - C45-C49MaleAllEth</v>
      </c>
      <c r="B338" s="42" t="s">
        <v>2</v>
      </c>
      <c r="C338" s="43">
        <v>2013</v>
      </c>
      <c r="D338" s="42" t="s">
        <v>264</v>
      </c>
      <c r="E338" s="42" t="s">
        <v>5</v>
      </c>
      <c r="F338" s="42" t="s">
        <v>12</v>
      </c>
      <c r="G338" s="43">
        <v>163</v>
      </c>
      <c r="H338" s="193">
        <v>5.3</v>
      </c>
    </row>
    <row r="339" spans="1:8" x14ac:dyDescent="0.25">
      <c r="A339" s="25" t="str">
        <f t="shared" si="6"/>
        <v>Reg2013Mesothelial and soft tissue - C45-C49MaleMāori</v>
      </c>
      <c r="B339" s="42" t="s">
        <v>2</v>
      </c>
      <c r="C339" s="43">
        <v>2013</v>
      </c>
      <c r="D339" s="42" t="s">
        <v>264</v>
      </c>
      <c r="E339" s="42" t="s">
        <v>5</v>
      </c>
      <c r="F339" s="42" t="s">
        <v>10</v>
      </c>
      <c r="G339" s="43">
        <v>7</v>
      </c>
      <c r="H339" s="193">
        <v>2.5</v>
      </c>
    </row>
    <row r="340" spans="1:8" x14ac:dyDescent="0.25">
      <c r="A340" s="25" t="str">
        <f t="shared" si="6"/>
        <v>Reg2013Mesothelial and soft tissue - C45-C49MaleNon-Māori</v>
      </c>
      <c r="B340" s="42" t="s">
        <v>2</v>
      </c>
      <c r="C340" s="43">
        <v>2013</v>
      </c>
      <c r="D340" s="42" t="s">
        <v>264</v>
      </c>
      <c r="E340" s="42" t="s">
        <v>5</v>
      </c>
      <c r="F340" s="42" t="s">
        <v>11</v>
      </c>
      <c r="G340" s="43">
        <v>156</v>
      </c>
      <c r="H340" s="193">
        <v>5.6</v>
      </c>
    </row>
    <row r="341" spans="1:8" x14ac:dyDescent="0.25">
      <c r="A341" s="25" t="str">
        <f t="shared" si="6"/>
        <v>Reg2013Mesothelioma - C45AllSexAllEth</v>
      </c>
      <c r="B341" s="42" t="s">
        <v>2</v>
      </c>
      <c r="C341" s="43">
        <v>2013</v>
      </c>
      <c r="D341" s="42" t="s">
        <v>30</v>
      </c>
      <c r="E341" s="42" t="s">
        <v>3</v>
      </c>
      <c r="F341" s="42" t="s">
        <v>12</v>
      </c>
      <c r="G341" s="43">
        <v>108</v>
      </c>
      <c r="H341" s="193">
        <v>1.5</v>
      </c>
    </row>
    <row r="342" spans="1:8" x14ac:dyDescent="0.25">
      <c r="A342" s="25" t="str">
        <f t="shared" si="6"/>
        <v>Reg2013Mesothelioma - C45AllSexMāori</v>
      </c>
      <c r="B342" s="42" t="s">
        <v>2</v>
      </c>
      <c r="C342" s="43">
        <v>2013</v>
      </c>
      <c r="D342" s="42" t="s">
        <v>30</v>
      </c>
      <c r="E342" s="42" t="s">
        <v>3</v>
      </c>
      <c r="F342" s="42" t="s">
        <v>10</v>
      </c>
      <c r="G342" s="43">
        <v>3</v>
      </c>
      <c r="H342" s="193">
        <v>0.5</v>
      </c>
    </row>
    <row r="343" spans="1:8" x14ac:dyDescent="0.25">
      <c r="A343" s="25" t="str">
        <f t="shared" si="6"/>
        <v>Reg2013Mesothelioma - C45AllSexNon-Māori</v>
      </c>
      <c r="B343" s="42" t="s">
        <v>2</v>
      </c>
      <c r="C343" s="43">
        <v>2013</v>
      </c>
      <c r="D343" s="42" t="s">
        <v>30</v>
      </c>
      <c r="E343" s="42" t="s">
        <v>3</v>
      </c>
      <c r="F343" s="42" t="s">
        <v>11</v>
      </c>
      <c r="G343" s="43">
        <v>105</v>
      </c>
      <c r="H343" s="193">
        <v>1.6</v>
      </c>
    </row>
    <row r="344" spans="1:8" x14ac:dyDescent="0.25">
      <c r="A344" s="25" t="str">
        <f t="shared" si="6"/>
        <v>Reg2013Mesothelioma - C45FemaleAllEth</v>
      </c>
      <c r="B344" s="42" t="s">
        <v>2</v>
      </c>
      <c r="C344" s="43">
        <v>2013</v>
      </c>
      <c r="D344" s="42" t="s">
        <v>30</v>
      </c>
      <c r="E344" s="42" t="s">
        <v>4</v>
      </c>
      <c r="F344" s="42" t="s">
        <v>12</v>
      </c>
      <c r="G344" s="43">
        <v>26</v>
      </c>
      <c r="H344" s="193">
        <v>0.7</v>
      </c>
    </row>
    <row r="345" spans="1:8" x14ac:dyDescent="0.25">
      <c r="A345" s="25" t="str">
        <f t="shared" si="6"/>
        <v>Reg2013Mesothelioma - C45FemaleMāori</v>
      </c>
      <c r="B345" s="42" t="s">
        <v>2</v>
      </c>
      <c r="C345" s="43">
        <v>2013</v>
      </c>
      <c r="D345" s="42" t="s">
        <v>30</v>
      </c>
      <c r="E345" s="42" t="s">
        <v>4</v>
      </c>
      <c r="F345" s="42" t="s">
        <v>10</v>
      </c>
      <c r="G345" s="43">
        <v>2</v>
      </c>
      <c r="H345" s="193">
        <v>0.6</v>
      </c>
    </row>
    <row r="346" spans="1:8" x14ac:dyDescent="0.25">
      <c r="A346" s="25" t="str">
        <f t="shared" si="6"/>
        <v>Reg2013Mesothelioma - C45FemaleNon-Māori</v>
      </c>
      <c r="B346" s="42" t="s">
        <v>2</v>
      </c>
      <c r="C346" s="43">
        <v>2013</v>
      </c>
      <c r="D346" s="42" t="s">
        <v>30</v>
      </c>
      <c r="E346" s="42" t="s">
        <v>4</v>
      </c>
      <c r="F346" s="42" t="s">
        <v>11</v>
      </c>
      <c r="G346" s="43">
        <v>24</v>
      </c>
      <c r="H346" s="193">
        <v>0.7</v>
      </c>
    </row>
    <row r="347" spans="1:8" x14ac:dyDescent="0.25">
      <c r="A347" s="25" t="str">
        <f t="shared" si="6"/>
        <v>Reg2013Mesothelioma - C45MaleAllEth</v>
      </c>
      <c r="B347" s="42" t="s">
        <v>2</v>
      </c>
      <c r="C347" s="43">
        <v>2013</v>
      </c>
      <c r="D347" s="42" t="s">
        <v>30</v>
      </c>
      <c r="E347" s="42" t="s">
        <v>5</v>
      </c>
      <c r="F347" s="42" t="s">
        <v>12</v>
      </c>
      <c r="G347" s="43">
        <v>82</v>
      </c>
      <c r="H347" s="193">
        <v>2.4</v>
      </c>
    </row>
    <row r="348" spans="1:8" x14ac:dyDescent="0.25">
      <c r="A348" s="25" t="str">
        <f t="shared" si="6"/>
        <v>Reg2013Mesothelioma - C45MaleMāori</v>
      </c>
      <c r="B348" s="42" t="s">
        <v>2</v>
      </c>
      <c r="C348" s="43">
        <v>2013</v>
      </c>
      <c r="D348" s="42" t="s">
        <v>30</v>
      </c>
      <c r="E348" s="42" t="s">
        <v>5</v>
      </c>
      <c r="F348" s="42" t="s">
        <v>10</v>
      </c>
      <c r="G348" s="43">
        <v>1</v>
      </c>
      <c r="H348" s="193">
        <v>0.4</v>
      </c>
    </row>
    <row r="349" spans="1:8" x14ac:dyDescent="0.25">
      <c r="A349" s="25" t="str">
        <f t="shared" si="6"/>
        <v>Reg2013Mesothelioma - C45MaleNon-Māori</v>
      </c>
      <c r="B349" s="42" t="s">
        <v>2</v>
      </c>
      <c r="C349" s="43">
        <v>2013</v>
      </c>
      <c r="D349" s="42" t="s">
        <v>30</v>
      </c>
      <c r="E349" s="42" t="s">
        <v>5</v>
      </c>
      <c r="F349" s="42" t="s">
        <v>11</v>
      </c>
      <c r="G349" s="43">
        <v>81</v>
      </c>
      <c r="H349" s="193">
        <v>2.5</v>
      </c>
    </row>
    <row r="350" spans="1:8" x14ac:dyDescent="0.25">
      <c r="A350" s="25" t="str">
        <f t="shared" si="6"/>
        <v>Reg2013Kaposi sarcoma - C46AllSexAllEth</v>
      </c>
      <c r="B350" s="42" t="s">
        <v>2</v>
      </c>
      <c r="C350" s="43">
        <v>2013</v>
      </c>
      <c r="D350" s="42" t="s">
        <v>265</v>
      </c>
      <c r="E350" s="42" t="s">
        <v>3</v>
      </c>
      <c r="F350" s="42" t="s">
        <v>12</v>
      </c>
      <c r="G350" s="43">
        <v>6</v>
      </c>
      <c r="H350" s="193">
        <v>0.1</v>
      </c>
    </row>
    <row r="351" spans="1:8" x14ac:dyDescent="0.25">
      <c r="A351" s="25" t="str">
        <f t="shared" si="6"/>
        <v>Reg2013Kaposi sarcoma - C46AllSexMāori</v>
      </c>
      <c r="B351" s="42" t="s">
        <v>2</v>
      </c>
      <c r="C351" s="43">
        <v>2013</v>
      </c>
      <c r="D351" s="42" t="s">
        <v>265</v>
      </c>
      <c r="E351" s="42" t="s">
        <v>3</v>
      </c>
      <c r="F351" s="42" t="s">
        <v>10</v>
      </c>
      <c r="G351" s="43">
        <v>0</v>
      </c>
      <c r="H351" s="193">
        <v>0</v>
      </c>
    </row>
    <row r="352" spans="1:8" x14ac:dyDescent="0.25">
      <c r="A352" s="25" t="str">
        <f t="shared" si="6"/>
        <v>Reg2013Kaposi sarcoma - C46AllSexNon-Māori</v>
      </c>
      <c r="B352" s="42" t="s">
        <v>2</v>
      </c>
      <c r="C352" s="43">
        <v>2013</v>
      </c>
      <c r="D352" s="42" t="s">
        <v>265</v>
      </c>
      <c r="E352" s="42" t="s">
        <v>3</v>
      </c>
      <c r="F352" s="42" t="s">
        <v>11</v>
      </c>
      <c r="G352" s="43">
        <v>6</v>
      </c>
      <c r="H352" s="193">
        <v>0.1</v>
      </c>
    </row>
    <row r="353" spans="1:8" x14ac:dyDescent="0.25">
      <c r="A353" s="25" t="str">
        <f t="shared" si="6"/>
        <v>Reg2013Kaposi sarcoma - C46FemaleAllEth</v>
      </c>
      <c r="B353" s="42" t="s">
        <v>2</v>
      </c>
      <c r="C353" s="43">
        <v>2013</v>
      </c>
      <c r="D353" s="42" t="s">
        <v>265</v>
      </c>
      <c r="E353" s="42" t="s">
        <v>4</v>
      </c>
      <c r="F353" s="42" t="s">
        <v>12</v>
      </c>
      <c r="G353" s="43">
        <v>0</v>
      </c>
      <c r="H353" s="193">
        <v>0</v>
      </c>
    </row>
    <row r="354" spans="1:8" x14ac:dyDescent="0.25">
      <c r="A354" s="25" t="str">
        <f t="shared" si="6"/>
        <v>Reg2013Kaposi sarcoma - C46FemaleMāori</v>
      </c>
      <c r="B354" s="42" t="s">
        <v>2</v>
      </c>
      <c r="C354" s="43">
        <v>2013</v>
      </c>
      <c r="D354" s="42" t="s">
        <v>265</v>
      </c>
      <c r="E354" s="42" t="s">
        <v>4</v>
      </c>
      <c r="F354" s="42" t="s">
        <v>10</v>
      </c>
      <c r="G354" s="43">
        <v>0</v>
      </c>
      <c r="H354" s="193">
        <v>0</v>
      </c>
    </row>
    <row r="355" spans="1:8" x14ac:dyDescent="0.25">
      <c r="A355" s="25" t="str">
        <f t="shared" si="6"/>
        <v>Reg2013Kaposi sarcoma - C46FemaleNon-Māori</v>
      </c>
      <c r="B355" s="42" t="s">
        <v>2</v>
      </c>
      <c r="C355" s="43">
        <v>2013</v>
      </c>
      <c r="D355" s="42" t="s">
        <v>265</v>
      </c>
      <c r="E355" s="42" t="s">
        <v>4</v>
      </c>
      <c r="F355" s="42" t="s">
        <v>11</v>
      </c>
      <c r="G355" s="43">
        <v>0</v>
      </c>
      <c r="H355" s="193">
        <v>0</v>
      </c>
    </row>
    <row r="356" spans="1:8" x14ac:dyDescent="0.25">
      <c r="A356" s="25" t="str">
        <f t="shared" si="6"/>
        <v>Reg2013Kaposi sarcoma - C46MaleAllEth</v>
      </c>
      <c r="B356" s="42" t="s">
        <v>2</v>
      </c>
      <c r="C356" s="43">
        <v>2013</v>
      </c>
      <c r="D356" s="42" t="s">
        <v>265</v>
      </c>
      <c r="E356" s="42" t="s">
        <v>5</v>
      </c>
      <c r="F356" s="42" t="s">
        <v>12</v>
      </c>
      <c r="G356" s="43">
        <v>6</v>
      </c>
      <c r="H356" s="193">
        <v>0.2</v>
      </c>
    </row>
    <row r="357" spans="1:8" x14ac:dyDescent="0.25">
      <c r="A357" s="25" t="str">
        <f t="shared" si="6"/>
        <v>Reg2013Kaposi sarcoma - C46MaleMāori</v>
      </c>
      <c r="B357" s="42" t="s">
        <v>2</v>
      </c>
      <c r="C357" s="43">
        <v>2013</v>
      </c>
      <c r="D357" s="42" t="s">
        <v>265</v>
      </c>
      <c r="E357" s="42" t="s">
        <v>5</v>
      </c>
      <c r="F357" s="42" t="s">
        <v>10</v>
      </c>
      <c r="G357" s="43">
        <v>0</v>
      </c>
      <c r="H357" s="193">
        <v>0</v>
      </c>
    </row>
    <row r="358" spans="1:8" x14ac:dyDescent="0.25">
      <c r="A358" s="25" t="str">
        <f t="shared" si="6"/>
        <v>Reg2013Kaposi sarcoma - C46MaleNon-Māori</v>
      </c>
      <c r="B358" s="42" t="s">
        <v>2</v>
      </c>
      <c r="C358" s="43">
        <v>2013</v>
      </c>
      <c r="D358" s="42" t="s">
        <v>265</v>
      </c>
      <c r="E358" s="42" t="s">
        <v>5</v>
      </c>
      <c r="F358" s="42" t="s">
        <v>11</v>
      </c>
      <c r="G358" s="43">
        <v>6</v>
      </c>
      <c r="H358" s="193">
        <v>0.3</v>
      </c>
    </row>
    <row r="359" spans="1:8" x14ac:dyDescent="0.25">
      <c r="A359" s="25" t="str">
        <f t="shared" si="6"/>
        <v>Reg2013Peripheral nerves and autonomic nervous system - C47AllSexAllEth</v>
      </c>
      <c r="B359" s="42" t="s">
        <v>2</v>
      </c>
      <c r="C359" s="43">
        <v>2013</v>
      </c>
      <c r="D359" s="42" t="s">
        <v>266</v>
      </c>
      <c r="E359" s="42" t="s">
        <v>3</v>
      </c>
      <c r="F359" s="42" t="s">
        <v>12</v>
      </c>
      <c r="G359" s="43">
        <v>9</v>
      </c>
      <c r="H359" s="193">
        <v>0.2</v>
      </c>
    </row>
    <row r="360" spans="1:8" x14ac:dyDescent="0.25">
      <c r="A360" s="25" t="str">
        <f t="shared" si="6"/>
        <v>Reg2013Peripheral nerves and autonomic nervous system - C47AllSexMāori</v>
      </c>
      <c r="B360" s="42" t="s">
        <v>2</v>
      </c>
      <c r="C360" s="43">
        <v>2013</v>
      </c>
      <c r="D360" s="42" t="s">
        <v>266</v>
      </c>
      <c r="E360" s="42" t="s">
        <v>3</v>
      </c>
      <c r="F360" s="42" t="s">
        <v>10</v>
      </c>
      <c r="G360" s="43">
        <v>0</v>
      </c>
      <c r="H360" s="193">
        <v>0</v>
      </c>
    </row>
    <row r="361" spans="1:8" x14ac:dyDescent="0.25">
      <c r="A361" s="25" t="str">
        <f t="shared" si="6"/>
        <v>Reg2013Peripheral nerves and autonomic nervous system - C47AllSexNon-Māori</v>
      </c>
      <c r="B361" s="42" t="s">
        <v>2</v>
      </c>
      <c r="C361" s="43">
        <v>2013</v>
      </c>
      <c r="D361" s="42" t="s">
        <v>266</v>
      </c>
      <c r="E361" s="42" t="s">
        <v>3</v>
      </c>
      <c r="F361" s="42" t="s">
        <v>11</v>
      </c>
      <c r="G361" s="43">
        <v>9</v>
      </c>
      <c r="H361" s="193">
        <v>0.3</v>
      </c>
    </row>
    <row r="362" spans="1:8" x14ac:dyDescent="0.25">
      <c r="A362" s="25" t="str">
        <f t="shared" si="6"/>
        <v>Reg2013Peripheral nerves and autonomic nervous system - C47FemaleAllEth</v>
      </c>
      <c r="B362" s="42" t="s">
        <v>2</v>
      </c>
      <c r="C362" s="43">
        <v>2013</v>
      </c>
      <c r="D362" s="42" t="s">
        <v>266</v>
      </c>
      <c r="E362" s="42" t="s">
        <v>4</v>
      </c>
      <c r="F362" s="42" t="s">
        <v>12</v>
      </c>
      <c r="G362" s="43">
        <v>5</v>
      </c>
      <c r="H362" s="193">
        <v>0.3</v>
      </c>
    </row>
    <row r="363" spans="1:8" x14ac:dyDescent="0.25">
      <c r="A363" s="25" t="str">
        <f t="shared" si="6"/>
        <v>Reg2013Peripheral nerves and autonomic nervous system - C47FemaleMāori</v>
      </c>
      <c r="B363" s="42" t="s">
        <v>2</v>
      </c>
      <c r="C363" s="43">
        <v>2013</v>
      </c>
      <c r="D363" s="42" t="s">
        <v>266</v>
      </c>
      <c r="E363" s="42" t="s">
        <v>4</v>
      </c>
      <c r="F363" s="42" t="s">
        <v>10</v>
      </c>
      <c r="G363" s="43">
        <v>0</v>
      </c>
      <c r="H363" s="193">
        <v>0</v>
      </c>
    </row>
    <row r="364" spans="1:8" x14ac:dyDescent="0.25">
      <c r="A364" s="25" t="str">
        <f t="shared" si="6"/>
        <v>Reg2013Peripheral nerves and autonomic nervous system - C47FemaleNon-Māori</v>
      </c>
      <c r="B364" s="42" t="s">
        <v>2</v>
      </c>
      <c r="C364" s="43">
        <v>2013</v>
      </c>
      <c r="D364" s="42" t="s">
        <v>266</v>
      </c>
      <c r="E364" s="42" t="s">
        <v>4</v>
      </c>
      <c r="F364" s="42" t="s">
        <v>11</v>
      </c>
      <c r="G364" s="43">
        <v>5</v>
      </c>
      <c r="H364" s="193">
        <v>0.3</v>
      </c>
    </row>
    <row r="365" spans="1:8" x14ac:dyDescent="0.25">
      <c r="A365" s="25" t="str">
        <f t="shared" si="6"/>
        <v>Reg2013Peripheral nerves and autonomic nervous system - C47MaleAllEth</v>
      </c>
      <c r="B365" s="42" t="s">
        <v>2</v>
      </c>
      <c r="C365" s="43">
        <v>2013</v>
      </c>
      <c r="D365" s="42" t="s">
        <v>266</v>
      </c>
      <c r="E365" s="42" t="s">
        <v>5</v>
      </c>
      <c r="F365" s="42" t="s">
        <v>12</v>
      </c>
      <c r="G365" s="43">
        <v>4</v>
      </c>
      <c r="H365" s="193">
        <v>0.2</v>
      </c>
    </row>
    <row r="366" spans="1:8" x14ac:dyDescent="0.25">
      <c r="A366" s="25" t="str">
        <f t="shared" si="6"/>
        <v>Reg2013Peripheral nerves and autonomic nervous system - C47MaleMāori</v>
      </c>
      <c r="B366" s="42" t="s">
        <v>2</v>
      </c>
      <c r="C366" s="43">
        <v>2013</v>
      </c>
      <c r="D366" s="42" t="s">
        <v>266</v>
      </c>
      <c r="E366" s="42" t="s">
        <v>5</v>
      </c>
      <c r="F366" s="42" t="s">
        <v>10</v>
      </c>
      <c r="G366" s="43">
        <v>0</v>
      </c>
      <c r="H366" s="193">
        <v>0</v>
      </c>
    </row>
    <row r="367" spans="1:8" x14ac:dyDescent="0.25">
      <c r="A367" s="25" t="str">
        <f t="shared" si="6"/>
        <v>Reg2013Peripheral nerves and autonomic nervous system - C47MaleNon-Māori</v>
      </c>
      <c r="B367" s="42" t="s">
        <v>2</v>
      </c>
      <c r="C367" s="43">
        <v>2013</v>
      </c>
      <c r="D367" s="42" t="s">
        <v>266</v>
      </c>
      <c r="E367" s="42" t="s">
        <v>5</v>
      </c>
      <c r="F367" s="42" t="s">
        <v>11</v>
      </c>
      <c r="G367" s="43">
        <v>4</v>
      </c>
      <c r="H367" s="193">
        <v>0.2</v>
      </c>
    </row>
    <row r="368" spans="1:8" x14ac:dyDescent="0.25">
      <c r="A368" s="25" t="str">
        <f t="shared" si="6"/>
        <v>Reg2013Peritoneum - C48AllSexAllEth</v>
      </c>
      <c r="B368" s="42" t="s">
        <v>2</v>
      </c>
      <c r="C368" s="43">
        <v>2013</v>
      </c>
      <c r="D368" s="42" t="s">
        <v>267</v>
      </c>
      <c r="E368" s="42" t="s">
        <v>3</v>
      </c>
      <c r="F368" s="42" t="s">
        <v>12</v>
      </c>
      <c r="G368" s="43">
        <v>30</v>
      </c>
      <c r="H368" s="193">
        <v>0.5</v>
      </c>
    </row>
    <row r="369" spans="1:8" x14ac:dyDescent="0.25">
      <c r="A369" s="25" t="str">
        <f t="shared" si="6"/>
        <v>Reg2013Peritoneum - C48AllSexMāori</v>
      </c>
      <c r="B369" s="42" t="s">
        <v>2</v>
      </c>
      <c r="C369" s="43">
        <v>2013</v>
      </c>
      <c r="D369" s="42" t="s">
        <v>267</v>
      </c>
      <c r="E369" s="42" t="s">
        <v>3</v>
      </c>
      <c r="F369" s="42" t="s">
        <v>10</v>
      </c>
      <c r="G369" s="43">
        <v>6</v>
      </c>
      <c r="H369" s="193">
        <v>1.1000000000000001</v>
      </c>
    </row>
    <row r="370" spans="1:8" x14ac:dyDescent="0.25">
      <c r="A370" s="25" t="str">
        <f t="shared" si="6"/>
        <v>Reg2013Peritoneum - C48AllSexNon-Māori</v>
      </c>
      <c r="B370" s="42" t="s">
        <v>2</v>
      </c>
      <c r="C370" s="43">
        <v>2013</v>
      </c>
      <c r="D370" s="42" t="s">
        <v>267</v>
      </c>
      <c r="E370" s="42" t="s">
        <v>3</v>
      </c>
      <c r="F370" s="42" t="s">
        <v>11</v>
      </c>
      <c r="G370" s="43">
        <v>24</v>
      </c>
      <c r="H370" s="193">
        <v>0.5</v>
      </c>
    </row>
    <row r="371" spans="1:8" x14ac:dyDescent="0.25">
      <c r="A371" s="25" t="str">
        <f t="shared" ref="A371:A434" si="7">B371&amp;C371&amp;D371&amp;E371&amp;F371</f>
        <v>Reg2013Peritoneum - C48FemaleAllEth</v>
      </c>
      <c r="B371" s="42" t="s">
        <v>2</v>
      </c>
      <c r="C371" s="43">
        <v>2013</v>
      </c>
      <c r="D371" s="42" t="s">
        <v>267</v>
      </c>
      <c r="E371" s="42" t="s">
        <v>4</v>
      </c>
      <c r="F371" s="42" t="s">
        <v>12</v>
      </c>
      <c r="G371" s="43">
        <v>19</v>
      </c>
      <c r="H371" s="193">
        <v>0.6</v>
      </c>
    </row>
    <row r="372" spans="1:8" x14ac:dyDescent="0.25">
      <c r="A372" s="25" t="str">
        <f t="shared" si="7"/>
        <v>Reg2013Peritoneum - C48FemaleMāori</v>
      </c>
      <c r="B372" s="42" t="s">
        <v>2</v>
      </c>
      <c r="C372" s="43">
        <v>2013</v>
      </c>
      <c r="D372" s="42" t="s">
        <v>267</v>
      </c>
      <c r="E372" s="42" t="s">
        <v>4</v>
      </c>
      <c r="F372" s="42" t="s">
        <v>10</v>
      </c>
      <c r="G372" s="43">
        <v>2</v>
      </c>
      <c r="H372" s="193">
        <v>0.8</v>
      </c>
    </row>
    <row r="373" spans="1:8" x14ac:dyDescent="0.25">
      <c r="A373" s="25" t="str">
        <f t="shared" si="7"/>
        <v>Reg2013Peritoneum - C48FemaleNon-Māori</v>
      </c>
      <c r="B373" s="42" t="s">
        <v>2</v>
      </c>
      <c r="C373" s="43">
        <v>2013</v>
      </c>
      <c r="D373" s="42" t="s">
        <v>267</v>
      </c>
      <c r="E373" s="42" t="s">
        <v>4</v>
      </c>
      <c r="F373" s="42" t="s">
        <v>11</v>
      </c>
      <c r="G373" s="43">
        <v>17</v>
      </c>
      <c r="H373" s="193">
        <v>0.6</v>
      </c>
    </row>
    <row r="374" spans="1:8" x14ac:dyDescent="0.25">
      <c r="A374" s="25" t="str">
        <f t="shared" si="7"/>
        <v>Reg2013Peritoneum - C48MaleAllEth</v>
      </c>
      <c r="B374" s="42" t="s">
        <v>2</v>
      </c>
      <c r="C374" s="43">
        <v>2013</v>
      </c>
      <c r="D374" s="42" t="s">
        <v>267</v>
      </c>
      <c r="E374" s="42" t="s">
        <v>5</v>
      </c>
      <c r="F374" s="42" t="s">
        <v>12</v>
      </c>
      <c r="G374" s="43">
        <v>11</v>
      </c>
      <c r="H374" s="193">
        <v>0.4</v>
      </c>
    </row>
    <row r="375" spans="1:8" x14ac:dyDescent="0.25">
      <c r="A375" s="25" t="str">
        <f t="shared" si="7"/>
        <v>Reg2013Peritoneum - C48MaleMāori</v>
      </c>
      <c r="B375" s="42" t="s">
        <v>2</v>
      </c>
      <c r="C375" s="43">
        <v>2013</v>
      </c>
      <c r="D375" s="42" t="s">
        <v>267</v>
      </c>
      <c r="E375" s="42" t="s">
        <v>5</v>
      </c>
      <c r="F375" s="42" t="s">
        <v>10</v>
      </c>
      <c r="G375" s="43">
        <v>4</v>
      </c>
      <c r="H375" s="193">
        <v>1.4</v>
      </c>
    </row>
    <row r="376" spans="1:8" x14ac:dyDescent="0.25">
      <c r="A376" s="25" t="str">
        <f t="shared" si="7"/>
        <v>Reg2013Peritoneum - C48MaleNon-Māori</v>
      </c>
      <c r="B376" s="42" t="s">
        <v>2</v>
      </c>
      <c r="C376" s="43">
        <v>2013</v>
      </c>
      <c r="D376" s="42" t="s">
        <v>267</v>
      </c>
      <c r="E376" s="42" t="s">
        <v>5</v>
      </c>
      <c r="F376" s="42" t="s">
        <v>11</v>
      </c>
      <c r="G376" s="43">
        <v>7</v>
      </c>
      <c r="H376" s="193">
        <v>0.3</v>
      </c>
    </row>
    <row r="377" spans="1:8" x14ac:dyDescent="0.25">
      <c r="A377" s="25" t="str">
        <f t="shared" si="7"/>
        <v>Reg2013Connective tissue - C49AllSexAllEth</v>
      </c>
      <c r="B377" s="42" t="s">
        <v>2</v>
      </c>
      <c r="C377" s="43">
        <v>2013</v>
      </c>
      <c r="D377" s="42" t="s">
        <v>268</v>
      </c>
      <c r="E377" s="42" t="s">
        <v>3</v>
      </c>
      <c r="F377" s="42" t="s">
        <v>12</v>
      </c>
      <c r="G377" s="43">
        <v>105</v>
      </c>
      <c r="H377" s="193">
        <v>1.8</v>
      </c>
    </row>
    <row r="378" spans="1:8" x14ac:dyDescent="0.25">
      <c r="A378" s="25" t="str">
        <f t="shared" si="7"/>
        <v>Reg2013Connective tissue - C49AllSexMāori</v>
      </c>
      <c r="B378" s="42" t="s">
        <v>2</v>
      </c>
      <c r="C378" s="43">
        <v>2013</v>
      </c>
      <c r="D378" s="42" t="s">
        <v>268</v>
      </c>
      <c r="E378" s="42" t="s">
        <v>3</v>
      </c>
      <c r="F378" s="42" t="s">
        <v>10</v>
      </c>
      <c r="G378" s="43">
        <v>8</v>
      </c>
      <c r="H378" s="193">
        <v>1.5</v>
      </c>
    </row>
    <row r="379" spans="1:8" x14ac:dyDescent="0.25">
      <c r="A379" s="25" t="str">
        <f t="shared" si="7"/>
        <v>Reg2013Connective tissue - C49AllSexNon-Māori</v>
      </c>
      <c r="B379" s="42" t="s">
        <v>2</v>
      </c>
      <c r="C379" s="43">
        <v>2013</v>
      </c>
      <c r="D379" s="42" t="s">
        <v>268</v>
      </c>
      <c r="E379" s="42" t="s">
        <v>3</v>
      </c>
      <c r="F379" s="42" t="s">
        <v>11</v>
      </c>
      <c r="G379" s="43">
        <v>97</v>
      </c>
      <c r="H379" s="193">
        <v>1.9</v>
      </c>
    </row>
    <row r="380" spans="1:8" x14ac:dyDescent="0.25">
      <c r="A380" s="25" t="str">
        <f t="shared" si="7"/>
        <v>Reg2013Connective tissue - C49FemaleAllEth</v>
      </c>
      <c r="B380" s="42" t="s">
        <v>2</v>
      </c>
      <c r="C380" s="43">
        <v>2013</v>
      </c>
      <c r="D380" s="42" t="s">
        <v>268</v>
      </c>
      <c r="E380" s="42" t="s">
        <v>4</v>
      </c>
      <c r="F380" s="42" t="s">
        <v>12</v>
      </c>
      <c r="G380" s="43">
        <v>45</v>
      </c>
      <c r="H380" s="193">
        <v>1.6</v>
      </c>
    </row>
    <row r="381" spans="1:8" x14ac:dyDescent="0.25">
      <c r="A381" s="25" t="str">
        <f t="shared" si="7"/>
        <v>Reg2013Connective tissue - C49FemaleMāori</v>
      </c>
      <c r="B381" s="42" t="s">
        <v>2</v>
      </c>
      <c r="C381" s="43">
        <v>2013</v>
      </c>
      <c r="D381" s="42" t="s">
        <v>268</v>
      </c>
      <c r="E381" s="42" t="s">
        <v>4</v>
      </c>
      <c r="F381" s="42" t="s">
        <v>10</v>
      </c>
      <c r="G381" s="43">
        <v>6</v>
      </c>
      <c r="H381" s="193">
        <v>2.1</v>
      </c>
    </row>
    <row r="382" spans="1:8" x14ac:dyDescent="0.25">
      <c r="A382" s="25" t="str">
        <f t="shared" si="7"/>
        <v>Reg2013Connective tissue - C49FemaleNon-Māori</v>
      </c>
      <c r="B382" s="42" t="s">
        <v>2</v>
      </c>
      <c r="C382" s="43">
        <v>2013</v>
      </c>
      <c r="D382" s="42" t="s">
        <v>268</v>
      </c>
      <c r="E382" s="42" t="s">
        <v>4</v>
      </c>
      <c r="F382" s="42" t="s">
        <v>11</v>
      </c>
      <c r="G382" s="43">
        <v>39</v>
      </c>
      <c r="H382" s="193">
        <v>1.6</v>
      </c>
    </row>
    <row r="383" spans="1:8" x14ac:dyDescent="0.25">
      <c r="A383" s="25" t="str">
        <f t="shared" si="7"/>
        <v>Reg2013Connective tissue - C49MaleAllEth</v>
      </c>
      <c r="B383" s="42" t="s">
        <v>2</v>
      </c>
      <c r="C383" s="43">
        <v>2013</v>
      </c>
      <c r="D383" s="42" t="s">
        <v>268</v>
      </c>
      <c r="E383" s="42" t="s">
        <v>5</v>
      </c>
      <c r="F383" s="42" t="s">
        <v>12</v>
      </c>
      <c r="G383" s="43">
        <v>60</v>
      </c>
      <c r="H383" s="193">
        <v>2.1</v>
      </c>
    </row>
    <row r="384" spans="1:8" x14ac:dyDescent="0.25">
      <c r="A384" s="25" t="str">
        <f t="shared" si="7"/>
        <v>Reg2013Connective tissue - C49MaleMāori</v>
      </c>
      <c r="B384" s="42" t="s">
        <v>2</v>
      </c>
      <c r="C384" s="43">
        <v>2013</v>
      </c>
      <c r="D384" s="42" t="s">
        <v>268</v>
      </c>
      <c r="E384" s="42" t="s">
        <v>5</v>
      </c>
      <c r="F384" s="42" t="s">
        <v>10</v>
      </c>
      <c r="G384" s="43">
        <v>2</v>
      </c>
      <c r="H384" s="193">
        <v>0.7</v>
      </c>
    </row>
    <row r="385" spans="1:8" x14ac:dyDescent="0.25">
      <c r="A385" s="25" t="str">
        <f t="shared" si="7"/>
        <v>Reg2013Connective tissue - C49MaleNon-Māori</v>
      </c>
      <c r="B385" s="42" t="s">
        <v>2</v>
      </c>
      <c r="C385" s="43">
        <v>2013</v>
      </c>
      <c r="D385" s="42" t="s">
        <v>268</v>
      </c>
      <c r="E385" s="42" t="s">
        <v>5</v>
      </c>
      <c r="F385" s="42" t="s">
        <v>11</v>
      </c>
      <c r="G385" s="43">
        <v>58</v>
      </c>
      <c r="H385" s="193">
        <v>2.2000000000000002</v>
      </c>
    </row>
    <row r="386" spans="1:8" x14ac:dyDescent="0.25">
      <c r="A386" s="25" t="str">
        <f t="shared" si="7"/>
        <v>Reg2013Breast - C50AllSexAllEth</v>
      </c>
      <c r="B386" s="42" t="s">
        <v>2</v>
      </c>
      <c r="C386" s="43">
        <v>2013</v>
      </c>
      <c r="D386" s="42" t="s">
        <v>21</v>
      </c>
      <c r="E386" s="42" t="s">
        <v>3</v>
      </c>
      <c r="F386" s="42" t="s">
        <v>12</v>
      </c>
      <c r="G386" s="43">
        <v>3046</v>
      </c>
      <c r="H386" s="193">
        <v>49.6</v>
      </c>
    </row>
    <row r="387" spans="1:8" x14ac:dyDescent="0.25">
      <c r="A387" s="25" t="str">
        <f t="shared" si="7"/>
        <v>Reg2013Breast - C50AllSexMāori</v>
      </c>
      <c r="B387" s="42" t="s">
        <v>2</v>
      </c>
      <c r="C387" s="43">
        <v>2013</v>
      </c>
      <c r="D387" s="42" t="s">
        <v>21</v>
      </c>
      <c r="E387" s="42" t="s">
        <v>3</v>
      </c>
      <c r="F387" s="42" t="s">
        <v>10</v>
      </c>
      <c r="G387" s="43">
        <v>382</v>
      </c>
      <c r="H387" s="193">
        <v>67.7</v>
      </c>
    </row>
    <row r="388" spans="1:8" x14ac:dyDescent="0.25">
      <c r="A388" s="25" t="str">
        <f t="shared" si="7"/>
        <v>Reg2013Breast - C50AllSexNon-Māori</v>
      </c>
      <c r="B388" s="42" t="s">
        <v>2</v>
      </c>
      <c r="C388" s="43">
        <v>2013</v>
      </c>
      <c r="D388" s="42" t="s">
        <v>21</v>
      </c>
      <c r="E388" s="42" t="s">
        <v>3</v>
      </c>
      <c r="F388" s="42" t="s">
        <v>11</v>
      </c>
      <c r="G388" s="43">
        <v>2664</v>
      </c>
      <c r="H388" s="193">
        <v>47.9</v>
      </c>
    </row>
    <row r="389" spans="1:8" x14ac:dyDescent="0.25">
      <c r="A389" s="25" t="str">
        <f t="shared" si="7"/>
        <v>Reg2013Breast - C50FemaleAllEth</v>
      </c>
      <c r="B389" s="42" t="s">
        <v>2</v>
      </c>
      <c r="C389" s="43">
        <v>2013</v>
      </c>
      <c r="D389" s="42" t="s">
        <v>21</v>
      </c>
      <c r="E389" s="42" t="s">
        <v>4</v>
      </c>
      <c r="F389" s="42" t="s">
        <v>12</v>
      </c>
      <c r="G389" s="43">
        <v>3020</v>
      </c>
      <c r="H389" s="193">
        <v>94.4</v>
      </c>
    </row>
    <row r="390" spans="1:8" x14ac:dyDescent="0.25">
      <c r="A390" s="25" t="str">
        <f t="shared" si="7"/>
        <v>Reg2013Breast - C50FemaleMāori</v>
      </c>
      <c r="B390" s="42" t="s">
        <v>2</v>
      </c>
      <c r="C390" s="43">
        <v>2013</v>
      </c>
      <c r="D390" s="42" t="s">
        <v>21</v>
      </c>
      <c r="E390" s="42" t="s">
        <v>4</v>
      </c>
      <c r="F390" s="42" t="s">
        <v>10</v>
      </c>
      <c r="G390" s="43">
        <v>381</v>
      </c>
      <c r="H390" s="193">
        <v>125.4</v>
      </c>
    </row>
    <row r="391" spans="1:8" x14ac:dyDescent="0.25">
      <c r="A391" s="25" t="str">
        <f t="shared" si="7"/>
        <v>Reg2013Breast - C50FemaleNon-Māori</v>
      </c>
      <c r="B391" s="42" t="s">
        <v>2</v>
      </c>
      <c r="C391" s="43">
        <v>2013</v>
      </c>
      <c r="D391" s="42" t="s">
        <v>21</v>
      </c>
      <c r="E391" s="42" t="s">
        <v>4</v>
      </c>
      <c r="F391" s="42" t="s">
        <v>11</v>
      </c>
      <c r="G391" s="43">
        <v>2639</v>
      </c>
      <c r="H391" s="193">
        <v>91.3</v>
      </c>
    </row>
    <row r="392" spans="1:8" x14ac:dyDescent="0.25">
      <c r="A392" s="25" t="str">
        <f t="shared" si="7"/>
        <v>Reg2013Breast - C50MaleAllEth</v>
      </c>
      <c r="B392" s="42" t="s">
        <v>2</v>
      </c>
      <c r="C392" s="43">
        <v>2013</v>
      </c>
      <c r="D392" s="42" t="s">
        <v>21</v>
      </c>
      <c r="E392" s="42" t="s">
        <v>5</v>
      </c>
      <c r="F392" s="42" t="s">
        <v>12</v>
      </c>
      <c r="G392" s="43">
        <v>26</v>
      </c>
      <c r="H392" s="193">
        <v>0.8</v>
      </c>
    </row>
    <row r="393" spans="1:8" x14ac:dyDescent="0.25">
      <c r="A393" s="25" t="str">
        <f t="shared" si="7"/>
        <v>Reg2013Breast - C50MaleMāori</v>
      </c>
      <c r="B393" s="42" t="s">
        <v>2</v>
      </c>
      <c r="C393" s="43">
        <v>2013</v>
      </c>
      <c r="D393" s="42" t="s">
        <v>21</v>
      </c>
      <c r="E393" s="42" t="s">
        <v>5</v>
      </c>
      <c r="F393" s="42" t="s">
        <v>10</v>
      </c>
      <c r="G393" s="43">
        <v>1</v>
      </c>
      <c r="H393" s="193">
        <v>0.4</v>
      </c>
    </row>
    <row r="394" spans="1:8" x14ac:dyDescent="0.25">
      <c r="A394" s="25" t="str">
        <f t="shared" si="7"/>
        <v>Reg2013Breast - C50MaleNon-Māori</v>
      </c>
      <c r="B394" s="42" t="s">
        <v>2</v>
      </c>
      <c r="C394" s="43">
        <v>2013</v>
      </c>
      <c r="D394" s="42" t="s">
        <v>21</v>
      </c>
      <c r="E394" s="42" t="s">
        <v>5</v>
      </c>
      <c r="F394" s="42" t="s">
        <v>11</v>
      </c>
      <c r="G394" s="43">
        <v>25</v>
      </c>
      <c r="H394" s="193">
        <v>0.8</v>
      </c>
    </row>
    <row r="395" spans="1:8" x14ac:dyDescent="0.25">
      <c r="A395" s="25" t="str">
        <f t="shared" si="7"/>
        <v>Reg2013Chapter - Breast - C50AllSexAllEth</v>
      </c>
      <c r="B395" s="42" t="s">
        <v>2</v>
      </c>
      <c r="C395" s="43">
        <v>2013</v>
      </c>
      <c r="D395" s="42" t="s">
        <v>343</v>
      </c>
      <c r="E395" s="42" t="s">
        <v>3</v>
      </c>
      <c r="F395" s="42" t="s">
        <v>12</v>
      </c>
      <c r="G395" s="43">
        <v>3046</v>
      </c>
      <c r="H395" s="193">
        <v>49.6</v>
      </c>
    </row>
    <row r="396" spans="1:8" x14ac:dyDescent="0.25">
      <c r="A396" s="25" t="str">
        <f t="shared" si="7"/>
        <v>Reg2013Chapter - Breast - C50AllSexMāori</v>
      </c>
      <c r="B396" s="42" t="s">
        <v>2</v>
      </c>
      <c r="C396" s="43">
        <v>2013</v>
      </c>
      <c r="D396" s="42" t="s">
        <v>343</v>
      </c>
      <c r="E396" s="42" t="s">
        <v>3</v>
      </c>
      <c r="F396" s="42" t="s">
        <v>10</v>
      </c>
      <c r="G396" s="43">
        <v>382</v>
      </c>
      <c r="H396" s="193">
        <v>67.7</v>
      </c>
    </row>
    <row r="397" spans="1:8" x14ac:dyDescent="0.25">
      <c r="A397" s="25" t="str">
        <f t="shared" si="7"/>
        <v>Reg2013Chapter - Breast - C50AllSexNon-Māori</v>
      </c>
      <c r="B397" s="42" t="s">
        <v>2</v>
      </c>
      <c r="C397" s="43">
        <v>2013</v>
      </c>
      <c r="D397" s="42" t="s">
        <v>343</v>
      </c>
      <c r="E397" s="42" t="s">
        <v>3</v>
      </c>
      <c r="F397" s="42" t="s">
        <v>11</v>
      </c>
      <c r="G397" s="43">
        <v>2664</v>
      </c>
      <c r="H397" s="193">
        <v>47.9</v>
      </c>
    </row>
    <row r="398" spans="1:8" x14ac:dyDescent="0.25">
      <c r="A398" s="25" t="str">
        <f t="shared" si="7"/>
        <v>Reg2013Chapter - Breast - C50FemaleAllEth</v>
      </c>
      <c r="B398" s="42" t="s">
        <v>2</v>
      </c>
      <c r="C398" s="43">
        <v>2013</v>
      </c>
      <c r="D398" s="42" t="s">
        <v>343</v>
      </c>
      <c r="E398" s="42" t="s">
        <v>4</v>
      </c>
      <c r="F398" s="42" t="s">
        <v>12</v>
      </c>
      <c r="G398" s="43">
        <v>3020</v>
      </c>
      <c r="H398" s="193">
        <v>94.4</v>
      </c>
    </row>
    <row r="399" spans="1:8" x14ac:dyDescent="0.25">
      <c r="A399" s="25" t="str">
        <f t="shared" si="7"/>
        <v>Reg2013Chapter - Breast - C50FemaleMāori</v>
      </c>
      <c r="B399" s="42" t="s">
        <v>2</v>
      </c>
      <c r="C399" s="43">
        <v>2013</v>
      </c>
      <c r="D399" s="42" t="s">
        <v>343</v>
      </c>
      <c r="E399" s="42" t="s">
        <v>4</v>
      </c>
      <c r="F399" s="42" t="s">
        <v>10</v>
      </c>
      <c r="G399" s="43">
        <v>381</v>
      </c>
      <c r="H399" s="193">
        <v>125.4</v>
      </c>
    </row>
    <row r="400" spans="1:8" x14ac:dyDescent="0.25">
      <c r="A400" s="25" t="str">
        <f t="shared" si="7"/>
        <v>Reg2013Chapter - Breast - C50FemaleNon-Māori</v>
      </c>
      <c r="B400" s="42" t="s">
        <v>2</v>
      </c>
      <c r="C400" s="43">
        <v>2013</v>
      </c>
      <c r="D400" s="42" t="s">
        <v>343</v>
      </c>
      <c r="E400" s="42" t="s">
        <v>4</v>
      </c>
      <c r="F400" s="42" t="s">
        <v>11</v>
      </c>
      <c r="G400" s="43">
        <v>2639</v>
      </c>
      <c r="H400" s="193">
        <v>91.3</v>
      </c>
    </row>
    <row r="401" spans="1:8" x14ac:dyDescent="0.25">
      <c r="A401" s="25" t="str">
        <f t="shared" si="7"/>
        <v>Reg2013Chapter - Breast - C50MaleAllEth</v>
      </c>
      <c r="B401" s="42" t="s">
        <v>2</v>
      </c>
      <c r="C401" s="43">
        <v>2013</v>
      </c>
      <c r="D401" s="42" t="s">
        <v>343</v>
      </c>
      <c r="E401" s="42" t="s">
        <v>5</v>
      </c>
      <c r="F401" s="42" t="s">
        <v>12</v>
      </c>
      <c r="G401" s="43">
        <v>26</v>
      </c>
      <c r="H401" s="193">
        <v>0.8</v>
      </c>
    </row>
    <row r="402" spans="1:8" x14ac:dyDescent="0.25">
      <c r="A402" s="25" t="str">
        <f t="shared" si="7"/>
        <v>Reg2013Chapter - Breast - C50MaleMāori</v>
      </c>
      <c r="B402" s="42" t="s">
        <v>2</v>
      </c>
      <c r="C402" s="43">
        <v>2013</v>
      </c>
      <c r="D402" s="42" t="s">
        <v>343</v>
      </c>
      <c r="E402" s="42" t="s">
        <v>5</v>
      </c>
      <c r="F402" s="42" t="s">
        <v>10</v>
      </c>
      <c r="G402" s="43">
        <v>1</v>
      </c>
      <c r="H402" s="193">
        <v>0.4</v>
      </c>
    </row>
    <row r="403" spans="1:8" x14ac:dyDescent="0.25">
      <c r="A403" s="25" t="str">
        <f t="shared" si="7"/>
        <v>Reg2013Chapter - Breast - C50MaleNon-Māori</v>
      </c>
      <c r="B403" s="42" t="s">
        <v>2</v>
      </c>
      <c r="C403" s="43">
        <v>2013</v>
      </c>
      <c r="D403" s="42" t="s">
        <v>343</v>
      </c>
      <c r="E403" s="42" t="s">
        <v>5</v>
      </c>
      <c r="F403" s="42" t="s">
        <v>11</v>
      </c>
      <c r="G403" s="43">
        <v>25</v>
      </c>
      <c r="H403" s="193">
        <v>0.8</v>
      </c>
    </row>
    <row r="404" spans="1:8" x14ac:dyDescent="0.25">
      <c r="A404" s="25" t="str">
        <f t="shared" si="7"/>
        <v>Reg2013Female genital organs - C51-C58FemaleAllEth</v>
      </c>
      <c r="B404" s="42" t="s">
        <v>2</v>
      </c>
      <c r="C404" s="43">
        <v>2013</v>
      </c>
      <c r="D404" s="42" t="s">
        <v>269</v>
      </c>
      <c r="E404" s="42" t="s">
        <v>4</v>
      </c>
      <c r="F404" s="42" t="s">
        <v>12</v>
      </c>
      <c r="G404" s="43">
        <v>1126</v>
      </c>
      <c r="H404" s="193">
        <v>35.4</v>
      </c>
    </row>
    <row r="405" spans="1:8" x14ac:dyDescent="0.25">
      <c r="A405" s="25" t="str">
        <f t="shared" si="7"/>
        <v>Reg2013Female genital organs - C51-C58FemaleMāori</v>
      </c>
      <c r="B405" s="42" t="s">
        <v>2</v>
      </c>
      <c r="C405" s="43">
        <v>2013</v>
      </c>
      <c r="D405" s="42" t="s">
        <v>269</v>
      </c>
      <c r="E405" s="42" t="s">
        <v>4</v>
      </c>
      <c r="F405" s="42" t="s">
        <v>10</v>
      </c>
      <c r="G405" s="43">
        <v>147</v>
      </c>
      <c r="H405" s="193">
        <v>48.8</v>
      </c>
    </row>
    <row r="406" spans="1:8" x14ac:dyDescent="0.25">
      <c r="A406" s="25" t="str">
        <f t="shared" si="7"/>
        <v>Reg2013Female genital organs - C51-C58FemaleNon-Māori</v>
      </c>
      <c r="B406" s="42" t="s">
        <v>2</v>
      </c>
      <c r="C406" s="43">
        <v>2013</v>
      </c>
      <c r="D406" s="42" t="s">
        <v>269</v>
      </c>
      <c r="E406" s="42" t="s">
        <v>4</v>
      </c>
      <c r="F406" s="42" t="s">
        <v>11</v>
      </c>
      <c r="G406" s="43">
        <v>979</v>
      </c>
      <c r="H406" s="193">
        <v>33.9</v>
      </c>
    </row>
    <row r="407" spans="1:8" x14ac:dyDescent="0.25">
      <c r="A407" s="25" t="str">
        <f t="shared" si="7"/>
        <v>Reg2013Vulva - C51FemaleAllEth</v>
      </c>
      <c r="B407" s="42" t="s">
        <v>2</v>
      </c>
      <c r="C407" s="43">
        <v>2013</v>
      </c>
      <c r="D407" s="42" t="s">
        <v>46</v>
      </c>
      <c r="E407" s="42" t="s">
        <v>4</v>
      </c>
      <c r="F407" s="42" t="s">
        <v>12</v>
      </c>
      <c r="G407" s="43">
        <v>56</v>
      </c>
      <c r="H407" s="193">
        <v>1.5</v>
      </c>
    </row>
    <row r="408" spans="1:8" x14ac:dyDescent="0.25">
      <c r="A408" s="25" t="str">
        <f t="shared" si="7"/>
        <v>Reg2013Vulva - C51FemaleMāori</v>
      </c>
      <c r="B408" s="42" t="s">
        <v>2</v>
      </c>
      <c r="C408" s="43">
        <v>2013</v>
      </c>
      <c r="D408" s="42" t="s">
        <v>46</v>
      </c>
      <c r="E408" s="42" t="s">
        <v>4</v>
      </c>
      <c r="F408" s="42" t="s">
        <v>10</v>
      </c>
      <c r="G408" s="43">
        <v>7</v>
      </c>
      <c r="H408" s="193">
        <v>2.2999999999999998</v>
      </c>
    </row>
    <row r="409" spans="1:8" x14ac:dyDescent="0.25">
      <c r="A409" s="25" t="str">
        <f t="shared" si="7"/>
        <v>Reg2013Vulva - C51FemaleNon-Māori</v>
      </c>
      <c r="B409" s="42" t="s">
        <v>2</v>
      </c>
      <c r="C409" s="43">
        <v>2013</v>
      </c>
      <c r="D409" s="42" t="s">
        <v>46</v>
      </c>
      <c r="E409" s="42" t="s">
        <v>4</v>
      </c>
      <c r="F409" s="42" t="s">
        <v>11</v>
      </c>
      <c r="G409" s="43">
        <v>49</v>
      </c>
      <c r="H409" s="193">
        <v>1.4</v>
      </c>
    </row>
    <row r="410" spans="1:8" x14ac:dyDescent="0.25">
      <c r="A410" s="25" t="str">
        <f t="shared" si="7"/>
        <v>Reg2013Vagina - C52FemaleAllEth</v>
      </c>
      <c r="B410" s="42" t="s">
        <v>2</v>
      </c>
      <c r="C410" s="43">
        <v>2013</v>
      </c>
      <c r="D410" s="42" t="s">
        <v>45</v>
      </c>
      <c r="E410" s="42" t="s">
        <v>4</v>
      </c>
      <c r="F410" s="42" t="s">
        <v>12</v>
      </c>
      <c r="G410" s="43">
        <v>23</v>
      </c>
      <c r="H410" s="193">
        <v>0.7</v>
      </c>
    </row>
    <row r="411" spans="1:8" x14ac:dyDescent="0.25">
      <c r="A411" s="25" t="str">
        <f t="shared" si="7"/>
        <v>Reg2013Vagina - C52FemaleMāori</v>
      </c>
      <c r="B411" s="42" t="s">
        <v>2</v>
      </c>
      <c r="C411" s="43">
        <v>2013</v>
      </c>
      <c r="D411" s="42" t="s">
        <v>45</v>
      </c>
      <c r="E411" s="42" t="s">
        <v>4</v>
      </c>
      <c r="F411" s="42" t="s">
        <v>10</v>
      </c>
      <c r="G411" s="43">
        <v>6</v>
      </c>
      <c r="H411" s="193">
        <v>1.9</v>
      </c>
    </row>
    <row r="412" spans="1:8" x14ac:dyDescent="0.25">
      <c r="A412" s="25" t="str">
        <f t="shared" si="7"/>
        <v>Reg2013Vagina - C52FemaleNon-Māori</v>
      </c>
      <c r="B412" s="42" t="s">
        <v>2</v>
      </c>
      <c r="C412" s="43">
        <v>2013</v>
      </c>
      <c r="D412" s="42" t="s">
        <v>45</v>
      </c>
      <c r="E412" s="42" t="s">
        <v>4</v>
      </c>
      <c r="F412" s="42" t="s">
        <v>11</v>
      </c>
      <c r="G412" s="43">
        <v>17</v>
      </c>
      <c r="H412" s="193">
        <v>0.6</v>
      </c>
    </row>
    <row r="413" spans="1:8" x14ac:dyDescent="0.25">
      <c r="A413" s="25" t="str">
        <f t="shared" si="7"/>
        <v>Reg2013Cervix - C53FemaleAllEth</v>
      </c>
      <c r="B413" s="42" t="s">
        <v>2</v>
      </c>
      <c r="C413" s="43">
        <v>2013</v>
      </c>
      <c r="D413" s="42" t="s">
        <v>22</v>
      </c>
      <c r="E413" s="42" t="s">
        <v>4</v>
      </c>
      <c r="F413" s="42" t="s">
        <v>12</v>
      </c>
      <c r="G413" s="43">
        <v>158</v>
      </c>
      <c r="H413" s="193">
        <v>6.3</v>
      </c>
    </row>
    <row r="414" spans="1:8" x14ac:dyDescent="0.25">
      <c r="A414" s="25" t="str">
        <f t="shared" si="7"/>
        <v>Reg2013Cervix - C53FemaleMāori</v>
      </c>
      <c r="B414" s="42" t="s">
        <v>2</v>
      </c>
      <c r="C414" s="43">
        <v>2013</v>
      </c>
      <c r="D414" s="42" t="s">
        <v>22</v>
      </c>
      <c r="E414" s="42" t="s">
        <v>4</v>
      </c>
      <c r="F414" s="42" t="s">
        <v>10</v>
      </c>
      <c r="G414" s="43">
        <v>39</v>
      </c>
      <c r="H414" s="193">
        <v>12.7</v>
      </c>
    </row>
    <row r="415" spans="1:8" x14ac:dyDescent="0.25">
      <c r="A415" s="25" t="str">
        <f t="shared" si="7"/>
        <v>Reg2013Cervix - C53FemaleNon-Māori</v>
      </c>
      <c r="B415" s="42" t="s">
        <v>2</v>
      </c>
      <c r="C415" s="43">
        <v>2013</v>
      </c>
      <c r="D415" s="42" t="s">
        <v>22</v>
      </c>
      <c r="E415" s="42" t="s">
        <v>4</v>
      </c>
      <c r="F415" s="42" t="s">
        <v>11</v>
      </c>
      <c r="G415" s="43">
        <v>119</v>
      </c>
      <c r="H415" s="193">
        <v>5.6</v>
      </c>
    </row>
    <row r="416" spans="1:8" x14ac:dyDescent="0.25">
      <c r="A416" s="25" t="str">
        <f t="shared" si="7"/>
        <v>Reg2013Uterus - C54-C55FemaleAllEth</v>
      </c>
      <c r="B416" s="42" t="s">
        <v>2</v>
      </c>
      <c r="C416" s="43">
        <v>2013</v>
      </c>
      <c r="D416" s="42" t="s">
        <v>44</v>
      </c>
      <c r="E416" s="42" t="s">
        <v>4</v>
      </c>
      <c r="F416" s="42" t="s">
        <v>12</v>
      </c>
      <c r="G416" s="43">
        <v>542</v>
      </c>
      <c r="H416" s="193">
        <v>16.8</v>
      </c>
    </row>
    <row r="417" spans="1:8" x14ac:dyDescent="0.25">
      <c r="A417" s="25" t="str">
        <f t="shared" si="7"/>
        <v>Reg2013Uterus - C54-C55FemaleMāori</v>
      </c>
      <c r="B417" s="42" t="s">
        <v>2</v>
      </c>
      <c r="C417" s="43">
        <v>2013</v>
      </c>
      <c r="D417" s="42" t="s">
        <v>44</v>
      </c>
      <c r="E417" s="42" t="s">
        <v>4</v>
      </c>
      <c r="F417" s="42" t="s">
        <v>10</v>
      </c>
      <c r="G417" s="43">
        <v>70</v>
      </c>
      <c r="H417" s="193">
        <v>23.5</v>
      </c>
    </row>
    <row r="418" spans="1:8" x14ac:dyDescent="0.25">
      <c r="A418" s="25" t="str">
        <f t="shared" si="7"/>
        <v>Reg2013Uterus - C54-C55FemaleNon-Māori</v>
      </c>
      <c r="B418" s="42" t="s">
        <v>2</v>
      </c>
      <c r="C418" s="43">
        <v>2013</v>
      </c>
      <c r="D418" s="42" t="s">
        <v>44</v>
      </c>
      <c r="E418" s="42" t="s">
        <v>4</v>
      </c>
      <c r="F418" s="42" t="s">
        <v>11</v>
      </c>
      <c r="G418" s="43">
        <v>472</v>
      </c>
      <c r="H418" s="193">
        <v>16.100000000000001</v>
      </c>
    </row>
    <row r="419" spans="1:8" x14ac:dyDescent="0.25">
      <c r="A419" s="25" t="str">
        <f t="shared" si="7"/>
        <v>Reg2013Ovary - C56FemaleAllEth</v>
      </c>
      <c r="B419" s="42" t="s">
        <v>2</v>
      </c>
      <c r="C419" s="43">
        <v>2013</v>
      </c>
      <c r="D419" s="42" t="s">
        <v>35</v>
      </c>
      <c r="E419" s="42" t="s">
        <v>4</v>
      </c>
      <c r="F419" s="42" t="s">
        <v>12</v>
      </c>
      <c r="G419" s="43">
        <v>290</v>
      </c>
      <c r="H419" s="193">
        <v>8.5</v>
      </c>
    </row>
    <row r="420" spans="1:8" x14ac:dyDescent="0.25">
      <c r="A420" s="25" t="str">
        <f t="shared" si="7"/>
        <v>Reg2013Ovary - C56FemaleMāori</v>
      </c>
      <c r="B420" s="42" t="s">
        <v>2</v>
      </c>
      <c r="C420" s="43">
        <v>2013</v>
      </c>
      <c r="D420" s="42" t="s">
        <v>35</v>
      </c>
      <c r="E420" s="42" t="s">
        <v>4</v>
      </c>
      <c r="F420" s="42" t="s">
        <v>10</v>
      </c>
      <c r="G420" s="43">
        <v>21</v>
      </c>
      <c r="H420" s="193">
        <v>7.1</v>
      </c>
    </row>
    <row r="421" spans="1:8" x14ac:dyDescent="0.25">
      <c r="A421" s="25" t="str">
        <f t="shared" si="7"/>
        <v>Reg2013Ovary - C56FemaleNon-Māori</v>
      </c>
      <c r="B421" s="42" t="s">
        <v>2</v>
      </c>
      <c r="C421" s="43">
        <v>2013</v>
      </c>
      <c r="D421" s="42" t="s">
        <v>35</v>
      </c>
      <c r="E421" s="42" t="s">
        <v>4</v>
      </c>
      <c r="F421" s="42" t="s">
        <v>11</v>
      </c>
      <c r="G421" s="43">
        <v>269</v>
      </c>
      <c r="H421" s="193">
        <v>8.6999999999999993</v>
      </c>
    </row>
    <row r="422" spans="1:8" x14ac:dyDescent="0.25">
      <c r="A422" s="25" t="str">
        <f t="shared" si="7"/>
        <v>Reg2013Other female genital organs - C57FemaleAllEth</v>
      </c>
      <c r="B422" s="42" t="s">
        <v>2</v>
      </c>
      <c r="C422" s="43">
        <v>2013</v>
      </c>
      <c r="D422" s="42" t="s">
        <v>270</v>
      </c>
      <c r="E422" s="42" t="s">
        <v>4</v>
      </c>
      <c r="F422" s="42" t="s">
        <v>12</v>
      </c>
      <c r="G422" s="43">
        <v>55</v>
      </c>
      <c r="H422" s="193">
        <v>1.5</v>
      </c>
    </row>
    <row r="423" spans="1:8" x14ac:dyDescent="0.25">
      <c r="A423" s="25" t="str">
        <f t="shared" si="7"/>
        <v>Reg2013Other female genital organs - C57FemaleMāori</v>
      </c>
      <c r="B423" s="42" t="s">
        <v>2</v>
      </c>
      <c r="C423" s="43">
        <v>2013</v>
      </c>
      <c r="D423" s="42" t="s">
        <v>270</v>
      </c>
      <c r="E423" s="42" t="s">
        <v>4</v>
      </c>
      <c r="F423" s="42" t="s">
        <v>10</v>
      </c>
      <c r="G423" s="43">
        <v>3</v>
      </c>
      <c r="H423" s="193">
        <v>0.9</v>
      </c>
    </row>
    <row r="424" spans="1:8" x14ac:dyDescent="0.25">
      <c r="A424" s="25" t="str">
        <f t="shared" si="7"/>
        <v>Reg2013Other female genital organs - C57FemaleNon-Māori</v>
      </c>
      <c r="B424" s="42" t="s">
        <v>2</v>
      </c>
      <c r="C424" s="43">
        <v>2013</v>
      </c>
      <c r="D424" s="42" t="s">
        <v>270</v>
      </c>
      <c r="E424" s="42" t="s">
        <v>4</v>
      </c>
      <c r="F424" s="42" t="s">
        <v>11</v>
      </c>
      <c r="G424" s="43">
        <v>52</v>
      </c>
      <c r="H424" s="193">
        <v>1.5</v>
      </c>
    </row>
    <row r="425" spans="1:8" x14ac:dyDescent="0.25">
      <c r="A425" s="25" t="str">
        <f t="shared" si="7"/>
        <v>Reg2013Placenta - C58FemaleAllEth</v>
      </c>
      <c r="B425" s="42" t="s">
        <v>2</v>
      </c>
      <c r="C425" s="43">
        <v>2013</v>
      </c>
      <c r="D425" s="42" t="s">
        <v>48</v>
      </c>
      <c r="E425" s="42" t="s">
        <v>4</v>
      </c>
      <c r="F425" s="42" t="s">
        <v>12</v>
      </c>
      <c r="G425" s="43">
        <v>2</v>
      </c>
      <c r="H425" s="193">
        <v>0.1</v>
      </c>
    </row>
    <row r="426" spans="1:8" x14ac:dyDescent="0.25">
      <c r="A426" s="25" t="str">
        <f t="shared" si="7"/>
        <v>Reg2013Placenta - C58FemaleMāori</v>
      </c>
      <c r="B426" s="42" t="s">
        <v>2</v>
      </c>
      <c r="C426" s="43">
        <v>2013</v>
      </c>
      <c r="D426" s="42" t="s">
        <v>48</v>
      </c>
      <c r="E426" s="42" t="s">
        <v>4</v>
      </c>
      <c r="F426" s="42" t="s">
        <v>10</v>
      </c>
      <c r="G426" s="43">
        <v>1</v>
      </c>
      <c r="H426" s="193">
        <v>0.3</v>
      </c>
    </row>
    <row r="427" spans="1:8" x14ac:dyDescent="0.25">
      <c r="A427" s="25" t="str">
        <f t="shared" si="7"/>
        <v>Reg2013Placenta - C58FemaleNon-Māori</v>
      </c>
      <c r="B427" s="42" t="s">
        <v>2</v>
      </c>
      <c r="C427" s="43">
        <v>2013</v>
      </c>
      <c r="D427" s="42" t="s">
        <v>48</v>
      </c>
      <c r="E427" s="42" t="s">
        <v>4</v>
      </c>
      <c r="F427" s="42" t="s">
        <v>11</v>
      </c>
      <c r="G427" s="43">
        <v>1</v>
      </c>
      <c r="H427" s="193">
        <v>0</v>
      </c>
    </row>
    <row r="428" spans="1:8" x14ac:dyDescent="0.25">
      <c r="A428" s="25" t="str">
        <f t="shared" si="7"/>
        <v>Reg2013Male genital organs - C60-C63MaleAllEth</v>
      </c>
      <c r="B428" s="42" t="s">
        <v>2</v>
      </c>
      <c r="C428" s="43">
        <v>2013</v>
      </c>
      <c r="D428" s="42" t="s">
        <v>271</v>
      </c>
      <c r="E428" s="42" t="s">
        <v>5</v>
      </c>
      <c r="F428" s="42" t="s">
        <v>12</v>
      </c>
      <c r="G428" s="43">
        <v>3288</v>
      </c>
      <c r="H428" s="193">
        <v>102.7</v>
      </c>
    </row>
    <row r="429" spans="1:8" x14ac:dyDescent="0.25">
      <c r="A429" s="25" t="str">
        <f t="shared" si="7"/>
        <v>Reg2013Male genital organs - C60-C63MaleMāori</v>
      </c>
      <c r="B429" s="42" t="s">
        <v>2</v>
      </c>
      <c r="C429" s="43">
        <v>2013</v>
      </c>
      <c r="D429" s="42" t="s">
        <v>271</v>
      </c>
      <c r="E429" s="42" t="s">
        <v>5</v>
      </c>
      <c r="F429" s="42" t="s">
        <v>10</v>
      </c>
      <c r="G429" s="43">
        <v>239</v>
      </c>
      <c r="H429" s="193">
        <v>104.1</v>
      </c>
    </row>
    <row r="430" spans="1:8" x14ac:dyDescent="0.25">
      <c r="A430" s="25" t="str">
        <f t="shared" si="7"/>
        <v>Reg2013Male genital organs - C60-C63MaleNon-Māori</v>
      </c>
      <c r="B430" s="42" t="s">
        <v>2</v>
      </c>
      <c r="C430" s="43">
        <v>2013</v>
      </c>
      <c r="D430" s="42" t="s">
        <v>271</v>
      </c>
      <c r="E430" s="42" t="s">
        <v>5</v>
      </c>
      <c r="F430" s="42" t="s">
        <v>11</v>
      </c>
      <c r="G430" s="43">
        <v>3049</v>
      </c>
      <c r="H430" s="193">
        <v>102.8</v>
      </c>
    </row>
    <row r="431" spans="1:8" x14ac:dyDescent="0.25">
      <c r="A431" s="25" t="str">
        <f t="shared" si="7"/>
        <v>Reg2013Penis - C60MaleAllEth</v>
      </c>
      <c r="B431" s="42" t="s">
        <v>2</v>
      </c>
      <c r="C431" s="43">
        <v>2013</v>
      </c>
      <c r="D431" s="42" t="s">
        <v>37</v>
      </c>
      <c r="E431" s="42" t="s">
        <v>5</v>
      </c>
      <c r="F431" s="42" t="s">
        <v>12</v>
      </c>
      <c r="G431" s="43">
        <v>19</v>
      </c>
      <c r="H431" s="193">
        <v>0.6</v>
      </c>
    </row>
    <row r="432" spans="1:8" x14ac:dyDescent="0.25">
      <c r="A432" s="25" t="str">
        <f t="shared" si="7"/>
        <v>Reg2013Penis - C60MaleMāori</v>
      </c>
      <c r="B432" s="42" t="s">
        <v>2</v>
      </c>
      <c r="C432" s="43">
        <v>2013</v>
      </c>
      <c r="D432" s="42" t="s">
        <v>37</v>
      </c>
      <c r="E432" s="42" t="s">
        <v>5</v>
      </c>
      <c r="F432" s="42" t="s">
        <v>10</v>
      </c>
      <c r="G432" s="43">
        <v>0</v>
      </c>
      <c r="H432" s="193">
        <v>0</v>
      </c>
    </row>
    <row r="433" spans="1:8" x14ac:dyDescent="0.25">
      <c r="A433" s="25" t="str">
        <f t="shared" si="7"/>
        <v>Reg2013Penis - C60MaleNon-Māori</v>
      </c>
      <c r="B433" s="42" t="s">
        <v>2</v>
      </c>
      <c r="C433" s="43">
        <v>2013</v>
      </c>
      <c r="D433" s="42" t="s">
        <v>37</v>
      </c>
      <c r="E433" s="42" t="s">
        <v>5</v>
      </c>
      <c r="F433" s="42" t="s">
        <v>11</v>
      </c>
      <c r="G433" s="43">
        <v>19</v>
      </c>
      <c r="H433" s="193">
        <v>0.6</v>
      </c>
    </row>
    <row r="434" spans="1:8" x14ac:dyDescent="0.25">
      <c r="A434" s="25" t="str">
        <f t="shared" si="7"/>
        <v>Reg2013Prostate - C61MaleAllEth</v>
      </c>
      <c r="B434" s="42" t="s">
        <v>2</v>
      </c>
      <c r="C434" s="43">
        <v>2013</v>
      </c>
      <c r="D434" s="42" t="s">
        <v>38</v>
      </c>
      <c r="E434" s="42" t="s">
        <v>5</v>
      </c>
      <c r="F434" s="42" t="s">
        <v>12</v>
      </c>
      <c r="G434" s="43">
        <v>3129</v>
      </c>
      <c r="H434" s="193">
        <v>95.3</v>
      </c>
    </row>
    <row r="435" spans="1:8" x14ac:dyDescent="0.25">
      <c r="A435" s="25" t="str">
        <f t="shared" ref="A435:A498" si="8">B435&amp;C435&amp;D435&amp;E435&amp;F435</f>
        <v>Reg2013Prostate - C61MaleMāori</v>
      </c>
      <c r="B435" s="42" t="s">
        <v>2</v>
      </c>
      <c r="C435" s="43">
        <v>2013</v>
      </c>
      <c r="D435" s="42" t="s">
        <v>38</v>
      </c>
      <c r="E435" s="42" t="s">
        <v>5</v>
      </c>
      <c r="F435" s="42" t="s">
        <v>10</v>
      </c>
      <c r="G435" s="43">
        <v>205</v>
      </c>
      <c r="H435" s="193">
        <v>91.8</v>
      </c>
    </row>
    <row r="436" spans="1:8" x14ac:dyDescent="0.25">
      <c r="A436" s="25" t="str">
        <f t="shared" si="8"/>
        <v>Reg2013Prostate - C61MaleNon-Māori</v>
      </c>
      <c r="B436" s="42" t="s">
        <v>2</v>
      </c>
      <c r="C436" s="43">
        <v>2013</v>
      </c>
      <c r="D436" s="42" t="s">
        <v>38</v>
      </c>
      <c r="E436" s="42" t="s">
        <v>5</v>
      </c>
      <c r="F436" s="42" t="s">
        <v>11</v>
      </c>
      <c r="G436" s="43">
        <v>2924</v>
      </c>
      <c r="H436" s="193">
        <v>96.3</v>
      </c>
    </row>
    <row r="437" spans="1:8" x14ac:dyDescent="0.25">
      <c r="A437" s="25" t="str">
        <f t="shared" si="8"/>
        <v>Reg2013Urinary tract - C64-C68AllSexAllEth</v>
      </c>
      <c r="B437" s="42" t="s">
        <v>2</v>
      </c>
      <c r="C437" s="43">
        <v>2013</v>
      </c>
      <c r="D437" s="42" t="s">
        <v>273</v>
      </c>
      <c r="E437" s="42" t="s">
        <v>3</v>
      </c>
      <c r="F437" s="42" t="s">
        <v>12</v>
      </c>
      <c r="G437" s="43">
        <v>975</v>
      </c>
      <c r="H437" s="193">
        <v>14.1</v>
      </c>
    </row>
    <row r="438" spans="1:8" x14ac:dyDescent="0.25">
      <c r="A438" s="25" t="str">
        <f t="shared" si="8"/>
        <v>Reg2013Urinary tract - C64-C68AllSexMāori</v>
      </c>
      <c r="B438" s="42" t="s">
        <v>2</v>
      </c>
      <c r="C438" s="43">
        <v>2013</v>
      </c>
      <c r="D438" s="42" t="s">
        <v>273</v>
      </c>
      <c r="E438" s="42" t="s">
        <v>3</v>
      </c>
      <c r="F438" s="42" t="s">
        <v>10</v>
      </c>
      <c r="G438" s="43">
        <v>88</v>
      </c>
      <c r="H438" s="193">
        <v>16.600000000000001</v>
      </c>
    </row>
    <row r="439" spans="1:8" x14ac:dyDescent="0.25">
      <c r="A439" s="25" t="str">
        <f t="shared" si="8"/>
        <v>Reg2013Urinary tract - C64-C68AllSexNon-Māori</v>
      </c>
      <c r="B439" s="42" t="s">
        <v>2</v>
      </c>
      <c r="C439" s="43">
        <v>2013</v>
      </c>
      <c r="D439" s="42" t="s">
        <v>273</v>
      </c>
      <c r="E439" s="42" t="s">
        <v>3</v>
      </c>
      <c r="F439" s="42" t="s">
        <v>11</v>
      </c>
      <c r="G439" s="43">
        <v>887</v>
      </c>
      <c r="H439" s="193">
        <v>13.9</v>
      </c>
    </row>
    <row r="440" spans="1:8" x14ac:dyDescent="0.25">
      <c r="A440" s="25" t="str">
        <f t="shared" si="8"/>
        <v>Reg2013Urinary tract - C64-C68FemaleAllEth</v>
      </c>
      <c r="B440" s="42" t="s">
        <v>2</v>
      </c>
      <c r="C440" s="43">
        <v>2013</v>
      </c>
      <c r="D440" s="42" t="s">
        <v>273</v>
      </c>
      <c r="E440" s="42" t="s">
        <v>4</v>
      </c>
      <c r="F440" s="42" t="s">
        <v>12</v>
      </c>
      <c r="G440" s="43">
        <v>296</v>
      </c>
      <c r="H440" s="193">
        <v>8.1999999999999993</v>
      </c>
    </row>
    <row r="441" spans="1:8" x14ac:dyDescent="0.25">
      <c r="A441" s="25" t="str">
        <f t="shared" si="8"/>
        <v>Reg2013Urinary tract - C64-C68FemaleMāori</v>
      </c>
      <c r="B441" s="42" t="s">
        <v>2</v>
      </c>
      <c r="C441" s="43">
        <v>2013</v>
      </c>
      <c r="D441" s="42" t="s">
        <v>273</v>
      </c>
      <c r="E441" s="42" t="s">
        <v>4</v>
      </c>
      <c r="F441" s="42" t="s">
        <v>10</v>
      </c>
      <c r="G441" s="43">
        <v>33</v>
      </c>
      <c r="H441" s="193">
        <v>11.3</v>
      </c>
    </row>
    <row r="442" spans="1:8" x14ac:dyDescent="0.25">
      <c r="A442" s="25" t="str">
        <f t="shared" si="8"/>
        <v>Reg2013Urinary tract - C64-C68FemaleNon-Māori</v>
      </c>
      <c r="B442" s="42" t="s">
        <v>2</v>
      </c>
      <c r="C442" s="43">
        <v>2013</v>
      </c>
      <c r="D442" s="42" t="s">
        <v>273</v>
      </c>
      <c r="E442" s="42" t="s">
        <v>4</v>
      </c>
      <c r="F442" s="42" t="s">
        <v>11</v>
      </c>
      <c r="G442" s="43">
        <v>263</v>
      </c>
      <c r="H442" s="193">
        <v>7.9</v>
      </c>
    </row>
    <row r="443" spans="1:8" x14ac:dyDescent="0.25">
      <c r="A443" s="25" t="str">
        <f t="shared" si="8"/>
        <v>Reg2013Urinary tract - C64-C68MaleAllEth</v>
      </c>
      <c r="B443" s="42" t="s">
        <v>2</v>
      </c>
      <c r="C443" s="43">
        <v>2013</v>
      </c>
      <c r="D443" s="42" t="s">
        <v>273</v>
      </c>
      <c r="E443" s="42" t="s">
        <v>5</v>
      </c>
      <c r="F443" s="42" t="s">
        <v>12</v>
      </c>
      <c r="G443" s="43">
        <v>679</v>
      </c>
      <c r="H443" s="193">
        <v>21</v>
      </c>
    </row>
    <row r="444" spans="1:8" x14ac:dyDescent="0.25">
      <c r="A444" s="25" t="str">
        <f t="shared" si="8"/>
        <v>Reg2013Urinary tract - C64-C68MaleMāori</v>
      </c>
      <c r="B444" s="42" t="s">
        <v>2</v>
      </c>
      <c r="C444" s="43">
        <v>2013</v>
      </c>
      <c r="D444" s="42" t="s">
        <v>273</v>
      </c>
      <c r="E444" s="42" t="s">
        <v>5</v>
      </c>
      <c r="F444" s="42" t="s">
        <v>10</v>
      </c>
      <c r="G444" s="43">
        <v>55</v>
      </c>
      <c r="H444" s="193">
        <v>23.1</v>
      </c>
    </row>
    <row r="445" spans="1:8" x14ac:dyDescent="0.25">
      <c r="A445" s="25" t="str">
        <f t="shared" si="8"/>
        <v>Reg2013Urinary tract - C64-C68MaleNon-Māori</v>
      </c>
      <c r="B445" s="42" t="s">
        <v>2</v>
      </c>
      <c r="C445" s="43">
        <v>2013</v>
      </c>
      <c r="D445" s="42" t="s">
        <v>273</v>
      </c>
      <c r="E445" s="42" t="s">
        <v>5</v>
      </c>
      <c r="F445" s="42" t="s">
        <v>11</v>
      </c>
      <c r="G445" s="43">
        <v>624</v>
      </c>
      <c r="H445" s="193">
        <v>20.7</v>
      </c>
    </row>
    <row r="446" spans="1:8" x14ac:dyDescent="0.25">
      <c r="A446" s="25" t="str">
        <f t="shared" si="8"/>
        <v>Reg2013Testis - C62MaleAllEth</v>
      </c>
      <c r="B446" s="42" t="s">
        <v>2</v>
      </c>
      <c r="C446" s="43">
        <v>2013</v>
      </c>
      <c r="D446" s="42" t="s">
        <v>40</v>
      </c>
      <c r="E446" s="42" t="s">
        <v>5</v>
      </c>
      <c r="F446" s="42" t="s">
        <v>12</v>
      </c>
      <c r="G446" s="43">
        <v>137</v>
      </c>
      <c r="H446" s="193">
        <v>6.7</v>
      </c>
    </row>
    <row r="447" spans="1:8" x14ac:dyDescent="0.25">
      <c r="A447" s="25" t="str">
        <f t="shared" si="8"/>
        <v>Reg2013Testis - C62MaleMāori</v>
      </c>
      <c r="B447" s="42" t="s">
        <v>2</v>
      </c>
      <c r="C447" s="43">
        <v>2013</v>
      </c>
      <c r="D447" s="42" t="s">
        <v>40</v>
      </c>
      <c r="E447" s="42" t="s">
        <v>5</v>
      </c>
      <c r="F447" s="42" t="s">
        <v>10</v>
      </c>
      <c r="G447" s="43">
        <v>34</v>
      </c>
      <c r="H447" s="193">
        <v>12.3</v>
      </c>
    </row>
    <row r="448" spans="1:8" x14ac:dyDescent="0.25">
      <c r="A448" s="25" t="str">
        <f t="shared" si="8"/>
        <v>Reg2013Testis - C62MaleNon-Māori</v>
      </c>
      <c r="B448" s="42" t="s">
        <v>2</v>
      </c>
      <c r="C448" s="43">
        <v>2013</v>
      </c>
      <c r="D448" s="42" t="s">
        <v>40</v>
      </c>
      <c r="E448" s="42" t="s">
        <v>5</v>
      </c>
      <c r="F448" s="42" t="s">
        <v>11</v>
      </c>
      <c r="G448" s="43">
        <v>103</v>
      </c>
      <c r="H448" s="193">
        <v>5.8</v>
      </c>
    </row>
    <row r="449" spans="1:8" x14ac:dyDescent="0.25">
      <c r="A449" s="25" t="str">
        <f t="shared" si="8"/>
        <v>Reg2013Other male genital organs - C63MaleAllEth</v>
      </c>
      <c r="B449" s="42" t="s">
        <v>2</v>
      </c>
      <c r="C449" s="43">
        <v>2013</v>
      </c>
      <c r="D449" s="42" t="s">
        <v>272</v>
      </c>
      <c r="E449" s="42" t="s">
        <v>5</v>
      </c>
      <c r="F449" s="42" t="s">
        <v>12</v>
      </c>
      <c r="G449" s="43">
        <v>3</v>
      </c>
      <c r="H449" s="193">
        <v>0.1</v>
      </c>
    </row>
    <row r="450" spans="1:8" x14ac:dyDescent="0.25">
      <c r="A450" s="25" t="str">
        <f t="shared" si="8"/>
        <v>Reg2013Other male genital organs - C63MaleMāori</v>
      </c>
      <c r="B450" s="42" t="s">
        <v>2</v>
      </c>
      <c r="C450" s="43">
        <v>2013</v>
      </c>
      <c r="D450" s="42" t="s">
        <v>272</v>
      </c>
      <c r="E450" s="42" t="s">
        <v>5</v>
      </c>
      <c r="F450" s="42" t="s">
        <v>10</v>
      </c>
      <c r="G450" s="43">
        <v>0</v>
      </c>
      <c r="H450" s="193">
        <v>0</v>
      </c>
    </row>
    <row r="451" spans="1:8" x14ac:dyDescent="0.25">
      <c r="A451" s="25" t="str">
        <f t="shared" si="8"/>
        <v>Reg2013Other male genital organs - C63MaleNon-Māori</v>
      </c>
      <c r="B451" s="42" t="s">
        <v>2</v>
      </c>
      <c r="C451" s="43">
        <v>2013</v>
      </c>
      <c r="D451" s="42" t="s">
        <v>272</v>
      </c>
      <c r="E451" s="42" t="s">
        <v>5</v>
      </c>
      <c r="F451" s="42" t="s">
        <v>11</v>
      </c>
      <c r="G451" s="43">
        <v>3</v>
      </c>
      <c r="H451" s="193">
        <v>0.1</v>
      </c>
    </row>
    <row r="452" spans="1:8" x14ac:dyDescent="0.25">
      <c r="A452" s="25" t="str">
        <f t="shared" si="8"/>
        <v>Reg2013Kidney - C64AllSexAllEth</v>
      </c>
      <c r="B452" s="42" t="s">
        <v>2</v>
      </c>
      <c r="C452" s="43">
        <v>2013</v>
      </c>
      <c r="D452" s="42" t="s">
        <v>274</v>
      </c>
      <c r="E452" s="42" t="s">
        <v>3</v>
      </c>
      <c r="F452" s="42" t="s">
        <v>12</v>
      </c>
      <c r="G452" s="43">
        <v>525</v>
      </c>
      <c r="H452" s="193">
        <v>8.1</v>
      </c>
    </row>
    <row r="453" spans="1:8" x14ac:dyDescent="0.25">
      <c r="A453" s="25" t="str">
        <f t="shared" si="8"/>
        <v>Reg2013Kidney - C64AllSexMāori</v>
      </c>
      <c r="B453" s="42" t="s">
        <v>2</v>
      </c>
      <c r="C453" s="43">
        <v>2013</v>
      </c>
      <c r="D453" s="42" t="s">
        <v>274</v>
      </c>
      <c r="E453" s="42" t="s">
        <v>3</v>
      </c>
      <c r="F453" s="42" t="s">
        <v>10</v>
      </c>
      <c r="G453" s="43">
        <v>57</v>
      </c>
      <c r="H453" s="193">
        <v>10</v>
      </c>
    </row>
    <row r="454" spans="1:8" x14ac:dyDescent="0.25">
      <c r="A454" s="25" t="str">
        <f t="shared" si="8"/>
        <v>Reg2013Kidney - C64AllSexNon-Māori</v>
      </c>
      <c r="B454" s="42" t="s">
        <v>2</v>
      </c>
      <c r="C454" s="43">
        <v>2013</v>
      </c>
      <c r="D454" s="42" t="s">
        <v>274</v>
      </c>
      <c r="E454" s="42" t="s">
        <v>3</v>
      </c>
      <c r="F454" s="42" t="s">
        <v>11</v>
      </c>
      <c r="G454" s="43">
        <v>468</v>
      </c>
      <c r="H454" s="193">
        <v>7.9</v>
      </c>
    </row>
    <row r="455" spans="1:8" x14ac:dyDescent="0.25">
      <c r="A455" s="25" t="str">
        <f t="shared" si="8"/>
        <v>Reg2013Kidney - C64FemaleAllEth</v>
      </c>
      <c r="B455" s="42" t="s">
        <v>2</v>
      </c>
      <c r="C455" s="43">
        <v>2013</v>
      </c>
      <c r="D455" s="42" t="s">
        <v>274</v>
      </c>
      <c r="E455" s="42" t="s">
        <v>4</v>
      </c>
      <c r="F455" s="42" t="s">
        <v>12</v>
      </c>
      <c r="G455" s="43">
        <v>167</v>
      </c>
      <c r="H455" s="193">
        <v>5</v>
      </c>
    </row>
    <row r="456" spans="1:8" x14ac:dyDescent="0.25">
      <c r="A456" s="25" t="str">
        <f t="shared" si="8"/>
        <v>Reg2013Kidney - C64FemaleMāori</v>
      </c>
      <c r="B456" s="42" t="s">
        <v>2</v>
      </c>
      <c r="C456" s="43">
        <v>2013</v>
      </c>
      <c r="D456" s="42" t="s">
        <v>274</v>
      </c>
      <c r="E456" s="42" t="s">
        <v>4</v>
      </c>
      <c r="F456" s="42" t="s">
        <v>10</v>
      </c>
      <c r="G456" s="43">
        <v>19</v>
      </c>
      <c r="H456" s="193">
        <v>6</v>
      </c>
    </row>
    <row r="457" spans="1:8" x14ac:dyDescent="0.25">
      <c r="A457" s="25" t="str">
        <f t="shared" si="8"/>
        <v>Reg2013Kidney - C64FemaleNon-Māori</v>
      </c>
      <c r="B457" s="42" t="s">
        <v>2</v>
      </c>
      <c r="C457" s="43">
        <v>2013</v>
      </c>
      <c r="D457" s="42" t="s">
        <v>274</v>
      </c>
      <c r="E457" s="42" t="s">
        <v>4</v>
      </c>
      <c r="F457" s="42" t="s">
        <v>11</v>
      </c>
      <c r="G457" s="43">
        <v>148</v>
      </c>
      <c r="H457" s="193">
        <v>4.8</v>
      </c>
    </row>
    <row r="458" spans="1:8" x14ac:dyDescent="0.25">
      <c r="A458" s="25" t="str">
        <f t="shared" si="8"/>
        <v>Reg2013Kidney - C64MaleAllEth</v>
      </c>
      <c r="B458" s="42" t="s">
        <v>2</v>
      </c>
      <c r="C458" s="43">
        <v>2013</v>
      </c>
      <c r="D458" s="42" t="s">
        <v>274</v>
      </c>
      <c r="E458" s="42" t="s">
        <v>5</v>
      </c>
      <c r="F458" s="42" t="s">
        <v>12</v>
      </c>
      <c r="G458" s="43">
        <v>358</v>
      </c>
      <c r="H458" s="193">
        <v>11.6</v>
      </c>
    </row>
    <row r="459" spans="1:8" x14ac:dyDescent="0.25">
      <c r="A459" s="25" t="str">
        <f t="shared" si="8"/>
        <v>Reg2013Kidney - C64MaleMāori</v>
      </c>
      <c r="B459" s="42" t="s">
        <v>2</v>
      </c>
      <c r="C459" s="43">
        <v>2013</v>
      </c>
      <c r="D459" s="42" t="s">
        <v>274</v>
      </c>
      <c r="E459" s="42" t="s">
        <v>5</v>
      </c>
      <c r="F459" s="42" t="s">
        <v>10</v>
      </c>
      <c r="G459" s="43">
        <v>38</v>
      </c>
      <c r="H459" s="193">
        <v>14.6</v>
      </c>
    </row>
    <row r="460" spans="1:8" x14ac:dyDescent="0.25">
      <c r="A460" s="25" t="str">
        <f t="shared" si="8"/>
        <v>Reg2013Kidney - C64MaleNon-Māori</v>
      </c>
      <c r="B460" s="42" t="s">
        <v>2</v>
      </c>
      <c r="C460" s="43">
        <v>2013</v>
      </c>
      <c r="D460" s="42" t="s">
        <v>274</v>
      </c>
      <c r="E460" s="42" t="s">
        <v>5</v>
      </c>
      <c r="F460" s="42" t="s">
        <v>11</v>
      </c>
      <c r="G460" s="43">
        <v>320</v>
      </c>
      <c r="H460" s="193">
        <v>11.3</v>
      </c>
    </row>
    <row r="461" spans="1:8" x14ac:dyDescent="0.25">
      <c r="A461" s="25" t="str">
        <f t="shared" si="8"/>
        <v>Reg2013Renal pelvis - C65AllSexAllEth</v>
      </c>
      <c r="B461" s="42" t="s">
        <v>2</v>
      </c>
      <c r="C461" s="43">
        <v>2013</v>
      </c>
      <c r="D461" s="42" t="s">
        <v>275</v>
      </c>
      <c r="E461" s="42" t="s">
        <v>3</v>
      </c>
      <c r="F461" s="42" t="s">
        <v>12</v>
      </c>
      <c r="G461" s="43">
        <v>33</v>
      </c>
      <c r="H461" s="193">
        <v>0.5</v>
      </c>
    </row>
    <row r="462" spans="1:8" x14ac:dyDescent="0.25">
      <c r="A462" s="25" t="str">
        <f t="shared" si="8"/>
        <v>Reg2013Renal pelvis - C65AllSexMāori</v>
      </c>
      <c r="B462" s="42" t="s">
        <v>2</v>
      </c>
      <c r="C462" s="43">
        <v>2013</v>
      </c>
      <c r="D462" s="42" t="s">
        <v>275</v>
      </c>
      <c r="E462" s="42" t="s">
        <v>3</v>
      </c>
      <c r="F462" s="42" t="s">
        <v>10</v>
      </c>
      <c r="G462" s="43">
        <v>0</v>
      </c>
      <c r="H462" s="193">
        <v>0</v>
      </c>
    </row>
    <row r="463" spans="1:8" x14ac:dyDescent="0.25">
      <c r="A463" s="25" t="str">
        <f t="shared" si="8"/>
        <v>Reg2013Renal pelvis - C65AllSexNon-Māori</v>
      </c>
      <c r="B463" s="42" t="s">
        <v>2</v>
      </c>
      <c r="C463" s="43">
        <v>2013</v>
      </c>
      <c r="D463" s="42" t="s">
        <v>275</v>
      </c>
      <c r="E463" s="42" t="s">
        <v>3</v>
      </c>
      <c r="F463" s="42" t="s">
        <v>11</v>
      </c>
      <c r="G463" s="43">
        <v>33</v>
      </c>
      <c r="H463" s="193">
        <v>0.5</v>
      </c>
    </row>
    <row r="464" spans="1:8" x14ac:dyDescent="0.25">
      <c r="A464" s="25" t="str">
        <f t="shared" si="8"/>
        <v>Reg2013Renal pelvis - C65FemaleAllEth</v>
      </c>
      <c r="B464" s="42" t="s">
        <v>2</v>
      </c>
      <c r="C464" s="43">
        <v>2013</v>
      </c>
      <c r="D464" s="42" t="s">
        <v>275</v>
      </c>
      <c r="E464" s="42" t="s">
        <v>4</v>
      </c>
      <c r="F464" s="42" t="s">
        <v>12</v>
      </c>
      <c r="G464" s="43">
        <v>15</v>
      </c>
      <c r="H464" s="193">
        <v>0.4</v>
      </c>
    </row>
    <row r="465" spans="1:8" x14ac:dyDescent="0.25">
      <c r="A465" s="25" t="str">
        <f t="shared" si="8"/>
        <v>Reg2013Renal pelvis - C65FemaleMāori</v>
      </c>
      <c r="B465" s="42" t="s">
        <v>2</v>
      </c>
      <c r="C465" s="43">
        <v>2013</v>
      </c>
      <c r="D465" s="42" t="s">
        <v>275</v>
      </c>
      <c r="E465" s="42" t="s">
        <v>4</v>
      </c>
      <c r="F465" s="42" t="s">
        <v>10</v>
      </c>
      <c r="G465" s="43">
        <v>0</v>
      </c>
      <c r="H465" s="193">
        <v>0</v>
      </c>
    </row>
    <row r="466" spans="1:8" x14ac:dyDescent="0.25">
      <c r="A466" s="25" t="str">
        <f t="shared" si="8"/>
        <v>Reg2013Renal pelvis - C65FemaleNon-Māori</v>
      </c>
      <c r="B466" s="42" t="s">
        <v>2</v>
      </c>
      <c r="C466" s="43">
        <v>2013</v>
      </c>
      <c r="D466" s="42" t="s">
        <v>275</v>
      </c>
      <c r="E466" s="42" t="s">
        <v>4</v>
      </c>
      <c r="F466" s="42" t="s">
        <v>11</v>
      </c>
      <c r="G466" s="43">
        <v>15</v>
      </c>
      <c r="H466" s="193">
        <v>0.4</v>
      </c>
    </row>
    <row r="467" spans="1:8" x14ac:dyDescent="0.25">
      <c r="A467" s="25" t="str">
        <f t="shared" si="8"/>
        <v>Reg2013Renal pelvis - C65MaleAllEth</v>
      </c>
      <c r="B467" s="42" t="s">
        <v>2</v>
      </c>
      <c r="C467" s="43">
        <v>2013</v>
      </c>
      <c r="D467" s="42" t="s">
        <v>275</v>
      </c>
      <c r="E467" s="42" t="s">
        <v>5</v>
      </c>
      <c r="F467" s="42" t="s">
        <v>12</v>
      </c>
      <c r="G467" s="43">
        <v>18</v>
      </c>
      <c r="H467" s="193">
        <v>0.6</v>
      </c>
    </row>
    <row r="468" spans="1:8" x14ac:dyDescent="0.25">
      <c r="A468" s="25" t="str">
        <f t="shared" si="8"/>
        <v>Reg2013Renal pelvis - C65MaleMāori</v>
      </c>
      <c r="B468" s="42" t="s">
        <v>2</v>
      </c>
      <c r="C468" s="43">
        <v>2013</v>
      </c>
      <c r="D468" s="42" t="s">
        <v>275</v>
      </c>
      <c r="E468" s="42" t="s">
        <v>5</v>
      </c>
      <c r="F468" s="42" t="s">
        <v>10</v>
      </c>
      <c r="G468" s="43">
        <v>0</v>
      </c>
      <c r="H468" s="193">
        <v>0</v>
      </c>
    </row>
    <row r="469" spans="1:8" x14ac:dyDescent="0.25">
      <c r="A469" s="25" t="str">
        <f t="shared" si="8"/>
        <v>Reg2013Renal pelvis - C65MaleNon-Māori</v>
      </c>
      <c r="B469" s="42" t="s">
        <v>2</v>
      </c>
      <c r="C469" s="43">
        <v>2013</v>
      </c>
      <c r="D469" s="42" t="s">
        <v>275</v>
      </c>
      <c r="E469" s="42" t="s">
        <v>5</v>
      </c>
      <c r="F469" s="42" t="s">
        <v>11</v>
      </c>
      <c r="G469" s="43">
        <v>18</v>
      </c>
      <c r="H469" s="193">
        <v>0.6</v>
      </c>
    </row>
    <row r="470" spans="1:8" x14ac:dyDescent="0.25">
      <c r="A470" s="25" t="str">
        <f t="shared" si="8"/>
        <v>Reg2013Ureter - C66AllSexAllEth</v>
      </c>
      <c r="B470" s="42" t="s">
        <v>2</v>
      </c>
      <c r="C470" s="43">
        <v>2013</v>
      </c>
      <c r="D470" s="42" t="s">
        <v>43</v>
      </c>
      <c r="E470" s="42" t="s">
        <v>3</v>
      </c>
      <c r="F470" s="42" t="s">
        <v>12</v>
      </c>
      <c r="G470" s="43">
        <v>27</v>
      </c>
      <c r="H470" s="193">
        <v>0.4</v>
      </c>
    </row>
    <row r="471" spans="1:8" x14ac:dyDescent="0.25">
      <c r="A471" s="25" t="str">
        <f t="shared" si="8"/>
        <v>Reg2013Ureter - C66AllSexMāori</v>
      </c>
      <c r="B471" s="42" t="s">
        <v>2</v>
      </c>
      <c r="C471" s="43">
        <v>2013</v>
      </c>
      <c r="D471" s="42" t="s">
        <v>43</v>
      </c>
      <c r="E471" s="42" t="s">
        <v>3</v>
      </c>
      <c r="F471" s="42" t="s">
        <v>10</v>
      </c>
      <c r="G471" s="43">
        <v>1</v>
      </c>
      <c r="H471" s="193">
        <v>0.2</v>
      </c>
    </row>
    <row r="472" spans="1:8" x14ac:dyDescent="0.25">
      <c r="A472" s="25" t="str">
        <f t="shared" si="8"/>
        <v>Reg2013Ureter - C66AllSexNon-Māori</v>
      </c>
      <c r="B472" s="42" t="s">
        <v>2</v>
      </c>
      <c r="C472" s="43">
        <v>2013</v>
      </c>
      <c r="D472" s="42" t="s">
        <v>43</v>
      </c>
      <c r="E472" s="42" t="s">
        <v>3</v>
      </c>
      <c r="F472" s="42" t="s">
        <v>11</v>
      </c>
      <c r="G472" s="43">
        <v>26</v>
      </c>
      <c r="H472" s="193">
        <v>0.4</v>
      </c>
    </row>
    <row r="473" spans="1:8" x14ac:dyDescent="0.25">
      <c r="A473" s="25" t="str">
        <f t="shared" si="8"/>
        <v>Reg2013Ureter - C66FemaleAllEth</v>
      </c>
      <c r="B473" s="42" t="s">
        <v>2</v>
      </c>
      <c r="C473" s="43">
        <v>2013</v>
      </c>
      <c r="D473" s="42" t="s">
        <v>43</v>
      </c>
      <c r="E473" s="42" t="s">
        <v>4</v>
      </c>
      <c r="F473" s="42" t="s">
        <v>12</v>
      </c>
      <c r="G473" s="43">
        <v>8</v>
      </c>
      <c r="H473" s="193">
        <v>0.2</v>
      </c>
    </row>
    <row r="474" spans="1:8" x14ac:dyDescent="0.25">
      <c r="A474" s="25" t="str">
        <f t="shared" si="8"/>
        <v>Reg2013Ureter - C66FemaleMāori</v>
      </c>
      <c r="B474" s="42" t="s">
        <v>2</v>
      </c>
      <c r="C474" s="43">
        <v>2013</v>
      </c>
      <c r="D474" s="42" t="s">
        <v>43</v>
      </c>
      <c r="E474" s="42" t="s">
        <v>4</v>
      </c>
      <c r="F474" s="42" t="s">
        <v>10</v>
      </c>
      <c r="G474" s="43">
        <v>0</v>
      </c>
      <c r="H474" s="193">
        <v>0</v>
      </c>
    </row>
    <row r="475" spans="1:8" x14ac:dyDescent="0.25">
      <c r="A475" s="25" t="str">
        <f t="shared" si="8"/>
        <v>Reg2013Ureter - C66FemaleNon-Māori</v>
      </c>
      <c r="B475" s="42" t="s">
        <v>2</v>
      </c>
      <c r="C475" s="43">
        <v>2013</v>
      </c>
      <c r="D475" s="42" t="s">
        <v>43</v>
      </c>
      <c r="E475" s="42" t="s">
        <v>4</v>
      </c>
      <c r="F475" s="42" t="s">
        <v>11</v>
      </c>
      <c r="G475" s="43">
        <v>8</v>
      </c>
      <c r="H475" s="193">
        <v>0.2</v>
      </c>
    </row>
    <row r="476" spans="1:8" x14ac:dyDescent="0.25">
      <c r="A476" s="25" t="str">
        <f t="shared" si="8"/>
        <v>Reg2013Ureter - C66MaleAllEth</v>
      </c>
      <c r="B476" s="42" t="s">
        <v>2</v>
      </c>
      <c r="C476" s="43">
        <v>2013</v>
      </c>
      <c r="D476" s="42" t="s">
        <v>43</v>
      </c>
      <c r="E476" s="42" t="s">
        <v>5</v>
      </c>
      <c r="F476" s="42" t="s">
        <v>12</v>
      </c>
      <c r="G476" s="43">
        <v>19</v>
      </c>
      <c r="H476" s="193">
        <v>0.6</v>
      </c>
    </row>
    <row r="477" spans="1:8" x14ac:dyDescent="0.25">
      <c r="A477" s="25" t="str">
        <f t="shared" si="8"/>
        <v>Reg2013Ureter - C66MaleMāori</v>
      </c>
      <c r="B477" s="42" t="s">
        <v>2</v>
      </c>
      <c r="C477" s="43">
        <v>2013</v>
      </c>
      <c r="D477" s="42" t="s">
        <v>43</v>
      </c>
      <c r="E477" s="42" t="s">
        <v>5</v>
      </c>
      <c r="F477" s="42" t="s">
        <v>10</v>
      </c>
      <c r="G477" s="43">
        <v>1</v>
      </c>
      <c r="H477" s="193">
        <v>0.4</v>
      </c>
    </row>
    <row r="478" spans="1:8" x14ac:dyDescent="0.25">
      <c r="A478" s="25" t="str">
        <f t="shared" si="8"/>
        <v>Reg2013Ureter - C66MaleNon-Māori</v>
      </c>
      <c r="B478" s="42" t="s">
        <v>2</v>
      </c>
      <c r="C478" s="43">
        <v>2013</v>
      </c>
      <c r="D478" s="42" t="s">
        <v>43</v>
      </c>
      <c r="E478" s="42" t="s">
        <v>5</v>
      </c>
      <c r="F478" s="42" t="s">
        <v>11</v>
      </c>
      <c r="G478" s="43">
        <v>18</v>
      </c>
      <c r="H478" s="193">
        <v>0.6</v>
      </c>
    </row>
    <row r="479" spans="1:8" x14ac:dyDescent="0.25">
      <c r="A479" s="25" t="str">
        <f t="shared" si="8"/>
        <v>Reg2013Eye, brain and other parts of central nervous system - C69-C72AllSexAllEth</v>
      </c>
      <c r="B479" s="42" t="s">
        <v>2</v>
      </c>
      <c r="C479" s="43">
        <v>2013</v>
      </c>
      <c r="D479" s="42" t="s">
        <v>277</v>
      </c>
      <c r="E479" s="42" t="s">
        <v>3</v>
      </c>
      <c r="F479" s="42" t="s">
        <v>12</v>
      </c>
      <c r="G479" s="43">
        <v>406</v>
      </c>
      <c r="H479" s="193">
        <v>7.2</v>
      </c>
    </row>
    <row r="480" spans="1:8" x14ac:dyDescent="0.25">
      <c r="A480" s="25" t="str">
        <f t="shared" si="8"/>
        <v>Reg2013Eye, brain and other parts of central nervous system - C69-C72AllSexMāori</v>
      </c>
      <c r="B480" s="42" t="s">
        <v>2</v>
      </c>
      <c r="C480" s="43">
        <v>2013</v>
      </c>
      <c r="D480" s="42" t="s">
        <v>277</v>
      </c>
      <c r="E480" s="42" t="s">
        <v>3</v>
      </c>
      <c r="F480" s="42" t="s">
        <v>10</v>
      </c>
      <c r="G480" s="43">
        <v>42</v>
      </c>
      <c r="H480" s="193">
        <v>6.3</v>
      </c>
    </row>
    <row r="481" spans="1:8" x14ac:dyDescent="0.25">
      <c r="A481" s="25" t="str">
        <f t="shared" si="8"/>
        <v>Reg2013Eye, brain and other parts of central nervous system - C69-C72AllSexNon-Māori</v>
      </c>
      <c r="B481" s="42" t="s">
        <v>2</v>
      </c>
      <c r="C481" s="43">
        <v>2013</v>
      </c>
      <c r="D481" s="42" t="s">
        <v>277</v>
      </c>
      <c r="E481" s="42" t="s">
        <v>3</v>
      </c>
      <c r="F481" s="42" t="s">
        <v>11</v>
      </c>
      <c r="G481" s="43">
        <v>364</v>
      </c>
      <c r="H481" s="193">
        <v>7.2</v>
      </c>
    </row>
    <row r="482" spans="1:8" x14ac:dyDescent="0.25">
      <c r="A482" s="25" t="str">
        <f t="shared" si="8"/>
        <v>Reg2013Eye, brain and other parts of central nervous system - C69-C72FemaleAllEth</v>
      </c>
      <c r="B482" s="42" t="s">
        <v>2</v>
      </c>
      <c r="C482" s="43">
        <v>2013</v>
      </c>
      <c r="D482" s="42" t="s">
        <v>277</v>
      </c>
      <c r="E482" s="42" t="s">
        <v>4</v>
      </c>
      <c r="F482" s="42" t="s">
        <v>12</v>
      </c>
      <c r="G482" s="43">
        <v>178</v>
      </c>
      <c r="H482" s="193">
        <v>6.3</v>
      </c>
    </row>
    <row r="483" spans="1:8" x14ac:dyDescent="0.25">
      <c r="A483" s="25" t="str">
        <f t="shared" si="8"/>
        <v>Reg2013Eye, brain and other parts of central nervous system - C69-C72FemaleMāori</v>
      </c>
      <c r="B483" s="42" t="s">
        <v>2</v>
      </c>
      <c r="C483" s="43">
        <v>2013</v>
      </c>
      <c r="D483" s="42" t="s">
        <v>277</v>
      </c>
      <c r="E483" s="42" t="s">
        <v>4</v>
      </c>
      <c r="F483" s="42" t="s">
        <v>10</v>
      </c>
      <c r="G483" s="43">
        <v>17</v>
      </c>
      <c r="H483" s="193">
        <v>5.3</v>
      </c>
    </row>
    <row r="484" spans="1:8" x14ac:dyDescent="0.25">
      <c r="A484" s="25" t="str">
        <f t="shared" si="8"/>
        <v>Reg2013Eye, brain and other parts of central nervous system - C69-C72FemaleNon-Māori</v>
      </c>
      <c r="B484" s="42" t="s">
        <v>2</v>
      </c>
      <c r="C484" s="43">
        <v>2013</v>
      </c>
      <c r="D484" s="42" t="s">
        <v>277</v>
      </c>
      <c r="E484" s="42" t="s">
        <v>4</v>
      </c>
      <c r="F484" s="42" t="s">
        <v>11</v>
      </c>
      <c r="G484" s="43">
        <v>161</v>
      </c>
      <c r="H484" s="193">
        <v>6.5</v>
      </c>
    </row>
    <row r="485" spans="1:8" x14ac:dyDescent="0.25">
      <c r="A485" s="25" t="str">
        <f t="shared" si="8"/>
        <v>Reg2013Eye, brain and other parts of central nervous system - C69-C72MaleAllEth</v>
      </c>
      <c r="B485" s="42" t="s">
        <v>2</v>
      </c>
      <c r="C485" s="43">
        <v>2013</v>
      </c>
      <c r="D485" s="42" t="s">
        <v>277</v>
      </c>
      <c r="E485" s="42" t="s">
        <v>5</v>
      </c>
      <c r="F485" s="42" t="s">
        <v>12</v>
      </c>
      <c r="G485" s="43">
        <v>228</v>
      </c>
      <c r="H485" s="193">
        <v>8.3000000000000007</v>
      </c>
    </row>
    <row r="486" spans="1:8" x14ac:dyDescent="0.25">
      <c r="A486" s="25" t="str">
        <f t="shared" si="8"/>
        <v>Reg2013Eye, brain and other parts of central nervous system - C69-C72MaleMāori</v>
      </c>
      <c r="B486" s="42" t="s">
        <v>2</v>
      </c>
      <c r="C486" s="43">
        <v>2013</v>
      </c>
      <c r="D486" s="42" t="s">
        <v>277</v>
      </c>
      <c r="E486" s="42" t="s">
        <v>5</v>
      </c>
      <c r="F486" s="42" t="s">
        <v>10</v>
      </c>
      <c r="G486" s="43">
        <v>25</v>
      </c>
      <c r="H486" s="193">
        <v>7.1</v>
      </c>
    </row>
    <row r="487" spans="1:8" x14ac:dyDescent="0.25">
      <c r="A487" s="25" t="str">
        <f t="shared" si="8"/>
        <v>Reg2013Eye, brain and other parts of central nervous system - C69-C72MaleNon-Māori</v>
      </c>
      <c r="B487" s="42" t="s">
        <v>2</v>
      </c>
      <c r="C487" s="43">
        <v>2013</v>
      </c>
      <c r="D487" s="42" t="s">
        <v>277</v>
      </c>
      <c r="E487" s="42" t="s">
        <v>5</v>
      </c>
      <c r="F487" s="42" t="s">
        <v>11</v>
      </c>
      <c r="G487" s="43">
        <v>203</v>
      </c>
      <c r="H487" s="193">
        <v>8</v>
      </c>
    </row>
    <row r="488" spans="1:8" x14ac:dyDescent="0.25">
      <c r="A488" s="25" t="str">
        <f t="shared" si="8"/>
        <v>Reg2013Bladder - C67AllSexAllEth</v>
      </c>
      <c r="B488" s="42" t="s">
        <v>2</v>
      </c>
      <c r="C488" s="43">
        <v>2013</v>
      </c>
      <c r="D488" s="42" t="s">
        <v>19</v>
      </c>
      <c r="E488" s="42" t="s">
        <v>3</v>
      </c>
      <c r="F488" s="42" t="s">
        <v>12</v>
      </c>
      <c r="G488" s="43">
        <v>369</v>
      </c>
      <c r="H488" s="193">
        <v>4.9000000000000004</v>
      </c>
    </row>
    <row r="489" spans="1:8" x14ac:dyDescent="0.25">
      <c r="A489" s="25" t="str">
        <f t="shared" si="8"/>
        <v>Reg2013Bladder - C67AllSexMāori</v>
      </c>
      <c r="B489" s="42" t="s">
        <v>2</v>
      </c>
      <c r="C489" s="43">
        <v>2013</v>
      </c>
      <c r="D489" s="42" t="s">
        <v>19</v>
      </c>
      <c r="E489" s="42" t="s">
        <v>3</v>
      </c>
      <c r="F489" s="42" t="s">
        <v>10</v>
      </c>
      <c r="G489" s="43">
        <v>29</v>
      </c>
      <c r="H489" s="193">
        <v>6.2</v>
      </c>
    </row>
    <row r="490" spans="1:8" x14ac:dyDescent="0.25">
      <c r="A490" s="25" t="str">
        <f t="shared" si="8"/>
        <v>Reg2013Bladder - C67AllSexNon-Māori</v>
      </c>
      <c r="B490" s="42" t="s">
        <v>2</v>
      </c>
      <c r="C490" s="43">
        <v>2013</v>
      </c>
      <c r="D490" s="42" t="s">
        <v>19</v>
      </c>
      <c r="E490" s="42" t="s">
        <v>3</v>
      </c>
      <c r="F490" s="42" t="s">
        <v>11</v>
      </c>
      <c r="G490" s="43">
        <v>340</v>
      </c>
      <c r="H490" s="193">
        <v>4.8</v>
      </c>
    </row>
    <row r="491" spans="1:8" x14ac:dyDescent="0.25">
      <c r="A491" s="25" t="str">
        <f t="shared" si="8"/>
        <v>Reg2013Bladder - C67FemaleAllEth</v>
      </c>
      <c r="B491" s="42" t="s">
        <v>2</v>
      </c>
      <c r="C491" s="43">
        <v>2013</v>
      </c>
      <c r="D491" s="42" t="s">
        <v>19</v>
      </c>
      <c r="E491" s="42" t="s">
        <v>4</v>
      </c>
      <c r="F491" s="42" t="s">
        <v>12</v>
      </c>
      <c r="G491" s="43">
        <v>99</v>
      </c>
      <c r="H491" s="193">
        <v>2.5</v>
      </c>
    </row>
    <row r="492" spans="1:8" x14ac:dyDescent="0.25">
      <c r="A492" s="25" t="str">
        <f t="shared" si="8"/>
        <v>Reg2013Bladder - C67FemaleMāori</v>
      </c>
      <c r="B492" s="42" t="s">
        <v>2</v>
      </c>
      <c r="C492" s="43">
        <v>2013</v>
      </c>
      <c r="D492" s="42" t="s">
        <v>19</v>
      </c>
      <c r="E492" s="42" t="s">
        <v>4</v>
      </c>
      <c r="F492" s="42" t="s">
        <v>10</v>
      </c>
      <c r="G492" s="43">
        <v>14</v>
      </c>
      <c r="H492" s="193">
        <v>5.3</v>
      </c>
    </row>
    <row r="493" spans="1:8" x14ac:dyDescent="0.25">
      <c r="A493" s="25" t="str">
        <f t="shared" si="8"/>
        <v>Reg2013Bladder - C67FemaleNon-Māori</v>
      </c>
      <c r="B493" s="42" t="s">
        <v>2</v>
      </c>
      <c r="C493" s="43">
        <v>2013</v>
      </c>
      <c r="D493" s="42" t="s">
        <v>19</v>
      </c>
      <c r="E493" s="42" t="s">
        <v>4</v>
      </c>
      <c r="F493" s="42" t="s">
        <v>11</v>
      </c>
      <c r="G493" s="43">
        <v>85</v>
      </c>
      <c r="H493" s="193">
        <v>2.2000000000000002</v>
      </c>
    </row>
    <row r="494" spans="1:8" x14ac:dyDescent="0.25">
      <c r="A494" s="25" t="str">
        <f t="shared" si="8"/>
        <v>Reg2013Bladder - C67MaleAllEth</v>
      </c>
      <c r="B494" s="42" t="s">
        <v>2</v>
      </c>
      <c r="C494" s="43">
        <v>2013</v>
      </c>
      <c r="D494" s="42" t="s">
        <v>19</v>
      </c>
      <c r="E494" s="42" t="s">
        <v>5</v>
      </c>
      <c r="F494" s="42" t="s">
        <v>12</v>
      </c>
      <c r="G494" s="43">
        <v>270</v>
      </c>
      <c r="H494" s="193">
        <v>7.8</v>
      </c>
    </row>
    <row r="495" spans="1:8" x14ac:dyDescent="0.25">
      <c r="A495" s="25" t="str">
        <f t="shared" si="8"/>
        <v>Reg2013Bladder - C67MaleMāori</v>
      </c>
      <c r="B495" s="42" t="s">
        <v>2</v>
      </c>
      <c r="C495" s="43">
        <v>2013</v>
      </c>
      <c r="D495" s="42" t="s">
        <v>19</v>
      </c>
      <c r="E495" s="42" t="s">
        <v>5</v>
      </c>
      <c r="F495" s="42" t="s">
        <v>10</v>
      </c>
      <c r="G495" s="43">
        <v>15</v>
      </c>
      <c r="H495" s="193">
        <v>7.7</v>
      </c>
    </row>
    <row r="496" spans="1:8" x14ac:dyDescent="0.25">
      <c r="A496" s="25" t="str">
        <f t="shared" si="8"/>
        <v>Reg2013Bladder - C67MaleNon-Māori</v>
      </c>
      <c r="B496" s="42" t="s">
        <v>2</v>
      </c>
      <c r="C496" s="43">
        <v>2013</v>
      </c>
      <c r="D496" s="42" t="s">
        <v>19</v>
      </c>
      <c r="E496" s="42" t="s">
        <v>5</v>
      </c>
      <c r="F496" s="42" t="s">
        <v>11</v>
      </c>
      <c r="G496" s="43">
        <v>255</v>
      </c>
      <c r="H496" s="193">
        <v>7.8</v>
      </c>
    </row>
    <row r="497" spans="1:8" x14ac:dyDescent="0.25">
      <c r="A497" s="25" t="str">
        <f t="shared" si="8"/>
        <v>Reg2013Other urinary organs - C68AllSexAllEth</v>
      </c>
      <c r="B497" s="42" t="s">
        <v>2</v>
      </c>
      <c r="C497" s="43">
        <v>2013</v>
      </c>
      <c r="D497" s="42" t="s">
        <v>276</v>
      </c>
      <c r="E497" s="42" t="s">
        <v>3</v>
      </c>
      <c r="F497" s="42" t="s">
        <v>12</v>
      </c>
      <c r="G497" s="43">
        <v>21</v>
      </c>
      <c r="H497" s="193">
        <v>0.3</v>
      </c>
    </row>
    <row r="498" spans="1:8" x14ac:dyDescent="0.25">
      <c r="A498" s="25" t="str">
        <f t="shared" si="8"/>
        <v>Reg2013Other urinary organs - C68AllSexMāori</v>
      </c>
      <c r="B498" s="42" t="s">
        <v>2</v>
      </c>
      <c r="C498" s="43">
        <v>2013</v>
      </c>
      <c r="D498" s="42" t="s">
        <v>276</v>
      </c>
      <c r="E498" s="42" t="s">
        <v>3</v>
      </c>
      <c r="F498" s="42" t="s">
        <v>10</v>
      </c>
      <c r="G498" s="43">
        <v>1</v>
      </c>
      <c r="H498" s="193">
        <v>0.2</v>
      </c>
    </row>
    <row r="499" spans="1:8" x14ac:dyDescent="0.25">
      <c r="A499" s="25" t="str">
        <f t="shared" ref="A499:A562" si="9">B499&amp;C499&amp;D499&amp;E499&amp;F499</f>
        <v>Reg2013Other urinary organs - C68AllSexNon-Māori</v>
      </c>
      <c r="B499" s="42" t="s">
        <v>2</v>
      </c>
      <c r="C499" s="43">
        <v>2013</v>
      </c>
      <c r="D499" s="42" t="s">
        <v>276</v>
      </c>
      <c r="E499" s="42" t="s">
        <v>3</v>
      </c>
      <c r="F499" s="42" t="s">
        <v>11</v>
      </c>
      <c r="G499" s="43">
        <v>20</v>
      </c>
      <c r="H499" s="193">
        <v>0.3</v>
      </c>
    </row>
    <row r="500" spans="1:8" x14ac:dyDescent="0.25">
      <c r="A500" s="25" t="str">
        <f t="shared" si="9"/>
        <v>Reg2013Other urinary organs - C68FemaleAllEth</v>
      </c>
      <c r="B500" s="42" t="s">
        <v>2</v>
      </c>
      <c r="C500" s="43">
        <v>2013</v>
      </c>
      <c r="D500" s="42" t="s">
        <v>276</v>
      </c>
      <c r="E500" s="42" t="s">
        <v>4</v>
      </c>
      <c r="F500" s="42" t="s">
        <v>12</v>
      </c>
      <c r="G500" s="43">
        <v>7</v>
      </c>
      <c r="H500" s="193">
        <v>0.1</v>
      </c>
    </row>
    <row r="501" spans="1:8" x14ac:dyDescent="0.25">
      <c r="A501" s="25" t="str">
        <f t="shared" si="9"/>
        <v>Reg2013Other urinary organs - C68FemaleMāori</v>
      </c>
      <c r="B501" s="42" t="s">
        <v>2</v>
      </c>
      <c r="C501" s="43">
        <v>2013</v>
      </c>
      <c r="D501" s="42" t="s">
        <v>276</v>
      </c>
      <c r="E501" s="42" t="s">
        <v>4</v>
      </c>
      <c r="F501" s="42" t="s">
        <v>10</v>
      </c>
      <c r="G501" s="43">
        <v>0</v>
      </c>
      <c r="H501" s="193">
        <v>0</v>
      </c>
    </row>
    <row r="502" spans="1:8" x14ac:dyDescent="0.25">
      <c r="A502" s="25" t="str">
        <f t="shared" si="9"/>
        <v>Reg2013Other urinary organs - C68FemaleNon-Māori</v>
      </c>
      <c r="B502" s="42" t="s">
        <v>2</v>
      </c>
      <c r="C502" s="43">
        <v>2013</v>
      </c>
      <c r="D502" s="42" t="s">
        <v>276</v>
      </c>
      <c r="E502" s="42" t="s">
        <v>4</v>
      </c>
      <c r="F502" s="42" t="s">
        <v>11</v>
      </c>
      <c r="G502" s="43">
        <v>7</v>
      </c>
      <c r="H502" s="193">
        <v>0.1</v>
      </c>
    </row>
    <row r="503" spans="1:8" x14ac:dyDescent="0.25">
      <c r="A503" s="25" t="str">
        <f t="shared" si="9"/>
        <v>Reg2013Other urinary organs - C68MaleAllEth</v>
      </c>
      <c r="B503" s="42" t="s">
        <v>2</v>
      </c>
      <c r="C503" s="43">
        <v>2013</v>
      </c>
      <c r="D503" s="42" t="s">
        <v>276</v>
      </c>
      <c r="E503" s="42" t="s">
        <v>5</v>
      </c>
      <c r="F503" s="42" t="s">
        <v>12</v>
      </c>
      <c r="G503" s="43">
        <v>14</v>
      </c>
      <c r="H503" s="193">
        <v>0.4</v>
      </c>
    </row>
    <row r="504" spans="1:8" x14ac:dyDescent="0.25">
      <c r="A504" s="25" t="str">
        <f t="shared" si="9"/>
        <v>Reg2013Other urinary organs - C68MaleMāori</v>
      </c>
      <c r="B504" s="42" t="s">
        <v>2</v>
      </c>
      <c r="C504" s="43">
        <v>2013</v>
      </c>
      <c r="D504" s="42" t="s">
        <v>276</v>
      </c>
      <c r="E504" s="42" t="s">
        <v>5</v>
      </c>
      <c r="F504" s="42" t="s">
        <v>10</v>
      </c>
      <c r="G504" s="43">
        <v>1</v>
      </c>
      <c r="H504" s="193">
        <v>0.4</v>
      </c>
    </row>
    <row r="505" spans="1:8" x14ac:dyDescent="0.25">
      <c r="A505" s="25" t="str">
        <f t="shared" si="9"/>
        <v>Reg2013Other urinary organs - C68MaleNon-Māori</v>
      </c>
      <c r="B505" s="42" t="s">
        <v>2</v>
      </c>
      <c r="C505" s="43">
        <v>2013</v>
      </c>
      <c r="D505" s="42" t="s">
        <v>276</v>
      </c>
      <c r="E505" s="42" t="s">
        <v>5</v>
      </c>
      <c r="F505" s="42" t="s">
        <v>11</v>
      </c>
      <c r="G505" s="43">
        <v>13</v>
      </c>
      <c r="H505" s="193">
        <v>0.4</v>
      </c>
    </row>
    <row r="506" spans="1:8" x14ac:dyDescent="0.25">
      <c r="A506" s="25" t="str">
        <f t="shared" si="9"/>
        <v>Reg2013Eye - C69AllSexAllEth</v>
      </c>
      <c r="B506" s="42" t="s">
        <v>2</v>
      </c>
      <c r="C506" s="43">
        <v>2013</v>
      </c>
      <c r="D506" s="42" t="s">
        <v>278</v>
      </c>
      <c r="E506" s="42" t="s">
        <v>3</v>
      </c>
      <c r="F506" s="42" t="s">
        <v>12</v>
      </c>
      <c r="G506" s="43">
        <v>70</v>
      </c>
      <c r="H506" s="193">
        <v>1.3</v>
      </c>
    </row>
    <row r="507" spans="1:8" x14ac:dyDescent="0.25">
      <c r="A507" s="25" t="str">
        <f t="shared" si="9"/>
        <v>Reg2013Eye - C69AllSexMāori</v>
      </c>
      <c r="B507" s="42" t="s">
        <v>2</v>
      </c>
      <c r="C507" s="43">
        <v>2013</v>
      </c>
      <c r="D507" s="42" t="s">
        <v>278</v>
      </c>
      <c r="E507" s="42" t="s">
        <v>3</v>
      </c>
      <c r="F507" s="42" t="s">
        <v>10</v>
      </c>
      <c r="G507" s="43">
        <v>4</v>
      </c>
      <c r="H507" s="193">
        <v>0.4</v>
      </c>
    </row>
    <row r="508" spans="1:8" x14ac:dyDescent="0.25">
      <c r="A508" s="25" t="str">
        <f t="shared" si="9"/>
        <v>Reg2013Eye - C69AllSexNon-Māori</v>
      </c>
      <c r="B508" s="42" t="s">
        <v>2</v>
      </c>
      <c r="C508" s="43">
        <v>2013</v>
      </c>
      <c r="D508" s="42" t="s">
        <v>278</v>
      </c>
      <c r="E508" s="42" t="s">
        <v>3</v>
      </c>
      <c r="F508" s="42" t="s">
        <v>11</v>
      </c>
      <c r="G508" s="43">
        <v>66</v>
      </c>
      <c r="H508" s="193">
        <v>1.3</v>
      </c>
    </row>
    <row r="509" spans="1:8" x14ac:dyDescent="0.25">
      <c r="A509" s="25" t="str">
        <f t="shared" si="9"/>
        <v>Reg2013Eye - C69FemaleAllEth</v>
      </c>
      <c r="B509" s="42" t="s">
        <v>2</v>
      </c>
      <c r="C509" s="43">
        <v>2013</v>
      </c>
      <c r="D509" s="42" t="s">
        <v>278</v>
      </c>
      <c r="E509" s="42" t="s">
        <v>4</v>
      </c>
      <c r="F509" s="42" t="s">
        <v>12</v>
      </c>
      <c r="G509" s="43">
        <v>34</v>
      </c>
      <c r="H509" s="193">
        <v>1.2</v>
      </c>
    </row>
    <row r="510" spans="1:8" x14ac:dyDescent="0.25">
      <c r="A510" s="25" t="str">
        <f t="shared" si="9"/>
        <v>Reg2013Eye - C69FemaleMāori</v>
      </c>
      <c r="B510" s="42" t="s">
        <v>2</v>
      </c>
      <c r="C510" s="43">
        <v>2013</v>
      </c>
      <c r="D510" s="42" t="s">
        <v>278</v>
      </c>
      <c r="E510" s="42" t="s">
        <v>4</v>
      </c>
      <c r="F510" s="42" t="s">
        <v>10</v>
      </c>
      <c r="G510" s="43">
        <v>0</v>
      </c>
      <c r="H510" s="193">
        <v>0</v>
      </c>
    </row>
    <row r="511" spans="1:8" x14ac:dyDescent="0.25">
      <c r="A511" s="25" t="str">
        <f t="shared" si="9"/>
        <v>Reg2013Eye - C69FemaleNon-Māori</v>
      </c>
      <c r="B511" s="42" t="s">
        <v>2</v>
      </c>
      <c r="C511" s="43">
        <v>2013</v>
      </c>
      <c r="D511" s="42" t="s">
        <v>278</v>
      </c>
      <c r="E511" s="42" t="s">
        <v>4</v>
      </c>
      <c r="F511" s="42" t="s">
        <v>11</v>
      </c>
      <c r="G511" s="43">
        <v>34</v>
      </c>
      <c r="H511" s="193">
        <v>1.5</v>
      </c>
    </row>
    <row r="512" spans="1:8" x14ac:dyDescent="0.25">
      <c r="A512" s="25" t="str">
        <f t="shared" si="9"/>
        <v>Reg2013Eye - C69MaleAllEth</v>
      </c>
      <c r="B512" s="42" t="s">
        <v>2</v>
      </c>
      <c r="C512" s="43">
        <v>2013</v>
      </c>
      <c r="D512" s="42" t="s">
        <v>278</v>
      </c>
      <c r="E512" s="42" t="s">
        <v>5</v>
      </c>
      <c r="F512" s="42" t="s">
        <v>12</v>
      </c>
      <c r="G512" s="43">
        <v>36</v>
      </c>
      <c r="H512" s="193">
        <v>1.3</v>
      </c>
    </row>
    <row r="513" spans="1:8" x14ac:dyDescent="0.25">
      <c r="A513" s="25" t="str">
        <f t="shared" si="9"/>
        <v>Reg2013Eye - C69MaleMāori</v>
      </c>
      <c r="B513" s="42" t="s">
        <v>2</v>
      </c>
      <c r="C513" s="43">
        <v>2013</v>
      </c>
      <c r="D513" s="42" t="s">
        <v>278</v>
      </c>
      <c r="E513" s="42" t="s">
        <v>5</v>
      </c>
      <c r="F513" s="42" t="s">
        <v>10</v>
      </c>
      <c r="G513" s="43">
        <v>4</v>
      </c>
      <c r="H513" s="193">
        <v>0.8</v>
      </c>
    </row>
    <row r="514" spans="1:8" x14ac:dyDescent="0.25">
      <c r="A514" s="25" t="str">
        <f t="shared" si="9"/>
        <v>Reg2013Eye - C69MaleNon-Māori</v>
      </c>
      <c r="B514" s="42" t="s">
        <v>2</v>
      </c>
      <c r="C514" s="43">
        <v>2013</v>
      </c>
      <c r="D514" s="42" t="s">
        <v>278</v>
      </c>
      <c r="E514" s="42" t="s">
        <v>5</v>
      </c>
      <c r="F514" s="42" t="s">
        <v>11</v>
      </c>
      <c r="G514" s="43">
        <v>32</v>
      </c>
      <c r="H514" s="193">
        <v>1.2</v>
      </c>
    </row>
    <row r="515" spans="1:8" x14ac:dyDescent="0.25">
      <c r="A515" s="25" t="str">
        <f t="shared" si="9"/>
        <v>Reg2013Meninges - C70AllSexAllEth</v>
      </c>
      <c r="B515" s="42" t="s">
        <v>2</v>
      </c>
      <c r="C515" s="43">
        <v>2013</v>
      </c>
      <c r="D515" s="42" t="s">
        <v>29</v>
      </c>
      <c r="E515" s="42" t="s">
        <v>3</v>
      </c>
      <c r="F515" s="42" t="s">
        <v>12</v>
      </c>
      <c r="G515" s="43">
        <v>5</v>
      </c>
      <c r="H515" s="193">
        <v>0.1</v>
      </c>
    </row>
    <row r="516" spans="1:8" x14ac:dyDescent="0.25">
      <c r="A516" s="25" t="str">
        <f t="shared" si="9"/>
        <v>Reg2013Meninges - C70AllSexMāori</v>
      </c>
      <c r="B516" s="42" t="s">
        <v>2</v>
      </c>
      <c r="C516" s="43">
        <v>2013</v>
      </c>
      <c r="D516" s="42" t="s">
        <v>29</v>
      </c>
      <c r="E516" s="42" t="s">
        <v>3</v>
      </c>
      <c r="F516" s="42" t="s">
        <v>10</v>
      </c>
      <c r="G516" s="43">
        <v>0</v>
      </c>
      <c r="H516" s="193">
        <v>0</v>
      </c>
    </row>
    <row r="517" spans="1:8" x14ac:dyDescent="0.25">
      <c r="A517" s="25" t="str">
        <f t="shared" si="9"/>
        <v>Reg2013Meninges - C70AllSexNon-Māori</v>
      </c>
      <c r="B517" s="42" t="s">
        <v>2</v>
      </c>
      <c r="C517" s="43">
        <v>2013</v>
      </c>
      <c r="D517" s="42" t="s">
        <v>29</v>
      </c>
      <c r="E517" s="42" t="s">
        <v>3</v>
      </c>
      <c r="F517" s="42" t="s">
        <v>11</v>
      </c>
      <c r="G517" s="43">
        <v>5</v>
      </c>
      <c r="H517" s="193">
        <v>0.1</v>
      </c>
    </row>
    <row r="518" spans="1:8" x14ac:dyDescent="0.25">
      <c r="A518" s="25" t="str">
        <f t="shared" si="9"/>
        <v>Reg2013Meninges - C70FemaleAllEth</v>
      </c>
      <c r="B518" s="42" t="s">
        <v>2</v>
      </c>
      <c r="C518" s="43">
        <v>2013</v>
      </c>
      <c r="D518" s="42" t="s">
        <v>29</v>
      </c>
      <c r="E518" s="42" t="s">
        <v>4</v>
      </c>
      <c r="F518" s="42" t="s">
        <v>12</v>
      </c>
      <c r="G518" s="43">
        <v>3</v>
      </c>
      <c r="H518" s="193">
        <v>0.1</v>
      </c>
    </row>
    <row r="519" spans="1:8" x14ac:dyDescent="0.25">
      <c r="A519" s="25" t="str">
        <f t="shared" si="9"/>
        <v>Reg2013Meninges - C70FemaleMāori</v>
      </c>
      <c r="B519" s="42" t="s">
        <v>2</v>
      </c>
      <c r="C519" s="43">
        <v>2013</v>
      </c>
      <c r="D519" s="42" t="s">
        <v>29</v>
      </c>
      <c r="E519" s="42" t="s">
        <v>4</v>
      </c>
      <c r="F519" s="42" t="s">
        <v>10</v>
      </c>
      <c r="G519" s="43">
        <v>0</v>
      </c>
      <c r="H519" s="193">
        <v>0</v>
      </c>
    </row>
    <row r="520" spans="1:8" x14ac:dyDescent="0.25">
      <c r="A520" s="25" t="str">
        <f t="shared" si="9"/>
        <v>Reg2013Meninges - C70FemaleNon-Māori</v>
      </c>
      <c r="B520" s="42" t="s">
        <v>2</v>
      </c>
      <c r="C520" s="43">
        <v>2013</v>
      </c>
      <c r="D520" s="42" t="s">
        <v>29</v>
      </c>
      <c r="E520" s="42" t="s">
        <v>4</v>
      </c>
      <c r="F520" s="42" t="s">
        <v>11</v>
      </c>
      <c r="G520" s="43">
        <v>3</v>
      </c>
      <c r="H520" s="193">
        <v>0.2</v>
      </c>
    </row>
    <row r="521" spans="1:8" x14ac:dyDescent="0.25">
      <c r="A521" s="25" t="str">
        <f t="shared" si="9"/>
        <v>Reg2013Meninges - C70MaleAllEth</v>
      </c>
      <c r="B521" s="42" t="s">
        <v>2</v>
      </c>
      <c r="C521" s="43">
        <v>2013</v>
      </c>
      <c r="D521" s="42" t="s">
        <v>29</v>
      </c>
      <c r="E521" s="42" t="s">
        <v>5</v>
      </c>
      <c r="F521" s="42" t="s">
        <v>12</v>
      </c>
      <c r="G521" s="43">
        <v>2</v>
      </c>
      <c r="H521" s="193">
        <v>0.1</v>
      </c>
    </row>
    <row r="522" spans="1:8" x14ac:dyDescent="0.25">
      <c r="A522" s="25" t="str">
        <f t="shared" si="9"/>
        <v>Reg2013Meninges - C70MaleMāori</v>
      </c>
      <c r="B522" s="42" t="s">
        <v>2</v>
      </c>
      <c r="C522" s="43">
        <v>2013</v>
      </c>
      <c r="D522" s="42" t="s">
        <v>29</v>
      </c>
      <c r="E522" s="42" t="s">
        <v>5</v>
      </c>
      <c r="F522" s="42" t="s">
        <v>10</v>
      </c>
      <c r="G522" s="43">
        <v>0</v>
      </c>
      <c r="H522" s="193">
        <v>0</v>
      </c>
    </row>
    <row r="523" spans="1:8" x14ac:dyDescent="0.25">
      <c r="A523" s="25" t="str">
        <f t="shared" si="9"/>
        <v>Reg2013Meninges - C70MaleNon-Māori</v>
      </c>
      <c r="B523" s="42" t="s">
        <v>2</v>
      </c>
      <c r="C523" s="43">
        <v>2013</v>
      </c>
      <c r="D523" s="42" t="s">
        <v>29</v>
      </c>
      <c r="E523" s="42" t="s">
        <v>5</v>
      </c>
      <c r="F523" s="42" t="s">
        <v>11</v>
      </c>
      <c r="G523" s="43">
        <v>2</v>
      </c>
      <c r="H523" s="193">
        <v>0.1</v>
      </c>
    </row>
    <row r="524" spans="1:8" x14ac:dyDescent="0.25">
      <c r="A524" s="25" t="str">
        <f t="shared" si="9"/>
        <v>Reg2013Thyroid and other endocrine glands - C73-C75AllSexAllEth</v>
      </c>
      <c r="B524" s="42" t="s">
        <v>2</v>
      </c>
      <c r="C524" s="43">
        <v>2013</v>
      </c>
      <c r="D524" s="42" t="s">
        <v>280</v>
      </c>
      <c r="E524" s="42" t="s">
        <v>3</v>
      </c>
      <c r="F524" s="42" t="s">
        <v>12</v>
      </c>
      <c r="G524" s="43">
        <v>323</v>
      </c>
      <c r="H524" s="193">
        <v>6.3</v>
      </c>
    </row>
    <row r="525" spans="1:8" x14ac:dyDescent="0.25">
      <c r="A525" s="25" t="str">
        <f t="shared" si="9"/>
        <v>Reg2013Thyroid and other endocrine glands - C73-C75AllSexMāori</v>
      </c>
      <c r="B525" s="42" t="s">
        <v>2</v>
      </c>
      <c r="C525" s="43">
        <v>2013</v>
      </c>
      <c r="D525" s="42" t="s">
        <v>280</v>
      </c>
      <c r="E525" s="42" t="s">
        <v>3</v>
      </c>
      <c r="F525" s="42" t="s">
        <v>10</v>
      </c>
      <c r="G525" s="43">
        <v>61</v>
      </c>
      <c r="H525" s="193">
        <v>10.1</v>
      </c>
    </row>
    <row r="526" spans="1:8" x14ac:dyDescent="0.25">
      <c r="A526" s="25" t="str">
        <f t="shared" si="9"/>
        <v>Reg2013Thyroid and other endocrine glands - C73-C75AllSexNon-Māori</v>
      </c>
      <c r="B526" s="42" t="s">
        <v>2</v>
      </c>
      <c r="C526" s="43">
        <v>2013</v>
      </c>
      <c r="D526" s="42" t="s">
        <v>280</v>
      </c>
      <c r="E526" s="42" t="s">
        <v>3</v>
      </c>
      <c r="F526" s="42" t="s">
        <v>11</v>
      </c>
      <c r="G526" s="43">
        <v>262</v>
      </c>
      <c r="H526" s="193">
        <v>5.8</v>
      </c>
    </row>
    <row r="527" spans="1:8" x14ac:dyDescent="0.25">
      <c r="A527" s="25" t="str">
        <f t="shared" si="9"/>
        <v>Reg2013Thyroid and other endocrine glands - C73-C75FemaleAllEth</v>
      </c>
      <c r="B527" s="42" t="s">
        <v>2</v>
      </c>
      <c r="C527" s="43">
        <v>2013</v>
      </c>
      <c r="D527" s="42" t="s">
        <v>280</v>
      </c>
      <c r="E527" s="42" t="s">
        <v>4</v>
      </c>
      <c r="F527" s="42" t="s">
        <v>12</v>
      </c>
      <c r="G527" s="43">
        <v>226</v>
      </c>
      <c r="H527" s="193">
        <v>8.8000000000000007</v>
      </c>
    </row>
    <row r="528" spans="1:8" x14ac:dyDescent="0.25">
      <c r="A528" s="25" t="str">
        <f t="shared" si="9"/>
        <v>Reg2013Thyroid and other endocrine glands - C73-C75FemaleMāori</v>
      </c>
      <c r="B528" s="42" t="s">
        <v>2</v>
      </c>
      <c r="C528" s="43">
        <v>2013</v>
      </c>
      <c r="D528" s="42" t="s">
        <v>280</v>
      </c>
      <c r="E528" s="42" t="s">
        <v>4</v>
      </c>
      <c r="F528" s="42" t="s">
        <v>10</v>
      </c>
      <c r="G528" s="43">
        <v>45</v>
      </c>
      <c r="H528" s="193">
        <v>13.8</v>
      </c>
    </row>
    <row r="529" spans="1:8" x14ac:dyDescent="0.25">
      <c r="A529" s="25" t="str">
        <f t="shared" si="9"/>
        <v>Reg2013Thyroid and other endocrine glands - C73-C75FemaleNon-Māori</v>
      </c>
      <c r="B529" s="42" t="s">
        <v>2</v>
      </c>
      <c r="C529" s="43">
        <v>2013</v>
      </c>
      <c r="D529" s="42" t="s">
        <v>280</v>
      </c>
      <c r="E529" s="42" t="s">
        <v>4</v>
      </c>
      <c r="F529" s="42" t="s">
        <v>11</v>
      </c>
      <c r="G529" s="43">
        <v>181</v>
      </c>
      <c r="H529" s="193">
        <v>8</v>
      </c>
    </row>
    <row r="530" spans="1:8" x14ac:dyDescent="0.25">
      <c r="A530" s="25" t="str">
        <f t="shared" si="9"/>
        <v>Reg2013Thyroid and other endocrine glands - C73-C75MaleAllEth</v>
      </c>
      <c r="B530" s="42" t="s">
        <v>2</v>
      </c>
      <c r="C530" s="43">
        <v>2013</v>
      </c>
      <c r="D530" s="42" t="s">
        <v>280</v>
      </c>
      <c r="E530" s="42" t="s">
        <v>5</v>
      </c>
      <c r="F530" s="42" t="s">
        <v>12</v>
      </c>
      <c r="G530" s="43">
        <v>97</v>
      </c>
      <c r="H530" s="193">
        <v>3.6</v>
      </c>
    </row>
    <row r="531" spans="1:8" x14ac:dyDescent="0.25">
      <c r="A531" s="25" t="str">
        <f t="shared" si="9"/>
        <v>Reg2013Thyroid and other endocrine glands - C73-C75MaleMāori</v>
      </c>
      <c r="B531" s="42" t="s">
        <v>2</v>
      </c>
      <c r="C531" s="43">
        <v>2013</v>
      </c>
      <c r="D531" s="42" t="s">
        <v>280</v>
      </c>
      <c r="E531" s="42" t="s">
        <v>5</v>
      </c>
      <c r="F531" s="42" t="s">
        <v>10</v>
      </c>
      <c r="G531" s="43">
        <v>16</v>
      </c>
      <c r="H531" s="193">
        <v>5.7</v>
      </c>
    </row>
    <row r="532" spans="1:8" x14ac:dyDescent="0.25">
      <c r="A532" s="25" t="str">
        <f t="shared" si="9"/>
        <v>Reg2013Thyroid and other endocrine glands - C73-C75MaleNon-Māori</v>
      </c>
      <c r="B532" s="42" t="s">
        <v>2</v>
      </c>
      <c r="C532" s="43">
        <v>2013</v>
      </c>
      <c r="D532" s="42" t="s">
        <v>280</v>
      </c>
      <c r="E532" s="42" t="s">
        <v>5</v>
      </c>
      <c r="F532" s="42" t="s">
        <v>11</v>
      </c>
      <c r="G532" s="43">
        <v>81</v>
      </c>
      <c r="H532" s="193">
        <v>3.4</v>
      </c>
    </row>
    <row r="533" spans="1:8" x14ac:dyDescent="0.25">
      <c r="A533" s="25" t="str">
        <f t="shared" si="9"/>
        <v>Reg2013Brain - C71AllSexAllEth</v>
      </c>
      <c r="B533" s="42" t="s">
        <v>2</v>
      </c>
      <c r="C533" s="43">
        <v>2013</v>
      </c>
      <c r="D533" s="42" t="s">
        <v>20</v>
      </c>
      <c r="E533" s="42" t="s">
        <v>3</v>
      </c>
      <c r="F533" s="42" t="s">
        <v>12</v>
      </c>
      <c r="G533" s="43">
        <v>322</v>
      </c>
      <c r="H533" s="193">
        <v>5.7</v>
      </c>
    </row>
    <row r="534" spans="1:8" x14ac:dyDescent="0.25">
      <c r="A534" s="25" t="str">
        <f t="shared" si="9"/>
        <v>Reg2013Brain - C71AllSexMāori</v>
      </c>
      <c r="B534" s="42" t="s">
        <v>2</v>
      </c>
      <c r="C534" s="43">
        <v>2013</v>
      </c>
      <c r="D534" s="42" t="s">
        <v>20</v>
      </c>
      <c r="E534" s="42" t="s">
        <v>3</v>
      </c>
      <c r="F534" s="42" t="s">
        <v>10</v>
      </c>
      <c r="G534" s="43">
        <v>36</v>
      </c>
      <c r="H534" s="193">
        <v>5.7</v>
      </c>
    </row>
    <row r="535" spans="1:8" x14ac:dyDescent="0.25">
      <c r="A535" s="25" t="str">
        <f t="shared" si="9"/>
        <v>Reg2013Brain - C71AllSexNon-Māori</v>
      </c>
      <c r="B535" s="42" t="s">
        <v>2</v>
      </c>
      <c r="C535" s="43">
        <v>2013</v>
      </c>
      <c r="D535" s="42" t="s">
        <v>20</v>
      </c>
      <c r="E535" s="42" t="s">
        <v>3</v>
      </c>
      <c r="F535" s="42" t="s">
        <v>11</v>
      </c>
      <c r="G535" s="43">
        <v>286</v>
      </c>
      <c r="H535" s="193">
        <v>5.6</v>
      </c>
    </row>
    <row r="536" spans="1:8" x14ac:dyDescent="0.25">
      <c r="A536" s="25" t="str">
        <f t="shared" si="9"/>
        <v>Reg2013Brain - C71FemaleAllEth</v>
      </c>
      <c r="B536" s="42" t="s">
        <v>2</v>
      </c>
      <c r="C536" s="43">
        <v>2013</v>
      </c>
      <c r="D536" s="42" t="s">
        <v>20</v>
      </c>
      <c r="E536" s="42" t="s">
        <v>4</v>
      </c>
      <c r="F536" s="42" t="s">
        <v>12</v>
      </c>
      <c r="G536" s="43">
        <v>137</v>
      </c>
      <c r="H536" s="193">
        <v>4.7</v>
      </c>
    </row>
    <row r="537" spans="1:8" x14ac:dyDescent="0.25">
      <c r="A537" s="25" t="str">
        <f t="shared" si="9"/>
        <v>Reg2013Brain - C71FemaleMāori</v>
      </c>
      <c r="B537" s="42" t="s">
        <v>2</v>
      </c>
      <c r="C537" s="43">
        <v>2013</v>
      </c>
      <c r="D537" s="42" t="s">
        <v>20</v>
      </c>
      <c r="E537" s="42" t="s">
        <v>4</v>
      </c>
      <c r="F537" s="42" t="s">
        <v>10</v>
      </c>
      <c r="G537" s="43">
        <v>17</v>
      </c>
      <c r="H537" s="193">
        <v>5.3</v>
      </c>
    </row>
    <row r="538" spans="1:8" x14ac:dyDescent="0.25">
      <c r="A538" s="25" t="str">
        <f t="shared" si="9"/>
        <v>Reg2013Brain - C71FemaleNon-Māori</v>
      </c>
      <c r="B538" s="42" t="s">
        <v>2</v>
      </c>
      <c r="C538" s="43">
        <v>2013</v>
      </c>
      <c r="D538" s="42" t="s">
        <v>20</v>
      </c>
      <c r="E538" s="42" t="s">
        <v>4</v>
      </c>
      <c r="F538" s="42" t="s">
        <v>11</v>
      </c>
      <c r="G538" s="43">
        <v>120</v>
      </c>
      <c r="H538" s="193">
        <v>4.5999999999999996</v>
      </c>
    </row>
    <row r="539" spans="1:8" x14ac:dyDescent="0.25">
      <c r="A539" s="25" t="str">
        <f t="shared" si="9"/>
        <v>Reg2013Brain - C71MaleAllEth</v>
      </c>
      <c r="B539" s="42" t="s">
        <v>2</v>
      </c>
      <c r="C539" s="43">
        <v>2013</v>
      </c>
      <c r="D539" s="42" t="s">
        <v>20</v>
      </c>
      <c r="E539" s="42" t="s">
        <v>5</v>
      </c>
      <c r="F539" s="42" t="s">
        <v>12</v>
      </c>
      <c r="G539" s="43">
        <v>185</v>
      </c>
      <c r="H539" s="193">
        <v>6.7</v>
      </c>
    </row>
    <row r="540" spans="1:8" x14ac:dyDescent="0.25">
      <c r="A540" s="25" t="str">
        <f t="shared" si="9"/>
        <v>Reg2013Brain - C71MaleMāori</v>
      </c>
      <c r="B540" s="42" t="s">
        <v>2</v>
      </c>
      <c r="C540" s="43">
        <v>2013</v>
      </c>
      <c r="D540" s="42" t="s">
        <v>20</v>
      </c>
      <c r="E540" s="42" t="s">
        <v>5</v>
      </c>
      <c r="F540" s="42" t="s">
        <v>10</v>
      </c>
      <c r="G540" s="43">
        <v>19</v>
      </c>
      <c r="H540" s="193">
        <v>5.9</v>
      </c>
    </row>
    <row r="541" spans="1:8" x14ac:dyDescent="0.25">
      <c r="A541" s="25" t="str">
        <f t="shared" si="9"/>
        <v>Reg2013Brain - C71MaleNon-Māori</v>
      </c>
      <c r="B541" s="42" t="s">
        <v>2</v>
      </c>
      <c r="C541" s="43">
        <v>2013</v>
      </c>
      <c r="D541" s="42" t="s">
        <v>20</v>
      </c>
      <c r="E541" s="42" t="s">
        <v>5</v>
      </c>
      <c r="F541" s="42" t="s">
        <v>11</v>
      </c>
      <c r="G541" s="43">
        <v>166</v>
      </c>
      <c r="H541" s="193">
        <v>6.7</v>
      </c>
    </row>
    <row r="542" spans="1:8" x14ac:dyDescent="0.25">
      <c r="A542" s="25" t="str">
        <f t="shared" si="9"/>
        <v>Reg2013Other central nervous system - C72AllSexAllEth</v>
      </c>
      <c r="B542" s="42" t="s">
        <v>2</v>
      </c>
      <c r="C542" s="43">
        <v>2013</v>
      </c>
      <c r="D542" s="42" t="s">
        <v>279</v>
      </c>
      <c r="E542" s="42" t="s">
        <v>3</v>
      </c>
      <c r="F542" s="42" t="s">
        <v>12</v>
      </c>
      <c r="G542" s="43">
        <v>9</v>
      </c>
      <c r="H542" s="193">
        <v>0.2</v>
      </c>
    </row>
    <row r="543" spans="1:8" x14ac:dyDescent="0.25">
      <c r="A543" s="25" t="str">
        <f t="shared" si="9"/>
        <v>Reg2013Other central nervous system - C72AllSexMāori</v>
      </c>
      <c r="B543" s="42" t="s">
        <v>2</v>
      </c>
      <c r="C543" s="43">
        <v>2013</v>
      </c>
      <c r="D543" s="42" t="s">
        <v>279</v>
      </c>
      <c r="E543" s="42" t="s">
        <v>3</v>
      </c>
      <c r="F543" s="42" t="s">
        <v>10</v>
      </c>
      <c r="G543" s="43">
        <v>2</v>
      </c>
      <c r="H543" s="193">
        <v>0.2</v>
      </c>
    </row>
    <row r="544" spans="1:8" x14ac:dyDescent="0.25">
      <c r="A544" s="25" t="str">
        <f t="shared" si="9"/>
        <v>Reg2013Other central nervous system - C72AllSexNon-Māori</v>
      </c>
      <c r="B544" s="42" t="s">
        <v>2</v>
      </c>
      <c r="C544" s="43">
        <v>2013</v>
      </c>
      <c r="D544" s="42" t="s">
        <v>279</v>
      </c>
      <c r="E544" s="42" t="s">
        <v>3</v>
      </c>
      <c r="F544" s="42" t="s">
        <v>11</v>
      </c>
      <c r="G544" s="43">
        <v>7</v>
      </c>
      <c r="H544" s="193">
        <v>0.2</v>
      </c>
    </row>
    <row r="545" spans="1:8" x14ac:dyDescent="0.25">
      <c r="A545" s="25" t="str">
        <f t="shared" si="9"/>
        <v>Reg2013Other central nervous system - C72FemaleAllEth</v>
      </c>
      <c r="B545" s="42" t="s">
        <v>2</v>
      </c>
      <c r="C545" s="43">
        <v>2013</v>
      </c>
      <c r="D545" s="42" t="s">
        <v>279</v>
      </c>
      <c r="E545" s="42" t="s">
        <v>4</v>
      </c>
      <c r="F545" s="42" t="s">
        <v>12</v>
      </c>
      <c r="G545" s="43">
        <v>4</v>
      </c>
      <c r="H545" s="193">
        <v>0.2</v>
      </c>
    </row>
    <row r="546" spans="1:8" x14ac:dyDescent="0.25">
      <c r="A546" s="25" t="str">
        <f t="shared" si="9"/>
        <v>Reg2013Other central nervous system - C72FemaleMāori</v>
      </c>
      <c r="B546" s="42" t="s">
        <v>2</v>
      </c>
      <c r="C546" s="43">
        <v>2013</v>
      </c>
      <c r="D546" s="42" t="s">
        <v>279</v>
      </c>
      <c r="E546" s="42" t="s">
        <v>4</v>
      </c>
      <c r="F546" s="42" t="s">
        <v>10</v>
      </c>
      <c r="G546" s="43">
        <v>0</v>
      </c>
      <c r="H546" s="193">
        <v>0</v>
      </c>
    </row>
    <row r="547" spans="1:8" x14ac:dyDescent="0.25">
      <c r="A547" s="25" t="str">
        <f t="shared" si="9"/>
        <v>Reg2013Other central nervous system - C72FemaleNon-Māori</v>
      </c>
      <c r="B547" s="42" t="s">
        <v>2</v>
      </c>
      <c r="C547" s="43">
        <v>2013</v>
      </c>
      <c r="D547" s="42" t="s">
        <v>279</v>
      </c>
      <c r="E547" s="42" t="s">
        <v>4</v>
      </c>
      <c r="F547" s="42" t="s">
        <v>11</v>
      </c>
      <c r="G547" s="43">
        <v>4</v>
      </c>
      <c r="H547" s="193">
        <v>0.2</v>
      </c>
    </row>
    <row r="548" spans="1:8" x14ac:dyDescent="0.25">
      <c r="A548" s="25" t="str">
        <f t="shared" si="9"/>
        <v>Reg2013Other central nervous system - C72MaleAllEth</v>
      </c>
      <c r="B548" s="42" t="s">
        <v>2</v>
      </c>
      <c r="C548" s="43">
        <v>2013</v>
      </c>
      <c r="D548" s="42" t="s">
        <v>279</v>
      </c>
      <c r="E548" s="42" t="s">
        <v>5</v>
      </c>
      <c r="F548" s="42" t="s">
        <v>12</v>
      </c>
      <c r="G548" s="43">
        <v>5</v>
      </c>
      <c r="H548" s="193">
        <v>0.2</v>
      </c>
    </row>
    <row r="549" spans="1:8" x14ac:dyDescent="0.25">
      <c r="A549" s="25" t="str">
        <f t="shared" si="9"/>
        <v>Reg2013Other central nervous system - C72MaleMāori</v>
      </c>
      <c r="B549" s="42" t="s">
        <v>2</v>
      </c>
      <c r="C549" s="43">
        <v>2013</v>
      </c>
      <c r="D549" s="42" t="s">
        <v>279</v>
      </c>
      <c r="E549" s="42" t="s">
        <v>5</v>
      </c>
      <c r="F549" s="42" t="s">
        <v>10</v>
      </c>
      <c r="G549" s="43">
        <v>2</v>
      </c>
      <c r="H549" s="193">
        <v>0.4</v>
      </c>
    </row>
    <row r="550" spans="1:8" x14ac:dyDescent="0.25">
      <c r="A550" s="25" t="str">
        <f t="shared" si="9"/>
        <v>Reg2013Other central nervous system - C72MaleNon-Māori</v>
      </c>
      <c r="B550" s="42" t="s">
        <v>2</v>
      </c>
      <c r="C550" s="43">
        <v>2013</v>
      </c>
      <c r="D550" s="42" t="s">
        <v>279</v>
      </c>
      <c r="E550" s="42" t="s">
        <v>5</v>
      </c>
      <c r="F550" s="42" t="s">
        <v>11</v>
      </c>
      <c r="G550" s="43">
        <v>3</v>
      </c>
      <c r="H550" s="193">
        <v>0.1</v>
      </c>
    </row>
    <row r="551" spans="1:8" x14ac:dyDescent="0.25">
      <c r="A551" s="25" t="str">
        <f t="shared" si="9"/>
        <v>Reg2013Thyroid - C73AllSexAllEth</v>
      </c>
      <c r="B551" s="42" t="s">
        <v>2</v>
      </c>
      <c r="C551" s="43">
        <v>2013</v>
      </c>
      <c r="D551" s="42" t="s">
        <v>281</v>
      </c>
      <c r="E551" s="42" t="s">
        <v>3</v>
      </c>
      <c r="F551" s="42" t="s">
        <v>12</v>
      </c>
      <c r="G551" s="43">
        <v>298</v>
      </c>
      <c r="H551" s="193">
        <v>5.7</v>
      </c>
    </row>
    <row r="552" spans="1:8" x14ac:dyDescent="0.25">
      <c r="A552" s="25" t="str">
        <f t="shared" si="9"/>
        <v>Reg2013Thyroid - C73AllSexMāori</v>
      </c>
      <c r="B552" s="42" t="s">
        <v>2</v>
      </c>
      <c r="C552" s="43">
        <v>2013</v>
      </c>
      <c r="D552" s="42" t="s">
        <v>281</v>
      </c>
      <c r="E552" s="42" t="s">
        <v>3</v>
      </c>
      <c r="F552" s="42" t="s">
        <v>10</v>
      </c>
      <c r="G552" s="43">
        <v>55</v>
      </c>
      <c r="H552" s="193">
        <v>9.1999999999999993</v>
      </c>
    </row>
    <row r="553" spans="1:8" x14ac:dyDescent="0.25">
      <c r="A553" s="25" t="str">
        <f t="shared" si="9"/>
        <v>Reg2013Thyroid - C73AllSexNon-Māori</v>
      </c>
      <c r="B553" s="42" t="s">
        <v>2</v>
      </c>
      <c r="C553" s="43">
        <v>2013</v>
      </c>
      <c r="D553" s="42" t="s">
        <v>281</v>
      </c>
      <c r="E553" s="42" t="s">
        <v>3</v>
      </c>
      <c r="F553" s="42" t="s">
        <v>11</v>
      </c>
      <c r="G553" s="43">
        <v>243</v>
      </c>
      <c r="H553" s="193">
        <v>5.2</v>
      </c>
    </row>
    <row r="554" spans="1:8" x14ac:dyDescent="0.25">
      <c r="A554" s="25" t="str">
        <f t="shared" si="9"/>
        <v>Reg2013Thyroid - C73FemaleAllEth</v>
      </c>
      <c r="B554" s="42" t="s">
        <v>2</v>
      </c>
      <c r="C554" s="43">
        <v>2013</v>
      </c>
      <c r="D554" s="42" t="s">
        <v>281</v>
      </c>
      <c r="E554" s="42" t="s">
        <v>4</v>
      </c>
      <c r="F554" s="42" t="s">
        <v>12</v>
      </c>
      <c r="G554" s="43">
        <v>213</v>
      </c>
      <c r="H554" s="193">
        <v>8.1999999999999993</v>
      </c>
    </row>
    <row r="555" spans="1:8" x14ac:dyDescent="0.25">
      <c r="A555" s="25" t="str">
        <f t="shared" si="9"/>
        <v>Reg2013Thyroid - C73FemaleMāori</v>
      </c>
      <c r="B555" s="42" t="s">
        <v>2</v>
      </c>
      <c r="C555" s="43">
        <v>2013</v>
      </c>
      <c r="D555" s="42" t="s">
        <v>281</v>
      </c>
      <c r="E555" s="42" t="s">
        <v>4</v>
      </c>
      <c r="F555" s="42" t="s">
        <v>10</v>
      </c>
      <c r="G555" s="43">
        <v>41</v>
      </c>
      <c r="H555" s="193">
        <v>12.7</v>
      </c>
    </row>
    <row r="556" spans="1:8" x14ac:dyDescent="0.25">
      <c r="A556" s="25" t="str">
        <f t="shared" si="9"/>
        <v>Reg2013Thyroid - C73FemaleNon-Māori</v>
      </c>
      <c r="B556" s="42" t="s">
        <v>2</v>
      </c>
      <c r="C556" s="43">
        <v>2013</v>
      </c>
      <c r="D556" s="42" t="s">
        <v>281</v>
      </c>
      <c r="E556" s="42" t="s">
        <v>4</v>
      </c>
      <c r="F556" s="42" t="s">
        <v>11</v>
      </c>
      <c r="G556" s="43">
        <v>172</v>
      </c>
      <c r="H556" s="193">
        <v>7.5</v>
      </c>
    </row>
    <row r="557" spans="1:8" x14ac:dyDescent="0.25">
      <c r="A557" s="25" t="str">
        <f t="shared" si="9"/>
        <v>Reg2013Thyroid - C73MaleAllEth</v>
      </c>
      <c r="B557" s="42" t="s">
        <v>2</v>
      </c>
      <c r="C557" s="43">
        <v>2013</v>
      </c>
      <c r="D557" s="42" t="s">
        <v>281</v>
      </c>
      <c r="E557" s="42" t="s">
        <v>5</v>
      </c>
      <c r="F557" s="42" t="s">
        <v>12</v>
      </c>
      <c r="G557" s="43">
        <v>85</v>
      </c>
      <c r="H557" s="193">
        <v>3.1</v>
      </c>
    </row>
    <row r="558" spans="1:8" x14ac:dyDescent="0.25">
      <c r="A558" s="25" t="str">
        <f t="shared" si="9"/>
        <v>Reg2013Thyroid - C73MaleMāori</v>
      </c>
      <c r="B558" s="42" t="s">
        <v>2</v>
      </c>
      <c r="C558" s="43">
        <v>2013</v>
      </c>
      <c r="D558" s="42" t="s">
        <v>281</v>
      </c>
      <c r="E558" s="42" t="s">
        <v>5</v>
      </c>
      <c r="F558" s="42" t="s">
        <v>10</v>
      </c>
      <c r="G558" s="43">
        <v>14</v>
      </c>
      <c r="H558" s="193">
        <v>5</v>
      </c>
    </row>
    <row r="559" spans="1:8" x14ac:dyDescent="0.25">
      <c r="A559" s="25" t="str">
        <f t="shared" si="9"/>
        <v>Reg2013Thyroid - C73MaleNon-Māori</v>
      </c>
      <c r="B559" s="42" t="s">
        <v>2</v>
      </c>
      <c r="C559" s="43">
        <v>2013</v>
      </c>
      <c r="D559" s="42" t="s">
        <v>281</v>
      </c>
      <c r="E559" s="42" t="s">
        <v>5</v>
      </c>
      <c r="F559" s="42" t="s">
        <v>11</v>
      </c>
      <c r="G559" s="43">
        <v>71</v>
      </c>
      <c r="H559" s="193">
        <v>2.8</v>
      </c>
    </row>
    <row r="560" spans="1:8" x14ac:dyDescent="0.25">
      <c r="A560" s="25" t="str">
        <f t="shared" si="9"/>
        <v>Reg2013Adrenal gland - C74AllSexAllEth</v>
      </c>
      <c r="B560" s="42" t="s">
        <v>2</v>
      </c>
      <c r="C560" s="43">
        <v>2013</v>
      </c>
      <c r="D560" s="42" t="s">
        <v>282</v>
      </c>
      <c r="E560" s="42" t="s">
        <v>3</v>
      </c>
      <c r="F560" s="42" t="s">
        <v>12</v>
      </c>
      <c r="G560" s="43">
        <v>21</v>
      </c>
      <c r="H560" s="193">
        <v>0.5</v>
      </c>
    </row>
    <row r="561" spans="1:8" x14ac:dyDescent="0.25">
      <c r="A561" s="25" t="str">
        <f t="shared" si="9"/>
        <v>Reg2013Adrenal gland - C74AllSexMāori</v>
      </c>
      <c r="B561" s="42" t="s">
        <v>2</v>
      </c>
      <c r="C561" s="43">
        <v>2013</v>
      </c>
      <c r="D561" s="42" t="s">
        <v>282</v>
      </c>
      <c r="E561" s="42" t="s">
        <v>3</v>
      </c>
      <c r="F561" s="42" t="s">
        <v>10</v>
      </c>
      <c r="G561" s="43">
        <v>5</v>
      </c>
      <c r="H561" s="193">
        <v>0.8</v>
      </c>
    </row>
    <row r="562" spans="1:8" x14ac:dyDescent="0.25">
      <c r="A562" s="25" t="str">
        <f t="shared" si="9"/>
        <v>Reg2013Adrenal gland - C74AllSexNon-Māori</v>
      </c>
      <c r="B562" s="42" t="s">
        <v>2</v>
      </c>
      <c r="C562" s="43">
        <v>2013</v>
      </c>
      <c r="D562" s="42" t="s">
        <v>282</v>
      </c>
      <c r="E562" s="42" t="s">
        <v>3</v>
      </c>
      <c r="F562" s="42" t="s">
        <v>11</v>
      </c>
      <c r="G562" s="43">
        <v>16</v>
      </c>
      <c r="H562" s="193">
        <v>0.5</v>
      </c>
    </row>
    <row r="563" spans="1:8" x14ac:dyDescent="0.25">
      <c r="A563" s="25" t="str">
        <f t="shared" ref="A563:A626" si="10">B563&amp;C563&amp;D563&amp;E563&amp;F563</f>
        <v>Reg2013Adrenal gland - C74FemaleAllEth</v>
      </c>
      <c r="B563" s="42" t="s">
        <v>2</v>
      </c>
      <c r="C563" s="43">
        <v>2013</v>
      </c>
      <c r="D563" s="42" t="s">
        <v>282</v>
      </c>
      <c r="E563" s="42" t="s">
        <v>4</v>
      </c>
      <c r="F563" s="42" t="s">
        <v>12</v>
      </c>
      <c r="G563" s="43">
        <v>11</v>
      </c>
      <c r="H563" s="193">
        <v>0.5</v>
      </c>
    </row>
    <row r="564" spans="1:8" x14ac:dyDescent="0.25">
      <c r="A564" s="25" t="str">
        <f t="shared" si="10"/>
        <v>Reg2013Adrenal gland - C74FemaleMāori</v>
      </c>
      <c r="B564" s="42" t="s">
        <v>2</v>
      </c>
      <c r="C564" s="43">
        <v>2013</v>
      </c>
      <c r="D564" s="42" t="s">
        <v>282</v>
      </c>
      <c r="E564" s="42" t="s">
        <v>4</v>
      </c>
      <c r="F564" s="42" t="s">
        <v>10</v>
      </c>
      <c r="G564" s="43">
        <v>3</v>
      </c>
      <c r="H564" s="193">
        <v>0.9</v>
      </c>
    </row>
    <row r="565" spans="1:8" x14ac:dyDescent="0.25">
      <c r="A565" s="25" t="str">
        <f t="shared" si="10"/>
        <v>Reg2013Adrenal gland - C74FemaleNon-Māori</v>
      </c>
      <c r="B565" s="42" t="s">
        <v>2</v>
      </c>
      <c r="C565" s="43">
        <v>2013</v>
      </c>
      <c r="D565" s="42" t="s">
        <v>282</v>
      </c>
      <c r="E565" s="42" t="s">
        <v>4</v>
      </c>
      <c r="F565" s="42" t="s">
        <v>11</v>
      </c>
      <c r="G565" s="43">
        <v>8</v>
      </c>
      <c r="H565" s="193">
        <v>0.4</v>
      </c>
    </row>
    <row r="566" spans="1:8" x14ac:dyDescent="0.25">
      <c r="A566" s="25" t="str">
        <f t="shared" si="10"/>
        <v>Reg2013Adrenal gland - C74MaleAllEth</v>
      </c>
      <c r="B566" s="42" t="s">
        <v>2</v>
      </c>
      <c r="C566" s="43">
        <v>2013</v>
      </c>
      <c r="D566" s="42" t="s">
        <v>282</v>
      </c>
      <c r="E566" s="42" t="s">
        <v>5</v>
      </c>
      <c r="F566" s="42" t="s">
        <v>12</v>
      </c>
      <c r="G566" s="43">
        <v>10</v>
      </c>
      <c r="H566" s="193">
        <v>0.5</v>
      </c>
    </row>
    <row r="567" spans="1:8" x14ac:dyDescent="0.25">
      <c r="A567" s="25" t="str">
        <f t="shared" si="10"/>
        <v>Reg2013Adrenal gland - C74MaleMāori</v>
      </c>
      <c r="B567" s="42" t="s">
        <v>2</v>
      </c>
      <c r="C567" s="43">
        <v>2013</v>
      </c>
      <c r="D567" s="42" t="s">
        <v>282</v>
      </c>
      <c r="E567" s="42" t="s">
        <v>5</v>
      </c>
      <c r="F567" s="42" t="s">
        <v>10</v>
      </c>
      <c r="G567" s="43">
        <v>2</v>
      </c>
      <c r="H567" s="193">
        <v>0.7</v>
      </c>
    </row>
    <row r="568" spans="1:8" x14ac:dyDescent="0.25">
      <c r="A568" s="25" t="str">
        <f t="shared" si="10"/>
        <v>Reg2013Adrenal gland - C74MaleNon-Māori</v>
      </c>
      <c r="B568" s="42" t="s">
        <v>2</v>
      </c>
      <c r="C568" s="43">
        <v>2013</v>
      </c>
      <c r="D568" s="42" t="s">
        <v>282</v>
      </c>
      <c r="E568" s="42" t="s">
        <v>5</v>
      </c>
      <c r="F568" s="42" t="s">
        <v>11</v>
      </c>
      <c r="G568" s="43">
        <v>8</v>
      </c>
      <c r="H568" s="193">
        <v>0.5</v>
      </c>
    </row>
    <row r="569" spans="1:8" x14ac:dyDescent="0.25">
      <c r="A569" s="25" t="str">
        <f t="shared" si="10"/>
        <v>Reg2013Other endocrine glands - C75AllSexAllEth</v>
      </c>
      <c r="B569" s="42" t="s">
        <v>2</v>
      </c>
      <c r="C569" s="43">
        <v>2013</v>
      </c>
      <c r="D569" s="42" t="s">
        <v>283</v>
      </c>
      <c r="E569" s="42" t="s">
        <v>3</v>
      </c>
      <c r="F569" s="42" t="s">
        <v>12</v>
      </c>
      <c r="G569" s="43">
        <v>4</v>
      </c>
      <c r="H569" s="193">
        <v>0.1</v>
      </c>
    </row>
    <row r="570" spans="1:8" x14ac:dyDescent="0.25">
      <c r="A570" s="25" t="str">
        <f t="shared" si="10"/>
        <v>Reg2013Other endocrine glands - C75AllSexMāori</v>
      </c>
      <c r="B570" s="42" t="s">
        <v>2</v>
      </c>
      <c r="C570" s="43">
        <v>2013</v>
      </c>
      <c r="D570" s="42" t="s">
        <v>283</v>
      </c>
      <c r="E570" s="42" t="s">
        <v>3</v>
      </c>
      <c r="F570" s="42" t="s">
        <v>10</v>
      </c>
      <c r="G570" s="43">
        <v>1</v>
      </c>
      <c r="H570" s="193">
        <v>0.1</v>
      </c>
    </row>
    <row r="571" spans="1:8" x14ac:dyDescent="0.25">
      <c r="A571" s="25" t="str">
        <f t="shared" si="10"/>
        <v>Reg2013Other endocrine glands - C75AllSexNon-Māori</v>
      </c>
      <c r="B571" s="42" t="s">
        <v>2</v>
      </c>
      <c r="C571" s="43">
        <v>2013</v>
      </c>
      <c r="D571" s="42" t="s">
        <v>283</v>
      </c>
      <c r="E571" s="42" t="s">
        <v>3</v>
      </c>
      <c r="F571" s="42" t="s">
        <v>11</v>
      </c>
      <c r="G571" s="43">
        <v>3</v>
      </c>
      <c r="H571" s="193">
        <v>0.1</v>
      </c>
    </row>
    <row r="572" spans="1:8" x14ac:dyDescent="0.25">
      <c r="A572" s="25" t="str">
        <f t="shared" si="10"/>
        <v>Reg2013Other endocrine glands - C75FemaleAllEth</v>
      </c>
      <c r="B572" s="42" t="s">
        <v>2</v>
      </c>
      <c r="C572" s="43">
        <v>2013</v>
      </c>
      <c r="D572" s="42" t="s">
        <v>283</v>
      </c>
      <c r="E572" s="42" t="s">
        <v>4</v>
      </c>
      <c r="F572" s="42" t="s">
        <v>12</v>
      </c>
      <c r="G572" s="43">
        <v>2</v>
      </c>
      <c r="H572" s="193">
        <v>0.1</v>
      </c>
    </row>
    <row r="573" spans="1:8" x14ac:dyDescent="0.25">
      <c r="A573" s="25" t="str">
        <f t="shared" si="10"/>
        <v>Reg2013Other endocrine glands - C75FemaleMāori</v>
      </c>
      <c r="B573" s="42" t="s">
        <v>2</v>
      </c>
      <c r="C573" s="43">
        <v>2013</v>
      </c>
      <c r="D573" s="42" t="s">
        <v>283</v>
      </c>
      <c r="E573" s="42" t="s">
        <v>4</v>
      </c>
      <c r="F573" s="42" t="s">
        <v>10</v>
      </c>
      <c r="G573" s="43">
        <v>1</v>
      </c>
      <c r="H573" s="193">
        <v>0.2</v>
      </c>
    </row>
    <row r="574" spans="1:8" x14ac:dyDescent="0.25">
      <c r="A574" s="25" t="str">
        <f t="shared" si="10"/>
        <v>Reg2013Other endocrine glands - C75FemaleNon-Māori</v>
      </c>
      <c r="B574" s="42" t="s">
        <v>2</v>
      </c>
      <c r="C574" s="43">
        <v>2013</v>
      </c>
      <c r="D574" s="42" t="s">
        <v>283</v>
      </c>
      <c r="E574" s="42" t="s">
        <v>4</v>
      </c>
      <c r="F574" s="42" t="s">
        <v>11</v>
      </c>
      <c r="G574" s="43">
        <v>1</v>
      </c>
      <c r="H574" s="193">
        <v>0.1</v>
      </c>
    </row>
    <row r="575" spans="1:8" x14ac:dyDescent="0.25">
      <c r="A575" s="25" t="str">
        <f t="shared" si="10"/>
        <v>Reg2013Other endocrine glands - C75MaleAllEth</v>
      </c>
      <c r="B575" s="42" t="s">
        <v>2</v>
      </c>
      <c r="C575" s="43">
        <v>2013</v>
      </c>
      <c r="D575" s="42" t="s">
        <v>283</v>
      </c>
      <c r="E575" s="42" t="s">
        <v>5</v>
      </c>
      <c r="F575" s="42" t="s">
        <v>12</v>
      </c>
      <c r="G575" s="43">
        <v>2</v>
      </c>
      <c r="H575" s="193">
        <v>0.1</v>
      </c>
    </row>
    <row r="576" spans="1:8" x14ac:dyDescent="0.25">
      <c r="A576" s="25" t="str">
        <f t="shared" si="10"/>
        <v>Reg2013Other endocrine glands - C75MaleMāori</v>
      </c>
      <c r="B576" s="42" t="s">
        <v>2</v>
      </c>
      <c r="C576" s="43">
        <v>2013</v>
      </c>
      <c r="D576" s="42" t="s">
        <v>283</v>
      </c>
      <c r="E576" s="42" t="s">
        <v>5</v>
      </c>
      <c r="F576" s="42" t="s">
        <v>10</v>
      </c>
      <c r="G576" s="43">
        <v>0</v>
      </c>
      <c r="H576" s="193">
        <v>0</v>
      </c>
    </row>
    <row r="577" spans="1:8" x14ac:dyDescent="0.25">
      <c r="A577" s="25" t="str">
        <f t="shared" si="10"/>
        <v>Reg2013Other endocrine glands - C75MaleNon-Māori</v>
      </c>
      <c r="B577" s="42" t="s">
        <v>2</v>
      </c>
      <c r="C577" s="43">
        <v>2013</v>
      </c>
      <c r="D577" s="42" t="s">
        <v>283</v>
      </c>
      <c r="E577" s="42" t="s">
        <v>5</v>
      </c>
      <c r="F577" s="42" t="s">
        <v>11</v>
      </c>
      <c r="G577" s="43">
        <v>2</v>
      </c>
      <c r="H577" s="193">
        <v>0.1</v>
      </c>
    </row>
    <row r="578" spans="1:8" x14ac:dyDescent="0.25">
      <c r="A578" s="25" t="str">
        <f t="shared" si="10"/>
        <v>Reg2013Ill-defined, secondary and unspecified sites - C76-C80AllSexAllEth</v>
      </c>
      <c r="B578" s="42" t="s">
        <v>2</v>
      </c>
      <c r="C578" s="43">
        <v>2013</v>
      </c>
      <c r="D578" s="42" t="s">
        <v>284</v>
      </c>
      <c r="E578" s="42" t="s">
        <v>3</v>
      </c>
      <c r="F578" s="42" t="s">
        <v>12</v>
      </c>
      <c r="G578" s="43">
        <v>435</v>
      </c>
      <c r="H578" s="193">
        <v>5.7</v>
      </c>
    </row>
    <row r="579" spans="1:8" x14ac:dyDescent="0.25">
      <c r="A579" s="25" t="str">
        <f t="shared" si="10"/>
        <v>Reg2013Ill-defined, secondary and unspecified sites - C76-C80AllSexMāori</v>
      </c>
      <c r="B579" s="42" t="s">
        <v>2</v>
      </c>
      <c r="C579" s="43">
        <v>2013</v>
      </c>
      <c r="D579" s="42" t="s">
        <v>284</v>
      </c>
      <c r="E579" s="42" t="s">
        <v>3</v>
      </c>
      <c r="F579" s="42" t="s">
        <v>10</v>
      </c>
      <c r="G579" s="43">
        <v>58</v>
      </c>
      <c r="H579" s="193">
        <v>11.6</v>
      </c>
    </row>
    <row r="580" spans="1:8" x14ac:dyDescent="0.25">
      <c r="A580" s="25" t="str">
        <f t="shared" si="10"/>
        <v>Reg2013Ill-defined, secondary and unspecified sites - C76-C80AllSexNon-Māori</v>
      </c>
      <c r="B580" s="42" t="s">
        <v>2</v>
      </c>
      <c r="C580" s="43">
        <v>2013</v>
      </c>
      <c r="D580" s="42" t="s">
        <v>284</v>
      </c>
      <c r="E580" s="42" t="s">
        <v>3</v>
      </c>
      <c r="F580" s="42" t="s">
        <v>11</v>
      </c>
      <c r="G580" s="43">
        <v>377</v>
      </c>
      <c r="H580" s="193">
        <v>5.2</v>
      </c>
    </row>
    <row r="581" spans="1:8" x14ac:dyDescent="0.25">
      <c r="A581" s="25" t="str">
        <f t="shared" si="10"/>
        <v>Reg2013Ill-defined, secondary and unspecified sites - C76-C80FemaleAllEth</v>
      </c>
      <c r="B581" s="42" t="s">
        <v>2</v>
      </c>
      <c r="C581" s="43">
        <v>2013</v>
      </c>
      <c r="D581" s="42" t="s">
        <v>284</v>
      </c>
      <c r="E581" s="42" t="s">
        <v>4</v>
      </c>
      <c r="F581" s="42" t="s">
        <v>12</v>
      </c>
      <c r="G581" s="43">
        <v>228</v>
      </c>
      <c r="H581" s="193">
        <v>5.4</v>
      </c>
    </row>
    <row r="582" spans="1:8" x14ac:dyDescent="0.25">
      <c r="A582" s="25" t="str">
        <f t="shared" si="10"/>
        <v>Reg2013Ill-defined, secondary and unspecified sites - C76-C80FemaleMāori</v>
      </c>
      <c r="B582" s="42" t="s">
        <v>2</v>
      </c>
      <c r="C582" s="43">
        <v>2013</v>
      </c>
      <c r="D582" s="42" t="s">
        <v>284</v>
      </c>
      <c r="E582" s="42" t="s">
        <v>4</v>
      </c>
      <c r="F582" s="42" t="s">
        <v>10</v>
      </c>
      <c r="G582" s="43">
        <v>33</v>
      </c>
      <c r="H582" s="193">
        <v>12.2</v>
      </c>
    </row>
    <row r="583" spans="1:8" x14ac:dyDescent="0.25">
      <c r="A583" s="25" t="str">
        <f t="shared" si="10"/>
        <v>Reg2013Ill-defined, secondary and unspecified sites - C76-C80FemaleNon-Māori</v>
      </c>
      <c r="B583" s="42" t="s">
        <v>2</v>
      </c>
      <c r="C583" s="43">
        <v>2013</v>
      </c>
      <c r="D583" s="42" t="s">
        <v>284</v>
      </c>
      <c r="E583" s="42" t="s">
        <v>4</v>
      </c>
      <c r="F583" s="42" t="s">
        <v>11</v>
      </c>
      <c r="G583" s="43">
        <v>195</v>
      </c>
      <c r="H583" s="193">
        <v>4.7</v>
      </c>
    </row>
    <row r="584" spans="1:8" x14ac:dyDescent="0.25">
      <c r="A584" s="25" t="str">
        <f t="shared" si="10"/>
        <v>Reg2013Ill-defined, secondary and unspecified sites - C76-C80MaleAllEth</v>
      </c>
      <c r="B584" s="42" t="s">
        <v>2</v>
      </c>
      <c r="C584" s="43">
        <v>2013</v>
      </c>
      <c r="D584" s="42" t="s">
        <v>284</v>
      </c>
      <c r="E584" s="42" t="s">
        <v>5</v>
      </c>
      <c r="F584" s="42" t="s">
        <v>12</v>
      </c>
      <c r="G584" s="43">
        <v>207</v>
      </c>
      <c r="H584" s="193">
        <v>6.1</v>
      </c>
    </row>
    <row r="585" spans="1:8" x14ac:dyDescent="0.25">
      <c r="A585" s="25" t="str">
        <f t="shared" si="10"/>
        <v>Reg2013Ill-defined, secondary and unspecified sites - C76-C80MaleMāori</v>
      </c>
      <c r="B585" s="42" t="s">
        <v>2</v>
      </c>
      <c r="C585" s="43">
        <v>2013</v>
      </c>
      <c r="D585" s="42" t="s">
        <v>284</v>
      </c>
      <c r="E585" s="42" t="s">
        <v>5</v>
      </c>
      <c r="F585" s="42" t="s">
        <v>10</v>
      </c>
      <c r="G585" s="43">
        <v>25</v>
      </c>
      <c r="H585" s="193">
        <v>10.9</v>
      </c>
    </row>
    <row r="586" spans="1:8" x14ac:dyDescent="0.25">
      <c r="A586" s="25" t="str">
        <f t="shared" si="10"/>
        <v>Reg2013Ill-defined, secondary and unspecified sites - C76-C80MaleNon-Māori</v>
      </c>
      <c r="B586" s="42" t="s">
        <v>2</v>
      </c>
      <c r="C586" s="43">
        <v>2013</v>
      </c>
      <c r="D586" s="42" t="s">
        <v>284</v>
      </c>
      <c r="E586" s="42" t="s">
        <v>5</v>
      </c>
      <c r="F586" s="42" t="s">
        <v>11</v>
      </c>
      <c r="G586" s="43">
        <v>182</v>
      </c>
      <c r="H586" s="193">
        <v>5.7</v>
      </c>
    </row>
    <row r="587" spans="1:8" x14ac:dyDescent="0.25">
      <c r="A587" s="25" t="str">
        <f t="shared" si="10"/>
        <v>Reg2013Other and ill-defined sites - C76AllSexAllEth</v>
      </c>
      <c r="B587" s="42" t="s">
        <v>2</v>
      </c>
      <c r="C587" s="43">
        <v>2013</v>
      </c>
      <c r="D587" s="42" t="s">
        <v>285</v>
      </c>
      <c r="E587" s="42" t="s">
        <v>3</v>
      </c>
      <c r="F587" s="42" t="s">
        <v>12</v>
      </c>
      <c r="G587" s="43">
        <v>18</v>
      </c>
      <c r="H587" s="193">
        <v>0.2</v>
      </c>
    </row>
    <row r="588" spans="1:8" x14ac:dyDescent="0.25">
      <c r="A588" s="25" t="str">
        <f t="shared" si="10"/>
        <v>Reg2013Other and ill-defined sites - C76AllSexMāori</v>
      </c>
      <c r="B588" s="42" t="s">
        <v>2</v>
      </c>
      <c r="C588" s="43">
        <v>2013</v>
      </c>
      <c r="D588" s="42" t="s">
        <v>285</v>
      </c>
      <c r="E588" s="42" t="s">
        <v>3</v>
      </c>
      <c r="F588" s="42" t="s">
        <v>10</v>
      </c>
      <c r="G588" s="43">
        <v>3</v>
      </c>
      <c r="H588" s="193">
        <v>0.6</v>
      </c>
    </row>
    <row r="589" spans="1:8" x14ac:dyDescent="0.25">
      <c r="A589" s="25" t="str">
        <f t="shared" si="10"/>
        <v>Reg2013Other and ill-defined sites - C76AllSexNon-Māori</v>
      </c>
      <c r="B589" s="42" t="s">
        <v>2</v>
      </c>
      <c r="C589" s="43">
        <v>2013</v>
      </c>
      <c r="D589" s="42" t="s">
        <v>285</v>
      </c>
      <c r="E589" s="42" t="s">
        <v>3</v>
      </c>
      <c r="F589" s="42" t="s">
        <v>11</v>
      </c>
      <c r="G589" s="43">
        <v>15</v>
      </c>
      <c r="H589" s="193">
        <v>0.2</v>
      </c>
    </row>
    <row r="590" spans="1:8" x14ac:dyDescent="0.25">
      <c r="A590" s="25" t="str">
        <f t="shared" si="10"/>
        <v>Reg2013Other and ill-defined sites - C76FemaleAllEth</v>
      </c>
      <c r="B590" s="42" t="s">
        <v>2</v>
      </c>
      <c r="C590" s="43">
        <v>2013</v>
      </c>
      <c r="D590" s="42" t="s">
        <v>285</v>
      </c>
      <c r="E590" s="42" t="s">
        <v>4</v>
      </c>
      <c r="F590" s="42" t="s">
        <v>12</v>
      </c>
      <c r="G590" s="43">
        <v>11</v>
      </c>
      <c r="H590" s="193">
        <v>0.2</v>
      </c>
    </row>
    <row r="591" spans="1:8" x14ac:dyDescent="0.25">
      <c r="A591" s="25" t="str">
        <f t="shared" si="10"/>
        <v>Reg2013Other and ill-defined sites - C76FemaleMāori</v>
      </c>
      <c r="B591" s="42" t="s">
        <v>2</v>
      </c>
      <c r="C591" s="43">
        <v>2013</v>
      </c>
      <c r="D591" s="42" t="s">
        <v>285</v>
      </c>
      <c r="E591" s="42" t="s">
        <v>4</v>
      </c>
      <c r="F591" s="42" t="s">
        <v>10</v>
      </c>
      <c r="G591" s="43">
        <v>1</v>
      </c>
      <c r="H591" s="193">
        <v>0.3</v>
      </c>
    </row>
    <row r="592" spans="1:8" x14ac:dyDescent="0.25">
      <c r="A592" s="25" t="str">
        <f t="shared" si="10"/>
        <v>Reg2013Other and ill-defined sites - C76FemaleNon-Māori</v>
      </c>
      <c r="B592" s="42" t="s">
        <v>2</v>
      </c>
      <c r="C592" s="43">
        <v>2013</v>
      </c>
      <c r="D592" s="42" t="s">
        <v>285</v>
      </c>
      <c r="E592" s="42" t="s">
        <v>4</v>
      </c>
      <c r="F592" s="42" t="s">
        <v>11</v>
      </c>
      <c r="G592" s="43">
        <v>10</v>
      </c>
      <c r="H592" s="193">
        <v>0.2</v>
      </c>
    </row>
    <row r="593" spans="1:8" x14ac:dyDescent="0.25">
      <c r="A593" s="25" t="str">
        <f t="shared" si="10"/>
        <v>Reg2013Other and ill-defined sites - C76MaleAllEth</v>
      </c>
      <c r="B593" s="42" t="s">
        <v>2</v>
      </c>
      <c r="C593" s="43">
        <v>2013</v>
      </c>
      <c r="D593" s="42" t="s">
        <v>285</v>
      </c>
      <c r="E593" s="42" t="s">
        <v>5</v>
      </c>
      <c r="F593" s="42" t="s">
        <v>12</v>
      </c>
      <c r="G593" s="43">
        <v>7</v>
      </c>
      <c r="H593" s="193">
        <v>0.2</v>
      </c>
    </row>
    <row r="594" spans="1:8" x14ac:dyDescent="0.25">
      <c r="A594" s="25" t="str">
        <f t="shared" si="10"/>
        <v>Reg2013Other and ill-defined sites - C76MaleMāori</v>
      </c>
      <c r="B594" s="42" t="s">
        <v>2</v>
      </c>
      <c r="C594" s="43">
        <v>2013</v>
      </c>
      <c r="D594" s="42" t="s">
        <v>285</v>
      </c>
      <c r="E594" s="42" t="s">
        <v>5</v>
      </c>
      <c r="F594" s="42" t="s">
        <v>10</v>
      </c>
      <c r="G594" s="43">
        <v>2</v>
      </c>
      <c r="H594" s="193">
        <v>1.1000000000000001</v>
      </c>
    </row>
    <row r="595" spans="1:8" x14ac:dyDescent="0.25">
      <c r="A595" s="25" t="str">
        <f t="shared" si="10"/>
        <v>Reg2013Other and ill-defined sites - C76MaleNon-Māori</v>
      </c>
      <c r="B595" s="42" t="s">
        <v>2</v>
      </c>
      <c r="C595" s="43">
        <v>2013</v>
      </c>
      <c r="D595" s="42" t="s">
        <v>285</v>
      </c>
      <c r="E595" s="42" t="s">
        <v>5</v>
      </c>
      <c r="F595" s="42" t="s">
        <v>11</v>
      </c>
      <c r="G595" s="43">
        <v>5</v>
      </c>
      <c r="H595" s="193">
        <v>0.2</v>
      </c>
    </row>
    <row r="596" spans="1:8" x14ac:dyDescent="0.25">
      <c r="A596" s="25" t="str">
        <f t="shared" si="10"/>
        <v>Reg2013Lymphoid, haematopoietic and related tissue - C81-C96, D45-D47AllSexAllEth</v>
      </c>
      <c r="B596" s="42" t="s">
        <v>2</v>
      </c>
      <c r="C596" s="43">
        <v>2013</v>
      </c>
      <c r="D596" s="42" t="s">
        <v>288</v>
      </c>
      <c r="E596" s="42" t="s">
        <v>3</v>
      </c>
      <c r="F596" s="42" t="s">
        <v>12</v>
      </c>
      <c r="G596" s="43">
        <v>2225</v>
      </c>
      <c r="H596" s="193">
        <v>34</v>
      </c>
    </row>
    <row r="597" spans="1:8" x14ac:dyDescent="0.25">
      <c r="A597" s="25" t="str">
        <f t="shared" si="10"/>
        <v>Reg2013Lymphoid, haematopoietic and related tissue - C81-C96, D45-D47AllSexMāori</v>
      </c>
      <c r="B597" s="42" t="s">
        <v>2</v>
      </c>
      <c r="C597" s="43">
        <v>2013</v>
      </c>
      <c r="D597" s="42" t="s">
        <v>288</v>
      </c>
      <c r="E597" s="42" t="s">
        <v>3</v>
      </c>
      <c r="F597" s="42" t="s">
        <v>10</v>
      </c>
      <c r="G597" s="43">
        <v>218</v>
      </c>
      <c r="H597" s="193">
        <v>42.2</v>
      </c>
    </row>
    <row r="598" spans="1:8" x14ac:dyDescent="0.25">
      <c r="A598" s="25" t="str">
        <f t="shared" si="10"/>
        <v>Reg2013Lymphoid, haematopoietic and related tissue - C81-C96, D45-D47AllSexNon-Māori</v>
      </c>
      <c r="B598" s="42" t="s">
        <v>2</v>
      </c>
      <c r="C598" s="43">
        <v>2013</v>
      </c>
      <c r="D598" s="42" t="s">
        <v>288</v>
      </c>
      <c r="E598" s="42" t="s">
        <v>3</v>
      </c>
      <c r="F598" s="42" t="s">
        <v>11</v>
      </c>
      <c r="G598" s="43">
        <v>2007</v>
      </c>
      <c r="H598" s="193">
        <v>33.5</v>
      </c>
    </row>
    <row r="599" spans="1:8" x14ac:dyDescent="0.25">
      <c r="A599" s="25" t="str">
        <f t="shared" si="10"/>
        <v>Reg2013Lymphoid, haematopoietic and related tissue - C81-C96, D45-D47FemaleAllEth</v>
      </c>
      <c r="B599" s="42" t="s">
        <v>2</v>
      </c>
      <c r="C599" s="43">
        <v>2013</v>
      </c>
      <c r="D599" s="42" t="s">
        <v>288</v>
      </c>
      <c r="E599" s="42" t="s">
        <v>4</v>
      </c>
      <c r="F599" s="42" t="s">
        <v>12</v>
      </c>
      <c r="G599" s="43">
        <v>875</v>
      </c>
      <c r="H599" s="193">
        <v>25.4</v>
      </c>
    </row>
    <row r="600" spans="1:8" x14ac:dyDescent="0.25">
      <c r="A600" s="25" t="str">
        <f t="shared" si="10"/>
        <v>Reg2013Lymphoid, haematopoietic and related tissue - C81-C96, D45-D47FemaleMāori</v>
      </c>
      <c r="B600" s="42" t="s">
        <v>2</v>
      </c>
      <c r="C600" s="43">
        <v>2013</v>
      </c>
      <c r="D600" s="42" t="s">
        <v>288</v>
      </c>
      <c r="E600" s="42" t="s">
        <v>4</v>
      </c>
      <c r="F600" s="42" t="s">
        <v>10</v>
      </c>
      <c r="G600" s="43">
        <v>84</v>
      </c>
      <c r="H600" s="193">
        <v>29.5</v>
      </c>
    </row>
    <row r="601" spans="1:8" x14ac:dyDescent="0.25">
      <c r="A601" s="25" t="str">
        <f t="shared" si="10"/>
        <v>Reg2013Lymphoid, haematopoietic and related tissue - C81-C96, D45-D47FemaleNon-Māori</v>
      </c>
      <c r="B601" s="42" t="s">
        <v>2</v>
      </c>
      <c r="C601" s="43">
        <v>2013</v>
      </c>
      <c r="D601" s="42" t="s">
        <v>288</v>
      </c>
      <c r="E601" s="42" t="s">
        <v>4</v>
      </c>
      <c r="F601" s="42" t="s">
        <v>11</v>
      </c>
      <c r="G601" s="43">
        <v>791</v>
      </c>
      <c r="H601" s="193">
        <v>25</v>
      </c>
    </row>
    <row r="602" spans="1:8" x14ac:dyDescent="0.25">
      <c r="A602" s="25" t="str">
        <f t="shared" si="10"/>
        <v>Reg2013Lymphoid, haematopoietic and related tissue - C81-C96, D45-D47MaleAllEth</v>
      </c>
      <c r="B602" s="42" t="s">
        <v>2</v>
      </c>
      <c r="C602" s="43">
        <v>2013</v>
      </c>
      <c r="D602" s="42" t="s">
        <v>288</v>
      </c>
      <c r="E602" s="42" t="s">
        <v>5</v>
      </c>
      <c r="F602" s="42" t="s">
        <v>12</v>
      </c>
      <c r="G602" s="43">
        <v>1350</v>
      </c>
      <c r="H602" s="193">
        <v>43.9</v>
      </c>
    </row>
    <row r="603" spans="1:8" x14ac:dyDescent="0.25">
      <c r="A603" s="25" t="str">
        <f t="shared" si="10"/>
        <v>Reg2013Lymphoid, haematopoietic and related tissue - C81-C96, D45-D47MaleMāori</v>
      </c>
      <c r="B603" s="42" t="s">
        <v>2</v>
      </c>
      <c r="C603" s="43">
        <v>2013</v>
      </c>
      <c r="D603" s="42" t="s">
        <v>288</v>
      </c>
      <c r="E603" s="42" t="s">
        <v>5</v>
      </c>
      <c r="F603" s="42" t="s">
        <v>10</v>
      </c>
      <c r="G603" s="43">
        <v>134</v>
      </c>
      <c r="H603" s="193">
        <v>58.7</v>
      </c>
    </row>
    <row r="604" spans="1:8" x14ac:dyDescent="0.25">
      <c r="A604" s="25" t="str">
        <f t="shared" si="10"/>
        <v>Reg2013Lymphoid, haematopoietic and related tissue - C81-C96, D45-D47MaleNon-Māori</v>
      </c>
      <c r="B604" s="42" t="s">
        <v>2</v>
      </c>
      <c r="C604" s="43">
        <v>2013</v>
      </c>
      <c r="D604" s="42" t="s">
        <v>288</v>
      </c>
      <c r="E604" s="42" t="s">
        <v>5</v>
      </c>
      <c r="F604" s="42" t="s">
        <v>11</v>
      </c>
      <c r="G604" s="43">
        <v>1216</v>
      </c>
      <c r="H604" s="193">
        <v>43.1</v>
      </c>
    </row>
    <row r="605" spans="1:8" x14ac:dyDescent="0.25">
      <c r="A605" s="25" t="str">
        <f t="shared" si="10"/>
        <v>Reg2013Unknown primary - C77-C79AllSexAllEth</v>
      </c>
      <c r="B605" s="42" t="s">
        <v>2</v>
      </c>
      <c r="C605" s="43">
        <v>2013</v>
      </c>
      <c r="D605" s="42" t="s">
        <v>286</v>
      </c>
      <c r="E605" s="42" t="s">
        <v>3</v>
      </c>
      <c r="F605" s="42" t="s">
        <v>12</v>
      </c>
      <c r="G605" s="43">
        <v>371</v>
      </c>
      <c r="H605" s="193">
        <v>5</v>
      </c>
    </row>
    <row r="606" spans="1:8" x14ac:dyDescent="0.25">
      <c r="A606" s="25" t="str">
        <f t="shared" si="10"/>
        <v>Reg2013Unknown primary - C77-C79AllSexMāori</v>
      </c>
      <c r="B606" s="42" t="s">
        <v>2</v>
      </c>
      <c r="C606" s="43">
        <v>2013</v>
      </c>
      <c r="D606" s="42" t="s">
        <v>286</v>
      </c>
      <c r="E606" s="42" t="s">
        <v>3</v>
      </c>
      <c r="F606" s="42" t="s">
        <v>10</v>
      </c>
      <c r="G606" s="43">
        <v>52</v>
      </c>
      <c r="H606" s="193">
        <v>10.199999999999999</v>
      </c>
    </row>
    <row r="607" spans="1:8" x14ac:dyDescent="0.25">
      <c r="A607" s="25" t="str">
        <f t="shared" si="10"/>
        <v>Reg2013Unknown primary - C77-C79AllSexNon-Māori</v>
      </c>
      <c r="B607" s="42" t="s">
        <v>2</v>
      </c>
      <c r="C607" s="43">
        <v>2013</v>
      </c>
      <c r="D607" s="42" t="s">
        <v>286</v>
      </c>
      <c r="E607" s="42" t="s">
        <v>3</v>
      </c>
      <c r="F607" s="42" t="s">
        <v>11</v>
      </c>
      <c r="G607" s="43">
        <v>319</v>
      </c>
      <c r="H607" s="193">
        <v>4.5</v>
      </c>
    </row>
    <row r="608" spans="1:8" x14ac:dyDescent="0.25">
      <c r="A608" s="25" t="str">
        <f t="shared" si="10"/>
        <v>Reg2013Unknown primary - C77-C79FemaleAllEth</v>
      </c>
      <c r="B608" s="42" t="s">
        <v>2</v>
      </c>
      <c r="C608" s="43">
        <v>2013</v>
      </c>
      <c r="D608" s="42" t="s">
        <v>286</v>
      </c>
      <c r="E608" s="42" t="s">
        <v>4</v>
      </c>
      <c r="F608" s="42" t="s">
        <v>12</v>
      </c>
      <c r="G608" s="43">
        <v>186</v>
      </c>
      <c r="H608" s="193">
        <v>4.5999999999999996</v>
      </c>
    </row>
    <row r="609" spans="1:8" x14ac:dyDescent="0.25">
      <c r="A609" s="25" t="str">
        <f t="shared" si="10"/>
        <v>Reg2013Unknown primary - C77-C79FemaleMāori</v>
      </c>
      <c r="B609" s="42" t="s">
        <v>2</v>
      </c>
      <c r="C609" s="43">
        <v>2013</v>
      </c>
      <c r="D609" s="42" t="s">
        <v>286</v>
      </c>
      <c r="E609" s="42" t="s">
        <v>4</v>
      </c>
      <c r="F609" s="42" t="s">
        <v>10</v>
      </c>
      <c r="G609" s="43">
        <v>29</v>
      </c>
      <c r="H609" s="193">
        <v>10.5</v>
      </c>
    </row>
    <row r="610" spans="1:8" x14ac:dyDescent="0.25">
      <c r="A610" s="25" t="str">
        <f t="shared" si="10"/>
        <v>Reg2013Unknown primary - C77-C79FemaleNon-Māori</v>
      </c>
      <c r="B610" s="42" t="s">
        <v>2</v>
      </c>
      <c r="C610" s="43">
        <v>2013</v>
      </c>
      <c r="D610" s="42" t="s">
        <v>286</v>
      </c>
      <c r="E610" s="42" t="s">
        <v>4</v>
      </c>
      <c r="F610" s="42" t="s">
        <v>11</v>
      </c>
      <c r="G610" s="43">
        <v>157</v>
      </c>
      <c r="H610" s="193">
        <v>4</v>
      </c>
    </row>
    <row r="611" spans="1:8" x14ac:dyDescent="0.25">
      <c r="A611" s="25" t="str">
        <f t="shared" si="10"/>
        <v>Reg2013Unknown primary - C77-C79MaleAllEth</v>
      </c>
      <c r="B611" s="42" t="s">
        <v>2</v>
      </c>
      <c r="C611" s="43">
        <v>2013</v>
      </c>
      <c r="D611" s="42" t="s">
        <v>286</v>
      </c>
      <c r="E611" s="42" t="s">
        <v>5</v>
      </c>
      <c r="F611" s="42" t="s">
        <v>12</v>
      </c>
      <c r="G611" s="43">
        <v>185</v>
      </c>
      <c r="H611" s="193">
        <v>5.5</v>
      </c>
    </row>
    <row r="612" spans="1:8" x14ac:dyDescent="0.25">
      <c r="A612" s="25" t="str">
        <f t="shared" si="10"/>
        <v>Reg2013Unknown primary - C77-C79MaleMāori</v>
      </c>
      <c r="B612" s="42" t="s">
        <v>2</v>
      </c>
      <c r="C612" s="43">
        <v>2013</v>
      </c>
      <c r="D612" s="42" t="s">
        <v>286</v>
      </c>
      <c r="E612" s="42" t="s">
        <v>5</v>
      </c>
      <c r="F612" s="42" t="s">
        <v>10</v>
      </c>
      <c r="G612" s="43">
        <v>23</v>
      </c>
      <c r="H612" s="193">
        <v>9.8000000000000007</v>
      </c>
    </row>
    <row r="613" spans="1:8" x14ac:dyDescent="0.25">
      <c r="A613" s="25" t="str">
        <f t="shared" si="10"/>
        <v>Reg2013Unknown primary - C77-C79MaleNon-Māori</v>
      </c>
      <c r="B613" s="42" t="s">
        <v>2</v>
      </c>
      <c r="C613" s="43">
        <v>2013</v>
      </c>
      <c r="D613" s="42" t="s">
        <v>286</v>
      </c>
      <c r="E613" s="42" t="s">
        <v>5</v>
      </c>
      <c r="F613" s="42" t="s">
        <v>11</v>
      </c>
      <c r="G613" s="43">
        <v>162</v>
      </c>
      <c r="H613" s="193">
        <v>5.0999999999999996</v>
      </c>
    </row>
    <row r="614" spans="1:8" x14ac:dyDescent="0.25">
      <c r="A614" s="25" t="str">
        <f t="shared" si="10"/>
        <v>Reg2013Unspecified site - C80AllSexAllEth</v>
      </c>
      <c r="B614" s="42" t="s">
        <v>2</v>
      </c>
      <c r="C614" s="43">
        <v>2013</v>
      </c>
      <c r="D614" s="42" t="s">
        <v>287</v>
      </c>
      <c r="E614" s="42" t="s">
        <v>3</v>
      </c>
      <c r="F614" s="42" t="s">
        <v>12</v>
      </c>
      <c r="G614" s="43">
        <v>46</v>
      </c>
      <c r="H614" s="193">
        <v>0.5</v>
      </c>
    </row>
    <row r="615" spans="1:8" x14ac:dyDescent="0.25">
      <c r="A615" s="25" t="str">
        <f t="shared" si="10"/>
        <v>Reg2013Unspecified site - C80AllSexMāori</v>
      </c>
      <c r="B615" s="42" t="s">
        <v>2</v>
      </c>
      <c r="C615" s="43">
        <v>2013</v>
      </c>
      <c r="D615" s="42" t="s">
        <v>287</v>
      </c>
      <c r="E615" s="42" t="s">
        <v>3</v>
      </c>
      <c r="F615" s="42" t="s">
        <v>10</v>
      </c>
      <c r="G615" s="43">
        <v>3</v>
      </c>
      <c r="H615" s="193">
        <v>0.8</v>
      </c>
    </row>
    <row r="616" spans="1:8" x14ac:dyDescent="0.25">
      <c r="A616" s="25" t="str">
        <f t="shared" si="10"/>
        <v>Reg2013Unspecified site - C80AllSexNon-Māori</v>
      </c>
      <c r="B616" s="42" t="s">
        <v>2</v>
      </c>
      <c r="C616" s="43">
        <v>2013</v>
      </c>
      <c r="D616" s="42" t="s">
        <v>287</v>
      </c>
      <c r="E616" s="42" t="s">
        <v>3</v>
      </c>
      <c r="F616" s="42" t="s">
        <v>11</v>
      </c>
      <c r="G616" s="43">
        <v>43</v>
      </c>
      <c r="H616" s="193">
        <v>0.5</v>
      </c>
    </row>
    <row r="617" spans="1:8" x14ac:dyDescent="0.25">
      <c r="A617" s="25" t="str">
        <f t="shared" si="10"/>
        <v>Reg2013Unspecified site - C80FemaleAllEth</v>
      </c>
      <c r="B617" s="42" t="s">
        <v>2</v>
      </c>
      <c r="C617" s="43">
        <v>2013</v>
      </c>
      <c r="D617" s="42" t="s">
        <v>287</v>
      </c>
      <c r="E617" s="42" t="s">
        <v>4</v>
      </c>
      <c r="F617" s="42" t="s">
        <v>12</v>
      </c>
      <c r="G617" s="43">
        <v>31</v>
      </c>
      <c r="H617" s="193">
        <v>0.5</v>
      </c>
    </row>
    <row r="618" spans="1:8" x14ac:dyDescent="0.25">
      <c r="A618" s="25" t="str">
        <f t="shared" si="10"/>
        <v>Reg2013Unspecified site - C80FemaleMāori</v>
      </c>
      <c r="B618" s="42" t="s">
        <v>2</v>
      </c>
      <c r="C618" s="43">
        <v>2013</v>
      </c>
      <c r="D618" s="42" t="s">
        <v>287</v>
      </c>
      <c r="E618" s="42" t="s">
        <v>4</v>
      </c>
      <c r="F618" s="42" t="s">
        <v>10</v>
      </c>
      <c r="G618" s="43">
        <v>3</v>
      </c>
      <c r="H618" s="193">
        <v>1.4</v>
      </c>
    </row>
    <row r="619" spans="1:8" x14ac:dyDescent="0.25">
      <c r="A619" s="25" t="str">
        <f t="shared" si="10"/>
        <v>Reg2013Unspecified site - C80FemaleNon-Māori</v>
      </c>
      <c r="B619" s="42" t="s">
        <v>2</v>
      </c>
      <c r="C619" s="43">
        <v>2013</v>
      </c>
      <c r="D619" s="42" t="s">
        <v>287</v>
      </c>
      <c r="E619" s="42" t="s">
        <v>4</v>
      </c>
      <c r="F619" s="42" t="s">
        <v>11</v>
      </c>
      <c r="G619" s="43">
        <v>28</v>
      </c>
      <c r="H619" s="193">
        <v>0.5</v>
      </c>
    </row>
    <row r="620" spans="1:8" x14ac:dyDescent="0.25">
      <c r="A620" s="25" t="str">
        <f t="shared" si="10"/>
        <v>Reg2013Unspecified site - C80MaleAllEth</v>
      </c>
      <c r="B620" s="42" t="s">
        <v>2</v>
      </c>
      <c r="C620" s="43">
        <v>2013</v>
      </c>
      <c r="D620" s="42" t="s">
        <v>287</v>
      </c>
      <c r="E620" s="42" t="s">
        <v>5</v>
      </c>
      <c r="F620" s="42" t="s">
        <v>12</v>
      </c>
      <c r="G620" s="43">
        <v>15</v>
      </c>
      <c r="H620" s="193">
        <v>0.4</v>
      </c>
    </row>
    <row r="621" spans="1:8" x14ac:dyDescent="0.25">
      <c r="A621" s="25" t="str">
        <f t="shared" si="10"/>
        <v>Reg2013Unspecified site - C80MaleMāori</v>
      </c>
      <c r="B621" s="42" t="s">
        <v>2</v>
      </c>
      <c r="C621" s="43">
        <v>2013</v>
      </c>
      <c r="D621" s="42" t="s">
        <v>287</v>
      </c>
      <c r="E621" s="42" t="s">
        <v>5</v>
      </c>
      <c r="F621" s="42" t="s">
        <v>10</v>
      </c>
      <c r="G621" s="43">
        <v>0</v>
      </c>
      <c r="H621" s="193">
        <v>0</v>
      </c>
    </row>
    <row r="622" spans="1:8" x14ac:dyDescent="0.25">
      <c r="A622" s="25" t="str">
        <f t="shared" si="10"/>
        <v>Reg2013Unspecified site - C80MaleNon-Māori</v>
      </c>
      <c r="B622" s="42" t="s">
        <v>2</v>
      </c>
      <c r="C622" s="43">
        <v>2013</v>
      </c>
      <c r="D622" s="42" t="s">
        <v>287</v>
      </c>
      <c r="E622" s="42" t="s">
        <v>5</v>
      </c>
      <c r="F622" s="42" t="s">
        <v>11</v>
      </c>
      <c r="G622" s="43">
        <v>15</v>
      </c>
      <c r="H622" s="193">
        <v>0.4</v>
      </c>
    </row>
    <row r="623" spans="1:8" x14ac:dyDescent="0.25">
      <c r="A623" s="25" t="str">
        <f t="shared" si="10"/>
        <v>Reg2013Non-Hodgkin lymphoma - C82-C86, C96AllSexAllEth</v>
      </c>
      <c r="B623" s="42" t="s">
        <v>2</v>
      </c>
      <c r="C623" s="43">
        <v>2013</v>
      </c>
      <c r="D623" s="42" t="s">
        <v>365</v>
      </c>
      <c r="E623" s="42" t="s">
        <v>3</v>
      </c>
      <c r="F623" s="42" t="s">
        <v>12</v>
      </c>
      <c r="G623" s="43">
        <v>789</v>
      </c>
      <c r="H623" s="193">
        <v>11.8</v>
      </c>
    </row>
    <row r="624" spans="1:8" x14ac:dyDescent="0.25">
      <c r="A624" s="25" t="str">
        <f t="shared" si="10"/>
        <v>Reg2013Non-Hodgkin lymphoma - C82-C86, C96AllSexMāori</v>
      </c>
      <c r="B624" s="42" t="s">
        <v>2</v>
      </c>
      <c r="C624" s="43">
        <v>2013</v>
      </c>
      <c r="D624" s="42" t="s">
        <v>365</v>
      </c>
      <c r="E624" s="42" t="s">
        <v>3</v>
      </c>
      <c r="F624" s="42" t="s">
        <v>10</v>
      </c>
      <c r="G624" s="43">
        <v>50</v>
      </c>
      <c r="H624" s="193">
        <v>9.6</v>
      </c>
    </row>
    <row r="625" spans="1:8" x14ac:dyDescent="0.25">
      <c r="A625" s="25" t="str">
        <f t="shared" si="10"/>
        <v>Reg2013Non-Hodgkin lymphoma - C82-C86, C96AllSexNon-Māori</v>
      </c>
      <c r="B625" s="42" t="s">
        <v>2</v>
      </c>
      <c r="C625" s="43">
        <v>2013</v>
      </c>
      <c r="D625" s="42" t="s">
        <v>365</v>
      </c>
      <c r="E625" s="42" t="s">
        <v>3</v>
      </c>
      <c r="F625" s="42" t="s">
        <v>11</v>
      </c>
      <c r="G625" s="43">
        <v>739</v>
      </c>
      <c r="H625" s="193">
        <v>12</v>
      </c>
    </row>
    <row r="626" spans="1:8" x14ac:dyDescent="0.25">
      <c r="A626" s="25" t="str">
        <f t="shared" si="10"/>
        <v>Reg2013Non-Hodgkin lymphoma - C82-C86, C96FemaleAllEth</v>
      </c>
      <c r="B626" s="42" t="s">
        <v>2</v>
      </c>
      <c r="C626" s="43">
        <v>2013</v>
      </c>
      <c r="D626" s="42" t="s">
        <v>365</v>
      </c>
      <c r="E626" s="42" t="s">
        <v>4</v>
      </c>
      <c r="F626" s="42" t="s">
        <v>12</v>
      </c>
      <c r="G626" s="43">
        <v>327</v>
      </c>
      <c r="H626" s="193">
        <v>9.1999999999999993</v>
      </c>
    </row>
    <row r="627" spans="1:8" x14ac:dyDescent="0.25">
      <c r="A627" s="25" t="str">
        <f t="shared" ref="A627:A690" si="11">B627&amp;C627&amp;D627&amp;E627&amp;F627</f>
        <v>Reg2013Non-Hodgkin lymphoma - C82-C86, C96FemaleMāori</v>
      </c>
      <c r="B627" s="42" t="s">
        <v>2</v>
      </c>
      <c r="C627" s="43">
        <v>2013</v>
      </c>
      <c r="D627" s="42" t="s">
        <v>365</v>
      </c>
      <c r="E627" s="42" t="s">
        <v>4</v>
      </c>
      <c r="F627" s="42" t="s">
        <v>10</v>
      </c>
      <c r="G627" s="43">
        <v>18</v>
      </c>
      <c r="H627" s="193">
        <v>6.5</v>
      </c>
    </row>
    <row r="628" spans="1:8" x14ac:dyDescent="0.25">
      <c r="A628" s="25" t="str">
        <f t="shared" si="11"/>
        <v>Reg2013Non-Hodgkin lymphoma - C82-C86, C96FemaleNon-Māori</v>
      </c>
      <c r="B628" s="42" t="s">
        <v>2</v>
      </c>
      <c r="C628" s="43">
        <v>2013</v>
      </c>
      <c r="D628" s="42" t="s">
        <v>365</v>
      </c>
      <c r="E628" s="42" t="s">
        <v>4</v>
      </c>
      <c r="F628" s="42" t="s">
        <v>11</v>
      </c>
      <c r="G628" s="43">
        <v>309</v>
      </c>
      <c r="H628" s="193">
        <v>9.4</v>
      </c>
    </row>
    <row r="629" spans="1:8" x14ac:dyDescent="0.25">
      <c r="A629" s="25" t="str">
        <f t="shared" si="11"/>
        <v>Reg2013Non-Hodgkin lymphoma - C82-C86, C96MaleAllEth</v>
      </c>
      <c r="B629" s="42" t="s">
        <v>2</v>
      </c>
      <c r="C629" s="43">
        <v>2013</v>
      </c>
      <c r="D629" s="42" t="s">
        <v>365</v>
      </c>
      <c r="E629" s="42" t="s">
        <v>5</v>
      </c>
      <c r="F629" s="42" t="s">
        <v>12</v>
      </c>
      <c r="G629" s="43">
        <v>462</v>
      </c>
      <c r="H629" s="193">
        <v>14.8</v>
      </c>
    </row>
    <row r="630" spans="1:8" x14ac:dyDescent="0.25">
      <c r="A630" s="25" t="str">
        <f t="shared" si="11"/>
        <v>Reg2013Non-Hodgkin lymphoma - C82-C86, C96MaleMāori</v>
      </c>
      <c r="B630" s="42" t="s">
        <v>2</v>
      </c>
      <c r="C630" s="43">
        <v>2013</v>
      </c>
      <c r="D630" s="42" t="s">
        <v>365</v>
      </c>
      <c r="E630" s="42" t="s">
        <v>5</v>
      </c>
      <c r="F630" s="42" t="s">
        <v>10</v>
      </c>
      <c r="G630" s="43">
        <v>32</v>
      </c>
      <c r="H630" s="193">
        <v>13.4</v>
      </c>
    </row>
    <row r="631" spans="1:8" x14ac:dyDescent="0.25">
      <c r="A631" s="25" t="str">
        <f t="shared" si="11"/>
        <v>Reg2013Non-Hodgkin lymphoma - C82-C86, C96MaleNon-Māori</v>
      </c>
      <c r="B631" s="42" t="s">
        <v>2</v>
      </c>
      <c r="C631" s="43">
        <v>2013</v>
      </c>
      <c r="D631" s="42" t="s">
        <v>365</v>
      </c>
      <c r="E631" s="42" t="s">
        <v>5</v>
      </c>
      <c r="F631" s="42" t="s">
        <v>11</v>
      </c>
      <c r="G631" s="43">
        <v>430</v>
      </c>
      <c r="H631" s="193">
        <v>15</v>
      </c>
    </row>
    <row r="632" spans="1:8" x14ac:dyDescent="0.25">
      <c r="A632" s="25" t="str">
        <f t="shared" si="11"/>
        <v>Reg2013Hodgkin lymphoma - C81AllSexAllEth</v>
      </c>
      <c r="B632" s="42" t="s">
        <v>2</v>
      </c>
      <c r="C632" s="43">
        <v>2013</v>
      </c>
      <c r="D632" s="42" t="s">
        <v>289</v>
      </c>
      <c r="E632" s="42" t="s">
        <v>3</v>
      </c>
      <c r="F632" s="42" t="s">
        <v>12</v>
      </c>
      <c r="G632" s="43">
        <v>117</v>
      </c>
      <c r="H632" s="193">
        <v>2.6</v>
      </c>
    </row>
    <row r="633" spans="1:8" x14ac:dyDescent="0.25">
      <c r="A633" s="25" t="str">
        <f t="shared" si="11"/>
        <v>Reg2013Hodgkin lymphoma - C81AllSexMāori</v>
      </c>
      <c r="B633" s="42" t="s">
        <v>2</v>
      </c>
      <c r="C633" s="43">
        <v>2013</v>
      </c>
      <c r="D633" s="42" t="s">
        <v>289</v>
      </c>
      <c r="E633" s="42" t="s">
        <v>3</v>
      </c>
      <c r="F633" s="42" t="s">
        <v>10</v>
      </c>
      <c r="G633" s="43">
        <v>13</v>
      </c>
      <c r="H633" s="193">
        <v>2</v>
      </c>
    </row>
    <row r="634" spans="1:8" x14ac:dyDescent="0.25">
      <c r="A634" s="25" t="str">
        <f t="shared" si="11"/>
        <v>Reg2013Hodgkin lymphoma - C81AllSexNon-Māori</v>
      </c>
      <c r="B634" s="42" t="s">
        <v>2</v>
      </c>
      <c r="C634" s="43">
        <v>2013</v>
      </c>
      <c r="D634" s="42" t="s">
        <v>289</v>
      </c>
      <c r="E634" s="42" t="s">
        <v>3</v>
      </c>
      <c r="F634" s="42" t="s">
        <v>11</v>
      </c>
      <c r="G634" s="43">
        <v>104</v>
      </c>
      <c r="H634" s="193">
        <v>2.7</v>
      </c>
    </row>
    <row r="635" spans="1:8" x14ac:dyDescent="0.25">
      <c r="A635" s="25" t="str">
        <f t="shared" si="11"/>
        <v>Reg2013Hodgkin lymphoma - C81FemaleAllEth</v>
      </c>
      <c r="B635" s="42" t="s">
        <v>2</v>
      </c>
      <c r="C635" s="43">
        <v>2013</v>
      </c>
      <c r="D635" s="42" t="s">
        <v>289</v>
      </c>
      <c r="E635" s="42" t="s">
        <v>4</v>
      </c>
      <c r="F635" s="42" t="s">
        <v>12</v>
      </c>
      <c r="G635" s="43">
        <v>51</v>
      </c>
      <c r="H635" s="193">
        <v>2.2999999999999998</v>
      </c>
    </row>
    <row r="636" spans="1:8" x14ac:dyDescent="0.25">
      <c r="A636" s="25" t="str">
        <f t="shared" si="11"/>
        <v>Reg2013Hodgkin lymphoma - C81FemaleMāori</v>
      </c>
      <c r="B636" s="42" t="s">
        <v>2</v>
      </c>
      <c r="C636" s="43">
        <v>2013</v>
      </c>
      <c r="D636" s="42" t="s">
        <v>289</v>
      </c>
      <c r="E636" s="42" t="s">
        <v>4</v>
      </c>
      <c r="F636" s="42" t="s">
        <v>10</v>
      </c>
      <c r="G636" s="43">
        <v>8</v>
      </c>
      <c r="H636" s="193">
        <v>2.2999999999999998</v>
      </c>
    </row>
    <row r="637" spans="1:8" x14ac:dyDescent="0.25">
      <c r="A637" s="25" t="str">
        <f t="shared" si="11"/>
        <v>Reg2013Hodgkin lymphoma - C81FemaleNon-Māori</v>
      </c>
      <c r="B637" s="42" t="s">
        <v>2</v>
      </c>
      <c r="C637" s="43">
        <v>2013</v>
      </c>
      <c r="D637" s="42" t="s">
        <v>289</v>
      </c>
      <c r="E637" s="42" t="s">
        <v>4</v>
      </c>
      <c r="F637" s="42" t="s">
        <v>11</v>
      </c>
      <c r="G637" s="43">
        <v>43</v>
      </c>
      <c r="H637" s="193">
        <v>2.2999999999999998</v>
      </c>
    </row>
    <row r="638" spans="1:8" x14ac:dyDescent="0.25">
      <c r="A638" s="25" t="str">
        <f t="shared" si="11"/>
        <v>Reg2013Hodgkin lymphoma - C81MaleAllEth</v>
      </c>
      <c r="B638" s="42" t="s">
        <v>2</v>
      </c>
      <c r="C638" s="43">
        <v>2013</v>
      </c>
      <c r="D638" s="42" t="s">
        <v>289</v>
      </c>
      <c r="E638" s="42" t="s">
        <v>5</v>
      </c>
      <c r="F638" s="42" t="s">
        <v>12</v>
      </c>
      <c r="G638" s="43">
        <v>66</v>
      </c>
      <c r="H638" s="193">
        <v>2.9</v>
      </c>
    </row>
    <row r="639" spans="1:8" x14ac:dyDescent="0.25">
      <c r="A639" s="25" t="str">
        <f t="shared" si="11"/>
        <v>Reg2013Hodgkin lymphoma - C81MaleMāori</v>
      </c>
      <c r="B639" s="42" t="s">
        <v>2</v>
      </c>
      <c r="C639" s="43">
        <v>2013</v>
      </c>
      <c r="D639" s="42" t="s">
        <v>289</v>
      </c>
      <c r="E639" s="42" t="s">
        <v>5</v>
      </c>
      <c r="F639" s="42" t="s">
        <v>10</v>
      </c>
      <c r="G639" s="43">
        <v>5</v>
      </c>
      <c r="H639" s="193">
        <v>1.6</v>
      </c>
    </row>
    <row r="640" spans="1:8" x14ac:dyDescent="0.25">
      <c r="A640" s="25" t="str">
        <f t="shared" si="11"/>
        <v>Reg2013Hodgkin lymphoma - C81MaleNon-Māori</v>
      </c>
      <c r="B640" s="42" t="s">
        <v>2</v>
      </c>
      <c r="C640" s="43">
        <v>2013</v>
      </c>
      <c r="D640" s="42" t="s">
        <v>289</v>
      </c>
      <c r="E640" s="42" t="s">
        <v>5</v>
      </c>
      <c r="F640" s="42" t="s">
        <v>11</v>
      </c>
      <c r="G640" s="43">
        <v>61</v>
      </c>
      <c r="H640" s="193">
        <v>3.1</v>
      </c>
    </row>
    <row r="641" spans="1:8" x14ac:dyDescent="0.25">
      <c r="A641" s="25" t="str">
        <f t="shared" si="11"/>
        <v>Reg2013Non-Hodgkin lymphoma - C82-C85AllSexAllEth</v>
      </c>
      <c r="B641" s="42" t="s">
        <v>2</v>
      </c>
      <c r="C641" s="43">
        <v>2013</v>
      </c>
      <c r="D641" s="42" t="s">
        <v>290</v>
      </c>
      <c r="E641" s="42" t="s">
        <v>3</v>
      </c>
      <c r="F641" s="42" t="s">
        <v>12</v>
      </c>
      <c r="G641" s="43">
        <v>781</v>
      </c>
      <c r="H641" s="193">
        <v>11.6</v>
      </c>
    </row>
    <row r="642" spans="1:8" x14ac:dyDescent="0.25">
      <c r="A642" s="25" t="str">
        <f t="shared" si="11"/>
        <v>Reg2013Non-Hodgkin lymphoma - C82-C85AllSexMāori</v>
      </c>
      <c r="B642" s="42" t="s">
        <v>2</v>
      </c>
      <c r="C642" s="43">
        <v>2013</v>
      </c>
      <c r="D642" s="42" t="s">
        <v>290</v>
      </c>
      <c r="E642" s="42" t="s">
        <v>3</v>
      </c>
      <c r="F642" s="42" t="s">
        <v>10</v>
      </c>
      <c r="G642" s="43">
        <v>49</v>
      </c>
      <c r="H642" s="193">
        <v>9.5</v>
      </c>
    </row>
    <row r="643" spans="1:8" x14ac:dyDescent="0.25">
      <c r="A643" s="25" t="str">
        <f t="shared" si="11"/>
        <v>Reg2013Non-Hodgkin lymphoma - C82-C85AllSexNon-Māori</v>
      </c>
      <c r="B643" s="42" t="s">
        <v>2</v>
      </c>
      <c r="C643" s="43">
        <v>2013</v>
      </c>
      <c r="D643" s="42" t="s">
        <v>290</v>
      </c>
      <c r="E643" s="42" t="s">
        <v>3</v>
      </c>
      <c r="F643" s="42" t="s">
        <v>11</v>
      </c>
      <c r="G643" s="43">
        <v>732</v>
      </c>
      <c r="H643" s="193">
        <v>11.9</v>
      </c>
    </row>
    <row r="644" spans="1:8" x14ac:dyDescent="0.25">
      <c r="A644" s="25" t="str">
        <f t="shared" si="11"/>
        <v>Reg2013Non-Hodgkin lymphoma - C82-C85FemaleAllEth</v>
      </c>
      <c r="B644" s="42" t="s">
        <v>2</v>
      </c>
      <c r="C644" s="43">
        <v>2013</v>
      </c>
      <c r="D644" s="42" t="s">
        <v>290</v>
      </c>
      <c r="E644" s="42" t="s">
        <v>4</v>
      </c>
      <c r="F644" s="42" t="s">
        <v>12</v>
      </c>
      <c r="G644" s="43">
        <v>324</v>
      </c>
      <c r="H644" s="193">
        <v>9</v>
      </c>
    </row>
    <row r="645" spans="1:8" x14ac:dyDescent="0.25">
      <c r="A645" s="25" t="str">
        <f t="shared" si="11"/>
        <v>Reg2013Non-Hodgkin lymphoma - C82-C85FemaleMāori</v>
      </c>
      <c r="B645" s="42" t="s">
        <v>2</v>
      </c>
      <c r="C645" s="43">
        <v>2013</v>
      </c>
      <c r="D645" s="42" t="s">
        <v>290</v>
      </c>
      <c r="E645" s="42" t="s">
        <v>4</v>
      </c>
      <c r="F645" s="42" t="s">
        <v>10</v>
      </c>
      <c r="G645" s="43">
        <v>17</v>
      </c>
      <c r="H645" s="193">
        <v>6.3</v>
      </c>
    </row>
    <row r="646" spans="1:8" x14ac:dyDescent="0.25">
      <c r="A646" s="25" t="str">
        <f t="shared" si="11"/>
        <v>Reg2013Non-Hodgkin lymphoma - C82-C85FemaleNon-Māori</v>
      </c>
      <c r="B646" s="42" t="s">
        <v>2</v>
      </c>
      <c r="C646" s="43">
        <v>2013</v>
      </c>
      <c r="D646" s="42" t="s">
        <v>290</v>
      </c>
      <c r="E646" s="42" t="s">
        <v>4</v>
      </c>
      <c r="F646" s="42" t="s">
        <v>11</v>
      </c>
      <c r="G646" s="43">
        <v>307</v>
      </c>
      <c r="H646" s="193">
        <v>9.3000000000000007</v>
      </c>
    </row>
    <row r="647" spans="1:8" x14ac:dyDescent="0.25">
      <c r="A647" s="25" t="str">
        <f t="shared" si="11"/>
        <v>Reg2013Non-Hodgkin lymphoma - C82-C85MaleAllEth</v>
      </c>
      <c r="B647" s="42" t="s">
        <v>2</v>
      </c>
      <c r="C647" s="43">
        <v>2013</v>
      </c>
      <c r="D647" s="42" t="s">
        <v>290</v>
      </c>
      <c r="E647" s="42" t="s">
        <v>5</v>
      </c>
      <c r="F647" s="42" t="s">
        <v>12</v>
      </c>
      <c r="G647" s="43">
        <v>457</v>
      </c>
      <c r="H647" s="193">
        <v>14.6</v>
      </c>
    </row>
    <row r="648" spans="1:8" x14ac:dyDescent="0.25">
      <c r="A648" s="25" t="str">
        <f t="shared" si="11"/>
        <v>Reg2013Non-Hodgkin lymphoma - C82-C85MaleMāori</v>
      </c>
      <c r="B648" s="42" t="s">
        <v>2</v>
      </c>
      <c r="C648" s="43">
        <v>2013</v>
      </c>
      <c r="D648" s="42" t="s">
        <v>290</v>
      </c>
      <c r="E648" s="42" t="s">
        <v>5</v>
      </c>
      <c r="F648" s="42" t="s">
        <v>10</v>
      </c>
      <c r="G648" s="43">
        <v>32</v>
      </c>
      <c r="H648" s="193">
        <v>13.4</v>
      </c>
    </row>
    <row r="649" spans="1:8" x14ac:dyDescent="0.25">
      <c r="A649" s="25" t="str">
        <f t="shared" si="11"/>
        <v>Reg2013Non-Hodgkin lymphoma - C82-C85MaleNon-Māori</v>
      </c>
      <c r="B649" s="42" t="s">
        <v>2</v>
      </c>
      <c r="C649" s="43">
        <v>2013</v>
      </c>
      <c r="D649" s="42" t="s">
        <v>290</v>
      </c>
      <c r="E649" s="42" t="s">
        <v>5</v>
      </c>
      <c r="F649" s="42" t="s">
        <v>11</v>
      </c>
      <c r="G649" s="43">
        <v>425</v>
      </c>
      <c r="H649" s="193">
        <v>14.8</v>
      </c>
    </row>
    <row r="650" spans="1:8" x14ac:dyDescent="0.25">
      <c r="A650" s="25" t="str">
        <f t="shared" si="11"/>
        <v>Reg2013Immunoproliferative cancers - C88AllSexAllEth</v>
      </c>
      <c r="B650" s="42" t="s">
        <v>2</v>
      </c>
      <c r="C650" s="43">
        <v>2013</v>
      </c>
      <c r="D650" s="42" t="s">
        <v>291</v>
      </c>
      <c r="E650" s="42" t="s">
        <v>3</v>
      </c>
      <c r="F650" s="42" t="s">
        <v>12</v>
      </c>
      <c r="G650" s="43">
        <v>15</v>
      </c>
      <c r="H650" s="193">
        <v>0.2</v>
      </c>
    </row>
    <row r="651" spans="1:8" x14ac:dyDescent="0.25">
      <c r="A651" s="25" t="str">
        <f t="shared" si="11"/>
        <v>Reg2013Immunoproliferative cancers - C88AllSexMāori</v>
      </c>
      <c r="B651" s="42" t="s">
        <v>2</v>
      </c>
      <c r="C651" s="43">
        <v>2013</v>
      </c>
      <c r="D651" s="42" t="s">
        <v>291</v>
      </c>
      <c r="E651" s="42" t="s">
        <v>3</v>
      </c>
      <c r="F651" s="42" t="s">
        <v>10</v>
      </c>
      <c r="G651" s="43">
        <v>0</v>
      </c>
      <c r="H651" s="193">
        <v>0</v>
      </c>
    </row>
    <row r="652" spans="1:8" x14ac:dyDescent="0.25">
      <c r="A652" s="25" t="str">
        <f t="shared" si="11"/>
        <v>Reg2013Immunoproliferative cancers - C88AllSexNon-Māori</v>
      </c>
      <c r="B652" s="42" t="s">
        <v>2</v>
      </c>
      <c r="C652" s="43">
        <v>2013</v>
      </c>
      <c r="D652" s="42" t="s">
        <v>291</v>
      </c>
      <c r="E652" s="42" t="s">
        <v>3</v>
      </c>
      <c r="F652" s="42" t="s">
        <v>11</v>
      </c>
      <c r="G652" s="43">
        <v>15</v>
      </c>
      <c r="H652" s="193">
        <v>0.2</v>
      </c>
    </row>
    <row r="653" spans="1:8" x14ac:dyDescent="0.25">
      <c r="A653" s="25" t="str">
        <f t="shared" si="11"/>
        <v>Reg2013Immunoproliferative cancers - C88FemaleAllEth</v>
      </c>
      <c r="B653" s="42" t="s">
        <v>2</v>
      </c>
      <c r="C653" s="43">
        <v>2013</v>
      </c>
      <c r="D653" s="42" t="s">
        <v>291</v>
      </c>
      <c r="E653" s="42" t="s">
        <v>4</v>
      </c>
      <c r="F653" s="42" t="s">
        <v>12</v>
      </c>
      <c r="G653" s="43">
        <v>3</v>
      </c>
      <c r="H653" s="193">
        <v>0.1</v>
      </c>
    </row>
    <row r="654" spans="1:8" x14ac:dyDescent="0.25">
      <c r="A654" s="25" t="str">
        <f t="shared" si="11"/>
        <v>Reg2013Immunoproliferative cancers - C88FemaleMāori</v>
      </c>
      <c r="B654" s="42" t="s">
        <v>2</v>
      </c>
      <c r="C654" s="43">
        <v>2013</v>
      </c>
      <c r="D654" s="42" t="s">
        <v>291</v>
      </c>
      <c r="E654" s="42" t="s">
        <v>4</v>
      </c>
      <c r="F654" s="42" t="s">
        <v>10</v>
      </c>
      <c r="G654" s="43">
        <v>0</v>
      </c>
      <c r="H654" s="193">
        <v>0</v>
      </c>
    </row>
    <row r="655" spans="1:8" x14ac:dyDescent="0.25">
      <c r="A655" s="25" t="str">
        <f t="shared" si="11"/>
        <v>Reg2013Immunoproliferative cancers - C88FemaleNon-Māori</v>
      </c>
      <c r="B655" s="42" t="s">
        <v>2</v>
      </c>
      <c r="C655" s="43">
        <v>2013</v>
      </c>
      <c r="D655" s="42" t="s">
        <v>291</v>
      </c>
      <c r="E655" s="42" t="s">
        <v>4</v>
      </c>
      <c r="F655" s="42" t="s">
        <v>11</v>
      </c>
      <c r="G655" s="43">
        <v>3</v>
      </c>
      <c r="H655" s="193">
        <v>0.1</v>
      </c>
    </row>
    <row r="656" spans="1:8" x14ac:dyDescent="0.25">
      <c r="A656" s="25" t="str">
        <f t="shared" si="11"/>
        <v>Reg2013Immunoproliferative cancers - C88MaleAllEth</v>
      </c>
      <c r="B656" s="42" t="s">
        <v>2</v>
      </c>
      <c r="C656" s="43">
        <v>2013</v>
      </c>
      <c r="D656" s="42" t="s">
        <v>291</v>
      </c>
      <c r="E656" s="42" t="s">
        <v>5</v>
      </c>
      <c r="F656" s="42" t="s">
        <v>12</v>
      </c>
      <c r="G656" s="43">
        <v>12</v>
      </c>
      <c r="H656" s="193">
        <v>0.4</v>
      </c>
    </row>
    <row r="657" spans="1:8" x14ac:dyDescent="0.25">
      <c r="A657" s="25" t="str">
        <f t="shared" si="11"/>
        <v>Reg2013Immunoproliferative cancers - C88MaleMāori</v>
      </c>
      <c r="B657" s="42" t="s">
        <v>2</v>
      </c>
      <c r="C657" s="43">
        <v>2013</v>
      </c>
      <c r="D657" s="42" t="s">
        <v>291</v>
      </c>
      <c r="E657" s="42" t="s">
        <v>5</v>
      </c>
      <c r="F657" s="42" t="s">
        <v>10</v>
      </c>
      <c r="G657" s="43">
        <v>0</v>
      </c>
      <c r="H657" s="193">
        <v>0</v>
      </c>
    </row>
    <row r="658" spans="1:8" x14ac:dyDescent="0.25">
      <c r="A658" s="25" t="str">
        <f t="shared" si="11"/>
        <v>Reg2013Immunoproliferative cancers - C88MaleNon-Māori</v>
      </c>
      <c r="B658" s="42" t="s">
        <v>2</v>
      </c>
      <c r="C658" s="43">
        <v>2013</v>
      </c>
      <c r="D658" s="42" t="s">
        <v>291</v>
      </c>
      <c r="E658" s="42" t="s">
        <v>5</v>
      </c>
      <c r="F658" s="42" t="s">
        <v>11</v>
      </c>
      <c r="G658" s="43">
        <v>12</v>
      </c>
      <c r="H658" s="193">
        <v>0.4</v>
      </c>
    </row>
    <row r="659" spans="1:8" x14ac:dyDescent="0.25">
      <c r="A659" s="25" t="str">
        <f t="shared" si="11"/>
        <v>Reg2013Myeloma - C90AllSexAllEth</v>
      </c>
      <c r="B659" s="42" t="s">
        <v>2</v>
      </c>
      <c r="C659" s="43">
        <v>2013</v>
      </c>
      <c r="D659" s="42" t="s">
        <v>292</v>
      </c>
      <c r="E659" s="42" t="s">
        <v>3</v>
      </c>
      <c r="F659" s="42" t="s">
        <v>12</v>
      </c>
      <c r="G659" s="43">
        <v>356</v>
      </c>
      <c r="H659" s="193">
        <v>5.0999999999999996</v>
      </c>
    </row>
    <row r="660" spans="1:8" x14ac:dyDescent="0.25">
      <c r="A660" s="25" t="str">
        <f t="shared" si="11"/>
        <v>Reg2013Myeloma - C90AllSexMāori</v>
      </c>
      <c r="B660" s="42" t="s">
        <v>2</v>
      </c>
      <c r="C660" s="43">
        <v>2013</v>
      </c>
      <c r="D660" s="42" t="s">
        <v>292</v>
      </c>
      <c r="E660" s="42" t="s">
        <v>3</v>
      </c>
      <c r="F660" s="42" t="s">
        <v>10</v>
      </c>
      <c r="G660" s="43">
        <v>37</v>
      </c>
      <c r="H660" s="193">
        <v>7.6</v>
      </c>
    </row>
    <row r="661" spans="1:8" x14ac:dyDescent="0.25">
      <c r="A661" s="25" t="str">
        <f t="shared" si="11"/>
        <v>Reg2013Myeloma - C90AllSexNon-Māori</v>
      </c>
      <c r="B661" s="42" t="s">
        <v>2</v>
      </c>
      <c r="C661" s="43">
        <v>2013</v>
      </c>
      <c r="D661" s="42" t="s">
        <v>292</v>
      </c>
      <c r="E661" s="42" t="s">
        <v>3</v>
      </c>
      <c r="F661" s="42" t="s">
        <v>11</v>
      </c>
      <c r="G661" s="43">
        <v>319</v>
      </c>
      <c r="H661" s="193">
        <v>4.9000000000000004</v>
      </c>
    </row>
    <row r="662" spans="1:8" x14ac:dyDescent="0.25">
      <c r="A662" s="25" t="str">
        <f t="shared" si="11"/>
        <v>Reg2013Myeloma - C90FemaleAllEth</v>
      </c>
      <c r="B662" s="42" t="s">
        <v>2</v>
      </c>
      <c r="C662" s="43">
        <v>2013</v>
      </c>
      <c r="D662" s="42" t="s">
        <v>292</v>
      </c>
      <c r="E662" s="42" t="s">
        <v>4</v>
      </c>
      <c r="F662" s="42" t="s">
        <v>12</v>
      </c>
      <c r="G662" s="43">
        <v>128</v>
      </c>
      <c r="H662" s="193">
        <v>3.4</v>
      </c>
    </row>
    <row r="663" spans="1:8" x14ac:dyDescent="0.25">
      <c r="A663" s="25" t="str">
        <f t="shared" si="11"/>
        <v>Reg2013Myeloma - C90FemaleMāori</v>
      </c>
      <c r="B663" s="42" t="s">
        <v>2</v>
      </c>
      <c r="C663" s="43">
        <v>2013</v>
      </c>
      <c r="D663" s="42" t="s">
        <v>292</v>
      </c>
      <c r="E663" s="42" t="s">
        <v>4</v>
      </c>
      <c r="F663" s="42" t="s">
        <v>10</v>
      </c>
      <c r="G663" s="43">
        <v>12</v>
      </c>
      <c r="H663" s="193">
        <v>4.7</v>
      </c>
    </row>
    <row r="664" spans="1:8" x14ac:dyDescent="0.25">
      <c r="A664" s="25" t="str">
        <f t="shared" si="11"/>
        <v>Reg2013Myeloma - C90FemaleNon-Māori</v>
      </c>
      <c r="B664" s="42" t="s">
        <v>2</v>
      </c>
      <c r="C664" s="43">
        <v>2013</v>
      </c>
      <c r="D664" s="42" t="s">
        <v>292</v>
      </c>
      <c r="E664" s="42" t="s">
        <v>4</v>
      </c>
      <c r="F664" s="42" t="s">
        <v>11</v>
      </c>
      <c r="G664" s="43">
        <v>116</v>
      </c>
      <c r="H664" s="193">
        <v>3.3</v>
      </c>
    </row>
    <row r="665" spans="1:8" x14ac:dyDescent="0.25">
      <c r="A665" s="25" t="str">
        <f t="shared" si="11"/>
        <v>Reg2013Myeloma - C90MaleAllEth</v>
      </c>
      <c r="B665" s="42" t="s">
        <v>2</v>
      </c>
      <c r="C665" s="43">
        <v>2013</v>
      </c>
      <c r="D665" s="42" t="s">
        <v>292</v>
      </c>
      <c r="E665" s="42" t="s">
        <v>5</v>
      </c>
      <c r="F665" s="42" t="s">
        <v>12</v>
      </c>
      <c r="G665" s="43">
        <v>228</v>
      </c>
      <c r="H665" s="193">
        <v>6.9</v>
      </c>
    </row>
    <row r="666" spans="1:8" x14ac:dyDescent="0.25">
      <c r="A666" s="25" t="str">
        <f t="shared" si="11"/>
        <v>Reg2013Myeloma - C90MaleMāori</v>
      </c>
      <c r="B666" s="42" t="s">
        <v>2</v>
      </c>
      <c r="C666" s="43">
        <v>2013</v>
      </c>
      <c r="D666" s="42" t="s">
        <v>292</v>
      </c>
      <c r="E666" s="42" t="s">
        <v>5</v>
      </c>
      <c r="F666" s="42" t="s">
        <v>10</v>
      </c>
      <c r="G666" s="43">
        <v>25</v>
      </c>
      <c r="H666" s="193">
        <v>11.1</v>
      </c>
    </row>
    <row r="667" spans="1:8" x14ac:dyDescent="0.25">
      <c r="A667" s="25" t="str">
        <f t="shared" si="11"/>
        <v>Reg2013Myeloma - C90MaleNon-Māori</v>
      </c>
      <c r="B667" s="42" t="s">
        <v>2</v>
      </c>
      <c r="C667" s="43">
        <v>2013</v>
      </c>
      <c r="D667" s="42" t="s">
        <v>292</v>
      </c>
      <c r="E667" s="42" t="s">
        <v>5</v>
      </c>
      <c r="F667" s="42" t="s">
        <v>11</v>
      </c>
      <c r="G667" s="43">
        <v>203</v>
      </c>
      <c r="H667" s="193">
        <v>6.7</v>
      </c>
    </row>
    <row r="668" spans="1:8" x14ac:dyDescent="0.25">
      <c r="A668" s="25" t="str">
        <f t="shared" si="11"/>
        <v>Reg2013Leukaemia - C91-C95AllSexAllEth</v>
      </c>
      <c r="B668" s="42" t="s">
        <v>2</v>
      </c>
      <c r="C668" s="43">
        <v>2013</v>
      </c>
      <c r="D668" s="42" t="s">
        <v>26</v>
      </c>
      <c r="E668" s="42" t="s">
        <v>3</v>
      </c>
      <c r="F668" s="42" t="s">
        <v>12</v>
      </c>
      <c r="G668" s="43">
        <v>647</v>
      </c>
      <c r="H668" s="193">
        <v>10.4</v>
      </c>
    </row>
    <row r="669" spans="1:8" x14ac:dyDescent="0.25">
      <c r="A669" s="25" t="str">
        <f t="shared" si="11"/>
        <v>Reg2013Leukaemia - C91-C95AllSexMāori</v>
      </c>
      <c r="B669" s="42" t="s">
        <v>2</v>
      </c>
      <c r="C669" s="43">
        <v>2013</v>
      </c>
      <c r="D669" s="42" t="s">
        <v>26</v>
      </c>
      <c r="E669" s="42" t="s">
        <v>3</v>
      </c>
      <c r="F669" s="42" t="s">
        <v>10</v>
      </c>
      <c r="G669" s="43">
        <v>80</v>
      </c>
      <c r="H669" s="193">
        <v>14.2</v>
      </c>
    </row>
    <row r="670" spans="1:8" x14ac:dyDescent="0.25">
      <c r="A670" s="25" t="str">
        <f t="shared" si="11"/>
        <v>Reg2013Leukaemia - C91-C95AllSexNon-Māori</v>
      </c>
      <c r="B670" s="42" t="s">
        <v>2</v>
      </c>
      <c r="C670" s="43">
        <v>2013</v>
      </c>
      <c r="D670" s="42" t="s">
        <v>26</v>
      </c>
      <c r="E670" s="42" t="s">
        <v>3</v>
      </c>
      <c r="F670" s="42" t="s">
        <v>11</v>
      </c>
      <c r="G670" s="43">
        <v>567</v>
      </c>
      <c r="H670" s="193">
        <v>10</v>
      </c>
    </row>
    <row r="671" spans="1:8" x14ac:dyDescent="0.25">
      <c r="A671" s="25" t="str">
        <f t="shared" si="11"/>
        <v>Reg2013Leukaemia - C91-C95FemaleAllEth</v>
      </c>
      <c r="B671" s="42" t="s">
        <v>2</v>
      </c>
      <c r="C671" s="43">
        <v>2013</v>
      </c>
      <c r="D671" s="42" t="s">
        <v>26</v>
      </c>
      <c r="E671" s="42" t="s">
        <v>4</v>
      </c>
      <c r="F671" s="42" t="s">
        <v>12</v>
      </c>
      <c r="G671" s="43">
        <v>252</v>
      </c>
      <c r="H671" s="193">
        <v>7.6</v>
      </c>
    </row>
    <row r="672" spans="1:8" x14ac:dyDescent="0.25">
      <c r="A672" s="25" t="str">
        <f t="shared" si="11"/>
        <v>Reg2013Leukaemia - C91-C95FemaleMāori</v>
      </c>
      <c r="B672" s="42" t="s">
        <v>2</v>
      </c>
      <c r="C672" s="43">
        <v>2013</v>
      </c>
      <c r="D672" s="42" t="s">
        <v>26</v>
      </c>
      <c r="E672" s="42" t="s">
        <v>4</v>
      </c>
      <c r="F672" s="42" t="s">
        <v>10</v>
      </c>
      <c r="G672" s="43">
        <v>35</v>
      </c>
      <c r="H672" s="193">
        <v>11.8</v>
      </c>
    </row>
    <row r="673" spans="1:8" x14ac:dyDescent="0.25">
      <c r="A673" s="25" t="str">
        <f t="shared" si="11"/>
        <v>Reg2013Leukaemia - C91-C95FemaleNon-Māori</v>
      </c>
      <c r="B673" s="42" t="s">
        <v>2</v>
      </c>
      <c r="C673" s="43">
        <v>2013</v>
      </c>
      <c r="D673" s="42" t="s">
        <v>26</v>
      </c>
      <c r="E673" s="42" t="s">
        <v>4</v>
      </c>
      <c r="F673" s="42" t="s">
        <v>11</v>
      </c>
      <c r="G673" s="43">
        <v>217</v>
      </c>
      <c r="H673" s="193">
        <v>7.1</v>
      </c>
    </row>
    <row r="674" spans="1:8" x14ac:dyDescent="0.25">
      <c r="A674" s="25" t="str">
        <f t="shared" si="11"/>
        <v>Reg2013Leukaemia - C91-C95MaleAllEth</v>
      </c>
      <c r="B674" s="42" t="s">
        <v>2</v>
      </c>
      <c r="C674" s="43">
        <v>2013</v>
      </c>
      <c r="D674" s="42" t="s">
        <v>26</v>
      </c>
      <c r="E674" s="42" t="s">
        <v>5</v>
      </c>
      <c r="F674" s="42" t="s">
        <v>12</v>
      </c>
      <c r="G674" s="43">
        <v>395</v>
      </c>
      <c r="H674" s="193">
        <v>13.5</v>
      </c>
    </row>
    <row r="675" spans="1:8" x14ac:dyDescent="0.25">
      <c r="A675" s="25" t="str">
        <f t="shared" si="11"/>
        <v>Reg2013Leukaemia - C91-C95MaleMāori</v>
      </c>
      <c r="B675" s="42" t="s">
        <v>2</v>
      </c>
      <c r="C675" s="43">
        <v>2013</v>
      </c>
      <c r="D675" s="42" t="s">
        <v>26</v>
      </c>
      <c r="E675" s="42" t="s">
        <v>5</v>
      </c>
      <c r="F675" s="42" t="s">
        <v>10</v>
      </c>
      <c r="G675" s="43">
        <v>45</v>
      </c>
      <c r="H675" s="193">
        <v>17.2</v>
      </c>
    </row>
    <row r="676" spans="1:8" x14ac:dyDescent="0.25">
      <c r="A676" s="25" t="str">
        <f t="shared" si="11"/>
        <v>Reg2013Leukaemia - C91-C95MaleNon-Māori</v>
      </c>
      <c r="B676" s="42" t="s">
        <v>2</v>
      </c>
      <c r="C676" s="43">
        <v>2013</v>
      </c>
      <c r="D676" s="42" t="s">
        <v>26</v>
      </c>
      <c r="E676" s="42" t="s">
        <v>5</v>
      </c>
      <c r="F676" s="42" t="s">
        <v>11</v>
      </c>
      <c r="G676" s="43">
        <v>350</v>
      </c>
      <c r="H676" s="193">
        <v>13.1</v>
      </c>
    </row>
    <row r="677" spans="1:8" x14ac:dyDescent="0.25">
      <c r="A677" s="25" t="str">
        <f t="shared" si="11"/>
        <v>Reg2013Other lymphoid, haematopoietic and related tissue - C96AllSexAllEth</v>
      </c>
      <c r="B677" s="42" t="s">
        <v>2</v>
      </c>
      <c r="C677" s="43">
        <v>2013</v>
      </c>
      <c r="D677" s="42" t="s">
        <v>293</v>
      </c>
      <c r="E677" s="42" t="s">
        <v>3</v>
      </c>
      <c r="F677" s="42" t="s">
        <v>12</v>
      </c>
      <c r="G677" s="43">
        <v>8</v>
      </c>
      <c r="H677" s="193">
        <v>0.2</v>
      </c>
    </row>
    <row r="678" spans="1:8" x14ac:dyDescent="0.25">
      <c r="A678" s="25" t="str">
        <f t="shared" si="11"/>
        <v>Reg2013Other lymphoid, haematopoietic and related tissue - C96AllSexMāori</v>
      </c>
      <c r="B678" s="42" t="s">
        <v>2</v>
      </c>
      <c r="C678" s="43">
        <v>2013</v>
      </c>
      <c r="D678" s="42" t="s">
        <v>293</v>
      </c>
      <c r="E678" s="42" t="s">
        <v>3</v>
      </c>
      <c r="F678" s="42" t="s">
        <v>10</v>
      </c>
      <c r="G678" s="43">
        <v>1</v>
      </c>
      <c r="H678" s="193">
        <v>0.1</v>
      </c>
    </row>
    <row r="679" spans="1:8" x14ac:dyDescent="0.25">
      <c r="A679" s="25" t="str">
        <f t="shared" si="11"/>
        <v>Reg2013Other lymphoid, haematopoietic and related tissue - C96AllSexNon-Māori</v>
      </c>
      <c r="B679" s="42" t="s">
        <v>2</v>
      </c>
      <c r="C679" s="43">
        <v>2013</v>
      </c>
      <c r="D679" s="42" t="s">
        <v>293</v>
      </c>
      <c r="E679" s="42" t="s">
        <v>3</v>
      </c>
      <c r="F679" s="42" t="s">
        <v>11</v>
      </c>
      <c r="G679" s="43">
        <v>7</v>
      </c>
      <c r="H679" s="193">
        <v>0.2</v>
      </c>
    </row>
    <row r="680" spans="1:8" x14ac:dyDescent="0.25">
      <c r="A680" s="25" t="str">
        <f t="shared" si="11"/>
        <v>Reg2013Other lymphoid, haematopoietic and related tissue - C96FemaleAllEth</v>
      </c>
      <c r="B680" s="42" t="s">
        <v>2</v>
      </c>
      <c r="C680" s="43">
        <v>2013</v>
      </c>
      <c r="D680" s="42" t="s">
        <v>293</v>
      </c>
      <c r="E680" s="42" t="s">
        <v>4</v>
      </c>
      <c r="F680" s="42" t="s">
        <v>12</v>
      </c>
      <c r="G680" s="43">
        <v>3</v>
      </c>
      <c r="H680" s="193">
        <v>0.1</v>
      </c>
    </row>
    <row r="681" spans="1:8" x14ac:dyDescent="0.25">
      <c r="A681" s="25" t="str">
        <f t="shared" si="11"/>
        <v>Reg2013Other lymphoid, haematopoietic and related tissue - C96FemaleMāori</v>
      </c>
      <c r="B681" s="42" t="s">
        <v>2</v>
      </c>
      <c r="C681" s="43">
        <v>2013</v>
      </c>
      <c r="D681" s="42" t="s">
        <v>293</v>
      </c>
      <c r="E681" s="42" t="s">
        <v>4</v>
      </c>
      <c r="F681" s="42" t="s">
        <v>10</v>
      </c>
      <c r="G681" s="43">
        <v>1</v>
      </c>
      <c r="H681" s="193">
        <v>0.2</v>
      </c>
    </row>
    <row r="682" spans="1:8" x14ac:dyDescent="0.25">
      <c r="A682" s="25" t="str">
        <f t="shared" si="11"/>
        <v>Reg2013Other lymphoid, haematopoietic and related tissue - C96FemaleNon-Māori</v>
      </c>
      <c r="B682" s="42" t="s">
        <v>2</v>
      </c>
      <c r="C682" s="43">
        <v>2013</v>
      </c>
      <c r="D682" s="42" t="s">
        <v>293</v>
      </c>
      <c r="E682" s="42" t="s">
        <v>4</v>
      </c>
      <c r="F682" s="42" t="s">
        <v>11</v>
      </c>
      <c r="G682" s="43">
        <v>2</v>
      </c>
      <c r="H682" s="193">
        <v>0.1</v>
      </c>
    </row>
    <row r="683" spans="1:8" x14ac:dyDescent="0.25">
      <c r="A683" s="25" t="str">
        <f t="shared" si="11"/>
        <v>Reg2013Other lymphoid, haematopoietic and related tissue - C96MaleAllEth</v>
      </c>
      <c r="B683" s="42" t="s">
        <v>2</v>
      </c>
      <c r="C683" s="43">
        <v>2013</v>
      </c>
      <c r="D683" s="42" t="s">
        <v>293</v>
      </c>
      <c r="E683" s="42" t="s">
        <v>5</v>
      </c>
      <c r="F683" s="42" t="s">
        <v>12</v>
      </c>
      <c r="G683" s="43">
        <v>5</v>
      </c>
      <c r="H683" s="193">
        <v>0.2</v>
      </c>
    </row>
    <row r="684" spans="1:8" x14ac:dyDescent="0.25">
      <c r="A684" s="25" t="str">
        <f t="shared" si="11"/>
        <v>Reg2013Other lymphoid, haematopoietic and related tissue - C96MaleMāori</v>
      </c>
      <c r="B684" s="42" t="s">
        <v>2</v>
      </c>
      <c r="C684" s="43">
        <v>2013</v>
      </c>
      <c r="D684" s="42" t="s">
        <v>293</v>
      </c>
      <c r="E684" s="42" t="s">
        <v>5</v>
      </c>
      <c r="F684" s="42" t="s">
        <v>10</v>
      </c>
      <c r="G684" s="43">
        <v>0</v>
      </c>
      <c r="H684" s="193">
        <v>0</v>
      </c>
    </row>
    <row r="685" spans="1:8" x14ac:dyDescent="0.25">
      <c r="A685" s="25" t="str">
        <f t="shared" si="11"/>
        <v>Reg2013Other lymphoid, haematopoietic and related tissue - C96MaleNon-Māori</v>
      </c>
      <c r="B685" s="42" t="s">
        <v>2</v>
      </c>
      <c r="C685" s="43">
        <v>2013</v>
      </c>
      <c r="D685" s="42" t="s">
        <v>293</v>
      </c>
      <c r="E685" s="42" t="s">
        <v>5</v>
      </c>
      <c r="F685" s="42" t="s">
        <v>11</v>
      </c>
      <c r="G685" s="43">
        <v>5</v>
      </c>
      <c r="H685" s="193">
        <v>0.2</v>
      </c>
    </row>
    <row r="686" spans="1:8" x14ac:dyDescent="0.25">
      <c r="A686" s="25" t="str">
        <f t="shared" si="11"/>
        <v>Reg2013Polycythemia vera - D45AllSexAllEth</v>
      </c>
      <c r="B686" s="42" t="s">
        <v>2</v>
      </c>
      <c r="C686" s="43">
        <v>2013</v>
      </c>
      <c r="D686" s="42" t="s">
        <v>294</v>
      </c>
      <c r="E686" s="42" t="s">
        <v>3</v>
      </c>
      <c r="F686" s="42" t="s">
        <v>12</v>
      </c>
      <c r="G686" s="43">
        <v>26</v>
      </c>
      <c r="H686" s="193">
        <v>0.4</v>
      </c>
    </row>
    <row r="687" spans="1:8" x14ac:dyDescent="0.25">
      <c r="A687" s="25" t="str">
        <f t="shared" si="11"/>
        <v>Reg2013Polycythemia vera - D45AllSexMāori</v>
      </c>
      <c r="B687" s="42" t="s">
        <v>2</v>
      </c>
      <c r="C687" s="43">
        <v>2013</v>
      </c>
      <c r="D687" s="42" t="s">
        <v>294</v>
      </c>
      <c r="E687" s="42" t="s">
        <v>3</v>
      </c>
      <c r="F687" s="42" t="s">
        <v>10</v>
      </c>
      <c r="G687" s="43">
        <v>8</v>
      </c>
      <c r="H687" s="193">
        <v>1.5</v>
      </c>
    </row>
    <row r="688" spans="1:8" x14ac:dyDescent="0.25">
      <c r="A688" s="25" t="str">
        <f t="shared" si="11"/>
        <v>Reg2013Polycythemia vera - D45AllSexNon-Māori</v>
      </c>
      <c r="B688" s="42" t="s">
        <v>2</v>
      </c>
      <c r="C688" s="43">
        <v>2013</v>
      </c>
      <c r="D688" s="42" t="s">
        <v>294</v>
      </c>
      <c r="E688" s="42" t="s">
        <v>3</v>
      </c>
      <c r="F688" s="42" t="s">
        <v>11</v>
      </c>
      <c r="G688" s="43">
        <v>18</v>
      </c>
      <c r="H688" s="193">
        <v>0.2</v>
      </c>
    </row>
    <row r="689" spans="1:8" x14ac:dyDescent="0.25">
      <c r="A689" s="25" t="str">
        <f t="shared" si="11"/>
        <v>Reg2013Polycythemia vera - D45FemaleAllEth</v>
      </c>
      <c r="B689" s="42" t="s">
        <v>2</v>
      </c>
      <c r="C689" s="43">
        <v>2013</v>
      </c>
      <c r="D689" s="42" t="s">
        <v>294</v>
      </c>
      <c r="E689" s="42" t="s">
        <v>4</v>
      </c>
      <c r="F689" s="42" t="s">
        <v>12</v>
      </c>
      <c r="G689" s="43">
        <v>8</v>
      </c>
      <c r="H689" s="193">
        <v>0.2</v>
      </c>
    </row>
    <row r="690" spans="1:8" x14ac:dyDescent="0.25">
      <c r="A690" s="25" t="str">
        <f t="shared" si="11"/>
        <v>Reg2013Polycythemia vera - D45FemaleMāori</v>
      </c>
      <c r="B690" s="42" t="s">
        <v>2</v>
      </c>
      <c r="C690" s="43">
        <v>2013</v>
      </c>
      <c r="D690" s="42" t="s">
        <v>294</v>
      </c>
      <c r="E690" s="42" t="s">
        <v>4</v>
      </c>
      <c r="F690" s="42" t="s">
        <v>10</v>
      </c>
      <c r="G690" s="43">
        <v>3</v>
      </c>
      <c r="H690" s="193">
        <v>1.1000000000000001</v>
      </c>
    </row>
    <row r="691" spans="1:8" x14ac:dyDescent="0.25">
      <c r="A691" s="25" t="str">
        <f t="shared" ref="A691:A712" si="12">B691&amp;C691&amp;D691&amp;E691&amp;F691</f>
        <v>Reg2013Polycythemia vera - D45FemaleNon-Māori</v>
      </c>
      <c r="B691" s="42" t="s">
        <v>2</v>
      </c>
      <c r="C691" s="43">
        <v>2013</v>
      </c>
      <c r="D691" s="42" t="s">
        <v>294</v>
      </c>
      <c r="E691" s="42" t="s">
        <v>4</v>
      </c>
      <c r="F691" s="42" t="s">
        <v>11</v>
      </c>
      <c r="G691" s="43">
        <v>5</v>
      </c>
      <c r="H691" s="193">
        <v>0.1</v>
      </c>
    </row>
    <row r="692" spans="1:8" x14ac:dyDescent="0.25">
      <c r="A692" s="25" t="str">
        <f t="shared" si="12"/>
        <v>Reg2013Polycythemia vera - D45MaleAllEth</v>
      </c>
      <c r="B692" s="42" t="s">
        <v>2</v>
      </c>
      <c r="C692" s="43">
        <v>2013</v>
      </c>
      <c r="D692" s="42" t="s">
        <v>294</v>
      </c>
      <c r="E692" s="42" t="s">
        <v>5</v>
      </c>
      <c r="F692" s="42" t="s">
        <v>12</v>
      </c>
      <c r="G692" s="43">
        <v>18</v>
      </c>
      <c r="H692" s="193">
        <v>0.6</v>
      </c>
    </row>
    <row r="693" spans="1:8" x14ac:dyDescent="0.25">
      <c r="A693" s="25" t="str">
        <f t="shared" si="12"/>
        <v>Reg2013Polycythemia vera - D45MaleMāori</v>
      </c>
      <c r="B693" s="42" t="s">
        <v>2</v>
      </c>
      <c r="C693" s="43">
        <v>2013</v>
      </c>
      <c r="D693" s="42" t="s">
        <v>294</v>
      </c>
      <c r="E693" s="42" t="s">
        <v>5</v>
      </c>
      <c r="F693" s="42" t="s">
        <v>10</v>
      </c>
      <c r="G693" s="43">
        <v>5</v>
      </c>
      <c r="H693" s="193">
        <v>2.1</v>
      </c>
    </row>
    <row r="694" spans="1:8" x14ac:dyDescent="0.25">
      <c r="A694" s="25" t="str">
        <f t="shared" si="12"/>
        <v>Reg2013Polycythemia vera - D45MaleNon-Māori</v>
      </c>
      <c r="B694" s="42" t="s">
        <v>2</v>
      </c>
      <c r="C694" s="43">
        <v>2013</v>
      </c>
      <c r="D694" s="42" t="s">
        <v>294</v>
      </c>
      <c r="E694" s="42" t="s">
        <v>5</v>
      </c>
      <c r="F694" s="42" t="s">
        <v>11</v>
      </c>
      <c r="G694" s="43">
        <v>13</v>
      </c>
      <c r="H694" s="193">
        <v>0.4</v>
      </c>
    </row>
    <row r="695" spans="1:8" x14ac:dyDescent="0.25">
      <c r="A695" s="25" t="str">
        <f t="shared" si="12"/>
        <v>Reg2013Myelodyplastic syndromes - D46AllSexAllEth</v>
      </c>
      <c r="B695" s="42" t="s">
        <v>2</v>
      </c>
      <c r="C695" s="43">
        <v>2013</v>
      </c>
      <c r="D695" s="42" t="s">
        <v>295</v>
      </c>
      <c r="E695" s="42" t="s">
        <v>3</v>
      </c>
      <c r="F695" s="42" t="s">
        <v>12</v>
      </c>
      <c r="G695" s="43">
        <v>206</v>
      </c>
      <c r="H695" s="193">
        <v>2.6</v>
      </c>
    </row>
    <row r="696" spans="1:8" x14ac:dyDescent="0.25">
      <c r="A696" s="25" t="str">
        <f t="shared" si="12"/>
        <v>Reg2013Myelodyplastic syndromes - D46AllSexMāori</v>
      </c>
      <c r="B696" s="42" t="s">
        <v>2</v>
      </c>
      <c r="C696" s="43">
        <v>2013</v>
      </c>
      <c r="D696" s="42" t="s">
        <v>295</v>
      </c>
      <c r="E696" s="42" t="s">
        <v>3</v>
      </c>
      <c r="F696" s="42" t="s">
        <v>10</v>
      </c>
      <c r="G696" s="43">
        <v>22</v>
      </c>
      <c r="H696" s="193">
        <v>5.5</v>
      </c>
    </row>
    <row r="697" spans="1:8" x14ac:dyDescent="0.25">
      <c r="A697" s="25" t="str">
        <f t="shared" si="12"/>
        <v>Reg2013Myelodyplastic syndromes - D46AllSexNon-Māori</v>
      </c>
      <c r="B697" s="42" t="s">
        <v>2</v>
      </c>
      <c r="C697" s="43">
        <v>2013</v>
      </c>
      <c r="D697" s="42" t="s">
        <v>295</v>
      </c>
      <c r="E697" s="42" t="s">
        <v>3</v>
      </c>
      <c r="F697" s="42" t="s">
        <v>11</v>
      </c>
      <c r="G697" s="43">
        <v>184</v>
      </c>
      <c r="H697" s="193">
        <v>2.5</v>
      </c>
    </row>
    <row r="698" spans="1:8" x14ac:dyDescent="0.25">
      <c r="A698" s="25" t="str">
        <f t="shared" si="12"/>
        <v>Reg2013Myelodyplastic syndromes - D46FemaleAllEth</v>
      </c>
      <c r="B698" s="42" t="s">
        <v>2</v>
      </c>
      <c r="C698" s="43">
        <v>2013</v>
      </c>
      <c r="D698" s="42" t="s">
        <v>295</v>
      </c>
      <c r="E698" s="42" t="s">
        <v>4</v>
      </c>
      <c r="F698" s="42" t="s">
        <v>12</v>
      </c>
      <c r="G698" s="43">
        <v>76</v>
      </c>
      <c r="H698" s="193">
        <v>1.8</v>
      </c>
    </row>
    <row r="699" spans="1:8" x14ac:dyDescent="0.25">
      <c r="A699" s="25" t="str">
        <f t="shared" si="12"/>
        <v>Reg2013Myelodyplastic syndromes - D46FemaleMāori</v>
      </c>
      <c r="B699" s="42" t="s">
        <v>2</v>
      </c>
      <c r="C699" s="43">
        <v>2013</v>
      </c>
      <c r="D699" s="42" t="s">
        <v>295</v>
      </c>
      <c r="E699" s="42" t="s">
        <v>4</v>
      </c>
      <c r="F699" s="42" t="s">
        <v>10</v>
      </c>
      <c r="G699" s="43">
        <v>4</v>
      </c>
      <c r="H699" s="193">
        <v>1.9</v>
      </c>
    </row>
    <row r="700" spans="1:8" x14ac:dyDescent="0.25">
      <c r="A700" s="25" t="str">
        <f t="shared" si="12"/>
        <v>Reg2013Myelodyplastic syndromes - D46FemaleNon-Māori</v>
      </c>
      <c r="B700" s="42" t="s">
        <v>2</v>
      </c>
      <c r="C700" s="43">
        <v>2013</v>
      </c>
      <c r="D700" s="42" t="s">
        <v>295</v>
      </c>
      <c r="E700" s="42" t="s">
        <v>4</v>
      </c>
      <c r="F700" s="42" t="s">
        <v>11</v>
      </c>
      <c r="G700" s="43">
        <v>72</v>
      </c>
      <c r="H700" s="193">
        <v>1.9</v>
      </c>
    </row>
    <row r="701" spans="1:8" x14ac:dyDescent="0.25">
      <c r="A701" s="25" t="str">
        <f t="shared" si="12"/>
        <v>Reg2013Myelodyplastic syndromes - D46MaleAllEth</v>
      </c>
      <c r="B701" s="42" t="s">
        <v>2</v>
      </c>
      <c r="C701" s="43">
        <v>2013</v>
      </c>
      <c r="D701" s="42" t="s">
        <v>295</v>
      </c>
      <c r="E701" s="42" t="s">
        <v>5</v>
      </c>
      <c r="F701" s="42" t="s">
        <v>12</v>
      </c>
      <c r="G701" s="43">
        <v>130</v>
      </c>
      <c r="H701" s="193">
        <v>3.7</v>
      </c>
    </row>
    <row r="702" spans="1:8" x14ac:dyDescent="0.25">
      <c r="A702" s="25" t="str">
        <f t="shared" si="12"/>
        <v>Reg2013Myelodyplastic syndromes - D46MaleMāori</v>
      </c>
      <c r="B702" s="42" t="s">
        <v>2</v>
      </c>
      <c r="C702" s="43">
        <v>2013</v>
      </c>
      <c r="D702" s="42" t="s">
        <v>295</v>
      </c>
      <c r="E702" s="42" t="s">
        <v>5</v>
      </c>
      <c r="F702" s="42" t="s">
        <v>10</v>
      </c>
      <c r="G702" s="43">
        <v>18</v>
      </c>
      <c r="H702" s="193">
        <v>10.5</v>
      </c>
    </row>
    <row r="703" spans="1:8" x14ac:dyDescent="0.25">
      <c r="A703" s="25" t="str">
        <f t="shared" si="12"/>
        <v>Reg2013Myelodyplastic syndromes - D46MaleNon-Māori</v>
      </c>
      <c r="B703" s="42" t="s">
        <v>2</v>
      </c>
      <c r="C703" s="43">
        <v>2013</v>
      </c>
      <c r="D703" s="42" t="s">
        <v>295</v>
      </c>
      <c r="E703" s="42" t="s">
        <v>5</v>
      </c>
      <c r="F703" s="42" t="s">
        <v>11</v>
      </c>
      <c r="G703" s="43">
        <v>112</v>
      </c>
      <c r="H703" s="193">
        <v>3.3</v>
      </c>
    </row>
    <row r="704" spans="1:8" x14ac:dyDescent="0.25">
      <c r="A704" s="25" t="str">
        <f t="shared" si="12"/>
        <v>Reg2013Uncertain behaviour of lymphoid, haematopoietic and related tissue - D47AllSexAllEth</v>
      </c>
      <c r="B704" s="42" t="s">
        <v>2</v>
      </c>
      <c r="C704" s="43">
        <v>2013</v>
      </c>
      <c r="D704" s="42" t="s">
        <v>296</v>
      </c>
      <c r="E704" s="42" t="s">
        <v>3</v>
      </c>
      <c r="F704" s="42" t="s">
        <v>12</v>
      </c>
      <c r="G704" s="43">
        <v>69</v>
      </c>
      <c r="H704" s="193">
        <v>1</v>
      </c>
    </row>
    <row r="705" spans="1:8" x14ac:dyDescent="0.25">
      <c r="A705" s="25" t="str">
        <f t="shared" si="12"/>
        <v>Reg2013Uncertain behaviour of lymphoid, haematopoietic and related tissue - D47AllSexMāori</v>
      </c>
      <c r="B705" s="42" t="s">
        <v>2</v>
      </c>
      <c r="C705" s="43">
        <v>2013</v>
      </c>
      <c r="D705" s="42" t="s">
        <v>296</v>
      </c>
      <c r="E705" s="42" t="s">
        <v>3</v>
      </c>
      <c r="F705" s="42" t="s">
        <v>10</v>
      </c>
      <c r="G705" s="43">
        <v>8</v>
      </c>
      <c r="H705" s="193">
        <v>1.8</v>
      </c>
    </row>
    <row r="706" spans="1:8" x14ac:dyDescent="0.25">
      <c r="A706" s="25" t="str">
        <f t="shared" si="12"/>
        <v>Reg2013Uncertain behaviour of lymphoid, haematopoietic and related tissue - D47AllSexNon-Māori</v>
      </c>
      <c r="B706" s="42" t="s">
        <v>2</v>
      </c>
      <c r="C706" s="43">
        <v>2013</v>
      </c>
      <c r="D706" s="42" t="s">
        <v>296</v>
      </c>
      <c r="E706" s="42" t="s">
        <v>3</v>
      </c>
      <c r="F706" s="42" t="s">
        <v>11</v>
      </c>
      <c r="G706" s="43">
        <v>61</v>
      </c>
      <c r="H706" s="193">
        <v>0.9</v>
      </c>
    </row>
    <row r="707" spans="1:8" x14ac:dyDescent="0.25">
      <c r="A707" s="25" t="str">
        <f t="shared" si="12"/>
        <v>Reg2013Uncertain behaviour of lymphoid, haematopoietic and related tissue - D47FemaleAllEth</v>
      </c>
      <c r="B707" s="42" t="s">
        <v>2</v>
      </c>
      <c r="C707" s="43">
        <v>2013</v>
      </c>
      <c r="D707" s="42" t="s">
        <v>296</v>
      </c>
      <c r="E707" s="42" t="s">
        <v>4</v>
      </c>
      <c r="F707" s="42" t="s">
        <v>12</v>
      </c>
      <c r="G707" s="43">
        <v>30</v>
      </c>
      <c r="H707" s="193">
        <v>0.8</v>
      </c>
    </row>
    <row r="708" spans="1:8" x14ac:dyDescent="0.25">
      <c r="A708" s="25" t="str">
        <f t="shared" si="12"/>
        <v>Reg2013Uncertain behaviour of lymphoid, haematopoietic and related tissue - D47FemaleMāori</v>
      </c>
      <c r="B708" s="42" t="s">
        <v>2</v>
      </c>
      <c r="C708" s="43">
        <v>2013</v>
      </c>
      <c r="D708" s="42" t="s">
        <v>296</v>
      </c>
      <c r="E708" s="42" t="s">
        <v>4</v>
      </c>
      <c r="F708" s="42" t="s">
        <v>10</v>
      </c>
      <c r="G708" s="43">
        <v>4</v>
      </c>
      <c r="H708" s="193">
        <v>1.4</v>
      </c>
    </row>
    <row r="709" spans="1:8" x14ac:dyDescent="0.25">
      <c r="A709" s="25" t="str">
        <f t="shared" si="12"/>
        <v>Reg2013Uncertain behaviour of lymphoid, haematopoietic and related tissue - D47FemaleNon-Māori</v>
      </c>
      <c r="B709" s="42" t="s">
        <v>2</v>
      </c>
      <c r="C709" s="43">
        <v>2013</v>
      </c>
      <c r="D709" s="42" t="s">
        <v>296</v>
      </c>
      <c r="E709" s="42" t="s">
        <v>4</v>
      </c>
      <c r="F709" s="42" t="s">
        <v>11</v>
      </c>
      <c r="G709" s="43">
        <v>26</v>
      </c>
      <c r="H709" s="193">
        <v>0.7</v>
      </c>
    </row>
    <row r="710" spans="1:8" x14ac:dyDescent="0.25">
      <c r="A710" s="25" t="str">
        <f t="shared" si="12"/>
        <v>Reg2013Uncertain behaviour of lymphoid, haematopoietic and related tissue - D47MaleAllEth</v>
      </c>
      <c r="B710" s="42" t="s">
        <v>2</v>
      </c>
      <c r="C710" s="43">
        <v>2013</v>
      </c>
      <c r="D710" s="42" t="s">
        <v>296</v>
      </c>
      <c r="E710" s="42" t="s">
        <v>5</v>
      </c>
      <c r="F710" s="42" t="s">
        <v>12</v>
      </c>
      <c r="G710" s="43">
        <v>39</v>
      </c>
      <c r="H710" s="193">
        <v>1.1000000000000001</v>
      </c>
    </row>
    <row r="711" spans="1:8" x14ac:dyDescent="0.25">
      <c r="A711" s="25" t="str">
        <f t="shared" si="12"/>
        <v>Reg2013Uncertain behaviour of lymphoid, haematopoietic and related tissue - D47MaleMāori</v>
      </c>
      <c r="B711" s="42" t="s">
        <v>2</v>
      </c>
      <c r="C711" s="43">
        <v>2013</v>
      </c>
      <c r="D711" s="42" t="s">
        <v>296</v>
      </c>
      <c r="E711" s="42" t="s">
        <v>5</v>
      </c>
      <c r="F711" s="42" t="s">
        <v>10</v>
      </c>
      <c r="G711" s="43">
        <v>4</v>
      </c>
      <c r="H711" s="193">
        <v>2.8</v>
      </c>
    </row>
    <row r="712" spans="1:8" x14ac:dyDescent="0.25">
      <c r="A712" s="25" t="str">
        <f t="shared" si="12"/>
        <v>Reg2013Uncertain behaviour of lymphoid, haematopoietic and related tissue - D47MaleNon-Māori</v>
      </c>
      <c r="B712" s="42" t="s">
        <v>2</v>
      </c>
      <c r="C712" s="43">
        <v>2013</v>
      </c>
      <c r="D712" s="42" t="s">
        <v>296</v>
      </c>
      <c r="E712" s="42" t="s">
        <v>5</v>
      </c>
      <c r="F712" s="42" t="s">
        <v>11</v>
      </c>
      <c r="G712" s="43">
        <v>35</v>
      </c>
      <c r="H712" s="193">
        <v>1.1000000000000001</v>
      </c>
    </row>
    <row r="713" spans="1:8" x14ac:dyDescent="0.25">
      <c r="A713" s="25" t="str">
        <f t="shared" ref="A713:A742" si="13">B713&amp;C713&amp;D713&amp;E713&amp;F713</f>
        <v>Reg2013Colon, rectum and rectosigmoid junction - C18-C20MaleAllEth</v>
      </c>
      <c r="B713" s="42" t="s">
        <v>2</v>
      </c>
      <c r="C713" s="43">
        <v>2013</v>
      </c>
      <c r="D713" s="42" t="s">
        <v>1567</v>
      </c>
      <c r="E713" s="42" t="s">
        <v>5</v>
      </c>
      <c r="F713" s="42" t="s">
        <v>12</v>
      </c>
      <c r="G713" s="43">
        <v>1590</v>
      </c>
      <c r="H713" s="193">
        <v>48.1</v>
      </c>
    </row>
    <row r="714" spans="1:8" x14ac:dyDescent="0.25">
      <c r="A714" s="25" t="str">
        <f t="shared" si="13"/>
        <v>Reg2013Colon, rectum and rectosigmoid junction - C18-C20MaleMāori</v>
      </c>
      <c r="B714" s="42" t="s">
        <v>2</v>
      </c>
      <c r="C714" s="43">
        <v>2013</v>
      </c>
      <c r="D714" s="42" t="s">
        <v>1567</v>
      </c>
      <c r="E714" s="42" t="s">
        <v>5</v>
      </c>
      <c r="F714" s="42" t="s">
        <v>10</v>
      </c>
      <c r="G714" s="43">
        <v>94</v>
      </c>
      <c r="H714" s="193">
        <v>43.4</v>
      </c>
    </row>
    <row r="715" spans="1:8" x14ac:dyDescent="0.25">
      <c r="A715" s="25" t="str">
        <f t="shared" si="13"/>
        <v>Reg2013Colon, rectum and rectosigmoid junction - C18-C20MaleNon-Māori</v>
      </c>
      <c r="B715" s="42" t="s">
        <v>2</v>
      </c>
      <c r="C715" s="43">
        <v>2013</v>
      </c>
      <c r="D715" s="42" t="s">
        <v>1567</v>
      </c>
      <c r="E715" s="42" t="s">
        <v>5</v>
      </c>
      <c r="F715" s="42" t="s">
        <v>11</v>
      </c>
      <c r="G715" s="43">
        <v>1496</v>
      </c>
      <c r="H715" s="193">
        <v>48.5</v>
      </c>
    </row>
    <row r="716" spans="1:8" x14ac:dyDescent="0.25">
      <c r="A716" s="25" t="str">
        <f t="shared" si="13"/>
        <v>Reg2012All Cancers - C00-C96, D45-D47AllSexAllEth</v>
      </c>
      <c r="B716" s="42" t="s">
        <v>2</v>
      </c>
      <c r="C716" s="43">
        <v>2012</v>
      </c>
      <c r="D716" s="42" t="s">
        <v>17</v>
      </c>
      <c r="E716" s="42" t="s">
        <v>3</v>
      </c>
      <c r="F716" s="42" t="s">
        <v>12</v>
      </c>
      <c r="G716" s="43">
        <v>21814</v>
      </c>
      <c r="H716" s="193">
        <v>337.5</v>
      </c>
    </row>
    <row r="717" spans="1:8" x14ac:dyDescent="0.25">
      <c r="A717" s="25" t="str">
        <f t="shared" si="13"/>
        <v>Reg2012All Cancers - C00-C96, D45-D47AllSexMāori</v>
      </c>
      <c r="B717" s="42" t="s">
        <v>2</v>
      </c>
      <c r="C717" s="43">
        <v>2012</v>
      </c>
      <c r="D717" s="42" t="s">
        <v>17</v>
      </c>
      <c r="E717" s="42" t="s">
        <v>3</v>
      </c>
      <c r="F717" s="42" t="s">
        <v>10</v>
      </c>
      <c r="G717" s="43">
        <v>2105</v>
      </c>
      <c r="H717" s="193">
        <v>409.9</v>
      </c>
    </row>
    <row r="718" spans="1:8" x14ac:dyDescent="0.25">
      <c r="A718" s="25" t="str">
        <f t="shared" si="13"/>
        <v>Reg2012All Cancers - C00-C96, D45-D47AllSexNon-Māori</v>
      </c>
      <c r="B718" s="42" t="s">
        <v>2</v>
      </c>
      <c r="C718" s="43">
        <v>2012</v>
      </c>
      <c r="D718" s="42" t="s">
        <v>17</v>
      </c>
      <c r="E718" s="42" t="s">
        <v>3</v>
      </c>
      <c r="F718" s="42" t="s">
        <v>11</v>
      </c>
      <c r="G718" s="43">
        <v>19709</v>
      </c>
      <c r="H718" s="193">
        <v>330.7</v>
      </c>
    </row>
    <row r="719" spans="1:8" x14ac:dyDescent="0.25">
      <c r="A719" s="25" t="str">
        <f t="shared" si="13"/>
        <v>Reg2012All Cancers - C00-C96, D45-D47FemaleAllEth</v>
      </c>
      <c r="B719" s="42" t="s">
        <v>2</v>
      </c>
      <c r="C719" s="43">
        <v>2012</v>
      </c>
      <c r="D719" s="42" t="s">
        <v>17</v>
      </c>
      <c r="E719" s="42" t="s">
        <v>4</v>
      </c>
      <c r="F719" s="42" t="s">
        <v>12</v>
      </c>
      <c r="G719" s="43">
        <v>10469</v>
      </c>
      <c r="H719" s="193">
        <v>314.2</v>
      </c>
    </row>
    <row r="720" spans="1:8" x14ac:dyDescent="0.25">
      <c r="A720" s="25" t="str">
        <f t="shared" si="13"/>
        <v>Reg2012All Cancers - C00-C96, D45-D47FemaleMāori</v>
      </c>
      <c r="B720" s="42" t="s">
        <v>2</v>
      </c>
      <c r="C720" s="43">
        <v>2012</v>
      </c>
      <c r="D720" s="42" t="s">
        <v>17</v>
      </c>
      <c r="E720" s="42" t="s">
        <v>4</v>
      </c>
      <c r="F720" s="42" t="s">
        <v>10</v>
      </c>
      <c r="G720" s="43">
        <v>1175</v>
      </c>
      <c r="H720" s="193">
        <v>415.3</v>
      </c>
    </row>
    <row r="721" spans="1:8" x14ac:dyDescent="0.25">
      <c r="A721" s="25" t="str">
        <f t="shared" si="13"/>
        <v>Reg2012All Cancers - C00-C96, D45-D47FemaleNon-Māori</v>
      </c>
      <c r="B721" s="42" t="s">
        <v>2</v>
      </c>
      <c r="C721" s="43">
        <v>2012</v>
      </c>
      <c r="D721" s="42" t="s">
        <v>17</v>
      </c>
      <c r="E721" s="42" t="s">
        <v>4</v>
      </c>
      <c r="F721" s="42" t="s">
        <v>11</v>
      </c>
      <c r="G721" s="43">
        <v>9294</v>
      </c>
      <c r="H721" s="193">
        <v>304.39999999999998</v>
      </c>
    </row>
    <row r="722" spans="1:8" x14ac:dyDescent="0.25">
      <c r="A722" s="25" t="str">
        <f t="shared" si="13"/>
        <v>Reg2012All Cancers - C00-C96, D45-D47MaleAllEth</v>
      </c>
      <c r="B722" s="42" t="s">
        <v>2</v>
      </c>
      <c r="C722" s="43">
        <v>2012</v>
      </c>
      <c r="D722" s="42" t="s">
        <v>17</v>
      </c>
      <c r="E722" s="42" t="s">
        <v>5</v>
      </c>
      <c r="F722" s="42" t="s">
        <v>12</v>
      </c>
      <c r="G722" s="43">
        <v>11345</v>
      </c>
      <c r="H722" s="193">
        <v>365.5</v>
      </c>
    </row>
    <row r="723" spans="1:8" x14ac:dyDescent="0.25">
      <c r="A723" s="25" t="str">
        <f t="shared" si="13"/>
        <v>Reg2012All Cancers - C00-C96, D45-D47MaleMāori</v>
      </c>
      <c r="B723" s="42" t="s">
        <v>2</v>
      </c>
      <c r="C723" s="43">
        <v>2012</v>
      </c>
      <c r="D723" s="42" t="s">
        <v>17</v>
      </c>
      <c r="E723" s="42" t="s">
        <v>5</v>
      </c>
      <c r="F723" s="42" t="s">
        <v>10</v>
      </c>
      <c r="G723" s="43">
        <v>930</v>
      </c>
      <c r="H723" s="193">
        <v>407.8</v>
      </c>
    </row>
    <row r="724" spans="1:8" x14ac:dyDescent="0.25">
      <c r="A724" s="25" t="str">
        <f t="shared" si="13"/>
        <v>Reg2012All Cancers - C00-C96, D45-D47MaleNon-Māori</v>
      </c>
      <c r="B724" s="42" t="s">
        <v>2</v>
      </c>
      <c r="C724" s="43">
        <v>2012</v>
      </c>
      <c r="D724" s="42" t="s">
        <v>17</v>
      </c>
      <c r="E724" s="42" t="s">
        <v>5</v>
      </c>
      <c r="F724" s="42" t="s">
        <v>11</v>
      </c>
      <c r="G724" s="43">
        <v>10415</v>
      </c>
      <c r="H724" s="193">
        <v>361.8</v>
      </c>
    </row>
    <row r="725" spans="1:8" x14ac:dyDescent="0.25">
      <c r="A725" s="25" t="str">
        <f t="shared" si="13"/>
        <v>Reg2012Lip, oral cavity and pharynx - C00-C14AllSexAllEth</v>
      </c>
      <c r="B725" s="42" t="s">
        <v>2</v>
      </c>
      <c r="C725" s="43">
        <v>2012</v>
      </c>
      <c r="D725" s="42" t="s">
        <v>246</v>
      </c>
      <c r="E725" s="42" t="s">
        <v>3</v>
      </c>
      <c r="F725" s="42" t="s">
        <v>12</v>
      </c>
      <c r="G725" s="43">
        <v>418</v>
      </c>
      <c r="H725" s="193">
        <v>6.8</v>
      </c>
    </row>
    <row r="726" spans="1:8" x14ac:dyDescent="0.25">
      <c r="A726" s="25" t="str">
        <f t="shared" si="13"/>
        <v>Reg2012Lip, oral cavity and pharynx - C00-C14AllSexMāori</v>
      </c>
      <c r="B726" s="42" t="s">
        <v>2</v>
      </c>
      <c r="C726" s="43">
        <v>2012</v>
      </c>
      <c r="D726" s="42" t="s">
        <v>246</v>
      </c>
      <c r="E726" s="42" t="s">
        <v>3</v>
      </c>
      <c r="F726" s="42" t="s">
        <v>10</v>
      </c>
      <c r="G726" s="43">
        <v>42</v>
      </c>
      <c r="H726" s="193">
        <v>8</v>
      </c>
    </row>
    <row r="727" spans="1:8" x14ac:dyDescent="0.25">
      <c r="A727" s="25" t="str">
        <f t="shared" si="13"/>
        <v>Reg2012Lip, oral cavity and pharynx - C00-C14AllSexNon-Māori</v>
      </c>
      <c r="B727" s="42" t="s">
        <v>2</v>
      </c>
      <c r="C727" s="43">
        <v>2012</v>
      </c>
      <c r="D727" s="42" t="s">
        <v>246</v>
      </c>
      <c r="E727" s="42" t="s">
        <v>3</v>
      </c>
      <c r="F727" s="42" t="s">
        <v>11</v>
      </c>
      <c r="G727" s="43">
        <v>376</v>
      </c>
      <c r="H727" s="193">
        <v>6.7</v>
      </c>
    </row>
    <row r="728" spans="1:8" x14ac:dyDescent="0.25">
      <c r="A728" s="25" t="str">
        <f t="shared" si="13"/>
        <v>Reg2012Lip, oral cavity and pharynx - C00-C14FemaleAllEth</v>
      </c>
      <c r="B728" s="42" t="s">
        <v>2</v>
      </c>
      <c r="C728" s="43">
        <v>2012</v>
      </c>
      <c r="D728" s="42" t="s">
        <v>246</v>
      </c>
      <c r="E728" s="42" t="s">
        <v>4</v>
      </c>
      <c r="F728" s="42" t="s">
        <v>12</v>
      </c>
      <c r="G728" s="43">
        <v>144</v>
      </c>
      <c r="H728" s="193">
        <v>4.4000000000000004</v>
      </c>
    </row>
    <row r="729" spans="1:8" x14ac:dyDescent="0.25">
      <c r="A729" s="25" t="str">
        <f t="shared" si="13"/>
        <v>Reg2012Lip, oral cavity and pharynx - C00-C14FemaleMāori</v>
      </c>
      <c r="B729" s="42" t="s">
        <v>2</v>
      </c>
      <c r="C729" s="43">
        <v>2012</v>
      </c>
      <c r="D729" s="42" t="s">
        <v>246</v>
      </c>
      <c r="E729" s="42" t="s">
        <v>4</v>
      </c>
      <c r="F729" s="42" t="s">
        <v>10</v>
      </c>
      <c r="G729" s="43">
        <v>17</v>
      </c>
      <c r="H729" s="193">
        <v>5.8</v>
      </c>
    </row>
    <row r="730" spans="1:8" x14ac:dyDescent="0.25">
      <c r="A730" s="25" t="str">
        <f t="shared" si="13"/>
        <v>Reg2012Lip, oral cavity and pharynx - C00-C14FemaleNon-Māori</v>
      </c>
      <c r="B730" s="42" t="s">
        <v>2</v>
      </c>
      <c r="C730" s="43">
        <v>2012</v>
      </c>
      <c r="D730" s="42" t="s">
        <v>246</v>
      </c>
      <c r="E730" s="42" t="s">
        <v>4</v>
      </c>
      <c r="F730" s="42" t="s">
        <v>11</v>
      </c>
      <c r="G730" s="43">
        <v>127</v>
      </c>
      <c r="H730" s="193">
        <v>4.2</v>
      </c>
    </row>
    <row r="731" spans="1:8" x14ac:dyDescent="0.25">
      <c r="A731" s="25" t="str">
        <f t="shared" si="13"/>
        <v>Reg2012Lip, oral cavity and pharynx - C00-C14MaleAllEth</v>
      </c>
      <c r="B731" s="42" t="s">
        <v>2</v>
      </c>
      <c r="C731" s="43">
        <v>2012</v>
      </c>
      <c r="D731" s="42" t="s">
        <v>246</v>
      </c>
      <c r="E731" s="42" t="s">
        <v>5</v>
      </c>
      <c r="F731" s="42" t="s">
        <v>12</v>
      </c>
      <c r="G731" s="43">
        <v>274</v>
      </c>
      <c r="H731" s="193">
        <v>9.4</v>
      </c>
    </row>
    <row r="732" spans="1:8" x14ac:dyDescent="0.25">
      <c r="A732" s="25" t="str">
        <f t="shared" si="13"/>
        <v>Reg2012Lip, oral cavity and pharynx - C00-C14MaleMāori</v>
      </c>
      <c r="B732" s="42" t="s">
        <v>2</v>
      </c>
      <c r="C732" s="43">
        <v>2012</v>
      </c>
      <c r="D732" s="42" t="s">
        <v>246</v>
      </c>
      <c r="E732" s="42" t="s">
        <v>5</v>
      </c>
      <c r="F732" s="42" t="s">
        <v>10</v>
      </c>
      <c r="G732" s="43">
        <v>25</v>
      </c>
      <c r="H732" s="193">
        <v>10.7</v>
      </c>
    </row>
    <row r="733" spans="1:8" x14ac:dyDescent="0.25">
      <c r="A733" s="25" t="str">
        <f t="shared" si="13"/>
        <v>Reg2012Lip, oral cavity and pharynx - C00-C14MaleNon-Māori</v>
      </c>
      <c r="B733" s="42" t="s">
        <v>2</v>
      </c>
      <c r="C733" s="43">
        <v>2012</v>
      </c>
      <c r="D733" s="42" t="s">
        <v>246</v>
      </c>
      <c r="E733" s="42" t="s">
        <v>5</v>
      </c>
      <c r="F733" s="42" t="s">
        <v>11</v>
      </c>
      <c r="G733" s="43">
        <v>249</v>
      </c>
      <c r="H733" s="193">
        <v>9.4</v>
      </c>
    </row>
    <row r="734" spans="1:8" x14ac:dyDescent="0.25">
      <c r="A734" s="25" t="str">
        <f t="shared" si="13"/>
        <v>Reg2012Lip - C00AllSexAllEth</v>
      </c>
      <c r="B734" s="42" t="s">
        <v>2</v>
      </c>
      <c r="C734" s="43">
        <v>2012</v>
      </c>
      <c r="D734" s="42" t="s">
        <v>27</v>
      </c>
      <c r="E734" s="42" t="s">
        <v>3</v>
      </c>
      <c r="F734" s="42" t="s">
        <v>12</v>
      </c>
      <c r="G734" s="43">
        <v>52</v>
      </c>
      <c r="H734" s="193">
        <v>0.8</v>
      </c>
    </row>
    <row r="735" spans="1:8" x14ac:dyDescent="0.25">
      <c r="A735" s="25" t="str">
        <f t="shared" si="13"/>
        <v>Reg2012Lip - C00AllSexMāori</v>
      </c>
      <c r="B735" s="42" t="s">
        <v>2</v>
      </c>
      <c r="C735" s="43">
        <v>2012</v>
      </c>
      <c r="D735" s="42" t="s">
        <v>27</v>
      </c>
      <c r="E735" s="42" t="s">
        <v>3</v>
      </c>
      <c r="F735" s="42" t="s">
        <v>10</v>
      </c>
      <c r="G735" s="43">
        <v>2</v>
      </c>
      <c r="H735" s="193">
        <v>0.4</v>
      </c>
    </row>
    <row r="736" spans="1:8" x14ac:dyDescent="0.25">
      <c r="A736" s="25" t="str">
        <f t="shared" si="13"/>
        <v>Reg2012Lip - C00AllSexNon-Māori</v>
      </c>
      <c r="B736" s="42" t="s">
        <v>2</v>
      </c>
      <c r="C736" s="43">
        <v>2012</v>
      </c>
      <c r="D736" s="42" t="s">
        <v>27</v>
      </c>
      <c r="E736" s="42" t="s">
        <v>3</v>
      </c>
      <c r="F736" s="42" t="s">
        <v>11</v>
      </c>
      <c r="G736" s="43">
        <v>50</v>
      </c>
      <c r="H736" s="193">
        <v>0.9</v>
      </c>
    </row>
    <row r="737" spans="1:8" x14ac:dyDescent="0.25">
      <c r="A737" s="25" t="str">
        <f t="shared" si="13"/>
        <v>Reg2012Lip - C00FemaleAllEth</v>
      </c>
      <c r="B737" s="42" t="s">
        <v>2</v>
      </c>
      <c r="C737" s="43">
        <v>2012</v>
      </c>
      <c r="D737" s="42" t="s">
        <v>27</v>
      </c>
      <c r="E737" s="42" t="s">
        <v>4</v>
      </c>
      <c r="F737" s="42" t="s">
        <v>12</v>
      </c>
      <c r="G737" s="43">
        <v>14</v>
      </c>
      <c r="H737" s="193">
        <v>0.4</v>
      </c>
    </row>
    <row r="738" spans="1:8" x14ac:dyDescent="0.25">
      <c r="A738" s="25" t="str">
        <f t="shared" si="13"/>
        <v>Reg2012Lip - C00FemaleMāori</v>
      </c>
      <c r="B738" s="42" t="s">
        <v>2</v>
      </c>
      <c r="C738" s="43">
        <v>2012</v>
      </c>
      <c r="D738" s="42" t="s">
        <v>27</v>
      </c>
      <c r="E738" s="42" t="s">
        <v>4</v>
      </c>
      <c r="F738" s="42" t="s">
        <v>10</v>
      </c>
      <c r="G738" s="43">
        <v>0</v>
      </c>
      <c r="H738" s="193">
        <v>0</v>
      </c>
    </row>
    <row r="739" spans="1:8" x14ac:dyDescent="0.25">
      <c r="A739" s="25" t="str">
        <f t="shared" si="13"/>
        <v>Reg2012Lip - C00FemaleNon-Māori</v>
      </c>
      <c r="B739" s="42" t="s">
        <v>2</v>
      </c>
      <c r="C739" s="43">
        <v>2012</v>
      </c>
      <c r="D739" s="42" t="s">
        <v>27</v>
      </c>
      <c r="E739" s="42" t="s">
        <v>4</v>
      </c>
      <c r="F739" s="42" t="s">
        <v>11</v>
      </c>
      <c r="G739" s="43">
        <v>14</v>
      </c>
      <c r="H739" s="193">
        <v>0.4</v>
      </c>
    </row>
    <row r="740" spans="1:8" x14ac:dyDescent="0.25">
      <c r="A740" s="25" t="str">
        <f t="shared" si="13"/>
        <v>Reg2012Lip - C00MaleAllEth</v>
      </c>
      <c r="B740" s="42" t="s">
        <v>2</v>
      </c>
      <c r="C740" s="43">
        <v>2012</v>
      </c>
      <c r="D740" s="42" t="s">
        <v>27</v>
      </c>
      <c r="E740" s="42" t="s">
        <v>5</v>
      </c>
      <c r="F740" s="42" t="s">
        <v>12</v>
      </c>
      <c r="G740" s="43">
        <v>38</v>
      </c>
      <c r="H740" s="193">
        <v>1.3</v>
      </c>
    </row>
    <row r="741" spans="1:8" x14ac:dyDescent="0.25">
      <c r="A741" s="25" t="str">
        <f t="shared" si="13"/>
        <v>Reg2012Lip - C00MaleMāori</v>
      </c>
      <c r="B741" s="42" t="s">
        <v>2</v>
      </c>
      <c r="C741" s="43">
        <v>2012</v>
      </c>
      <c r="D741" s="42" t="s">
        <v>27</v>
      </c>
      <c r="E741" s="42" t="s">
        <v>5</v>
      </c>
      <c r="F741" s="42" t="s">
        <v>10</v>
      </c>
      <c r="G741" s="43">
        <v>2</v>
      </c>
      <c r="H741" s="193">
        <v>0.9</v>
      </c>
    </row>
    <row r="742" spans="1:8" x14ac:dyDescent="0.25">
      <c r="A742" s="25" t="str">
        <f t="shared" si="13"/>
        <v>Reg2012Lip - C00MaleNon-Māori</v>
      </c>
      <c r="B742" s="42" t="s">
        <v>2</v>
      </c>
      <c r="C742" s="43">
        <v>2012</v>
      </c>
      <c r="D742" s="42" t="s">
        <v>27</v>
      </c>
      <c r="E742" s="42" t="s">
        <v>5</v>
      </c>
      <c r="F742" s="42" t="s">
        <v>11</v>
      </c>
      <c r="G742" s="43">
        <v>36</v>
      </c>
      <c r="H742" s="193">
        <v>1.3</v>
      </c>
    </row>
    <row r="743" spans="1:8" x14ac:dyDescent="0.25">
      <c r="A743" s="25" t="str">
        <f t="shared" ref="A743:A806" si="14">B743&amp;C743&amp;D743&amp;E743&amp;F743</f>
        <v>Reg2012Tongue - C01-C02AllSexAllEth</v>
      </c>
      <c r="B743" s="42" t="s">
        <v>2</v>
      </c>
      <c r="C743" s="43">
        <v>2012</v>
      </c>
      <c r="D743" s="42" t="s">
        <v>42</v>
      </c>
      <c r="E743" s="42" t="s">
        <v>3</v>
      </c>
      <c r="F743" s="42" t="s">
        <v>12</v>
      </c>
      <c r="G743" s="43">
        <v>102</v>
      </c>
      <c r="H743" s="193">
        <v>1.6</v>
      </c>
    </row>
    <row r="744" spans="1:8" x14ac:dyDescent="0.25">
      <c r="A744" s="25" t="str">
        <f t="shared" si="14"/>
        <v>Reg2012Tongue - C01-C02AllSexMāori</v>
      </c>
      <c r="B744" s="42" t="s">
        <v>2</v>
      </c>
      <c r="C744" s="43">
        <v>2012</v>
      </c>
      <c r="D744" s="42" t="s">
        <v>42</v>
      </c>
      <c r="E744" s="42" t="s">
        <v>3</v>
      </c>
      <c r="F744" s="42" t="s">
        <v>10</v>
      </c>
      <c r="G744" s="43">
        <v>8</v>
      </c>
      <c r="H744" s="193">
        <v>1.5</v>
      </c>
    </row>
    <row r="745" spans="1:8" x14ac:dyDescent="0.25">
      <c r="A745" s="25" t="str">
        <f t="shared" si="14"/>
        <v>Reg2012Tongue - C01-C02AllSexNon-Māori</v>
      </c>
      <c r="B745" s="42" t="s">
        <v>2</v>
      </c>
      <c r="C745" s="43">
        <v>2012</v>
      </c>
      <c r="D745" s="42" t="s">
        <v>42</v>
      </c>
      <c r="E745" s="42" t="s">
        <v>3</v>
      </c>
      <c r="F745" s="42" t="s">
        <v>11</v>
      </c>
      <c r="G745" s="43">
        <v>94</v>
      </c>
      <c r="H745" s="193">
        <v>1.7</v>
      </c>
    </row>
    <row r="746" spans="1:8" x14ac:dyDescent="0.25">
      <c r="A746" s="25" t="str">
        <f t="shared" si="14"/>
        <v>Reg2012Tongue - C01-C02FemaleAllEth</v>
      </c>
      <c r="B746" s="42" t="s">
        <v>2</v>
      </c>
      <c r="C746" s="43">
        <v>2012</v>
      </c>
      <c r="D746" s="42" t="s">
        <v>42</v>
      </c>
      <c r="E746" s="42" t="s">
        <v>4</v>
      </c>
      <c r="F746" s="42" t="s">
        <v>12</v>
      </c>
      <c r="G746" s="43">
        <v>42</v>
      </c>
      <c r="H746" s="193">
        <v>1.3</v>
      </c>
    </row>
    <row r="747" spans="1:8" x14ac:dyDescent="0.25">
      <c r="A747" s="25" t="str">
        <f t="shared" si="14"/>
        <v>Reg2012Tongue - C01-C02FemaleMāori</v>
      </c>
      <c r="B747" s="42" t="s">
        <v>2</v>
      </c>
      <c r="C747" s="43">
        <v>2012</v>
      </c>
      <c r="D747" s="42" t="s">
        <v>42</v>
      </c>
      <c r="E747" s="42" t="s">
        <v>4</v>
      </c>
      <c r="F747" s="42" t="s">
        <v>10</v>
      </c>
      <c r="G747" s="43">
        <v>5</v>
      </c>
      <c r="H747" s="193">
        <v>1.8</v>
      </c>
    </row>
    <row r="748" spans="1:8" x14ac:dyDescent="0.25">
      <c r="A748" s="25" t="str">
        <f t="shared" si="14"/>
        <v>Reg2012Tongue - C01-C02FemaleNon-Māori</v>
      </c>
      <c r="B748" s="42" t="s">
        <v>2</v>
      </c>
      <c r="C748" s="43">
        <v>2012</v>
      </c>
      <c r="D748" s="42" t="s">
        <v>42</v>
      </c>
      <c r="E748" s="42" t="s">
        <v>4</v>
      </c>
      <c r="F748" s="42" t="s">
        <v>11</v>
      </c>
      <c r="G748" s="43">
        <v>37</v>
      </c>
      <c r="H748" s="193">
        <v>1.2</v>
      </c>
    </row>
    <row r="749" spans="1:8" x14ac:dyDescent="0.25">
      <c r="A749" s="25" t="str">
        <f t="shared" si="14"/>
        <v>Reg2012Tongue - C01-C02MaleAllEth</v>
      </c>
      <c r="B749" s="42" t="s">
        <v>2</v>
      </c>
      <c r="C749" s="43">
        <v>2012</v>
      </c>
      <c r="D749" s="42" t="s">
        <v>42</v>
      </c>
      <c r="E749" s="42" t="s">
        <v>5</v>
      </c>
      <c r="F749" s="42" t="s">
        <v>12</v>
      </c>
      <c r="G749" s="43">
        <v>60</v>
      </c>
      <c r="H749" s="193">
        <v>2</v>
      </c>
    </row>
    <row r="750" spans="1:8" x14ac:dyDescent="0.25">
      <c r="A750" s="25" t="str">
        <f t="shared" si="14"/>
        <v>Reg2012Tongue - C01-C02MaleMāori</v>
      </c>
      <c r="B750" s="42" t="s">
        <v>2</v>
      </c>
      <c r="C750" s="43">
        <v>2012</v>
      </c>
      <c r="D750" s="42" t="s">
        <v>42</v>
      </c>
      <c r="E750" s="42" t="s">
        <v>5</v>
      </c>
      <c r="F750" s="42" t="s">
        <v>10</v>
      </c>
      <c r="G750" s="43">
        <v>3</v>
      </c>
      <c r="H750" s="193">
        <v>1.2</v>
      </c>
    </row>
    <row r="751" spans="1:8" x14ac:dyDescent="0.25">
      <c r="A751" s="25" t="str">
        <f t="shared" si="14"/>
        <v>Reg2012Tongue - C01-C02MaleNon-Māori</v>
      </c>
      <c r="B751" s="42" t="s">
        <v>2</v>
      </c>
      <c r="C751" s="43">
        <v>2012</v>
      </c>
      <c r="D751" s="42" t="s">
        <v>42</v>
      </c>
      <c r="E751" s="42" t="s">
        <v>5</v>
      </c>
      <c r="F751" s="42" t="s">
        <v>11</v>
      </c>
      <c r="G751" s="43">
        <v>57</v>
      </c>
      <c r="H751" s="193">
        <v>2.1</v>
      </c>
    </row>
    <row r="752" spans="1:8" x14ac:dyDescent="0.25">
      <c r="A752" s="25" t="str">
        <f t="shared" si="14"/>
        <v>Reg2012Mouth - C03-C06AllSexAllEth</v>
      </c>
      <c r="B752" s="42" t="s">
        <v>2</v>
      </c>
      <c r="C752" s="43">
        <v>2012</v>
      </c>
      <c r="D752" s="42" t="s">
        <v>31</v>
      </c>
      <c r="E752" s="42" t="s">
        <v>3</v>
      </c>
      <c r="F752" s="42" t="s">
        <v>12</v>
      </c>
      <c r="G752" s="43">
        <v>86</v>
      </c>
      <c r="H752" s="193">
        <v>1.3</v>
      </c>
    </row>
    <row r="753" spans="1:8" x14ac:dyDescent="0.25">
      <c r="A753" s="25" t="str">
        <f t="shared" si="14"/>
        <v>Reg2012Mouth - C03-C06AllSexMāori</v>
      </c>
      <c r="B753" s="42" t="s">
        <v>2</v>
      </c>
      <c r="C753" s="43">
        <v>2012</v>
      </c>
      <c r="D753" s="42" t="s">
        <v>31</v>
      </c>
      <c r="E753" s="42" t="s">
        <v>3</v>
      </c>
      <c r="F753" s="42" t="s">
        <v>10</v>
      </c>
      <c r="G753" s="43">
        <v>5</v>
      </c>
      <c r="H753" s="193">
        <v>1.2</v>
      </c>
    </row>
    <row r="754" spans="1:8" x14ac:dyDescent="0.25">
      <c r="A754" s="25" t="str">
        <f t="shared" si="14"/>
        <v>Reg2012Mouth - C03-C06AllSexNon-Māori</v>
      </c>
      <c r="B754" s="42" t="s">
        <v>2</v>
      </c>
      <c r="C754" s="43">
        <v>2012</v>
      </c>
      <c r="D754" s="42" t="s">
        <v>31</v>
      </c>
      <c r="E754" s="42" t="s">
        <v>3</v>
      </c>
      <c r="F754" s="42" t="s">
        <v>11</v>
      </c>
      <c r="G754" s="43">
        <v>81</v>
      </c>
      <c r="H754" s="193">
        <v>1.3</v>
      </c>
    </row>
    <row r="755" spans="1:8" x14ac:dyDescent="0.25">
      <c r="A755" s="25" t="str">
        <f t="shared" si="14"/>
        <v>Reg2012Mouth - C03-C06FemaleAllEth</v>
      </c>
      <c r="B755" s="42" t="s">
        <v>2</v>
      </c>
      <c r="C755" s="43">
        <v>2012</v>
      </c>
      <c r="D755" s="42" t="s">
        <v>31</v>
      </c>
      <c r="E755" s="42" t="s">
        <v>4</v>
      </c>
      <c r="F755" s="42" t="s">
        <v>12</v>
      </c>
      <c r="G755" s="43">
        <v>38</v>
      </c>
      <c r="H755" s="193">
        <v>1.1000000000000001</v>
      </c>
    </row>
    <row r="756" spans="1:8" x14ac:dyDescent="0.25">
      <c r="A756" s="25" t="str">
        <f t="shared" si="14"/>
        <v>Reg2012Mouth - C03-C06FemaleMāori</v>
      </c>
      <c r="B756" s="42" t="s">
        <v>2</v>
      </c>
      <c r="C756" s="43">
        <v>2012</v>
      </c>
      <c r="D756" s="42" t="s">
        <v>31</v>
      </c>
      <c r="E756" s="42" t="s">
        <v>4</v>
      </c>
      <c r="F756" s="42" t="s">
        <v>10</v>
      </c>
      <c r="G756" s="43">
        <v>4</v>
      </c>
      <c r="H756" s="193">
        <v>1.5</v>
      </c>
    </row>
    <row r="757" spans="1:8" x14ac:dyDescent="0.25">
      <c r="A757" s="25" t="str">
        <f t="shared" si="14"/>
        <v>Reg2012Mouth - C03-C06FemaleNon-Māori</v>
      </c>
      <c r="B757" s="42" t="s">
        <v>2</v>
      </c>
      <c r="C757" s="43">
        <v>2012</v>
      </c>
      <c r="D757" s="42" t="s">
        <v>31</v>
      </c>
      <c r="E757" s="42" t="s">
        <v>4</v>
      </c>
      <c r="F757" s="42" t="s">
        <v>11</v>
      </c>
      <c r="G757" s="43">
        <v>34</v>
      </c>
      <c r="H757" s="193">
        <v>1.1000000000000001</v>
      </c>
    </row>
    <row r="758" spans="1:8" x14ac:dyDescent="0.25">
      <c r="A758" s="25" t="str">
        <f t="shared" si="14"/>
        <v>Reg2012Mouth - C03-C06MaleAllEth</v>
      </c>
      <c r="B758" s="42" t="s">
        <v>2</v>
      </c>
      <c r="C758" s="43">
        <v>2012</v>
      </c>
      <c r="D758" s="42" t="s">
        <v>31</v>
      </c>
      <c r="E758" s="42" t="s">
        <v>5</v>
      </c>
      <c r="F758" s="42" t="s">
        <v>12</v>
      </c>
      <c r="G758" s="43">
        <v>48</v>
      </c>
      <c r="H758" s="193">
        <v>1.5</v>
      </c>
    </row>
    <row r="759" spans="1:8" x14ac:dyDescent="0.25">
      <c r="A759" s="25" t="str">
        <f t="shared" si="14"/>
        <v>Reg2012Mouth - C03-C06MaleMāori</v>
      </c>
      <c r="B759" s="42" t="s">
        <v>2</v>
      </c>
      <c r="C759" s="43">
        <v>2012</v>
      </c>
      <c r="D759" s="42" t="s">
        <v>31</v>
      </c>
      <c r="E759" s="42" t="s">
        <v>5</v>
      </c>
      <c r="F759" s="42" t="s">
        <v>10</v>
      </c>
      <c r="G759" s="43">
        <v>1</v>
      </c>
      <c r="H759" s="193">
        <v>1.1000000000000001</v>
      </c>
    </row>
    <row r="760" spans="1:8" x14ac:dyDescent="0.25">
      <c r="A760" s="25" t="str">
        <f t="shared" si="14"/>
        <v>Reg2012Mouth - C03-C06MaleNon-Māori</v>
      </c>
      <c r="B760" s="42" t="s">
        <v>2</v>
      </c>
      <c r="C760" s="43">
        <v>2012</v>
      </c>
      <c r="D760" s="42" t="s">
        <v>31</v>
      </c>
      <c r="E760" s="42" t="s">
        <v>5</v>
      </c>
      <c r="F760" s="42" t="s">
        <v>11</v>
      </c>
      <c r="G760" s="43">
        <v>47</v>
      </c>
      <c r="H760" s="193">
        <v>1.6</v>
      </c>
    </row>
    <row r="761" spans="1:8" x14ac:dyDescent="0.25">
      <c r="A761" s="25" t="str">
        <f t="shared" si="14"/>
        <v>Reg2012Salivary glands - C07-C08AllSexAllEth</v>
      </c>
      <c r="B761" s="42" t="s">
        <v>2</v>
      </c>
      <c r="C761" s="43">
        <v>2012</v>
      </c>
      <c r="D761" s="42" t="s">
        <v>247</v>
      </c>
      <c r="E761" s="42" t="s">
        <v>3</v>
      </c>
      <c r="F761" s="42" t="s">
        <v>12</v>
      </c>
      <c r="G761" s="43">
        <v>44</v>
      </c>
      <c r="H761" s="193">
        <v>0.7</v>
      </c>
    </row>
    <row r="762" spans="1:8" x14ac:dyDescent="0.25">
      <c r="A762" s="25" t="str">
        <f t="shared" si="14"/>
        <v>Reg2012Salivary glands - C07-C08AllSexMāori</v>
      </c>
      <c r="B762" s="42" t="s">
        <v>2</v>
      </c>
      <c r="C762" s="43">
        <v>2012</v>
      </c>
      <c r="D762" s="42" t="s">
        <v>247</v>
      </c>
      <c r="E762" s="42" t="s">
        <v>3</v>
      </c>
      <c r="F762" s="42" t="s">
        <v>10</v>
      </c>
      <c r="G762" s="43">
        <v>8</v>
      </c>
      <c r="H762" s="193">
        <v>1.6</v>
      </c>
    </row>
    <row r="763" spans="1:8" x14ac:dyDescent="0.25">
      <c r="A763" s="25" t="str">
        <f t="shared" si="14"/>
        <v>Reg2012Salivary glands - C07-C08AllSexNon-Māori</v>
      </c>
      <c r="B763" s="42" t="s">
        <v>2</v>
      </c>
      <c r="C763" s="43">
        <v>2012</v>
      </c>
      <c r="D763" s="42" t="s">
        <v>247</v>
      </c>
      <c r="E763" s="42" t="s">
        <v>3</v>
      </c>
      <c r="F763" s="42" t="s">
        <v>11</v>
      </c>
      <c r="G763" s="43">
        <v>36</v>
      </c>
      <c r="H763" s="193">
        <v>0.7</v>
      </c>
    </row>
    <row r="764" spans="1:8" x14ac:dyDescent="0.25">
      <c r="A764" s="25" t="str">
        <f t="shared" si="14"/>
        <v>Reg2012Salivary glands - C07-C08FemaleAllEth</v>
      </c>
      <c r="B764" s="42" t="s">
        <v>2</v>
      </c>
      <c r="C764" s="43">
        <v>2012</v>
      </c>
      <c r="D764" s="42" t="s">
        <v>247</v>
      </c>
      <c r="E764" s="42" t="s">
        <v>4</v>
      </c>
      <c r="F764" s="42" t="s">
        <v>12</v>
      </c>
      <c r="G764" s="43">
        <v>18</v>
      </c>
      <c r="H764" s="193">
        <v>0.6</v>
      </c>
    </row>
    <row r="765" spans="1:8" x14ac:dyDescent="0.25">
      <c r="A765" s="25" t="str">
        <f t="shared" si="14"/>
        <v>Reg2012Salivary glands - C07-C08FemaleMāori</v>
      </c>
      <c r="B765" s="42" t="s">
        <v>2</v>
      </c>
      <c r="C765" s="43">
        <v>2012</v>
      </c>
      <c r="D765" s="42" t="s">
        <v>247</v>
      </c>
      <c r="E765" s="42" t="s">
        <v>4</v>
      </c>
      <c r="F765" s="42" t="s">
        <v>10</v>
      </c>
      <c r="G765" s="43">
        <v>3</v>
      </c>
      <c r="H765" s="193">
        <v>1.1000000000000001</v>
      </c>
    </row>
    <row r="766" spans="1:8" x14ac:dyDescent="0.25">
      <c r="A766" s="25" t="str">
        <f t="shared" si="14"/>
        <v>Reg2012Salivary glands - C07-C08FemaleNon-Māori</v>
      </c>
      <c r="B766" s="42" t="s">
        <v>2</v>
      </c>
      <c r="C766" s="43">
        <v>2012</v>
      </c>
      <c r="D766" s="42" t="s">
        <v>247</v>
      </c>
      <c r="E766" s="42" t="s">
        <v>4</v>
      </c>
      <c r="F766" s="42" t="s">
        <v>11</v>
      </c>
      <c r="G766" s="43">
        <v>15</v>
      </c>
      <c r="H766" s="193">
        <v>0.5</v>
      </c>
    </row>
    <row r="767" spans="1:8" x14ac:dyDescent="0.25">
      <c r="A767" s="25" t="str">
        <f t="shared" si="14"/>
        <v>Reg2012Salivary glands - C07-C08MaleAllEth</v>
      </c>
      <c r="B767" s="42" t="s">
        <v>2</v>
      </c>
      <c r="C767" s="43">
        <v>2012</v>
      </c>
      <c r="D767" s="42" t="s">
        <v>247</v>
      </c>
      <c r="E767" s="42" t="s">
        <v>5</v>
      </c>
      <c r="F767" s="42" t="s">
        <v>12</v>
      </c>
      <c r="G767" s="43">
        <v>26</v>
      </c>
      <c r="H767" s="193">
        <v>0.9</v>
      </c>
    </row>
    <row r="768" spans="1:8" x14ac:dyDescent="0.25">
      <c r="A768" s="25" t="str">
        <f t="shared" si="14"/>
        <v>Reg2012Salivary glands - C07-C08MaleMāori</v>
      </c>
      <c r="B768" s="42" t="s">
        <v>2</v>
      </c>
      <c r="C768" s="43">
        <v>2012</v>
      </c>
      <c r="D768" s="42" t="s">
        <v>247</v>
      </c>
      <c r="E768" s="42" t="s">
        <v>5</v>
      </c>
      <c r="F768" s="42" t="s">
        <v>10</v>
      </c>
      <c r="G768" s="43">
        <v>5</v>
      </c>
      <c r="H768" s="193">
        <v>2.2999999999999998</v>
      </c>
    </row>
    <row r="769" spans="1:8" x14ac:dyDescent="0.25">
      <c r="A769" s="25" t="str">
        <f t="shared" si="14"/>
        <v>Reg2012Salivary glands - C07-C08MaleNon-Māori</v>
      </c>
      <c r="B769" s="42" t="s">
        <v>2</v>
      </c>
      <c r="C769" s="43">
        <v>2012</v>
      </c>
      <c r="D769" s="42" t="s">
        <v>247</v>
      </c>
      <c r="E769" s="42" t="s">
        <v>5</v>
      </c>
      <c r="F769" s="42" t="s">
        <v>11</v>
      </c>
      <c r="G769" s="43">
        <v>21</v>
      </c>
      <c r="H769" s="193">
        <v>0.8</v>
      </c>
    </row>
    <row r="770" spans="1:8" x14ac:dyDescent="0.25">
      <c r="A770" s="25" t="str">
        <f t="shared" si="14"/>
        <v>Reg2012Tonsils - C09AllSexAllEth</v>
      </c>
      <c r="B770" s="42" t="s">
        <v>2</v>
      </c>
      <c r="C770" s="43">
        <v>2012</v>
      </c>
      <c r="D770" s="42" t="s">
        <v>248</v>
      </c>
      <c r="E770" s="42" t="s">
        <v>3</v>
      </c>
      <c r="F770" s="42" t="s">
        <v>12</v>
      </c>
      <c r="G770" s="43">
        <v>66</v>
      </c>
      <c r="H770" s="193">
        <v>1.1000000000000001</v>
      </c>
    </row>
    <row r="771" spans="1:8" x14ac:dyDescent="0.25">
      <c r="A771" s="25" t="str">
        <f t="shared" si="14"/>
        <v>Reg2012Tonsils - C09AllSexMāori</v>
      </c>
      <c r="B771" s="42" t="s">
        <v>2</v>
      </c>
      <c r="C771" s="43">
        <v>2012</v>
      </c>
      <c r="D771" s="42" t="s">
        <v>248</v>
      </c>
      <c r="E771" s="42" t="s">
        <v>3</v>
      </c>
      <c r="F771" s="42" t="s">
        <v>10</v>
      </c>
      <c r="G771" s="43">
        <v>11</v>
      </c>
      <c r="H771" s="193">
        <v>1.7</v>
      </c>
    </row>
    <row r="772" spans="1:8" x14ac:dyDescent="0.25">
      <c r="A772" s="25" t="str">
        <f t="shared" si="14"/>
        <v>Reg2012Tonsils - C09AllSexNon-Māori</v>
      </c>
      <c r="B772" s="42" t="s">
        <v>2</v>
      </c>
      <c r="C772" s="43">
        <v>2012</v>
      </c>
      <c r="D772" s="42" t="s">
        <v>248</v>
      </c>
      <c r="E772" s="42" t="s">
        <v>3</v>
      </c>
      <c r="F772" s="42" t="s">
        <v>11</v>
      </c>
      <c r="G772" s="43">
        <v>55</v>
      </c>
      <c r="H772" s="193">
        <v>1.1000000000000001</v>
      </c>
    </row>
    <row r="773" spans="1:8" x14ac:dyDescent="0.25">
      <c r="A773" s="25" t="str">
        <f t="shared" si="14"/>
        <v>Reg2012Tonsils - C09FemaleAllEth</v>
      </c>
      <c r="B773" s="42" t="s">
        <v>2</v>
      </c>
      <c r="C773" s="43">
        <v>2012</v>
      </c>
      <c r="D773" s="42" t="s">
        <v>248</v>
      </c>
      <c r="E773" s="42" t="s">
        <v>4</v>
      </c>
      <c r="F773" s="42" t="s">
        <v>12</v>
      </c>
      <c r="G773" s="43">
        <v>14</v>
      </c>
      <c r="H773" s="193">
        <v>0.5</v>
      </c>
    </row>
    <row r="774" spans="1:8" x14ac:dyDescent="0.25">
      <c r="A774" s="25" t="str">
        <f t="shared" si="14"/>
        <v>Reg2012Tonsils - C09FemaleMāori</v>
      </c>
      <c r="B774" s="42" t="s">
        <v>2</v>
      </c>
      <c r="C774" s="43">
        <v>2012</v>
      </c>
      <c r="D774" s="42" t="s">
        <v>248</v>
      </c>
      <c r="E774" s="42" t="s">
        <v>4</v>
      </c>
      <c r="F774" s="42" t="s">
        <v>10</v>
      </c>
      <c r="G774" s="43">
        <v>4</v>
      </c>
      <c r="H774" s="193">
        <v>1.2</v>
      </c>
    </row>
    <row r="775" spans="1:8" x14ac:dyDescent="0.25">
      <c r="A775" s="25" t="str">
        <f t="shared" si="14"/>
        <v>Reg2012Tonsils - C09FemaleNon-Māori</v>
      </c>
      <c r="B775" s="42" t="s">
        <v>2</v>
      </c>
      <c r="C775" s="43">
        <v>2012</v>
      </c>
      <c r="D775" s="42" t="s">
        <v>248</v>
      </c>
      <c r="E775" s="42" t="s">
        <v>4</v>
      </c>
      <c r="F775" s="42" t="s">
        <v>11</v>
      </c>
      <c r="G775" s="43">
        <v>10</v>
      </c>
      <c r="H775" s="193">
        <v>0.4</v>
      </c>
    </row>
    <row r="776" spans="1:8" x14ac:dyDescent="0.25">
      <c r="A776" s="25" t="str">
        <f t="shared" si="14"/>
        <v>Reg2012Tonsils - C09MaleAllEth</v>
      </c>
      <c r="B776" s="42" t="s">
        <v>2</v>
      </c>
      <c r="C776" s="43">
        <v>2012</v>
      </c>
      <c r="D776" s="42" t="s">
        <v>248</v>
      </c>
      <c r="E776" s="42" t="s">
        <v>5</v>
      </c>
      <c r="F776" s="42" t="s">
        <v>12</v>
      </c>
      <c r="G776" s="43">
        <v>52</v>
      </c>
      <c r="H776" s="193">
        <v>1.9</v>
      </c>
    </row>
    <row r="777" spans="1:8" x14ac:dyDescent="0.25">
      <c r="A777" s="25" t="str">
        <f t="shared" si="14"/>
        <v>Reg2012Tonsils - C09MaleMāori</v>
      </c>
      <c r="B777" s="42" t="s">
        <v>2</v>
      </c>
      <c r="C777" s="43">
        <v>2012</v>
      </c>
      <c r="D777" s="42" t="s">
        <v>248</v>
      </c>
      <c r="E777" s="42" t="s">
        <v>5</v>
      </c>
      <c r="F777" s="42" t="s">
        <v>10</v>
      </c>
      <c r="G777" s="43">
        <v>7</v>
      </c>
      <c r="H777" s="193">
        <v>2.2999999999999998</v>
      </c>
    </row>
    <row r="778" spans="1:8" x14ac:dyDescent="0.25">
      <c r="A778" s="25" t="str">
        <f t="shared" si="14"/>
        <v>Reg2012Tonsils - C09MaleNon-Māori</v>
      </c>
      <c r="B778" s="42" t="s">
        <v>2</v>
      </c>
      <c r="C778" s="43">
        <v>2012</v>
      </c>
      <c r="D778" s="42" t="s">
        <v>248</v>
      </c>
      <c r="E778" s="42" t="s">
        <v>5</v>
      </c>
      <c r="F778" s="42" t="s">
        <v>11</v>
      </c>
      <c r="G778" s="43">
        <v>45</v>
      </c>
      <c r="H778" s="193">
        <v>1.8</v>
      </c>
    </row>
    <row r="779" spans="1:8" x14ac:dyDescent="0.25">
      <c r="A779" s="25" t="str">
        <f t="shared" si="14"/>
        <v>Reg2012Oropharynx - C10AllSexAllEth</v>
      </c>
      <c r="B779" s="42" t="s">
        <v>2</v>
      </c>
      <c r="C779" s="43">
        <v>2012</v>
      </c>
      <c r="D779" s="42" t="s">
        <v>34</v>
      </c>
      <c r="E779" s="42" t="s">
        <v>3</v>
      </c>
      <c r="F779" s="42" t="s">
        <v>12</v>
      </c>
      <c r="G779" s="43">
        <v>13</v>
      </c>
      <c r="H779" s="193">
        <v>0.2</v>
      </c>
    </row>
    <row r="780" spans="1:8" x14ac:dyDescent="0.25">
      <c r="A780" s="25" t="str">
        <f t="shared" si="14"/>
        <v>Reg2012Oropharynx - C10AllSexMāori</v>
      </c>
      <c r="B780" s="42" t="s">
        <v>2</v>
      </c>
      <c r="C780" s="43">
        <v>2012</v>
      </c>
      <c r="D780" s="42" t="s">
        <v>34</v>
      </c>
      <c r="E780" s="42" t="s">
        <v>3</v>
      </c>
      <c r="F780" s="42" t="s">
        <v>10</v>
      </c>
      <c r="G780" s="43">
        <v>2</v>
      </c>
      <c r="H780" s="193">
        <v>0.3</v>
      </c>
    </row>
    <row r="781" spans="1:8" x14ac:dyDescent="0.25">
      <c r="A781" s="25" t="str">
        <f t="shared" si="14"/>
        <v>Reg2012Oropharynx - C10AllSexNon-Māori</v>
      </c>
      <c r="B781" s="42" t="s">
        <v>2</v>
      </c>
      <c r="C781" s="43">
        <v>2012</v>
      </c>
      <c r="D781" s="42" t="s">
        <v>34</v>
      </c>
      <c r="E781" s="42" t="s">
        <v>3</v>
      </c>
      <c r="F781" s="42" t="s">
        <v>11</v>
      </c>
      <c r="G781" s="43">
        <v>11</v>
      </c>
      <c r="H781" s="193">
        <v>0.2</v>
      </c>
    </row>
    <row r="782" spans="1:8" x14ac:dyDescent="0.25">
      <c r="A782" s="25" t="str">
        <f t="shared" si="14"/>
        <v>Reg2012Oropharynx - C10FemaleAllEth</v>
      </c>
      <c r="B782" s="42" t="s">
        <v>2</v>
      </c>
      <c r="C782" s="43">
        <v>2012</v>
      </c>
      <c r="D782" s="42" t="s">
        <v>34</v>
      </c>
      <c r="E782" s="42" t="s">
        <v>4</v>
      </c>
      <c r="F782" s="42" t="s">
        <v>12</v>
      </c>
      <c r="G782" s="43">
        <v>3</v>
      </c>
      <c r="H782" s="193">
        <v>0.1</v>
      </c>
    </row>
    <row r="783" spans="1:8" x14ac:dyDescent="0.25">
      <c r="A783" s="25" t="str">
        <f t="shared" si="14"/>
        <v>Reg2012Oropharynx - C10FemaleMāori</v>
      </c>
      <c r="B783" s="42" t="s">
        <v>2</v>
      </c>
      <c r="C783" s="43">
        <v>2012</v>
      </c>
      <c r="D783" s="42" t="s">
        <v>34</v>
      </c>
      <c r="E783" s="42" t="s">
        <v>4</v>
      </c>
      <c r="F783" s="42" t="s">
        <v>10</v>
      </c>
      <c r="G783" s="43">
        <v>0</v>
      </c>
      <c r="H783" s="193">
        <v>0</v>
      </c>
    </row>
    <row r="784" spans="1:8" x14ac:dyDescent="0.25">
      <c r="A784" s="25" t="str">
        <f t="shared" si="14"/>
        <v>Reg2012Oropharynx - C10FemaleNon-Māori</v>
      </c>
      <c r="B784" s="42" t="s">
        <v>2</v>
      </c>
      <c r="C784" s="43">
        <v>2012</v>
      </c>
      <c r="D784" s="42" t="s">
        <v>34</v>
      </c>
      <c r="E784" s="42" t="s">
        <v>4</v>
      </c>
      <c r="F784" s="42" t="s">
        <v>11</v>
      </c>
      <c r="G784" s="43">
        <v>3</v>
      </c>
      <c r="H784" s="193">
        <v>0.1</v>
      </c>
    </row>
    <row r="785" spans="1:8" x14ac:dyDescent="0.25">
      <c r="A785" s="25" t="str">
        <f t="shared" si="14"/>
        <v>Reg2012Oropharynx - C10MaleAllEth</v>
      </c>
      <c r="B785" s="42" t="s">
        <v>2</v>
      </c>
      <c r="C785" s="43">
        <v>2012</v>
      </c>
      <c r="D785" s="42" t="s">
        <v>34</v>
      </c>
      <c r="E785" s="42" t="s">
        <v>5</v>
      </c>
      <c r="F785" s="42" t="s">
        <v>12</v>
      </c>
      <c r="G785" s="43">
        <v>10</v>
      </c>
      <c r="H785" s="193">
        <v>0.4</v>
      </c>
    </row>
    <row r="786" spans="1:8" x14ac:dyDescent="0.25">
      <c r="A786" s="25" t="str">
        <f t="shared" si="14"/>
        <v>Reg2012Oropharynx - C10MaleMāori</v>
      </c>
      <c r="B786" s="42" t="s">
        <v>2</v>
      </c>
      <c r="C786" s="43">
        <v>2012</v>
      </c>
      <c r="D786" s="42" t="s">
        <v>34</v>
      </c>
      <c r="E786" s="42" t="s">
        <v>5</v>
      </c>
      <c r="F786" s="42" t="s">
        <v>10</v>
      </c>
      <c r="G786" s="43">
        <v>2</v>
      </c>
      <c r="H786" s="193">
        <v>0.6</v>
      </c>
    </row>
    <row r="787" spans="1:8" x14ac:dyDescent="0.25">
      <c r="A787" s="25" t="str">
        <f t="shared" si="14"/>
        <v>Reg2012Oropharynx - C10MaleNon-Māori</v>
      </c>
      <c r="B787" s="42" t="s">
        <v>2</v>
      </c>
      <c r="C787" s="43">
        <v>2012</v>
      </c>
      <c r="D787" s="42" t="s">
        <v>34</v>
      </c>
      <c r="E787" s="42" t="s">
        <v>5</v>
      </c>
      <c r="F787" s="42" t="s">
        <v>11</v>
      </c>
      <c r="G787" s="43">
        <v>8</v>
      </c>
      <c r="H787" s="193">
        <v>0.3</v>
      </c>
    </row>
    <row r="788" spans="1:8" x14ac:dyDescent="0.25">
      <c r="A788" s="25" t="str">
        <f t="shared" si="14"/>
        <v>Reg2012Nasopharynx - C11AllSexAllEth</v>
      </c>
      <c r="B788" s="42" t="s">
        <v>2</v>
      </c>
      <c r="C788" s="43">
        <v>2012</v>
      </c>
      <c r="D788" s="42" t="s">
        <v>32</v>
      </c>
      <c r="E788" s="42" t="s">
        <v>3</v>
      </c>
      <c r="F788" s="42" t="s">
        <v>12</v>
      </c>
      <c r="G788" s="43">
        <v>32</v>
      </c>
      <c r="H788" s="193">
        <v>0.6</v>
      </c>
    </row>
    <row r="789" spans="1:8" x14ac:dyDescent="0.25">
      <c r="A789" s="25" t="str">
        <f t="shared" si="14"/>
        <v>Reg2012Nasopharynx - C11AllSexMāori</v>
      </c>
      <c r="B789" s="42" t="s">
        <v>2</v>
      </c>
      <c r="C789" s="43">
        <v>2012</v>
      </c>
      <c r="D789" s="42" t="s">
        <v>32</v>
      </c>
      <c r="E789" s="42" t="s">
        <v>3</v>
      </c>
      <c r="F789" s="42" t="s">
        <v>10</v>
      </c>
      <c r="G789" s="43">
        <v>3</v>
      </c>
      <c r="H789" s="193">
        <v>0.6</v>
      </c>
    </row>
    <row r="790" spans="1:8" x14ac:dyDescent="0.25">
      <c r="A790" s="25" t="str">
        <f t="shared" si="14"/>
        <v>Reg2012Nasopharynx - C11AllSexNon-Māori</v>
      </c>
      <c r="B790" s="42" t="s">
        <v>2</v>
      </c>
      <c r="C790" s="43">
        <v>2012</v>
      </c>
      <c r="D790" s="42" t="s">
        <v>32</v>
      </c>
      <c r="E790" s="42" t="s">
        <v>3</v>
      </c>
      <c r="F790" s="42" t="s">
        <v>11</v>
      </c>
      <c r="G790" s="43">
        <v>29</v>
      </c>
      <c r="H790" s="193">
        <v>0.6</v>
      </c>
    </row>
    <row r="791" spans="1:8" x14ac:dyDescent="0.25">
      <c r="A791" s="25" t="str">
        <f t="shared" si="14"/>
        <v>Reg2012Nasopharynx - C11FemaleAllEth</v>
      </c>
      <c r="B791" s="42" t="s">
        <v>2</v>
      </c>
      <c r="C791" s="43">
        <v>2012</v>
      </c>
      <c r="D791" s="42" t="s">
        <v>32</v>
      </c>
      <c r="E791" s="42" t="s">
        <v>4</v>
      </c>
      <c r="F791" s="42" t="s">
        <v>12</v>
      </c>
      <c r="G791" s="43">
        <v>10</v>
      </c>
      <c r="H791" s="193">
        <v>0.4</v>
      </c>
    </row>
    <row r="792" spans="1:8" x14ac:dyDescent="0.25">
      <c r="A792" s="25" t="str">
        <f t="shared" si="14"/>
        <v>Reg2012Nasopharynx - C11FemaleMāori</v>
      </c>
      <c r="B792" s="42" t="s">
        <v>2</v>
      </c>
      <c r="C792" s="43">
        <v>2012</v>
      </c>
      <c r="D792" s="42" t="s">
        <v>32</v>
      </c>
      <c r="E792" s="42" t="s">
        <v>4</v>
      </c>
      <c r="F792" s="42" t="s">
        <v>10</v>
      </c>
      <c r="G792" s="43">
        <v>1</v>
      </c>
      <c r="H792" s="193">
        <v>0.3</v>
      </c>
    </row>
    <row r="793" spans="1:8" x14ac:dyDescent="0.25">
      <c r="A793" s="25" t="str">
        <f t="shared" si="14"/>
        <v>Reg2012Nasopharynx - C11FemaleNon-Māori</v>
      </c>
      <c r="B793" s="42" t="s">
        <v>2</v>
      </c>
      <c r="C793" s="43">
        <v>2012</v>
      </c>
      <c r="D793" s="42" t="s">
        <v>32</v>
      </c>
      <c r="E793" s="42" t="s">
        <v>4</v>
      </c>
      <c r="F793" s="42" t="s">
        <v>11</v>
      </c>
      <c r="G793" s="43">
        <v>9</v>
      </c>
      <c r="H793" s="193">
        <v>0.4</v>
      </c>
    </row>
    <row r="794" spans="1:8" x14ac:dyDescent="0.25">
      <c r="A794" s="25" t="str">
        <f t="shared" si="14"/>
        <v>Reg2012Nasopharynx - C11MaleAllEth</v>
      </c>
      <c r="B794" s="42" t="s">
        <v>2</v>
      </c>
      <c r="C794" s="43">
        <v>2012</v>
      </c>
      <c r="D794" s="42" t="s">
        <v>32</v>
      </c>
      <c r="E794" s="42" t="s">
        <v>5</v>
      </c>
      <c r="F794" s="42" t="s">
        <v>12</v>
      </c>
      <c r="G794" s="43">
        <v>22</v>
      </c>
      <c r="H794" s="193">
        <v>0.9</v>
      </c>
    </row>
    <row r="795" spans="1:8" x14ac:dyDescent="0.25">
      <c r="A795" s="25" t="str">
        <f t="shared" si="14"/>
        <v>Reg2012Nasopharynx - C11MaleMāori</v>
      </c>
      <c r="B795" s="42" t="s">
        <v>2</v>
      </c>
      <c r="C795" s="43">
        <v>2012</v>
      </c>
      <c r="D795" s="42" t="s">
        <v>32</v>
      </c>
      <c r="E795" s="42" t="s">
        <v>5</v>
      </c>
      <c r="F795" s="42" t="s">
        <v>10</v>
      </c>
      <c r="G795" s="43">
        <v>2</v>
      </c>
      <c r="H795" s="193">
        <v>0.9</v>
      </c>
    </row>
    <row r="796" spans="1:8" x14ac:dyDescent="0.25">
      <c r="A796" s="25" t="str">
        <f t="shared" si="14"/>
        <v>Reg2012Nasopharynx - C11MaleNon-Māori</v>
      </c>
      <c r="B796" s="42" t="s">
        <v>2</v>
      </c>
      <c r="C796" s="43">
        <v>2012</v>
      </c>
      <c r="D796" s="42" t="s">
        <v>32</v>
      </c>
      <c r="E796" s="42" t="s">
        <v>5</v>
      </c>
      <c r="F796" s="42" t="s">
        <v>11</v>
      </c>
      <c r="G796" s="43">
        <v>20</v>
      </c>
      <c r="H796" s="193">
        <v>0.9</v>
      </c>
    </row>
    <row r="797" spans="1:8" x14ac:dyDescent="0.25">
      <c r="A797" s="25" t="str">
        <f t="shared" si="14"/>
        <v>Reg2012Pyriform sinus - C12AllSexAllEth</v>
      </c>
      <c r="B797" s="42" t="s">
        <v>2</v>
      </c>
      <c r="C797" s="43">
        <v>2012</v>
      </c>
      <c r="D797" s="42" t="s">
        <v>249</v>
      </c>
      <c r="E797" s="42" t="s">
        <v>3</v>
      </c>
      <c r="F797" s="42" t="s">
        <v>12</v>
      </c>
      <c r="G797" s="43">
        <v>9</v>
      </c>
      <c r="H797" s="193">
        <v>0.1</v>
      </c>
    </row>
    <row r="798" spans="1:8" x14ac:dyDescent="0.25">
      <c r="A798" s="25" t="str">
        <f t="shared" si="14"/>
        <v>Reg2012Pyriform sinus - C12AllSexMāori</v>
      </c>
      <c r="B798" s="42" t="s">
        <v>2</v>
      </c>
      <c r="C798" s="43">
        <v>2012</v>
      </c>
      <c r="D798" s="42" t="s">
        <v>249</v>
      </c>
      <c r="E798" s="42" t="s">
        <v>3</v>
      </c>
      <c r="F798" s="42" t="s">
        <v>10</v>
      </c>
      <c r="G798" s="43">
        <v>2</v>
      </c>
      <c r="H798" s="193">
        <v>0.3</v>
      </c>
    </row>
    <row r="799" spans="1:8" x14ac:dyDescent="0.25">
      <c r="A799" s="25" t="str">
        <f t="shared" si="14"/>
        <v>Reg2012Pyriform sinus - C12AllSexNon-Māori</v>
      </c>
      <c r="B799" s="42" t="s">
        <v>2</v>
      </c>
      <c r="C799" s="43">
        <v>2012</v>
      </c>
      <c r="D799" s="42" t="s">
        <v>249</v>
      </c>
      <c r="E799" s="42" t="s">
        <v>3</v>
      </c>
      <c r="F799" s="42" t="s">
        <v>11</v>
      </c>
      <c r="G799" s="43">
        <v>7</v>
      </c>
      <c r="H799" s="193">
        <v>0.1</v>
      </c>
    </row>
    <row r="800" spans="1:8" x14ac:dyDescent="0.25">
      <c r="A800" s="25" t="str">
        <f t="shared" si="14"/>
        <v>Reg2012Pyriform sinus - C12FemaleAllEth</v>
      </c>
      <c r="B800" s="42" t="s">
        <v>2</v>
      </c>
      <c r="C800" s="43">
        <v>2012</v>
      </c>
      <c r="D800" s="42" t="s">
        <v>249</v>
      </c>
      <c r="E800" s="42" t="s">
        <v>4</v>
      </c>
      <c r="F800" s="42" t="s">
        <v>12</v>
      </c>
      <c r="G800" s="43">
        <v>1</v>
      </c>
      <c r="H800" s="193">
        <v>0</v>
      </c>
    </row>
    <row r="801" spans="1:8" x14ac:dyDescent="0.25">
      <c r="A801" s="25" t="str">
        <f t="shared" si="14"/>
        <v>Reg2012Pyriform sinus - C12FemaleMāori</v>
      </c>
      <c r="B801" s="42" t="s">
        <v>2</v>
      </c>
      <c r="C801" s="43">
        <v>2012</v>
      </c>
      <c r="D801" s="42" t="s">
        <v>249</v>
      </c>
      <c r="E801" s="42" t="s">
        <v>4</v>
      </c>
      <c r="F801" s="42" t="s">
        <v>10</v>
      </c>
      <c r="G801" s="43">
        <v>0</v>
      </c>
      <c r="H801" s="193">
        <v>0</v>
      </c>
    </row>
    <row r="802" spans="1:8" x14ac:dyDescent="0.25">
      <c r="A802" s="25" t="str">
        <f t="shared" si="14"/>
        <v>Reg2012Pyriform sinus - C12FemaleNon-Māori</v>
      </c>
      <c r="B802" s="42" t="s">
        <v>2</v>
      </c>
      <c r="C802" s="43">
        <v>2012</v>
      </c>
      <c r="D802" s="42" t="s">
        <v>249</v>
      </c>
      <c r="E802" s="42" t="s">
        <v>4</v>
      </c>
      <c r="F802" s="42" t="s">
        <v>11</v>
      </c>
      <c r="G802" s="43">
        <v>1</v>
      </c>
      <c r="H802" s="193">
        <v>0</v>
      </c>
    </row>
    <row r="803" spans="1:8" x14ac:dyDescent="0.25">
      <c r="A803" s="25" t="str">
        <f t="shared" si="14"/>
        <v>Reg2012Pyriform sinus - C12MaleAllEth</v>
      </c>
      <c r="B803" s="42" t="s">
        <v>2</v>
      </c>
      <c r="C803" s="43">
        <v>2012</v>
      </c>
      <c r="D803" s="42" t="s">
        <v>249</v>
      </c>
      <c r="E803" s="42" t="s">
        <v>5</v>
      </c>
      <c r="F803" s="42" t="s">
        <v>12</v>
      </c>
      <c r="G803" s="43">
        <v>8</v>
      </c>
      <c r="H803" s="193">
        <v>0.3</v>
      </c>
    </row>
    <row r="804" spans="1:8" x14ac:dyDescent="0.25">
      <c r="A804" s="25" t="str">
        <f t="shared" si="14"/>
        <v>Reg2012Pyriform sinus - C12MaleMāori</v>
      </c>
      <c r="B804" s="42" t="s">
        <v>2</v>
      </c>
      <c r="C804" s="43">
        <v>2012</v>
      </c>
      <c r="D804" s="42" t="s">
        <v>249</v>
      </c>
      <c r="E804" s="42" t="s">
        <v>5</v>
      </c>
      <c r="F804" s="42" t="s">
        <v>10</v>
      </c>
      <c r="G804" s="43">
        <v>2</v>
      </c>
      <c r="H804" s="193">
        <v>0.7</v>
      </c>
    </row>
    <row r="805" spans="1:8" x14ac:dyDescent="0.25">
      <c r="A805" s="25" t="str">
        <f t="shared" si="14"/>
        <v>Reg2012Pyriform sinus - C12MaleNon-Māori</v>
      </c>
      <c r="B805" s="42" t="s">
        <v>2</v>
      </c>
      <c r="C805" s="43">
        <v>2012</v>
      </c>
      <c r="D805" s="42" t="s">
        <v>249</v>
      </c>
      <c r="E805" s="42" t="s">
        <v>5</v>
      </c>
      <c r="F805" s="42" t="s">
        <v>11</v>
      </c>
      <c r="G805" s="43">
        <v>6</v>
      </c>
      <c r="H805" s="193">
        <v>0.2</v>
      </c>
    </row>
    <row r="806" spans="1:8" x14ac:dyDescent="0.25">
      <c r="A806" s="25" t="str">
        <f t="shared" si="14"/>
        <v>Reg2012Hypopharynx - C13AllSexAllEth</v>
      </c>
      <c r="B806" s="42" t="s">
        <v>2</v>
      </c>
      <c r="C806" s="43">
        <v>2012</v>
      </c>
      <c r="D806" s="42" t="s">
        <v>24</v>
      </c>
      <c r="E806" s="42" t="s">
        <v>3</v>
      </c>
      <c r="F806" s="42" t="s">
        <v>12</v>
      </c>
      <c r="G806" s="43">
        <v>6</v>
      </c>
      <c r="H806" s="193">
        <v>0.1</v>
      </c>
    </row>
    <row r="807" spans="1:8" x14ac:dyDescent="0.25">
      <c r="A807" s="25" t="str">
        <f t="shared" ref="A807:A870" si="15">B807&amp;C807&amp;D807&amp;E807&amp;F807</f>
        <v>Reg2012Hypopharynx - C13AllSexMāori</v>
      </c>
      <c r="B807" s="42" t="s">
        <v>2</v>
      </c>
      <c r="C807" s="43">
        <v>2012</v>
      </c>
      <c r="D807" s="42" t="s">
        <v>24</v>
      </c>
      <c r="E807" s="42" t="s">
        <v>3</v>
      </c>
      <c r="F807" s="42" t="s">
        <v>10</v>
      </c>
      <c r="G807" s="43">
        <v>1</v>
      </c>
      <c r="H807" s="193">
        <v>0.3</v>
      </c>
    </row>
    <row r="808" spans="1:8" x14ac:dyDescent="0.25">
      <c r="A808" s="25" t="str">
        <f t="shared" si="15"/>
        <v>Reg2012Hypopharynx - C13AllSexNon-Māori</v>
      </c>
      <c r="B808" s="42" t="s">
        <v>2</v>
      </c>
      <c r="C808" s="43">
        <v>2012</v>
      </c>
      <c r="D808" s="42" t="s">
        <v>24</v>
      </c>
      <c r="E808" s="42" t="s">
        <v>3</v>
      </c>
      <c r="F808" s="42" t="s">
        <v>11</v>
      </c>
      <c r="G808" s="43">
        <v>5</v>
      </c>
      <c r="H808" s="193">
        <v>0.1</v>
      </c>
    </row>
    <row r="809" spans="1:8" x14ac:dyDescent="0.25">
      <c r="A809" s="25" t="str">
        <f t="shared" si="15"/>
        <v>Reg2012Hypopharynx - C13FemaleAllEth</v>
      </c>
      <c r="B809" s="42" t="s">
        <v>2</v>
      </c>
      <c r="C809" s="43">
        <v>2012</v>
      </c>
      <c r="D809" s="42" t="s">
        <v>24</v>
      </c>
      <c r="E809" s="42" t="s">
        <v>4</v>
      </c>
      <c r="F809" s="42" t="s">
        <v>12</v>
      </c>
      <c r="G809" s="43">
        <v>0</v>
      </c>
      <c r="H809" s="193">
        <v>0</v>
      </c>
    </row>
    <row r="810" spans="1:8" x14ac:dyDescent="0.25">
      <c r="A810" s="25" t="str">
        <f t="shared" si="15"/>
        <v>Reg2012Hypopharynx - C13FemaleMāori</v>
      </c>
      <c r="B810" s="42" t="s">
        <v>2</v>
      </c>
      <c r="C810" s="43">
        <v>2012</v>
      </c>
      <c r="D810" s="42" t="s">
        <v>24</v>
      </c>
      <c r="E810" s="42" t="s">
        <v>4</v>
      </c>
      <c r="F810" s="42" t="s">
        <v>10</v>
      </c>
      <c r="G810" s="43">
        <v>0</v>
      </c>
      <c r="H810" s="193">
        <v>0</v>
      </c>
    </row>
    <row r="811" spans="1:8" x14ac:dyDescent="0.25">
      <c r="A811" s="25" t="str">
        <f t="shared" si="15"/>
        <v>Reg2012Hypopharynx - C13FemaleNon-Māori</v>
      </c>
      <c r="B811" s="42" t="s">
        <v>2</v>
      </c>
      <c r="C811" s="43">
        <v>2012</v>
      </c>
      <c r="D811" s="42" t="s">
        <v>24</v>
      </c>
      <c r="E811" s="42" t="s">
        <v>4</v>
      </c>
      <c r="F811" s="42" t="s">
        <v>11</v>
      </c>
      <c r="G811" s="43">
        <v>0</v>
      </c>
      <c r="H811" s="193">
        <v>0</v>
      </c>
    </row>
    <row r="812" spans="1:8" x14ac:dyDescent="0.25">
      <c r="A812" s="25" t="str">
        <f t="shared" si="15"/>
        <v>Reg2012Hypopharynx - C13MaleAllEth</v>
      </c>
      <c r="B812" s="42" t="s">
        <v>2</v>
      </c>
      <c r="C812" s="43">
        <v>2012</v>
      </c>
      <c r="D812" s="42" t="s">
        <v>24</v>
      </c>
      <c r="E812" s="42" t="s">
        <v>5</v>
      </c>
      <c r="F812" s="42" t="s">
        <v>12</v>
      </c>
      <c r="G812" s="43">
        <v>6</v>
      </c>
      <c r="H812" s="193">
        <v>0.2</v>
      </c>
    </row>
    <row r="813" spans="1:8" x14ac:dyDescent="0.25">
      <c r="A813" s="25" t="str">
        <f t="shared" si="15"/>
        <v>Reg2012Hypopharynx - C13MaleMāori</v>
      </c>
      <c r="B813" s="42" t="s">
        <v>2</v>
      </c>
      <c r="C813" s="43">
        <v>2012</v>
      </c>
      <c r="D813" s="42" t="s">
        <v>24</v>
      </c>
      <c r="E813" s="42" t="s">
        <v>5</v>
      </c>
      <c r="F813" s="42" t="s">
        <v>10</v>
      </c>
      <c r="G813" s="43">
        <v>1</v>
      </c>
      <c r="H813" s="193">
        <v>0.6</v>
      </c>
    </row>
    <row r="814" spans="1:8" x14ac:dyDescent="0.25">
      <c r="A814" s="25" t="str">
        <f t="shared" si="15"/>
        <v>Reg2012Hypopharynx - C13MaleNon-Māori</v>
      </c>
      <c r="B814" s="42" t="s">
        <v>2</v>
      </c>
      <c r="C814" s="43">
        <v>2012</v>
      </c>
      <c r="D814" s="42" t="s">
        <v>24</v>
      </c>
      <c r="E814" s="42" t="s">
        <v>5</v>
      </c>
      <c r="F814" s="42" t="s">
        <v>11</v>
      </c>
      <c r="G814" s="43">
        <v>5</v>
      </c>
      <c r="H814" s="193">
        <v>0.2</v>
      </c>
    </row>
    <row r="815" spans="1:8" x14ac:dyDescent="0.25">
      <c r="A815" s="25" t="str">
        <f t="shared" si="15"/>
        <v>Reg2012Other lip, oral cavity and pharynx - C14AllSexAllEth</v>
      </c>
      <c r="B815" s="42" t="s">
        <v>2</v>
      </c>
      <c r="C815" s="43">
        <v>2012</v>
      </c>
      <c r="D815" s="42" t="s">
        <v>250</v>
      </c>
      <c r="E815" s="42" t="s">
        <v>3</v>
      </c>
      <c r="F815" s="42" t="s">
        <v>12</v>
      </c>
      <c r="G815" s="43">
        <v>8</v>
      </c>
      <c r="H815" s="193">
        <v>0.1</v>
      </c>
    </row>
    <row r="816" spans="1:8" x14ac:dyDescent="0.25">
      <c r="A816" s="25" t="str">
        <f t="shared" si="15"/>
        <v>Reg2012Other lip, oral cavity and pharynx - C14AllSexMāori</v>
      </c>
      <c r="B816" s="42" t="s">
        <v>2</v>
      </c>
      <c r="C816" s="43">
        <v>2012</v>
      </c>
      <c r="D816" s="42" t="s">
        <v>250</v>
      </c>
      <c r="E816" s="42" t="s">
        <v>3</v>
      </c>
      <c r="F816" s="42" t="s">
        <v>10</v>
      </c>
      <c r="G816" s="43">
        <v>0</v>
      </c>
      <c r="H816" s="193">
        <v>0</v>
      </c>
    </row>
    <row r="817" spans="1:8" x14ac:dyDescent="0.25">
      <c r="A817" s="25" t="str">
        <f t="shared" si="15"/>
        <v>Reg2012Other lip, oral cavity and pharynx - C14AllSexNon-Māori</v>
      </c>
      <c r="B817" s="42" t="s">
        <v>2</v>
      </c>
      <c r="C817" s="43">
        <v>2012</v>
      </c>
      <c r="D817" s="42" t="s">
        <v>250</v>
      </c>
      <c r="E817" s="42" t="s">
        <v>3</v>
      </c>
      <c r="F817" s="42" t="s">
        <v>11</v>
      </c>
      <c r="G817" s="43">
        <v>8</v>
      </c>
      <c r="H817" s="193">
        <v>0.1</v>
      </c>
    </row>
    <row r="818" spans="1:8" x14ac:dyDescent="0.25">
      <c r="A818" s="25" t="str">
        <f t="shared" si="15"/>
        <v>Reg2012Other lip, oral cavity and pharynx - C14FemaleAllEth</v>
      </c>
      <c r="B818" s="42" t="s">
        <v>2</v>
      </c>
      <c r="C818" s="43">
        <v>2012</v>
      </c>
      <c r="D818" s="42" t="s">
        <v>250</v>
      </c>
      <c r="E818" s="42" t="s">
        <v>4</v>
      </c>
      <c r="F818" s="42" t="s">
        <v>12</v>
      </c>
      <c r="G818" s="43">
        <v>4</v>
      </c>
      <c r="H818" s="193">
        <v>0.1</v>
      </c>
    </row>
    <row r="819" spans="1:8" x14ac:dyDescent="0.25">
      <c r="A819" s="25" t="str">
        <f t="shared" si="15"/>
        <v>Reg2012Other lip, oral cavity and pharynx - C14FemaleMāori</v>
      </c>
      <c r="B819" s="42" t="s">
        <v>2</v>
      </c>
      <c r="C819" s="43">
        <v>2012</v>
      </c>
      <c r="D819" s="42" t="s">
        <v>250</v>
      </c>
      <c r="E819" s="42" t="s">
        <v>4</v>
      </c>
      <c r="F819" s="42" t="s">
        <v>10</v>
      </c>
      <c r="G819" s="43">
        <v>0</v>
      </c>
      <c r="H819" s="193">
        <v>0</v>
      </c>
    </row>
    <row r="820" spans="1:8" x14ac:dyDescent="0.25">
      <c r="A820" s="25" t="str">
        <f t="shared" si="15"/>
        <v>Reg2012Other lip, oral cavity and pharynx - C14FemaleNon-Māori</v>
      </c>
      <c r="B820" s="42" t="s">
        <v>2</v>
      </c>
      <c r="C820" s="43">
        <v>2012</v>
      </c>
      <c r="D820" s="42" t="s">
        <v>250</v>
      </c>
      <c r="E820" s="42" t="s">
        <v>4</v>
      </c>
      <c r="F820" s="42" t="s">
        <v>11</v>
      </c>
      <c r="G820" s="43">
        <v>4</v>
      </c>
      <c r="H820" s="193">
        <v>0.1</v>
      </c>
    </row>
    <row r="821" spans="1:8" x14ac:dyDescent="0.25">
      <c r="A821" s="25" t="str">
        <f t="shared" si="15"/>
        <v>Reg2012Other lip, oral cavity and pharynx - C14MaleAllEth</v>
      </c>
      <c r="B821" s="42" t="s">
        <v>2</v>
      </c>
      <c r="C821" s="43">
        <v>2012</v>
      </c>
      <c r="D821" s="42" t="s">
        <v>250</v>
      </c>
      <c r="E821" s="42" t="s">
        <v>5</v>
      </c>
      <c r="F821" s="42" t="s">
        <v>12</v>
      </c>
      <c r="G821" s="43">
        <v>4</v>
      </c>
      <c r="H821" s="193">
        <v>0.1</v>
      </c>
    </row>
    <row r="822" spans="1:8" x14ac:dyDescent="0.25">
      <c r="A822" s="25" t="str">
        <f t="shared" si="15"/>
        <v>Reg2012Other lip, oral cavity and pharynx - C14MaleMāori</v>
      </c>
      <c r="B822" s="42" t="s">
        <v>2</v>
      </c>
      <c r="C822" s="43">
        <v>2012</v>
      </c>
      <c r="D822" s="42" t="s">
        <v>250</v>
      </c>
      <c r="E822" s="42" t="s">
        <v>5</v>
      </c>
      <c r="F822" s="42" t="s">
        <v>10</v>
      </c>
      <c r="G822" s="43">
        <v>0</v>
      </c>
      <c r="H822" s="193">
        <v>0</v>
      </c>
    </row>
    <row r="823" spans="1:8" x14ac:dyDescent="0.25">
      <c r="A823" s="25" t="str">
        <f t="shared" si="15"/>
        <v>Reg2012Other lip, oral cavity and pharynx - C14MaleNon-Māori</v>
      </c>
      <c r="B823" s="42" t="s">
        <v>2</v>
      </c>
      <c r="C823" s="43">
        <v>2012</v>
      </c>
      <c r="D823" s="42" t="s">
        <v>250</v>
      </c>
      <c r="E823" s="42" t="s">
        <v>5</v>
      </c>
      <c r="F823" s="42" t="s">
        <v>11</v>
      </c>
      <c r="G823" s="43">
        <v>4</v>
      </c>
      <c r="H823" s="193">
        <v>0.1</v>
      </c>
    </row>
    <row r="824" spans="1:8" x14ac:dyDescent="0.25">
      <c r="A824" s="25" t="str">
        <f t="shared" si="15"/>
        <v>Reg2012Digestive organs - C15-C26AllSexAllEth</v>
      </c>
      <c r="B824" s="42" t="s">
        <v>2</v>
      </c>
      <c r="C824" s="43">
        <v>2012</v>
      </c>
      <c r="D824" s="42" t="s">
        <v>251</v>
      </c>
      <c r="E824" s="42" t="s">
        <v>3</v>
      </c>
      <c r="F824" s="42" t="s">
        <v>12</v>
      </c>
      <c r="G824" s="43">
        <v>4916</v>
      </c>
      <c r="H824" s="193">
        <v>71</v>
      </c>
    </row>
    <row r="825" spans="1:8" x14ac:dyDescent="0.25">
      <c r="A825" s="25" t="str">
        <f t="shared" si="15"/>
        <v>Reg2012Digestive organs - C15-C26AllSexMāori</v>
      </c>
      <c r="B825" s="42" t="s">
        <v>2</v>
      </c>
      <c r="C825" s="43">
        <v>2012</v>
      </c>
      <c r="D825" s="42" t="s">
        <v>251</v>
      </c>
      <c r="E825" s="42" t="s">
        <v>3</v>
      </c>
      <c r="F825" s="42" t="s">
        <v>10</v>
      </c>
      <c r="G825" s="43">
        <v>449</v>
      </c>
      <c r="H825" s="193">
        <v>93.1</v>
      </c>
    </row>
    <row r="826" spans="1:8" x14ac:dyDescent="0.25">
      <c r="A826" s="25" t="str">
        <f t="shared" si="15"/>
        <v>Reg2012Digestive organs - C15-C26AllSexNon-Māori</v>
      </c>
      <c r="B826" s="42" t="s">
        <v>2</v>
      </c>
      <c r="C826" s="43">
        <v>2012</v>
      </c>
      <c r="D826" s="42" t="s">
        <v>251</v>
      </c>
      <c r="E826" s="42" t="s">
        <v>3</v>
      </c>
      <c r="F826" s="42" t="s">
        <v>11</v>
      </c>
      <c r="G826" s="43">
        <v>4467</v>
      </c>
      <c r="H826" s="193">
        <v>69</v>
      </c>
    </row>
    <row r="827" spans="1:8" x14ac:dyDescent="0.25">
      <c r="A827" s="25" t="str">
        <f t="shared" si="15"/>
        <v>Reg2012Digestive organs - C15-C26FemaleAllEth</v>
      </c>
      <c r="B827" s="42" t="s">
        <v>2</v>
      </c>
      <c r="C827" s="43">
        <v>2012</v>
      </c>
      <c r="D827" s="42" t="s">
        <v>251</v>
      </c>
      <c r="E827" s="42" t="s">
        <v>4</v>
      </c>
      <c r="F827" s="42" t="s">
        <v>12</v>
      </c>
      <c r="G827" s="43">
        <v>2247</v>
      </c>
      <c r="H827" s="193">
        <v>59.8</v>
      </c>
    </row>
    <row r="828" spans="1:8" x14ac:dyDescent="0.25">
      <c r="A828" s="25" t="str">
        <f t="shared" si="15"/>
        <v>Reg2012Digestive organs - C15-C26FemaleMāori</v>
      </c>
      <c r="B828" s="42" t="s">
        <v>2</v>
      </c>
      <c r="C828" s="43">
        <v>2012</v>
      </c>
      <c r="D828" s="42" t="s">
        <v>251</v>
      </c>
      <c r="E828" s="42" t="s">
        <v>4</v>
      </c>
      <c r="F828" s="42" t="s">
        <v>10</v>
      </c>
      <c r="G828" s="43">
        <v>190</v>
      </c>
      <c r="H828" s="193">
        <v>72.5</v>
      </c>
    </row>
    <row r="829" spans="1:8" x14ac:dyDescent="0.25">
      <c r="A829" s="25" t="str">
        <f t="shared" si="15"/>
        <v>Reg2012Digestive organs - C15-C26FemaleNon-Māori</v>
      </c>
      <c r="B829" s="42" t="s">
        <v>2</v>
      </c>
      <c r="C829" s="43">
        <v>2012</v>
      </c>
      <c r="D829" s="42" t="s">
        <v>251</v>
      </c>
      <c r="E829" s="42" t="s">
        <v>4</v>
      </c>
      <c r="F829" s="42" t="s">
        <v>11</v>
      </c>
      <c r="G829" s="43">
        <v>2057</v>
      </c>
      <c r="H829" s="193">
        <v>58.6</v>
      </c>
    </row>
    <row r="830" spans="1:8" x14ac:dyDescent="0.25">
      <c r="A830" s="25" t="str">
        <f t="shared" si="15"/>
        <v>Reg2012Digestive organs - C15-C26MaleAllEth</v>
      </c>
      <c r="B830" s="42" t="s">
        <v>2</v>
      </c>
      <c r="C830" s="43">
        <v>2012</v>
      </c>
      <c r="D830" s="42" t="s">
        <v>251</v>
      </c>
      <c r="E830" s="42" t="s">
        <v>5</v>
      </c>
      <c r="F830" s="42" t="s">
        <v>12</v>
      </c>
      <c r="G830" s="43">
        <v>2669</v>
      </c>
      <c r="H830" s="193">
        <v>83.7</v>
      </c>
    </row>
    <row r="831" spans="1:8" x14ac:dyDescent="0.25">
      <c r="A831" s="25" t="str">
        <f t="shared" si="15"/>
        <v>Reg2012Digestive organs - C15-C26MaleMāori</v>
      </c>
      <c r="B831" s="42" t="s">
        <v>2</v>
      </c>
      <c r="C831" s="43">
        <v>2012</v>
      </c>
      <c r="D831" s="42" t="s">
        <v>251</v>
      </c>
      <c r="E831" s="42" t="s">
        <v>5</v>
      </c>
      <c r="F831" s="42" t="s">
        <v>10</v>
      </c>
      <c r="G831" s="43">
        <v>259</v>
      </c>
      <c r="H831" s="193">
        <v>118.9</v>
      </c>
    </row>
    <row r="832" spans="1:8" x14ac:dyDescent="0.25">
      <c r="A832" s="25" t="str">
        <f t="shared" si="15"/>
        <v>Reg2012Digestive organs - C15-C26MaleNon-Māori</v>
      </c>
      <c r="B832" s="42" t="s">
        <v>2</v>
      </c>
      <c r="C832" s="43">
        <v>2012</v>
      </c>
      <c r="D832" s="42" t="s">
        <v>251</v>
      </c>
      <c r="E832" s="42" t="s">
        <v>5</v>
      </c>
      <c r="F832" s="42" t="s">
        <v>11</v>
      </c>
      <c r="G832" s="43">
        <v>2410</v>
      </c>
      <c r="H832" s="193">
        <v>80.7</v>
      </c>
    </row>
    <row r="833" spans="1:8" x14ac:dyDescent="0.25">
      <c r="A833" s="25" t="str">
        <f t="shared" si="15"/>
        <v>Reg2012Oesophagus - C15AllSexAllEth</v>
      </c>
      <c r="B833" s="42" t="s">
        <v>2</v>
      </c>
      <c r="C833" s="43">
        <v>2012</v>
      </c>
      <c r="D833" s="42" t="s">
        <v>33</v>
      </c>
      <c r="E833" s="42" t="s">
        <v>3</v>
      </c>
      <c r="F833" s="42" t="s">
        <v>12</v>
      </c>
      <c r="G833" s="43">
        <v>305</v>
      </c>
      <c r="H833" s="193">
        <v>4.3</v>
      </c>
    </row>
    <row r="834" spans="1:8" x14ac:dyDescent="0.25">
      <c r="A834" s="25" t="str">
        <f t="shared" si="15"/>
        <v>Reg2012Oesophagus - C15AllSexMāori</v>
      </c>
      <c r="B834" s="42" t="s">
        <v>2</v>
      </c>
      <c r="C834" s="43">
        <v>2012</v>
      </c>
      <c r="D834" s="42" t="s">
        <v>33</v>
      </c>
      <c r="E834" s="42" t="s">
        <v>3</v>
      </c>
      <c r="F834" s="42" t="s">
        <v>10</v>
      </c>
      <c r="G834" s="43">
        <v>26</v>
      </c>
      <c r="H834" s="193">
        <v>5.3</v>
      </c>
    </row>
    <row r="835" spans="1:8" x14ac:dyDescent="0.25">
      <c r="A835" s="25" t="str">
        <f t="shared" si="15"/>
        <v>Reg2012Oesophagus - C15AllSexNon-Māori</v>
      </c>
      <c r="B835" s="42" t="s">
        <v>2</v>
      </c>
      <c r="C835" s="43">
        <v>2012</v>
      </c>
      <c r="D835" s="42" t="s">
        <v>33</v>
      </c>
      <c r="E835" s="42" t="s">
        <v>3</v>
      </c>
      <c r="F835" s="42" t="s">
        <v>11</v>
      </c>
      <c r="G835" s="43">
        <v>279</v>
      </c>
      <c r="H835" s="193">
        <v>4.2</v>
      </c>
    </row>
    <row r="836" spans="1:8" x14ac:dyDescent="0.25">
      <c r="A836" s="25" t="str">
        <f t="shared" si="15"/>
        <v>Reg2012Oesophagus - C15FemaleAllEth</v>
      </c>
      <c r="B836" s="42" t="s">
        <v>2</v>
      </c>
      <c r="C836" s="43">
        <v>2012</v>
      </c>
      <c r="D836" s="42" t="s">
        <v>33</v>
      </c>
      <c r="E836" s="42" t="s">
        <v>4</v>
      </c>
      <c r="F836" s="42" t="s">
        <v>12</v>
      </c>
      <c r="G836" s="43">
        <v>95</v>
      </c>
      <c r="H836" s="193">
        <v>2.2999999999999998</v>
      </c>
    </row>
    <row r="837" spans="1:8" x14ac:dyDescent="0.25">
      <c r="A837" s="25" t="str">
        <f t="shared" si="15"/>
        <v>Reg2012Oesophagus - C15FemaleMāori</v>
      </c>
      <c r="B837" s="42" t="s">
        <v>2</v>
      </c>
      <c r="C837" s="43">
        <v>2012</v>
      </c>
      <c r="D837" s="42" t="s">
        <v>33</v>
      </c>
      <c r="E837" s="42" t="s">
        <v>4</v>
      </c>
      <c r="F837" s="42" t="s">
        <v>10</v>
      </c>
      <c r="G837" s="43">
        <v>8</v>
      </c>
      <c r="H837" s="193">
        <v>3.1</v>
      </c>
    </row>
    <row r="838" spans="1:8" x14ac:dyDescent="0.25">
      <c r="A838" s="25" t="str">
        <f t="shared" si="15"/>
        <v>Reg2012Oesophagus - C15FemaleNon-Māori</v>
      </c>
      <c r="B838" s="42" t="s">
        <v>2</v>
      </c>
      <c r="C838" s="43">
        <v>2012</v>
      </c>
      <c r="D838" s="42" t="s">
        <v>33</v>
      </c>
      <c r="E838" s="42" t="s">
        <v>4</v>
      </c>
      <c r="F838" s="42" t="s">
        <v>11</v>
      </c>
      <c r="G838" s="43">
        <v>87</v>
      </c>
      <c r="H838" s="193">
        <v>2.2999999999999998</v>
      </c>
    </row>
    <row r="839" spans="1:8" x14ac:dyDescent="0.25">
      <c r="A839" s="25" t="str">
        <f t="shared" si="15"/>
        <v>Reg2012Oesophagus - C15MaleAllEth</v>
      </c>
      <c r="B839" s="42" t="s">
        <v>2</v>
      </c>
      <c r="C839" s="43">
        <v>2012</v>
      </c>
      <c r="D839" s="42" t="s">
        <v>33</v>
      </c>
      <c r="E839" s="42" t="s">
        <v>5</v>
      </c>
      <c r="F839" s="42" t="s">
        <v>12</v>
      </c>
      <c r="G839" s="43">
        <v>210</v>
      </c>
      <c r="H839" s="193">
        <v>6.5</v>
      </c>
    </row>
    <row r="840" spans="1:8" x14ac:dyDescent="0.25">
      <c r="A840" s="25" t="str">
        <f t="shared" si="15"/>
        <v>Reg2012Oesophagus - C15MaleMāori</v>
      </c>
      <c r="B840" s="42" t="s">
        <v>2</v>
      </c>
      <c r="C840" s="43">
        <v>2012</v>
      </c>
      <c r="D840" s="42" t="s">
        <v>33</v>
      </c>
      <c r="E840" s="42" t="s">
        <v>5</v>
      </c>
      <c r="F840" s="42" t="s">
        <v>10</v>
      </c>
      <c r="G840" s="43">
        <v>18</v>
      </c>
      <c r="H840" s="193">
        <v>8</v>
      </c>
    </row>
    <row r="841" spans="1:8" x14ac:dyDescent="0.25">
      <c r="A841" s="25" t="str">
        <f t="shared" si="15"/>
        <v>Reg2012Oesophagus - C15MaleNon-Māori</v>
      </c>
      <c r="B841" s="42" t="s">
        <v>2</v>
      </c>
      <c r="C841" s="43">
        <v>2012</v>
      </c>
      <c r="D841" s="42" t="s">
        <v>33</v>
      </c>
      <c r="E841" s="42" t="s">
        <v>5</v>
      </c>
      <c r="F841" s="42" t="s">
        <v>11</v>
      </c>
      <c r="G841" s="43">
        <v>192</v>
      </c>
      <c r="H841" s="193">
        <v>6.4</v>
      </c>
    </row>
    <row r="842" spans="1:8" x14ac:dyDescent="0.25">
      <c r="A842" s="25" t="str">
        <f t="shared" si="15"/>
        <v>Reg2012Stomach - C16AllSexAllEth</v>
      </c>
      <c r="B842" s="42" t="s">
        <v>2</v>
      </c>
      <c r="C842" s="43">
        <v>2012</v>
      </c>
      <c r="D842" s="42" t="s">
        <v>39</v>
      </c>
      <c r="E842" s="42" t="s">
        <v>3</v>
      </c>
      <c r="F842" s="42" t="s">
        <v>12</v>
      </c>
      <c r="G842" s="43">
        <v>381</v>
      </c>
      <c r="H842" s="193">
        <v>5.6</v>
      </c>
    </row>
    <row r="843" spans="1:8" x14ac:dyDescent="0.25">
      <c r="A843" s="25" t="str">
        <f t="shared" si="15"/>
        <v>Reg2012Stomach - C16AllSexMāori</v>
      </c>
      <c r="B843" s="42" t="s">
        <v>2</v>
      </c>
      <c r="C843" s="43">
        <v>2012</v>
      </c>
      <c r="D843" s="42" t="s">
        <v>39</v>
      </c>
      <c r="E843" s="42" t="s">
        <v>3</v>
      </c>
      <c r="F843" s="42" t="s">
        <v>10</v>
      </c>
      <c r="G843" s="43">
        <v>73</v>
      </c>
      <c r="H843" s="193">
        <v>15.8</v>
      </c>
    </row>
    <row r="844" spans="1:8" x14ac:dyDescent="0.25">
      <c r="A844" s="25" t="str">
        <f t="shared" si="15"/>
        <v>Reg2012Stomach - C16AllSexNon-Māori</v>
      </c>
      <c r="B844" s="42" t="s">
        <v>2</v>
      </c>
      <c r="C844" s="43">
        <v>2012</v>
      </c>
      <c r="D844" s="42" t="s">
        <v>39</v>
      </c>
      <c r="E844" s="42" t="s">
        <v>3</v>
      </c>
      <c r="F844" s="42" t="s">
        <v>11</v>
      </c>
      <c r="G844" s="43">
        <v>308</v>
      </c>
      <c r="H844" s="193">
        <v>4.8</v>
      </c>
    </row>
    <row r="845" spans="1:8" x14ac:dyDescent="0.25">
      <c r="A845" s="25" t="str">
        <f t="shared" si="15"/>
        <v>Reg2012Stomach - C16FemaleAllEth</v>
      </c>
      <c r="B845" s="42" t="s">
        <v>2</v>
      </c>
      <c r="C845" s="43">
        <v>2012</v>
      </c>
      <c r="D845" s="42" t="s">
        <v>39</v>
      </c>
      <c r="E845" s="42" t="s">
        <v>4</v>
      </c>
      <c r="F845" s="42" t="s">
        <v>12</v>
      </c>
      <c r="G845" s="43">
        <v>142</v>
      </c>
      <c r="H845" s="193">
        <v>4.0999999999999996</v>
      </c>
    </row>
    <row r="846" spans="1:8" x14ac:dyDescent="0.25">
      <c r="A846" s="25" t="str">
        <f t="shared" si="15"/>
        <v>Reg2012Stomach - C16FemaleMāori</v>
      </c>
      <c r="B846" s="42" t="s">
        <v>2</v>
      </c>
      <c r="C846" s="43">
        <v>2012</v>
      </c>
      <c r="D846" s="42" t="s">
        <v>39</v>
      </c>
      <c r="E846" s="42" t="s">
        <v>4</v>
      </c>
      <c r="F846" s="42" t="s">
        <v>10</v>
      </c>
      <c r="G846" s="43">
        <v>25</v>
      </c>
      <c r="H846" s="193">
        <v>9.6</v>
      </c>
    </row>
    <row r="847" spans="1:8" x14ac:dyDescent="0.25">
      <c r="A847" s="25" t="str">
        <f t="shared" si="15"/>
        <v>Reg2012Stomach - C16FemaleNon-Māori</v>
      </c>
      <c r="B847" s="42" t="s">
        <v>2</v>
      </c>
      <c r="C847" s="43">
        <v>2012</v>
      </c>
      <c r="D847" s="42" t="s">
        <v>39</v>
      </c>
      <c r="E847" s="42" t="s">
        <v>4</v>
      </c>
      <c r="F847" s="42" t="s">
        <v>11</v>
      </c>
      <c r="G847" s="43">
        <v>117</v>
      </c>
      <c r="H847" s="193">
        <v>3.6</v>
      </c>
    </row>
    <row r="848" spans="1:8" x14ac:dyDescent="0.25">
      <c r="A848" s="25" t="str">
        <f t="shared" si="15"/>
        <v>Reg2012Stomach - C16MaleAllEth</v>
      </c>
      <c r="B848" s="42" t="s">
        <v>2</v>
      </c>
      <c r="C848" s="43">
        <v>2012</v>
      </c>
      <c r="D848" s="42" t="s">
        <v>39</v>
      </c>
      <c r="E848" s="42" t="s">
        <v>5</v>
      </c>
      <c r="F848" s="42" t="s">
        <v>12</v>
      </c>
      <c r="G848" s="43">
        <v>239</v>
      </c>
      <c r="H848" s="193">
        <v>7.5</v>
      </c>
    </row>
    <row r="849" spans="1:8" x14ac:dyDescent="0.25">
      <c r="A849" s="25" t="str">
        <f t="shared" si="15"/>
        <v>Reg2012Stomach - C16MaleMāori</v>
      </c>
      <c r="B849" s="42" t="s">
        <v>2</v>
      </c>
      <c r="C849" s="43">
        <v>2012</v>
      </c>
      <c r="D849" s="42" t="s">
        <v>39</v>
      </c>
      <c r="E849" s="42" t="s">
        <v>5</v>
      </c>
      <c r="F849" s="42" t="s">
        <v>10</v>
      </c>
      <c r="G849" s="43">
        <v>48</v>
      </c>
      <c r="H849" s="193">
        <v>24</v>
      </c>
    </row>
    <row r="850" spans="1:8" x14ac:dyDescent="0.25">
      <c r="A850" s="25" t="str">
        <f t="shared" si="15"/>
        <v>Reg2012Stomach - C16MaleNon-Māori</v>
      </c>
      <c r="B850" s="42" t="s">
        <v>2</v>
      </c>
      <c r="C850" s="43">
        <v>2012</v>
      </c>
      <c r="D850" s="42" t="s">
        <v>39</v>
      </c>
      <c r="E850" s="42" t="s">
        <v>5</v>
      </c>
      <c r="F850" s="42" t="s">
        <v>11</v>
      </c>
      <c r="G850" s="43">
        <v>191</v>
      </c>
      <c r="H850" s="193">
        <v>6.3</v>
      </c>
    </row>
    <row r="851" spans="1:8" x14ac:dyDescent="0.25">
      <c r="A851" s="25" t="str">
        <f t="shared" si="15"/>
        <v>Reg2012Small intestine - C17AllSexAllEth</v>
      </c>
      <c r="B851" s="42" t="s">
        <v>2</v>
      </c>
      <c r="C851" s="43">
        <v>2012</v>
      </c>
      <c r="D851" s="42" t="s">
        <v>252</v>
      </c>
      <c r="E851" s="42" t="s">
        <v>3</v>
      </c>
      <c r="F851" s="42" t="s">
        <v>12</v>
      </c>
      <c r="G851" s="43">
        <v>114</v>
      </c>
      <c r="H851" s="193">
        <v>1.7</v>
      </c>
    </row>
    <row r="852" spans="1:8" x14ac:dyDescent="0.25">
      <c r="A852" s="25" t="str">
        <f t="shared" si="15"/>
        <v>Reg2012Small intestine - C17AllSexMāori</v>
      </c>
      <c r="B852" s="42" t="s">
        <v>2</v>
      </c>
      <c r="C852" s="43">
        <v>2012</v>
      </c>
      <c r="D852" s="42" t="s">
        <v>252</v>
      </c>
      <c r="E852" s="42" t="s">
        <v>3</v>
      </c>
      <c r="F852" s="42" t="s">
        <v>10</v>
      </c>
      <c r="G852" s="43">
        <v>21</v>
      </c>
      <c r="H852" s="193">
        <v>4</v>
      </c>
    </row>
    <row r="853" spans="1:8" x14ac:dyDescent="0.25">
      <c r="A853" s="25" t="str">
        <f t="shared" si="15"/>
        <v>Reg2012Small intestine - C17AllSexNon-Māori</v>
      </c>
      <c r="B853" s="42" t="s">
        <v>2</v>
      </c>
      <c r="C853" s="43">
        <v>2012</v>
      </c>
      <c r="D853" s="42" t="s">
        <v>252</v>
      </c>
      <c r="E853" s="42" t="s">
        <v>3</v>
      </c>
      <c r="F853" s="42" t="s">
        <v>11</v>
      </c>
      <c r="G853" s="43">
        <v>93</v>
      </c>
      <c r="H853" s="193">
        <v>1.4</v>
      </c>
    </row>
    <row r="854" spans="1:8" x14ac:dyDescent="0.25">
      <c r="A854" s="25" t="str">
        <f t="shared" si="15"/>
        <v>Reg2012Small intestine - C17FemaleAllEth</v>
      </c>
      <c r="B854" s="42" t="s">
        <v>2</v>
      </c>
      <c r="C854" s="43">
        <v>2012</v>
      </c>
      <c r="D854" s="42" t="s">
        <v>252</v>
      </c>
      <c r="E854" s="42" t="s">
        <v>4</v>
      </c>
      <c r="F854" s="42" t="s">
        <v>12</v>
      </c>
      <c r="G854" s="43">
        <v>54</v>
      </c>
      <c r="H854" s="193">
        <v>1.5</v>
      </c>
    </row>
    <row r="855" spans="1:8" x14ac:dyDescent="0.25">
      <c r="A855" s="25" t="str">
        <f t="shared" si="15"/>
        <v>Reg2012Small intestine - C17FemaleMāori</v>
      </c>
      <c r="B855" s="42" t="s">
        <v>2</v>
      </c>
      <c r="C855" s="43">
        <v>2012</v>
      </c>
      <c r="D855" s="42" t="s">
        <v>252</v>
      </c>
      <c r="E855" s="42" t="s">
        <v>4</v>
      </c>
      <c r="F855" s="42" t="s">
        <v>10</v>
      </c>
      <c r="G855" s="43">
        <v>10</v>
      </c>
      <c r="H855" s="193">
        <v>3.5</v>
      </c>
    </row>
    <row r="856" spans="1:8" x14ac:dyDescent="0.25">
      <c r="A856" s="25" t="str">
        <f t="shared" si="15"/>
        <v>Reg2012Small intestine - C17FemaleNon-Māori</v>
      </c>
      <c r="B856" s="42" t="s">
        <v>2</v>
      </c>
      <c r="C856" s="43">
        <v>2012</v>
      </c>
      <c r="D856" s="42" t="s">
        <v>252</v>
      </c>
      <c r="E856" s="42" t="s">
        <v>4</v>
      </c>
      <c r="F856" s="42" t="s">
        <v>11</v>
      </c>
      <c r="G856" s="43">
        <v>44</v>
      </c>
      <c r="H856" s="193">
        <v>1.2</v>
      </c>
    </row>
    <row r="857" spans="1:8" x14ac:dyDescent="0.25">
      <c r="A857" s="25" t="str">
        <f t="shared" si="15"/>
        <v>Reg2012Small intestine - C17MaleAllEth</v>
      </c>
      <c r="B857" s="42" t="s">
        <v>2</v>
      </c>
      <c r="C857" s="43">
        <v>2012</v>
      </c>
      <c r="D857" s="42" t="s">
        <v>252</v>
      </c>
      <c r="E857" s="42" t="s">
        <v>5</v>
      </c>
      <c r="F857" s="42" t="s">
        <v>12</v>
      </c>
      <c r="G857" s="43">
        <v>60</v>
      </c>
      <c r="H857" s="193">
        <v>1.9</v>
      </c>
    </row>
    <row r="858" spans="1:8" x14ac:dyDescent="0.25">
      <c r="A858" s="25" t="str">
        <f t="shared" si="15"/>
        <v>Reg2012Small intestine - C17MaleMāori</v>
      </c>
      <c r="B858" s="42" t="s">
        <v>2</v>
      </c>
      <c r="C858" s="43">
        <v>2012</v>
      </c>
      <c r="D858" s="42" t="s">
        <v>252</v>
      </c>
      <c r="E858" s="42" t="s">
        <v>5</v>
      </c>
      <c r="F858" s="42" t="s">
        <v>10</v>
      </c>
      <c r="G858" s="43">
        <v>11</v>
      </c>
      <c r="H858" s="193">
        <v>4.5999999999999996</v>
      </c>
    </row>
    <row r="859" spans="1:8" x14ac:dyDescent="0.25">
      <c r="A859" s="25" t="str">
        <f t="shared" si="15"/>
        <v>Reg2012Small intestine - C17MaleNon-Māori</v>
      </c>
      <c r="B859" s="42" t="s">
        <v>2</v>
      </c>
      <c r="C859" s="43">
        <v>2012</v>
      </c>
      <c r="D859" s="42" t="s">
        <v>252</v>
      </c>
      <c r="E859" s="42" t="s">
        <v>5</v>
      </c>
      <c r="F859" s="42" t="s">
        <v>11</v>
      </c>
      <c r="G859" s="43">
        <v>49</v>
      </c>
      <c r="H859" s="193">
        <v>1.7</v>
      </c>
    </row>
    <row r="860" spans="1:8" x14ac:dyDescent="0.25">
      <c r="A860" s="25" t="str">
        <f t="shared" si="15"/>
        <v>Reg2012Colorectal - C18-C21AllSexAllEth</v>
      </c>
      <c r="B860" s="42" t="s">
        <v>2</v>
      </c>
      <c r="C860" s="43">
        <v>2012</v>
      </c>
      <c r="D860" s="42" t="s">
        <v>253</v>
      </c>
      <c r="E860" s="42" t="s">
        <v>3</v>
      </c>
      <c r="F860" s="42" t="s">
        <v>12</v>
      </c>
      <c r="G860" s="43">
        <v>3016</v>
      </c>
      <c r="H860" s="193">
        <v>43.5</v>
      </c>
    </row>
    <row r="861" spans="1:8" x14ac:dyDescent="0.25">
      <c r="A861" s="25" t="str">
        <f t="shared" si="15"/>
        <v>Reg2012Colorectal - C18-C21AllSexMāori</v>
      </c>
      <c r="B861" s="42" t="s">
        <v>2</v>
      </c>
      <c r="C861" s="43">
        <v>2012</v>
      </c>
      <c r="D861" s="42" t="s">
        <v>253</v>
      </c>
      <c r="E861" s="42" t="s">
        <v>3</v>
      </c>
      <c r="F861" s="42" t="s">
        <v>10</v>
      </c>
      <c r="G861" s="43">
        <v>162</v>
      </c>
      <c r="H861" s="193">
        <v>34.200000000000003</v>
      </c>
    </row>
    <row r="862" spans="1:8" x14ac:dyDescent="0.25">
      <c r="A862" s="25" t="str">
        <f t="shared" si="15"/>
        <v>Reg2012Colorectal - C18-C21AllSexNon-Māori</v>
      </c>
      <c r="B862" s="42" t="s">
        <v>2</v>
      </c>
      <c r="C862" s="43">
        <v>2012</v>
      </c>
      <c r="D862" s="42" t="s">
        <v>253</v>
      </c>
      <c r="E862" s="42" t="s">
        <v>3</v>
      </c>
      <c r="F862" s="42" t="s">
        <v>11</v>
      </c>
      <c r="G862" s="43">
        <v>2854</v>
      </c>
      <c r="H862" s="193">
        <v>44.3</v>
      </c>
    </row>
    <row r="863" spans="1:8" x14ac:dyDescent="0.25">
      <c r="A863" s="25" t="str">
        <f t="shared" si="15"/>
        <v>Reg2012Colorectal - C18-C21FemaleAllEth</v>
      </c>
      <c r="B863" s="42" t="s">
        <v>2</v>
      </c>
      <c r="C863" s="43">
        <v>2012</v>
      </c>
      <c r="D863" s="42" t="s">
        <v>253</v>
      </c>
      <c r="E863" s="42" t="s">
        <v>4</v>
      </c>
      <c r="F863" s="42" t="s">
        <v>12</v>
      </c>
      <c r="G863" s="43">
        <v>1446</v>
      </c>
      <c r="H863" s="193">
        <v>38.6</v>
      </c>
    </row>
    <row r="864" spans="1:8" x14ac:dyDescent="0.25">
      <c r="A864" s="25" t="str">
        <f t="shared" si="15"/>
        <v>Reg2012Colorectal - C18-C21FemaleMāori</v>
      </c>
      <c r="B864" s="42" t="s">
        <v>2</v>
      </c>
      <c r="C864" s="43">
        <v>2012</v>
      </c>
      <c r="D864" s="42" t="s">
        <v>253</v>
      </c>
      <c r="E864" s="42" t="s">
        <v>4</v>
      </c>
      <c r="F864" s="42" t="s">
        <v>10</v>
      </c>
      <c r="G864" s="43">
        <v>76</v>
      </c>
      <c r="H864" s="193">
        <v>28.7</v>
      </c>
    </row>
    <row r="865" spans="1:8" x14ac:dyDescent="0.25">
      <c r="A865" s="25" t="str">
        <f t="shared" si="15"/>
        <v>Reg2012Colorectal - C18-C21FemaleNon-Māori</v>
      </c>
      <c r="B865" s="42" t="s">
        <v>2</v>
      </c>
      <c r="C865" s="43">
        <v>2012</v>
      </c>
      <c r="D865" s="42" t="s">
        <v>253</v>
      </c>
      <c r="E865" s="42" t="s">
        <v>4</v>
      </c>
      <c r="F865" s="42" t="s">
        <v>11</v>
      </c>
      <c r="G865" s="43">
        <v>1370</v>
      </c>
      <c r="H865" s="193">
        <v>39.299999999999997</v>
      </c>
    </row>
    <row r="866" spans="1:8" x14ac:dyDescent="0.25">
      <c r="A866" s="25" t="str">
        <f t="shared" si="15"/>
        <v>Reg2012Colorectal - C18-C21MaleAllEth</v>
      </c>
      <c r="B866" s="42" t="s">
        <v>2</v>
      </c>
      <c r="C866" s="43">
        <v>2012</v>
      </c>
      <c r="D866" s="42" t="s">
        <v>253</v>
      </c>
      <c r="E866" s="42" t="s">
        <v>5</v>
      </c>
      <c r="F866" s="42" t="s">
        <v>12</v>
      </c>
      <c r="G866" s="43">
        <v>1570</v>
      </c>
      <c r="H866" s="193">
        <v>49.1</v>
      </c>
    </row>
    <row r="867" spans="1:8" x14ac:dyDescent="0.25">
      <c r="A867" s="25" t="str">
        <f t="shared" si="15"/>
        <v>Reg2012Colorectal - C18-C21MaleMāori</v>
      </c>
      <c r="B867" s="42" t="s">
        <v>2</v>
      </c>
      <c r="C867" s="43">
        <v>2012</v>
      </c>
      <c r="D867" s="42" t="s">
        <v>253</v>
      </c>
      <c r="E867" s="42" t="s">
        <v>5</v>
      </c>
      <c r="F867" s="42" t="s">
        <v>10</v>
      </c>
      <c r="G867" s="43">
        <v>86</v>
      </c>
      <c r="H867" s="193">
        <v>41.9</v>
      </c>
    </row>
    <row r="868" spans="1:8" x14ac:dyDescent="0.25">
      <c r="A868" s="25" t="str">
        <f t="shared" si="15"/>
        <v>Reg2012Colorectal - C18-C21MaleNon-Māori</v>
      </c>
      <c r="B868" s="42" t="s">
        <v>2</v>
      </c>
      <c r="C868" s="43">
        <v>2012</v>
      </c>
      <c r="D868" s="42" t="s">
        <v>253</v>
      </c>
      <c r="E868" s="42" t="s">
        <v>5</v>
      </c>
      <c r="F868" s="42" t="s">
        <v>11</v>
      </c>
      <c r="G868" s="43">
        <v>1484</v>
      </c>
      <c r="H868" s="193">
        <v>49.8</v>
      </c>
    </row>
    <row r="869" spans="1:8" x14ac:dyDescent="0.25">
      <c r="A869" s="25" t="str">
        <f t="shared" si="15"/>
        <v>Reg2012Colon, rectum and rectosigmoid junction - C18-C20AllSexAllEth</v>
      </c>
      <c r="B869" s="42" t="s">
        <v>2</v>
      </c>
      <c r="C869" s="43">
        <v>2012</v>
      </c>
      <c r="D869" s="42" t="s">
        <v>1567</v>
      </c>
      <c r="E869" s="42" t="s">
        <v>3</v>
      </c>
      <c r="F869" s="42" t="s">
        <v>12</v>
      </c>
      <c r="G869" s="43">
        <v>2944</v>
      </c>
      <c r="H869" s="193">
        <v>42.4</v>
      </c>
    </row>
    <row r="870" spans="1:8" x14ac:dyDescent="0.25">
      <c r="A870" s="25" t="str">
        <f t="shared" si="15"/>
        <v>Reg2012Colon, rectum and rectosigmoid junction - C18-C20AllSexMāori</v>
      </c>
      <c r="B870" s="42" t="s">
        <v>2</v>
      </c>
      <c r="C870" s="43">
        <v>2012</v>
      </c>
      <c r="D870" s="42" t="s">
        <v>1567</v>
      </c>
      <c r="E870" s="42" t="s">
        <v>3</v>
      </c>
      <c r="F870" s="42" t="s">
        <v>10</v>
      </c>
      <c r="G870" s="43">
        <v>156</v>
      </c>
      <c r="H870" s="193">
        <v>33.200000000000003</v>
      </c>
    </row>
    <row r="871" spans="1:8" x14ac:dyDescent="0.25">
      <c r="A871" s="25" t="str">
        <f t="shared" ref="A871:A934" si="16">B871&amp;C871&amp;D871&amp;E871&amp;F871</f>
        <v>Reg2012Colon, rectum and rectosigmoid junction - C18-C20AllSexNon-Māori</v>
      </c>
      <c r="B871" s="42" t="s">
        <v>2</v>
      </c>
      <c r="C871" s="43">
        <v>2012</v>
      </c>
      <c r="D871" s="42" t="s">
        <v>1567</v>
      </c>
      <c r="E871" s="42" t="s">
        <v>3</v>
      </c>
      <c r="F871" s="42" t="s">
        <v>11</v>
      </c>
      <c r="G871" s="43">
        <v>2788</v>
      </c>
      <c r="H871" s="193">
        <v>43.2</v>
      </c>
    </row>
    <row r="872" spans="1:8" x14ac:dyDescent="0.25">
      <c r="A872" s="25" t="str">
        <f t="shared" si="16"/>
        <v>Reg2012Colon, rectum and rectosigmoid junction - C18-C20FemaleAllEth</v>
      </c>
      <c r="B872" s="42" t="s">
        <v>2</v>
      </c>
      <c r="C872" s="43">
        <v>2012</v>
      </c>
      <c r="D872" s="42" t="s">
        <v>1567</v>
      </c>
      <c r="E872" s="42" t="s">
        <v>4</v>
      </c>
      <c r="F872" s="42" t="s">
        <v>12</v>
      </c>
      <c r="G872" s="43">
        <v>1394</v>
      </c>
      <c r="H872" s="193">
        <v>37</v>
      </c>
    </row>
    <row r="873" spans="1:8" x14ac:dyDescent="0.25">
      <c r="A873" s="25" t="str">
        <f t="shared" si="16"/>
        <v>Reg2012Colon, rectum and rectosigmoid junction - C18-C20FemaleMāori</v>
      </c>
      <c r="B873" s="42" t="s">
        <v>2</v>
      </c>
      <c r="C873" s="43">
        <v>2012</v>
      </c>
      <c r="D873" s="42" t="s">
        <v>1567</v>
      </c>
      <c r="E873" s="42" t="s">
        <v>4</v>
      </c>
      <c r="F873" s="42" t="s">
        <v>10</v>
      </c>
      <c r="G873" s="43">
        <v>71</v>
      </c>
      <c r="H873" s="193">
        <v>27.2</v>
      </c>
    </row>
    <row r="874" spans="1:8" x14ac:dyDescent="0.25">
      <c r="A874" s="25" t="str">
        <f t="shared" si="16"/>
        <v>Reg2012Colon, rectum and rectosigmoid junction - C18-C20FemaleNon-Māori</v>
      </c>
      <c r="B874" s="42" t="s">
        <v>2</v>
      </c>
      <c r="C874" s="43">
        <v>2012</v>
      </c>
      <c r="D874" s="42" t="s">
        <v>1567</v>
      </c>
      <c r="E874" s="42" t="s">
        <v>4</v>
      </c>
      <c r="F874" s="42" t="s">
        <v>11</v>
      </c>
      <c r="G874" s="43">
        <v>1323</v>
      </c>
      <c r="H874" s="193">
        <v>37.799999999999997</v>
      </c>
    </row>
    <row r="875" spans="1:8" x14ac:dyDescent="0.25">
      <c r="A875" s="25" t="str">
        <f t="shared" si="16"/>
        <v>Reg2012Colon, rectum and rectosigmoid junction - C18-C20MaleAllEth</v>
      </c>
      <c r="B875" s="42" t="s">
        <v>2</v>
      </c>
      <c r="C875" s="43">
        <v>2012</v>
      </c>
      <c r="D875" s="42" t="s">
        <v>1567</v>
      </c>
      <c r="E875" s="42" t="s">
        <v>5</v>
      </c>
      <c r="F875" s="42" t="s">
        <v>12</v>
      </c>
      <c r="G875" s="43">
        <v>1550</v>
      </c>
      <c r="H875" s="193">
        <v>48.5</v>
      </c>
    </row>
    <row r="876" spans="1:8" x14ac:dyDescent="0.25">
      <c r="A876" s="25" t="str">
        <f t="shared" si="16"/>
        <v>Reg2012Colon, rectum and rectosigmoid junction - C18-C20MaleMāori</v>
      </c>
      <c r="B876" s="42" t="s">
        <v>2</v>
      </c>
      <c r="C876" s="43">
        <v>2012</v>
      </c>
      <c r="D876" s="42" t="s">
        <v>1567</v>
      </c>
      <c r="E876" s="42" t="s">
        <v>5</v>
      </c>
      <c r="F876" s="42" t="s">
        <v>10</v>
      </c>
      <c r="G876" s="43">
        <v>85</v>
      </c>
      <c r="H876" s="193">
        <v>41.5</v>
      </c>
    </row>
    <row r="877" spans="1:8" x14ac:dyDescent="0.25">
      <c r="A877" s="25" t="str">
        <f t="shared" si="16"/>
        <v>Reg2012Colon, rectum and rectosigmoid junction - C18-C20MaleNon-Māori</v>
      </c>
      <c r="B877" s="42" t="s">
        <v>2</v>
      </c>
      <c r="C877" s="43">
        <v>2012</v>
      </c>
      <c r="D877" s="42" t="s">
        <v>1567</v>
      </c>
      <c r="E877" s="42" t="s">
        <v>5</v>
      </c>
      <c r="F877" s="42" t="s">
        <v>11</v>
      </c>
      <c r="G877" s="43">
        <v>1465</v>
      </c>
      <c r="H877" s="193">
        <v>49.1</v>
      </c>
    </row>
    <row r="878" spans="1:8" x14ac:dyDescent="0.25">
      <c r="A878" s="25" t="str">
        <f t="shared" si="16"/>
        <v>Reg2012Anus - C21AllSexAllEth</v>
      </c>
      <c r="B878" s="42" t="s">
        <v>2</v>
      </c>
      <c r="C878" s="43">
        <v>2012</v>
      </c>
      <c r="D878" s="42" t="s">
        <v>18</v>
      </c>
      <c r="E878" s="42" t="s">
        <v>3</v>
      </c>
      <c r="F878" s="42" t="s">
        <v>12</v>
      </c>
      <c r="G878" s="43">
        <v>72</v>
      </c>
      <c r="H878" s="193">
        <v>1.1000000000000001</v>
      </c>
    </row>
    <row r="879" spans="1:8" x14ac:dyDescent="0.25">
      <c r="A879" s="25" t="str">
        <f t="shared" si="16"/>
        <v>Reg2012Anus - C21AllSexMāori</v>
      </c>
      <c r="B879" s="42" t="s">
        <v>2</v>
      </c>
      <c r="C879" s="43">
        <v>2012</v>
      </c>
      <c r="D879" s="42" t="s">
        <v>18</v>
      </c>
      <c r="E879" s="42" t="s">
        <v>3</v>
      </c>
      <c r="F879" s="42" t="s">
        <v>10</v>
      </c>
      <c r="G879" s="43">
        <v>6</v>
      </c>
      <c r="H879" s="193">
        <v>1</v>
      </c>
    </row>
    <row r="880" spans="1:8" x14ac:dyDescent="0.25">
      <c r="A880" s="25" t="str">
        <f t="shared" si="16"/>
        <v>Reg2012Anus - C21AllSexNon-Māori</v>
      </c>
      <c r="B880" s="42" t="s">
        <v>2</v>
      </c>
      <c r="C880" s="43">
        <v>2012</v>
      </c>
      <c r="D880" s="42" t="s">
        <v>18</v>
      </c>
      <c r="E880" s="42" t="s">
        <v>3</v>
      </c>
      <c r="F880" s="42" t="s">
        <v>11</v>
      </c>
      <c r="G880" s="43">
        <v>66</v>
      </c>
      <c r="H880" s="193">
        <v>1.1000000000000001</v>
      </c>
    </row>
    <row r="881" spans="1:8" x14ac:dyDescent="0.25">
      <c r="A881" s="25" t="str">
        <f t="shared" si="16"/>
        <v>Reg2012Anus - C21FemaleAllEth</v>
      </c>
      <c r="B881" s="42" t="s">
        <v>2</v>
      </c>
      <c r="C881" s="43">
        <v>2012</v>
      </c>
      <c r="D881" s="42" t="s">
        <v>18</v>
      </c>
      <c r="E881" s="42" t="s">
        <v>4</v>
      </c>
      <c r="F881" s="42" t="s">
        <v>12</v>
      </c>
      <c r="G881" s="43">
        <v>52</v>
      </c>
      <c r="H881" s="193">
        <v>1.6</v>
      </c>
    </row>
    <row r="882" spans="1:8" x14ac:dyDescent="0.25">
      <c r="A882" s="25" t="str">
        <f t="shared" si="16"/>
        <v>Reg2012Anus - C21FemaleMāori</v>
      </c>
      <c r="B882" s="42" t="s">
        <v>2</v>
      </c>
      <c r="C882" s="43">
        <v>2012</v>
      </c>
      <c r="D882" s="42" t="s">
        <v>18</v>
      </c>
      <c r="E882" s="42" t="s">
        <v>4</v>
      </c>
      <c r="F882" s="42" t="s">
        <v>10</v>
      </c>
      <c r="G882" s="43">
        <v>5</v>
      </c>
      <c r="H882" s="193">
        <v>1.5</v>
      </c>
    </row>
    <row r="883" spans="1:8" x14ac:dyDescent="0.25">
      <c r="A883" s="25" t="str">
        <f t="shared" si="16"/>
        <v>Reg2012Anus - C21FemaleNon-Māori</v>
      </c>
      <c r="B883" s="42" t="s">
        <v>2</v>
      </c>
      <c r="C883" s="43">
        <v>2012</v>
      </c>
      <c r="D883" s="42" t="s">
        <v>18</v>
      </c>
      <c r="E883" s="42" t="s">
        <v>4</v>
      </c>
      <c r="F883" s="42" t="s">
        <v>11</v>
      </c>
      <c r="G883" s="43">
        <v>47</v>
      </c>
      <c r="H883" s="193">
        <v>1.5</v>
      </c>
    </row>
    <row r="884" spans="1:8" x14ac:dyDescent="0.25">
      <c r="A884" s="25" t="str">
        <f t="shared" si="16"/>
        <v>Reg2012Anus - C21MaleAllEth</v>
      </c>
      <c r="B884" s="42" t="s">
        <v>2</v>
      </c>
      <c r="C884" s="43">
        <v>2012</v>
      </c>
      <c r="D884" s="42" t="s">
        <v>18</v>
      </c>
      <c r="E884" s="42" t="s">
        <v>5</v>
      </c>
      <c r="F884" s="42" t="s">
        <v>12</v>
      </c>
      <c r="G884" s="43">
        <v>20</v>
      </c>
      <c r="H884" s="193">
        <v>0.6</v>
      </c>
    </row>
    <row r="885" spans="1:8" x14ac:dyDescent="0.25">
      <c r="A885" s="25" t="str">
        <f t="shared" si="16"/>
        <v>Reg2012Anus - C21MaleMāori</v>
      </c>
      <c r="B885" s="42" t="s">
        <v>2</v>
      </c>
      <c r="C885" s="43">
        <v>2012</v>
      </c>
      <c r="D885" s="42" t="s">
        <v>18</v>
      </c>
      <c r="E885" s="42" t="s">
        <v>5</v>
      </c>
      <c r="F885" s="42" t="s">
        <v>10</v>
      </c>
      <c r="G885" s="43">
        <v>1</v>
      </c>
      <c r="H885" s="193">
        <v>0.4</v>
      </c>
    </row>
    <row r="886" spans="1:8" x14ac:dyDescent="0.25">
      <c r="A886" s="25" t="str">
        <f t="shared" si="16"/>
        <v>Reg2012Anus - C21MaleNon-Māori</v>
      </c>
      <c r="B886" s="42" t="s">
        <v>2</v>
      </c>
      <c r="C886" s="43">
        <v>2012</v>
      </c>
      <c r="D886" s="42" t="s">
        <v>18</v>
      </c>
      <c r="E886" s="42" t="s">
        <v>5</v>
      </c>
      <c r="F886" s="42" t="s">
        <v>11</v>
      </c>
      <c r="G886" s="43">
        <v>19</v>
      </c>
      <c r="H886" s="193">
        <v>0.7</v>
      </c>
    </row>
    <row r="887" spans="1:8" x14ac:dyDescent="0.25">
      <c r="A887" s="25" t="str">
        <f t="shared" si="16"/>
        <v>Reg2012Liver - C22AllSexAllEth</v>
      </c>
      <c r="B887" s="42" t="s">
        <v>2</v>
      </c>
      <c r="C887" s="43">
        <v>2012</v>
      </c>
      <c r="D887" s="42" t="s">
        <v>254</v>
      </c>
      <c r="E887" s="42" t="s">
        <v>3</v>
      </c>
      <c r="F887" s="42" t="s">
        <v>12</v>
      </c>
      <c r="G887" s="43">
        <v>301</v>
      </c>
      <c r="H887" s="193">
        <v>4.7</v>
      </c>
    </row>
    <row r="888" spans="1:8" x14ac:dyDescent="0.25">
      <c r="A888" s="25" t="str">
        <f t="shared" si="16"/>
        <v>Reg2012Liver - C22AllSexMāori</v>
      </c>
      <c r="B888" s="42" t="s">
        <v>2</v>
      </c>
      <c r="C888" s="43">
        <v>2012</v>
      </c>
      <c r="D888" s="42" t="s">
        <v>254</v>
      </c>
      <c r="E888" s="42" t="s">
        <v>3</v>
      </c>
      <c r="F888" s="42" t="s">
        <v>10</v>
      </c>
      <c r="G888" s="43">
        <v>75</v>
      </c>
      <c r="H888" s="193">
        <v>14.5</v>
      </c>
    </row>
    <row r="889" spans="1:8" x14ac:dyDescent="0.25">
      <c r="A889" s="25" t="str">
        <f t="shared" si="16"/>
        <v>Reg2012Liver - C22AllSexNon-Māori</v>
      </c>
      <c r="B889" s="42" t="s">
        <v>2</v>
      </c>
      <c r="C889" s="43">
        <v>2012</v>
      </c>
      <c r="D889" s="42" t="s">
        <v>254</v>
      </c>
      <c r="E889" s="42" t="s">
        <v>3</v>
      </c>
      <c r="F889" s="42" t="s">
        <v>11</v>
      </c>
      <c r="G889" s="43">
        <v>226</v>
      </c>
      <c r="H889" s="193">
        <v>3.9</v>
      </c>
    </row>
    <row r="890" spans="1:8" x14ac:dyDescent="0.25">
      <c r="A890" s="25" t="str">
        <f t="shared" si="16"/>
        <v>Reg2012Liver - C22FemaleAllEth</v>
      </c>
      <c r="B890" s="42" t="s">
        <v>2</v>
      </c>
      <c r="C890" s="43">
        <v>2012</v>
      </c>
      <c r="D890" s="42" t="s">
        <v>254</v>
      </c>
      <c r="E890" s="42" t="s">
        <v>4</v>
      </c>
      <c r="F890" s="42" t="s">
        <v>12</v>
      </c>
      <c r="G890" s="43">
        <v>82</v>
      </c>
      <c r="H890" s="193">
        <v>2.5</v>
      </c>
    </row>
    <row r="891" spans="1:8" x14ac:dyDescent="0.25">
      <c r="A891" s="25" t="str">
        <f t="shared" si="16"/>
        <v>Reg2012Liver - C22FemaleMāori</v>
      </c>
      <c r="B891" s="42" t="s">
        <v>2</v>
      </c>
      <c r="C891" s="43">
        <v>2012</v>
      </c>
      <c r="D891" s="42" t="s">
        <v>254</v>
      </c>
      <c r="E891" s="42" t="s">
        <v>4</v>
      </c>
      <c r="F891" s="42" t="s">
        <v>10</v>
      </c>
      <c r="G891" s="43">
        <v>16</v>
      </c>
      <c r="H891" s="193">
        <v>6</v>
      </c>
    </row>
    <row r="892" spans="1:8" x14ac:dyDescent="0.25">
      <c r="A892" s="25" t="str">
        <f t="shared" si="16"/>
        <v>Reg2012Liver - C22FemaleNon-Māori</v>
      </c>
      <c r="B892" s="42" t="s">
        <v>2</v>
      </c>
      <c r="C892" s="43">
        <v>2012</v>
      </c>
      <c r="D892" s="42" t="s">
        <v>254</v>
      </c>
      <c r="E892" s="42" t="s">
        <v>4</v>
      </c>
      <c r="F892" s="42" t="s">
        <v>11</v>
      </c>
      <c r="G892" s="43">
        <v>66</v>
      </c>
      <c r="H892" s="193">
        <v>2.2000000000000002</v>
      </c>
    </row>
    <row r="893" spans="1:8" x14ac:dyDescent="0.25">
      <c r="A893" s="25" t="str">
        <f t="shared" si="16"/>
        <v>Reg2012Liver - C22MaleAllEth</v>
      </c>
      <c r="B893" s="42" t="s">
        <v>2</v>
      </c>
      <c r="C893" s="43">
        <v>2012</v>
      </c>
      <c r="D893" s="42" t="s">
        <v>254</v>
      </c>
      <c r="E893" s="42" t="s">
        <v>5</v>
      </c>
      <c r="F893" s="42" t="s">
        <v>12</v>
      </c>
      <c r="G893" s="43">
        <v>219</v>
      </c>
      <c r="H893" s="193">
        <v>7.2</v>
      </c>
    </row>
    <row r="894" spans="1:8" x14ac:dyDescent="0.25">
      <c r="A894" s="25" t="str">
        <f t="shared" si="16"/>
        <v>Reg2012Liver - C22MaleMāori</v>
      </c>
      <c r="B894" s="42" t="s">
        <v>2</v>
      </c>
      <c r="C894" s="43">
        <v>2012</v>
      </c>
      <c r="D894" s="42" t="s">
        <v>254</v>
      </c>
      <c r="E894" s="42" t="s">
        <v>5</v>
      </c>
      <c r="F894" s="42" t="s">
        <v>10</v>
      </c>
      <c r="G894" s="43">
        <v>59</v>
      </c>
      <c r="H894" s="193">
        <v>24.3</v>
      </c>
    </row>
    <row r="895" spans="1:8" x14ac:dyDescent="0.25">
      <c r="A895" s="25" t="str">
        <f t="shared" si="16"/>
        <v>Reg2012Liver - C22MaleNon-Māori</v>
      </c>
      <c r="B895" s="42" t="s">
        <v>2</v>
      </c>
      <c r="C895" s="43">
        <v>2012</v>
      </c>
      <c r="D895" s="42" t="s">
        <v>254</v>
      </c>
      <c r="E895" s="42" t="s">
        <v>5</v>
      </c>
      <c r="F895" s="42" t="s">
        <v>11</v>
      </c>
      <c r="G895" s="43">
        <v>160</v>
      </c>
      <c r="H895" s="193">
        <v>5.7</v>
      </c>
    </row>
    <row r="896" spans="1:8" x14ac:dyDescent="0.25">
      <c r="A896" s="25" t="str">
        <f t="shared" si="16"/>
        <v>Reg2012Gallbladder - C23AllSexAllEth</v>
      </c>
      <c r="B896" s="42" t="s">
        <v>2</v>
      </c>
      <c r="C896" s="43">
        <v>2012</v>
      </c>
      <c r="D896" s="42" t="s">
        <v>23</v>
      </c>
      <c r="E896" s="42" t="s">
        <v>3</v>
      </c>
      <c r="F896" s="42" t="s">
        <v>12</v>
      </c>
      <c r="G896" s="43">
        <v>65</v>
      </c>
      <c r="H896" s="193">
        <v>0.9</v>
      </c>
    </row>
    <row r="897" spans="1:8" x14ac:dyDescent="0.25">
      <c r="A897" s="25" t="str">
        <f t="shared" si="16"/>
        <v>Reg2012Gallbladder - C23AllSexMāori</v>
      </c>
      <c r="B897" s="42" t="s">
        <v>2</v>
      </c>
      <c r="C897" s="43">
        <v>2012</v>
      </c>
      <c r="D897" s="42" t="s">
        <v>23</v>
      </c>
      <c r="E897" s="42" t="s">
        <v>3</v>
      </c>
      <c r="F897" s="42" t="s">
        <v>10</v>
      </c>
      <c r="G897" s="43">
        <v>10</v>
      </c>
      <c r="H897" s="193">
        <v>2.1</v>
      </c>
    </row>
    <row r="898" spans="1:8" x14ac:dyDescent="0.25">
      <c r="A898" s="25" t="str">
        <f t="shared" si="16"/>
        <v>Reg2012Gallbladder - C23AllSexNon-Māori</v>
      </c>
      <c r="B898" s="42" t="s">
        <v>2</v>
      </c>
      <c r="C898" s="43">
        <v>2012</v>
      </c>
      <c r="D898" s="42" t="s">
        <v>23</v>
      </c>
      <c r="E898" s="42" t="s">
        <v>3</v>
      </c>
      <c r="F898" s="42" t="s">
        <v>11</v>
      </c>
      <c r="G898" s="43">
        <v>55</v>
      </c>
      <c r="H898" s="193">
        <v>0.8</v>
      </c>
    </row>
    <row r="899" spans="1:8" x14ac:dyDescent="0.25">
      <c r="A899" s="25" t="str">
        <f t="shared" si="16"/>
        <v>Reg2012Gallbladder - C23FemaleAllEth</v>
      </c>
      <c r="B899" s="42" t="s">
        <v>2</v>
      </c>
      <c r="C899" s="43">
        <v>2012</v>
      </c>
      <c r="D899" s="42" t="s">
        <v>23</v>
      </c>
      <c r="E899" s="42" t="s">
        <v>4</v>
      </c>
      <c r="F899" s="42" t="s">
        <v>12</v>
      </c>
      <c r="G899" s="43">
        <v>52</v>
      </c>
      <c r="H899" s="193">
        <v>1.4</v>
      </c>
    </row>
    <row r="900" spans="1:8" x14ac:dyDescent="0.25">
      <c r="A900" s="25" t="str">
        <f t="shared" si="16"/>
        <v>Reg2012Gallbladder - C23FemaleMāori</v>
      </c>
      <c r="B900" s="42" t="s">
        <v>2</v>
      </c>
      <c r="C900" s="43">
        <v>2012</v>
      </c>
      <c r="D900" s="42" t="s">
        <v>23</v>
      </c>
      <c r="E900" s="42" t="s">
        <v>4</v>
      </c>
      <c r="F900" s="42" t="s">
        <v>10</v>
      </c>
      <c r="G900" s="43">
        <v>10</v>
      </c>
      <c r="H900" s="193">
        <v>3.8</v>
      </c>
    </row>
    <row r="901" spans="1:8" x14ac:dyDescent="0.25">
      <c r="A901" s="25" t="str">
        <f t="shared" si="16"/>
        <v>Reg2012Gallbladder - C23FemaleNon-Māori</v>
      </c>
      <c r="B901" s="42" t="s">
        <v>2</v>
      </c>
      <c r="C901" s="43">
        <v>2012</v>
      </c>
      <c r="D901" s="42" t="s">
        <v>23</v>
      </c>
      <c r="E901" s="42" t="s">
        <v>4</v>
      </c>
      <c r="F901" s="42" t="s">
        <v>11</v>
      </c>
      <c r="G901" s="43">
        <v>42</v>
      </c>
      <c r="H901" s="193">
        <v>1.2</v>
      </c>
    </row>
    <row r="902" spans="1:8" x14ac:dyDescent="0.25">
      <c r="A902" s="25" t="str">
        <f t="shared" si="16"/>
        <v>Reg2012Gallbladder - C23MaleAllEth</v>
      </c>
      <c r="B902" s="42" t="s">
        <v>2</v>
      </c>
      <c r="C902" s="43">
        <v>2012</v>
      </c>
      <c r="D902" s="42" t="s">
        <v>23</v>
      </c>
      <c r="E902" s="42" t="s">
        <v>5</v>
      </c>
      <c r="F902" s="42" t="s">
        <v>12</v>
      </c>
      <c r="G902" s="43">
        <v>13</v>
      </c>
      <c r="H902" s="193">
        <v>0.4</v>
      </c>
    </row>
    <row r="903" spans="1:8" x14ac:dyDescent="0.25">
      <c r="A903" s="25" t="str">
        <f t="shared" si="16"/>
        <v>Reg2012Gallbladder - C23MaleMāori</v>
      </c>
      <c r="B903" s="42" t="s">
        <v>2</v>
      </c>
      <c r="C903" s="43">
        <v>2012</v>
      </c>
      <c r="D903" s="42" t="s">
        <v>23</v>
      </c>
      <c r="E903" s="42" t="s">
        <v>5</v>
      </c>
      <c r="F903" s="42" t="s">
        <v>10</v>
      </c>
      <c r="G903" s="43">
        <v>0</v>
      </c>
      <c r="H903" s="193">
        <v>0</v>
      </c>
    </row>
    <row r="904" spans="1:8" x14ac:dyDescent="0.25">
      <c r="A904" s="25" t="str">
        <f t="shared" si="16"/>
        <v>Reg2012Gallbladder - C23MaleNon-Māori</v>
      </c>
      <c r="B904" s="42" t="s">
        <v>2</v>
      </c>
      <c r="C904" s="43">
        <v>2012</v>
      </c>
      <c r="D904" s="42" t="s">
        <v>23</v>
      </c>
      <c r="E904" s="42" t="s">
        <v>5</v>
      </c>
      <c r="F904" s="42" t="s">
        <v>11</v>
      </c>
      <c r="G904" s="43">
        <v>13</v>
      </c>
      <c r="H904" s="193">
        <v>0.4</v>
      </c>
    </row>
    <row r="905" spans="1:8" x14ac:dyDescent="0.25">
      <c r="A905" s="25" t="str">
        <f t="shared" si="16"/>
        <v>Reg2012Other biliary tract - C24AllSexAllEth</v>
      </c>
      <c r="B905" s="42" t="s">
        <v>2</v>
      </c>
      <c r="C905" s="43">
        <v>2012</v>
      </c>
      <c r="D905" s="42" t="s">
        <v>255</v>
      </c>
      <c r="E905" s="42" t="s">
        <v>3</v>
      </c>
      <c r="F905" s="42" t="s">
        <v>12</v>
      </c>
      <c r="G905" s="43">
        <v>84</v>
      </c>
      <c r="H905" s="193">
        <v>1.2</v>
      </c>
    </row>
    <row r="906" spans="1:8" x14ac:dyDescent="0.25">
      <c r="A906" s="25" t="str">
        <f t="shared" si="16"/>
        <v>Reg2012Other biliary tract - C24AllSexMāori</v>
      </c>
      <c r="B906" s="42" t="s">
        <v>2</v>
      </c>
      <c r="C906" s="43">
        <v>2012</v>
      </c>
      <c r="D906" s="42" t="s">
        <v>255</v>
      </c>
      <c r="E906" s="42" t="s">
        <v>3</v>
      </c>
      <c r="F906" s="42" t="s">
        <v>10</v>
      </c>
      <c r="G906" s="43">
        <v>9</v>
      </c>
      <c r="H906" s="193">
        <v>2</v>
      </c>
    </row>
    <row r="907" spans="1:8" x14ac:dyDescent="0.25">
      <c r="A907" s="25" t="str">
        <f t="shared" si="16"/>
        <v>Reg2012Other biliary tract - C24AllSexNon-Māori</v>
      </c>
      <c r="B907" s="42" t="s">
        <v>2</v>
      </c>
      <c r="C907" s="43">
        <v>2012</v>
      </c>
      <c r="D907" s="42" t="s">
        <v>255</v>
      </c>
      <c r="E907" s="42" t="s">
        <v>3</v>
      </c>
      <c r="F907" s="42" t="s">
        <v>11</v>
      </c>
      <c r="G907" s="43">
        <v>75</v>
      </c>
      <c r="H907" s="193">
        <v>1.2</v>
      </c>
    </row>
    <row r="908" spans="1:8" x14ac:dyDescent="0.25">
      <c r="A908" s="25" t="str">
        <f t="shared" si="16"/>
        <v>Reg2012Other biliary tract - C24FemaleAllEth</v>
      </c>
      <c r="B908" s="42" t="s">
        <v>2</v>
      </c>
      <c r="C908" s="43">
        <v>2012</v>
      </c>
      <c r="D908" s="42" t="s">
        <v>255</v>
      </c>
      <c r="E908" s="42" t="s">
        <v>4</v>
      </c>
      <c r="F908" s="42" t="s">
        <v>12</v>
      </c>
      <c r="G908" s="43">
        <v>40</v>
      </c>
      <c r="H908" s="193">
        <v>1.1000000000000001</v>
      </c>
    </row>
    <row r="909" spans="1:8" x14ac:dyDescent="0.25">
      <c r="A909" s="25" t="str">
        <f t="shared" si="16"/>
        <v>Reg2012Other biliary tract - C24FemaleMāori</v>
      </c>
      <c r="B909" s="42" t="s">
        <v>2</v>
      </c>
      <c r="C909" s="43">
        <v>2012</v>
      </c>
      <c r="D909" s="42" t="s">
        <v>255</v>
      </c>
      <c r="E909" s="42" t="s">
        <v>4</v>
      </c>
      <c r="F909" s="42" t="s">
        <v>10</v>
      </c>
      <c r="G909" s="43">
        <v>7</v>
      </c>
      <c r="H909" s="193">
        <v>2.8</v>
      </c>
    </row>
    <row r="910" spans="1:8" x14ac:dyDescent="0.25">
      <c r="A910" s="25" t="str">
        <f t="shared" si="16"/>
        <v>Reg2012Other biliary tract - C24FemaleNon-Māori</v>
      </c>
      <c r="B910" s="42" t="s">
        <v>2</v>
      </c>
      <c r="C910" s="43">
        <v>2012</v>
      </c>
      <c r="D910" s="42" t="s">
        <v>255</v>
      </c>
      <c r="E910" s="42" t="s">
        <v>4</v>
      </c>
      <c r="F910" s="42" t="s">
        <v>11</v>
      </c>
      <c r="G910" s="43">
        <v>33</v>
      </c>
      <c r="H910" s="193">
        <v>0.9</v>
      </c>
    </row>
    <row r="911" spans="1:8" x14ac:dyDescent="0.25">
      <c r="A911" s="25" t="str">
        <f t="shared" si="16"/>
        <v>Reg2012Other biliary tract - C24MaleAllEth</v>
      </c>
      <c r="B911" s="42" t="s">
        <v>2</v>
      </c>
      <c r="C911" s="43">
        <v>2012</v>
      </c>
      <c r="D911" s="42" t="s">
        <v>255</v>
      </c>
      <c r="E911" s="42" t="s">
        <v>5</v>
      </c>
      <c r="F911" s="42" t="s">
        <v>12</v>
      </c>
      <c r="G911" s="43">
        <v>44</v>
      </c>
      <c r="H911" s="193">
        <v>1.4</v>
      </c>
    </row>
    <row r="912" spans="1:8" x14ac:dyDescent="0.25">
      <c r="A912" s="25" t="str">
        <f t="shared" si="16"/>
        <v>Reg2012Other biliary tract - C24MaleMāori</v>
      </c>
      <c r="B912" s="42" t="s">
        <v>2</v>
      </c>
      <c r="C912" s="43">
        <v>2012</v>
      </c>
      <c r="D912" s="42" t="s">
        <v>255</v>
      </c>
      <c r="E912" s="42" t="s">
        <v>5</v>
      </c>
      <c r="F912" s="42" t="s">
        <v>10</v>
      </c>
      <c r="G912" s="43">
        <v>2</v>
      </c>
      <c r="H912" s="193">
        <v>0.9</v>
      </c>
    </row>
    <row r="913" spans="1:8" x14ac:dyDescent="0.25">
      <c r="A913" s="25" t="str">
        <f t="shared" si="16"/>
        <v>Reg2012Other biliary tract - C24MaleNon-Māori</v>
      </c>
      <c r="B913" s="42" t="s">
        <v>2</v>
      </c>
      <c r="C913" s="43">
        <v>2012</v>
      </c>
      <c r="D913" s="42" t="s">
        <v>255</v>
      </c>
      <c r="E913" s="42" t="s">
        <v>5</v>
      </c>
      <c r="F913" s="42" t="s">
        <v>11</v>
      </c>
      <c r="G913" s="43">
        <v>42</v>
      </c>
      <c r="H913" s="193">
        <v>1.4</v>
      </c>
    </row>
    <row r="914" spans="1:8" x14ac:dyDescent="0.25">
      <c r="A914" s="25" t="str">
        <f t="shared" si="16"/>
        <v>Reg2012Pancreas - C25AllSexAllEth</v>
      </c>
      <c r="B914" s="42" t="s">
        <v>2</v>
      </c>
      <c r="C914" s="43">
        <v>2012</v>
      </c>
      <c r="D914" s="42" t="s">
        <v>36</v>
      </c>
      <c r="E914" s="42" t="s">
        <v>3</v>
      </c>
      <c r="F914" s="42" t="s">
        <v>12</v>
      </c>
      <c r="G914" s="43">
        <v>549</v>
      </c>
      <c r="H914" s="193">
        <v>7.7</v>
      </c>
    </row>
    <row r="915" spans="1:8" x14ac:dyDescent="0.25">
      <c r="A915" s="25" t="str">
        <f t="shared" si="16"/>
        <v>Reg2012Pancreas - C25AllSexMāori</v>
      </c>
      <c r="B915" s="42" t="s">
        <v>2</v>
      </c>
      <c r="C915" s="43">
        <v>2012</v>
      </c>
      <c r="D915" s="42" t="s">
        <v>36</v>
      </c>
      <c r="E915" s="42" t="s">
        <v>3</v>
      </c>
      <c r="F915" s="42" t="s">
        <v>10</v>
      </c>
      <c r="G915" s="43">
        <v>58</v>
      </c>
      <c r="H915" s="193">
        <v>12.1</v>
      </c>
    </row>
    <row r="916" spans="1:8" x14ac:dyDescent="0.25">
      <c r="A916" s="25" t="str">
        <f t="shared" si="16"/>
        <v>Reg2012Pancreas - C25AllSexNon-Māori</v>
      </c>
      <c r="B916" s="42" t="s">
        <v>2</v>
      </c>
      <c r="C916" s="43">
        <v>2012</v>
      </c>
      <c r="D916" s="42" t="s">
        <v>36</v>
      </c>
      <c r="E916" s="42" t="s">
        <v>3</v>
      </c>
      <c r="F916" s="42" t="s">
        <v>11</v>
      </c>
      <c r="G916" s="43">
        <v>491</v>
      </c>
      <c r="H916" s="193">
        <v>7.3</v>
      </c>
    </row>
    <row r="917" spans="1:8" x14ac:dyDescent="0.25">
      <c r="A917" s="25" t="str">
        <f t="shared" si="16"/>
        <v>Reg2012Pancreas - C25FemaleAllEth</v>
      </c>
      <c r="B917" s="42" t="s">
        <v>2</v>
      </c>
      <c r="C917" s="43">
        <v>2012</v>
      </c>
      <c r="D917" s="42" t="s">
        <v>36</v>
      </c>
      <c r="E917" s="42" t="s">
        <v>4</v>
      </c>
      <c r="F917" s="42" t="s">
        <v>12</v>
      </c>
      <c r="G917" s="43">
        <v>282</v>
      </c>
      <c r="H917" s="193">
        <v>7.2</v>
      </c>
    </row>
    <row r="918" spans="1:8" x14ac:dyDescent="0.25">
      <c r="A918" s="25" t="str">
        <f t="shared" si="16"/>
        <v>Reg2012Pancreas - C25FemaleMāori</v>
      </c>
      <c r="B918" s="42" t="s">
        <v>2</v>
      </c>
      <c r="C918" s="43">
        <v>2012</v>
      </c>
      <c r="D918" s="42" t="s">
        <v>36</v>
      </c>
      <c r="E918" s="42" t="s">
        <v>4</v>
      </c>
      <c r="F918" s="42" t="s">
        <v>10</v>
      </c>
      <c r="G918" s="43">
        <v>32</v>
      </c>
      <c r="H918" s="193">
        <v>12.8</v>
      </c>
    </row>
    <row r="919" spans="1:8" x14ac:dyDescent="0.25">
      <c r="A919" s="25" t="str">
        <f t="shared" si="16"/>
        <v>Reg2012Pancreas - C25FemaleNon-Māori</v>
      </c>
      <c r="B919" s="42" t="s">
        <v>2</v>
      </c>
      <c r="C919" s="43">
        <v>2012</v>
      </c>
      <c r="D919" s="42" t="s">
        <v>36</v>
      </c>
      <c r="E919" s="42" t="s">
        <v>4</v>
      </c>
      <c r="F919" s="42" t="s">
        <v>11</v>
      </c>
      <c r="G919" s="43">
        <v>250</v>
      </c>
      <c r="H919" s="193">
        <v>6.8</v>
      </c>
    </row>
    <row r="920" spans="1:8" x14ac:dyDescent="0.25">
      <c r="A920" s="25" t="str">
        <f t="shared" si="16"/>
        <v>Reg2012Pancreas - C25MaleAllEth</v>
      </c>
      <c r="B920" s="42" t="s">
        <v>2</v>
      </c>
      <c r="C920" s="43">
        <v>2012</v>
      </c>
      <c r="D920" s="42" t="s">
        <v>36</v>
      </c>
      <c r="E920" s="42" t="s">
        <v>5</v>
      </c>
      <c r="F920" s="42" t="s">
        <v>12</v>
      </c>
      <c r="G920" s="43">
        <v>267</v>
      </c>
      <c r="H920" s="193">
        <v>8.1999999999999993</v>
      </c>
    </row>
    <row r="921" spans="1:8" x14ac:dyDescent="0.25">
      <c r="A921" s="25" t="str">
        <f t="shared" si="16"/>
        <v>Reg2012Pancreas - C25MaleMāori</v>
      </c>
      <c r="B921" s="42" t="s">
        <v>2</v>
      </c>
      <c r="C921" s="43">
        <v>2012</v>
      </c>
      <c r="D921" s="42" t="s">
        <v>36</v>
      </c>
      <c r="E921" s="42" t="s">
        <v>5</v>
      </c>
      <c r="F921" s="42" t="s">
        <v>10</v>
      </c>
      <c r="G921" s="43">
        <v>26</v>
      </c>
      <c r="H921" s="193">
        <v>10.7</v>
      </c>
    </row>
    <row r="922" spans="1:8" x14ac:dyDescent="0.25">
      <c r="A922" s="25" t="str">
        <f t="shared" si="16"/>
        <v>Reg2012Pancreas - C25MaleNon-Māori</v>
      </c>
      <c r="B922" s="42" t="s">
        <v>2</v>
      </c>
      <c r="C922" s="43">
        <v>2012</v>
      </c>
      <c r="D922" s="42" t="s">
        <v>36</v>
      </c>
      <c r="E922" s="42" t="s">
        <v>5</v>
      </c>
      <c r="F922" s="42" t="s">
        <v>11</v>
      </c>
      <c r="G922" s="43">
        <v>241</v>
      </c>
      <c r="H922" s="193">
        <v>7.8</v>
      </c>
    </row>
    <row r="923" spans="1:8" x14ac:dyDescent="0.25">
      <c r="A923" s="25" t="str">
        <f t="shared" si="16"/>
        <v>Reg2012Other digestive organs - C26AllSexAllEth</v>
      </c>
      <c r="B923" s="42" t="s">
        <v>2</v>
      </c>
      <c r="C923" s="43">
        <v>2012</v>
      </c>
      <c r="D923" s="42" t="s">
        <v>256</v>
      </c>
      <c r="E923" s="42" t="s">
        <v>3</v>
      </c>
      <c r="F923" s="42" t="s">
        <v>12</v>
      </c>
      <c r="G923" s="43">
        <v>101</v>
      </c>
      <c r="H923" s="193">
        <v>1.3</v>
      </c>
    </row>
    <row r="924" spans="1:8" x14ac:dyDescent="0.25">
      <c r="A924" s="25" t="str">
        <f t="shared" si="16"/>
        <v>Reg2012Other digestive organs - C26AllSexMāori</v>
      </c>
      <c r="B924" s="42" t="s">
        <v>2</v>
      </c>
      <c r="C924" s="43">
        <v>2012</v>
      </c>
      <c r="D924" s="42" t="s">
        <v>256</v>
      </c>
      <c r="E924" s="42" t="s">
        <v>3</v>
      </c>
      <c r="F924" s="42" t="s">
        <v>10</v>
      </c>
      <c r="G924" s="43">
        <v>15</v>
      </c>
      <c r="H924" s="193">
        <v>3.1</v>
      </c>
    </row>
    <row r="925" spans="1:8" x14ac:dyDescent="0.25">
      <c r="A925" s="25" t="str">
        <f t="shared" si="16"/>
        <v>Reg2012Other digestive organs - C26AllSexNon-Māori</v>
      </c>
      <c r="B925" s="42" t="s">
        <v>2</v>
      </c>
      <c r="C925" s="43">
        <v>2012</v>
      </c>
      <c r="D925" s="42" t="s">
        <v>256</v>
      </c>
      <c r="E925" s="42" t="s">
        <v>3</v>
      </c>
      <c r="F925" s="42" t="s">
        <v>11</v>
      </c>
      <c r="G925" s="43">
        <v>86</v>
      </c>
      <c r="H925" s="193">
        <v>1.1000000000000001</v>
      </c>
    </row>
    <row r="926" spans="1:8" x14ac:dyDescent="0.25">
      <c r="A926" s="25" t="str">
        <f t="shared" si="16"/>
        <v>Reg2012Other digestive organs - C26FemaleAllEth</v>
      </c>
      <c r="B926" s="42" t="s">
        <v>2</v>
      </c>
      <c r="C926" s="43">
        <v>2012</v>
      </c>
      <c r="D926" s="42" t="s">
        <v>256</v>
      </c>
      <c r="E926" s="42" t="s">
        <v>4</v>
      </c>
      <c r="F926" s="42" t="s">
        <v>12</v>
      </c>
      <c r="G926" s="43">
        <v>54</v>
      </c>
      <c r="H926" s="193">
        <v>1.2</v>
      </c>
    </row>
    <row r="927" spans="1:8" x14ac:dyDescent="0.25">
      <c r="A927" s="25" t="str">
        <f t="shared" si="16"/>
        <v>Reg2012Other digestive organs - C26FemaleMāori</v>
      </c>
      <c r="B927" s="42" t="s">
        <v>2</v>
      </c>
      <c r="C927" s="43">
        <v>2012</v>
      </c>
      <c r="D927" s="42" t="s">
        <v>256</v>
      </c>
      <c r="E927" s="42" t="s">
        <v>4</v>
      </c>
      <c r="F927" s="42" t="s">
        <v>10</v>
      </c>
      <c r="G927" s="43">
        <v>6</v>
      </c>
      <c r="H927" s="193">
        <v>2.2000000000000002</v>
      </c>
    </row>
    <row r="928" spans="1:8" x14ac:dyDescent="0.25">
      <c r="A928" s="25" t="str">
        <f t="shared" si="16"/>
        <v>Reg2012Other digestive organs - C26FemaleNon-Māori</v>
      </c>
      <c r="B928" s="42" t="s">
        <v>2</v>
      </c>
      <c r="C928" s="43">
        <v>2012</v>
      </c>
      <c r="D928" s="42" t="s">
        <v>256</v>
      </c>
      <c r="E928" s="42" t="s">
        <v>4</v>
      </c>
      <c r="F928" s="42" t="s">
        <v>11</v>
      </c>
      <c r="G928" s="43">
        <v>48</v>
      </c>
      <c r="H928" s="193">
        <v>1</v>
      </c>
    </row>
    <row r="929" spans="1:8" x14ac:dyDescent="0.25">
      <c r="A929" s="25" t="str">
        <f t="shared" si="16"/>
        <v>Reg2012Other digestive organs - C26MaleAllEth</v>
      </c>
      <c r="B929" s="42" t="s">
        <v>2</v>
      </c>
      <c r="C929" s="43">
        <v>2012</v>
      </c>
      <c r="D929" s="42" t="s">
        <v>256</v>
      </c>
      <c r="E929" s="42" t="s">
        <v>5</v>
      </c>
      <c r="F929" s="42" t="s">
        <v>12</v>
      </c>
      <c r="G929" s="43">
        <v>47</v>
      </c>
      <c r="H929" s="193">
        <v>1.4</v>
      </c>
    </row>
    <row r="930" spans="1:8" x14ac:dyDescent="0.25">
      <c r="A930" s="25" t="str">
        <f t="shared" si="16"/>
        <v>Reg2012Other digestive organs - C26MaleMāori</v>
      </c>
      <c r="B930" s="42" t="s">
        <v>2</v>
      </c>
      <c r="C930" s="43">
        <v>2012</v>
      </c>
      <c r="D930" s="42" t="s">
        <v>256</v>
      </c>
      <c r="E930" s="42" t="s">
        <v>5</v>
      </c>
      <c r="F930" s="42" t="s">
        <v>10</v>
      </c>
      <c r="G930" s="43">
        <v>9</v>
      </c>
      <c r="H930" s="193">
        <v>4.5</v>
      </c>
    </row>
    <row r="931" spans="1:8" x14ac:dyDescent="0.25">
      <c r="A931" s="25" t="str">
        <f t="shared" si="16"/>
        <v>Reg2012Other digestive organs - C26MaleNon-Māori</v>
      </c>
      <c r="B931" s="42" t="s">
        <v>2</v>
      </c>
      <c r="C931" s="43">
        <v>2012</v>
      </c>
      <c r="D931" s="42" t="s">
        <v>256</v>
      </c>
      <c r="E931" s="42" t="s">
        <v>5</v>
      </c>
      <c r="F931" s="42" t="s">
        <v>11</v>
      </c>
      <c r="G931" s="43">
        <v>38</v>
      </c>
      <c r="H931" s="193">
        <v>1.2</v>
      </c>
    </row>
    <row r="932" spans="1:8" x14ac:dyDescent="0.25">
      <c r="A932" s="25" t="str">
        <f t="shared" si="16"/>
        <v>Reg2012Respiratory and intrathoracic organs - C30-C39AllSexAllEth</v>
      </c>
      <c r="B932" s="42" t="s">
        <v>2</v>
      </c>
      <c r="C932" s="43">
        <v>2012</v>
      </c>
      <c r="D932" s="42" t="s">
        <v>257</v>
      </c>
      <c r="E932" s="42" t="s">
        <v>3</v>
      </c>
      <c r="F932" s="42" t="s">
        <v>12</v>
      </c>
      <c r="G932" s="43">
        <v>2158</v>
      </c>
      <c r="H932" s="193">
        <v>31.5</v>
      </c>
    </row>
    <row r="933" spans="1:8" x14ac:dyDescent="0.25">
      <c r="A933" s="25" t="str">
        <f t="shared" si="16"/>
        <v>Reg2012Respiratory and intrathoracic organs - C30-C39AllSexMāori</v>
      </c>
      <c r="B933" s="42" t="s">
        <v>2</v>
      </c>
      <c r="C933" s="43">
        <v>2012</v>
      </c>
      <c r="D933" s="42" t="s">
        <v>257</v>
      </c>
      <c r="E933" s="42" t="s">
        <v>3</v>
      </c>
      <c r="F933" s="42" t="s">
        <v>10</v>
      </c>
      <c r="G933" s="43">
        <v>419</v>
      </c>
      <c r="H933" s="193">
        <v>86.5</v>
      </c>
    </row>
    <row r="934" spans="1:8" x14ac:dyDescent="0.25">
      <c r="A934" s="25" t="str">
        <f t="shared" si="16"/>
        <v>Reg2012Respiratory and intrathoracic organs - C30-C39AllSexNon-Māori</v>
      </c>
      <c r="B934" s="42" t="s">
        <v>2</v>
      </c>
      <c r="C934" s="43">
        <v>2012</v>
      </c>
      <c r="D934" s="42" t="s">
        <v>257</v>
      </c>
      <c r="E934" s="42" t="s">
        <v>3</v>
      </c>
      <c r="F934" s="42" t="s">
        <v>11</v>
      </c>
      <c r="G934" s="43">
        <v>1739</v>
      </c>
      <c r="H934" s="193">
        <v>26.9</v>
      </c>
    </row>
    <row r="935" spans="1:8" x14ac:dyDescent="0.25">
      <c r="A935" s="25" t="str">
        <f t="shared" ref="A935:A998" si="17">B935&amp;C935&amp;D935&amp;E935&amp;F935</f>
        <v>Reg2012Respiratory and intrathoracic organs - C30-C39FemaleAllEth</v>
      </c>
      <c r="B935" s="42" t="s">
        <v>2</v>
      </c>
      <c r="C935" s="43">
        <v>2012</v>
      </c>
      <c r="D935" s="42" t="s">
        <v>257</v>
      </c>
      <c r="E935" s="42" t="s">
        <v>4</v>
      </c>
      <c r="F935" s="42" t="s">
        <v>12</v>
      </c>
      <c r="G935" s="43">
        <v>999</v>
      </c>
      <c r="H935" s="193">
        <v>27.9</v>
      </c>
    </row>
    <row r="936" spans="1:8" x14ac:dyDescent="0.25">
      <c r="A936" s="25" t="str">
        <f t="shared" si="17"/>
        <v>Reg2012Respiratory and intrathoracic organs - C30-C39FemaleMāori</v>
      </c>
      <c r="B936" s="42" t="s">
        <v>2</v>
      </c>
      <c r="C936" s="43">
        <v>2012</v>
      </c>
      <c r="D936" s="42" t="s">
        <v>257</v>
      </c>
      <c r="E936" s="42" t="s">
        <v>4</v>
      </c>
      <c r="F936" s="42" t="s">
        <v>10</v>
      </c>
      <c r="G936" s="43">
        <v>235</v>
      </c>
      <c r="H936" s="193">
        <v>90</v>
      </c>
    </row>
    <row r="937" spans="1:8" x14ac:dyDescent="0.25">
      <c r="A937" s="25" t="str">
        <f t="shared" si="17"/>
        <v>Reg2012Respiratory and intrathoracic organs - C30-C39FemaleNon-Māori</v>
      </c>
      <c r="B937" s="42" t="s">
        <v>2</v>
      </c>
      <c r="C937" s="43">
        <v>2012</v>
      </c>
      <c r="D937" s="42" t="s">
        <v>257</v>
      </c>
      <c r="E937" s="42" t="s">
        <v>4</v>
      </c>
      <c r="F937" s="42" t="s">
        <v>11</v>
      </c>
      <c r="G937" s="43">
        <v>764</v>
      </c>
      <c r="H937" s="193">
        <v>22.6</v>
      </c>
    </row>
    <row r="938" spans="1:8" x14ac:dyDescent="0.25">
      <c r="A938" s="25" t="str">
        <f t="shared" si="17"/>
        <v>Reg2012Respiratory and intrathoracic organs - C30-C39MaleAllEth</v>
      </c>
      <c r="B938" s="42" t="s">
        <v>2</v>
      </c>
      <c r="C938" s="43">
        <v>2012</v>
      </c>
      <c r="D938" s="42" t="s">
        <v>257</v>
      </c>
      <c r="E938" s="42" t="s">
        <v>5</v>
      </c>
      <c r="F938" s="42" t="s">
        <v>12</v>
      </c>
      <c r="G938" s="43">
        <v>1159</v>
      </c>
      <c r="H938" s="193">
        <v>35.9</v>
      </c>
    </row>
    <row r="939" spans="1:8" x14ac:dyDescent="0.25">
      <c r="A939" s="25" t="str">
        <f t="shared" si="17"/>
        <v>Reg2012Respiratory and intrathoracic organs - C30-C39MaleMāori</v>
      </c>
      <c r="B939" s="42" t="s">
        <v>2</v>
      </c>
      <c r="C939" s="43">
        <v>2012</v>
      </c>
      <c r="D939" s="42" t="s">
        <v>257</v>
      </c>
      <c r="E939" s="42" t="s">
        <v>5</v>
      </c>
      <c r="F939" s="42" t="s">
        <v>10</v>
      </c>
      <c r="G939" s="43">
        <v>184</v>
      </c>
      <c r="H939" s="193">
        <v>82.6</v>
      </c>
    </row>
    <row r="940" spans="1:8" x14ac:dyDescent="0.25">
      <c r="A940" s="25" t="str">
        <f t="shared" si="17"/>
        <v>Reg2012Respiratory and intrathoracic organs - C30-C39MaleNon-Māori</v>
      </c>
      <c r="B940" s="42" t="s">
        <v>2</v>
      </c>
      <c r="C940" s="43">
        <v>2012</v>
      </c>
      <c r="D940" s="42" t="s">
        <v>257</v>
      </c>
      <c r="E940" s="42" t="s">
        <v>5</v>
      </c>
      <c r="F940" s="42" t="s">
        <v>11</v>
      </c>
      <c r="G940" s="43">
        <v>975</v>
      </c>
      <c r="H940" s="193">
        <v>32.1</v>
      </c>
    </row>
    <row r="941" spans="1:8" x14ac:dyDescent="0.25">
      <c r="A941" s="25" t="str">
        <f t="shared" si="17"/>
        <v>Reg2012Nasal cavity and middle ear - C30AllSexAllEth</v>
      </c>
      <c r="B941" s="42" t="s">
        <v>2</v>
      </c>
      <c r="C941" s="43">
        <v>2012</v>
      </c>
      <c r="D941" s="42" t="s">
        <v>258</v>
      </c>
      <c r="E941" s="42" t="s">
        <v>3</v>
      </c>
      <c r="F941" s="42" t="s">
        <v>12</v>
      </c>
      <c r="G941" s="43">
        <v>22</v>
      </c>
      <c r="H941" s="193">
        <v>0.4</v>
      </c>
    </row>
    <row r="942" spans="1:8" x14ac:dyDescent="0.25">
      <c r="A942" s="25" t="str">
        <f t="shared" si="17"/>
        <v>Reg2012Nasal cavity and middle ear - C30AllSexMāori</v>
      </c>
      <c r="B942" s="42" t="s">
        <v>2</v>
      </c>
      <c r="C942" s="43">
        <v>2012</v>
      </c>
      <c r="D942" s="42" t="s">
        <v>258</v>
      </c>
      <c r="E942" s="42" t="s">
        <v>3</v>
      </c>
      <c r="F942" s="42" t="s">
        <v>10</v>
      </c>
      <c r="G942" s="43">
        <v>4</v>
      </c>
      <c r="H942" s="193">
        <v>0.6</v>
      </c>
    </row>
    <row r="943" spans="1:8" x14ac:dyDescent="0.25">
      <c r="A943" s="25" t="str">
        <f t="shared" si="17"/>
        <v>Reg2012Nasal cavity and middle ear - C30AllSexNon-Māori</v>
      </c>
      <c r="B943" s="42" t="s">
        <v>2</v>
      </c>
      <c r="C943" s="43">
        <v>2012</v>
      </c>
      <c r="D943" s="42" t="s">
        <v>258</v>
      </c>
      <c r="E943" s="42" t="s">
        <v>3</v>
      </c>
      <c r="F943" s="42" t="s">
        <v>11</v>
      </c>
      <c r="G943" s="43">
        <v>18</v>
      </c>
      <c r="H943" s="193">
        <v>0.4</v>
      </c>
    </row>
    <row r="944" spans="1:8" x14ac:dyDescent="0.25">
      <c r="A944" s="25" t="str">
        <f t="shared" si="17"/>
        <v>Reg2012Nasal cavity and middle ear - C30FemaleAllEth</v>
      </c>
      <c r="B944" s="42" t="s">
        <v>2</v>
      </c>
      <c r="C944" s="43">
        <v>2012</v>
      </c>
      <c r="D944" s="42" t="s">
        <v>258</v>
      </c>
      <c r="E944" s="42" t="s">
        <v>4</v>
      </c>
      <c r="F944" s="42" t="s">
        <v>12</v>
      </c>
      <c r="G944" s="43">
        <v>8</v>
      </c>
      <c r="H944" s="193">
        <v>0.3</v>
      </c>
    </row>
    <row r="945" spans="1:8" x14ac:dyDescent="0.25">
      <c r="A945" s="25" t="str">
        <f t="shared" si="17"/>
        <v>Reg2012Nasal cavity and middle ear - C30FemaleMāori</v>
      </c>
      <c r="B945" s="42" t="s">
        <v>2</v>
      </c>
      <c r="C945" s="43">
        <v>2012</v>
      </c>
      <c r="D945" s="42" t="s">
        <v>258</v>
      </c>
      <c r="E945" s="42" t="s">
        <v>4</v>
      </c>
      <c r="F945" s="42" t="s">
        <v>10</v>
      </c>
      <c r="G945" s="43">
        <v>1</v>
      </c>
      <c r="H945" s="193">
        <v>0.3</v>
      </c>
    </row>
    <row r="946" spans="1:8" x14ac:dyDescent="0.25">
      <c r="A946" s="25" t="str">
        <f t="shared" si="17"/>
        <v>Reg2012Nasal cavity and middle ear - C30FemaleNon-Māori</v>
      </c>
      <c r="B946" s="42" t="s">
        <v>2</v>
      </c>
      <c r="C946" s="43">
        <v>2012</v>
      </c>
      <c r="D946" s="42" t="s">
        <v>258</v>
      </c>
      <c r="E946" s="42" t="s">
        <v>4</v>
      </c>
      <c r="F946" s="42" t="s">
        <v>11</v>
      </c>
      <c r="G946" s="43">
        <v>7</v>
      </c>
      <c r="H946" s="193">
        <v>0.3</v>
      </c>
    </row>
    <row r="947" spans="1:8" x14ac:dyDescent="0.25">
      <c r="A947" s="25" t="str">
        <f t="shared" si="17"/>
        <v>Reg2012Nasal cavity and middle ear - C30MaleAllEth</v>
      </c>
      <c r="B947" s="42" t="s">
        <v>2</v>
      </c>
      <c r="C947" s="43">
        <v>2012</v>
      </c>
      <c r="D947" s="42" t="s">
        <v>258</v>
      </c>
      <c r="E947" s="42" t="s">
        <v>5</v>
      </c>
      <c r="F947" s="42" t="s">
        <v>12</v>
      </c>
      <c r="G947" s="43">
        <v>14</v>
      </c>
      <c r="H947" s="193">
        <v>0.5</v>
      </c>
    </row>
    <row r="948" spans="1:8" x14ac:dyDescent="0.25">
      <c r="A948" s="25" t="str">
        <f t="shared" si="17"/>
        <v>Reg2012Nasal cavity and middle ear - C30MaleMāori</v>
      </c>
      <c r="B948" s="42" t="s">
        <v>2</v>
      </c>
      <c r="C948" s="43">
        <v>2012</v>
      </c>
      <c r="D948" s="42" t="s">
        <v>258</v>
      </c>
      <c r="E948" s="42" t="s">
        <v>5</v>
      </c>
      <c r="F948" s="42" t="s">
        <v>10</v>
      </c>
      <c r="G948" s="43">
        <v>3</v>
      </c>
      <c r="H948" s="193">
        <v>0.9</v>
      </c>
    </row>
    <row r="949" spans="1:8" x14ac:dyDescent="0.25">
      <c r="A949" s="25" t="str">
        <f t="shared" si="17"/>
        <v>Reg2012Nasal cavity and middle ear - C30MaleNon-Māori</v>
      </c>
      <c r="B949" s="42" t="s">
        <v>2</v>
      </c>
      <c r="C949" s="43">
        <v>2012</v>
      </c>
      <c r="D949" s="42" t="s">
        <v>258</v>
      </c>
      <c r="E949" s="42" t="s">
        <v>5</v>
      </c>
      <c r="F949" s="42" t="s">
        <v>11</v>
      </c>
      <c r="G949" s="43">
        <v>11</v>
      </c>
      <c r="H949" s="193">
        <v>0.4</v>
      </c>
    </row>
    <row r="950" spans="1:8" x14ac:dyDescent="0.25">
      <c r="A950" s="25" t="str">
        <f t="shared" si="17"/>
        <v>Reg2012Accessory sinuses - C31AllSexAllEth</v>
      </c>
      <c r="B950" s="42" t="s">
        <v>2</v>
      </c>
      <c r="C950" s="43">
        <v>2012</v>
      </c>
      <c r="D950" s="42" t="s">
        <v>259</v>
      </c>
      <c r="E950" s="42" t="s">
        <v>3</v>
      </c>
      <c r="F950" s="42" t="s">
        <v>12</v>
      </c>
      <c r="G950" s="43">
        <v>10</v>
      </c>
      <c r="H950" s="193">
        <v>0.2</v>
      </c>
    </row>
    <row r="951" spans="1:8" x14ac:dyDescent="0.25">
      <c r="A951" s="25" t="str">
        <f t="shared" si="17"/>
        <v>Reg2012Accessory sinuses - C31AllSexMāori</v>
      </c>
      <c r="B951" s="42" t="s">
        <v>2</v>
      </c>
      <c r="C951" s="43">
        <v>2012</v>
      </c>
      <c r="D951" s="42" t="s">
        <v>259</v>
      </c>
      <c r="E951" s="42" t="s">
        <v>3</v>
      </c>
      <c r="F951" s="42" t="s">
        <v>10</v>
      </c>
      <c r="G951" s="43">
        <v>0</v>
      </c>
      <c r="H951" s="193">
        <v>0</v>
      </c>
    </row>
    <row r="952" spans="1:8" x14ac:dyDescent="0.25">
      <c r="A952" s="25" t="str">
        <f t="shared" si="17"/>
        <v>Reg2012Accessory sinuses - C31AllSexNon-Māori</v>
      </c>
      <c r="B952" s="42" t="s">
        <v>2</v>
      </c>
      <c r="C952" s="43">
        <v>2012</v>
      </c>
      <c r="D952" s="42" t="s">
        <v>259</v>
      </c>
      <c r="E952" s="42" t="s">
        <v>3</v>
      </c>
      <c r="F952" s="42" t="s">
        <v>11</v>
      </c>
      <c r="G952" s="43">
        <v>10</v>
      </c>
      <c r="H952" s="193">
        <v>0.2</v>
      </c>
    </row>
    <row r="953" spans="1:8" x14ac:dyDescent="0.25">
      <c r="A953" s="25" t="str">
        <f t="shared" si="17"/>
        <v>Reg2012Accessory sinuses - C31FemaleAllEth</v>
      </c>
      <c r="B953" s="42" t="s">
        <v>2</v>
      </c>
      <c r="C953" s="43">
        <v>2012</v>
      </c>
      <c r="D953" s="42" t="s">
        <v>259</v>
      </c>
      <c r="E953" s="42" t="s">
        <v>4</v>
      </c>
      <c r="F953" s="42" t="s">
        <v>12</v>
      </c>
      <c r="G953" s="43">
        <v>2</v>
      </c>
      <c r="H953" s="193">
        <v>0.1</v>
      </c>
    </row>
    <row r="954" spans="1:8" x14ac:dyDescent="0.25">
      <c r="A954" s="25" t="str">
        <f t="shared" si="17"/>
        <v>Reg2012Accessory sinuses - C31FemaleMāori</v>
      </c>
      <c r="B954" s="42" t="s">
        <v>2</v>
      </c>
      <c r="C954" s="43">
        <v>2012</v>
      </c>
      <c r="D954" s="42" t="s">
        <v>259</v>
      </c>
      <c r="E954" s="42" t="s">
        <v>4</v>
      </c>
      <c r="F954" s="42" t="s">
        <v>10</v>
      </c>
      <c r="G954" s="43">
        <v>0</v>
      </c>
      <c r="H954" s="193">
        <v>0</v>
      </c>
    </row>
    <row r="955" spans="1:8" x14ac:dyDescent="0.25">
      <c r="A955" s="25" t="str">
        <f t="shared" si="17"/>
        <v>Reg2012Accessory sinuses - C31FemaleNon-Māori</v>
      </c>
      <c r="B955" s="42" t="s">
        <v>2</v>
      </c>
      <c r="C955" s="43">
        <v>2012</v>
      </c>
      <c r="D955" s="42" t="s">
        <v>259</v>
      </c>
      <c r="E955" s="42" t="s">
        <v>4</v>
      </c>
      <c r="F955" s="42" t="s">
        <v>11</v>
      </c>
      <c r="G955" s="43">
        <v>2</v>
      </c>
      <c r="H955" s="193">
        <v>0.1</v>
      </c>
    </row>
    <row r="956" spans="1:8" x14ac:dyDescent="0.25">
      <c r="A956" s="25" t="str">
        <f t="shared" si="17"/>
        <v>Reg2012Accessory sinuses - C31MaleAllEth</v>
      </c>
      <c r="B956" s="42" t="s">
        <v>2</v>
      </c>
      <c r="C956" s="43">
        <v>2012</v>
      </c>
      <c r="D956" s="42" t="s">
        <v>259</v>
      </c>
      <c r="E956" s="42" t="s">
        <v>5</v>
      </c>
      <c r="F956" s="42" t="s">
        <v>12</v>
      </c>
      <c r="G956" s="43">
        <v>8</v>
      </c>
      <c r="H956" s="193">
        <v>0.3</v>
      </c>
    </row>
    <row r="957" spans="1:8" x14ac:dyDescent="0.25">
      <c r="A957" s="25" t="str">
        <f t="shared" si="17"/>
        <v>Reg2012Accessory sinuses - C31MaleMāori</v>
      </c>
      <c r="B957" s="42" t="s">
        <v>2</v>
      </c>
      <c r="C957" s="43">
        <v>2012</v>
      </c>
      <c r="D957" s="42" t="s">
        <v>259</v>
      </c>
      <c r="E957" s="42" t="s">
        <v>5</v>
      </c>
      <c r="F957" s="42" t="s">
        <v>10</v>
      </c>
      <c r="G957" s="43">
        <v>0</v>
      </c>
      <c r="H957" s="193">
        <v>0</v>
      </c>
    </row>
    <row r="958" spans="1:8" x14ac:dyDescent="0.25">
      <c r="A958" s="25" t="str">
        <f t="shared" si="17"/>
        <v>Reg2012Accessory sinuses - C31MaleNon-Māori</v>
      </c>
      <c r="B958" s="42" t="s">
        <v>2</v>
      </c>
      <c r="C958" s="43">
        <v>2012</v>
      </c>
      <c r="D958" s="42" t="s">
        <v>259</v>
      </c>
      <c r="E958" s="42" t="s">
        <v>5</v>
      </c>
      <c r="F958" s="42" t="s">
        <v>11</v>
      </c>
      <c r="G958" s="43">
        <v>8</v>
      </c>
      <c r="H958" s="193">
        <v>0.3</v>
      </c>
    </row>
    <row r="959" spans="1:8" x14ac:dyDescent="0.25">
      <c r="A959" s="25" t="str">
        <f t="shared" si="17"/>
        <v>Reg2012Larynx - C32AllSexAllEth</v>
      </c>
      <c r="B959" s="42" t="s">
        <v>2</v>
      </c>
      <c r="C959" s="43">
        <v>2012</v>
      </c>
      <c r="D959" s="42" t="s">
        <v>25</v>
      </c>
      <c r="E959" s="42" t="s">
        <v>3</v>
      </c>
      <c r="F959" s="42" t="s">
        <v>12</v>
      </c>
      <c r="G959" s="43">
        <v>73</v>
      </c>
      <c r="H959" s="193">
        <v>1.1000000000000001</v>
      </c>
    </row>
    <row r="960" spans="1:8" x14ac:dyDescent="0.25">
      <c r="A960" s="25" t="str">
        <f t="shared" si="17"/>
        <v>Reg2012Larynx - C32AllSexMāori</v>
      </c>
      <c r="B960" s="42" t="s">
        <v>2</v>
      </c>
      <c r="C960" s="43">
        <v>2012</v>
      </c>
      <c r="D960" s="42" t="s">
        <v>25</v>
      </c>
      <c r="E960" s="42" t="s">
        <v>3</v>
      </c>
      <c r="F960" s="42" t="s">
        <v>10</v>
      </c>
      <c r="G960" s="43">
        <v>8</v>
      </c>
      <c r="H960" s="193">
        <v>1.6</v>
      </c>
    </row>
    <row r="961" spans="1:8" x14ac:dyDescent="0.25">
      <c r="A961" s="25" t="str">
        <f t="shared" si="17"/>
        <v>Reg2012Larynx - C32AllSexNon-Māori</v>
      </c>
      <c r="B961" s="42" t="s">
        <v>2</v>
      </c>
      <c r="C961" s="43">
        <v>2012</v>
      </c>
      <c r="D961" s="42" t="s">
        <v>25</v>
      </c>
      <c r="E961" s="42" t="s">
        <v>3</v>
      </c>
      <c r="F961" s="42" t="s">
        <v>11</v>
      </c>
      <c r="G961" s="43">
        <v>65</v>
      </c>
      <c r="H961" s="193">
        <v>1.1000000000000001</v>
      </c>
    </row>
    <row r="962" spans="1:8" x14ac:dyDescent="0.25">
      <c r="A962" s="25" t="str">
        <f t="shared" si="17"/>
        <v>Reg2012Larynx - C32FemaleAllEth</v>
      </c>
      <c r="B962" s="42" t="s">
        <v>2</v>
      </c>
      <c r="C962" s="43">
        <v>2012</v>
      </c>
      <c r="D962" s="42" t="s">
        <v>25</v>
      </c>
      <c r="E962" s="42" t="s">
        <v>4</v>
      </c>
      <c r="F962" s="42" t="s">
        <v>12</v>
      </c>
      <c r="G962" s="43">
        <v>14</v>
      </c>
      <c r="H962" s="193">
        <v>0.4</v>
      </c>
    </row>
    <row r="963" spans="1:8" x14ac:dyDescent="0.25">
      <c r="A963" s="25" t="str">
        <f t="shared" si="17"/>
        <v>Reg2012Larynx - C32FemaleMāori</v>
      </c>
      <c r="B963" s="42" t="s">
        <v>2</v>
      </c>
      <c r="C963" s="43">
        <v>2012</v>
      </c>
      <c r="D963" s="42" t="s">
        <v>25</v>
      </c>
      <c r="E963" s="42" t="s">
        <v>4</v>
      </c>
      <c r="F963" s="42" t="s">
        <v>10</v>
      </c>
      <c r="G963" s="43">
        <v>2</v>
      </c>
      <c r="H963" s="193">
        <v>0.8</v>
      </c>
    </row>
    <row r="964" spans="1:8" x14ac:dyDescent="0.25">
      <c r="A964" s="25" t="str">
        <f t="shared" si="17"/>
        <v>Reg2012Larynx - C32FemaleNon-Māori</v>
      </c>
      <c r="B964" s="42" t="s">
        <v>2</v>
      </c>
      <c r="C964" s="43">
        <v>2012</v>
      </c>
      <c r="D964" s="42" t="s">
        <v>25</v>
      </c>
      <c r="E964" s="42" t="s">
        <v>4</v>
      </c>
      <c r="F964" s="42" t="s">
        <v>11</v>
      </c>
      <c r="G964" s="43">
        <v>12</v>
      </c>
      <c r="H964" s="193">
        <v>0.4</v>
      </c>
    </row>
    <row r="965" spans="1:8" x14ac:dyDescent="0.25">
      <c r="A965" s="25" t="str">
        <f t="shared" si="17"/>
        <v>Reg2012Larynx - C32MaleAllEth</v>
      </c>
      <c r="B965" s="42" t="s">
        <v>2</v>
      </c>
      <c r="C965" s="43">
        <v>2012</v>
      </c>
      <c r="D965" s="42" t="s">
        <v>25</v>
      </c>
      <c r="E965" s="42" t="s">
        <v>5</v>
      </c>
      <c r="F965" s="42" t="s">
        <v>12</v>
      </c>
      <c r="G965" s="43">
        <v>59</v>
      </c>
      <c r="H965" s="193">
        <v>1.9</v>
      </c>
    </row>
    <row r="966" spans="1:8" x14ac:dyDescent="0.25">
      <c r="A966" s="25" t="str">
        <f t="shared" si="17"/>
        <v>Reg2012Larynx - C32MaleMāori</v>
      </c>
      <c r="B966" s="42" t="s">
        <v>2</v>
      </c>
      <c r="C966" s="43">
        <v>2012</v>
      </c>
      <c r="D966" s="42" t="s">
        <v>25</v>
      </c>
      <c r="E966" s="42" t="s">
        <v>5</v>
      </c>
      <c r="F966" s="42" t="s">
        <v>10</v>
      </c>
      <c r="G966" s="43">
        <v>6</v>
      </c>
      <c r="H966" s="193">
        <v>2.4</v>
      </c>
    </row>
    <row r="967" spans="1:8" x14ac:dyDescent="0.25">
      <c r="A967" s="25" t="str">
        <f t="shared" si="17"/>
        <v>Reg2012Larynx - C32MaleNon-Māori</v>
      </c>
      <c r="B967" s="42" t="s">
        <v>2</v>
      </c>
      <c r="C967" s="43">
        <v>2012</v>
      </c>
      <c r="D967" s="42" t="s">
        <v>25</v>
      </c>
      <c r="E967" s="42" t="s">
        <v>5</v>
      </c>
      <c r="F967" s="42" t="s">
        <v>11</v>
      </c>
      <c r="G967" s="43">
        <v>53</v>
      </c>
      <c r="H967" s="193">
        <v>1.8</v>
      </c>
    </row>
    <row r="968" spans="1:8" x14ac:dyDescent="0.25">
      <c r="A968" s="25" t="str">
        <f t="shared" si="17"/>
        <v>Reg2012Lung - C33-C34AllSexAllEth</v>
      </c>
      <c r="B968" s="42" t="s">
        <v>2</v>
      </c>
      <c r="C968" s="43">
        <v>2012</v>
      </c>
      <c r="D968" s="42" t="s">
        <v>47</v>
      </c>
      <c r="E968" s="42" t="s">
        <v>3</v>
      </c>
      <c r="F968" s="42" t="s">
        <v>12</v>
      </c>
      <c r="G968" s="43">
        <v>2027</v>
      </c>
      <c r="H968" s="193">
        <v>29.4</v>
      </c>
    </row>
    <row r="969" spans="1:8" x14ac:dyDescent="0.25">
      <c r="A969" s="25" t="str">
        <f t="shared" si="17"/>
        <v>Reg2012Lung - C33-C34AllSexMāori</v>
      </c>
      <c r="B969" s="42" t="s">
        <v>2</v>
      </c>
      <c r="C969" s="43">
        <v>2012</v>
      </c>
      <c r="D969" s="42" t="s">
        <v>47</v>
      </c>
      <c r="E969" s="42" t="s">
        <v>3</v>
      </c>
      <c r="F969" s="42" t="s">
        <v>10</v>
      </c>
      <c r="G969" s="43">
        <v>400</v>
      </c>
      <c r="H969" s="193">
        <v>82.9</v>
      </c>
    </row>
    <row r="970" spans="1:8" x14ac:dyDescent="0.25">
      <c r="A970" s="25" t="str">
        <f t="shared" si="17"/>
        <v>Reg2012Lung - C33-C34AllSexNon-Māori</v>
      </c>
      <c r="B970" s="42" t="s">
        <v>2</v>
      </c>
      <c r="C970" s="43">
        <v>2012</v>
      </c>
      <c r="D970" s="42" t="s">
        <v>47</v>
      </c>
      <c r="E970" s="42" t="s">
        <v>3</v>
      </c>
      <c r="F970" s="42" t="s">
        <v>11</v>
      </c>
      <c r="G970" s="43">
        <v>1627</v>
      </c>
      <c r="H970" s="193">
        <v>24.9</v>
      </c>
    </row>
    <row r="971" spans="1:8" x14ac:dyDescent="0.25">
      <c r="A971" s="25" t="str">
        <f t="shared" si="17"/>
        <v>Reg2012Lung - C33-C34FemaleAllEth</v>
      </c>
      <c r="B971" s="42" t="s">
        <v>2</v>
      </c>
      <c r="C971" s="43">
        <v>2012</v>
      </c>
      <c r="D971" s="42" t="s">
        <v>47</v>
      </c>
      <c r="E971" s="42" t="s">
        <v>4</v>
      </c>
      <c r="F971" s="42" t="s">
        <v>12</v>
      </c>
      <c r="G971" s="43">
        <v>968</v>
      </c>
      <c r="H971" s="193">
        <v>26.9</v>
      </c>
    </row>
    <row r="972" spans="1:8" x14ac:dyDescent="0.25">
      <c r="A972" s="25" t="str">
        <f t="shared" si="17"/>
        <v>Reg2012Lung - C33-C34FemaleMāori</v>
      </c>
      <c r="B972" s="42" t="s">
        <v>2</v>
      </c>
      <c r="C972" s="43">
        <v>2012</v>
      </c>
      <c r="D972" s="42" t="s">
        <v>47</v>
      </c>
      <c r="E972" s="42" t="s">
        <v>4</v>
      </c>
      <c r="F972" s="42" t="s">
        <v>10</v>
      </c>
      <c r="G972" s="43">
        <v>230</v>
      </c>
      <c r="H972" s="193">
        <v>88</v>
      </c>
    </row>
    <row r="973" spans="1:8" x14ac:dyDescent="0.25">
      <c r="A973" s="25" t="str">
        <f t="shared" si="17"/>
        <v>Reg2012Lung - C33-C34FemaleNon-Māori</v>
      </c>
      <c r="B973" s="42" t="s">
        <v>2</v>
      </c>
      <c r="C973" s="43">
        <v>2012</v>
      </c>
      <c r="D973" s="42" t="s">
        <v>47</v>
      </c>
      <c r="E973" s="42" t="s">
        <v>4</v>
      </c>
      <c r="F973" s="42" t="s">
        <v>11</v>
      </c>
      <c r="G973" s="43">
        <v>738</v>
      </c>
      <c r="H973" s="193">
        <v>21.7</v>
      </c>
    </row>
    <row r="974" spans="1:8" x14ac:dyDescent="0.25">
      <c r="A974" s="25" t="str">
        <f t="shared" si="17"/>
        <v>Reg2012Lung - C33-C34MaleAllEth</v>
      </c>
      <c r="B974" s="42" t="s">
        <v>2</v>
      </c>
      <c r="C974" s="43">
        <v>2012</v>
      </c>
      <c r="D974" s="42" t="s">
        <v>47</v>
      </c>
      <c r="E974" s="42" t="s">
        <v>5</v>
      </c>
      <c r="F974" s="42" t="s">
        <v>12</v>
      </c>
      <c r="G974" s="43">
        <v>1059</v>
      </c>
      <c r="H974" s="193">
        <v>32.5</v>
      </c>
    </row>
    <row r="975" spans="1:8" x14ac:dyDescent="0.25">
      <c r="A975" s="25" t="str">
        <f t="shared" si="17"/>
        <v>Reg2012Lung - C33-C34MaleMāori</v>
      </c>
      <c r="B975" s="42" t="s">
        <v>2</v>
      </c>
      <c r="C975" s="43">
        <v>2012</v>
      </c>
      <c r="D975" s="42" t="s">
        <v>47</v>
      </c>
      <c r="E975" s="42" t="s">
        <v>5</v>
      </c>
      <c r="F975" s="42" t="s">
        <v>10</v>
      </c>
      <c r="G975" s="43">
        <v>170</v>
      </c>
      <c r="H975" s="193">
        <v>77.5</v>
      </c>
    </row>
    <row r="976" spans="1:8" x14ac:dyDescent="0.25">
      <c r="A976" s="25" t="str">
        <f t="shared" si="17"/>
        <v>Reg2012Lung - C33-C34MaleNon-Māori</v>
      </c>
      <c r="B976" s="42" t="s">
        <v>2</v>
      </c>
      <c r="C976" s="43">
        <v>2012</v>
      </c>
      <c r="D976" s="42" t="s">
        <v>47</v>
      </c>
      <c r="E976" s="42" t="s">
        <v>5</v>
      </c>
      <c r="F976" s="42" t="s">
        <v>11</v>
      </c>
      <c r="G976" s="43">
        <v>889</v>
      </c>
      <c r="H976" s="193">
        <v>28.9</v>
      </c>
    </row>
    <row r="977" spans="1:8" x14ac:dyDescent="0.25">
      <c r="A977" s="25" t="str">
        <f t="shared" si="17"/>
        <v>Reg2012Thymus - C37AllSexAllEth</v>
      </c>
      <c r="B977" s="42" t="s">
        <v>2</v>
      </c>
      <c r="C977" s="43">
        <v>2012</v>
      </c>
      <c r="D977" s="42" t="s">
        <v>41</v>
      </c>
      <c r="E977" s="42" t="s">
        <v>3</v>
      </c>
      <c r="F977" s="42" t="s">
        <v>12</v>
      </c>
      <c r="G977" s="43">
        <v>17</v>
      </c>
      <c r="H977" s="193">
        <v>0.3</v>
      </c>
    </row>
    <row r="978" spans="1:8" x14ac:dyDescent="0.25">
      <c r="A978" s="25" t="str">
        <f t="shared" si="17"/>
        <v>Reg2012Thymus - C37AllSexMāori</v>
      </c>
      <c r="B978" s="42" t="s">
        <v>2</v>
      </c>
      <c r="C978" s="43">
        <v>2012</v>
      </c>
      <c r="D978" s="42" t="s">
        <v>41</v>
      </c>
      <c r="E978" s="42" t="s">
        <v>3</v>
      </c>
      <c r="F978" s="42" t="s">
        <v>10</v>
      </c>
      <c r="G978" s="43">
        <v>5</v>
      </c>
      <c r="H978" s="193">
        <v>1</v>
      </c>
    </row>
    <row r="979" spans="1:8" x14ac:dyDescent="0.25">
      <c r="A979" s="25" t="str">
        <f t="shared" si="17"/>
        <v>Reg2012Thymus - C37AllSexNon-Māori</v>
      </c>
      <c r="B979" s="42" t="s">
        <v>2</v>
      </c>
      <c r="C979" s="43">
        <v>2012</v>
      </c>
      <c r="D979" s="42" t="s">
        <v>41</v>
      </c>
      <c r="E979" s="42" t="s">
        <v>3</v>
      </c>
      <c r="F979" s="42" t="s">
        <v>11</v>
      </c>
      <c r="G979" s="43">
        <v>12</v>
      </c>
      <c r="H979" s="193">
        <v>0.2</v>
      </c>
    </row>
    <row r="980" spans="1:8" x14ac:dyDescent="0.25">
      <c r="A980" s="25" t="str">
        <f t="shared" si="17"/>
        <v>Reg2012Thymus - C37FemaleAllEth</v>
      </c>
      <c r="B980" s="42" t="s">
        <v>2</v>
      </c>
      <c r="C980" s="43">
        <v>2012</v>
      </c>
      <c r="D980" s="42" t="s">
        <v>41</v>
      </c>
      <c r="E980" s="42" t="s">
        <v>4</v>
      </c>
      <c r="F980" s="42" t="s">
        <v>12</v>
      </c>
      <c r="G980" s="43">
        <v>6</v>
      </c>
      <c r="H980" s="193">
        <v>0.2</v>
      </c>
    </row>
    <row r="981" spans="1:8" x14ac:dyDescent="0.25">
      <c r="A981" s="25" t="str">
        <f t="shared" si="17"/>
        <v>Reg2012Thymus - C37FemaleMāori</v>
      </c>
      <c r="B981" s="42" t="s">
        <v>2</v>
      </c>
      <c r="C981" s="43">
        <v>2012</v>
      </c>
      <c r="D981" s="42" t="s">
        <v>41</v>
      </c>
      <c r="E981" s="42" t="s">
        <v>4</v>
      </c>
      <c r="F981" s="42" t="s">
        <v>10</v>
      </c>
      <c r="G981" s="43">
        <v>1</v>
      </c>
      <c r="H981" s="193">
        <v>0.5</v>
      </c>
    </row>
    <row r="982" spans="1:8" x14ac:dyDescent="0.25">
      <c r="A982" s="25" t="str">
        <f t="shared" si="17"/>
        <v>Reg2012Thymus - C37FemaleNon-Māori</v>
      </c>
      <c r="B982" s="42" t="s">
        <v>2</v>
      </c>
      <c r="C982" s="43">
        <v>2012</v>
      </c>
      <c r="D982" s="42" t="s">
        <v>41</v>
      </c>
      <c r="E982" s="42" t="s">
        <v>4</v>
      </c>
      <c r="F982" s="42" t="s">
        <v>11</v>
      </c>
      <c r="G982" s="43">
        <v>5</v>
      </c>
      <c r="H982" s="193">
        <v>0.2</v>
      </c>
    </row>
    <row r="983" spans="1:8" x14ac:dyDescent="0.25">
      <c r="A983" s="25" t="str">
        <f t="shared" si="17"/>
        <v>Reg2012Thymus - C37MaleAllEth</v>
      </c>
      <c r="B983" s="42" t="s">
        <v>2</v>
      </c>
      <c r="C983" s="43">
        <v>2012</v>
      </c>
      <c r="D983" s="42" t="s">
        <v>41</v>
      </c>
      <c r="E983" s="42" t="s">
        <v>5</v>
      </c>
      <c r="F983" s="42" t="s">
        <v>12</v>
      </c>
      <c r="G983" s="43">
        <v>11</v>
      </c>
      <c r="H983" s="193">
        <v>0.4</v>
      </c>
    </row>
    <row r="984" spans="1:8" x14ac:dyDescent="0.25">
      <c r="A984" s="25" t="str">
        <f t="shared" si="17"/>
        <v>Reg2012Thymus - C37MaleMāori</v>
      </c>
      <c r="B984" s="42" t="s">
        <v>2</v>
      </c>
      <c r="C984" s="43">
        <v>2012</v>
      </c>
      <c r="D984" s="42" t="s">
        <v>41</v>
      </c>
      <c r="E984" s="42" t="s">
        <v>5</v>
      </c>
      <c r="F984" s="42" t="s">
        <v>10</v>
      </c>
      <c r="G984" s="43">
        <v>4</v>
      </c>
      <c r="H984" s="193">
        <v>1.6</v>
      </c>
    </row>
    <row r="985" spans="1:8" x14ac:dyDescent="0.25">
      <c r="A985" s="25" t="str">
        <f t="shared" si="17"/>
        <v>Reg2012Thymus - C37MaleNon-Māori</v>
      </c>
      <c r="B985" s="42" t="s">
        <v>2</v>
      </c>
      <c r="C985" s="43">
        <v>2012</v>
      </c>
      <c r="D985" s="42" t="s">
        <v>41</v>
      </c>
      <c r="E985" s="42" t="s">
        <v>5</v>
      </c>
      <c r="F985" s="42" t="s">
        <v>11</v>
      </c>
      <c r="G985" s="43">
        <v>7</v>
      </c>
      <c r="H985" s="193">
        <v>0.3</v>
      </c>
    </row>
    <row r="986" spans="1:8" x14ac:dyDescent="0.25">
      <c r="A986" s="25" t="str">
        <f t="shared" si="17"/>
        <v>Reg2012Heart, mediastinum and pleura - C38AllSexAllEth</v>
      </c>
      <c r="B986" s="42" t="s">
        <v>2</v>
      </c>
      <c r="C986" s="43">
        <v>2012</v>
      </c>
      <c r="D986" s="42" t="s">
        <v>260</v>
      </c>
      <c r="E986" s="42" t="s">
        <v>3</v>
      </c>
      <c r="F986" s="42" t="s">
        <v>12</v>
      </c>
      <c r="G986" s="43">
        <v>9</v>
      </c>
      <c r="H986" s="193">
        <v>0.2</v>
      </c>
    </row>
    <row r="987" spans="1:8" x14ac:dyDescent="0.25">
      <c r="A987" s="25" t="str">
        <f t="shared" si="17"/>
        <v>Reg2012Heart, mediastinum and pleura - C38AllSexMāori</v>
      </c>
      <c r="B987" s="42" t="s">
        <v>2</v>
      </c>
      <c r="C987" s="43">
        <v>2012</v>
      </c>
      <c r="D987" s="42" t="s">
        <v>260</v>
      </c>
      <c r="E987" s="42" t="s">
        <v>3</v>
      </c>
      <c r="F987" s="42" t="s">
        <v>10</v>
      </c>
      <c r="G987" s="43">
        <v>2</v>
      </c>
      <c r="H987" s="193">
        <v>0.3</v>
      </c>
    </row>
    <row r="988" spans="1:8" x14ac:dyDescent="0.25">
      <c r="A988" s="25" t="str">
        <f t="shared" si="17"/>
        <v>Reg2012Heart, mediastinum and pleura - C38AllSexNon-Māori</v>
      </c>
      <c r="B988" s="42" t="s">
        <v>2</v>
      </c>
      <c r="C988" s="43">
        <v>2012</v>
      </c>
      <c r="D988" s="42" t="s">
        <v>260</v>
      </c>
      <c r="E988" s="42" t="s">
        <v>3</v>
      </c>
      <c r="F988" s="42" t="s">
        <v>11</v>
      </c>
      <c r="G988" s="43">
        <v>7</v>
      </c>
      <c r="H988" s="193">
        <v>0.1</v>
      </c>
    </row>
    <row r="989" spans="1:8" x14ac:dyDescent="0.25">
      <c r="A989" s="25" t="str">
        <f t="shared" si="17"/>
        <v>Reg2012Heart, mediastinum and pleura - C38FemaleAllEth</v>
      </c>
      <c r="B989" s="42" t="s">
        <v>2</v>
      </c>
      <c r="C989" s="43">
        <v>2012</v>
      </c>
      <c r="D989" s="42" t="s">
        <v>260</v>
      </c>
      <c r="E989" s="42" t="s">
        <v>4</v>
      </c>
      <c r="F989" s="42" t="s">
        <v>12</v>
      </c>
      <c r="G989" s="43">
        <v>1</v>
      </c>
      <c r="H989" s="193">
        <v>0</v>
      </c>
    </row>
    <row r="990" spans="1:8" x14ac:dyDescent="0.25">
      <c r="A990" s="25" t="str">
        <f t="shared" si="17"/>
        <v>Reg2012Heart, mediastinum and pleura - C38FemaleMāori</v>
      </c>
      <c r="B990" s="42" t="s">
        <v>2</v>
      </c>
      <c r="C990" s="43">
        <v>2012</v>
      </c>
      <c r="D990" s="42" t="s">
        <v>260</v>
      </c>
      <c r="E990" s="42" t="s">
        <v>4</v>
      </c>
      <c r="F990" s="42" t="s">
        <v>10</v>
      </c>
      <c r="G990" s="43">
        <v>1</v>
      </c>
      <c r="H990" s="193">
        <v>0.4</v>
      </c>
    </row>
    <row r="991" spans="1:8" x14ac:dyDescent="0.25">
      <c r="A991" s="25" t="str">
        <f t="shared" si="17"/>
        <v>Reg2012Heart, mediastinum and pleura - C38FemaleNon-Māori</v>
      </c>
      <c r="B991" s="42" t="s">
        <v>2</v>
      </c>
      <c r="C991" s="43">
        <v>2012</v>
      </c>
      <c r="D991" s="42" t="s">
        <v>260</v>
      </c>
      <c r="E991" s="42" t="s">
        <v>4</v>
      </c>
      <c r="F991" s="42" t="s">
        <v>11</v>
      </c>
      <c r="G991" s="43">
        <v>0</v>
      </c>
      <c r="H991" s="193">
        <v>0</v>
      </c>
    </row>
    <row r="992" spans="1:8" x14ac:dyDescent="0.25">
      <c r="A992" s="25" t="str">
        <f t="shared" si="17"/>
        <v>Reg2012Heart, mediastinum and pleura - C38MaleAllEth</v>
      </c>
      <c r="B992" s="42" t="s">
        <v>2</v>
      </c>
      <c r="C992" s="43">
        <v>2012</v>
      </c>
      <c r="D992" s="42" t="s">
        <v>260</v>
      </c>
      <c r="E992" s="42" t="s">
        <v>5</v>
      </c>
      <c r="F992" s="42" t="s">
        <v>12</v>
      </c>
      <c r="G992" s="43">
        <v>8</v>
      </c>
      <c r="H992" s="193">
        <v>0.3</v>
      </c>
    </row>
    <row r="993" spans="1:8" x14ac:dyDescent="0.25">
      <c r="A993" s="25" t="str">
        <f t="shared" si="17"/>
        <v>Reg2012Heart, mediastinum and pleura - C38MaleMāori</v>
      </c>
      <c r="B993" s="42" t="s">
        <v>2</v>
      </c>
      <c r="C993" s="43">
        <v>2012</v>
      </c>
      <c r="D993" s="42" t="s">
        <v>260</v>
      </c>
      <c r="E993" s="42" t="s">
        <v>5</v>
      </c>
      <c r="F993" s="42" t="s">
        <v>10</v>
      </c>
      <c r="G993" s="43">
        <v>1</v>
      </c>
      <c r="H993" s="193">
        <v>0.2</v>
      </c>
    </row>
    <row r="994" spans="1:8" x14ac:dyDescent="0.25">
      <c r="A994" s="25" t="str">
        <f t="shared" si="17"/>
        <v>Reg2012Heart, mediastinum and pleura - C38MaleNon-Māori</v>
      </c>
      <c r="B994" s="42" t="s">
        <v>2</v>
      </c>
      <c r="C994" s="43">
        <v>2012</v>
      </c>
      <c r="D994" s="42" t="s">
        <v>260</v>
      </c>
      <c r="E994" s="42" t="s">
        <v>5</v>
      </c>
      <c r="F994" s="42" t="s">
        <v>11</v>
      </c>
      <c r="G994" s="43">
        <v>7</v>
      </c>
      <c r="H994" s="193">
        <v>0.3</v>
      </c>
    </row>
    <row r="995" spans="1:8" x14ac:dyDescent="0.25">
      <c r="A995" s="25" t="str">
        <f t="shared" si="17"/>
        <v>Reg2012Other respiratory and intrathoracic organs - C39AllSexAllEth</v>
      </c>
      <c r="B995" s="42" t="s">
        <v>2</v>
      </c>
      <c r="C995" s="43">
        <v>2012</v>
      </c>
      <c r="D995" s="42" t="s">
        <v>261</v>
      </c>
      <c r="E995" s="42" t="s">
        <v>3</v>
      </c>
      <c r="F995" s="42" t="s">
        <v>12</v>
      </c>
      <c r="G995" s="43">
        <v>0</v>
      </c>
      <c r="H995" s="193">
        <v>0</v>
      </c>
    </row>
    <row r="996" spans="1:8" x14ac:dyDescent="0.25">
      <c r="A996" s="25" t="str">
        <f t="shared" si="17"/>
        <v>Reg2012Other respiratory and intrathoracic organs - C39AllSexMāori</v>
      </c>
      <c r="B996" s="42" t="s">
        <v>2</v>
      </c>
      <c r="C996" s="43">
        <v>2012</v>
      </c>
      <c r="D996" s="42" t="s">
        <v>261</v>
      </c>
      <c r="E996" s="42" t="s">
        <v>3</v>
      </c>
      <c r="F996" s="42" t="s">
        <v>10</v>
      </c>
      <c r="G996" s="43">
        <v>0</v>
      </c>
      <c r="H996" s="193">
        <v>0</v>
      </c>
    </row>
    <row r="997" spans="1:8" x14ac:dyDescent="0.25">
      <c r="A997" s="25" t="str">
        <f t="shared" si="17"/>
        <v>Reg2012Other respiratory and intrathoracic organs - C39AllSexNon-Māori</v>
      </c>
      <c r="B997" s="42" t="s">
        <v>2</v>
      </c>
      <c r="C997" s="43">
        <v>2012</v>
      </c>
      <c r="D997" s="42" t="s">
        <v>261</v>
      </c>
      <c r="E997" s="42" t="s">
        <v>3</v>
      </c>
      <c r="F997" s="42" t="s">
        <v>11</v>
      </c>
      <c r="G997" s="43">
        <v>0</v>
      </c>
      <c r="H997" s="193">
        <v>0</v>
      </c>
    </row>
    <row r="998" spans="1:8" x14ac:dyDescent="0.25">
      <c r="A998" s="25" t="str">
        <f t="shared" si="17"/>
        <v>Reg2012Other respiratory and intrathoracic organs - C39FemaleAllEth</v>
      </c>
      <c r="B998" s="42" t="s">
        <v>2</v>
      </c>
      <c r="C998" s="43">
        <v>2012</v>
      </c>
      <c r="D998" s="42" t="s">
        <v>261</v>
      </c>
      <c r="E998" s="42" t="s">
        <v>4</v>
      </c>
      <c r="F998" s="42" t="s">
        <v>12</v>
      </c>
      <c r="G998" s="43">
        <v>0</v>
      </c>
      <c r="H998" s="193">
        <v>0</v>
      </c>
    </row>
    <row r="999" spans="1:8" x14ac:dyDescent="0.25">
      <c r="A999" s="25" t="str">
        <f t="shared" ref="A999:A1062" si="18">B999&amp;C999&amp;D999&amp;E999&amp;F999</f>
        <v>Reg2012Other respiratory and intrathoracic organs - C39FemaleMāori</v>
      </c>
      <c r="B999" s="42" t="s">
        <v>2</v>
      </c>
      <c r="C999" s="43">
        <v>2012</v>
      </c>
      <c r="D999" s="42" t="s">
        <v>261</v>
      </c>
      <c r="E999" s="42" t="s">
        <v>4</v>
      </c>
      <c r="F999" s="42" t="s">
        <v>10</v>
      </c>
      <c r="G999" s="43">
        <v>0</v>
      </c>
      <c r="H999" s="193">
        <v>0</v>
      </c>
    </row>
    <row r="1000" spans="1:8" x14ac:dyDescent="0.25">
      <c r="A1000" s="25" t="str">
        <f t="shared" si="18"/>
        <v>Reg2012Other respiratory and intrathoracic organs - C39FemaleNon-Māori</v>
      </c>
      <c r="B1000" s="42" t="s">
        <v>2</v>
      </c>
      <c r="C1000" s="43">
        <v>2012</v>
      </c>
      <c r="D1000" s="42" t="s">
        <v>261</v>
      </c>
      <c r="E1000" s="42" t="s">
        <v>4</v>
      </c>
      <c r="F1000" s="42" t="s">
        <v>11</v>
      </c>
      <c r="G1000" s="43">
        <v>0</v>
      </c>
      <c r="H1000" s="193">
        <v>0</v>
      </c>
    </row>
    <row r="1001" spans="1:8" x14ac:dyDescent="0.25">
      <c r="A1001" s="25" t="str">
        <f t="shared" si="18"/>
        <v>Reg2012Other respiratory and intrathoracic organs - C39MaleAllEth</v>
      </c>
      <c r="B1001" s="42" t="s">
        <v>2</v>
      </c>
      <c r="C1001" s="43">
        <v>2012</v>
      </c>
      <c r="D1001" s="42" t="s">
        <v>261</v>
      </c>
      <c r="E1001" s="42" t="s">
        <v>5</v>
      </c>
      <c r="F1001" s="42" t="s">
        <v>12</v>
      </c>
      <c r="G1001" s="43">
        <v>0</v>
      </c>
      <c r="H1001" s="193">
        <v>0</v>
      </c>
    </row>
    <row r="1002" spans="1:8" x14ac:dyDescent="0.25">
      <c r="A1002" s="25" t="str">
        <f t="shared" si="18"/>
        <v>Reg2012Other respiratory and intrathoracic organs - C39MaleMāori</v>
      </c>
      <c r="B1002" s="42" t="s">
        <v>2</v>
      </c>
      <c r="C1002" s="43">
        <v>2012</v>
      </c>
      <c r="D1002" s="42" t="s">
        <v>261</v>
      </c>
      <c r="E1002" s="42" t="s">
        <v>5</v>
      </c>
      <c r="F1002" s="42" t="s">
        <v>10</v>
      </c>
      <c r="G1002" s="43">
        <v>0</v>
      </c>
      <c r="H1002" s="193">
        <v>0</v>
      </c>
    </row>
    <row r="1003" spans="1:8" x14ac:dyDescent="0.25">
      <c r="A1003" s="25" t="str">
        <f t="shared" si="18"/>
        <v>Reg2012Other respiratory and intrathoracic organs - C39MaleNon-Māori</v>
      </c>
      <c r="B1003" s="42" t="s">
        <v>2</v>
      </c>
      <c r="C1003" s="43">
        <v>2012</v>
      </c>
      <c r="D1003" s="42" t="s">
        <v>261</v>
      </c>
      <c r="E1003" s="42" t="s">
        <v>5</v>
      </c>
      <c r="F1003" s="42" t="s">
        <v>11</v>
      </c>
      <c r="G1003" s="43">
        <v>0</v>
      </c>
      <c r="H1003" s="193">
        <v>0</v>
      </c>
    </row>
    <row r="1004" spans="1:8" x14ac:dyDescent="0.25">
      <c r="A1004" s="25" t="str">
        <f t="shared" si="18"/>
        <v>Reg2012Bone and articular cartilage - C40-C41AllSexAllEth</v>
      </c>
      <c r="B1004" s="42" t="s">
        <v>2</v>
      </c>
      <c r="C1004" s="43">
        <v>2012</v>
      </c>
      <c r="D1004" s="42" t="s">
        <v>262</v>
      </c>
      <c r="E1004" s="42" t="s">
        <v>3</v>
      </c>
      <c r="F1004" s="42" t="s">
        <v>12</v>
      </c>
      <c r="G1004" s="43">
        <v>55</v>
      </c>
      <c r="H1004" s="193">
        <v>1.2</v>
      </c>
    </row>
    <row r="1005" spans="1:8" x14ac:dyDescent="0.25">
      <c r="A1005" s="25" t="str">
        <f t="shared" si="18"/>
        <v>Reg2012Bone and articular cartilage - C40-C41AllSexMāori</v>
      </c>
      <c r="B1005" s="42" t="s">
        <v>2</v>
      </c>
      <c r="C1005" s="43">
        <v>2012</v>
      </c>
      <c r="D1005" s="42" t="s">
        <v>262</v>
      </c>
      <c r="E1005" s="42" t="s">
        <v>3</v>
      </c>
      <c r="F1005" s="42" t="s">
        <v>10</v>
      </c>
      <c r="G1005" s="43">
        <v>10</v>
      </c>
      <c r="H1005" s="193">
        <v>1.3</v>
      </c>
    </row>
    <row r="1006" spans="1:8" x14ac:dyDescent="0.25">
      <c r="A1006" s="25" t="str">
        <f t="shared" si="18"/>
        <v>Reg2012Bone and articular cartilage - C40-C41AllSexNon-Māori</v>
      </c>
      <c r="B1006" s="42" t="s">
        <v>2</v>
      </c>
      <c r="C1006" s="43">
        <v>2012</v>
      </c>
      <c r="D1006" s="42" t="s">
        <v>262</v>
      </c>
      <c r="E1006" s="42" t="s">
        <v>3</v>
      </c>
      <c r="F1006" s="42" t="s">
        <v>11</v>
      </c>
      <c r="G1006" s="43">
        <v>45</v>
      </c>
      <c r="H1006" s="193">
        <v>1.1000000000000001</v>
      </c>
    </row>
    <row r="1007" spans="1:8" x14ac:dyDescent="0.25">
      <c r="A1007" s="25" t="str">
        <f t="shared" si="18"/>
        <v>Reg2012Bone and articular cartilage - C40-C41FemaleAllEth</v>
      </c>
      <c r="B1007" s="42" t="s">
        <v>2</v>
      </c>
      <c r="C1007" s="43">
        <v>2012</v>
      </c>
      <c r="D1007" s="42" t="s">
        <v>262</v>
      </c>
      <c r="E1007" s="42" t="s">
        <v>4</v>
      </c>
      <c r="F1007" s="42" t="s">
        <v>12</v>
      </c>
      <c r="G1007" s="43">
        <v>26</v>
      </c>
      <c r="H1007" s="193">
        <v>1.2</v>
      </c>
    </row>
    <row r="1008" spans="1:8" x14ac:dyDescent="0.25">
      <c r="A1008" s="25" t="str">
        <f t="shared" si="18"/>
        <v>Reg2012Bone and articular cartilage - C40-C41FemaleMāori</v>
      </c>
      <c r="B1008" s="42" t="s">
        <v>2</v>
      </c>
      <c r="C1008" s="43">
        <v>2012</v>
      </c>
      <c r="D1008" s="42" t="s">
        <v>262</v>
      </c>
      <c r="E1008" s="42" t="s">
        <v>4</v>
      </c>
      <c r="F1008" s="42" t="s">
        <v>10</v>
      </c>
      <c r="G1008" s="43">
        <v>5</v>
      </c>
      <c r="H1008" s="193">
        <v>1.3</v>
      </c>
    </row>
    <row r="1009" spans="1:8" x14ac:dyDescent="0.25">
      <c r="A1009" s="25" t="str">
        <f t="shared" si="18"/>
        <v>Reg2012Bone and articular cartilage - C40-C41FemaleNon-Māori</v>
      </c>
      <c r="B1009" s="42" t="s">
        <v>2</v>
      </c>
      <c r="C1009" s="43">
        <v>2012</v>
      </c>
      <c r="D1009" s="42" t="s">
        <v>262</v>
      </c>
      <c r="E1009" s="42" t="s">
        <v>4</v>
      </c>
      <c r="F1009" s="42" t="s">
        <v>11</v>
      </c>
      <c r="G1009" s="43">
        <v>21</v>
      </c>
      <c r="H1009" s="193">
        <v>1.1000000000000001</v>
      </c>
    </row>
    <row r="1010" spans="1:8" x14ac:dyDescent="0.25">
      <c r="A1010" s="25" t="str">
        <f t="shared" si="18"/>
        <v>Reg2012Bone and articular cartilage - C40-C41MaleAllEth</v>
      </c>
      <c r="B1010" s="42" t="s">
        <v>2</v>
      </c>
      <c r="C1010" s="43">
        <v>2012</v>
      </c>
      <c r="D1010" s="42" t="s">
        <v>262</v>
      </c>
      <c r="E1010" s="42" t="s">
        <v>5</v>
      </c>
      <c r="F1010" s="42" t="s">
        <v>12</v>
      </c>
      <c r="G1010" s="43">
        <v>29</v>
      </c>
      <c r="H1010" s="193">
        <v>1.3</v>
      </c>
    </row>
    <row r="1011" spans="1:8" x14ac:dyDescent="0.25">
      <c r="A1011" s="25" t="str">
        <f t="shared" si="18"/>
        <v>Reg2012Bone and articular cartilage - C40-C41MaleMāori</v>
      </c>
      <c r="B1011" s="42" t="s">
        <v>2</v>
      </c>
      <c r="C1011" s="43">
        <v>2012</v>
      </c>
      <c r="D1011" s="42" t="s">
        <v>262</v>
      </c>
      <c r="E1011" s="42" t="s">
        <v>5</v>
      </c>
      <c r="F1011" s="42" t="s">
        <v>10</v>
      </c>
      <c r="G1011" s="43">
        <v>5</v>
      </c>
      <c r="H1011" s="193">
        <v>1.5</v>
      </c>
    </row>
    <row r="1012" spans="1:8" x14ac:dyDescent="0.25">
      <c r="A1012" s="25" t="str">
        <f t="shared" si="18"/>
        <v>Reg2012Bone and articular cartilage - C40-C41MaleNon-Māori</v>
      </c>
      <c r="B1012" s="42" t="s">
        <v>2</v>
      </c>
      <c r="C1012" s="43">
        <v>2012</v>
      </c>
      <c r="D1012" s="42" t="s">
        <v>262</v>
      </c>
      <c r="E1012" s="42" t="s">
        <v>5</v>
      </c>
      <c r="F1012" s="42" t="s">
        <v>11</v>
      </c>
      <c r="G1012" s="43">
        <v>24</v>
      </c>
      <c r="H1012" s="193">
        <v>1.2</v>
      </c>
    </row>
    <row r="1013" spans="1:8" x14ac:dyDescent="0.25">
      <c r="A1013" s="25" t="str">
        <f t="shared" si="18"/>
        <v>Reg2012Skin - C43-C44AllSexAllEth</v>
      </c>
      <c r="B1013" s="42" t="s">
        <v>2</v>
      </c>
      <c r="C1013" s="43">
        <v>2012</v>
      </c>
      <c r="D1013" s="42" t="s">
        <v>65</v>
      </c>
      <c r="E1013" s="42" t="s">
        <v>3</v>
      </c>
      <c r="F1013" s="42" t="s">
        <v>12</v>
      </c>
      <c r="G1013" s="43">
        <v>2455</v>
      </c>
      <c r="H1013" s="193">
        <v>38.700000000000003</v>
      </c>
    </row>
    <row r="1014" spans="1:8" x14ac:dyDescent="0.25">
      <c r="A1014" s="25" t="str">
        <f t="shared" si="18"/>
        <v>Reg2012Skin - C43-C44AllSexMāori</v>
      </c>
      <c r="B1014" s="42" t="s">
        <v>2</v>
      </c>
      <c r="C1014" s="43">
        <v>2012</v>
      </c>
      <c r="D1014" s="42" t="s">
        <v>65</v>
      </c>
      <c r="E1014" s="42" t="s">
        <v>3</v>
      </c>
      <c r="F1014" s="42" t="s">
        <v>10</v>
      </c>
      <c r="G1014" s="43">
        <v>39</v>
      </c>
      <c r="H1014" s="193">
        <v>7.5</v>
      </c>
    </row>
    <row r="1015" spans="1:8" x14ac:dyDescent="0.25">
      <c r="A1015" s="25" t="str">
        <f t="shared" si="18"/>
        <v>Reg2012Skin - C43-C44AllSexNon-Māori</v>
      </c>
      <c r="B1015" s="42" t="s">
        <v>2</v>
      </c>
      <c r="C1015" s="43">
        <v>2012</v>
      </c>
      <c r="D1015" s="42" t="s">
        <v>65</v>
      </c>
      <c r="E1015" s="42" t="s">
        <v>3</v>
      </c>
      <c r="F1015" s="42" t="s">
        <v>11</v>
      </c>
      <c r="G1015" s="43">
        <v>2416</v>
      </c>
      <c r="H1015" s="193">
        <v>41.8</v>
      </c>
    </row>
    <row r="1016" spans="1:8" x14ac:dyDescent="0.25">
      <c r="A1016" s="25" t="str">
        <f t="shared" si="18"/>
        <v>Reg2012Skin - C43-C44FemaleAllEth</v>
      </c>
      <c r="B1016" s="42" t="s">
        <v>2</v>
      </c>
      <c r="C1016" s="43">
        <v>2012</v>
      </c>
      <c r="D1016" s="42" t="s">
        <v>65</v>
      </c>
      <c r="E1016" s="42" t="s">
        <v>4</v>
      </c>
      <c r="F1016" s="42" t="s">
        <v>12</v>
      </c>
      <c r="G1016" s="43">
        <v>1155</v>
      </c>
      <c r="H1016" s="193">
        <v>35.200000000000003</v>
      </c>
    </row>
    <row r="1017" spans="1:8" x14ac:dyDescent="0.25">
      <c r="A1017" s="25" t="str">
        <f t="shared" si="18"/>
        <v>Reg2012Skin - C43-C44FemaleMāori</v>
      </c>
      <c r="B1017" s="42" t="s">
        <v>2</v>
      </c>
      <c r="C1017" s="43">
        <v>2012</v>
      </c>
      <c r="D1017" s="42" t="s">
        <v>65</v>
      </c>
      <c r="E1017" s="42" t="s">
        <v>4</v>
      </c>
      <c r="F1017" s="42" t="s">
        <v>10</v>
      </c>
      <c r="G1017" s="43">
        <v>26</v>
      </c>
      <c r="H1017" s="193">
        <v>9.1999999999999993</v>
      </c>
    </row>
    <row r="1018" spans="1:8" x14ac:dyDescent="0.25">
      <c r="A1018" s="25" t="str">
        <f t="shared" si="18"/>
        <v>Reg2012Skin - C43-C44FemaleNon-Māori</v>
      </c>
      <c r="B1018" s="42" t="s">
        <v>2</v>
      </c>
      <c r="C1018" s="43">
        <v>2012</v>
      </c>
      <c r="D1018" s="42" t="s">
        <v>65</v>
      </c>
      <c r="E1018" s="42" t="s">
        <v>4</v>
      </c>
      <c r="F1018" s="42" t="s">
        <v>11</v>
      </c>
      <c r="G1018" s="43">
        <v>1129</v>
      </c>
      <c r="H1018" s="193">
        <v>38.200000000000003</v>
      </c>
    </row>
    <row r="1019" spans="1:8" x14ac:dyDescent="0.25">
      <c r="A1019" s="25" t="str">
        <f t="shared" si="18"/>
        <v>Reg2012Skin - C43-C44MaleAllEth</v>
      </c>
      <c r="B1019" s="42" t="s">
        <v>2</v>
      </c>
      <c r="C1019" s="43">
        <v>2012</v>
      </c>
      <c r="D1019" s="42" t="s">
        <v>65</v>
      </c>
      <c r="E1019" s="42" t="s">
        <v>5</v>
      </c>
      <c r="F1019" s="42" t="s">
        <v>12</v>
      </c>
      <c r="G1019" s="43">
        <v>1300</v>
      </c>
      <c r="H1019" s="193">
        <v>42.6</v>
      </c>
    </row>
    <row r="1020" spans="1:8" x14ac:dyDescent="0.25">
      <c r="A1020" s="25" t="str">
        <f t="shared" si="18"/>
        <v>Reg2012Skin - C43-C44MaleMāori</v>
      </c>
      <c r="B1020" s="42" t="s">
        <v>2</v>
      </c>
      <c r="C1020" s="43">
        <v>2012</v>
      </c>
      <c r="D1020" s="42" t="s">
        <v>65</v>
      </c>
      <c r="E1020" s="42" t="s">
        <v>5</v>
      </c>
      <c r="F1020" s="42" t="s">
        <v>10</v>
      </c>
      <c r="G1020" s="43">
        <v>13</v>
      </c>
      <c r="H1020" s="193">
        <v>5.3</v>
      </c>
    </row>
    <row r="1021" spans="1:8" x14ac:dyDescent="0.25">
      <c r="A1021" s="25" t="str">
        <f t="shared" si="18"/>
        <v>Reg2012Skin - C43-C44MaleNon-Māori</v>
      </c>
      <c r="B1021" s="42" t="s">
        <v>2</v>
      </c>
      <c r="C1021" s="43">
        <v>2012</v>
      </c>
      <c r="D1021" s="42" t="s">
        <v>65</v>
      </c>
      <c r="E1021" s="42" t="s">
        <v>5</v>
      </c>
      <c r="F1021" s="42" t="s">
        <v>11</v>
      </c>
      <c r="G1021" s="43">
        <v>1287</v>
      </c>
      <c r="H1021" s="193">
        <v>46</v>
      </c>
    </row>
    <row r="1022" spans="1:8" x14ac:dyDescent="0.25">
      <c r="A1022" s="25" t="str">
        <f t="shared" si="18"/>
        <v>Reg2012Chapter - Bone and articular cartilage - C40-C41AllSexAllEth</v>
      </c>
      <c r="B1022" s="42" t="s">
        <v>2</v>
      </c>
      <c r="C1022" s="43">
        <v>2012</v>
      </c>
      <c r="D1022" s="42" t="s">
        <v>342</v>
      </c>
      <c r="E1022" s="42" t="s">
        <v>3</v>
      </c>
      <c r="F1022" s="42" t="s">
        <v>12</v>
      </c>
      <c r="G1022" s="43">
        <v>55</v>
      </c>
      <c r="H1022" s="193">
        <v>1.2</v>
      </c>
    </row>
    <row r="1023" spans="1:8" x14ac:dyDescent="0.25">
      <c r="A1023" s="25" t="str">
        <f t="shared" si="18"/>
        <v>Reg2012Chapter - Bone and articular cartilage - C40-C41AllSexMāori</v>
      </c>
      <c r="B1023" s="42" t="s">
        <v>2</v>
      </c>
      <c r="C1023" s="43">
        <v>2012</v>
      </c>
      <c r="D1023" s="42" t="s">
        <v>342</v>
      </c>
      <c r="E1023" s="42" t="s">
        <v>3</v>
      </c>
      <c r="F1023" s="42" t="s">
        <v>10</v>
      </c>
      <c r="G1023" s="43">
        <v>10</v>
      </c>
      <c r="H1023" s="193">
        <v>1.3</v>
      </c>
    </row>
    <row r="1024" spans="1:8" x14ac:dyDescent="0.25">
      <c r="A1024" s="25" t="str">
        <f t="shared" si="18"/>
        <v>Reg2012Chapter - Bone and articular cartilage - C40-C41AllSexNon-Māori</v>
      </c>
      <c r="B1024" s="42" t="s">
        <v>2</v>
      </c>
      <c r="C1024" s="43">
        <v>2012</v>
      </c>
      <c r="D1024" s="42" t="s">
        <v>342</v>
      </c>
      <c r="E1024" s="42" t="s">
        <v>3</v>
      </c>
      <c r="F1024" s="42" t="s">
        <v>11</v>
      </c>
      <c r="G1024" s="43">
        <v>45</v>
      </c>
      <c r="H1024" s="193">
        <v>1.1000000000000001</v>
      </c>
    </row>
    <row r="1025" spans="1:8" x14ac:dyDescent="0.25">
      <c r="A1025" s="25" t="str">
        <f t="shared" si="18"/>
        <v>Reg2012Chapter - Bone and articular cartilage - C40-C41FemaleAllEth</v>
      </c>
      <c r="B1025" s="42" t="s">
        <v>2</v>
      </c>
      <c r="C1025" s="43">
        <v>2012</v>
      </c>
      <c r="D1025" s="42" t="s">
        <v>342</v>
      </c>
      <c r="E1025" s="42" t="s">
        <v>4</v>
      </c>
      <c r="F1025" s="42" t="s">
        <v>12</v>
      </c>
      <c r="G1025" s="43">
        <v>26</v>
      </c>
      <c r="H1025" s="193">
        <v>1.2</v>
      </c>
    </row>
    <row r="1026" spans="1:8" x14ac:dyDescent="0.25">
      <c r="A1026" s="25" t="str">
        <f t="shared" si="18"/>
        <v>Reg2012Chapter - Bone and articular cartilage - C40-C41FemaleMāori</v>
      </c>
      <c r="B1026" s="42" t="s">
        <v>2</v>
      </c>
      <c r="C1026" s="43">
        <v>2012</v>
      </c>
      <c r="D1026" s="42" t="s">
        <v>342</v>
      </c>
      <c r="E1026" s="42" t="s">
        <v>4</v>
      </c>
      <c r="F1026" s="42" t="s">
        <v>10</v>
      </c>
      <c r="G1026" s="43">
        <v>5</v>
      </c>
      <c r="H1026" s="193">
        <v>1.3</v>
      </c>
    </row>
    <row r="1027" spans="1:8" x14ac:dyDescent="0.25">
      <c r="A1027" s="25" t="str">
        <f t="shared" si="18"/>
        <v>Reg2012Chapter - Bone and articular cartilage - C40-C41FemaleNon-Māori</v>
      </c>
      <c r="B1027" s="42" t="s">
        <v>2</v>
      </c>
      <c r="C1027" s="43">
        <v>2012</v>
      </c>
      <c r="D1027" s="42" t="s">
        <v>342</v>
      </c>
      <c r="E1027" s="42" t="s">
        <v>4</v>
      </c>
      <c r="F1027" s="42" t="s">
        <v>11</v>
      </c>
      <c r="G1027" s="43">
        <v>21</v>
      </c>
      <c r="H1027" s="193">
        <v>1.1000000000000001</v>
      </c>
    </row>
    <row r="1028" spans="1:8" x14ac:dyDescent="0.25">
      <c r="A1028" s="25" t="str">
        <f t="shared" si="18"/>
        <v>Reg2012Chapter - Bone and articular cartilage - C40-C41MaleAllEth</v>
      </c>
      <c r="B1028" s="42" t="s">
        <v>2</v>
      </c>
      <c r="C1028" s="43">
        <v>2012</v>
      </c>
      <c r="D1028" s="42" t="s">
        <v>342</v>
      </c>
      <c r="E1028" s="42" t="s">
        <v>5</v>
      </c>
      <c r="F1028" s="42" t="s">
        <v>12</v>
      </c>
      <c r="G1028" s="43">
        <v>29</v>
      </c>
      <c r="H1028" s="193">
        <v>1.3</v>
      </c>
    </row>
    <row r="1029" spans="1:8" x14ac:dyDescent="0.25">
      <c r="A1029" s="25" t="str">
        <f t="shared" si="18"/>
        <v>Reg2012Chapter - Bone and articular cartilage - C40-C41MaleMāori</v>
      </c>
      <c r="B1029" s="42" t="s">
        <v>2</v>
      </c>
      <c r="C1029" s="43">
        <v>2012</v>
      </c>
      <c r="D1029" s="42" t="s">
        <v>342</v>
      </c>
      <c r="E1029" s="42" t="s">
        <v>5</v>
      </c>
      <c r="F1029" s="42" t="s">
        <v>10</v>
      </c>
      <c r="G1029" s="43">
        <v>5</v>
      </c>
      <c r="H1029" s="193">
        <v>1.5</v>
      </c>
    </row>
    <row r="1030" spans="1:8" x14ac:dyDescent="0.25">
      <c r="A1030" s="25" t="str">
        <f t="shared" si="18"/>
        <v>Reg2012Chapter - Bone and articular cartilage - C40-C41MaleNon-Māori</v>
      </c>
      <c r="B1030" s="42" t="s">
        <v>2</v>
      </c>
      <c r="C1030" s="43">
        <v>2012</v>
      </c>
      <c r="D1030" s="42" t="s">
        <v>342</v>
      </c>
      <c r="E1030" s="42" t="s">
        <v>5</v>
      </c>
      <c r="F1030" s="42" t="s">
        <v>11</v>
      </c>
      <c r="G1030" s="43">
        <v>24</v>
      </c>
      <c r="H1030" s="193">
        <v>1.2</v>
      </c>
    </row>
    <row r="1031" spans="1:8" x14ac:dyDescent="0.25">
      <c r="A1031" s="25" t="str">
        <f t="shared" si="18"/>
        <v>Reg2012Melanoma - C43AllSexAllEth</v>
      </c>
      <c r="B1031" s="42" t="s">
        <v>2</v>
      </c>
      <c r="C1031" s="43">
        <v>2012</v>
      </c>
      <c r="D1031" s="42" t="s">
        <v>28</v>
      </c>
      <c r="E1031" s="42" t="s">
        <v>3</v>
      </c>
      <c r="F1031" s="42" t="s">
        <v>12</v>
      </c>
      <c r="G1031" s="43">
        <v>2324</v>
      </c>
      <c r="H1031" s="193">
        <v>36.9</v>
      </c>
    </row>
    <row r="1032" spans="1:8" x14ac:dyDescent="0.25">
      <c r="A1032" s="25" t="str">
        <f t="shared" si="18"/>
        <v>Reg2012Melanoma - C43AllSexMāori</v>
      </c>
      <c r="B1032" s="42" t="s">
        <v>2</v>
      </c>
      <c r="C1032" s="43">
        <v>2012</v>
      </c>
      <c r="D1032" s="42" t="s">
        <v>28</v>
      </c>
      <c r="E1032" s="42" t="s">
        <v>3</v>
      </c>
      <c r="F1032" s="42" t="s">
        <v>10</v>
      </c>
      <c r="G1032" s="43">
        <v>37</v>
      </c>
      <c r="H1032" s="193">
        <v>7</v>
      </c>
    </row>
    <row r="1033" spans="1:8" x14ac:dyDescent="0.25">
      <c r="A1033" s="25" t="str">
        <f t="shared" si="18"/>
        <v>Reg2012Melanoma - C43AllSexNon-Māori</v>
      </c>
      <c r="B1033" s="42" t="s">
        <v>2</v>
      </c>
      <c r="C1033" s="43">
        <v>2012</v>
      </c>
      <c r="D1033" s="42" t="s">
        <v>28</v>
      </c>
      <c r="E1033" s="42" t="s">
        <v>3</v>
      </c>
      <c r="F1033" s="42" t="s">
        <v>11</v>
      </c>
      <c r="G1033" s="43">
        <v>2287</v>
      </c>
      <c r="H1033" s="193">
        <v>39.9</v>
      </c>
    </row>
    <row r="1034" spans="1:8" x14ac:dyDescent="0.25">
      <c r="A1034" s="25" t="str">
        <f t="shared" si="18"/>
        <v>Reg2012Melanoma - C43FemaleAllEth</v>
      </c>
      <c r="B1034" s="42" t="s">
        <v>2</v>
      </c>
      <c r="C1034" s="43">
        <v>2012</v>
      </c>
      <c r="D1034" s="42" t="s">
        <v>28</v>
      </c>
      <c r="E1034" s="42" t="s">
        <v>4</v>
      </c>
      <c r="F1034" s="42" t="s">
        <v>12</v>
      </c>
      <c r="G1034" s="43">
        <v>1096</v>
      </c>
      <c r="H1034" s="193">
        <v>33.799999999999997</v>
      </c>
    </row>
    <row r="1035" spans="1:8" x14ac:dyDescent="0.25">
      <c r="A1035" s="25" t="str">
        <f t="shared" si="18"/>
        <v>Reg2012Melanoma - C43FemaleMāori</v>
      </c>
      <c r="B1035" s="42" t="s">
        <v>2</v>
      </c>
      <c r="C1035" s="43">
        <v>2012</v>
      </c>
      <c r="D1035" s="42" t="s">
        <v>28</v>
      </c>
      <c r="E1035" s="42" t="s">
        <v>4</v>
      </c>
      <c r="F1035" s="42" t="s">
        <v>10</v>
      </c>
      <c r="G1035" s="43">
        <v>24</v>
      </c>
      <c r="H1035" s="193">
        <v>8.4</v>
      </c>
    </row>
    <row r="1036" spans="1:8" x14ac:dyDescent="0.25">
      <c r="A1036" s="25" t="str">
        <f t="shared" si="18"/>
        <v>Reg2012Melanoma - C43FemaleNon-Māori</v>
      </c>
      <c r="B1036" s="42" t="s">
        <v>2</v>
      </c>
      <c r="C1036" s="43">
        <v>2012</v>
      </c>
      <c r="D1036" s="42" t="s">
        <v>28</v>
      </c>
      <c r="E1036" s="42" t="s">
        <v>4</v>
      </c>
      <c r="F1036" s="42" t="s">
        <v>11</v>
      </c>
      <c r="G1036" s="43">
        <v>1072</v>
      </c>
      <c r="H1036" s="193">
        <v>36.700000000000003</v>
      </c>
    </row>
    <row r="1037" spans="1:8" x14ac:dyDescent="0.25">
      <c r="A1037" s="25" t="str">
        <f t="shared" si="18"/>
        <v>Reg2012Melanoma - C43MaleAllEth</v>
      </c>
      <c r="B1037" s="42" t="s">
        <v>2</v>
      </c>
      <c r="C1037" s="43">
        <v>2012</v>
      </c>
      <c r="D1037" s="42" t="s">
        <v>28</v>
      </c>
      <c r="E1037" s="42" t="s">
        <v>5</v>
      </c>
      <c r="F1037" s="42" t="s">
        <v>12</v>
      </c>
      <c r="G1037" s="43">
        <v>1228</v>
      </c>
      <c r="H1037" s="193">
        <v>40.4</v>
      </c>
    </row>
    <row r="1038" spans="1:8" x14ac:dyDescent="0.25">
      <c r="A1038" s="25" t="str">
        <f t="shared" si="18"/>
        <v>Reg2012Melanoma - C43MaleMāori</v>
      </c>
      <c r="B1038" s="42" t="s">
        <v>2</v>
      </c>
      <c r="C1038" s="43">
        <v>2012</v>
      </c>
      <c r="D1038" s="42" t="s">
        <v>28</v>
      </c>
      <c r="E1038" s="42" t="s">
        <v>5</v>
      </c>
      <c r="F1038" s="42" t="s">
        <v>10</v>
      </c>
      <c r="G1038" s="43">
        <v>13</v>
      </c>
      <c r="H1038" s="193">
        <v>5.3</v>
      </c>
    </row>
    <row r="1039" spans="1:8" x14ac:dyDescent="0.25">
      <c r="A1039" s="25" t="str">
        <f t="shared" si="18"/>
        <v>Reg2012Melanoma - C43MaleNon-Māori</v>
      </c>
      <c r="B1039" s="42" t="s">
        <v>2</v>
      </c>
      <c r="C1039" s="43">
        <v>2012</v>
      </c>
      <c r="D1039" s="42" t="s">
        <v>28</v>
      </c>
      <c r="E1039" s="42" t="s">
        <v>5</v>
      </c>
      <c r="F1039" s="42" t="s">
        <v>11</v>
      </c>
      <c r="G1039" s="43">
        <v>1215</v>
      </c>
      <c r="H1039" s="193">
        <v>43.7</v>
      </c>
    </row>
    <row r="1040" spans="1:8" x14ac:dyDescent="0.25">
      <c r="A1040" s="25" t="str">
        <f t="shared" si="18"/>
        <v>Reg2012Non-melanoma - C44AllSexAllEth</v>
      </c>
      <c r="B1040" s="42" t="s">
        <v>2</v>
      </c>
      <c r="C1040" s="43">
        <v>2012</v>
      </c>
      <c r="D1040" s="42" t="s">
        <v>263</v>
      </c>
      <c r="E1040" s="42" t="s">
        <v>3</v>
      </c>
      <c r="F1040" s="42" t="s">
        <v>12</v>
      </c>
      <c r="G1040" s="43">
        <v>131</v>
      </c>
      <c r="H1040" s="193">
        <v>1.8</v>
      </c>
    </row>
    <row r="1041" spans="1:8" x14ac:dyDescent="0.25">
      <c r="A1041" s="25" t="str">
        <f t="shared" si="18"/>
        <v>Reg2012Non-melanoma - C44AllSexMāori</v>
      </c>
      <c r="B1041" s="42" t="s">
        <v>2</v>
      </c>
      <c r="C1041" s="43">
        <v>2012</v>
      </c>
      <c r="D1041" s="42" t="s">
        <v>263</v>
      </c>
      <c r="E1041" s="42" t="s">
        <v>3</v>
      </c>
      <c r="F1041" s="42" t="s">
        <v>10</v>
      </c>
      <c r="G1041" s="43">
        <v>2</v>
      </c>
      <c r="H1041" s="193">
        <v>0.4</v>
      </c>
    </row>
    <row r="1042" spans="1:8" x14ac:dyDescent="0.25">
      <c r="A1042" s="25" t="str">
        <f t="shared" si="18"/>
        <v>Reg2012Non-melanoma - C44AllSexNon-Māori</v>
      </c>
      <c r="B1042" s="42" t="s">
        <v>2</v>
      </c>
      <c r="C1042" s="43">
        <v>2012</v>
      </c>
      <c r="D1042" s="42" t="s">
        <v>263</v>
      </c>
      <c r="E1042" s="42" t="s">
        <v>3</v>
      </c>
      <c r="F1042" s="42" t="s">
        <v>11</v>
      </c>
      <c r="G1042" s="43">
        <v>129</v>
      </c>
      <c r="H1042" s="193">
        <v>1.9</v>
      </c>
    </row>
    <row r="1043" spans="1:8" x14ac:dyDescent="0.25">
      <c r="A1043" s="25" t="str">
        <f t="shared" si="18"/>
        <v>Reg2012Non-melanoma - C44FemaleAllEth</v>
      </c>
      <c r="B1043" s="42" t="s">
        <v>2</v>
      </c>
      <c r="C1043" s="43">
        <v>2012</v>
      </c>
      <c r="D1043" s="42" t="s">
        <v>263</v>
      </c>
      <c r="E1043" s="42" t="s">
        <v>4</v>
      </c>
      <c r="F1043" s="42" t="s">
        <v>12</v>
      </c>
      <c r="G1043" s="43">
        <v>59</v>
      </c>
      <c r="H1043" s="193">
        <v>1.4</v>
      </c>
    </row>
    <row r="1044" spans="1:8" x14ac:dyDescent="0.25">
      <c r="A1044" s="25" t="str">
        <f t="shared" si="18"/>
        <v>Reg2012Non-melanoma - C44FemaleMāori</v>
      </c>
      <c r="B1044" s="42" t="s">
        <v>2</v>
      </c>
      <c r="C1044" s="43">
        <v>2012</v>
      </c>
      <c r="D1044" s="42" t="s">
        <v>263</v>
      </c>
      <c r="E1044" s="42" t="s">
        <v>4</v>
      </c>
      <c r="F1044" s="42" t="s">
        <v>10</v>
      </c>
      <c r="G1044" s="43">
        <v>2</v>
      </c>
      <c r="H1044" s="193">
        <v>0.8</v>
      </c>
    </row>
    <row r="1045" spans="1:8" x14ac:dyDescent="0.25">
      <c r="A1045" s="25" t="str">
        <f t="shared" si="18"/>
        <v>Reg2012Non-melanoma - C44FemaleNon-Māori</v>
      </c>
      <c r="B1045" s="42" t="s">
        <v>2</v>
      </c>
      <c r="C1045" s="43">
        <v>2012</v>
      </c>
      <c r="D1045" s="42" t="s">
        <v>263</v>
      </c>
      <c r="E1045" s="42" t="s">
        <v>4</v>
      </c>
      <c r="F1045" s="42" t="s">
        <v>11</v>
      </c>
      <c r="G1045" s="43">
        <v>57</v>
      </c>
      <c r="H1045" s="193">
        <v>1.5</v>
      </c>
    </row>
    <row r="1046" spans="1:8" x14ac:dyDescent="0.25">
      <c r="A1046" s="25" t="str">
        <f t="shared" si="18"/>
        <v>Reg2012Non-melanoma - C44MaleAllEth</v>
      </c>
      <c r="B1046" s="42" t="s">
        <v>2</v>
      </c>
      <c r="C1046" s="43">
        <v>2012</v>
      </c>
      <c r="D1046" s="42" t="s">
        <v>263</v>
      </c>
      <c r="E1046" s="42" t="s">
        <v>5</v>
      </c>
      <c r="F1046" s="42" t="s">
        <v>12</v>
      </c>
      <c r="G1046" s="43">
        <v>72</v>
      </c>
      <c r="H1046" s="193">
        <v>2.2000000000000002</v>
      </c>
    </row>
    <row r="1047" spans="1:8" x14ac:dyDescent="0.25">
      <c r="A1047" s="25" t="str">
        <f t="shared" si="18"/>
        <v>Reg2012Non-melanoma - C44MaleMāori</v>
      </c>
      <c r="B1047" s="42" t="s">
        <v>2</v>
      </c>
      <c r="C1047" s="43">
        <v>2012</v>
      </c>
      <c r="D1047" s="42" t="s">
        <v>263</v>
      </c>
      <c r="E1047" s="42" t="s">
        <v>5</v>
      </c>
      <c r="F1047" s="42" t="s">
        <v>10</v>
      </c>
      <c r="G1047" s="43">
        <v>0</v>
      </c>
      <c r="H1047" s="193">
        <v>0</v>
      </c>
    </row>
    <row r="1048" spans="1:8" x14ac:dyDescent="0.25">
      <c r="A1048" s="25" t="str">
        <f t="shared" si="18"/>
        <v>Reg2012Non-melanoma - C44MaleNon-Māori</v>
      </c>
      <c r="B1048" s="42" t="s">
        <v>2</v>
      </c>
      <c r="C1048" s="43">
        <v>2012</v>
      </c>
      <c r="D1048" s="42" t="s">
        <v>263</v>
      </c>
      <c r="E1048" s="42" t="s">
        <v>5</v>
      </c>
      <c r="F1048" s="42" t="s">
        <v>11</v>
      </c>
      <c r="G1048" s="43">
        <v>72</v>
      </c>
      <c r="H1048" s="193">
        <v>2.4</v>
      </c>
    </row>
    <row r="1049" spans="1:8" x14ac:dyDescent="0.25">
      <c r="A1049" s="25" t="str">
        <f t="shared" si="18"/>
        <v>Reg2012Mesothelial and soft tissue - C45-C49AllSexAllEth</v>
      </c>
      <c r="B1049" s="42" t="s">
        <v>2</v>
      </c>
      <c r="C1049" s="43">
        <v>2012</v>
      </c>
      <c r="D1049" s="42" t="s">
        <v>264</v>
      </c>
      <c r="E1049" s="42" t="s">
        <v>3</v>
      </c>
      <c r="F1049" s="42" t="s">
        <v>12</v>
      </c>
      <c r="G1049" s="43">
        <v>250</v>
      </c>
      <c r="H1049" s="193">
        <v>4.0999999999999996</v>
      </c>
    </row>
    <row r="1050" spans="1:8" x14ac:dyDescent="0.25">
      <c r="A1050" s="25" t="str">
        <f t="shared" si="18"/>
        <v>Reg2012Mesothelial and soft tissue - C45-C49AllSexMāori</v>
      </c>
      <c r="B1050" s="42" t="s">
        <v>2</v>
      </c>
      <c r="C1050" s="43">
        <v>2012</v>
      </c>
      <c r="D1050" s="42" t="s">
        <v>264</v>
      </c>
      <c r="E1050" s="42" t="s">
        <v>3</v>
      </c>
      <c r="F1050" s="42" t="s">
        <v>10</v>
      </c>
      <c r="G1050" s="43">
        <v>21</v>
      </c>
      <c r="H1050" s="193">
        <v>3.5</v>
      </c>
    </row>
    <row r="1051" spans="1:8" x14ac:dyDescent="0.25">
      <c r="A1051" s="25" t="str">
        <f t="shared" si="18"/>
        <v>Reg2012Mesothelial and soft tissue - C45-C49AllSexNon-Māori</v>
      </c>
      <c r="B1051" s="42" t="s">
        <v>2</v>
      </c>
      <c r="C1051" s="43">
        <v>2012</v>
      </c>
      <c r="D1051" s="42" t="s">
        <v>264</v>
      </c>
      <c r="E1051" s="42" t="s">
        <v>3</v>
      </c>
      <c r="F1051" s="42" t="s">
        <v>11</v>
      </c>
      <c r="G1051" s="43">
        <v>229</v>
      </c>
      <c r="H1051" s="193">
        <v>4.0999999999999996</v>
      </c>
    </row>
    <row r="1052" spans="1:8" x14ac:dyDescent="0.25">
      <c r="A1052" s="25" t="str">
        <f t="shared" si="18"/>
        <v>Reg2012Mesothelial and soft tissue - C45-C49FemaleAllEth</v>
      </c>
      <c r="B1052" s="42" t="s">
        <v>2</v>
      </c>
      <c r="C1052" s="43">
        <v>2012</v>
      </c>
      <c r="D1052" s="42" t="s">
        <v>264</v>
      </c>
      <c r="E1052" s="42" t="s">
        <v>4</v>
      </c>
      <c r="F1052" s="42" t="s">
        <v>12</v>
      </c>
      <c r="G1052" s="43">
        <v>73</v>
      </c>
      <c r="H1052" s="193">
        <v>2.6</v>
      </c>
    </row>
    <row r="1053" spans="1:8" x14ac:dyDescent="0.25">
      <c r="A1053" s="25" t="str">
        <f t="shared" si="18"/>
        <v>Reg2012Mesothelial and soft tissue - C45-C49FemaleMāori</v>
      </c>
      <c r="B1053" s="42" t="s">
        <v>2</v>
      </c>
      <c r="C1053" s="43">
        <v>2012</v>
      </c>
      <c r="D1053" s="42" t="s">
        <v>264</v>
      </c>
      <c r="E1053" s="42" t="s">
        <v>4</v>
      </c>
      <c r="F1053" s="42" t="s">
        <v>10</v>
      </c>
      <c r="G1053" s="43">
        <v>12</v>
      </c>
      <c r="H1053" s="193">
        <v>3.9</v>
      </c>
    </row>
    <row r="1054" spans="1:8" x14ac:dyDescent="0.25">
      <c r="A1054" s="25" t="str">
        <f t="shared" si="18"/>
        <v>Reg2012Mesothelial and soft tissue - C45-C49FemaleNon-Māori</v>
      </c>
      <c r="B1054" s="42" t="s">
        <v>2</v>
      </c>
      <c r="C1054" s="43">
        <v>2012</v>
      </c>
      <c r="D1054" s="42" t="s">
        <v>264</v>
      </c>
      <c r="E1054" s="42" t="s">
        <v>4</v>
      </c>
      <c r="F1054" s="42" t="s">
        <v>11</v>
      </c>
      <c r="G1054" s="43">
        <v>61</v>
      </c>
      <c r="H1054" s="193">
        <v>2.4</v>
      </c>
    </row>
    <row r="1055" spans="1:8" x14ac:dyDescent="0.25">
      <c r="A1055" s="25" t="str">
        <f t="shared" si="18"/>
        <v>Reg2012Mesothelial and soft tissue - C45-C49MaleAllEth</v>
      </c>
      <c r="B1055" s="42" t="s">
        <v>2</v>
      </c>
      <c r="C1055" s="43">
        <v>2012</v>
      </c>
      <c r="D1055" s="42" t="s">
        <v>264</v>
      </c>
      <c r="E1055" s="42" t="s">
        <v>5</v>
      </c>
      <c r="F1055" s="42" t="s">
        <v>12</v>
      </c>
      <c r="G1055" s="43">
        <v>177</v>
      </c>
      <c r="H1055" s="193">
        <v>5.9</v>
      </c>
    </row>
    <row r="1056" spans="1:8" x14ac:dyDescent="0.25">
      <c r="A1056" s="25" t="str">
        <f t="shared" si="18"/>
        <v>Reg2012Mesothelial and soft tissue - C45-C49MaleMāori</v>
      </c>
      <c r="B1056" s="42" t="s">
        <v>2</v>
      </c>
      <c r="C1056" s="43">
        <v>2012</v>
      </c>
      <c r="D1056" s="42" t="s">
        <v>264</v>
      </c>
      <c r="E1056" s="42" t="s">
        <v>5</v>
      </c>
      <c r="F1056" s="42" t="s">
        <v>10</v>
      </c>
      <c r="G1056" s="43">
        <v>9</v>
      </c>
      <c r="H1056" s="193">
        <v>3.1</v>
      </c>
    </row>
    <row r="1057" spans="1:8" x14ac:dyDescent="0.25">
      <c r="A1057" s="25" t="str">
        <f t="shared" si="18"/>
        <v>Reg2012Mesothelial and soft tissue - C45-C49MaleNon-Māori</v>
      </c>
      <c r="B1057" s="42" t="s">
        <v>2</v>
      </c>
      <c r="C1057" s="43">
        <v>2012</v>
      </c>
      <c r="D1057" s="42" t="s">
        <v>264</v>
      </c>
      <c r="E1057" s="42" t="s">
        <v>5</v>
      </c>
      <c r="F1057" s="42" t="s">
        <v>11</v>
      </c>
      <c r="G1057" s="43">
        <v>168</v>
      </c>
      <c r="H1057" s="193">
        <v>6.1</v>
      </c>
    </row>
    <row r="1058" spans="1:8" x14ac:dyDescent="0.25">
      <c r="A1058" s="25" t="str">
        <f t="shared" si="18"/>
        <v>Reg2012Mesothelioma - C45AllSexAllEth</v>
      </c>
      <c r="B1058" s="42" t="s">
        <v>2</v>
      </c>
      <c r="C1058" s="43">
        <v>2012</v>
      </c>
      <c r="D1058" s="42" t="s">
        <v>30</v>
      </c>
      <c r="E1058" s="42" t="s">
        <v>3</v>
      </c>
      <c r="F1058" s="42" t="s">
        <v>12</v>
      </c>
      <c r="G1058" s="43">
        <v>93</v>
      </c>
      <c r="H1058" s="193">
        <v>1.3</v>
      </c>
    </row>
    <row r="1059" spans="1:8" x14ac:dyDescent="0.25">
      <c r="A1059" s="25" t="str">
        <f t="shared" si="18"/>
        <v>Reg2012Mesothelioma - C45AllSexMāori</v>
      </c>
      <c r="B1059" s="42" t="s">
        <v>2</v>
      </c>
      <c r="C1059" s="43">
        <v>2012</v>
      </c>
      <c r="D1059" s="42" t="s">
        <v>30</v>
      </c>
      <c r="E1059" s="42" t="s">
        <v>3</v>
      </c>
      <c r="F1059" s="42" t="s">
        <v>10</v>
      </c>
      <c r="G1059" s="43">
        <v>2</v>
      </c>
      <c r="H1059" s="193">
        <v>0.4</v>
      </c>
    </row>
    <row r="1060" spans="1:8" x14ac:dyDescent="0.25">
      <c r="A1060" s="25" t="str">
        <f t="shared" si="18"/>
        <v>Reg2012Mesothelioma - C45AllSexNon-Māori</v>
      </c>
      <c r="B1060" s="42" t="s">
        <v>2</v>
      </c>
      <c r="C1060" s="43">
        <v>2012</v>
      </c>
      <c r="D1060" s="42" t="s">
        <v>30</v>
      </c>
      <c r="E1060" s="42" t="s">
        <v>3</v>
      </c>
      <c r="F1060" s="42" t="s">
        <v>11</v>
      </c>
      <c r="G1060" s="43">
        <v>91</v>
      </c>
      <c r="H1060" s="193">
        <v>1.3</v>
      </c>
    </row>
    <row r="1061" spans="1:8" x14ac:dyDescent="0.25">
      <c r="A1061" s="25" t="str">
        <f t="shared" si="18"/>
        <v>Reg2012Mesothelioma - C45FemaleAllEth</v>
      </c>
      <c r="B1061" s="42" t="s">
        <v>2</v>
      </c>
      <c r="C1061" s="43">
        <v>2012</v>
      </c>
      <c r="D1061" s="42" t="s">
        <v>30</v>
      </c>
      <c r="E1061" s="42" t="s">
        <v>4</v>
      </c>
      <c r="F1061" s="42" t="s">
        <v>12</v>
      </c>
      <c r="G1061" s="43">
        <v>10</v>
      </c>
      <c r="H1061" s="193">
        <v>0.3</v>
      </c>
    </row>
    <row r="1062" spans="1:8" x14ac:dyDescent="0.25">
      <c r="A1062" s="25" t="str">
        <f t="shared" si="18"/>
        <v>Reg2012Mesothelioma - C45FemaleMāori</v>
      </c>
      <c r="B1062" s="42" t="s">
        <v>2</v>
      </c>
      <c r="C1062" s="43">
        <v>2012</v>
      </c>
      <c r="D1062" s="42" t="s">
        <v>30</v>
      </c>
      <c r="E1062" s="42" t="s">
        <v>4</v>
      </c>
      <c r="F1062" s="42" t="s">
        <v>10</v>
      </c>
      <c r="G1062" s="43">
        <v>1</v>
      </c>
      <c r="H1062" s="193">
        <v>0.4</v>
      </c>
    </row>
    <row r="1063" spans="1:8" x14ac:dyDescent="0.25">
      <c r="A1063" s="25" t="str">
        <f t="shared" ref="A1063:A1126" si="19">B1063&amp;C1063&amp;D1063&amp;E1063&amp;F1063</f>
        <v>Reg2012Mesothelioma - C45FemaleNon-Māori</v>
      </c>
      <c r="B1063" s="42" t="s">
        <v>2</v>
      </c>
      <c r="C1063" s="43">
        <v>2012</v>
      </c>
      <c r="D1063" s="42" t="s">
        <v>30</v>
      </c>
      <c r="E1063" s="42" t="s">
        <v>4</v>
      </c>
      <c r="F1063" s="42" t="s">
        <v>11</v>
      </c>
      <c r="G1063" s="43">
        <v>9</v>
      </c>
      <c r="H1063" s="193">
        <v>0.3</v>
      </c>
    </row>
    <row r="1064" spans="1:8" x14ac:dyDescent="0.25">
      <c r="A1064" s="25" t="str">
        <f t="shared" si="19"/>
        <v>Reg2012Mesothelioma - C45MaleAllEth</v>
      </c>
      <c r="B1064" s="42" t="s">
        <v>2</v>
      </c>
      <c r="C1064" s="43">
        <v>2012</v>
      </c>
      <c r="D1064" s="42" t="s">
        <v>30</v>
      </c>
      <c r="E1064" s="42" t="s">
        <v>5</v>
      </c>
      <c r="F1064" s="42" t="s">
        <v>12</v>
      </c>
      <c r="G1064" s="43">
        <v>83</v>
      </c>
      <c r="H1064" s="193">
        <v>2.4</v>
      </c>
    </row>
    <row r="1065" spans="1:8" x14ac:dyDescent="0.25">
      <c r="A1065" s="25" t="str">
        <f t="shared" si="19"/>
        <v>Reg2012Mesothelioma - C45MaleMāori</v>
      </c>
      <c r="B1065" s="42" t="s">
        <v>2</v>
      </c>
      <c r="C1065" s="43">
        <v>2012</v>
      </c>
      <c r="D1065" s="42" t="s">
        <v>30</v>
      </c>
      <c r="E1065" s="42" t="s">
        <v>5</v>
      </c>
      <c r="F1065" s="42" t="s">
        <v>10</v>
      </c>
      <c r="G1065" s="43">
        <v>1</v>
      </c>
      <c r="H1065" s="193">
        <v>0.5</v>
      </c>
    </row>
    <row r="1066" spans="1:8" x14ac:dyDescent="0.25">
      <c r="A1066" s="25" t="str">
        <f t="shared" si="19"/>
        <v>Reg2012Mesothelioma - C45MaleNon-Māori</v>
      </c>
      <c r="B1066" s="42" t="s">
        <v>2</v>
      </c>
      <c r="C1066" s="43">
        <v>2012</v>
      </c>
      <c r="D1066" s="42" t="s">
        <v>30</v>
      </c>
      <c r="E1066" s="42" t="s">
        <v>5</v>
      </c>
      <c r="F1066" s="42" t="s">
        <v>11</v>
      </c>
      <c r="G1066" s="43">
        <v>82</v>
      </c>
      <c r="H1066" s="193">
        <v>2.6</v>
      </c>
    </row>
    <row r="1067" spans="1:8" x14ac:dyDescent="0.25">
      <c r="A1067" s="25" t="str">
        <f t="shared" si="19"/>
        <v>Reg2012Kaposi sarcoma - C46AllSexAllEth</v>
      </c>
      <c r="B1067" s="42" t="s">
        <v>2</v>
      </c>
      <c r="C1067" s="43">
        <v>2012</v>
      </c>
      <c r="D1067" s="42" t="s">
        <v>265</v>
      </c>
      <c r="E1067" s="42" t="s">
        <v>3</v>
      </c>
      <c r="F1067" s="42" t="s">
        <v>12</v>
      </c>
      <c r="G1067" s="43">
        <v>3</v>
      </c>
      <c r="H1067" s="193">
        <v>0.1</v>
      </c>
    </row>
    <row r="1068" spans="1:8" x14ac:dyDescent="0.25">
      <c r="A1068" s="25" t="str">
        <f t="shared" si="19"/>
        <v>Reg2012Kaposi sarcoma - C46AllSexMāori</v>
      </c>
      <c r="B1068" s="42" t="s">
        <v>2</v>
      </c>
      <c r="C1068" s="43">
        <v>2012</v>
      </c>
      <c r="D1068" s="42" t="s">
        <v>265</v>
      </c>
      <c r="E1068" s="42" t="s">
        <v>3</v>
      </c>
      <c r="F1068" s="42" t="s">
        <v>10</v>
      </c>
      <c r="G1068" s="43">
        <v>0</v>
      </c>
      <c r="H1068" s="193">
        <v>0</v>
      </c>
    </row>
    <row r="1069" spans="1:8" x14ac:dyDescent="0.25">
      <c r="A1069" s="25" t="str">
        <f t="shared" si="19"/>
        <v>Reg2012Kaposi sarcoma - C46AllSexNon-Māori</v>
      </c>
      <c r="B1069" s="42" t="s">
        <v>2</v>
      </c>
      <c r="C1069" s="43">
        <v>2012</v>
      </c>
      <c r="D1069" s="42" t="s">
        <v>265</v>
      </c>
      <c r="E1069" s="42" t="s">
        <v>3</v>
      </c>
      <c r="F1069" s="42" t="s">
        <v>11</v>
      </c>
      <c r="G1069" s="43">
        <v>3</v>
      </c>
      <c r="H1069" s="193">
        <v>0.1</v>
      </c>
    </row>
    <row r="1070" spans="1:8" x14ac:dyDescent="0.25">
      <c r="A1070" s="25" t="str">
        <f t="shared" si="19"/>
        <v>Reg2012Kaposi sarcoma - C46FemaleAllEth</v>
      </c>
      <c r="B1070" s="42" t="s">
        <v>2</v>
      </c>
      <c r="C1070" s="43">
        <v>2012</v>
      </c>
      <c r="D1070" s="42" t="s">
        <v>265</v>
      </c>
      <c r="E1070" s="42" t="s">
        <v>4</v>
      </c>
      <c r="F1070" s="42" t="s">
        <v>12</v>
      </c>
      <c r="G1070" s="43">
        <v>0</v>
      </c>
      <c r="H1070" s="193">
        <v>0</v>
      </c>
    </row>
    <row r="1071" spans="1:8" x14ac:dyDescent="0.25">
      <c r="A1071" s="25" t="str">
        <f t="shared" si="19"/>
        <v>Reg2012Kaposi sarcoma - C46FemaleMāori</v>
      </c>
      <c r="B1071" s="42" t="s">
        <v>2</v>
      </c>
      <c r="C1071" s="43">
        <v>2012</v>
      </c>
      <c r="D1071" s="42" t="s">
        <v>265</v>
      </c>
      <c r="E1071" s="42" t="s">
        <v>4</v>
      </c>
      <c r="F1071" s="42" t="s">
        <v>10</v>
      </c>
      <c r="G1071" s="43">
        <v>0</v>
      </c>
      <c r="H1071" s="193">
        <v>0</v>
      </c>
    </row>
    <row r="1072" spans="1:8" x14ac:dyDescent="0.25">
      <c r="A1072" s="25" t="str">
        <f t="shared" si="19"/>
        <v>Reg2012Kaposi sarcoma - C46FemaleNon-Māori</v>
      </c>
      <c r="B1072" s="42" t="s">
        <v>2</v>
      </c>
      <c r="C1072" s="43">
        <v>2012</v>
      </c>
      <c r="D1072" s="42" t="s">
        <v>265</v>
      </c>
      <c r="E1072" s="42" t="s">
        <v>4</v>
      </c>
      <c r="F1072" s="42" t="s">
        <v>11</v>
      </c>
      <c r="G1072" s="43">
        <v>0</v>
      </c>
      <c r="H1072" s="193">
        <v>0</v>
      </c>
    </row>
    <row r="1073" spans="1:8" x14ac:dyDescent="0.25">
      <c r="A1073" s="25" t="str">
        <f t="shared" si="19"/>
        <v>Reg2012Kaposi sarcoma - C46MaleAllEth</v>
      </c>
      <c r="B1073" s="42" t="s">
        <v>2</v>
      </c>
      <c r="C1073" s="43">
        <v>2012</v>
      </c>
      <c r="D1073" s="42" t="s">
        <v>265</v>
      </c>
      <c r="E1073" s="42" t="s">
        <v>5</v>
      </c>
      <c r="F1073" s="42" t="s">
        <v>12</v>
      </c>
      <c r="G1073" s="43">
        <v>3</v>
      </c>
      <c r="H1073" s="193">
        <v>0.1</v>
      </c>
    </row>
    <row r="1074" spans="1:8" x14ac:dyDescent="0.25">
      <c r="A1074" s="25" t="str">
        <f t="shared" si="19"/>
        <v>Reg2012Kaposi sarcoma - C46MaleMāori</v>
      </c>
      <c r="B1074" s="42" t="s">
        <v>2</v>
      </c>
      <c r="C1074" s="43">
        <v>2012</v>
      </c>
      <c r="D1074" s="42" t="s">
        <v>265</v>
      </c>
      <c r="E1074" s="42" t="s">
        <v>5</v>
      </c>
      <c r="F1074" s="42" t="s">
        <v>10</v>
      </c>
      <c r="G1074" s="43">
        <v>0</v>
      </c>
      <c r="H1074" s="193">
        <v>0</v>
      </c>
    </row>
    <row r="1075" spans="1:8" x14ac:dyDescent="0.25">
      <c r="A1075" s="25" t="str">
        <f t="shared" si="19"/>
        <v>Reg2012Kaposi sarcoma - C46MaleNon-Māori</v>
      </c>
      <c r="B1075" s="42" t="s">
        <v>2</v>
      </c>
      <c r="C1075" s="43">
        <v>2012</v>
      </c>
      <c r="D1075" s="42" t="s">
        <v>265</v>
      </c>
      <c r="E1075" s="42" t="s">
        <v>5</v>
      </c>
      <c r="F1075" s="42" t="s">
        <v>11</v>
      </c>
      <c r="G1075" s="43">
        <v>3</v>
      </c>
      <c r="H1075" s="193">
        <v>0.1</v>
      </c>
    </row>
    <row r="1076" spans="1:8" x14ac:dyDescent="0.25">
      <c r="A1076" s="25" t="str">
        <f t="shared" si="19"/>
        <v>Reg2012Peripheral nerves and autonomic nervous system - C47AllSexAllEth</v>
      </c>
      <c r="B1076" s="42" t="s">
        <v>2</v>
      </c>
      <c r="C1076" s="43">
        <v>2012</v>
      </c>
      <c r="D1076" s="42" t="s">
        <v>266</v>
      </c>
      <c r="E1076" s="42" t="s">
        <v>3</v>
      </c>
      <c r="F1076" s="42" t="s">
        <v>12</v>
      </c>
      <c r="G1076" s="43">
        <v>10</v>
      </c>
      <c r="H1076" s="193">
        <v>0.2</v>
      </c>
    </row>
    <row r="1077" spans="1:8" x14ac:dyDescent="0.25">
      <c r="A1077" s="25" t="str">
        <f t="shared" si="19"/>
        <v>Reg2012Peripheral nerves and autonomic nervous system - C47AllSexMāori</v>
      </c>
      <c r="B1077" s="42" t="s">
        <v>2</v>
      </c>
      <c r="C1077" s="43">
        <v>2012</v>
      </c>
      <c r="D1077" s="42" t="s">
        <v>266</v>
      </c>
      <c r="E1077" s="42" t="s">
        <v>3</v>
      </c>
      <c r="F1077" s="42" t="s">
        <v>10</v>
      </c>
      <c r="G1077" s="43">
        <v>1</v>
      </c>
      <c r="H1077" s="193">
        <v>0.2</v>
      </c>
    </row>
    <row r="1078" spans="1:8" x14ac:dyDescent="0.25">
      <c r="A1078" s="25" t="str">
        <f t="shared" si="19"/>
        <v>Reg2012Peripheral nerves and autonomic nervous system - C47AllSexNon-Māori</v>
      </c>
      <c r="B1078" s="42" t="s">
        <v>2</v>
      </c>
      <c r="C1078" s="43">
        <v>2012</v>
      </c>
      <c r="D1078" s="42" t="s">
        <v>266</v>
      </c>
      <c r="E1078" s="42" t="s">
        <v>3</v>
      </c>
      <c r="F1078" s="42" t="s">
        <v>11</v>
      </c>
      <c r="G1078" s="43">
        <v>9</v>
      </c>
      <c r="H1078" s="193">
        <v>0.3</v>
      </c>
    </row>
    <row r="1079" spans="1:8" x14ac:dyDescent="0.25">
      <c r="A1079" s="25" t="str">
        <f t="shared" si="19"/>
        <v>Reg2012Peripheral nerves and autonomic nervous system - C47FemaleAllEth</v>
      </c>
      <c r="B1079" s="42" t="s">
        <v>2</v>
      </c>
      <c r="C1079" s="43">
        <v>2012</v>
      </c>
      <c r="D1079" s="42" t="s">
        <v>266</v>
      </c>
      <c r="E1079" s="42" t="s">
        <v>4</v>
      </c>
      <c r="F1079" s="42" t="s">
        <v>12</v>
      </c>
      <c r="G1079" s="43">
        <v>4</v>
      </c>
      <c r="H1079" s="193">
        <v>0.2</v>
      </c>
    </row>
    <row r="1080" spans="1:8" x14ac:dyDescent="0.25">
      <c r="A1080" s="25" t="str">
        <f t="shared" si="19"/>
        <v>Reg2012Peripheral nerves and autonomic nervous system - C47FemaleMāori</v>
      </c>
      <c r="B1080" s="42" t="s">
        <v>2</v>
      </c>
      <c r="C1080" s="43">
        <v>2012</v>
      </c>
      <c r="D1080" s="42" t="s">
        <v>266</v>
      </c>
      <c r="E1080" s="42" t="s">
        <v>4</v>
      </c>
      <c r="F1080" s="42" t="s">
        <v>10</v>
      </c>
      <c r="G1080" s="43">
        <v>1</v>
      </c>
      <c r="H1080" s="193">
        <v>0.3</v>
      </c>
    </row>
    <row r="1081" spans="1:8" x14ac:dyDescent="0.25">
      <c r="A1081" s="25" t="str">
        <f t="shared" si="19"/>
        <v>Reg2012Peripheral nerves and autonomic nervous system - C47FemaleNon-Māori</v>
      </c>
      <c r="B1081" s="42" t="s">
        <v>2</v>
      </c>
      <c r="C1081" s="43">
        <v>2012</v>
      </c>
      <c r="D1081" s="42" t="s">
        <v>266</v>
      </c>
      <c r="E1081" s="42" t="s">
        <v>4</v>
      </c>
      <c r="F1081" s="42" t="s">
        <v>11</v>
      </c>
      <c r="G1081" s="43">
        <v>3</v>
      </c>
      <c r="H1081" s="193">
        <v>0.2</v>
      </c>
    </row>
    <row r="1082" spans="1:8" x14ac:dyDescent="0.25">
      <c r="A1082" s="25" t="str">
        <f t="shared" si="19"/>
        <v>Reg2012Peripheral nerves and autonomic nervous system - C47MaleAllEth</v>
      </c>
      <c r="B1082" s="42" t="s">
        <v>2</v>
      </c>
      <c r="C1082" s="43">
        <v>2012</v>
      </c>
      <c r="D1082" s="42" t="s">
        <v>266</v>
      </c>
      <c r="E1082" s="42" t="s">
        <v>5</v>
      </c>
      <c r="F1082" s="42" t="s">
        <v>12</v>
      </c>
      <c r="G1082" s="43">
        <v>6</v>
      </c>
      <c r="H1082" s="193">
        <v>0.3</v>
      </c>
    </row>
    <row r="1083" spans="1:8" x14ac:dyDescent="0.25">
      <c r="A1083" s="25" t="str">
        <f t="shared" si="19"/>
        <v>Reg2012Peripheral nerves and autonomic nervous system - C47MaleMāori</v>
      </c>
      <c r="B1083" s="42" t="s">
        <v>2</v>
      </c>
      <c r="C1083" s="43">
        <v>2012</v>
      </c>
      <c r="D1083" s="42" t="s">
        <v>266</v>
      </c>
      <c r="E1083" s="42" t="s">
        <v>5</v>
      </c>
      <c r="F1083" s="42" t="s">
        <v>10</v>
      </c>
      <c r="G1083" s="43">
        <v>0</v>
      </c>
      <c r="H1083" s="193">
        <v>0</v>
      </c>
    </row>
    <row r="1084" spans="1:8" x14ac:dyDescent="0.25">
      <c r="A1084" s="25" t="str">
        <f t="shared" si="19"/>
        <v>Reg2012Peripheral nerves and autonomic nervous system - C47MaleNon-Māori</v>
      </c>
      <c r="B1084" s="42" t="s">
        <v>2</v>
      </c>
      <c r="C1084" s="43">
        <v>2012</v>
      </c>
      <c r="D1084" s="42" t="s">
        <v>266</v>
      </c>
      <c r="E1084" s="42" t="s">
        <v>5</v>
      </c>
      <c r="F1084" s="42" t="s">
        <v>11</v>
      </c>
      <c r="G1084" s="43">
        <v>6</v>
      </c>
      <c r="H1084" s="193">
        <v>0.3</v>
      </c>
    </row>
    <row r="1085" spans="1:8" x14ac:dyDescent="0.25">
      <c r="A1085" s="25" t="str">
        <f t="shared" si="19"/>
        <v>Reg2012Peritoneum - C48AllSexAllEth</v>
      </c>
      <c r="B1085" s="42" t="s">
        <v>2</v>
      </c>
      <c r="C1085" s="43">
        <v>2012</v>
      </c>
      <c r="D1085" s="42" t="s">
        <v>267</v>
      </c>
      <c r="E1085" s="42" t="s">
        <v>3</v>
      </c>
      <c r="F1085" s="42" t="s">
        <v>12</v>
      </c>
      <c r="G1085" s="43">
        <v>30</v>
      </c>
      <c r="H1085" s="193">
        <v>0.5</v>
      </c>
    </row>
    <row r="1086" spans="1:8" x14ac:dyDescent="0.25">
      <c r="A1086" s="25" t="str">
        <f t="shared" si="19"/>
        <v>Reg2012Peritoneum - C48AllSexMāori</v>
      </c>
      <c r="B1086" s="42" t="s">
        <v>2</v>
      </c>
      <c r="C1086" s="43">
        <v>2012</v>
      </c>
      <c r="D1086" s="42" t="s">
        <v>267</v>
      </c>
      <c r="E1086" s="42" t="s">
        <v>3</v>
      </c>
      <c r="F1086" s="42" t="s">
        <v>10</v>
      </c>
      <c r="G1086" s="43">
        <v>6</v>
      </c>
      <c r="H1086" s="193">
        <v>1.1000000000000001</v>
      </c>
    </row>
    <row r="1087" spans="1:8" x14ac:dyDescent="0.25">
      <c r="A1087" s="25" t="str">
        <f t="shared" si="19"/>
        <v>Reg2012Peritoneum - C48AllSexNon-Māori</v>
      </c>
      <c r="B1087" s="42" t="s">
        <v>2</v>
      </c>
      <c r="C1087" s="43">
        <v>2012</v>
      </c>
      <c r="D1087" s="42" t="s">
        <v>267</v>
      </c>
      <c r="E1087" s="42" t="s">
        <v>3</v>
      </c>
      <c r="F1087" s="42" t="s">
        <v>11</v>
      </c>
      <c r="G1087" s="43">
        <v>24</v>
      </c>
      <c r="H1087" s="193">
        <v>0.4</v>
      </c>
    </row>
    <row r="1088" spans="1:8" x14ac:dyDescent="0.25">
      <c r="A1088" s="25" t="str">
        <f t="shared" si="19"/>
        <v>Reg2012Peritoneum - C48FemaleAllEth</v>
      </c>
      <c r="B1088" s="42" t="s">
        <v>2</v>
      </c>
      <c r="C1088" s="43">
        <v>2012</v>
      </c>
      <c r="D1088" s="42" t="s">
        <v>267</v>
      </c>
      <c r="E1088" s="42" t="s">
        <v>4</v>
      </c>
      <c r="F1088" s="42" t="s">
        <v>12</v>
      </c>
      <c r="G1088" s="43">
        <v>19</v>
      </c>
      <c r="H1088" s="193">
        <v>0.6</v>
      </c>
    </row>
    <row r="1089" spans="1:8" x14ac:dyDescent="0.25">
      <c r="A1089" s="25" t="str">
        <f t="shared" si="19"/>
        <v>Reg2012Peritoneum - C48FemaleMāori</v>
      </c>
      <c r="B1089" s="42" t="s">
        <v>2</v>
      </c>
      <c r="C1089" s="43">
        <v>2012</v>
      </c>
      <c r="D1089" s="42" t="s">
        <v>267</v>
      </c>
      <c r="E1089" s="42" t="s">
        <v>4</v>
      </c>
      <c r="F1089" s="42" t="s">
        <v>10</v>
      </c>
      <c r="G1089" s="43">
        <v>5</v>
      </c>
      <c r="H1089" s="193">
        <v>1.7</v>
      </c>
    </row>
    <row r="1090" spans="1:8" x14ac:dyDescent="0.25">
      <c r="A1090" s="25" t="str">
        <f t="shared" si="19"/>
        <v>Reg2012Peritoneum - C48FemaleNon-Māori</v>
      </c>
      <c r="B1090" s="42" t="s">
        <v>2</v>
      </c>
      <c r="C1090" s="43">
        <v>2012</v>
      </c>
      <c r="D1090" s="42" t="s">
        <v>267</v>
      </c>
      <c r="E1090" s="42" t="s">
        <v>4</v>
      </c>
      <c r="F1090" s="42" t="s">
        <v>11</v>
      </c>
      <c r="G1090" s="43">
        <v>14</v>
      </c>
      <c r="H1090" s="193">
        <v>0.5</v>
      </c>
    </row>
    <row r="1091" spans="1:8" x14ac:dyDescent="0.25">
      <c r="A1091" s="25" t="str">
        <f t="shared" si="19"/>
        <v>Reg2012Peritoneum - C48MaleAllEth</v>
      </c>
      <c r="B1091" s="42" t="s">
        <v>2</v>
      </c>
      <c r="C1091" s="43">
        <v>2012</v>
      </c>
      <c r="D1091" s="42" t="s">
        <v>267</v>
      </c>
      <c r="E1091" s="42" t="s">
        <v>5</v>
      </c>
      <c r="F1091" s="42" t="s">
        <v>12</v>
      </c>
      <c r="G1091" s="43">
        <v>11</v>
      </c>
      <c r="H1091" s="193">
        <v>0.4</v>
      </c>
    </row>
    <row r="1092" spans="1:8" x14ac:dyDescent="0.25">
      <c r="A1092" s="25" t="str">
        <f t="shared" si="19"/>
        <v>Reg2012Peritoneum - C48MaleMāori</v>
      </c>
      <c r="B1092" s="42" t="s">
        <v>2</v>
      </c>
      <c r="C1092" s="43">
        <v>2012</v>
      </c>
      <c r="D1092" s="42" t="s">
        <v>267</v>
      </c>
      <c r="E1092" s="42" t="s">
        <v>5</v>
      </c>
      <c r="F1092" s="42" t="s">
        <v>10</v>
      </c>
      <c r="G1092" s="43">
        <v>1</v>
      </c>
      <c r="H1092" s="193">
        <v>0.4</v>
      </c>
    </row>
    <row r="1093" spans="1:8" x14ac:dyDescent="0.25">
      <c r="A1093" s="25" t="str">
        <f t="shared" si="19"/>
        <v>Reg2012Peritoneum - C48MaleNon-Māori</v>
      </c>
      <c r="B1093" s="42" t="s">
        <v>2</v>
      </c>
      <c r="C1093" s="43">
        <v>2012</v>
      </c>
      <c r="D1093" s="42" t="s">
        <v>267</v>
      </c>
      <c r="E1093" s="42" t="s">
        <v>5</v>
      </c>
      <c r="F1093" s="42" t="s">
        <v>11</v>
      </c>
      <c r="G1093" s="43">
        <v>10</v>
      </c>
      <c r="H1093" s="193">
        <v>0.4</v>
      </c>
    </row>
    <row r="1094" spans="1:8" x14ac:dyDescent="0.25">
      <c r="A1094" s="25" t="str">
        <f t="shared" si="19"/>
        <v>Reg2012Connective tissue - C49AllSexAllEth</v>
      </c>
      <c r="B1094" s="42" t="s">
        <v>2</v>
      </c>
      <c r="C1094" s="43">
        <v>2012</v>
      </c>
      <c r="D1094" s="42" t="s">
        <v>268</v>
      </c>
      <c r="E1094" s="42" t="s">
        <v>3</v>
      </c>
      <c r="F1094" s="42" t="s">
        <v>12</v>
      </c>
      <c r="G1094" s="43">
        <v>114</v>
      </c>
      <c r="H1094" s="193">
        <v>2</v>
      </c>
    </row>
    <row r="1095" spans="1:8" x14ac:dyDescent="0.25">
      <c r="A1095" s="25" t="str">
        <f t="shared" si="19"/>
        <v>Reg2012Connective tissue - C49AllSexMāori</v>
      </c>
      <c r="B1095" s="42" t="s">
        <v>2</v>
      </c>
      <c r="C1095" s="43">
        <v>2012</v>
      </c>
      <c r="D1095" s="42" t="s">
        <v>268</v>
      </c>
      <c r="E1095" s="42" t="s">
        <v>3</v>
      </c>
      <c r="F1095" s="42" t="s">
        <v>10</v>
      </c>
      <c r="G1095" s="43">
        <v>12</v>
      </c>
      <c r="H1095" s="193">
        <v>1.9</v>
      </c>
    </row>
    <row r="1096" spans="1:8" x14ac:dyDescent="0.25">
      <c r="A1096" s="25" t="str">
        <f t="shared" si="19"/>
        <v>Reg2012Connective tissue - C49AllSexNon-Māori</v>
      </c>
      <c r="B1096" s="42" t="s">
        <v>2</v>
      </c>
      <c r="C1096" s="43">
        <v>2012</v>
      </c>
      <c r="D1096" s="42" t="s">
        <v>268</v>
      </c>
      <c r="E1096" s="42" t="s">
        <v>3</v>
      </c>
      <c r="F1096" s="42" t="s">
        <v>11</v>
      </c>
      <c r="G1096" s="43">
        <v>102</v>
      </c>
      <c r="H1096" s="193">
        <v>2</v>
      </c>
    </row>
    <row r="1097" spans="1:8" x14ac:dyDescent="0.25">
      <c r="A1097" s="25" t="str">
        <f t="shared" si="19"/>
        <v>Reg2012Connective tissue - C49FemaleAllEth</v>
      </c>
      <c r="B1097" s="42" t="s">
        <v>2</v>
      </c>
      <c r="C1097" s="43">
        <v>2012</v>
      </c>
      <c r="D1097" s="42" t="s">
        <v>268</v>
      </c>
      <c r="E1097" s="42" t="s">
        <v>4</v>
      </c>
      <c r="F1097" s="42" t="s">
        <v>12</v>
      </c>
      <c r="G1097" s="43">
        <v>40</v>
      </c>
      <c r="H1097" s="193">
        <v>1.5</v>
      </c>
    </row>
    <row r="1098" spans="1:8" x14ac:dyDescent="0.25">
      <c r="A1098" s="25" t="str">
        <f t="shared" si="19"/>
        <v>Reg2012Connective tissue - C49FemaleMāori</v>
      </c>
      <c r="B1098" s="42" t="s">
        <v>2</v>
      </c>
      <c r="C1098" s="43">
        <v>2012</v>
      </c>
      <c r="D1098" s="42" t="s">
        <v>268</v>
      </c>
      <c r="E1098" s="42" t="s">
        <v>4</v>
      </c>
      <c r="F1098" s="42" t="s">
        <v>10</v>
      </c>
      <c r="G1098" s="43">
        <v>5</v>
      </c>
      <c r="H1098" s="193">
        <v>1.5</v>
      </c>
    </row>
    <row r="1099" spans="1:8" x14ac:dyDescent="0.25">
      <c r="A1099" s="25" t="str">
        <f t="shared" si="19"/>
        <v>Reg2012Connective tissue - C49FemaleNon-Māori</v>
      </c>
      <c r="B1099" s="42" t="s">
        <v>2</v>
      </c>
      <c r="C1099" s="43">
        <v>2012</v>
      </c>
      <c r="D1099" s="42" t="s">
        <v>268</v>
      </c>
      <c r="E1099" s="42" t="s">
        <v>4</v>
      </c>
      <c r="F1099" s="42" t="s">
        <v>11</v>
      </c>
      <c r="G1099" s="43">
        <v>35</v>
      </c>
      <c r="H1099" s="193">
        <v>1.4</v>
      </c>
    </row>
    <row r="1100" spans="1:8" x14ac:dyDescent="0.25">
      <c r="A1100" s="25" t="str">
        <f t="shared" si="19"/>
        <v>Reg2012Connective tissue - C49MaleAllEth</v>
      </c>
      <c r="B1100" s="42" t="s">
        <v>2</v>
      </c>
      <c r="C1100" s="43">
        <v>2012</v>
      </c>
      <c r="D1100" s="42" t="s">
        <v>268</v>
      </c>
      <c r="E1100" s="42" t="s">
        <v>5</v>
      </c>
      <c r="F1100" s="42" t="s">
        <v>12</v>
      </c>
      <c r="G1100" s="43">
        <v>74</v>
      </c>
      <c r="H1100" s="193">
        <v>2.6</v>
      </c>
    </row>
    <row r="1101" spans="1:8" x14ac:dyDescent="0.25">
      <c r="A1101" s="25" t="str">
        <f t="shared" si="19"/>
        <v>Reg2012Connective tissue - C49MaleMāori</v>
      </c>
      <c r="B1101" s="42" t="s">
        <v>2</v>
      </c>
      <c r="C1101" s="43">
        <v>2012</v>
      </c>
      <c r="D1101" s="42" t="s">
        <v>268</v>
      </c>
      <c r="E1101" s="42" t="s">
        <v>5</v>
      </c>
      <c r="F1101" s="42" t="s">
        <v>10</v>
      </c>
      <c r="G1101" s="43">
        <v>7</v>
      </c>
      <c r="H1101" s="193">
        <v>2.2000000000000002</v>
      </c>
    </row>
    <row r="1102" spans="1:8" x14ac:dyDescent="0.25">
      <c r="A1102" s="25" t="str">
        <f t="shared" si="19"/>
        <v>Reg2012Connective tissue - C49MaleNon-Māori</v>
      </c>
      <c r="B1102" s="42" t="s">
        <v>2</v>
      </c>
      <c r="C1102" s="43">
        <v>2012</v>
      </c>
      <c r="D1102" s="42" t="s">
        <v>268</v>
      </c>
      <c r="E1102" s="42" t="s">
        <v>5</v>
      </c>
      <c r="F1102" s="42" t="s">
        <v>11</v>
      </c>
      <c r="G1102" s="43">
        <v>67</v>
      </c>
      <c r="H1102" s="193">
        <v>2.7</v>
      </c>
    </row>
    <row r="1103" spans="1:8" x14ac:dyDescent="0.25">
      <c r="A1103" s="25" t="str">
        <f t="shared" si="19"/>
        <v>Reg2012Breast - C50AllSexAllEth</v>
      </c>
      <c r="B1103" s="42" t="s">
        <v>2</v>
      </c>
      <c r="C1103" s="43">
        <v>2012</v>
      </c>
      <c r="D1103" s="42" t="s">
        <v>21</v>
      </c>
      <c r="E1103" s="42" t="s">
        <v>3</v>
      </c>
      <c r="F1103" s="42" t="s">
        <v>12</v>
      </c>
      <c r="G1103" s="43">
        <v>3054</v>
      </c>
      <c r="H1103" s="193">
        <v>50.9</v>
      </c>
    </row>
    <row r="1104" spans="1:8" x14ac:dyDescent="0.25">
      <c r="A1104" s="25" t="str">
        <f t="shared" si="19"/>
        <v>Reg2012Breast - C50AllSexMāori</v>
      </c>
      <c r="B1104" s="42" t="s">
        <v>2</v>
      </c>
      <c r="C1104" s="43">
        <v>2012</v>
      </c>
      <c r="D1104" s="42" t="s">
        <v>21</v>
      </c>
      <c r="E1104" s="42" t="s">
        <v>3</v>
      </c>
      <c r="F1104" s="42" t="s">
        <v>10</v>
      </c>
      <c r="G1104" s="43">
        <v>354</v>
      </c>
      <c r="H1104" s="193">
        <v>62.9</v>
      </c>
    </row>
    <row r="1105" spans="1:8" x14ac:dyDescent="0.25">
      <c r="A1105" s="25" t="str">
        <f t="shared" si="19"/>
        <v>Reg2012Breast - C50AllSexNon-Māori</v>
      </c>
      <c r="B1105" s="42" t="s">
        <v>2</v>
      </c>
      <c r="C1105" s="43">
        <v>2012</v>
      </c>
      <c r="D1105" s="42" t="s">
        <v>21</v>
      </c>
      <c r="E1105" s="42" t="s">
        <v>3</v>
      </c>
      <c r="F1105" s="42" t="s">
        <v>11</v>
      </c>
      <c r="G1105" s="43">
        <v>2700</v>
      </c>
      <c r="H1105" s="193">
        <v>49.5</v>
      </c>
    </row>
    <row r="1106" spans="1:8" x14ac:dyDescent="0.25">
      <c r="A1106" s="25" t="str">
        <f t="shared" si="19"/>
        <v>Reg2012Breast - C50FemaleAllEth</v>
      </c>
      <c r="B1106" s="42" t="s">
        <v>2</v>
      </c>
      <c r="C1106" s="43">
        <v>2012</v>
      </c>
      <c r="D1106" s="42" t="s">
        <v>21</v>
      </c>
      <c r="E1106" s="42" t="s">
        <v>4</v>
      </c>
      <c r="F1106" s="42" t="s">
        <v>12</v>
      </c>
      <c r="G1106" s="43">
        <v>3025</v>
      </c>
      <c r="H1106" s="193">
        <v>96.9</v>
      </c>
    </row>
    <row r="1107" spans="1:8" x14ac:dyDescent="0.25">
      <c r="A1107" s="25" t="str">
        <f t="shared" si="19"/>
        <v>Reg2012Breast - C50FemaleMāori</v>
      </c>
      <c r="B1107" s="42" t="s">
        <v>2</v>
      </c>
      <c r="C1107" s="43">
        <v>2012</v>
      </c>
      <c r="D1107" s="42" t="s">
        <v>21</v>
      </c>
      <c r="E1107" s="42" t="s">
        <v>4</v>
      </c>
      <c r="F1107" s="42" t="s">
        <v>10</v>
      </c>
      <c r="G1107" s="43">
        <v>351</v>
      </c>
      <c r="H1107" s="193">
        <v>116.5</v>
      </c>
    </row>
    <row r="1108" spans="1:8" x14ac:dyDescent="0.25">
      <c r="A1108" s="25" t="str">
        <f t="shared" si="19"/>
        <v>Reg2012Breast - C50FemaleNon-Māori</v>
      </c>
      <c r="B1108" s="42" t="s">
        <v>2</v>
      </c>
      <c r="C1108" s="43">
        <v>2012</v>
      </c>
      <c r="D1108" s="42" t="s">
        <v>21</v>
      </c>
      <c r="E1108" s="42" t="s">
        <v>4</v>
      </c>
      <c r="F1108" s="42" t="s">
        <v>11</v>
      </c>
      <c r="G1108" s="43">
        <v>2674</v>
      </c>
      <c r="H1108" s="193">
        <v>94.5</v>
      </c>
    </row>
    <row r="1109" spans="1:8" x14ac:dyDescent="0.25">
      <c r="A1109" s="25" t="str">
        <f t="shared" si="19"/>
        <v>Reg2012Breast - C50MaleAllEth</v>
      </c>
      <c r="B1109" s="42" t="s">
        <v>2</v>
      </c>
      <c r="C1109" s="43">
        <v>2012</v>
      </c>
      <c r="D1109" s="42" t="s">
        <v>21</v>
      </c>
      <c r="E1109" s="42" t="s">
        <v>5</v>
      </c>
      <c r="F1109" s="42" t="s">
        <v>12</v>
      </c>
      <c r="G1109" s="43">
        <v>29</v>
      </c>
      <c r="H1109" s="193">
        <v>0.9</v>
      </c>
    </row>
    <row r="1110" spans="1:8" x14ac:dyDescent="0.25">
      <c r="A1110" s="25" t="str">
        <f t="shared" si="19"/>
        <v>Reg2012Breast - C50MaleMāori</v>
      </c>
      <c r="B1110" s="42" t="s">
        <v>2</v>
      </c>
      <c r="C1110" s="43">
        <v>2012</v>
      </c>
      <c r="D1110" s="42" t="s">
        <v>21</v>
      </c>
      <c r="E1110" s="42" t="s">
        <v>5</v>
      </c>
      <c r="F1110" s="42" t="s">
        <v>10</v>
      </c>
      <c r="G1110" s="43">
        <v>3</v>
      </c>
      <c r="H1110" s="193">
        <v>1.3</v>
      </c>
    </row>
    <row r="1111" spans="1:8" x14ac:dyDescent="0.25">
      <c r="A1111" s="25" t="str">
        <f t="shared" si="19"/>
        <v>Reg2012Breast - C50MaleNon-Māori</v>
      </c>
      <c r="B1111" s="42" t="s">
        <v>2</v>
      </c>
      <c r="C1111" s="43">
        <v>2012</v>
      </c>
      <c r="D1111" s="42" t="s">
        <v>21</v>
      </c>
      <c r="E1111" s="42" t="s">
        <v>5</v>
      </c>
      <c r="F1111" s="42" t="s">
        <v>11</v>
      </c>
      <c r="G1111" s="43">
        <v>26</v>
      </c>
      <c r="H1111" s="193">
        <v>0.9</v>
      </c>
    </row>
    <row r="1112" spans="1:8" x14ac:dyDescent="0.25">
      <c r="A1112" s="25" t="str">
        <f t="shared" si="19"/>
        <v>Reg2012Chapter - Breast - C50AllSexAllEth</v>
      </c>
      <c r="B1112" s="42" t="s">
        <v>2</v>
      </c>
      <c r="C1112" s="43">
        <v>2012</v>
      </c>
      <c r="D1112" s="42" t="s">
        <v>343</v>
      </c>
      <c r="E1112" s="42" t="s">
        <v>3</v>
      </c>
      <c r="F1112" s="42" t="s">
        <v>12</v>
      </c>
      <c r="G1112" s="43">
        <v>3054</v>
      </c>
      <c r="H1112" s="193">
        <v>50.9</v>
      </c>
    </row>
    <row r="1113" spans="1:8" x14ac:dyDescent="0.25">
      <c r="A1113" s="25" t="str">
        <f t="shared" si="19"/>
        <v>Reg2012Chapter - Breast - C50AllSexMāori</v>
      </c>
      <c r="B1113" s="42" t="s">
        <v>2</v>
      </c>
      <c r="C1113" s="43">
        <v>2012</v>
      </c>
      <c r="D1113" s="42" t="s">
        <v>343</v>
      </c>
      <c r="E1113" s="42" t="s">
        <v>3</v>
      </c>
      <c r="F1113" s="42" t="s">
        <v>10</v>
      </c>
      <c r="G1113" s="43">
        <v>354</v>
      </c>
      <c r="H1113" s="193">
        <v>62.9</v>
      </c>
    </row>
    <row r="1114" spans="1:8" x14ac:dyDescent="0.25">
      <c r="A1114" s="25" t="str">
        <f t="shared" si="19"/>
        <v>Reg2012Chapter - Breast - C50AllSexNon-Māori</v>
      </c>
      <c r="B1114" s="42" t="s">
        <v>2</v>
      </c>
      <c r="C1114" s="43">
        <v>2012</v>
      </c>
      <c r="D1114" s="42" t="s">
        <v>343</v>
      </c>
      <c r="E1114" s="42" t="s">
        <v>3</v>
      </c>
      <c r="F1114" s="42" t="s">
        <v>11</v>
      </c>
      <c r="G1114" s="43">
        <v>2700</v>
      </c>
      <c r="H1114" s="193">
        <v>49.5</v>
      </c>
    </row>
    <row r="1115" spans="1:8" x14ac:dyDescent="0.25">
      <c r="A1115" s="25" t="str">
        <f t="shared" si="19"/>
        <v>Reg2012Chapter - Breast - C50FemaleAllEth</v>
      </c>
      <c r="B1115" s="42" t="s">
        <v>2</v>
      </c>
      <c r="C1115" s="43">
        <v>2012</v>
      </c>
      <c r="D1115" s="42" t="s">
        <v>343</v>
      </c>
      <c r="E1115" s="42" t="s">
        <v>4</v>
      </c>
      <c r="F1115" s="42" t="s">
        <v>12</v>
      </c>
      <c r="G1115" s="43">
        <v>3025</v>
      </c>
      <c r="H1115" s="193">
        <v>96.9</v>
      </c>
    </row>
    <row r="1116" spans="1:8" x14ac:dyDescent="0.25">
      <c r="A1116" s="25" t="str">
        <f t="shared" si="19"/>
        <v>Reg2012Chapter - Breast - C50FemaleMāori</v>
      </c>
      <c r="B1116" s="42" t="s">
        <v>2</v>
      </c>
      <c r="C1116" s="43">
        <v>2012</v>
      </c>
      <c r="D1116" s="42" t="s">
        <v>343</v>
      </c>
      <c r="E1116" s="42" t="s">
        <v>4</v>
      </c>
      <c r="F1116" s="42" t="s">
        <v>10</v>
      </c>
      <c r="G1116" s="43">
        <v>351</v>
      </c>
      <c r="H1116" s="193">
        <v>116.5</v>
      </c>
    </row>
    <row r="1117" spans="1:8" x14ac:dyDescent="0.25">
      <c r="A1117" s="25" t="str">
        <f t="shared" si="19"/>
        <v>Reg2012Chapter - Breast - C50FemaleNon-Māori</v>
      </c>
      <c r="B1117" s="42" t="s">
        <v>2</v>
      </c>
      <c r="C1117" s="43">
        <v>2012</v>
      </c>
      <c r="D1117" s="42" t="s">
        <v>343</v>
      </c>
      <c r="E1117" s="42" t="s">
        <v>4</v>
      </c>
      <c r="F1117" s="42" t="s">
        <v>11</v>
      </c>
      <c r="G1117" s="43">
        <v>2674</v>
      </c>
      <c r="H1117" s="193">
        <v>94.5</v>
      </c>
    </row>
    <row r="1118" spans="1:8" x14ac:dyDescent="0.25">
      <c r="A1118" s="25" t="str">
        <f t="shared" si="19"/>
        <v>Reg2012Chapter - Breast - C50MaleAllEth</v>
      </c>
      <c r="B1118" s="42" t="s">
        <v>2</v>
      </c>
      <c r="C1118" s="43">
        <v>2012</v>
      </c>
      <c r="D1118" s="42" t="s">
        <v>343</v>
      </c>
      <c r="E1118" s="42" t="s">
        <v>5</v>
      </c>
      <c r="F1118" s="42" t="s">
        <v>12</v>
      </c>
      <c r="G1118" s="43">
        <v>29</v>
      </c>
      <c r="H1118" s="193">
        <v>0.9</v>
      </c>
    </row>
    <row r="1119" spans="1:8" x14ac:dyDescent="0.25">
      <c r="A1119" s="25" t="str">
        <f t="shared" si="19"/>
        <v>Reg2012Chapter - Breast - C50MaleMāori</v>
      </c>
      <c r="B1119" s="42" t="s">
        <v>2</v>
      </c>
      <c r="C1119" s="43">
        <v>2012</v>
      </c>
      <c r="D1119" s="42" t="s">
        <v>343</v>
      </c>
      <c r="E1119" s="42" t="s">
        <v>5</v>
      </c>
      <c r="F1119" s="42" t="s">
        <v>10</v>
      </c>
      <c r="G1119" s="43">
        <v>3</v>
      </c>
      <c r="H1119" s="193">
        <v>1.3</v>
      </c>
    </row>
    <row r="1120" spans="1:8" x14ac:dyDescent="0.25">
      <c r="A1120" s="25" t="str">
        <f t="shared" si="19"/>
        <v>Reg2012Chapter - Breast - C50MaleNon-Māori</v>
      </c>
      <c r="B1120" s="42" t="s">
        <v>2</v>
      </c>
      <c r="C1120" s="43">
        <v>2012</v>
      </c>
      <c r="D1120" s="42" t="s">
        <v>343</v>
      </c>
      <c r="E1120" s="42" t="s">
        <v>5</v>
      </c>
      <c r="F1120" s="42" t="s">
        <v>11</v>
      </c>
      <c r="G1120" s="43">
        <v>26</v>
      </c>
      <c r="H1120" s="193">
        <v>0.9</v>
      </c>
    </row>
    <row r="1121" spans="1:8" x14ac:dyDescent="0.25">
      <c r="A1121" s="25" t="str">
        <f t="shared" si="19"/>
        <v>Reg2012Female genital organs - C51-C58FemaleAllEth</v>
      </c>
      <c r="B1121" s="42" t="s">
        <v>2</v>
      </c>
      <c r="C1121" s="43">
        <v>2012</v>
      </c>
      <c r="D1121" s="42" t="s">
        <v>269</v>
      </c>
      <c r="E1121" s="42" t="s">
        <v>4</v>
      </c>
      <c r="F1121" s="42" t="s">
        <v>12</v>
      </c>
      <c r="G1121" s="43">
        <v>1063</v>
      </c>
      <c r="H1121" s="193">
        <v>33.9</v>
      </c>
    </row>
    <row r="1122" spans="1:8" x14ac:dyDescent="0.25">
      <c r="A1122" s="25" t="str">
        <f t="shared" si="19"/>
        <v>Reg2012Female genital organs - C51-C58FemaleMāori</v>
      </c>
      <c r="B1122" s="42" t="s">
        <v>2</v>
      </c>
      <c r="C1122" s="43">
        <v>2012</v>
      </c>
      <c r="D1122" s="42" t="s">
        <v>269</v>
      </c>
      <c r="E1122" s="42" t="s">
        <v>4</v>
      </c>
      <c r="F1122" s="42" t="s">
        <v>10</v>
      </c>
      <c r="G1122" s="43">
        <v>157</v>
      </c>
      <c r="H1122" s="193">
        <v>52.8</v>
      </c>
    </row>
    <row r="1123" spans="1:8" x14ac:dyDescent="0.25">
      <c r="A1123" s="25" t="str">
        <f t="shared" si="19"/>
        <v>Reg2012Female genital organs - C51-C58FemaleNon-Māori</v>
      </c>
      <c r="B1123" s="42" t="s">
        <v>2</v>
      </c>
      <c r="C1123" s="43">
        <v>2012</v>
      </c>
      <c r="D1123" s="42" t="s">
        <v>269</v>
      </c>
      <c r="E1123" s="42" t="s">
        <v>4</v>
      </c>
      <c r="F1123" s="42" t="s">
        <v>11</v>
      </c>
      <c r="G1123" s="43">
        <v>906</v>
      </c>
      <c r="H1123" s="193">
        <v>31.4</v>
      </c>
    </row>
    <row r="1124" spans="1:8" x14ac:dyDescent="0.25">
      <c r="A1124" s="25" t="str">
        <f t="shared" si="19"/>
        <v>Reg2012Vulva - C51FemaleAllEth</v>
      </c>
      <c r="B1124" s="42" t="s">
        <v>2</v>
      </c>
      <c r="C1124" s="43">
        <v>2012</v>
      </c>
      <c r="D1124" s="42" t="s">
        <v>46</v>
      </c>
      <c r="E1124" s="42" t="s">
        <v>4</v>
      </c>
      <c r="F1124" s="42" t="s">
        <v>12</v>
      </c>
      <c r="G1124" s="43">
        <v>67</v>
      </c>
      <c r="H1124" s="193">
        <v>1.9</v>
      </c>
    </row>
    <row r="1125" spans="1:8" x14ac:dyDescent="0.25">
      <c r="A1125" s="25" t="str">
        <f t="shared" si="19"/>
        <v>Reg2012Vulva - C51FemaleMāori</v>
      </c>
      <c r="B1125" s="42" t="s">
        <v>2</v>
      </c>
      <c r="C1125" s="43">
        <v>2012</v>
      </c>
      <c r="D1125" s="42" t="s">
        <v>46</v>
      </c>
      <c r="E1125" s="42" t="s">
        <v>4</v>
      </c>
      <c r="F1125" s="42" t="s">
        <v>10</v>
      </c>
      <c r="G1125" s="43">
        <v>3</v>
      </c>
      <c r="H1125" s="193">
        <v>1</v>
      </c>
    </row>
    <row r="1126" spans="1:8" x14ac:dyDescent="0.25">
      <c r="A1126" s="25" t="str">
        <f t="shared" si="19"/>
        <v>Reg2012Vulva - C51FemaleNon-Māori</v>
      </c>
      <c r="B1126" s="42" t="s">
        <v>2</v>
      </c>
      <c r="C1126" s="43">
        <v>2012</v>
      </c>
      <c r="D1126" s="42" t="s">
        <v>46</v>
      </c>
      <c r="E1126" s="42" t="s">
        <v>4</v>
      </c>
      <c r="F1126" s="42" t="s">
        <v>11</v>
      </c>
      <c r="G1126" s="43">
        <v>64</v>
      </c>
      <c r="H1126" s="193">
        <v>2</v>
      </c>
    </row>
    <row r="1127" spans="1:8" x14ac:dyDescent="0.25">
      <c r="A1127" s="25" t="str">
        <f t="shared" ref="A1127:A1190" si="20">B1127&amp;C1127&amp;D1127&amp;E1127&amp;F1127</f>
        <v>Reg2012Vagina - C52FemaleAllEth</v>
      </c>
      <c r="B1127" s="42" t="s">
        <v>2</v>
      </c>
      <c r="C1127" s="43">
        <v>2012</v>
      </c>
      <c r="D1127" s="42" t="s">
        <v>45</v>
      </c>
      <c r="E1127" s="42" t="s">
        <v>4</v>
      </c>
      <c r="F1127" s="42" t="s">
        <v>12</v>
      </c>
      <c r="G1127" s="43">
        <v>14</v>
      </c>
      <c r="H1127" s="193">
        <v>0.4</v>
      </c>
    </row>
    <row r="1128" spans="1:8" x14ac:dyDescent="0.25">
      <c r="A1128" s="25" t="str">
        <f t="shared" si="20"/>
        <v>Reg2012Vagina - C52FemaleMāori</v>
      </c>
      <c r="B1128" s="42" t="s">
        <v>2</v>
      </c>
      <c r="C1128" s="43">
        <v>2012</v>
      </c>
      <c r="D1128" s="42" t="s">
        <v>45</v>
      </c>
      <c r="E1128" s="42" t="s">
        <v>4</v>
      </c>
      <c r="F1128" s="42" t="s">
        <v>10</v>
      </c>
      <c r="G1128" s="43">
        <v>2</v>
      </c>
      <c r="H1128" s="193">
        <v>0.9</v>
      </c>
    </row>
    <row r="1129" spans="1:8" x14ac:dyDescent="0.25">
      <c r="A1129" s="25" t="str">
        <f t="shared" si="20"/>
        <v>Reg2012Vagina - C52FemaleNon-Māori</v>
      </c>
      <c r="B1129" s="42" t="s">
        <v>2</v>
      </c>
      <c r="C1129" s="43">
        <v>2012</v>
      </c>
      <c r="D1129" s="42" t="s">
        <v>45</v>
      </c>
      <c r="E1129" s="42" t="s">
        <v>4</v>
      </c>
      <c r="F1129" s="42" t="s">
        <v>11</v>
      </c>
      <c r="G1129" s="43">
        <v>12</v>
      </c>
      <c r="H1129" s="193">
        <v>0.4</v>
      </c>
    </row>
    <row r="1130" spans="1:8" x14ac:dyDescent="0.25">
      <c r="A1130" s="25" t="str">
        <f t="shared" si="20"/>
        <v>Reg2012Cervix - C53FemaleAllEth</v>
      </c>
      <c r="B1130" s="42" t="s">
        <v>2</v>
      </c>
      <c r="C1130" s="43">
        <v>2012</v>
      </c>
      <c r="D1130" s="42" t="s">
        <v>22</v>
      </c>
      <c r="E1130" s="42" t="s">
        <v>4</v>
      </c>
      <c r="F1130" s="42" t="s">
        <v>12</v>
      </c>
      <c r="G1130" s="43">
        <v>166</v>
      </c>
      <c r="H1130" s="193">
        <v>6.3</v>
      </c>
    </row>
    <row r="1131" spans="1:8" x14ac:dyDescent="0.25">
      <c r="A1131" s="25" t="str">
        <f t="shared" si="20"/>
        <v>Reg2012Cervix - C53FemaleMāori</v>
      </c>
      <c r="B1131" s="42" t="s">
        <v>2</v>
      </c>
      <c r="C1131" s="43">
        <v>2012</v>
      </c>
      <c r="D1131" s="42" t="s">
        <v>22</v>
      </c>
      <c r="E1131" s="42" t="s">
        <v>4</v>
      </c>
      <c r="F1131" s="42" t="s">
        <v>10</v>
      </c>
      <c r="G1131" s="43">
        <v>40</v>
      </c>
      <c r="H1131" s="193">
        <v>12.3</v>
      </c>
    </row>
    <row r="1132" spans="1:8" x14ac:dyDescent="0.25">
      <c r="A1132" s="25" t="str">
        <f t="shared" si="20"/>
        <v>Reg2012Cervix - C53FemaleNon-Māori</v>
      </c>
      <c r="B1132" s="42" t="s">
        <v>2</v>
      </c>
      <c r="C1132" s="43">
        <v>2012</v>
      </c>
      <c r="D1132" s="42" t="s">
        <v>22</v>
      </c>
      <c r="E1132" s="42" t="s">
        <v>4</v>
      </c>
      <c r="F1132" s="42" t="s">
        <v>11</v>
      </c>
      <c r="G1132" s="43">
        <v>126</v>
      </c>
      <c r="H1132" s="193">
        <v>5.4</v>
      </c>
    </row>
    <row r="1133" spans="1:8" x14ac:dyDescent="0.25">
      <c r="A1133" s="25" t="str">
        <f t="shared" si="20"/>
        <v>Reg2012Uterus - C54-C55FemaleAllEth</v>
      </c>
      <c r="B1133" s="42" t="s">
        <v>2</v>
      </c>
      <c r="C1133" s="43">
        <v>2012</v>
      </c>
      <c r="D1133" s="42" t="s">
        <v>44</v>
      </c>
      <c r="E1133" s="42" t="s">
        <v>4</v>
      </c>
      <c r="F1133" s="42" t="s">
        <v>12</v>
      </c>
      <c r="G1133" s="43">
        <v>513</v>
      </c>
      <c r="H1133" s="193">
        <v>16.2</v>
      </c>
    </row>
    <row r="1134" spans="1:8" x14ac:dyDescent="0.25">
      <c r="A1134" s="25" t="str">
        <f t="shared" si="20"/>
        <v>Reg2012Uterus - C54-C55FemaleMāori</v>
      </c>
      <c r="B1134" s="42" t="s">
        <v>2</v>
      </c>
      <c r="C1134" s="43">
        <v>2012</v>
      </c>
      <c r="D1134" s="42" t="s">
        <v>44</v>
      </c>
      <c r="E1134" s="42" t="s">
        <v>4</v>
      </c>
      <c r="F1134" s="42" t="s">
        <v>10</v>
      </c>
      <c r="G1134" s="43">
        <v>80</v>
      </c>
      <c r="H1134" s="193">
        <v>27.5</v>
      </c>
    </row>
    <row r="1135" spans="1:8" x14ac:dyDescent="0.25">
      <c r="A1135" s="25" t="str">
        <f t="shared" si="20"/>
        <v>Reg2012Uterus - C54-C55FemaleNon-Māori</v>
      </c>
      <c r="B1135" s="42" t="s">
        <v>2</v>
      </c>
      <c r="C1135" s="43">
        <v>2012</v>
      </c>
      <c r="D1135" s="42" t="s">
        <v>44</v>
      </c>
      <c r="E1135" s="42" t="s">
        <v>4</v>
      </c>
      <c r="F1135" s="42" t="s">
        <v>11</v>
      </c>
      <c r="G1135" s="43">
        <v>433</v>
      </c>
      <c r="H1135" s="193">
        <v>14.9</v>
      </c>
    </row>
    <row r="1136" spans="1:8" x14ac:dyDescent="0.25">
      <c r="A1136" s="25" t="str">
        <f t="shared" si="20"/>
        <v>Reg2012Ovary - C56FemaleAllEth</v>
      </c>
      <c r="B1136" s="42" t="s">
        <v>2</v>
      </c>
      <c r="C1136" s="43">
        <v>2012</v>
      </c>
      <c r="D1136" s="42" t="s">
        <v>35</v>
      </c>
      <c r="E1136" s="42" t="s">
        <v>4</v>
      </c>
      <c r="F1136" s="42" t="s">
        <v>12</v>
      </c>
      <c r="G1136" s="43">
        <v>266</v>
      </c>
      <c r="H1136" s="193">
        <v>8</v>
      </c>
    </row>
    <row r="1137" spans="1:8" x14ac:dyDescent="0.25">
      <c r="A1137" s="25" t="str">
        <f t="shared" si="20"/>
        <v>Reg2012Ovary - C56FemaleMāori</v>
      </c>
      <c r="B1137" s="42" t="s">
        <v>2</v>
      </c>
      <c r="C1137" s="43">
        <v>2012</v>
      </c>
      <c r="D1137" s="42" t="s">
        <v>35</v>
      </c>
      <c r="E1137" s="42" t="s">
        <v>4</v>
      </c>
      <c r="F1137" s="42" t="s">
        <v>10</v>
      </c>
      <c r="G1137" s="43">
        <v>27</v>
      </c>
      <c r="H1137" s="193">
        <v>9.4</v>
      </c>
    </row>
    <row r="1138" spans="1:8" x14ac:dyDescent="0.25">
      <c r="A1138" s="25" t="str">
        <f t="shared" si="20"/>
        <v>Reg2012Ovary - C56FemaleNon-Māori</v>
      </c>
      <c r="B1138" s="42" t="s">
        <v>2</v>
      </c>
      <c r="C1138" s="43">
        <v>2012</v>
      </c>
      <c r="D1138" s="42" t="s">
        <v>35</v>
      </c>
      <c r="E1138" s="42" t="s">
        <v>4</v>
      </c>
      <c r="F1138" s="42" t="s">
        <v>11</v>
      </c>
      <c r="G1138" s="43">
        <v>239</v>
      </c>
      <c r="H1138" s="193">
        <v>7.7</v>
      </c>
    </row>
    <row r="1139" spans="1:8" x14ac:dyDescent="0.25">
      <c r="A1139" s="25" t="str">
        <f t="shared" si="20"/>
        <v>Reg2012Other female genital organs - C57FemaleAllEth</v>
      </c>
      <c r="B1139" s="42" t="s">
        <v>2</v>
      </c>
      <c r="C1139" s="43">
        <v>2012</v>
      </c>
      <c r="D1139" s="42" t="s">
        <v>270</v>
      </c>
      <c r="E1139" s="42" t="s">
        <v>4</v>
      </c>
      <c r="F1139" s="42" t="s">
        <v>12</v>
      </c>
      <c r="G1139" s="43">
        <v>35</v>
      </c>
      <c r="H1139" s="193">
        <v>1</v>
      </c>
    </row>
    <row r="1140" spans="1:8" x14ac:dyDescent="0.25">
      <c r="A1140" s="25" t="str">
        <f t="shared" si="20"/>
        <v>Reg2012Other female genital organs - C57FemaleMāori</v>
      </c>
      <c r="B1140" s="42" t="s">
        <v>2</v>
      </c>
      <c r="C1140" s="43">
        <v>2012</v>
      </c>
      <c r="D1140" s="42" t="s">
        <v>270</v>
      </c>
      <c r="E1140" s="42" t="s">
        <v>4</v>
      </c>
      <c r="F1140" s="42" t="s">
        <v>10</v>
      </c>
      <c r="G1140" s="43">
        <v>5</v>
      </c>
      <c r="H1140" s="193">
        <v>1.7</v>
      </c>
    </row>
    <row r="1141" spans="1:8" x14ac:dyDescent="0.25">
      <c r="A1141" s="25" t="str">
        <f t="shared" si="20"/>
        <v>Reg2012Other female genital organs - C57FemaleNon-Māori</v>
      </c>
      <c r="B1141" s="42" t="s">
        <v>2</v>
      </c>
      <c r="C1141" s="43">
        <v>2012</v>
      </c>
      <c r="D1141" s="42" t="s">
        <v>270</v>
      </c>
      <c r="E1141" s="42" t="s">
        <v>4</v>
      </c>
      <c r="F1141" s="42" t="s">
        <v>11</v>
      </c>
      <c r="G1141" s="43">
        <v>30</v>
      </c>
      <c r="H1141" s="193">
        <v>0.9</v>
      </c>
    </row>
    <row r="1142" spans="1:8" x14ac:dyDescent="0.25">
      <c r="A1142" s="25" t="str">
        <f t="shared" si="20"/>
        <v>Reg2012Placenta - C58FemaleAllEth</v>
      </c>
      <c r="B1142" s="42" t="s">
        <v>2</v>
      </c>
      <c r="C1142" s="43">
        <v>2012</v>
      </c>
      <c r="D1142" s="42" t="s">
        <v>48</v>
      </c>
      <c r="E1142" s="42" t="s">
        <v>4</v>
      </c>
      <c r="F1142" s="42" t="s">
        <v>12</v>
      </c>
      <c r="G1142" s="43">
        <v>2</v>
      </c>
      <c r="H1142" s="193">
        <v>0.1</v>
      </c>
    </row>
    <row r="1143" spans="1:8" x14ac:dyDescent="0.25">
      <c r="A1143" s="25" t="str">
        <f t="shared" si="20"/>
        <v>Reg2012Placenta - C58FemaleMāori</v>
      </c>
      <c r="B1143" s="42" t="s">
        <v>2</v>
      </c>
      <c r="C1143" s="43">
        <v>2012</v>
      </c>
      <c r="D1143" s="42" t="s">
        <v>48</v>
      </c>
      <c r="E1143" s="42" t="s">
        <v>4</v>
      </c>
      <c r="F1143" s="42" t="s">
        <v>10</v>
      </c>
      <c r="G1143" s="43">
        <v>0</v>
      </c>
      <c r="H1143" s="193">
        <v>0</v>
      </c>
    </row>
    <row r="1144" spans="1:8" x14ac:dyDescent="0.25">
      <c r="A1144" s="25" t="str">
        <f t="shared" si="20"/>
        <v>Reg2012Placenta - C58FemaleNon-Māori</v>
      </c>
      <c r="B1144" s="42" t="s">
        <v>2</v>
      </c>
      <c r="C1144" s="43">
        <v>2012</v>
      </c>
      <c r="D1144" s="42" t="s">
        <v>48</v>
      </c>
      <c r="E1144" s="42" t="s">
        <v>4</v>
      </c>
      <c r="F1144" s="42" t="s">
        <v>11</v>
      </c>
      <c r="G1144" s="43">
        <v>2</v>
      </c>
      <c r="H1144" s="193">
        <v>0.1</v>
      </c>
    </row>
    <row r="1145" spans="1:8" x14ac:dyDescent="0.25">
      <c r="A1145" s="25" t="str">
        <f t="shared" si="20"/>
        <v>Reg2012Male genital organs - C60-C63MaleAllEth</v>
      </c>
      <c r="B1145" s="42" t="s">
        <v>2</v>
      </c>
      <c r="C1145" s="43">
        <v>2012</v>
      </c>
      <c r="D1145" s="42" t="s">
        <v>271</v>
      </c>
      <c r="E1145" s="42" t="s">
        <v>5</v>
      </c>
      <c r="F1145" s="42" t="s">
        <v>12</v>
      </c>
      <c r="G1145" s="43">
        <v>3291</v>
      </c>
      <c r="H1145" s="193">
        <v>106</v>
      </c>
    </row>
    <row r="1146" spans="1:8" x14ac:dyDescent="0.25">
      <c r="A1146" s="25" t="str">
        <f t="shared" si="20"/>
        <v>Reg2012Male genital organs - C60-C63MaleMāori</v>
      </c>
      <c r="B1146" s="42" t="s">
        <v>2</v>
      </c>
      <c r="C1146" s="43">
        <v>2012</v>
      </c>
      <c r="D1146" s="42" t="s">
        <v>271</v>
      </c>
      <c r="E1146" s="42" t="s">
        <v>5</v>
      </c>
      <c r="F1146" s="42" t="s">
        <v>10</v>
      </c>
      <c r="G1146" s="43">
        <v>212</v>
      </c>
      <c r="H1146" s="193">
        <v>93</v>
      </c>
    </row>
    <row r="1147" spans="1:8" x14ac:dyDescent="0.25">
      <c r="A1147" s="25" t="str">
        <f t="shared" si="20"/>
        <v>Reg2012Male genital organs - C60-C63MaleNon-Māori</v>
      </c>
      <c r="B1147" s="42" t="s">
        <v>2</v>
      </c>
      <c r="C1147" s="43">
        <v>2012</v>
      </c>
      <c r="D1147" s="42" t="s">
        <v>271</v>
      </c>
      <c r="E1147" s="42" t="s">
        <v>5</v>
      </c>
      <c r="F1147" s="42" t="s">
        <v>11</v>
      </c>
      <c r="G1147" s="43">
        <v>3079</v>
      </c>
      <c r="H1147" s="193">
        <v>107</v>
      </c>
    </row>
    <row r="1148" spans="1:8" x14ac:dyDescent="0.25">
      <c r="A1148" s="25" t="str">
        <f t="shared" si="20"/>
        <v>Reg2012Penis - C60MaleAllEth</v>
      </c>
      <c r="B1148" s="42" t="s">
        <v>2</v>
      </c>
      <c r="C1148" s="43">
        <v>2012</v>
      </c>
      <c r="D1148" s="42" t="s">
        <v>37</v>
      </c>
      <c r="E1148" s="42" t="s">
        <v>5</v>
      </c>
      <c r="F1148" s="42" t="s">
        <v>12</v>
      </c>
      <c r="G1148" s="43">
        <v>15</v>
      </c>
      <c r="H1148" s="193">
        <v>0.5</v>
      </c>
    </row>
    <row r="1149" spans="1:8" x14ac:dyDescent="0.25">
      <c r="A1149" s="25" t="str">
        <f t="shared" si="20"/>
        <v>Reg2012Penis - C60MaleMāori</v>
      </c>
      <c r="B1149" s="42" t="s">
        <v>2</v>
      </c>
      <c r="C1149" s="43">
        <v>2012</v>
      </c>
      <c r="D1149" s="42" t="s">
        <v>37</v>
      </c>
      <c r="E1149" s="42" t="s">
        <v>5</v>
      </c>
      <c r="F1149" s="42" t="s">
        <v>10</v>
      </c>
      <c r="G1149" s="43">
        <v>1</v>
      </c>
      <c r="H1149" s="193">
        <v>0.6</v>
      </c>
    </row>
    <row r="1150" spans="1:8" x14ac:dyDescent="0.25">
      <c r="A1150" s="25" t="str">
        <f t="shared" si="20"/>
        <v>Reg2012Penis - C60MaleNon-Māori</v>
      </c>
      <c r="B1150" s="42" t="s">
        <v>2</v>
      </c>
      <c r="C1150" s="43">
        <v>2012</v>
      </c>
      <c r="D1150" s="42" t="s">
        <v>37</v>
      </c>
      <c r="E1150" s="42" t="s">
        <v>5</v>
      </c>
      <c r="F1150" s="42" t="s">
        <v>11</v>
      </c>
      <c r="G1150" s="43">
        <v>14</v>
      </c>
      <c r="H1150" s="193">
        <v>0.5</v>
      </c>
    </row>
    <row r="1151" spans="1:8" x14ac:dyDescent="0.25">
      <c r="A1151" s="25" t="str">
        <f t="shared" si="20"/>
        <v>Reg2012Prostate - C61MaleAllEth</v>
      </c>
      <c r="B1151" s="42" t="s">
        <v>2</v>
      </c>
      <c r="C1151" s="43">
        <v>2012</v>
      </c>
      <c r="D1151" s="42" t="s">
        <v>38</v>
      </c>
      <c r="E1151" s="42" t="s">
        <v>5</v>
      </c>
      <c r="F1151" s="42" t="s">
        <v>12</v>
      </c>
      <c r="G1151" s="43">
        <v>3129</v>
      </c>
      <c r="H1151" s="193">
        <v>98.2</v>
      </c>
    </row>
    <row r="1152" spans="1:8" x14ac:dyDescent="0.25">
      <c r="A1152" s="25" t="str">
        <f t="shared" si="20"/>
        <v>Reg2012Prostate - C61MaleMāori</v>
      </c>
      <c r="B1152" s="42" t="s">
        <v>2</v>
      </c>
      <c r="C1152" s="43">
        <v>2012</v>
      </c>
      <c r="D1152" s="42" t="s">
        <v>38</v>
      </c>
      <c r="E1152" s="42" t="s">
        <v>5</v>
      </c>
      <c r="F1152" s="42" t="s">
        <v>10</v>
      </c>
      <c r="G1152" s="43">
        <v>181</v>
      </c>
      <c r="H1152" s="193">
        <v>81.8</v>
      </c>
    </row>
    <row r="1153" spans="1:8" x14ac:dyDescent="0.25">
      <c r="A1153" s="25" t="str">
        <f t="shared" si="20"/>
        <v>Reg2012Prostate - C61MaleNon-Māori</v>
      </c>
      <c r="B1153" s="42" t="s">
        <v>2</v>
      </c>
      <c r="C1153" s="43">
        <v>2012</v>
      </c>
      <c r="D1153" s="42" t="s">
        <v>38</v>
      </c>
      <c r="E1153" s="42" t="s">
        <v>5</v>
      </c>
      <c r="F1153" s="42" t="s">
        <v>11</v>
      </c>
      <c r="G1153" s="43">
        <v>2948</v>
      </c>
      <c r="H1153" s="193">
        <v>99.7</v>
      </c>
    </row>
    <row r="1154" spans="1:8" x14ac:dyDescent="0.25">
      <c r="A1154" s="25" t="str">
        <f t="shared" si="20"/>
        <v>Reg2012Urinary tract - C64-C68AllSexAllEth</v>
      </c>
      <c r="B1154" s="42" t="s">
        <v>2</v>
      </c>
      <c r="C1154" s="43">
        <v>2012</v>
      </c>
      <c r="D1154" s="42" t="s">
        <v>273</v>
      </c>
      <c r="E1154" s="42" t="s">
        <v>3</v>
      </c>
      <c r="F1154" s="42" t="s">
        <v>12</v>
      </c>
      <c r="G1154" s="43">
        <v>897</v>
      </c>
      <c r="H1154" s="193">
        <v>13.3</v>
      </c>
    </row>
    <row r="1155" spans="1:8" x14ac:dyDescent="0.25">
      <c r="A1155" s="25" t="str">
        <f t="shared" si="20"/>
        <v>Reg2012Urinary tract - C64-C68AllSexMāori</v>
      </c>
      <c r="B1155" s="42" t="s">
        <v>2</v>
      </c>
      <c r="C1155" s="43">
        <v>2012</v>
      </c>
      <c r="D1155" s="42" t="s">
        <v>273</v>
      </c>
      <c r="E1155" s="42" t="s">
        <v>3</v>
      </c>
      <c r="F1155" s="42" t="s">
        <v>10</v>
      </c>
      <c r="G1155" s="43">
        <v>67</v>
      </c>
      <c r="H1155" s="193">
        <v>12.3</v>
      </c>
    </row>
    <row r="1156" spans="1:8" x14ac:dyDescent="0.25">
      <c r="A1156" s="25" t="str">
        <f t="shared" si="20"/>
        <v>Reg2012Urinary tract - C64-C68AllSexNon-Māori</v>
      </c>
      <c r="B1156" s="42" t="s">
        <v>2</v>
      </c>
      <c r="C1156" s="43">
        <v>2012</v>
      </c>
      <c r="D1156" s="42" t="s">
        <v>273</v>
      </c>
      <c r="E1156" s="42" t="s">
        <v>3</v>
      </c>
      <c r="F1156" s="42" t="s">
        <v>11</v>
      </c>
      <c r="G1156" s="43">
        <v>830</v>
      </c>
      <c r="H1156" s="193">
        <v>13.3</v>
      </c>
    </row>
    <row r="1157" spans="1:8" x14ac:dyDescent="0.25">
      <c r="A1157" s="25" t="str">
        <f t="shared" si="20"/>
        <v>Reg2012Urinary tract - C64-C68FemaleAllEth</v>
      </c>
      <c r="B1157" s="42" t="s">
        <v>2</v>
      </c>
      <c r="C1157" s="43">
        <v>2012</v>
      </c>
      <c r="D1157" s="42" t="s">
        <v>273</v>
      </c>
      <c r="E1157" s="42" t="s">
        <v>4</v>
      </c>
      <c r="F1157" s="42" t="s">
        <v>12</v>
      </c>
      <c r="G1157" s="43">
        <v>278</v>
      </c>
      <c r="H1157" s="193">
        <v>7.6</v>
      </c>
    </row>
    <row r="1158" spans="1:8" x14ac:dyDescent="0.25">
      <c r="A1158" s="25" t="str">
        <f t="shared" si="20"/>
        <v>Reg2012Urinary tract - C64-C68FemaleMāori</v>
      </c>
      <c r="B1158" s="42" t="s">
        <v>2</v>
      </c>
      <c r="C1158" s="43">
        <v>2012</v>
      </c>
      <c r="D1158" s="42" t="s">
        <v>273</v>
      </c>
      <c r="E1158" s="42" t="s">
        <v>4</v>
      </c>
      <c r="F1158" s="42" t="s">
        <v>10</v>
      </c>
      <c r="G1158" s="43">
        <v>21</v>
      </c>
      <c r="H1158" s="193">
        <v>7.3</v>
      </c>
    </row>
    <row r="1159" spans="1:8" x14ac:dyDescent="0.25">
      <c r="A1159" s="25" t="str">
        <f t="shared" si="20"/>
        <v>Reg2012Urinary tract - C64-C68FemaleNon-Māori</v>
      </c>
      <c r="B1159" s="42" t="s">
        <v>2</v>
      </c>
      <c r="C1159" s="43">
        <v>2012</v>
      </c>
      <c r="D1159" s="42" t="s">
        <v>273</v>
      </c>
      <c r="E1159" s="42" t="s">
        <v>4</v>
      </c>
      <c r="F1159" s="42" t="s">
        <v>11</v>
      </c>
      <c r="G1159" s="43">
        <v>257</v>
      </c>
      <c r="H1159" s="193">
        <v>7.6</v>
      </c>
    </row>
    <row r="1160" spans="1:8" x14ac:dyDescent="0.25">
      <c r="A1160" s="25" t="str">
        <f t="shared" si="20"/>
        <v>Reg2012Urinary tract - C64-C68MaleAllEth</v>
      </c>
      <c r="B1160" s="42" t="s">
        <v>2</v>
      </c>
      <c r="C1160" s="43">
        <v>2012</v>
      </c>
      <c r="D1160" s="42" t="s">
        <v>273</v>
      </c>
      <c r="E1160" s="42" t="s">
        <v>5</v>
      </c>
      <c r="F1160" s="42" t="s">
        <v>12</v>
      </c>
      <c r="G1160" s="43">
        <v>619</v>
      </c>
      <c r="H1160" s="193">
        <v>19.8</v>
      </c>
    </row>
    <row r="1161" spans="1:8" x14ac:dyDescent="0.25">
      <c r="A1161" s="25" t="str">
        <f t="shared" si="20"/>
        <v>Reg2012Urinary tract - C64-C68MaleMāori</v>
      </c>
      <c r="B1161" s="42" t="s">
        <v>2</v>
      </c>
      <c r="C1161" s="43">
        <v>2012</v>
      </c>
      <c r="D1161" s="42" t="s">
        <v>273</v>
      </c>
      <c r="E1161" s="42" t="s">
        <v>5</v>
      </c>
      <c r="F1161" s="42" t="s">
        <v>10</v>
      </c>
      <c r="G1161" s="43">
        <v>46</v>
      </c>
      <c r="H1161" s="193">
        <v>18</v>
      </c>
    </row>
    <row r="1162" spans="1:8" x14ac:dyDescent="0.25">
      <c r="A1162" s="25" t="str">
        <f t="shared" si="20"/>
        <v>Reg2012Urinary tract - C64-C68MaleNon-Māori</v>
      </c>
      <c r="B1162" s="42" t="s">
        <v>2</v>
      </c>
      <c r="C1162" s="43">
        <v>2012</v>
      </c>
      <c r="D1162" s="42" t="s">
        <v>273</v>
      </c>
      <c r="E1162" s="42" t="s">
        <v>5</v>
      </c>
      <c r="F1162" s="42" t="s">
        <v>11</v>
      </c>
      <c r="G1162" s="43">
        <v>573</v>
      </c>
      <c r="H1162" s="193">
        <v>19.7</v>
      </c>
    </row>
    <row r="1163" spans="1:8" x14ac:dyDescent="0.25">
      <c r="A1163" s="25" t="str">
        <f t="shared" si="20"/>
        <v>Reg2012Testis - C62MaleAllEth</v>
      </c>
      <c r="B1163" s="42" t="s">
        <v>2</v>
      </c>
      <c r="C1163" s="43">
        <v>2012</v>
      </c>
      <c r="D1163" s="42" t="s">
        <v>40</v>
      </c>
      <c r="E1163" s="42" t="s">
        <v>5</v>
      </c>
      <c r="F1163" s="42" t="s">
        <v>12</v>
      </c>
      <c r="G1163" s="43">
        <v>145</v>
      </c>
      <c r="H1163" s="193">
        <v>7.3</v>
      </c>
    </row>
    <row r="1164" spans="1:8" x14ac:dyDescent="0.25">
      <c r="A1164" s="25" t="str">
        <f t="shared" si="20"/>
        <v>Reg2012Testis - C62MaleMāori</v>
      </c>
      <c r="B1164" s="42" t="s">
        <v>2</v>
      </c>
      <c r="C1164" s="43">
        <v>2012</v>
      </c>
      <c r="D1164" s="42" t="s">
        <v>40</v>
      </c>
      <c r="E1164" s="42" t="s">
        <v>5</v>
      </c>
      <c r="F1164" s="42" t="s">
        <v>10</v>
      </c>
      <c r="G1164" s="43">
        <v>30</v>
      </c>
      <c r="H1164" s="193">
        <v>10.6</v>
      </c>
    </row>
    <row r="1165" spans="1:8" x14ac:dyDescent="0.25">
      <c r="A1165" s="25" t="str">
        <f t="shared" si="20"/>
        <v>Reg2012Testis - C62MaleNon-Māori</v>
      </c>
      <c r="B1165" s="42" t="s">
        <v>2</v>
      </c>
      <c r="C1165" s="43">
        <v>2012</v>
      </c>
      <c r="D1165" s="42" t="s">
        <v>40</v>
      </c>
      <c r="E1165" s="42" t="s">
        <v>5</v>
      </c>
      <c r="F1165" s="42" t="s">
        <v>11</v>
      </c>
      <c r="G1165" s="43">
        <v>115</v>
      </c>
      <c r="H1165" s="193">
        <v>6.8</v>
      </c>
    </row>
    <row r="1166" spans="1:8" x14ac:dyDescent="0.25">
      <c r="A1166" s="25" t="str">
        <f t="shared" si="20"/>
        <v>Reg2012Other male genital organs - C63MaleAllEth</v>
      </c>
      <c r="B1166" s="42" t="s">
        <v>2</v>
      </c>
      <c r="C1166" s="43">
        <v>2012</v>
      </c>
      <c r="D1166" s="42" t="s">
        <v>272</v>
      </c>
      <c r="E1166" s="42" t="s">
        <v>5</v>
      </c>
      <c r="F1166" s="42" t="s">
        <v>12</v>
      </c>
      <c r="G1166" s="43">
        <v>2</v>
      </c>
      <c r="H1166" s="193">
        <v>0.1</v>
      </c>
    </row>
    <row r="1167" spans="1:8" x14ac:dyDescent="0.25">
      <c r="A1167" s="25" t="str">
        <f t="shared" si="20"/>
        <v>Reg2012Other male genital organs - C63MaleMāori</v>
      </c>
      <c r="B1167" s="42" t="s">
        <v>2</v>
      </c>
      <c r="C1167" s="43">
        <v>2012</v>
      </c>
      <c r="D1167" s="42" t="s">
        <v>272</v>
      </c>
      <c r="E1167" s="42" t="s">
        <v>5</v>
      </c>
      <c r="F1167" s="42" t="s">
        <v>10</v>
      </c>
      <c r="G1167" s="43">
        <v>0</v>
      </c>
      <c r="H1167" s="193">
        <v>0</v>
      </c>
    </row>
    <row r="1168" spans="1:8" x14ac:dyDescent="0.25">
      <c r="A1168" s="25" t="str">
        <f t="shared" si="20"/>
        <v>Reg2012Other male genital organs - C63MaleNon-Māori</v>
      </c>
      <c r="B1168" s="42" t="s">
        <v>2</v>
      </c>
      <c r="C1168" s="43">
        <v>2012</v>
      </c>
      <c r="D1168" s="42" t="s">
        <v>272</v>
      </c>
      <c r="E1168" s="42" t="s">
        <v>5</v>
      </c>
      <c r="F1168" s="42" t="s">
        <v>11</v>
      </c>
      <c r="G1168" s="43">
        <v>2</v>
      </c>
      <c r="H1168" s="193">
        <v>0.1</v>
      </c>
    </row>
    <row r="1169" spans="1:8" x14ac:dyDescent="0.25">
      <c r="A1169" s="25" t="str">
        <f t="shared" si="20"/>
        <v>Reg2012Kidney - C64AllSexAllEth</v>
      </c>
      <c r="B1169" s="42" t="s">
        <v>2</v>
      </c>
      <c r="C1169" s="43">
        <v>2012</v>
      </c>
      <c r="D1169" s="42" t="s">
        <v>274</v>
      </c>
      <c r="E1169" s="42" t="s">
        <v>3</v>
      </c>
      <c r="F1169" s="42" t="s">
        <v>12</v>
      </c>
      <c r="G1169" s="43">
        <v>506</v>
      </c>
      <c r="H1169" s="193">
        <v>8</v>
      </c>
    </row>
    <row r="1170" spans="1:8" x14ac:dyDescent="0.25">
      <c r="A1170" s="25" t="str">
        <f t="shared" si="20"/>
        <v>Reg2012Kidney - C64AllSexMāori</v>
      </c>
      <c r="B1170" s="42" t="s">
        <v>2</v>
      </c>
      <c r="C1170" s="43">
        <v>2012</v>
      </c>
      <c r="D1170" s="42" t="s">
        <v>274</v>
      </c>
      <c r="E1170" s="42" t="s">
        <v>3</v>
      </c>
      <c r="F1170" s="42" t="s">
        <v>10</v>
      </c>
      <c r="G1170" s="43">
        <v>50</v>
      </c>
      <c r="H1170" s="193">
        <v>8.8000000000000007</v>
      </c>
    </row>
    <row r="1171" spans="1:8" x14ac:dyDescent="0.25">
      <c r="A1171" s="25" t="str">
        <f t="shared" si="20"/>
        <v>Reg2012Kidney - C64AllSexNon-Māori</v>
      </c>
      <c r="B1171" s="42" t="s">
        <v>2</v>
      </c>
      <c r="C1171" s="43">
        <v>2012</v>
      </c>
      <c r="D1171" s="42" t="s">
        <v>274</v>
      </c>
      <c r="E1171" s="42" t="s">
        <v>3</v>
      </c>
      <c r="F1171" s="42" t="s">
        <v>11</v>
      </c>
      <c r="G1171" s="43">
        <v>456</v>
      </c>
      <c r="H1171" s="193">
        <v>7.9</v>
      </c>
    </row>
    <row r="1172" spans="1:8" x14ac:dyDescent="0.25">
      <c r="A1172" s="25" t="str">
        <f t="shared" si="20"/>
        <v>Reg2012Kidney - C64FemaleAllEth</v>
      </c>
      <c r="B1172" s="42" t="s">
        <v>2</v>
      </c>
      <c r="C1172" s="43">
        <v>2012</v>
      </c>
      <c r="D1172" s="42" t="s">
        <v>274</v>
      </c>
      <c r="E1172" s="42" t="s">
        <v>4</v>
      </c>
      <c r="F1172" s="42" t="s">
        <v>12</v>
      </c>
      <c r="G1172" s="43">
        <v>159</v>
      </c>
      <c r="H1172" s="193">
        <v>4.8</v>
      </c>
    </row>
    <row r="1173" spans="1:8" x14ac:dyDescent="0.25">
      <c r="A1173" s="25" t="str">
        <f t="shared" si="20"/>
        <v>Reg2012Kidney - C64FemaleMāori</v>
      </c>
      <c r="B1173" s="42" t="s">
        <v>2</v>
      </c>
      <c r="C1173" s="43">
        <v>2012</v>
      </c>
      <c r="D1173" s="42" t="s">
        <v>274</v>
      </c>
      <c r="E1173" s="42" t="s">
        <v>4</v>
      </c>
      <c r="F1173" s="42" t="s">
        <v>10</v>
      </c>
      <c r="G1173" s="43">
        <v>13</v>
      </c>
      <c r="H1173" s="193">
        <v>4.3</v>
      </c>
    </row>
    <row r="1174" spans="1:8" x14ac:dyDescent="0.25">
      <c r="A1174" s="25" t="str">
        <f t="shared" si="20"/>
        <v>Reg2012Kidney - C64FemaleNon-Māori</v>
      </c>
      <c r="B1174" s="42" t="s">
        <v>2</v>
      </c>
      <c r="C1174" s="43">
        <v>2012</v>
      </c>
      <c r="D1174" s="42" t="s">
        <v>274</v>
      </c>
      <c r="E1174" s="42" t="s">
        <v>4</v>
      </c>
      <c r="F1174" s="42" t="s">
        <v>11</v>
      </c>
      <c r="G1174" s="43">
        <v>146</v>
      </c>
      <c r="H1174" s="193">
        <v>4.8</v>
      </c>
    </row>
    <row r="1175" spans="1:8" x14ac:dyDescent="0.25">
      <c r="A1175" s="25" t="str">
        <f t="shared" si="20"/>
        <v>Reg2012Kidney - C64MaleAllEth</v>
      </c>
      <c r="B1175" s="42" t="s">
        <v>2</v>
      </c>
      <c r="C1175" s="43">
        <v>2012</v>
      </c>
      <c r="D1175" s="42" t="s">
        <v>274</v>
      </c>
      <c r="E1175" s="42" t="s">
        <v>5</v>
      </c>
      <c r="F1175" s="42" t="s">
        <v>12</v>
      </c>
      <c r="G1175" s="43">
        <v>347</v>
      </c>
      <c r="H1175" s="193">
        <v>11.6</v>
      </c>
    </row>
    <row r="1176" spans="1:8" x14ac:dyDescent="0.25">
      <c r="A1176" s="25" t="str">
        <f t="shared" si="20"/>
        <v>Reg2012Kidney - C64MaleMāori</v>
      </c>
      <c r="B1176" s="42" t="s">
        <v>2</v>
      </c>
      <c r="C1176" s="43">
        <v>2012</v>
      </c>
      <c r="D1176" s="42" t="s">
        <v>274</v>
      </c>
      <c r="E1176" s="42" t="s">
        <v>5</v>
      </c>
      <c r="F1176" s="42" t="s">
        <v>10</v>
      </c>
      <c r="G1176" s="43">
        <v>37</v>
      </c>
      <c r="H1176" s="193">
        <v>14.1</v>
      </c>
    </row>
    <row r="1177" spans="1:8" x14ac:dyDescent="0.25">
      <c r="A1177" s="25" t="str">
        <f t="shared" si="20"/>
        <v>Reg2012Kidney - C64MaleNon-Māori</v>
      </c>
      <c r="B1177" s="42" t="s">
        <v>2</v>
      </c>
      <c r="C1177" s="43">
        <v>2012</v>
      </c>
      <c r="D1177" s="42" t="s">
        <v>274</v>
      </c>
      <c r="E1177" s="42" t="s">
        <v>5</v>
      </c>
      <c r="F1177" s="42" t="s">
        <v>11</v>
      </c>
      <c r="G1177" s="43">
        <v>310</v>
      </c>
      <c r="H1177" s="193">
        <v>11.3</v>
      </c>
    </row>
    <row r="1178" spans="1:8" x14ac:dyDescent="0.25">
      <c r="A1178" s="25" t="str">
        <f t="shared" si="20"/>
        <v>Reg2012Renal pelvis - C65AllSexAllEth</v>
      </c>
      <c r="B1178" s="42" t="s">
        <v>2</v>
      </c>
      <c r="C1178" s="43">
        <v>2012</v>
      </c>
      <c r="D1178" s="42" t="s">
        <v>275</v>
      </c>
      <c r="E1178" s="42" t="s">
        <v>3</v>
      </c>
      <c r="F1178" s="42" t="s">
        <v>12</v>
      </c>
      <c r="G1178" s="43">
        <v>33</v>
      </c>
      <c r="H1178" s="193">
        <v>0.5</v>
      </c>
    </row>
    <row r="1179" spans="1:8" x14ac:dyDescent="0.25">
      <c r="A1179" s="25" t="str">
        <f t="shared" si="20"/>
        <v>Reg2012Renal pelvis - C65AllSexMāori</v>
      </c>
      <c r="B1179" s="42" t="s">
        <v>2</v>
      </c>
      <c r="C1179" s="43">
        <v>2012</v>
      </c>
      <c r="D1179" s="42" t="s">
        <v>275</v>
      </c>
      <c r="E1179" s="42" t="s">
        <v>3</v>
      </c>
      <c r="F1179" s="42" t="s">
        <v>10</v>
      </c>
      <c r="G1179" s="43">
        <v>0</v>
      </c>
      <c r="H1179" s="193">
        <v>0</v>
      </c>
    </row>
    <row r="1180" spans="1:8" x14ac:dyDescent="0.25">
      <c r="A1180" s="25" t="str">
        <f t="shared" si="20"/>
        <v>Reg2012Renal pelvis - C65AllSexNon-Māori</v>
      </c>
      <c r="B1180" s="42" t="s">
        <v>2</v>
      </c>
      <c r="C1180" s="43">
        <v>2012</v>
      </c>
      <c r="D1180" s="42" t="s">
        <v>275</v>
      </c>
      <c r="E1180" s="42" t="s">
        <v>3</v>
      </c>
      <c r="F1180" s="42" t="s">
        <v>11</v>
      </c>
      <c r="G1180" s="43">
        <v>33</v>
      </c>
      <c r="H1180" s="193">
        <v>0.5</v>
      </c>
    </row>
    <row r="1181" spans="1:8" x14ac:dyDescent="0.25">
      <c r="A1181" s="25" t="str">
        <f t="shared" si="20"/>
        <v>Reg2012Renal pelvis - C65FemaleAllEth</v>
      </c>
      <c r="B1181" s="42" t="s">
        <v>2</v>
      </c>
      <c r="C1181" s="43">
        <v>2012</v>
      </c>
      <c r="D1181" s="42" t="s">
        <v>275</v>
      </c>
      <c r="E1181" s="42" t="s">
        <v>4</v>
      </c>
      <c r="F1181" s="42" t="s">
        <v>12</v>
      </c>
      <c r="G1181" s="43">
        <v>16</v>
      </c>
      <c r="H1181" s="193">
        <v>0.4</v>
      </c>
    </row>
    <row r="1182" spans="1:8" x14ac:dyDescent="0.25">
      <c r="A1182" s="25" t="str">
        <f t="shared" si="20"/>
        <v>Reg2012Renal pelvis - C65FemaleMāori</v>
      </c>
      <c r="B1182" s="42" t="s">
        <v>2</v>
      </c>
      <c r="C1182" s="43">
        <v>2012</v>
      </c>
      <c r="D1182" s="42" t="s">
        <v>275</v>
      </c>
      <c r="E1182" s="42" t="s">
        <v>4</v>
      </c>
      <c r="F1182" s="42" t="s">
        <v>10</v>
      </c>
      <c r="G1182" s="43">
        <v>0</v>
      </c>
      <c r="H1182" s="193">
        <v>0</v>
      </c>
    </row>
    <row r="1183" spans="1:8" x14ac:dyDescent="0.25">
      <c r="A1183" s="25" t="str">
        <f t="shared" si="20"/>
        <v>Reg2012Renal pelvis - C65FemaleNon-Māori</v>
      </c>
      <c r="B1183" s="42" t="s">
        <v>2</v>
      </c>
      <c r="C1183" s="43">
        <v>2012</v>
      </c>
      <c r="D1183" s="42" t="s">
        <v>275</v>
      </c>
      <c r="E1183" s="42" t="s">
        <v>4</v>
      </c>
      <c r="F1183" s="42" t="s">
        <v>11</v>
      </c>
      <c r="G1183" s="43">
        <v>16</v>
      </c>
      <c r="H1183" s="193">
        <v>0.4</v>
      </c>
    </row>
    <row r="1184" spans="1:8" x14ac:dyDescent="0.25">
      <c r="A1184" s="25" t="str">
        <f t="shared" si="20"/>
        <v>Reg2012Renal pelvis - C65MaleAllEth</v>
      </c>
      <c r="B1184" s="42" t="s">
        <v>2</v>
      </c>
      <c r="C1184" s="43">
        <v>2012</v>
      </c>
      <c r="D1184" s="42" t="s">
        <v>275</v>
      </c>
      <c r="E1184" s="42" t="s">
        <v>5</v>
      </c>
      <c r="F1184" s="42" t="s">
        <v>12</v>
      </c>
      <c r="G1184" s="43">
        <v>17</v>
      </c>
      <c r="H1184" s="193">
        <v>0.5</v>
      </c>
    </row>
    <row r="1185" spans="1:8" x14ac:dyDescent="0.25">
      <c r="A1185" s="25" t="str">
        <f t="shared" si="20"/>
        <v>Reg2012Renal pelvis - C65MaleMāori</v>
      </c>
      <c r="B1185" s="42" t="s">
        <v>2</v>
      </c>
      <c r="C1185" s="43">
        <v>2012</v>
      </c>
      <c r="D1185" s="42" t="s">
        <v>275</v>
      </c>
      <c r="E1185" s="42" t="s">
        <v>5</v>
      </c>
      <c r="F1185" s="42" t="s">
        <v>10</v>
      </c>
      <c r="G1185" s="43">
        <v>0</v>
      </c>
      <c r="H1185" s="193">
        <v>0</v>
      </c>
    </row>
    <row r="1186" spans="1:8" x14ac:dyDescent="0.25">
      <c r="A1186" s="25" t="str">
        <f t="shared" si="20"/>
        <v>Reg2012Renal pelvis - C65MaleNon-Māori</v>
      </c>
      <c r="B1186" s="42" t="s">
        <v>2</v>
      </c>
      <c r="C1186" s="43">
        <v>2012</v>
      </c>
      <c r="D1186" s="42" t="s">
        <v>275</v>
      </c>
      <c r="E1186" s="42" t="s">
        <v>5</v>
      </c>
      <c r="F1186" s="42" t="s">
        <v>11</v>
      </c>
      <c r="G1186" s="43">
        <v>17</v>
      </c>
      <c r="H1186" s="193">
        <v>0.6</v>
      </c>
    </row>
    <row r="1187" spans="1:8" x14ac:dyDescent="0.25">
      <c r="A1187" s="25" t="str">
        <f t="shared" si="20"/>
        <v>Reg2012Ureter - C66AllSexAllEth</v>
      </c>
      <c r="B1187" s="42" t="s">
        <v>2</v>
      </c>
      <c r="C1187" s="43">
        <v>2012</v>
      </c>
      <c r="D1187" s="42" t="s">
        <v>43</v>
      </c>
      <c r="E1187" s="42" t="s">
        <v>3</v>
      </c>
      <c r="F1187" s="42" t="s">
        <v>12</v>
      </c>
      <c r="G1187" s="43">
        <v>17</v>
      </c>
      <c r="H1187" s="193">
        <v>0.2</v>
      </c>
    </row>
    <row r="1188" spans="1:8" x14ac:dyDescent="0.25">
      <c r="A1188" s="25" t="str">
        <f t="shared" si="20"/>
        <v>Reg2012Ureter - C66AllSexMāori</v>
      </c>
      <c r="B1188" s="42" t="s">
        <v>2</v>
      </c>
      <c r="C1188" s="43">
        <v>2012</v>
      </c>
      <c r="D1188" s="42" t="s">
        <v>43</v>
      </c>
      <c r="E1188" s="42" t="s">
        <v>3</v>
      </c>
      <c r="F1188" s="42" t="s">
        <v>10</v>
      </c>
      <c r="G1188" s="43">
        <v>0</v>
      </c>
      <c r="H1188" s="193">
        <v>0</v>
      </c>
    </row>
    <row r="1189" spans="1:8" x14ac:dyDescent="0.25">
      <c r="A1189" s="25" t="str">
        <f t="shared" si="20"/>
        <v>Reg2012Ureter - C66AllSexNon-Māori</v>
      </c>
      <c r="B1189" s="42" t="s">
        <v>2</v>
      </c>
      <c r="C1189" s="43">
        <v>2012</v>
      </c>
      <c r="D1189" s="42" t="s">
        <v>43</v>
      </c>
      <c r="E1189" s="42" t="s">
        <v>3</v>
      </c>
      <c r="F1189" s="42" t="s">
        <v>11</v>
      </c>
      <c r="G1189" s="43">
        <v>17</v>
      </c>
      <c r="H1189" s="193">
        <v>0.3</v>
      </c>
    </row>
    <row r="1190" spans="1:8" x14ac:dyDescent="0.25">
      <c r="A1190" s="25" t="str">
        <f t="shared" si="20"/>
        <v>Reg2012Ureter - C66FemaleAllEth</v>
      </c>
      <c r="B1190" s="42" t="s">
        <v>2</v>
      </c>
      <c r="C1190" s="43">
        <v>2012</v>
      </c>
      <c r="D1190" s="42" t="s">
        <v>43</v>
      </c>
      <c r="E1190" s="42" t="s">
        <v>4</v>
      </c>
      <c r="F1190" s="42" t="s">
        <v>12</v>
      </c>
      <c r="G1190" s="43">
        <v>7</v>
      </c>
      <c r="H1190" s="193">
        <v>0.2</v>
      </c>
    </row>
    <row r="1191" spans="1:8" x14ac:dyDescent="0.25">
      <c r="A1191" s="25" t="str">
        <f t="shared" ref="A1191:A1254" si="21">B1191&amp;C1191&amp;D1191&amp;E1191&amp;F1191</f>
        <v>Reg2012Ureter - C66FemaleMāori</v>
      </c>
      <c r="B1191" s="42" t="s">
        <v>2</v>
      </c>
      <c r="C1191" s="43">
        <v>2012</v>
      </c>
      <c r="D1191" s="42" t="s">
        <v>43</v>
      </c>
      <c r="E1191" s="42" t="s">
        <v>4</v>
      </c>
      <c r="F1191" s="42" t="s">
        <v>10</v>
      </c>
      <c r="G1191" s="43">
        <v>0</v>
      </c>
      <c r="H1191" s="193">
        <v>0</v>
      </c>
    </row>
    <row r="1192" spans="1:8" x14ac:dyDescent="0.25">
      <c r="A1192" s="25" t="str">
        <f t="shared" si="21"/>
        <v>Reg2012Ureter - C66FemaleNon-Māori</v>
      </c>
      <c r="B1192" s="42" t="s">
        <v>2</v>
      </c>
      <c r="C1192" s="43">
        <v>2012</v>
      </c>
      <c r="D1192" s="42" t="s">
        <v>43</v>
      </c>
      <c r="E1192" s="42" t="s">
        <v>4</v>
      </c>
      <c r="F1192" s="42" t="s">
        <v>11</v>
      </c>
      <c r="G1192" s="43">
        <v>7</v>
      </c>
      <c r="H1192" s="193">
        <v>0.2</v>
      </c>
    </row>
    <row r="1193" spans="1:8" x14ac:dyDescent="0.25">
      <c r="A1193" s="25" t="str">
        <f t="shared" si="21"/>
        <v>Reg2012Ureter - C66MaleAllEth</v>
      </c>
      <c r="B1193" s="42" t="s">
        <v>2</v>
      </c>
      <c r="C1193" s="43">
        <v>2012</v>
      </c>
      <c r="D1193" s="42" t="s">
        <v>43</v>
      </c>
      <c r="E1193" s="42" t="s">
        <v>5</v>
      </c>
      <c r="F1193" s="42" t="s">
        <v>12</v>
      </c>
      <c r="G1193" s="43">
        <v>10</v>
      </c>
      <c r="H1193" s="193">
        <v>0.3</v>
      </c>
    </row>
    <row r="1194" spans="1:8" x14ac:dyDescent="0.25">
      <c r="A1194" s="25" t="str">
        <f t="shared" si="21"/>
        <v>Reg2012Ureter - C66MaleMāori</v>
      </c>
      <c r="B1194" s="42" t="s">
        <v>2</v>
      </c>
      <c r="C1194" s="43">
        <v>2012</v>
      </c>
      <c r="D1194" s="42" t="s">
        <v>43</v>
      </c>
      <c r="E1194" s="42" t="s">
        <v>5</v>
      </c>
      <c r="F1194" s="42" t="s">
        <v>10</v>
      </c>
      <c r="G1194" s="43">
        <v>0</v>
      </c>
      <c r="H1194" s="193">
        <v>0</v>
      </c>
    </row>
    <row r="1195" spans="1:8" x14ac:dyDescent="0.25">
      <c r="A1195" s="25" t="str">
        <f t="shared" si="21"/>
        <v>Reg2012Ureter - C66MaleNon-Māori</v>
      </c>
      <c r="B1195" s="42" t="s">
        <v>2</v>
      </c>
      <c r="C1195" s="43">
        <v>2012</v>
      </c>
      <c r="D1195" s="42" t="s">
        <v>43</v>
      </c>
      <c r="E1195" s="42" t="s">
        <v>5</v>
      </c>
      <c r="F1195" s="42" t="s">
        <v>11</v>
      </c>
      <c r="G1195" s="43">
        <v>10</v>
      </c>
      <c r="H1195" s="193">
        <v>0.3</v>
      </c>
    </row>
    <row r="1196" spans="1:8" x14ac:dyDescent="0.25">
      <c r="A1196" s="25" t="str">
        <f t="shared" si="21"/>
        <v>Reg2012Eye, brain and other parts of central nervous system - C69-C72AllSexAllEth</v>
      </c>
      <c r="B1196" s="42" t="s">
        <v>2</v>
      </c>
      <c r="C1196" s="43">
        <v>2012</v>
      </c>
      <c r="D1196" s="42" t="s">
        <v>277</v>
      </c>
      <c r="E1196" s="42" t="s">
        <v>3</v>
      </c>
      <c r="F1196" s="42" t="s">
        <v>12</v>
      </c>
      <c r="G1196" s="43">
        <v>380</v>
      </c>
      <c r="H1196" s="193">
        <v>6.8</v>
      </c>
    </row>
    <row r="1197" spans="1:8" x14ac:dyDescent="0.25">
      <c r="A1197" s="25" t="str">
        <f t="shared" si="21"/>
        <v>Reg2012Eye, brain and other parts of central nervous system - C69-C72AllSexMāori</v>
      </c>
      <c r="B1197" s="42" t="s">
        <v>2</v>
      </c>
      <c r="C1197" s="43">
        <v>2012</v>
      </c>
      <c r="D1197" s="42" t="s">
        <v>277</v>
      </c>
      <c r="E1197" s="42" t="s">
        <v>3</v>
      </c>
      <c r="F1197" s="42" t="s">
        <v>10</v>
      </c>
      <c r="G1197" s="43">
        <v>38</v>
      </c>
      <c r="H1197" s="193">
        <v>6.9</v>
      </c>
    </row>
    <row r="1198" spans="1:8" x14ac:dyDescent="0.25">
      <c r="A1198" s="25" t="str">
        <f t="shared" si="21"/>
        <v>Reg2012Eye, brain and other parts of central nervous system - C69-C72AllSexNon-Māori</v>
      </c>
      <c r="B1198" s="42" t="s">
        <v>2</v>
      </c>
      <c r="C1198" s="43">
        <v>2012</v>
      </c>
      <c r="D1198" s="42" t="s">
        <v>277</v>
      </c>
      <c r="E1198" s="42" t="s">
        <v>3</v>
      </c>
      <c r="F1198" s="42" t="s">
        <v>11</v>
      </c>
      <c r="G1198" s="43">
        <v>342</v>
      </c>
      <c r="H1198" s="193">
        <v>6.9</v>
      </c>
    </row>
    <row r="1199" spans="1:8" x14ac:dyDescent="0.25">
      <c r="A1199" s="25" t="str">
        <f t="shared" si="21"/>
        <v>Reg2012Eye, brain and other parts of central nervous system - C69-C72FemaleAllEth</v>
      </c>
      <c r="B1199" s="42" t="s">
        <v>2</v>
      </c>
      <c r="C1199" s="43">
        <v>2012</v>
      </c>
      <c r="D1199" s="42" t="s">
        <v>277</v>
      </c>
      <c r="E1199" s="42" t="s">
        <v>4</v>
      </c>
      <c r="F1199" s="42" t="s">
        <v>12</v>
      </c>
      <c r="G1199" s="43">
        <v>163</v>
      </c>
      <c r="H1199" s="193">
        <v>5.6</v>
      </c>
    </row>
    <row r="1200" spans="1:8" x14ac:dyDescent="0.25">
      <c r="A1200" s="25" t="str">
        <f t="shared" si="21"/>
        <v>Reg2012Eye, brain and other parts of central nervous system - C69-C72FemaleMāori</v>
      </c>
      <c r="B1200" s="42" t="s">
        <v>2</v>
      </c>
      <c r="C1200" s="43">
        <v>2012</v>
      </c>
      <c r="D1200" s="42" t="s">
        <v>277</v>
      </c>
      <c r="E1200" s="42" t="s">
        <v>4</v>
      </c>
      <c r="F1200" s="42" t="s">
        <v>10</v>
      </c>
      <c r="G1200" s="43">
        <v>18</v>
      </c>
      <c r="H1200" s="193">
        <v>5.8</v>
      </c>
    </row>
    <row r="1201" spans="1:8" x14ac:dyDescent="0.25">
      <c r="A1201" s="25" t="str">
        <f t="shared" si="21"/>
        <v>Reg2012Eye, brain and other parts of central nervous system - C69-C72FemaleNon-Māori</v>
      </c>
      <c r="B1201" s="42" t="s">
        <v>2</v>
      </c>
      <c r="C1201" s="43">
        <v>2012</v>
      </c>
      <c r="D1201" s="42" t="s">
        <v>277</v>
      </c>
      <c r="E1201" s="42" t="s">
        <v>4</v>
      </c>
      <c r="F1201" s="42" t="s">
        <v>11</v>
      </c>
      <c r="G1201" s="43">
        <v>145</v>
      </c>
      <c r="H1201" s="193">
        <v>5.6</v>
      </c>
    </row>
    <row r="1202" spans="1:8" x14ac:dyDescent="0.25">
      <c r="A1202" s="25" t="str">
        <f t="shared" si="21"/>
        <v>Reg2012Eye, brain and other parts of central nervous system - C69-C72MaleAllEth</v>
      </c>
      <c r="B1202" s="42" t="s">
        <v>2</v>
      </c>
      <c r="C1202" s="43">
        <v>2012</v>
      </c>
      <c r="D1202" s="42" t="s">
        <v>277</v>
      </c>
      <c r="E1202" s="42" t="s">
        <v>5</v>
      </c>
      <c r="F1202" s="42" t="s">
        <v>12</v>
      </c>
      <c r="G1202" s="43">
        <v>217</v>
      </c>
      <c r="H1202" s="193">
        <v>8.1</v>
      </c>
    </row>
    <row r="1203" spans="1:8" x14ac:dyDescent="0.25">
      <c r="A1203" s="25" t="str">
        <f t="shared" si="21"/>
        <v>Reg2012Eye, brain and other parts of central nervous system - C69-C72MaleMāori</v>
      </c>
      <c r="B1203" s="42" t="s">
        <v>2</v>
      </c>
      <c r="C1203" s="43">
        <v>2012</v>
      </c>
      <c r="D1203" s="42" t="s">
        <v>277</v>
      </c>
      <c r="E1203" s="42" t="s">
        <v>5</v>
      </c>
      <c r="F1203" s="42" t="s">
        <v>10</v>
      </c>
      <c r="G1203" s="43">
        <v>20</v>
      </c>
      <c r="H1203" s="193">
        <v>8.5</v>
      </c>
    </row>
    <row r="1204" spans="1:8" x14ac:dyDescent="0.25">
      <c r="A1204" s="25" t="str">
        <f t="shared" si="21"/>
        <v>Reg2012Eye, brain and other parts of central nervous system - C69-C72MaleNon-Māori</v>
      </c>
      <c r="B1204" s="42" t="s">
        <v>2</v>
      </c>
      <c r="C1204" s="43">
        <v>2012</v>
      </c>
      <c r="D1204" s="42" t="s">
        <v>277</v>
      </c>
      <c r="E1204" s="42" t="s">
        <v>5</v>
      </c>
      <c r="F1204" s="42" t="s">
        <v>11</v>
      </c>
      <c r="G1204" s="43">
        <v>197</v>
      </c>
      <c r="H1204" s="193">
        <v>8.1999999999999993</v>
      </c>
    </row>
    <row r="1205" spans="1:8" x14ac:dyDescent="0.25">
      <c r="A1205" s="25" t="str">
        <f t="shared" si="21"/>
        <v>Reg2012Bladder - C67AllSexAllEth</v>
      </c>
      <c r="B1205" s="42" t="s">
        <v>2</v>
      </c>
      <c r="C1205" s="43">
        <v>2012</v>
      </c>
      <c r="D1205" s="42" t="s">
        <v>19</v>
      </c>
      <c r="E1205" s="42" t="s">
        <v>3</v>
      </c>
      <c r="F1205" s="42" t="s">
        <v>12</v>
      </c>
      <c r="G1205" s="43">
        <v>320</v>
      </c>
      <c r="H1205" s="193">
        <v>4.3</v>
      </c>
    </row>
    <row r="1206" spans="1:8" x14ac:dyDescent="0.25">
      <c r="A1206" s="25" t="str">
        <f t="shared" si="21"/>
        <v>Reg2012Bladder - C67AllSexMāori</v>
      </c>
      <c r="B1206" s="42" t="s">
        <v>2</v>
      </c>
      <c r="C1206" s="43">
        <v>2012</v>
      </c>
      <c r="D1206" s="42" t="s">
        <v>19</v>
      </c>
      <c r="E1206" s="42" t="s">
        <v>3</v>
      </c>
      <c r="F1206" s="42" t="s">
        <v>10</v>
      </c>
      <c r="G1206" s="43">
        <v>17</v>
      </c>
      <c r="H1206" s="193">
        <v>3.4</v>
      </c>
    </row>
    <row r="1207" spans="1:8" x14ac:dyDescent="0.25">
      <c r="A1207" s="25" t="str">
        <f t="shared" si="21"/>
        <v>Reg2012Bladder - C67AllSexNon-Māori</v>
      </c>
      <c r="B1207" s="42" t="s">
        <v>2</v>
      </c>
      <c r="C1207" s="43">
        <v>2012</v>
      </c>
      <c r="D1207" s="42" t="s">
        <v>19</v>
      </c>
      <c r="E1207" s="42" t="s">
        <v>3</v>
      </c>
      <c r="F1207" s="42" t="s">
        <v>11</v>
      </c>
      <c r="G1207" s="43">
        <v>303</v>
      </c>
      <c r="H1207" s="193">
        <v>4.3</v>
      </c>
    </row>
    <row r="1208" spans="1:8" x14ac:dyDescent="0.25">
      <c r="A1208" s="25" t="str">
        <f t="shared" si="21"/>
        <v>Reg2012Bladder - C67FemaleAllEth</v>
      </c>
      <c r="B1208" s="42" t="s">
        <v>2</v>
      </c>
      <c r="C1208" s="43">
        <v>2012</v>
      </c>
      <c r="D1208" s="42" t="s">
        <v>19</v>
      </c>
      <c r="E1208" s="42" t="s">
        <v>4</v>
      </c>
      <c r="F1208" s="42" t="s">
        <v>12</v>
      </c>
      <c r="G1208" s="43">
        <v>89</v>
      </c>
      <c r="H1208" s="193">
        <v>2.1</v>
      </c>
    </row>
    <row r="1209" spans="1:8" x14ac:dyDescent="0.25">
      <c r="A1209" s="25" t="str">
        <f t="shared" si="21"/>
        <v>Reg2012Bladder - C67FemaleMāori</v>
      </c>
      <c r="B1209" s="42" t="s">
        <v>2</v>
      </c>
      <c r="C1209" s="43">
        <v>2012</v>
      </c>
      <c r="D1209" s="42" t="s">
        <v>19</v>
      </c>
      <c r="E1209" s="42" t="s">
        <v>4</v>
      </c>
      <c r="F1209" s="42" t="s">
        <v>10</v>
      </c>
      <c r="G1209" s="43">
        <v>8</v>
      </c>
      <c r="H1209" s="193">
        <v>3</v>
      </c>
    </row>
    <row r="1210" spans="1:8" x14ac:dyDescent="0.25">
      <c r="A1210" s="25" t="str">
        <f t="shared" si="21"/>
        <v>Reg2012Bladder - C67FemaleNon-Māori</v>
      </c>
      <c r="B1210" s="42" t="s">
        <v>2</v>
      </c>
      <c r="C1210" s="43">
        <v>2012</v>
      </c>
      <c r="D1210" s="42" t="s">
        <v>19</v>
      </c>
      <c r="E1210" s="42" t="s">
        <v>4</v>
      </c>
      <c r="F1210" s="42" t="s">
        <v>11</v>
      </c>
      <c r="G1210" s="43">
        <v>81</v>
      </c>
      <c r="H1210" s="193">
        <v>1.9</v>
      </c>
    </row>
    <row r="1211" spans="1:8" x14ac:dyDescent="0.25">
      <c r="A1211" s="25" t="str">
        <f t="shared" si="21"/>
        <v>Reg2012Bladder - C67MaleAllEth</v>
      </c>
      <c r="B1211" s="42" t="s">
        <v>2</v>
      </c>
      <c r="C1211" s="43">
        <v>2012</v>
      </c>
      <c r="D1211" s="42" t="s">
        <v>19</v>
      </c>
      <c r="E1211" s="42" t="s">
        <v>5</v>
      </c>
      <c r="F1211" s="42" t="s">
        <v>12</v>
      </c>
      <c r="G1211" s="43">
        <v>231</v>
      </c>
      <c r="H1211" s="193">
        <v>7</v>
      </c>
    </row>
    <row r="1212" spans="1:8" x14ac:dyDescent="0.25">
      <c r="A1212" s="25" t="str">
        <f t="shared" si="21"/>
        <v>Reg2012Bladder - C67MaleMāori</v>
      </c>
      <c r="B1212" s="42" t="s">
        <v>2</v>
      </c>
      <c r="C1212" s="43">
        <v>2012</v>
      </c>
      <c r="D1212" s="42" t="s">
        <v>19</v>
      </c>
      <c r="E1212" s="42" t="s">
        <v>5</v>
      </c>
      <c r="F1212" s="42" t="s">
        <v>10</v>
      </c>
      <c r="G1212" s="43">
        <v>9</v>
      </c>
      <c r="H1212" s="193">
        <v>3.9</v>
      </c>
    </row>
    <row r="1213" spans="1:8" x14ac:dyDescent="0.25">
      <c r="A1213" s="25" t="str">
        <f t="shared" si="21"/>
        <v>Reg2012Bladder - C67MaleNon-Māori</v>
      </c>
      <c r="B1213" s="42" t="s">
        <v>2</v>
      </c>
      <c r="C1213" s="43">
        <v>2012</v>
      </c>
      <c r="D1213" s="42" t="s">
        <v>19</v>
      </c>
      <c r="E1213" s="42" t="s">
        <v>5</v>
      </c>
      <c r="F1213" s="42" t="s">
        <v>11</v>
      </c>
      <c r="G1213" s="43">
        <v>222</v>
      </c>
      <c r="H1213" s="193">
        <v>7.1</v>
      </c>
    </row>
    <row r="1214" spans="1:8" x14ac:dyDescent="0.25">
      <c r="A1214" s="25" t="str">
        <f t="shared" si="21"/>
        <v>Reg2012Other urinary organs - C68AllSexAllEth</v>
      </c>
      <c r="B1214" s="42" t="s">
        <v>2</v>
      </c>
      <c r="C1214" s="43">
        <v>2012</v>
      </c>
      <c r="D1214" s="42" t="s">
        <v>276</v>
      </c>
      <c r="E1214" s="42" t="s">
        <v>3</v>
      </c>
      <c r="F1214" s="42" t="s">
        <v>12</v>
      </c>
      <c r="G1214" s="43">
        <v>21</v>
      </c>
      <c r="H1214" s="193">
        <v>0.3</v>
      </c>
    </row>
    <row r="1215" spans="1:8" x14ac:dyDescent="0.25">
      <c r="A1215" s="25" t="str">
        <f t="shared" si="21"/>
        <v>Reg2012Other urinary organs - C68AllSexMāori</v>
      </c>
      <c r="B1215" s="42" t="s">
        <v>2</v>
      </c>
      <c r="C1215" s="43">
        <v>2012</v>
      </c>
      <c r="D1215" s="42" t="s">
        <v>276</v>
      </c>
      <c r="E1215" s="42" t="s">
        <v>3</v>
      </c>
      <c r="F1215" s="42" t="s">
        <v>10</v>
      </c>
      <c r="G1215" s="43">
        <v>0</v>
      </c>
      <c r="H1215" s="193">
        <v>0</v>
      </c>
    </row>
    <row r="1216" spans="1:8" x14ac:dyDescent="0.25">
      <c r="A1216" s="25" t="str">
        <f t="shared" si="21"/>
        <v>Reg2012Other urinary organs - C68AllSexNon-Māori</v>
      </c>
      <c r="B1216" s="42" t="s">
        <v>2</v>
      </c>
      <c r="C1216" s="43">
        <v>2012</v>
      </c>
      <c r="D1216" s="42" t="s">
        <v>276</v>
      </c>
      <c r="E1216" s="42" t="s">
        <v>3</v>
      </c>
      <c r="F1216" s="42" t="s">
        <v>11</v>
      </c>
      <c r="G1216" s="43">
        <v>21</v>
      </c>
      <c r="H1216" s="193">
        <v>0.3</v>
      </c>
    </row>
    <row r="1217" spans="1:8" x14ac:dyDescent="0.25">
      <c r="A1217" s="25" t="str">
        <f t="shared" si="21"/>
        <v>Reg2012Other urinary organs - C68FemaleAllEth</v>
      </c>
      <c r="B1217" s="42" t="s">
        <v>2</v>
      </c>
      <c r="C1217" s="43">
        <v>2012</v>
      </c>
      <c r="D1217" s="42" t="s">
        <v>276</v>
      </c>
      <c r="E1217" s="42" t="s">
        <v>4</v>
      </c>
      <c r="F1217" s="42" t="s">
        <v>12</v>
      </c>
      <c r="G1217" s="43">
        <v>7</v>
      </c>
      <c r="H1217" s="193">
        <v>0.2</v>
      </c>
    </row>
    <row r="1218" spans="1:8" x14ac:dyDescent="0.25">
      <c r="A1218" s="25" t="str">
        <f t="shared" si="21"/>
        <v>Reg2012Other urinary organs - C68FemaleMāori</v>
      </c>
      <c r="B1218" s="42" t="s">
        <v>2</v>
      </c>
      <c r="C1218" s="43">
        <v>2012</v>
      </c>
      <c r="D1218" s="42" t="s">
        <v>276</v>
      </c>
      <c r="E1218" s="42" t="s">
        <v>4</v>
      </c>
      <c r="F1218" s="42" t="s">
        <v>10</v>
      </c>
      <c r="G1218" s="43">
        <v>0</v>
      </c>
      <c r="H1218" s="193">
        <v>0</v>
      </c>
    </row>
    <row r="1219" spans="1:8" x14ac:dyDescent="0.25">
      <c r="A1219" s="25" t="str">
        <f t="shared" si="21"/>
        <v>Reg2012Other urinary organs - C68FemaleNon-Māori</v>
      </c>
      <c r="B1219" s="42" t="s">
        <v>2</v>
      </c>
      <c r="C1219" s="43">
        <v>2012</v>
      </c>
      <c r="D1219" s="42" t="s">
        <v>276</v>
      </c>
      <c r="E1219" s="42" t="s">
        <v>4</v>
      </c>
      <c r="F1219" s="42" t="s">
        <v>11</v>
      </c>
      <c r="G1219" s="43">
        <v>7</v>
      </c>
      <c r="H1219" s="193">
        <v>0.2</v>
      </c>
    </row>
    <row r="1220" spans="1:8" x14ac:dyDescent="0.25">
      <c r="A1220" s="25" t="str">
        <f t="shared" si="21"/>
        <v>Reg2012Other urinary organs - C68MaleAllEth</v>
      </c>
      <c r="B1220" s="42" t="s">
        <v>2</v>
      </c>
      <c r="C1220" s="43">
        <v>2012</v>
      </c>
      <c r="D1220" s="42" t="s">
        <v>276</v>
      </c>
      <c r="E1220" s="42" t="s">
        <v>5</v>
      </c>
      <c r="F1220" s="42" t="s">
        <v>12</v>
      </c>
      <c r="G1220" s="43">
        <v>14</v>
      </c>
      <c r="H1220" s="193">
        <v>0.4</v>
      </c>
    </row>
    <row r="1221" spans="1:8" x14ac:dyDescent="0.25">
      <c r="A1221" s="25" t="str">
        <f t="shared" si="21"/>
        <v>Reg2012Other urinary organs - C68MaleMāori</v>
      </c>
      <c r="B1221" s="42" t="s">
        <v>2</v>
      </c>
      <c r="C1221" s="43">
        <v>2012</v>
      </c>
      <c r="D1221" s="42" t="s">
        <v>276</v>
      </c>
      <c r="E1221" s="42" t="s">
        <v>5</v>
      </c>
      <c r="F1221" s="42" t="s">
        <v>10</v>
      </c>
      <c r="G1221" s="43">
        <v>0</v>
      </c>
      <c r="H1221" s="193">
        <v>0</v>
      </c>
    </row>
    <row r="1222" spans="1:8" x14ac:dyDescent="0.25">
      <c r="A1222" s="25" t="str">
        <f t="shared" si="21"/>
        <v>Reg2012Other urinary organs - C68MaleNon-Māori</v>
      </c>
      <c r="B1222" s="42" t="s">
        <v>2</v>
      </c>
      <c r="C1222" s="43">
        <v>2012</v>
      </c>
      <c r="D1222" s="42" t="s">
        <v>276</v>
      </c>
      <c r="E1222" s="42" t="s">
        <v>5</v>
      </c>
      <c r="F1222" s="42" t="s">
        <v>11</v>
      </c>
      <c r="G1222" s="43">
        <v>14</v>
      </c>
      <c r="H1222" s="193">
        <v>0.4</v>
      </c>
    </row>
    <row r="1223" spans="1:8" x14ac:dyDescent="0.25">
      <c r="A1223" s="25" t="str">
        <f t="shared" si="21"/>
        <v>Reg2012Eye - C69AllSexAllEth</v>
      </c>
      <c r="B1223" s="42" t="s">
        <v>2</v>
      </c>
      <c r="C1223" s="43">
        <v>2012</v>
      </c>
      <c r="D1223" s="42" t="s">
        <v>278</v>
      </c>
      <c r="E1223" s="42" t="s">
        <v>3</v>
      </c>
      <c r="F1223" s="42" t="s">
        <v>12</v>
      </c>
      <c r="G1223" s="43">
        <v>58</v>
      </c>
      <c r="H1223" s="193">
        <v>1</v>
      </c>
    </row>
    <row r="1224" spans="1:8" x14ac:dyDescent="0.25">
      <c r="A1224" s="25" t="str">
        <f t="shared" si="21"/>
        <v>Reg2012Eye - C69AllSexMāori</v>
      </c>
      <c r="B1224" s="42" t="s">
        <v>2</v>
      </c>
      <c r="C1224" s="43">
        <v>2012</v>
      </c>
      <c r="D1224" s="42" t="s">
        <v>278</v>
      </c>
      <c r="E1224" s="42" t="s">
        <v>3</v>
      </c>
      <c r="F1224" s="42" t="s">
        <v>10</v>
      </c>
      <c r="G1224" s="43">
        <v>5</v>
      </c>
      <c r="H1224" s="193">
        <v>1</v>
      </c>
    </row>
    <row r="1225" spans="1:8" x14ac:dyDescent="0.25">
      <c r="A1225" s="25" t="str">
        <f t="shared" si="21"/>
        <v>Reg2012Eye - C69AllSexNon-Māori</v>
      </c>
      <c r="B1225" s="42" t="s">
        <v>2</v>
      </c>
      <c r="C1225" s="43">
        <v>2012</v>
      </c>
      <c r="D1225" s="42" t="s">
        <v>278</v>
      </c>
      <c r="E1225" s="42" t="s">
        <v>3</v>
      </c>
      <c r="F1225" s="42" t="s">
        <v>11</v>
      </c>
      <c r="G1225" s="43">
        <v>53</v>
      </c>
      <c r="H1225" s="193">
        <v>1.1000000000000001</v>
      </c>
    </row>
    <row r="1226" spans="1:8" x14ac:dyDescent="0.25">
      <c r="A1226" s="25" t="str">
        <f t="shared" si="21"/>
        <v>Reg2012Eye - C69FemaleAllEth</v>
      </c>
      <c r="B1226" s="42" t="s">
        <v>2</v>
      </c>
      <c r="C1226" s="43">
        <v>2012</v>
      </c>
      <c r="D1226" s="42" t="s">
        <v>278</v>
      </c>
      <c r="E1226" s="42" t="s">
        <v>4</v>
      </c>
      <c r="F1226" s="42" t="s">
        <v>12</v>
      </c>
      <c r="G1226" s="43">
        <v>30</v>
      </c>
      <c r="H1226" s="193">
        <v>1</v>
      </c>
    </row>
    <row r="1227" spans="1:8" x14ac:dyDescent="0.25">
      <c r="A1227" s="25" t="str">
        <f t="shared" si="21"/>
        <v>Reg2012Eye - C69FemaleMāori</v>
      </c>
      <c r="B1227" s="42" t="s">
        <v>2</v>
      </c>
      <c r="C1227" s="43">
        <v>2012</v>
      </c>
      <c r="D1227" s="42" t="s">
        <v>278</v>
      </c>
      <c r="E1227" s="42" t="s">
        <v>4</v>
      </c>
      <c r="F1227" s="42" t="s">
        <v>10</v>
      </c>
      <c r="G1227" s="43">
        <v>3</v>
      </c>
      <c r="H1227" s="193">
        <v>0.9</v>
      </c>
    </row>
    <row r="1228" spans="1:8" x14ac:dyDescent="0.25">
      <c r="A1228" s="25" t="str">
        <f t="shared" si="21"/>
        <v>Reg2012Eye - C69FemaleNon-Māori</v>
      </c>
      <c r="B1228" s="42" t="s">
        <v>2</v>
      </c>
      <c r="C1228" s="43">
        <v>2012</v>
      </c>
      <c r="D1228" s="42" t="s">
        <v>278</v>
      </c>
      <c r="E1228" s="42" t="s">
        <v>4</v>
      </c>
      <c r="F1228" s="42" t="s">
        <v>11</v>
      </c>
      <c r="G1228" s="43">
        <v>27</v>
      </c>
      <c r="H1228" s="193">
        <v>1.1000000000000001</v>
      </c>
    </row>
    <row r="1229" spans="1:8" x14ac:dyDescent="0.25">
      <c r="A1229" s="25" t="str">
        <f t="shared" si="21"/>
        <v>Reg2012Eye - C69MaleAllEth</v>
      </c>
      <c r="B1229" s="42" t="s">
        <v>2</v>
      </c>
      <c r="C1229" s="43">
        <v>2012</v>
      </c>
      <c r="D1229" s="42" t="s">
        <v>278</v>
      </c>
      <c r="E1229" s="42" t="s">
        <v>5</v>
      </c>
      <c r="F1229" s="42" t="s">
        <v>12</v>
      </c>
      <c r="G1229" s="43">
        <v>28</v>
      </c>
      <c r="H1229" s="193">
        <v>1</v>
      </c>
    </row>
    <row r="1230" spans="1:8" x14ac:dyDescent="0.25">
      <c r="A1230" s="25" t="str">
        <f t="shared" si="21"/>
        <v>Reg2012Eye - C69MaleMāori</v>
      </c>
      <c r="B1230" s="42" t="s">
        <v>2</v>
      </c>
      <c r="C1230" s="43">
        <v>2012</v>
      </c>
      <c r="D1230" s="42" t="s">
        <v>278</v>
      </c>
      <c r="E1230" s="42" t="s">
        <v>5</v>
      </c>
      <c r="F1230" s="42" t="s">
        <v>10</v>
      </c>
      <c r="G1230" s="43">
        <v>2</v>
      </c>
      <c r="H1230" s="193">
        <v>1.2</v>
      </c>
    </row>
    <row r="1231" spans="1:8" x14ac:dyDescent="0.25">
      <c r="A1231" s="25" t="str">
        <f t="shared" si="21"/>
        <v>Reg2012Eye - C69MaleNon-Māori</v>
      </c>
      <c r="B1231" s="42" t="s">
        <v>2</v>
      </c>
      <c r="C1231" s="43">
        <v>2012</v>
      </c>
      <c r="D1231" s="42" t="s">
        <v>278</v>
      </c>
      <c r="E1231" s="42" t="s">
        <v>5</v>
      </c>
      <c r="F1231" s="42" t="s">
        <v>11</v>
      </c>
      <c r="G1231" s="43">
        <v>26</v>
      </c>
      <c r="H1231" s="193">
        <v>1.1000000000000001</v>
      </c>
    </row>
    <row r="1232" spans="1:8" x14ac:dyDescent="0.25">
      <c r="A1232" s="25" t="str">
        <f t="shared" si="21"/>
        <v>Reg2012Meninges - C70AllSexAllEth</v>
      </c>
      <c r="B1232" s="42" t="s">
        <v>2</v>
      </c>
      <c r="C1232" s="43">
        <v>2012</v>
      </c>
      <c r="D1232" s="42" t="s">
        <v>29</v>
      </c>
      <c r="E1232" s="42" t="s">
        <v>3</v>
      </c>
      <c r="F1232" s="42" t="s">
        <v>12</v>
      </c>
      <c r="G1232" s="43">
        <v>2</v>
      </c>
      <c r="H1232" s="193">
        <v>0</v>
      </c>
    </row>
    <row r="1233" spans="1:8" x14ac:dyDescent="0.25">
      <c r="A1233" s="25" t="str">
        <f t="shared" si="21"/>
        <v>Reg2012Meninges - C70AllSexMāori</v>
      </c>
      <c r="B1233" s="42" t="s">
        <v>2</v>
      </c>
      <c r="C1233" s="43">
        <v>2012</v>
      </c>
      <c r="D1233" s="42" t="s">
        <v>29</v>
      </c>
      <c r="E1233" s="42" t="s">
        <v>3</v>
      </c>
      <c r="F1233" s="42" t="s">
        <v>10</v>
      </c>
      <c r="G1233" s="43">
        <v>1</v>
      </c>
      <c r="H1233" s="193">
        <v>0.2</v>
      </c>
    </row>
    <row r="1234" spans="1:8" x14ac:dyDescent="0.25">
      <c r="A1234" s="25" t="str">
        <f t="shared" si="21"/>
        <v>Reg2012Meninges - C70AllSexNon-Māori</v>
      </c>
      <c r="B1234" s="42" t="s">
        <v>2</v>
      </c>
      <c r="C1234" s="43">
        <v>2012</v>
      </c>
      <c r="D1234" s="42" t="s">
        <v>29</v>
      </c>
      <c r="E1234" s="42" t="s">
        <v>3</v>
      </c>
      <c r="F1234" s="42" t="s">
        <v>11</v>
      </c>
      <c r="G1234" s="43">
        <v>1</v>
      </c>
      <c r="H1234" s="193">
        <v>0</v>
      </c>
    </row>
    <row r="1235" spans="1:8" x14ac:dyDescent="0.25">
      <c r="A1235" s="25" t="str">
        <f t="shared" si="21"/>
        <v>Reg2012Meninges - C70FemaleAllEth</v>
      </c>
      <c r="B1235" s="42" t="s">
        <v>2</v>
      </c>
      <c r="C1235" s="43">
        <v>2012</v>
      </c>
      <c r="D1235" s="42" t="s">
        <v>29</v>
      </c>
      <c r="E1235" s="42" t="s">
        <v>4</v>
      </c>
      <c r="F1235" s="42" t="s">
        <v>12</v>
      </c>
      <c r="G1235" s="43">
        <v>1</v>
      </c>
      <c r="H1235" s="193">
        <v>0</v>
      </c>
    </row>
    <row r="1236" spans="1:8" x14ac:dyDescent="0.25">
      <c r="A1236" s="25" t="str">
        <f t="shared" si="21"/>
        <v>Reg2012Meninges - C70FemaleMāori</v>
      </c>
      <c r="B1236" s="42" t="s">
        <v>2</v>
      </c>
      <c r="C1236" s="43">
        <v>2012</v>
      </c>
      <c r="D1236" s="42" t="s">
        <v>29</v>
      </c>
      <c r="E1236" s="42" t="s">
        <v>4</v>
      </c>
      <c r="F1236" s="42" t="s">
        <v>10</v>
      </c>
      <c r="G1236" s="43">
        <v>1</v>
      </c>
      <c r="H1236" s="193">
        <v>0.4</v>
      </c>
    </row>
    <row r="1237" spans="1:8" x14ac:dyDescent="0.25">
      <c r="A1237" s="25" t="str">
        <f t="shared" si="21"/>
        <v>Reg2012Meninges - C70FemaleNon-Māori</v>
      </c>
      <c r="B1237" s="42" t="s">
        <v>2</v>
      </c>
      <c r="C1237" s="43">
        <v>2012</v>
      </c>
      <c r="D1237" s="42" t="s">
        <v>29</v>
      </c>
      <c r="E1237" s="42" t="s">
        <v>4</v>
      </c>
      <c r="F1237" s="42" t="s">
        <v>11</v>
      </c>
      <c r="G1237" s="43">
        <v>0</v>
      </c>
      <c r="H1237" s="193">
        <v>0</v>
      </c>
    </row>
    <row r="1238" spans="1:8" x14ac:dyDescent="0.25">
      <c r="A1238" s="25" t="str">
        <f t="shared" si="21"/>
        <v>Reg2012Meninges - C70MaleAllEth</v>
      </c>
      <c r="B1238" s="42" t="s">
        <v>2</v>
      </c>
      <c r="C1238" s="43">
        <v>2012</v>
      </c>
      <c r="D1238" s="42" t="s">
        <v>29</v>
      </c>
      <c r="E1238" s="42" t="s">
        <v>5</v>
      </c>
      <c r="F1238" s="42" t="s">
        <v>12</v>
      </c>
      <c r="G1238" s="43">
        <v>1</v>
      </c>
      <c r="H1238" s="193">
        <v>0</v>
      </c>
    </row>
    <row r="1239" spans="1:8" x14ac:dyDescent="0.25">
      <c r="A1239" s="25" t="str">
        <f t="shared" si="21"/>
        <v>Reg2012Meninges - C70MaleMāori</v>
      </c>
      <c r="B1239" s="42" t="s">
        <v>2</v>
      </c>
      <c r="C1239" s="43">
        <v>2012</v>
      </c>
      <c r="D1239" s="42" t="s">
        <v>29</v>
      </c>
      <c r="E1239" s="42" t="s">
        <v>5</v>
      </c>
      <c r="F1239" s="42" t="s">
        <v>10</v>
      </c>
      <c r="G1239" s="43">
        <v>0</v>
      </c>
      <c r="H1239" s="193">
        <v>0</v>
      </c>
    </row>
    <row r="1240" spans="1:8" x14ac:dyDescent="0.25">
      <c r="A1240" s="25" t="str">
        <f t="shared" si="21"/>
        <v>Reg2012Meninges - C70MaleNon-Māori</v>
      </c>
      <c r="B1240" s="42" t="s">
        <v>2</v>
      </c>
      <c r="C1240" s="43">
        <v>2012</v>
      </c>
      <c r="D1240" s="42" t="s">
        <v>29</v>
      </c>
      <c r="E1240" s="42" t="s">
        <v>5</v>
      </c>
      <c r="F1240" s="42" t="s">
        <v>11</v>
      </c>
      <c r="G1240" s="43">
        <v>1</v>
      </c>
      <c r="H1240" s="193">
        <v>0</v>
      </c>
    </row>
    <row r="1241" spans="1:8" x14ac:dyDescent="0.25">
      <c r="A1241" s="25" t="str">
        <f t="shared" si="21"/>
        <v>Reg2012Thyroid and other endocrine glands - C73-C75AllSexAllEth</v>
      </c>
      <c r="B1241" s="42" t="s">
        <v>2</v>
      </c>
      <c r="C1241" s="43">
        <v>2012</v>
      </c>
      <c r="D1241" s="42" t="s">
        <v>280</v>
      </c>
      <c r="E1241" s="42" t="s">
        <v>3</v>
      </c>
      <c r="F1241" s="42" t="s">
        <v>12</v>
      </c>
      <c r="G1241" s="43">
        <v>296</v>
      </c>
      <c r="H1241" s="193">
        <v>5.8</v>
      </c>
    </row>
    <row r="1242" spans="1:8" x14ac:dyDescent="0.25">
      <c r="A1242" s="25" t="str">
        <f t="shared" si="21"/>
        <v>Reg2012Thyroid and other endocrine glands - C73-C75AllSexMāori</v>
      </c>
      <c r="B1242" s="42" t="s">
        <v>2</v>
      </c>
      <c r="C1242" s="43">
        <v>2012</v>
      </c>
      <c r="D1242" s="42" t="s">
        <v>280</v>
      </c>
      <c r="E1242" s="42" t="s">
        <v>3</v>
      </c>
      <c r="F1242" s="42" t="s">
        <v>10</v>
      </c>
      <c r="G1242" s="43">
        <v>49</v>
      </c>
      <c r="H1242" s="193">
        <v>8.4</v>
      </c>
    </row>
    <row r="1243" spans="1:8" x14ac:dyDescent="0.25">
      <c r="A1243" s="25" t="str">
        <f t="shared" si="21"/>
        <v>Reg2012Thyroid and other endocrine glands - C73-C75AllSexNon-Māori</v>
      </c>
      <c r="B1243" s="42" t="s">
        <v>2</v>
      </c>
      <c r="C1243" s="43">
        <v>2012</v>
      </c>
      <c r="D1243" s="42" t="s">
        <v>280</v>
      </c>
      <c r="E1243" s="42" t="s">
        <v>3</v>
      </c>
      <c r="F1243" s="42" t="s">
        <v>11</v>
      </c>
      <c r="G1243" s="43">
        <v>247</v>
      </c>
      <c r="H1243" s="193">
        <v>5.6</v>
      </c>
    </row>
    <row r="1244" spans="1:8" x14ac:dyDescent="0.25">
      <c r="A1244" s="25" t="str">
        <f t="shared" si="21"/>
        <v>Reg2012Thyroid and other endocrine glands - C73-C75FemaleAllEth</v>
      </c>
      <c r="B1244" s="42" t="s">
        <v>2</v>
      </c>
      <c r="C1244" s="43">
        <v>2012</v>
      </c>
      <c r="D1244" s="42" t="s">
        <v>280</v>
      </c>
      <c r="E1244" s="42" t="s">
        <v>4</v>
      </c>
      <c r="F1244" s="42" t="s">
        <v>12</v>
      </c>
      <c r="G1244" s="43">
        <v>217</v>
      </c>
      <c r="H1244" s="193">
        <v>8.4</v>
      </c>
    </row>
    <row r="1245" spans="1:8" x14ac:dyDescent="0.25">
      <c r="A1245" s="25" t="str">
        <f t="shared" si="21"/>
        <v>Reg2012Thyroid and other endocrine glands - C73-C75FemaleMāori</v>
      </c>
      <c r="B1245" s="42" t="s">
        <v>2</v>
      </c>
      <c r="C1245" s="43">
        <v>2012</v>
      </c>
      <c r="D1245" s="42" t="s">
        <v>280</v>
      </c>
      <c r="E1245" s="42" t="s">
        <v>4</v>
      </c>
      <c r="F1245" s="42" t="s">
        <v>10</v>
      </c>
      <c r="G1245" s="43">
        <v>35</v>
      </c>
      <c r="H1245" s="193">
        <v>11.2</v>
      </c>
    </row>
    <row r="1246" spans="1:8" x14ac:dyDescent="0.25">
      <c r="A1246" s="25" t="str">
        <f t="shared" si="21"/>
        <v>Reg2012Thyroid and other endocrine glands - C73-C75FemaleNon-Māori</v>
      </c>
      <c r="B1246" s="42" t="s">
        <v>2</v>
      </c>
      <c r="C1246" s="43">
        <v>2012</v>
      </c>
      <c r="D1246" s="42" t="s">
        <v>280</v>
      </c>
      <c r="E1246" s="42" t="s">
        <v>4</v>
      </c>
      <c r="F1246" s="42" t="s">
        <v>11</v>
      </c>
      <c r="G1246" s="43">
        <v>182</v>
      </c>
      <c r="H1246" s="193">
        <v>8.1</v>
      </c>
    </row>
    <row r="1247" spans="1:8" x14ac:dyDescent="0.25">
      <c r="A1247" s="25" t="str">
        <f t="shared" si="21"/>
        <v>Reg2012Thyroid and other endocrine glands - C73-C75MaleAllEth</v>
      </c>
      <c r="B1247" s="42" t="s">
        <v>2</v>
      </c>
      <c r="C1247" s="43">
        <v>2012</v>
      </c>
      <c r="D1247" s="42" t="s">
        <v>280</v>
      </c>
      <c r="E1247" s="42" t="s">
        <v>5</v>
      </c>
      <c r="F1247" s="42" t="s">
        <v>12</v>
      </c>
      <c r="G1247" s="43">
        <v>79</v>
      </c>
      <c r="H1247" s="193">
        <v>3.1</v>
      </c>
    </row>
    <row r="1248" spans="1:8" x14ac:dyDescent="0.25">
      <c r="A1248" s="25" t="str">
        <f t="shared" si="21"/>
        <v>Reg2012Thyroid and other endocrine glands - C73-C75MaleMāori</v>
      </c>
      <c r="B1248" s="42" t="s">
        <v>2</v>
      </c>
      <c r="C1248" s="43">
        <v>2012</v>
      </c>
      <c r="D1248" s="42" t="s">
        <v>280</v>
      </c>
      <c r="E1248" s="42" t="s">
        <v>5</v>
      </c>
      <c r="F1248" s="42" t="s">
        <v>10</v>
      </c>
      <c r="G1248" s="43">
        <v>14</v>
      </c>
      <c r="H1248" s="193">
        <v>5.3</v>
      </c>
    </row>
    <row r="1249" spans="1:8" x14ac:dyDescent="0.25">
      <c r="A1249" s="25" t="str">
        <f t="shared" si="21"/>
        <v>Reg2012Thyroid and other endocrine glands - C73-C75MaleNon-Māori</v>
      </c>
      <c r="B1249" s="42" t="s">
        <v>2</v>
      </c>
      <c r="C1249" s="43">
        <v>2012</v>
      </c>
      <c r="D1249" s="42" t="s">
        <v>280</v>
      </c>
      <c r="E1249" s="42" t="s">
        <v>5</v>
      </c>
      <c r="F1249" s="42" t="s">
        <v>11</v>
      </c>
      <c r="G1249" s="43">
        <v>65</v>
      </c>
      <c r="H1249" s="193">
        <v>3</v>
      </c>
    </row>
    <row r="1250" spans="1:8" x14ac:dyDescent="0.25">
      <c r="A1250" s="25" t="str">
        <f t="shared" si="21"/>
        <v>Reg2012Brain - C71AllSexAllEth</v>
      </c>
      <c r="B1250" s="42" t="s">
        <v>2</v>
      </c>
      <c r="C1250" s="43">
        <v>2012</v>
      </c>
      <c r="D1250" s="42" t="s">
        <v>20</v>
      </c>
      <c r="E1250" s="42" t="s">
        <v>3</v>
      </c>
      <c r="F1250" s="42" t="s">
        <v>12</v>
      </c>
      <c r="G1250" s="43">
        <v>309</v>
      </c>
      <c r="H1250" s="193">
        <v>5.5</v>
      </c>
    </row>
    <row r="1251" spans="1:8" x14ac:dyDescent="0.25">
      <c r="A1251" s="25" t="str">
        <f t="shared" si="21"/>
        <v>Reg2012Brain - C71AllSexMāori</v>
      </c>
      <c r="B1251" s="42" t="s">
        <v>2</v>
      </c>
      <c r="C1251" s="43">
        <v>2012</v>
      </c>
      <c r="D1251" s="42" t="s">
        <v>20</v>
      </c>
      <c r="E1251" s="42" t="s">
        <v>3</v>
      </c>
      <c r="F1251" s="42" t="s">
        <v>10</v>
      </c>
      <c r="G1251" s="43">
        <v>29</v>
      </c>
      <c r="H1251" s="193">
        <v>5.3</v>
      </c>
    </row>
    <row r="1252" spans="1:8" x14ac:dyDescent="0.25">
      <c r="A1252" s="25" t="str">
        <f t="shared" si="21"/>
        <v>Reg2012Brain - C71AllSexNon-Māori</v>
      </c>
      <c r="B1252" s="42" t="s">
        <v>2</v>
      </c>
      <c r="C1252" s="43">
        <v>2012</v>
      </c>
      <c r="D1252" s="42" t="s">
        <v>20</v>
      </c>
      <c r="E1252" s="42" t="s">
        <v>3</v>
      </c>
      <c r="F1252" s="42" t="s">
        <v>11</v>
      </c>
      <c r="G1252" s="43">
        <v>280</v>
      </c>
      <c r="H1252" s="193">
        <v>5.6</v>
      </c>
    </row>
    <row r="1253" spans="1:8" x14ac:dyDescent="0.25">
      <c r="A1253" s="25" t="str">
        <f t="shared" si="21"/>
        <v>Reg2012Brain - C71FemaleAllEth</v>
      </c>
      <c r="B1253" s="42" t="s">
        <v>2</v>
      </c>
      <c r="C1253" s="43">
        <v>2012</v>
      </c>
      <c r="D1253" s="42" t="s">
        <v>20</v>
      </c>
      <c r="E1253" s="42" t="s">
        <v>4</v>
      </c>
      <c r="F1253" s="42" t="s">
        <v>12</v>
      </c>
      <c r="G1253" s="43">
        <v>127</v>
      </c>
      <c r="H1253" s="193">
        <v>4.3</v>
      </c>
    </row>
    <row r="1254" spans="1:8" x14ac:dyDescent="0.25">
      <c r="A1254" s="25" t="str">
        <f t="shared" si="21"/>
        <v>Reg2012Brain - C71FemaleMāori</v>
      </c>
      <c r="B1254" s="42" t="s">
        <v>2</v>
      </c>
      <c r="C1254" s="43">
        <v>2012</v>
      </c>
      <c r="D1254" s="42" t="s">
        <v>20</v>
      </c>
      <c r="E1254" s="42" t="s">
        <v>4</v>
      </c>
      <c r="F1254" s="42" t="s">
        <v>10</v>
      </c>
      <c r="G1254" s="43">
        <v>12</v>
      </c>
      <c r="H1254" s="193">
        <v>4</v>
      </c>
    </row>
    <row r="1255" spans="1:8" x14ac:dyDescent="0.25">
      <c r="A1255" s="25" t="str">
        <f t="shared" ref="A1255:A1318" si="22">B1255&amp;C1255&amp;D1255&amp;E1255&amp;F1255</f>
        <v>Reg2012Brain - C71FemaleNon-Māori</v>
      </c>
      <c r="B1255" s="42" t="s">
        <v>2</v>
      </c>
      <c r="C1255" s="43">
        <v>2012</v>
      </c>
      <c r="D1255" s="42" t="s">
        <v>20</v>
      </c>
      <c r="E1255" s="42" t="s">
        <v>4</v>
      </c>
      <c r="F1255" s="42" t="s">
        <v>11</v>
      </c>
      <c r="G1255" s="43">
        <v>115</v>
      </c>
      <c r="H1255" s="193">
        <v>4.4000000000000004</v>
      </c>
    </row>
    <row r="1256" spans="1:8" x14ac:dyDescent="0.25">
      <c r="A1256" s="25" t="str">
        <f t="shared" si="22"/>
        <v>Reg2012Brain - C71MaleAllEth</v>
      </c>
      <c r="B1256" s="42" t="s">
        <v>2</v>
      </c>
      <c r="C1256" s="43">
        <v>2012</v>
      </c>
      <c r="D1256" s="42" t="s">
        <v>20</v>
      </c>
      <c r="E1256" s="42" t="s">
        <v>5</v>
      </c>
      <c r="F1256" s="42" t="s">
        <v>12</v>
      </c>
      <c r="G1256" s="43">
        <v>182</v>
      </c>
      <c r="H1256" s="193">
        <v>6.8</v>
      </c>
    </row>
    <row r="1257" spans="1:8" x14ac:dyDescent="0.25">
      <c r="A1257" s="25" t="str">
        <f t="shared" si="22"/>
        <v>Reg2012Brain - C71MaleMāori</v>
      </c>
      <c r="B1257" s="42" t="s">
        <v>2</v>
      </c>
      <c r="C1257" s="43">
        <v>2012</v>
      </c>
      <c r="D1257" s="42" t="s">
        <v>20</v>
      </c>
      <c r="E1257" s="42" t="s">
        <v>5</v>
      </c>
      <c r="F1257" s="42" t="s">
        <v>10</v>
      </c>
      <c r="G1257" s="43">
        <v>17</v>
      </c>
      <c r="H1257" s="193">
        <v>7.2</v>
      </c>
    </row>
    <row r="1258" spans="1:8" x14ac:dyDescent="0.25">
      <c r="A1258" s="25" t="str">
        <f t="shared" si="22"/>
        <v>Reg2012Brain - C71MaleNon-Māori</v>
      </c>
      <c r="B1258" s="42" t="s">
        <v>2</v>
      </c>
      <c r="C1258" s="43">
        <v>2012</v>
      </c>
      <c r="D1258" s="42" t="s">
        <v>20</v>
      </c>
      <c r="E1258" s="42" t="s">
        <v>5</v>
      </c>
      <c r="F1258" s="42" t="s">
        <v>11</v>
      </c>
      <c r="G1258" s="43">
        <v>165</v>
      </c>
      <c r="H1258" s="193">
        <v>6.9</v>
      </c>
    </row>
    <row r="1259" spans="1:8" x14ac:dyDescent="0.25">
      <c r="A1259" s="25" t="str">
        <f t="shared" si="22"/>
        <v>Reg2012Other central nervous system - C72AllSexAllEth</v>
      </c>
      <c r="B1259" s="42" t="s">
        <v>2</v>
      </c>
      <c r="C1259" s="43">
        <v>2012</v>
      </c>
      <c r="D1259" s="42" t="s">
        <v>279</v>
      </c>
      <c r="E1259" s="42" t="s">
        <v>3</v>
      </c>
      <c r="F1259" s="42" t="s">
        <v>12</v>
      </c>
      <c r="G1259" s="43">
        <v>11</v>
      </c>
      <c r="H1259" s="193">
        <v>0.3</v>
      </c>
    </row>
    <row r="1260" spans="1:8" x14ac:dyDescent="0.25">
      <c r="A1260" s="25" t="str">
        <f t="shared" si="22"/>
        <v>Reg2012Other central nervous system - C72AllSexMāori</v>
      </c>
      <c r="B1260" s="42" t="s">
        <v>2</v>
      </c>
      <c r="C1260" s="43">
        <v>2012</v>
      </c>
      <c r="D1260" s="42" t="s">
        <v>279</v>
      </c>
      <c r="E1260" s="42" t="s">
        <v>3</v>
      </c>
      <c r="F1260" s="42" t="s">
        <v>10</v>
      </c>
      <c r="G1260" s="43">
        <v>3</v>
      </c>
      <c r="H1260" s="193">
        <v>0.3</v>
      </c>
    </row>
    <row r="1261" spans="1:8" x14ac:dyDescent="0.25">
      <c r="A1261" s="25" t="str">
        <f t="shared" si="22"/>
        <v>Reg2012Other central nervous system - C72AllSexNon-Māori</v>
      </c>
      <c r="B1261" s="42" t="s">
        <v>2</v>
      </c>
      <c r="C1261" s="43">
        <v>2012</v>
      </c>
      <c r="D1261" s="42" t="s">
        <v>279</v>
      </c>
      <c r="E1261" s="42" t="s">
        <v>3</v>
      </c>
      <c r="F1261" s="42" t="s">
        <v>11</v>
      </c>
      <c r="G1261" s="43">
        <v>8</v>
      </c>
      <c r="H1261" s="193">
        <v>0.2</v>
      </c>
    </row>
    <row r="1262" spans="1:8" x14ac:dyDescent="0.25">
      <c r="A1262" s="25" t="str">
        <f t="shared" si="22"/>
        <v>Reg2012Other central nervous system - C72FemaleAllEth</v>
      </c>
      <c r="B1262" s="42" t="s">
        <v>2</v>
      </c>
      <c r="C1262" s="43">
        <v>2012</v>
      </c>
      <c r="D1262" s="42" t="s">
        <v>279</v>
      </c>
      <c r="E1262" s="42" t="s">
        <v>4</v>
      </c>
      <c r="F1262" s="42" t="s">
        <v>12</v>
      </c>
      <c r="G1262" s="43">
        <v>5</v>
      </c>
      <c r="H1262" s="193">
        <v>0.2</v>
      </c>
    </row>
    <row r="1263" spans="1:8" x14ac:dyDescent="0.25">
      <c r="A1263" s="25" t="str">
        <f t="shared" si="22"/>
        <v>Reg2012Other central nervous system - C72FemaleMāori</v>
      </c>
      <c r="B1263" s="42" t="s">
        <v>2</v>
      </c>
      <c r="C1263" s="43">
        <v>2012</v>
      </c>
      <c r="D1263" s="42" t="s">
        <v>279</v>
      </c>
      <c r="E1263" s="42" t="s">
        <v>4</v>
      </c>
      <c r="F1263" s="42" t="s">
        <v>10</v>
      </c>
      <c r="G1263" s="43">
        <v>2</v>
      </c>
      <c r="H1263" s="193">
        <v>0.4</v>
      </c>
    </row>
    <row r="1264" spans="1:8" x14ac:dyDescent="0.25">
      <c r="A1264" s="25" t="str">
        <f t="shared" si="22"/>
        <v>Reg2012Other central nervous system - C72FemaleNon-Māori</v>
      </c>
      <c r="B1264" s="42" t="s">
        <v>2</v>
      </c>
      <c r="C1264" s="43">
        <v>2012</v>
      </c>
      <c r="D1264" s="42" t="s">
        <v>279</v>
      </c>
      <c r="E1264" s="42" t="s">
        <v>4</v>
      </c>
      <c r="F1264" s="42" t="s">
        <v>11</v>
      </c>
      <c r="G1264" s="43">
        <v>3</v>
      </c>
      <c r="H1264" s="193">
        <v>0.2</v>
      </c>
    </row>
    <row r="1265" spans="1:8" x14ac:dyDescent="0.25">
      <c r="A1265" s="25" t="str">
        <f t="shared" si="22"/>
        <v>Reg2012Other central nervous system - C72MaleAllEth</v>
      </c>
      <c r="B1265" s="42" t="s">
        <v>2</v>
      </c>
      <c r="C1265" s="43">
        <v>2012</v>
      </c>
      <c r="D1265" s="42" t="s">
        <v>279</v>
      </c>
      <c r="E1265" s="42" t="s">
        <v>5</v>
      </c>
      <c r="F1265" s="42" t="s">
        <v>12</v>
      </c>
      <c r="G1265" s="43">
        <v>6</v>
      </c>
      <c r="H1265" s="193">
        <v>0.3</v>
      </c>
    </row>
    <row r="1266" spans="1:8" x14ac:dyDescent="0.25">
      <c r="A1266" s="25" t="str">
        <f t="shared" si="22"/>
        <v>Reg2012Other central nervous system - C72MaleMāori</v>
      </c>
      <c r="B1266" s="42" t="s">
        <v>2</v>
      </c>
      <c r="C1266" s="43">
        <v>2012</v>
      </c>
      <c r="D1266" s="42" t="s">
        <v>279</v>
      </c>
      <c r="E1266" s="42" t="s">
        <v>5</v>
      </c>
      <c r="F1266" s="42" t="s">
        <v>10</v>
      </c>
      <c r="G1266" s="43">
        <v>1</v>
      </c>
      <c r="H1266" s="193">
        <v>0.2</v>
      </c>
    </row>
    <row r="1267" spans="1:8" x14ac:dyDescent="0.25">
      <c r="A1267" s="25" t="str">
        <f t="shared" si="22"/>
        <v>Reg2012Other central nervous system - C72MaleNon-Māori</v>
      </c>
      <c r="B1267" s="42" t="s">
        <v>2</v>
      </c>
      <c r="C1267" s="43">
        <v>2012</v>
      </c>
      <c r="D1267" s="42" t="s">
        <v>279</v>
      </c>
      <c r="E1267" s="42" t="s">
        <v>5</v>
      </c>
      <c r="F1267" s="42" t="s">
        <v>11</v>
      </c>
      <c r="G1267" s="43">
        <v>5</v>
      </c>
      <c r="H1267" s="193">
        <v>0.3</v>
      </c>
    </row>
    <row r="1268" spans="1:8" x14ac:dyDescent="0.25">
      <c r="A1268" s="25" t="str">
        <f t="shared" si="22"/>
        <v>Reg2012Thyroid - C73AllSexAllEth</v>
      </c>
      <c r="B1268" s="42" t="s">
        <v>2</v>
      </c>
      <c r="C1268" s="43">
        <v>2012</v>
      </c>
      <c r="D1268" s="42" t="s">
        <v>281</v>
      </c>
      <c r="E1268" s="42" t="s">
        <v>3</v>
      </c>
      <c r="F1268" s="42" t="s">
        <v>12</v>
      </c>
      <c r="G1268" s="43">
        <v>273</v>
      </c>
      <c r="H1268" s="193">
        <v>5.3</v>
      </c>
    </row>
    <row r="1269" spans="1:8" x14ac:dyDescent="0.25">
      <c r="A1269" s="25" t="str">
        <f t="shared" si="22"/>
        <v>Reg2012Thyroid - C73AllSexMāori</v>
      </c>
      <c r="B1269" s="42" t="s">
        <v>2</v>
      </c>
      <c r="C1269" s="43">
        <v>2012</v>
      </c>
      <c r="D1269" s="42" t="s">
        <v>281</v>
      </c>
      <c r="E1269" s="42" t="s">
        <v>3</v>
      </c>
      <c r="F1269" s="42" t="s">
        <v>10</v>
      </c>
      <c r="G1269" s="43">
        <v>44</v>
      </c>
      <c r="H1269" s="193">
        <v>7.8</v>
      </c>
    </row>
    <row r="1270" spans="1:8" x14ac:dyDescent="0.25">
      <c r="A1270" s="25" t="str">
        <f t="shared" si="22"/>
        <v>Reg2012Thyroid - C73AllSexNon-Māori</v>
      </c>
      <c r="B1270" s="42" t="s">
        <v>2</v>
      </c>
      <c r="C1270" s="43">
        <v>2012</v>
      </c>
      <c r="D1270" s="42" t="s">
        <v>281</v>
      </c>
      <c r="E1270" s="42" t="s">
        <v>3</v>
      </c>
      <c r="F1270" s="42" t="s">
        <v>11</v>
      </c>
      <c r="G1270" s="43">
        <v>229</v>
      </c>
      <c r="H1270" s="193">
        <v>5.0999999999999996</v>
      </c>
    </row>
    <row r="1271" spans="1:8" x14ac:dyDescent="0.25">
      <c r="A1271" s="25" t="str">
        <f t="shared" si="22"/>
        <v>Reg2012Thyroid - C73FemaleAllEth</v>
      </c>
      <c r="B1271" s="42" t="s">
        <v>2</v>
      </c>
      <c r="C1271" s="43">
        <v>2012</v>
      </c>
      <c r="D1271" s="42" t="s">
        <v>281</v>
      </c>
      <c r="E1271" s="42" t="s">
        <v>4</v>
      </c>
      <c r="F1271" s="42" t="s">
        <v>12</v>
      </c>
      <c r="G1271" s="43">
        <v>207</v>
      </c>
      <c r="H1271" s="193">
        <v>7.9</v>
      </c>
    </row>
    <row r="1272" spans="1:8" x14ac:dyDescent="0.25">
      <c r="A1272" s="25" t="str">
        <f t="shared" si="22"/>
        <v>Reg2012Thyroid - C73FemaleMāori</v>
      </c>
      <c r="B1272" s="42" t="s">
        <v>2</v>
      </c>
      <c r="C1272" s="43">
        <v>2012</v>
      </c>
      <c r="D1272" s="42" t="s">
        <v>281</v>
      </c>
      <c r="E1272" s="42" t="s">
        <v>4</v>
      </c>
      <c r="F1272" s="42" t="s">
        <v>10</v>
      </c>
      <c r="G1272" s="43">
        <v>32</v>
      </c>
      <c r="H1272" s="193">
        <v>10.5</v>
      </c>
    </row>
    <row r="1273" spans="1:8" x14ac:dyDescent="0.25">
      <c r="A1273" s="25" t="str">
        <f t="shared" si="22"/>
        <v>Reg2012Thyroid - C73FemaleNon-Māori</v>
      </c>
      <c r="B1273" s="42" t="s">
        <v>2</v>
      </c>
      <c r="C1273" s="43">
        <v>2012</v>
      </c>
      <c r="D1273" s="42" t="s">
        <v>281</v>
      </c>
      <c r="E1273" s="42" t="s">
        <v>4</v>
      </c>
      <c r="F1273" s="42" t="s">
        <v>11</v>
      </c>
      <c r="G1273" s="43">
        <v>175</v>
      </c>
      <c r="H1273" s="193">
        <v>7.6</v>
      </c>
    </row>
    <row r="1274" spans="1:8" x14ac:dyDescent="0.25">
      <c r="A1274" s="25" t="str">
        <f t="shared" si="22"/>
        <v>Reg2012Thyroid - C73MaleAllEth</v>
      </c>
      <c r="B1274" s="42" t="s">
        <v>2</v>
      </c>
      <c r="C1274" s="43">
        <v>2012</v>
      </c>
      <c r="D1274" s="42" t="s">
        <v>281</v>
      </c>
      <c r="E1274" s="42" t="s">
        <v>5</v>
      </c>
      <c r="F1274" s="42" t="s">
        <v>12</v>
      </c>
      <c r="G1274" s="43">
        <v>66</v>
      </c>
      <c r="H1274" s="193">
        <v>2.5</v>
      </c>
    </row>
    <row r="1275" spans="1:8" x14ac:dyDescent="0.25">
      <c r="A1275" s="25" t="str">
        <f t="shared" si="22"/>
        <v>Reg2012Thyroid - C73MaleMāori</v>
      </c>
      <c r="B1275" s="42" t="s">
        <v>2</v>
      </c>
      <c r="C1275" s="43">
        <v>2012</v>
      </c>
      <c r="D1275" s="42" t="s">
        <v>281</v>
      </c>
      <c r="E1275" s="42" t="s">
        <v>5</v>
      </c>
      <c r="F1275" s="42" t="s">
        <v>10</v>
      </c>
      <c r="G1275" s="43">
        <v>12</v>
      </c>
      <c r="H1275" s="193">
        <v>4.7</v>
      </c>
    </row>
    <row r="1276" spans="1:8" x14ac:dyDescent="0.25">
      <c r="A1276" s="25" t="str">
        <f t="shared" si="22"/>
        <v>Reg2012Thyroid - C73MaleNon-Māori</v>
      </c>
      <c r="B1276" s="42" t="s">
        <v>2</v>
      </c>
      <c r="C1276" s="43">
        <v>2012</v>
      </c>
      <c r="D1276" s="42" t="s">
        <v>281</v>
      </c>
      <c r="E1276" s="42" t="s">
        <v>5</v>
      </c>
      <c r="F1276" s="42" t="s">
        <v>11</v>
      </c>
      <c r="G1276" s="43">
        <v>54</v>
      </c>
      <c r="H1276" s="193">
        <v>2.2999999999999998</v>
      </c>
    </row>
    <row r="1277" spans="1:8" x14ac:dyDescent="0.25">
      <c r="A1277" s="25" t="str">
        <f t="shared" si="22"/>
        <v>Reg2012Adrenal gland - C74AllSexAllEth</v>
      </c>
      <c r="B1277" s="42" t="s">
        <v>2</v>
      </c>
      <c r="C1277" s="43">
        <v>2012</v>
      </c>
      <c r="D1277" s="42" t="s">
        <v>282</v>
      </c>
      <c r="E1277" s="42" t="s">
        <v>3</v>
      </c>
      <c r="F1277" s="42" t="s">
        <v>12</v>
      </c>
      <c r="G1277" s="43">
        <v>17</v>
      </c>
      <c r="H1277" s="193">
        <v>0.4</v>
      </c>
    </row>
    <row r="1278" spans="1:8" x14ac:dyDescent="0.25">
      <c r="A1278" s="25" t="str">
        <f t="shared" si="22"/>
        <v>Reg2012Adrenal gland - C74AllSexMāori</v>
      </c>
      <c r="B1278" s="42" t="s">
        <v>2</v>
      </c>
      <c r="C1278" s="43">
        <v>2012</v>
      </c>
      <c r="D1278" s="42" t="s">
        <v>282</v>
      </c>
      <c r="E1278" s="42" t="s">
        <v>3</v>
      </c>
      <c r="F1278" s="42" t="s">
        <v>10</v>
      </c>
      <c r="G1278" s="43">
        <v>1</v>
      </c>
      <c r="H1278" s="193">
        <v>0.1</v>
      </c>
    </row>
    <row r="1279" spans="1:8" x14ac:dyDescent="0.25">
      <c r="A1279" s="25" t="str">
        <f t="shared" si="22"/>
        <v>Reg2012Adrenal gland - C74AllSexNon-Māori</v>
      </c>
      <c r="B1279" s="42" t="s">
        <v>2</v>
      </c>
      <c r="C1279" s="43">
        <v>2012</v>
      </c>
      <c r="D1279" s="42" t="s">
        <v>282</v>
      </c>
      <c r="E1279" s="42" t="s">
        <v>3</v>
      </c>
      <c r="F1279" s="42" t="s">
        <v>11</v>
      </c>
      <c r="G1279" s="43">
        <v>16</v>
      </c>
      <c r="H1279" s="193">
        <v>0.5</v>
      </c>
    </row>
    <row r="1280" spans="1:8" x14ac:dyDescent="0.25">
      <c r="A1280" s="25" t="str">
        <f t="shared" si="22"/>
        <v>Reg2012Adrenal gland - C74FemaleAllEth</v>
      </c>
      <c r="B1280" s="42" t="s">
        <v>2</v>
      </c>
      <c r="C1280" s="43">
        <v>2012</v>
      </c>
      <c r="D1280" s="42" t="s">
        <v>282</v>
      </c>
      <c r="E1280" s="42" t="s">
        <v>4</v>
      </c>
      <c r="F1280" s="42" t="s">
        <v>12</v>
      </c>
      <c r="G1280" s="43">
        <v>7</v>
      </c>
      <c r="H1280" s="193">
        <v>0.4</v>
      </c>
    </row>
    <row r="1281" spans="1:8" x14ac:dyDescent="0.25">
      <c r="A1281" s="25" t="str">
        <f t="shared" si="22"/>
        <v>Reg2012Adrenal gland - C74FemaleMāori</v>
      </c>
      <c r="B1281" s="42" t="s">
        <v>2</v>
      </c>
      <c r="C1281" s="43">
        <v>2012</v>
      </c>
      <c r="D1281" s="42" t="s">
        <v>282</v>
      </c>
      <c r="E1281" s="42" t="s">
        <v>4</v>
      </c>
      <c r="F1281" s="42" t="s">
        <v>10</v>
      </c>
      <c r="G1281" s="43">
        <v>1</v>
      </c>
      <c r="H1281" s="193">
        <v>0.2</v>
      </c>
    </row>
    <row r="1282" spans="1:8" x14ac:dyDescent="0.25">
      <c r="A1282" s="25" t="str">
        <f t="shared" si="22"/>
        <v>Reg2012Adrenal gland - C74FemaleNon-Māori</v>
      </c>
      <c r="B1282" s="42" t="s">
        <v>2</v>
      </c>
      <c r="C1282" s="43">
        <v>2012</v>
      </c>
      <c r="D1282" s="42" t="s">
        <v>282</v>
      </c>
      <c r="E1282" s="42" t="s">
        <v>4</v>
      </c>
      <c r="F1282" s="42" t="s">
        <v>11</v>
      </c>
      <c r="G1282" s="43">
        <v>6</v>
      </c>
      <c r="H1282" s="193">
        <v>0.4</v>
      </c>
    </row>
    <row r="1283" spans="1:8" x14ac:dyDescent="0.25">
      <c r="A1283" s="25" t="str">
        <f t="shared" si="22"/>
        <v>Reg2012Adrenal gland - C74MaleAllEth</v>
      </c>
      <c r="B1283" s="42" t="s">
        <v>2</v>
      </c>
      <c r="C1283" s="43">
        <v>2012</v>
      </c>
      <c r="D1283" s="42" t="s">
        <v>282</v>
      </c>
      <c r="E1283" s="42" t="s">
        <v>5</v>
      </c>
      <c r="F1283" s="42" t="s">
        <v>12</v>
      </c>
      <c r="G1283" s="43">
        <v>10</v>
      </c>
      <c r="H1283" s="193">
        <v>0.5</v>
      </c>
    </row>
    <row r="1284" spans="1:8" x14ac:dyDescent="0.25">
      <c r="A1284" s="25" t="str">
        <f t="shared" si="22"/>
        <v>Reg2012Adrenal gland - C74MaleMāori</v>
      </c>
      <c r="B1284" s="42" t="s">
        <v>2</v>
      </c>
      <c r="C1284" s="43">
        <v>2012</v>
      </c>
      <c r="D1284" s="42" t="s">
        <v>282</v>
      </c>
      <c r="E1284" s="42" t="s">
        <v>5</v>
      </c>
      <c r="F1284" s="42" t="s">
        <v>10</v>
      </c>
      <c r="G1284" s="43">
        <v>0</v>
      </c>
      <c r="H1284" s="193">
        <v>0</v>
      </c>
    </row>
    <row r="1285" spans="1:8" x14ac:dyDescent="0.25">
      <c r="A1285" s="25" t="str">
        <f t="shared" si="22"/>
        <v>Reg2012Adrenal gland - C74MaleNon-Māori</v>
      </c>
      <c r="B1285" s="42" t="s">
        <v>2</v>
      </c>
      <c r="C1285" s="43">
        <v>2012</v>
      </c>
      <c r="D1285" s="42" t="s">
        <v>282</v>
      </c>
      <c r="E1285" s="42" t="s">
        <v>5</v>
      </c>
      <c r="F1285" s="42" t="s">
        <v>11</v>
      </c>
      <c r="G1285" s="43">
        <v>10</v>
      </c>
      <c r="H1285" s="193">
        <v>0.6</v>
      </c>
    </row>
    <row r="1286" spans="1:8" x14ac:dyDescent="0.25">
      <c r="A1286" s="25" t="str">
        <f t="shared" si="22"/>
        <v>Reg2012Other endocrine glands - C75AllSexAllEth</v>
      </c>
      <c r="B1286" s="42" t="s">
        <v>2</v>
      </c>
      <c r="C1286" s="43">
        <v>2012</v>
      </c>
      <c r="D1286" s="42" t="s">
        <v>283</v>
      </c>
      <c r="E1286" s="42" t="s">
        <v>3</v>
      </c>
      <c r="F1286" s="42" t="s">
        <v>12</v>
      </c>
      <c r="G1286" s="43">
        <v>6</v>
      </c>
      <c r="H1286" s="193">
        <v>0.2</v>
      </c>
    </row>
    <row r="1287" spans="1:8" x14ac:dyDescent="0.25">
      <c r="A1287" s="25" t="str">
        <f t="shared" si="22"/>
        <v>Reg2012Other endocrine glands - C75AllSexMāori</v>
      </c>
      <c r="B1287" s="42" t="s">
        <v>2</v>
      </c>
      <c r="C1287" s="43">
        <v>2012</v>
      </c>
      <c r="D1287" s="42" t="s">
        <v>283</v>
      </c>
      <c r="E1287" s="42" t="s">
        <v>3</v>
      </c>
      <c r="F1287" s="42" t="s">
        <v>10</v>
      </c>
      <c r="G1287" s="43">
        <v>4</v>
      </c>
      <c r="H1287" s="193">
        <v>0.6</v>
      </c>
    </row>
    <row r="1288" spans="1:8" x14ac:dyDescent="0.25">
      <c r="A1288" s="25" t="str">
        <f t="shared" si="22"/>
        <v>Reg2012Other endocrine glands - C75AllSexNon-Māori</v>
      </c>
      <c r="B1288" s="42" t="s">
        <v>2</v>
      </c>
      <c r="C1288" s="43">
        <v>2012</v>
      </c>
      <c r="D1288" s="42" t="s">
        <v>283</v>
      </c>
      <c r="E1288" s="42" t="s">
        <v>3</v>
      </c>
      <c r="F1288" s="42" t="s">
        <v>11</v>
      </c>
      <c r="G1288" s="43">
        <v>2</v>
      </c>
      <c r="H1288" s="193">
        <v>0.1</v>
      </c>
    </row>
    <row r="1289" spans="1:8" x14ac:dyDescent="0.25">
      <c r="A1289" s="25" t="str">
        <f t="shared" si="22"/>
        <v>Reg2012Other endocrine glands - C75FemaleAllEth</v>
      </c>
      <c r="B1289" s="42" t="s">
        <v>2</v>
      </c>
      <c r="C1289" s="43">
        <v>2012</v>
      </c>
      <c r="D1289" s="42" t="s">
        <v>283</v>
      </c>
      <c r="E1289" s="42" t="s">
        <v>4</v>
      </c>
      <c r="F1289" s="42" t="s">
        <v>12</v>
      </c>
      <c r="G1289" s="43">
        <v>3</v>
      </c>
      <c r="H1289" s="193">
        <v>0.2</v>
      </c>
    </row>
    <row r="1290" spans="1:8" x14ac:dyDescent="0.25">
      <c r="A1290" s="25" t="str">
        <f t="shared" si="22"/>
        <v>Reg2012Other endocrine glands - C75FemaleMāori</v>
      </c>
      <c r="B1290" s="42" t="s">
        <v>2</v>
      </c>
      <c r="C1290" s="43">
        <v>2012</v>
      </c>
      <c r="D1290" s="42" t="s">
        <v>283</v>
      </c>
      <c r="E1290" s="42" t="s">
        <v>4</v>
      </c>
      <c r="F1290" s="42" t="s">
        <v>10</v>
      </c>
      <c r="G1290" s="43">
        <v>2</v>
      </c>
      <c r="H1290" s="193">
        <v>0.5</v>
      </c>
    </row>
    <row r="1291" spans="1:8" x14ac:dyDescent="0.25">
      <c r="A1291" s="25" t="str">
        <f t="shared" si="22"/>
        <v>Reg2012Other endocrine glands - C75FemaleNon-Māori</v>
      </c>
      <c r="B1291" s="42" t="s">
        <v>2</v>
      </c>
      <c r="C1291" s="43">
        <v>2012</v>
      </c>
      <c r="D1291" s="42" t="s">
        <v>283</v>
      </c>
      <c r="E1291" s="42" t="s">
        <v>4</v>
      </c>
      <c r="F1291" s="42" t="s">
        <v>11</v>
      </c>
      <c r="G1291" s="43">
        <v>1</v>
      </c>
      <c r="H1291" s="193">
        <v>0.1</v>
      </c>
    </row>
    <row r="1292" spans="1:8" x14ac:dyDescent="0.25">
      <c r="A1292" s="25" t="str">
        <f t="shared" si="22"/>
        <v>Reg2012Other endocrine glands - C75MaleAllEth</v>
      </c>
      <c r="B1292" s="42" t="s">
        <v>2</v>
      </c>
      <c r="C1292" s="43">
        <v>2012</v>
      </c>
      <c r="D1292" s="42" t="s">
        <v>283</v>
      </c>
      <c r="E1292" s="42" t="s">
        <v>5</v>
      </c>
      <c r="F1292" s="42" t="s">
        <v>12</v>
      </c>
      <c r="G1292" s="43">
        <v>3</v>
      </c>
      <c r="H1292" s="193">
        <v>0.1</v>
      </c>
    </row>
    <row r="1293" spans="1:8" x14ac:dyDescent="0.25">
      <c r="A1293" s="25" t="str">
        <f t="shared" si="22"/>
        <v>Reg2012Other endocrine glands - C75MaleMāori</v>
      </c>
      <c r="B1293" s="42" t="s">
        <v>2</v>
      </c>
      <c r="C1293" s="43">
        <v>2012</v>
      </c>
      <c r="D1293" s="42" t="s">
        <v>283</v>
      </c>
      <c r="E1293" s="42" t="s">
        <v>5</v>
      </c>
      <c r="F1293" s="42" t="s">
        <v>10</v>
      </c>
      <c r="G1293" s="43">
        <v>2</v>
      </c>
      <c r="H1293" s="193">
        <v>0.6</v>
      </c>
    </row>
    <row r="1294" spans="1:8" x14ac:dyDescent="0.25">
      <c r="A1294" s="25" t="str">
        <f t="shared" si="22"/>
        <v>Reg2012Other endocrine glands - C75MaleNon-Māori</v>
      </c>
      <c r="B1294" s="42" t="s">
        <v>2</v>
      </c>
      <c r="C1294" s="43">
        <v>2012</v>
      </c>
      <c r="D1294" s="42" t="s">
        <v>283</v>
      </c>
      <c r="E1294" s="42" t="s">
        <v>5</v>
      </c>
      <c r="F1294" s="42" t="s">
        <v>11</v>
      </c>
      <c r="G1294" s="43">
        <v>1</v>
      </c>
      <c r="H1294" s="193">
        <v>0.1</v>
      </c>
    </row>
    <row r="1295" spans="1:8" x14ac:dyDescent="0.25">
      <c r="A1295" s="25" t="str">
        <f t="shared" si="22"/>
        <v>Reg2012Ill-defined, secondary and unspecified sites - C76-C80AllSexAllEth</v>
      </c>
      <c r="B1295" s="42" t="s">
        <v>2</v>
      </c>
      <c r="C1295" s="43">
        <v>2012</v>
      </c>
      <c r="D1295" s="42" t="s">
        <v>284</v>
      </c>
      <c r="E1295" s="42" t="s">
        <v>3</v>
      </c>
      <c r="F1295" s="42" t="s">
        <v>12</v>
      </c>
      <c r="G1295" s="43">
        <v>462</v>
      </c>
      <c r="H1295" s="193">
        <v>6.1</v>
      </c>
    </row>
    <row r="1296" spans="1:8" x14ac:dyDescent="0.25">
      <c r="A1296" s="25" t="str">
        <f t="shared" si="22"/>
        <v>Reg2012Ill-defined, secondary and unspecified sites - C76-C80AllSexMāori</v>
      </c>
      <c r="B1296" s="42" t="s">
        <v>2</v>
      </c>
      <c r="C1296" s="43">
        <v>2012</v>
      </c>
      <c r="D1296" s="42" t="s">
        <v>284</v>
      </c>
      <c r="E1296" s="42" t="s">
        <v>3</v>
      </c>
      <c r="F1296" s="42" t="s">
        <v>10</v>
      </c>
      <c r="G1296" s="43">
        <v>41</v>
      </c>
      <c r="H1296" s="193">
        <v>8.9</v>
      </c>
    </row>
    <row r="1297" spans="1:8" x14ac:dyDescent="0.25">
      <c r="A1297" s="25" t="str">
        <f t="shared" si="22"/>
        <v>Reg2012Ill-defined, secondary and unspecified sites - C76-C80AllSexNon-Māori</v>
      </c>
      <c r="B1297" s="42" t="s">
        <v>2</v>
      </c>
      <c r="C1297" s="43">
        <v>2012</v>
      </c>
      <c r="D1297" s="42" t="s">
        <v>284</v>
      </c>
      <c r="E1297" s="42" t="s">
        <v>3</v>
      </c>
      <c r="F1297" s="42" t="s">
        <v>11</v>
      </c>
      <c r="G1297" s="43">
        <v>421</v>
      </c>
      <c r="H1297" s="193">
        <v>5.9</v>
      </c>
    </row>
    <row r="1298" spans="1:8" x14ac:dyDescent="0.25">
      <c r="A1298" s="25" t="str">
        <f t="shared" si="22"/>
        <v>Reg2012Ill-defined, secondary and unspecified sites - C76-C80FemaleAllEth</v>
      </c>
      <c r="B1298" s="42" t="s">
        <v>2</v>
      </c>
      <c r="C1298" s="43">
        <v>2012</v>
      </c>
      <c r="D1298" s="42" t="s">
        <v>284</v>
      </c>
      <c r="E1298" s="42" t="s">
        <v>4</v>
      </c>
      <c r="F1298" s="42" t="s">
        <v>12</v>
      </c>
      <c r="G1298" s="43">
        <v>216</v>
      </c>
      <c r="H1298" s="193">
        <v>5.0999999999999996</v>
      </c>
    </row>
    <row r="1299" spans="1:8" x14ac:dyDescent="0.25">
      <c r="A1299" s="25" t="str">
        <f t="shared" si="22"/>
        <v>Reg2012Ill-defined, secondary and unspecified sites - C76-C80FemaleMāori</v>
      </c>
      <c r="B1299" s="42" t="s">
        <v>2</v>
      </c>
      <c r="C1299" s="43">
        <v>2012</v>
      </c>
      <c r="D1299" s="42" t="s">
        <v>284</v>
      </c>
      <c r="E1299" s="42" t="s">
        <v>4</v>
      </c>
      <c r="F1299" s="42" t="s">
        <v>10</v>
      </c>
      <c r="G1299" s="43">
        <v>24</v>
      </c>
      <c r="H1299" s="193">
        <v>9.4</v>
      </c>
    </row>
    <row r="1300" spans="1:8" x14ac:dyDescent="0.25">
      <c r="A1300" s="25" t="str">
        <f t="shared" si="22"/>
        <v>Reg2012Ill-defined, secondary and unspecified sites - C76-C80FemaleNon-Māori</v>
      </c>
      <c r="B1300" s="42" t="s">
        <v>2</v>
      </c>
      <c r="C1300" s="43">
        <v>2012</v>
      </c>
      <c r="D1300" s="42" t="s">
        <v>284</v>
      </c>
      <c r="E1300" s="42" t="s">
        <v>4</v>
      </c>
      <c r="F1300" s="42" t="s">
        <v>11</v>
      </c>
      <c r="G1300" s="43">
        <v>192</v>
      </c>
      <c r="H1300" s="193">
        <v>4.7</v>
      </c>
    </row>
    <row r="1301" spans="1:8" x14ac:dyDescent="0.25">
      <c r="A1301" s="25" t="str">
        <f t="shared" si="22"/>
        <v>Reg2012Ill-defined, secondary and unspecified sites - C76-C80MaleAllEth</v>
      </c>
      <c r="B1301" s="42" t="s">
        <v>2</v>
      </c>
      <c r="C1301" s="43">
        <v>2012</v>
      </c>
      <c r="D1301" s="42" t="s">
        <v>284</v>
      </c>
      <c r="E1301" s="42" t="s">
        <v>5</v>
      </c>
      <c r="F1301" s="42" t="s">
        <v>12</v>
      </c>
      <c r="G1301" s="43">
        <v>246</v>
      </c>
      <c r="H1301" s="193">
        <v>7.4</v>
      </c>
    </row>
    <row r="1302" spans="1:8" x14ac:dyDescent="0.25">
      <c r="A1302" s="25" t="str">
        <f t="shared" si="22"/>
        <v>Reg2012Ill-defined, secondary and unspecified sites - C76-C80MaleMāori</v>
      </c>
      <c r="B1302" s="42" t="s">
        <v>2</v>
      </c>
      <c r="C1302" s="43">
        <v>2012</v>
      </c>
      <c r="D1302" s="42" t="s">
        <v>284</v>
      </c>
      <c r="E1302" s="42" t="s">
        <v>5</v>
      </c>
      <c r="F1302" s="42" t="s">
        <v>10</v>
      </c>
      <c r="G1302" s="43">
        <v>17</v>
      </c>
      <c r="H1302" s="193">
        <v>8.6</v>
      </c>
    </row>
    <row r="1303" spans="1:8" x14ac:dyDescent="0.25">
      <c r="A1303" s="25" t="str">
        <f t="shared" si="22"/>
        <v>Reg2012Ill-defined, secondary and unspecified sites - C76-C80MaleNon-Māori</v>
      </c>
      <c r="B1303" s="42" t="s">
        <v>2</v>
      </c>
      <c r="C1303" s="43">
        <v>2012</v>
      </c>
      <c r="D1303" s="42" t="s">
        <v>284</v>
      </c>
      <c r="E1303" s="42" t="s">
        <v>5</v>
      </c>
      <c r="F1303" s="42" t="s">
        <v>11</v>
      </c>
      <c r="G1303" s="43">
        <v>229</v>
      </c>
      <c r="H1303" s="193">
        <v>7.3</v>
      </c>
    </row>
    <row r="1304" spans="1:8" x14ac:dyDescent="0.25">
      <c r="A1304" s="25" t="str">
        <f t="shared" si="22"/>
        <v>Reg2012Other and ill-defined sites - C76AllSexAllEth</v>
      </c>
      <c r="B1304" s="42" t="s">
        <v>2</v>
      </c>
      <c r="C1304" s="43">
        <v>2012</v>
      </c>
      <c r="D1304" s="42" t="s">
        <v>285</v>
      </c>
      <c r="E1304" s="42" t="s">
        <v>3</v>
      </c>
      <c r="F1304" s="42" t="s">
        <v>12</v>
      </c>
      <c r="G1304" s="43">
        <v>12</v>
      </c>
      <c r="H1304" s="193">
        <v>0.1</v>
      </c>
    </row>
    <row r="1305" spans="1:8" x14ac:dyDescent="0.25">
      <c r="A1305" s="25" t="str">
        <f t="shared" si="22"/>
        <v>Reg2012Other and ill-defined sites - C76AllSexMāori</v>
      </c>
      <c r="B1305" s="42" t="s">
        <v>2</v>
      </c>
      <c r="C1305" s="43">
        <v>2012</v>
      </c>
      <c r="D1305" s="42" t="s">
        <v>285</v>
      </c>
      <c r="E1305" s="42" t="s">
        <v>3</v>
      </c>
      <c r="F1305" s="42" t="s">
        <v>10</v>
      </c>
      <c r="G1305" s="43">
        <v>0</v>
      </c>
      <c r="H1305" s="193">
        <v>0</v>
      </c>
    </row>
    <row r="1306" spans="1:8" x14ac:dyDescent="0.25">
      <c r="A1306" s="25" t="str">
        <f t="shared" si="22"/>
        <v>Reg2012Other and ill-defined sites - C76AllSexNon-Māori</v>
      </c>
      <c r="B1306" s="42" t="s">
        <v>2</v>
      </c>
      <c r="C1306" s="43">
        <v>2012</v>
      </c>
      <c r="D1306" s="42" t="s">
        <v>285</v>
      </c>
      <c r="E1306" s="42" t="s">
        <v>3</v>
      </c>
      <c r="F1306" s="42" t="s">
        <v>11</v>
      </c>
      <c r="G1306" s="43">
        <v>12</v>
      </c>
      <c r="H1306" s="193">
        <v>0.1</v>
      </c>
    </row>
    <row r="1307" spans="1:8" x14ac:dyDescent="0.25">
      <c r="A1307" s="25" t="str">
        <f t="shared" si="22"/>
        <v>Reg2012Other and ill-defined sites - C76FemaleAllEth</v>
      </c>
      <c r="B1307" s="42" t="s">
        <v>2</v>
      </c>
      <c r="C1307" s="43">
        <v>2012</v>
      </c>
      <c r="D1307" s="42" t="s">
        <v>285</v>
      </c>
      <c r="E1307" s="42" t="s">
        <v>4</v>
      </c>
      <c r="F1307" s="42" t="s">
        <v>12</v>
      </c>
      <c r="G1307" s="43">
        <v>8</v>
      </c>
      <c r="H1307" s="193">
        <v>0.2</v>
      </c>
    </row>
    <row r="1308" spans="1:8" x14ac:dyDescent="0.25">
      <c r="A1308" s="25" t="str">
        <f t="shared" si="22"/>
        <v>Reg2012Other and ill-defined sites - C76FemaleMāori</v>
      </c>
      <c r="B1308" s="42" t="s">
        <v>2</v>
      </c>
      <c r="C1308" s="43">
        <v>2012</v>
      </c>
      <c r="D1308" s="42" t="s">
        <v>285</v>
      </c>
      <c r="E1308" s="42" t="s">
        <v>4</v>
      </c>
      <c r="F1308" s="42" t="s">
        <v>10</v>
      </c>
      <c r="G1308" s="43">
        <v>0</v>
      </c>
      <c r="H1308" s="193">
        <v>0</v>
      </c>
    </row>
    <row r="1309" spans="1:8" x14ac:dyDescent="0.25">
      <c r="A1309" s="25" t="str">
        <f t="shared" si="22"/>
        <v>Reg2012Other and ill-defined sites - C76FemaleNon-Māori</v>
      </c>
      <c r="B1309" s="42" t="s">
        <v>2</v>
      </c>
      <c r="C1309" s="43">
        <v>2012</v>
      </c>
      <c r="D1309" s="42" t="s">
        <v>285</v>
      </c>
      <c r="E1309" s="42" t="s">
        <v>4</v>
      </c>
      <c r="F1309" s="42" t="s">
        <v>11</v>
      </c>
      <c r="G1309" s="43">
        <v>8</v>
      </c>
      <c r="H1309" s="193">
        <v>0.2</v>
      </c>
    </row>
    <row r="1310" spans="1:8" x14ac:dyDescent="0.25">
      <c r="A1310" s="25" t="str">
        <f t="shared" si="22"/>
        <v>Reg2012Other and ill-defined sites - C76MaleAllEth</v>
      </c>
      <c r="B1310" s="42" t="s">
        <v>2</v>
      </c>
      <c r="C1310" s="43">
        <v>2012</v>
      </c>
      <c r="D1310" s="42" t="s">
        <v>285</v>
      </c>
      <c r="E1310" s="42" t="s">
        <v>5</v>
      </c>
      <c r="F1310" s="42" t="s">
        <v>12</v>
      </c>
      <c r="G1310" s="43">
        <v>4</v>
      </c>
      <c r="H1310" s="193">
        <v>0.1</v>
      </c>
    </row>
    <row r="1311" spans="1:8" x14ac:dyDescent="0.25">
      <c r="A1311" s="25" t="str">
        <f t="shared" si="22"/>
        <v>Reg2012Other and ill-defined sites - C76MaleMāori</v>
      </c>
      <c r="B1311" s="42" t="s">
        <v>2</v>
      </c>
      <c r="C1311" s="43">
        <v>2012</v>
      </c>
      <c r="D1311" s="42" t="s">
        <v>285</v>
      </c>
      <c r="E1311" s="42" t="s">
        <v>5</v>
      </c>
      <c r="F1311" s="42" t="s">
        <v>10</v>
      </c>
      <c r="G1311" s="43">
        <v>0</v>
      </c>
      <c r="H1311" s="193">
        <v>0</v>
      </c>
    </row>
    <row r="1312" spans="1:8" x14ac:dyDescent="0.25">
      <c r="A1312" s="25" t="str">
        <f t="shared" si="22"/>
        <v>Reg2012Other and ill-defined sites - C76MaleNon-Māori</v>
      </c>
      <c r="B1312" s="42" t="s">
        <v>2</v>
      </c>
      <c r="C1312" s="43">
        <v>2012</v>
      </c>
      <c r="D1312" s="42" t="s">
        <v>285</v>
      </c>
      <c r="E1312" s="42" t="s">
        <v>5</v>
      </c>
      <c r="F1312" s="42" t="s">
        <v>11</v>
      </c>
      <c r="G1312" s="43">
        <v>4</v>
      </c>
      <c r="H1312" s="193">
        <v>0.1</v>
      </c>
    </row>
    <row r="1313" spans="1:8" x14ac:dyDescent="0.25">
      <c r="A1313" s="25" t="str">
        <f t="shared" si="22"/>
        <v>Reg2012Lymphoid, haematopoietic and related tissue - C81-C96, D45-D47AllSexAllEth</v>
      </c>
      <c r="B1313" s="42" t="s">
        <v>2</v>
      </c>
      <c r="C1313" s="43">
        <v>2012</v>
      </c>
      <c r="D1313" s="42" t="s">
        <v>288</v>
      </c>
      <c r="E1313" s="42" t="s">
        <v>3</v>
      </c>
      <c r="F1313" s="42" t="s">
        <v>12</v>
      </c>
      <c r="G1313" s="43">
        <v>2119</v>
      </c>
      <c r="H1313" s="193">
        <v>33.1</v>
      </c>
    </row>
    <row r="1314" spans="1:8" x14ac:dyDescent="0.25">
      <c r="A1314" s="25" t="str">
        <f t="shared" si="22"/>
        <v>Reg2012Lymphoid, haematopoietic and related tissue - C81-C96, D45-D47AllSexMāori</v>
      </c>
      <c r="B1314" s="42" t="s">
        <v>2</v>
      </c>
      <c r="C1314" s="43">
        <v>2012</v>
      </c>
      <c r="D1314" s="42" t="s">
        <v>288</v>
      </c>
      <c r="E1314" s="42" t="s">
        <v>3</v>
      </c>
      <c r="F1314" s="42" t="s">
        <v>10</v>
      </c>
      <c r="G1314" s="43">
        <v>207</v>
      </c>
      <c r="H1314" s="193">
        <v>39.5</v>
      </c>
    </row>
    <row r="1315" spans="1:8" x14ac:dyDescent="0.25">
      <c r="A1315" s="25" t="str">
        <f t="shared" si="22"/>
        <v>Reg2012Lymphoid, haematopoietic and related tissue - C81-C96, D45-D47AllSexNon-Māori</v>
      </c>
      <c r="B1315" s="42" t="s">
        <v>2</v>
      </c>
      <c r="C1315" s="43">
        <v>2012</v>
      </c>
      <c r="D1315" s="42" t="s">
        <v>288</v>
      </c>
      <c r="E1315" s="42" t="s">
        <v>3</v>
      </c>
      <c r="F1315" s="42" t="s">
        <v>11</v>
      </c>
      <c r="G1315" s="43">
        <v>1912</v>
      </c>
      <c r="H1315" s="193">
        <v>32.4</v>
      </c>
    </row>
    <row r="1316" spans="1:8" x14ac:dyDescent="0.25">
      <c r="A1316" s="25" t="str">
        <f t="shared" si="22"/>
        <v>Reg2012Lymphoid, haematopoietic and related tissue - C81-C96, D45-D47FemaleAllEth</v>
      </c>
      <c r="B1316" s="42" t="s">
        <v>2</v>
      </c>
      <c r="C1316" s="43">
        <v>2012</v>
      </c>
      <c r="D1316" s="42" t="s">
        <v>288</v>
      </c>
      <c r="E1316" s="42" t="s">
        <v>4</v>
      </c>
      <c r="F1316" s="42" t="s">
        <v>12</v>
      </c>
      <c r="G1316" s="43">
        <v>863</v>
      </c>
      <c r="H1316" s="193">
        <v>25.9</v>
      </c>
    </row>
    <row r="1317" spans="1:8" x14ac:dyDescent="0.25">
      <c r="A1317" s="25" t="str">
        <f t="shared" si="22"/>
        <v>Reg2012Lymphoid, haematopoietic and related tissue - C81-C96, D45-D47FemaleMāori</v>
      </c>
      <c r="B1317" s="42" t="s">
        <v>2</v>
      </c>
      <c r="C1317" s="43">
        <v>2012</v>
      </c>
      <c r="D1317" s="42" t="s">
        <v>288</v>
      </c>
      <c r="E1317" s="42" t="s">
        <v>4</v>
      </c>
      <c r="F1317" s="42" t="s">
        <v>10</v>
      </c>
      <c r="G1317" s="43">
        <v>84</v>
      </c>
      <c r="H1317" s="193">
        <v>29.7</v>
      </c>
    </row>
    <row r="1318" spans="1:8" x14ac:dyDescent="0.25">
      <c r="A1318" s="25" t="str">
        <f t="shared" si="22"/>
        <v>Reg2012Lymphoid, haematopoietic and related tissue - C81-C96, D45-D47FemaleNon-Māori</v>
      </c>
      <c r="B1318" s="42" t="s">
        <v>2</v>
      </c>
      <c r="C1318" s="43">
        <v>2012</v>
      </c>
      <c r="D1318" s="42" t="s">
        <v>288</v>
      </c>
      <c r="E1318" s="42" t="s">
        <v>4</v>
      </c>
      <c r="F1318" s="42" t="s">
        <v>11</v>
      </c>
      <c r="G1318" s="43">
        <v>779</v>
      </c>
      <c r="H1318" s="193">
        <v>25.5</v>
      </c>
    </row>
    <row r="1319" spans="1:8" x14ac:dyDescent="0.25">
      <c r="A1319" s="25" t="str">
        <f t="shared" ref="A1319:A1382" si="23">B1319&amp;C1319&amp;D1319&amp;E1319&amp;F1319</f>
        <v>Reg2012Lymphoid, haematopoietic and related tissue - C81-C96, D45-D47MaleAllEth</v>
      </c>
      <c r="B1319" s="42" t="s">
        <v>2</v>
      </c>
      <c r="C1319" s="43">
        <v>2012</v>
      </c>
      <c r="D1319" s="42" t="s">
        <v>288</v>
      </c>
      <c r="E1319" s="42" t="s">
        <v>5</v>
      </c>
      <c r="F1319" s="42" t="s">
        <v>12</v>
      </c>
      <c r="G1319" s="43">
        <v>1256</v>
      </c>
      <c r="H1319" s="193">
        <v>41.4</v>
      </c>
    </row>
    <row r="1320" spans="1:8" x14ac:dyDescent="0.25">
      <c r="A1320" s="25" t="str">
        <f t="shared" si="23"/>
        <v>Reg2012Lymphoid, haematopoietic and related tissue - C81-C96, D45-D47MaleMāori</v>
      </c>
      <c r="B1320" s="42" t="s">
        <v>2</v>
      </c>
      <c r="C1320" s="43">
        <v>2012</v>
      </c>
      <c r="D1320" s="42" t="s">
        <v>288</v>
      </c>
      <c r="E1320" s="42" t="s">
        <v>5</v>
      </c>
      <c r="F1320" s="42" t="s">
        <v>10</v>
      </c>
      <c r="G1320" s="43">
        <v>123</v>
      </c>
      <c r="H1320" s="193">
        <v>51.1</v>
      </c>
    </row>
    <row r="1321" spans="1:8" x14ac:dyDescent="0.25">
      <c r="A1321" s="25" t="str">
        <f t="shared" si="23"/>
        <v>Reg2012Lymphoid, haematopoietic and related tissue - C81-C96, D45-D47MaleNon-Māori</v>
      </c>
      <c r="B1321" s="42" t="s">
        <v>2</v>
      </c>
      <c r="C1321" s="43">
        <v>2012</v>
      </c>
      <c r="D1321" s="42" t="s">
        <v>288</v>
      </c>
      <c r="E1321" s="42" t="s">
        <v>5</v>
      </c>
      <c r="F1321" s="42" t="s">
        <v>11</v>
      </c>
      <c r="G1321" s="43">
        <v>1133</v>
      </c>
      <c r="H1321" s="193">
        <v>40.4</v>
      </c>
    </row>
    <row r="1322" spans="1:8" x14ac:dyDescent="0.25">
      <c r="A1322" s="25" t="str">
        <f t="shared" si="23"/>
        <v>Reg2012Unknown primary - C77-C79AllSexAllEth</v>
      </c>
      <c r="B1322" s="42" t="s">
        <v>2</v>
      </c>
      <c r="C1322" s="43">
        <v>2012</v>
      </c>
      <c r="D1322" s="42" t="s">
        <v>286</v>
      </c>
      <c r="E1322" s="42" t="s">
        <v>3</v>
      </c>
      <c r="F1322" s="42" t="s">
        <v>12</v>
      </c>
      <c r="G1322" s="43">
        <v>392</v>
      </c>
      <c r="H1322" s="193">
        <v>5.4</v>
      </c>
    </row>
    <row r="1323" spans="1:8" x14ac:dyDescent="0.25">
      <c r="A1323" s="25" t="str">
        <f t="shared" si="23"/>
        <v>Reg2012Unknown primary - C77-C79AllSexMāori</v>
      </c>
      <c r="B1323" s="42" t="s">
        <v>2</v>
      </c>
      <c r="C1323" s="43">
        <v>2012</v>
      </c>
      <c r="D1323" s="42" t="s">
        <v>286</v>
      </c>
      <c r="E1323" s="42" t="s">
        <v>3</v>
      </c>
      <c r="F1323" s="42" t="s">
        <v>10</v>
      </c>
      <c r="G1323" s="43">
        <v>38</v>
      </c>
      <c r="H1323" s="193">
        <v>8.3000000000000007</v>
      </c>
    </row>
    <row r="1324" spans="1:8" x14ac:dyDescent="0.25">
      <c r="A1324" s="25" t="str">
        <f t="shared" si="23"/>
        <v>Reg2012Unknown primary - C77-C79AllSexNon-Māori</v>
      </c>
      <c r="B1324" s="42" t="s">
        <v>2</v>
      </c>
      <c r="C1324" s="43">
        <v>2012</v>
      </c>
      <c r="D1324" s="42" t="s">
        <v>286</v>
      </c>
      <c r="E1324" s="42" t="s">
        <v>3</v>
      </c>
      <c r="F1324" s="42" t="s">
        <v>11</v>
      </c>
      <c r="G1324" s="43">
        <v>354</v>
      </c>
      <c r="H1324" s="193">
        <v>5.2</v>
      </c>
    </row>
    <row r="1325" spans="1:8" x14ac:dyDescent="0.25">
      <c r="A1325" s="25" t="str">
        <f t="shared" si="23"/>
        <v>Reg2012Unknown primary - C77-C79FemaleAllEth</v>
      </c>
      <c r="B1325" s="42" t="s">
        <v>2</v>
      </c>
      <c r="C1325" s="43">
        <v>2012</v>
      </c>
      <c r="D1325" s="42" t="s">
        <v>286</v>
      </c>
      <c r="E1325" s="42" t="s">
        <v>4</v>
      </c>
      <c r="F1325" s="42" t="s">
        <v>12</v>
      </c>
      <c r="G1325" s="43">
        <v>180</v>
      </c>
      <c r="H1325" s="193">
        <v>4.4000000000000004</v>
      </c>
    </row>
    <row r="1326" spans="1:8" x14ac:dyDescent="0.25">
      <c r="A1326" s="25" t="str">
        <f t="shared" si="23"/>
        <v>Reg2012Unknown primary - C77-C79FemaleMāori</v>
      </c>
      <c r="B1326" s="42" t="s">
        <v>2</v>
      </c>
      <c r="C1326" s="43">
        <v>2012</v>
      </c>
      <c r="D1326" s="42" t="s">
        <v>286</v>
      </c>
      <c r="E1326" s="42" t="s">
        <v>4</v>
      </c>
      <c r="F1326" s="42" t="s">
        <v>10</v>
      </c>
      <c r="G1326" s="43">
        <v>22</v>
      </c>
      <c r="H1326" s="193">
        <v>8.6999999999999993</v>
      </c>
    </row>
    <row r="1327" spans="1:8" x14ac:dyDescent="0.25">
      <c r="A1327" s="25" t="str">
        <f t="shared" si="23"/>
        <v>Reg2012Unknown primary - C77-C79FemaleNon-Māori</v>
      </c>
      <c r="B1327" s="42" t="s">
        <v>2</v>
      </c>
      <c r="C1327" s="43">
        <v>2012</v>
      </c>
      <c r="D1327" s="42" t="s">
        <v>286</v>
      </c>
      <c r="E1327" s="42" t="s">
        <v>4</v>
      </c>
      <c r="F1327" s="42" t="s">
        <v>11</v>
      </c>
      <c r="G1327" s="43">
        <v>158</v>
      </c>
      <c r="H1327" s="193">
        <v>4.0999999999999996</v>
      </c>
    </row>
    <row r="1328" spans="1:8" x14ac:dyDescent="0.25">
      <c r="A1328" s="25" t="str">
        <f t="shared" si="23"/>
        <v>Reg2012Unknown primary - C77-C79MaleAllEth</v>
      </c>
      <c r="B1328" s="42" t="s">
        <v>2</v>
      </c>
      <c r="C1328" s="43">
        <v>2012</v>
      </c>
      <c r="D1328" s="42" t="s">
        <v>286</v>
      </c>
      <c r="E1328" s="42" t="s">
        <v>5</v>
      </c>
      <c r="F1328" s="42" t="s">
        <v>12</v>
      </c>
      <c r="G1328" s="43">
        <v>212</v>
      </c>
      <c r="H1328" s="193">
        <v>6.5</v>
      </c>
    </row>
    <row r="1329" spans="1:8" x14ac:dyDescent="0.25">
      <c r="A1329" s="25" t="str">
        <f t="shared" si="23"/>
        <v>Reg2012Unknown primary - C77-C79MaleMāori</v>
      </c>
      <c r="B1329" s="42" t="s">
        <v>2</v>
      </c>
      <c r="C1329" s="43">
        <v>2012</v>
      </c>
      <c r="D1329" s="42" t="s">
        <v>286</v>
      </c>
      <c r="E1329" s="42" t="s">
        <v>5</v>
      </c>
      <c r="F1329" s="42" t="s">
        <v>10</v>
      </c>
      <c r="G1329" s="43">
        <v>16</v>
      </c>
      <c r="H1329" s="193">
        <v>7.9</v>
      </c>
    </row>
    <row r="1330" spans="1:8" x14ac:dyDescent="0.25">
      <c r="A1330" s="25" t="str">
        <f t="shared" si="23"/>
        <v>Reg2012Unknown primary - C77-C79MaleNon-Māori</v>
      </c>
      <c r="B1330" s="42" t="s">
        <v>2</v>
      </c>
      <c r="C1330" s="43">
        <v>2012</v>
      </c>
      <c r="D1330" s="42" t="s">
        <v>286</v>
      </c>
      <c r="E1330" s="42" t="s">
        <v>5</v>
      </c>
      <c r="F1330" s="42" t="s">
        <v>11</v>
      </c>
      <c r="G1330" s="43">
        <v>196</v>
      </c>
      <c r="H1330" s="193">
        <v>6.4</v>
      </c>
    </row>
    <row r="1331" spans="1:8" x14ac:dyDescent="0.25">
      <c r="A1331" s="25" t="str">
        <f t="shared" si="23"/>
        <v>Reg2012Unspecified site - C80AllSexAllEth</v>
      </c>
      <c r="B1331" s="42" t="s">
        <v>2</v>
      </c>
      <c r="C1331" s="43">
        <v>2012</v>
      </c>
      <c r="D1331" s="42" t="s">
        <v>287</v>
      </c>
      <c r="E1331" s="42" t="s">
        <v>3</v>
      </c>
      <c r="F1331" s="42" t="s">
        <v>12</v>
      </c>
      <c r="G1331" s="43">
        <v>58</v>
      </c>
      <c r="H1331" s="193">
        <v>0.6</v>
      </c>
    </row>
    <row r="1332" spans="1:8" x14ac:dyDescent="0.25">
      <c r="A1332" s="25" t="str">
        <f t="shared" si="23"/>
        <v>Reg2012Unspecified site - C80AllSexMāori</v>
      </c>
      <c r="B1332" s="42" t="s">
        <v>2</v>
      </c>
      <c r="C1332" s="43">
        <v>2012</v>
      </c>
      <c r="D1332" s="42" t="s">
        <v>287</v>
      </c>
      <c r="E1332" s="42" t="s">
        <v>3</v>
      </c>
      <c r="F1332" s="42" t="s">
        <v>10</v>
      </c>
      <c r="G1332" s="43">
        <v>3</v>
      </c>
      <c r="H1332" s="193">
        <v>0.6</v>
      </c>
    </row>
    <row r="1333" spans="1:8" x14ac:dyDescent="0.25">
      <c r="A1333" s="25" t="str">
        <f t="shared" si="23"/>
        <v>Reg2012Unspecified site - C80AllSexNon-Māori</v>
      </c>
      <c r="B1333" s="42" t="s">
        <v>2</v>
      </c>
      <c r="C1333" s="43">
        <v>2012</v>
      </c>
      <c r="D1333" s="42" t="s">
        <v>287</v>
      </c>
      <c r="E1333" s="42" t="s">
        <v>3</v>
      </c>
      <c r="F1333" s="42" t="s">
        <v>11</v>
      </c>
      <c r="G1333" s="43">
        <v>55</v>
      </c>
      <c r="H1333" s="193">
        <v>0.6</v>
      </c>
    </row>
    <row r="1334" spans="1:8" x14ac:dyDescent="0.25">
      <c r="A1334" s="25" t="str">
        <f t="shared" si="23"/>
        <v>Reg2012Unspecified site - C80FemaleAllEth</v>
      </c>
      <c r="B1334" s="42" t="s">
        <v>2</v>
      </c>
      <c r="C1334" s="43">
        <v>2012</v>
      </c>
      <c r="D1334" s="42" t="s">
        <v>287</v>
      </c>
      <c r="E1334" s="42" t="s">
        <v>4</v>
      </c>
      <c r="F1334" s="42" t="s">
        <v>12</v>
      </c>
      <c r="G1334" s="43">
        <v>28</v>
      </c>
      <c r="H1334" s="193">
        <v>0.5</v>
      </c>
    </row>
    <row r="1335" spans="1:8" x14ac:dyDescent="0.25">
      <c r="A1335" s="25" t="str">
        <f t="shared" si="23"/>
        <v>Reg2012Unspecified site - C80FemaleMāori</v>
      </c>
      <c r="B1335" s="42" t="s">
        <v>2</v>
      </c>
      <c r="C1335" s="43">
        <v>2012</v>
      </c>
      <c r="D1335" s="42" t="s">
        <v>287</v>
      </c>
      <c r="E1335" s="42" t="s">
        <v>4</v>
      </c>
      <c r="F1335" s="42" t="s">
        <v>10</v>
      </c>
      <c r="G1335" s="43">
        <v>2</v>
      </c>
      <c r="H1335" s="193">
        <v>0.7</v>
      </c>
    </row>
    <row r="1336" spans="1:8" x14ac:dyDescent="0.25">
      <c r="A1336" s="25" t="str">
        <f t="shared" si="23"/>
        <v>Reg2012Unspecified site - C80FemaleNon-Māori</v>
      </c>
      <c r="B1336" s="42" t="s">
        <v>2</v>
      </c>
      <c r="C1336" s="43">
        <v>2012</v>
      </c>
      <c r="D1336" s="42" t="s">
        <v>287</v>
      </c>
      <c r="E1336" s="42" t="s">
        <v>4</v>
      </c>
      <c r="F1336" s="42" t="s">
        <v>11</v>
      </c>
      <c r="G1336" s="43">
        <v>26</v>
      </c>
      <c r="H1336" s="193">
        <v>0.4</v>
      </c>
    </row>
    <row r="1337" spans="1:8" x14ac:dyDescent="0.25">
      <c r="A1337" s="25" t="str">
        <f t="shared" si="23"/>
        <v>Reg2012Unspecified site - C80MaleAllEth</v>
      </c>
      <c r="B1337" s="42" t="s">
        <v>2</v>
      </c>
      <c r="C1337" s="43">
        <v>2012</v>
      </c>
      <c r="D1337" s="42" t="s">
        <v>287</v>
      </c>
      <c r="E1337" s="42" t="s">
        <v>5</v>
      </c>
      <c r="F1337" s="42" t="s">
        <v>12</v>
      </c>
      <c r="G1337" s="43">
        <v>30</v>
      </c>
      <c r="H1337" s="193">
        <v>0.8</v>
      </c>
    </row>
    <row r="1338" spans="1:8" x14ac:dyDescent="0.25">
      <c r="A1338" s="25" t="str">
        <f t="shared" si="23"/>
        <v>Reg2012Unspecified site - C80MaleMāori</v>
      </c>
      <c r="B1338" s="42" t="s">
        <v>2</v>
      </c>
      <c r="C1338" s="43">
        <v>2012</v>
      </c>
      <c r="D1338" s="42" t="s">
        <v>287</v>
      </c>
      <c r="E1338" s="42" t="s">
        <v>5</v>
      </c>
      <c r="F1338" s="42" t="s">
        <v>10</v>
      </c>
      <c r="G1338" s="43">
        <v>1</v>
      </c>
      <c r="H1338" s="193">
        <v>0.7</v>
      </c>
    </row>
    <row r="1339" spans="1:8" x14ac:dyDescent="0.25">
      <c r="A1339" s="25" t="str">
        <f t="shared" si="23"/>
        <v>Reg2012Unspecified site - C80MaleNon-Māori</v>
      </c>
      <c r="B1339" s="42" t="s">
        <v>2</v>
      </c>
      <c r="C1339" s="43">
        <v>2012</v>
      </c>
      <c r="D1339" s="42" t="s">
        <v>287</v>
      </c>
      <c r="E1339" s="42" t="s">
        <v>5</v>
      </c>
      <c r="F1339" s="42" t="s">
        <v>11</v>
      </c>
      <c r="G1339" s="43">
        <v>29</v>
      </c>
      <c r="H1339" s="193">
        <v>0.8</v>
      </c>
    </row>
    <row r="1340" spans="1:8" x14ac:dyDescent="0.25">
      <c r="A1340" s="25" t="str">
        <f t="shared" si="23"/>
        <v>Reg2012Non-Hodgkin lymphoma - C82-C86, C96AllSexAllEth</v>
      </c>
      <c r="B1340" s="42" t="s">
        <v>2</v>
      </c>
      <c r="C1340" s="43">
        <v>2012</v>
      </c>
      <c r="D1340" s="42" t="s">
        <v>365</v>
      </c>
      <c r="E1340" s="42" t="s">
        <v>3</v>
      </c>
      <c r="F1340" s="42" t="s">
        <v>12</v>
      </c>
      <c r="G1340" s="43">
        <v>742</v>
      </c>
      <c r="H1340" s="193">
        <v>11.5</v>
      </c>
    </row>
    <row r="1341" spans="1:8" x14ac:dyDescent="0.25">
      <c r="A1341" s="25" t="str">
        <f t="shared" si="23"/>
        <v>Reg2012Non-Hodgkin lymphoma - C82-C86, C96AllSexMāori</v>
      </c>
      <c r="B1341" s="42" t="s">
        <v>2</v>
      </c>
      <c r="C1341" s="43">
        <v>2012</v>
      </c>
      <c r="D1341" s="42" t="s">
        <v>365</v>
      </c>
      <c r="E1341" s="42" t="s">
        <v>3</v>
      </c>
      <c r="F1341" s="42" t="s">
        <v>10</v>
      </c>
      <c r="G1341" s="43">
        <v>59</v>
      </c>
      <c r="H1341" s="193">
        <v>11.1</v>
      </c>
    </row>
    <row r="1342" spans="1:8" x14ac:dyDescent="0.25">
      <c r="A1342" s="25" t="str">
        <f t="shared" si="23"/>
        <v>Reg2012Non-Hodgkin lymphoma - C82-C86, C96AllSexNon-Māori</v>
      </c>
      <c r="B1342" s="42" t="s">
        <v>2</v>
      </c>
      <c r="C1342" s="43">
        <v>2012</v>
      </c>
      <c r="D1342" s="42" t="s">
        <v>365</v>
      </c>
      <c r="E1342" s="42" t="s">
        <v>3</v>
      </c>
      <c r="F1342" s="42" t="s">
        <v>11</v>
      </c>
      <c r="G1342" s="43">
        <v>683</v>
      </c>
      <c r="H1342" s="193">
        <v>11.5</v>
      </c>
    </row>
    <row r="1343" spans="1:8" x14ac:dyDescent="0.25">
      <c r="A1343" s="25" t="str">
        <f t="shared" si="23"/>
        <v>Reg2012Non-Hodgkin lymphoma - C82-C86, C96FemaleAllEth</v>
      </c>
      <c r="B1343" s="42" t="s">
        <v>2</v>
      </c>
      <c r="C1343" s="43">
        <v>2012</v>
      </c>
      <c r="D1343" s="42" t="s">
        <v>365</v>
      </c>
      <c r="E1343" s="42" t="s">
        <v>4</v>
      </c>
      <c r="F1343" s="42" t="s">
        <v>12</v>
      </c>
      <c r="G1343" s="43">
        <v>310</v>
      </c>
      <c r="H1343" s="193">
        <v>9.4</v>
      </c>
    </row>
    <row r="1344" spans="1:8" x14ac:dyDescent="0.25">
      <c r="A1344" s="25" t="str">
        <f t="shared" si="23"/>
        <v>Reg2012Non-Hodgkin lymphoma - C82-C86, C96FemaleMāori</v>
      </c>
      <c r="B1344" s="42" t="s">
        <v>2</v>
      </c>
      <c r="C1344" s="43">
        <v>2012</v>
      </c>
      <c r="D1344" s="42" t="s">
        <v>365</v>
      </c>
      <c r="E1344" s="42" t="s">
        <v>4</v>
      </c>
      <c r="F1344" s="42" t="s">
        <v>10</v>
      </c>
      <c r="G1344" s="43">
        <v>30</v>
      </c>
      <c r="H1344" s="193">
        <v>10.6</v>
      </c>
    </row>
    <row r="1345" spans="1:8" x14ac:dyDescent="0.25">
      <c r="A1345" s="25" t="str">
        <f t="shared" si="23"/>
        <v>Reg2012Non-Hodgkin lymphoma - C82-C86, C96FemaleNon-Māori</v>
      </c>
      <c r="B1345" s="42" t="s">
        <v>2</v>
      </c>
      <c r="C1345" s="43">
        <v>2012</v>
      </c>
      <c r="D1345" s="42" t="s">
        <v>365</v>
      </c>
      <c r="E1345" s="42" t="s">
        <v>4</v>
      </c>
      <c r="F1345" s="42" t="s">
        <v>11</v>
      </c>
      <c r="G1345" s="43">
        <v>280</v>
      </c>
      <c r="H1345" s="193">
        <v>9.1999999999999993</v>
      </c>
    </row>
    <row r="1346" spans="1:8" x14ac:dyDescent="0.25">
      <c r="A1346" s="25" t="str">
        <f t="shared" si="23"/>
        <v>Reg2012Non-Hodgkin lymphoma - C82-C86, C96MaleAllEth</v>
      </c>
      <c r="B1346" s="42" t="s">
        <v>2</v>
      </c>
      <c r="C1346" s="43">
        <v>2012</v>
      </c>
      <c r="D1346" s="42" t="s">
        <v>365</v>
      </c>
      <c r="E1346" s="42" t="s">
        <v>5</v>
      </c>
      <c r="F1346" s="42" t="s">
        <v>12</v>
      </c>
      <c r="G1346" s="43">
        <v>432</v>
      </c>
      <c r="H1346" s="193">
        <v>14.1</v>
      </c>
    </row>
    <row r="1347" spans="1:8" x14ac:dyDescent="0.25">
      <c r="A1347" s="25" t="str">
        <f t="shared" si="23"/>
        <v>Reg2012Non-Hodgkin lymphoma - C82-C86, C96MaleMāori</v>
      </c>
      <c r="B1347" s="42" t="s">
        <v>2</v>
      </c>
      <c r="C1347" s="43">
        <v>2012</v>
      </c>
      <c r="D1347" s="42" t="s">
        <v>365</v>
      </c>
      <c r="E1347" s="42" t="s">
        <v>5</v>
      </c>
      <c r="F1347" s="42" t="s">
        <v>10</v>
      </c>
      <c r="G1347" s="43">
        <v>29</v>
      </c>
      <c r="H1347" s="193">
        <v>11.9</v>
      </c>
    </row>
    <row r="1348" spans="1:8" x14ac:dyDescent="0.25">
      <c r="A1348" s="25" t="str">
        <f t="shared" si="23"/>
        <v>Reg2012Non-Hodgkin lymphoma - C82-C86, C96MaleNon-Māori</v>
      </c>
      <c r="B1348" s="42" t="s">
        <v>2</v>
      </c>
      <c r="C1348" s="43">
        <v>2012</v>
      </c>
      <c r="D1348" s="42" t="s">
        <v>365</v>
      </c>
      <c r="E1348" s="42" t="s">
        <v>5</v>
      </c>
      <c r="F1348" s="42" t="s">
        <v>11</v>
      </c>
      <c r="G1348" s="43">
        <v>403</v>
      </c>
      <c r="H1348" s="193">
        <v>14.2</v>
      </c>
    </row>
    <row r="1349" spans="1:8" x14ac:dyDescent="0.25">
      <c r="A1349" s="25" t="str">
        <f t="shared" si="23"/>
        <v>Reg2012Hodgkin lymphoma - C81AllSexAllEth</v>
      </c>
      <c r="B1349" s="42" t="s">
        <v>2</v>
      </c>
      <c r="C1349" s="43">
        <v>2012</v>
      </c>
      <c r="D1349" s="42" t="s">
        <v>289</v>
      </c>
      <c r="E1349" s="42" t="s">
        <v>3</v>
      </c>
      <c r="F1349" s="42" t="s">
        <v>12</v>
      </c>
      <c r="G1349" s="43">
        <v>91</v>
      </c>
      <c r="H1349" s="193">
        <v>1.9</v>
      </c>
    </row>
    <row r="1350" spans="1:8" x14ac:dyDescent="0.25">
      <c r="A1350" s="25" t="str">
        <f t="shared" si="23"/>
        <v>Reg2012Hodgkin lymphoma - C81AllSexMāori</v>
      </c>
      <c r="B1350" s="42" t="s">
        <v>2</v>
      </c>
      <c r="C1350" s="43">
        <v>2012</v>
      </c>
      <c r="D1350" s="42" t="s">
        <v>289</v>
      </c>
      <c r="E1350" s="42" t="s">
        <v>3</v>
      </c>
      <c r="F1350" s="42" t="s">
        <v>10</v>
      </c>
      <c r="G1350" s="43">
        <v>7</v>
      </c>
      <c r="H1350" s="193">
        <v>1</v>
      </c>
    </row>
    <row r="1351" spans="1:8" x14ac:dyDescent="0.25">
      <c r="A1351" s="25" t="str">
        <f t="shared" si="23"/>
        <v>Reg2012Hodgkin lymphoma - C81AllSexNon-Māori</v>
      </c>
      <c r="B1351" s="42" t="s">
        <v>2</v>
      </c>
      <c r="C1351" s="43">
        <v>2012</v>
      </c>
      <c r="D1351" s="42" t="s">
        <v>289</v>
      </c>
      <c r="E1351" s="42" t="s">
        <v>3</v>
      </c>
      <c r="F1351" s="42" t="s">
        <v>11</v>
      </c>
      <c r="G1351" s="43">
        <v>84</v>
      </c>
      <c r="H1351" s="193">
        <v>2</v>
      </c>
    </row>
    <row r="1352" spans="1:8" x14ac:dyDescent="0.25">
      <c r="A1352" s="25" t="str">
        <f t="shared" si="23"/>
        <v>Reg2012Hodgkin lymphoma - C81FemaleAllEth</v>
      </c>
      <c r="B1352" s="42" t="s">
        <v>2</v>
      </c>
      <c r="C1352" s="43">
        <v>2012</v>
      </c>
      <c r="D1352" s="42" t="s">
        <v>289</v>
      </c>
      <c r="E1352" s="42" t="s">
        <v>4</v>
      </c>
      <c r="F1352" s="42" t="s">
        <v>12</v>
      </c>
      <c r="G1352" s="43">
        <v>42</v>
      </c>
      <c r="H1352" s="193">
        <v>1.8</v>
      </c>
    </row>
    <row r="1353" spans="1:8" x14ac:dyDescent="0.25">
      <c r="A1353" s="25" t="str">
        <f t="shared" si="23"/>
        <v>Reg2012Hodgkin lymphoma - C81FemaleMāori</v>
      </c>
      <c r="B1353" s="42" t="s">
        <v>2</v>
      </c>
      <c r="C1353" s="43">
        <v>2012</v>
      </c>
      <c r="D1353" s="42" t="s">
        <v>289</v>
      </c>
      <c r="E1353" s="42" t="s">
        <v>4</v>
      </c>
      <c r="F1353" s="42" t="s">
        <v>10</v>
      </c>
      <c r="G1353" s="43">
        <v>6</v>
      </c>
      <c r="H1353" s="193">
        <v>1.7</v>
      </c>
    </row>
    <row r="1354" spans="1:8" x14ac:dyDescent="0.25">
      <c r="A1354" s="25" t="str">
        <f t="shared" si="23"/>
        <v>Reg2012Hodgkin lymphoma - C81FemaleNon-Māori</v>
      </c>
      <c r="B1354" s="42" t="s">
        <v>2</v>
      </c>
      <c r="C1354" s="43">
        <v>2012</v>
      </c>
      <c r="D1354" s="42" t="s">
        <v>289</v>
      </c>
      <c r="E1354" s="42" t="s">
        <v>4</v>
      </c>
      <c r="F1354" s="42" t="s">
        <v>11</v>
      </c>
      <c r="G1354" s="43">
        <v>36</v>
      </c>
      <c r="H1354" s="193">
        <v>1.7</v>
      </c>
    </row>
    <row r="1355" spans="1:8" x14ac:dyDescent="0.25">
      <c r="A1355" s="25" t="str">
        <f t="shared" si="23"/>
        <v>Reg2012Hodgkin lymphoma - C81MaleAllEth</v>
      </c>
      <c r="B1355" s="42" t="s">
        <v>2</v>
      </c>
      <c r="C1355" s="43">
        <v>2012</v>
      </c>
      <c r="D1355" s="42" t="s">
        <v>289</v>
      </c>
      <c r="E1355" s="42" t="s">
        <v>5</v>
      </c>
      <c r="F1355" s="42" t="s">
        <v>12</v>
      </c>
      <c r="G1355" s="43">
        <v>49</v>
      </c>
      <c r="H1355" s="193">
        <v>2</v>
      </c>
    </row>
    <row r="1356" spans="1:8" x14ac:dyDescent="0.25">
      <c r="A1356" s="25" t="str">
        <f t="shared" si="23"/>
        <v>Reg2012Hodgkin lymphoma - C81MaleMāori</v>
      </c>
      <c r="B1356" s="42" t="s">
        <v>2</v>
      </c>
      <c r="C1356" s="43">
        <v>2012</v>
      </c>
      <c r="D1356" s="42" t="s">
        <v>289</v>
      </c>
      <c r="E1356" s="42" t="s">
        <v>5</v>
      </c>
      <c r="F1356" s="42" t="s">
        <v>10</v>
      </c>
      <c r="G1356" s="43">
        <v>1</v>
      </c>
      <c r="H1356" s="193">
        <v>0.4</v>
      </c>
    </row>
    <row r="1357" spans="1:8" x14ac:dyDescent="0.25">
      <c r="A1357" s="25" t="str">
        <f t="shared" si="23"/>
        <v>Reg2012Hodgkin lymphoma - C81MaleNon-Māori</v>
      </c>
      <c r="B1357" s="42" t="s">
        <v>2</v>
      </c>
      <c r="C1357" s="43">
        <v>2012</v>
      </c>
      <c r="D1357" s="42" t="s">
        <v>289</v>
      </c>
      <c r="E1357" s="42" t="s">
        <v>5</v>
      </c>
      <c r="F1357" s="42" t="s">
        <v>11</v>
      </c>
      <c r="G1357" s="43">
        <v>48</v>
      </c>
      <c r="H1357" s="193">
        <v>2.2999999999999998</v>
      </c>
    </row>
    <row r="1358" spans="1:8" x14ac:dyDescent="0.25">
      <c r="A1358" s="25" t="str">
        <f t="shared" si="23"/>
        <v>Reg2012Non-Hodgkin lymphoma - C82-C85AllSexAllEth</v>
      </c>
      <c r="B1358" s="42" t="s">
        <v>2</v>
      </c>
      <c r="C1358" s="43">
        <v>2012</v>
      </c>
      <c r="D1358" s="42" t="s">
        <v>290</v>
      </c>
      <c r="E1358" s="42" t="s">
        <v>3</v>
      </c>
      <c r="F1358" s="42" t="s">
        <v>12</v>
      </c>
      <c r="G1358" s="43">
        <v>740</v>
      </c>
      <c r="H1358" s="193">
        <v>11.5</v>
      </c>
    </row>
    <row r="1359" spans="1:8" x14ac:dyDescent="0.25">
      <c r="A1359" s="25" t="str">
        <f t="shared" si="23"/>
        <v>Reg2012Non-Hodgkin lymphoma - C82-C85AllSexMāori</v>
      </c>
      <c r="B1359" s="42" t="s">
        <v>2</v>
      </c>
      <c r="C1359" s="43">
        <v>2012</v>
      </c>
      <c r="D1359" s="42" t="s">
        <v>290</v>
      </c>
      <c r="E1359" s="42" t="s">
        <v>3</v>
      </c>
      <c r="F1359" s="42" t="s">
        <v>10</v>
      </c>
      <c r="G1359" s="43">
        <v>59</v>
      </c>
      <c r="H1359" s="193">
        <v>11.1</v>
      </c>
    </row>
    <row r="1360" spans="1:8" x14ac:dyDescent="0.25">
      <c r="A1360" s="25" t="str">
        <f t="shared" si="23"/>
        <v>Reg2012Non-Hodgkin lymphoma - C82-C85AllSexNon-Māori</v>
      </c>
      <c r="B1360" s="42" t="s">
        <v>2</v>
      </c>
      <c r="C1360" s="43">
        <v>2012</v>
      </c>
      <c r="D1360" s="42" t="s">
        <v>290</v>
      </c>
      <c r="E1360" s="42" t="s">
        <v>3</v>
      </c>
      <c r="F1360" s="42" t="s">
        <v>11</v>
      </c>
      <c r="G1360" s="43">
        <v>681</v>
      </c>
      <c r="H1360" s="193">
        <v>11.4</v>
      </c>
    </row>
    <row r="1361" spans="1:8" x14ac:dyDescent="0.25">
      <c r="A1361" s="25" t="str">
        <f t="shared" si="23"/>
        <v>Reg2012Non-Hodgkin lymphoma - C82-C85FemaleAllEth</v>
      </c>
      <c r="B1361" s="42" t="s">
        <v>2</v>
      </c>
      <c r="C1361" s="43">
        <v>2012</v>
      </c>
      <c r="D1361" s="42" t="s">
        <v>290</v>
      </c>
      <c r="E1361" s="42" t="s">
        <v>4</v>
      </c>
      <c r="F1361" s="42" t="s">
        <v>12</v>
      </c>
      <c r="G1361" s="43">
        <v>309</v>
      </c>
      <c r="H1361" s="193">
        <v>9.3000000000000007</v>
      </c>
    </row>
    <row r="1362" spans="1:8" x14ac:dyDescent="0.25">
      <c r="A1362" s="25" t="str">
        <f t="shared" si="23"/>
        <v>Reg2012Non-Hodgkin lymphoma - C82-C85FemaleMāori</v>
      </c>
      <c r="B1362" s="42" t="s">
        <v>2</v>
      </c>
      <c r="C1362" s="43">
        <v>2012</v>
      </c>
      <c r="D1362" s="42" t="s">
        <v>290</v>
      </c>
      <c r="E1362" s="42" t="s">
        <v>4</v>
      </c>
      <c r="F1362" s="42" t="s">
        <v>10</v>
      </c>
      <c r="G1362" s="43">
        <v>30</v>
      </c>
      <c r="H1362" s="193">
        <v>10.6</v>
      </c>
    </row>
    <row r="1363" spans="1:8" x14ac:dyDescent="0.25">
      <c r="A1363" s="25" t="str">
        <f t="shared" si="23"/>
        <v>Reg2012Non-Hodgkin lymphoma - C82-C85FemaleNon-Māori</v>
      </c>
      <c r="B1363" s="42" t="s">
        <v>2</v>
      </c>
      <c r="C1363" s="43">
        <v>2012</v>
      </c>
      <c r="D1363" s="42" t="s">
        <v>290</v>
      </c>
      <c r="E1363" s="42" t="s">
        <v>4</v>
      </c>
      <c r="F1363" s="42" t="s">
        <v>11</v>
      </c>
      <c r="G1363" s="43">
        <v>279</v>
      </c>
      <c r="H1363" s="193">
        <v>9.1</v>
      </c>
    </row>
    <row r="1364" spans="1:8" x14ac:dyDescent="0.25">
      <c r="A1364" s="25" t="str">
        <f t="shared" si="23"/>
        <v>Reg2012Non-Hodgkin lymphoma - C82-C85MaleAllEth</v>
      </c>
      <c r="B1364" s="42" t="s">
        <v>2</v>
      </c>
      <c r="C1364" s="43">
        <v>2012</v>
      </c>
      <c r="D1364" s="42" t="s">
        <v>290</v>
      </c>
      <c r="E1364" s="42" t="s">
        <v>5</v>
      </c>
      <c r="F1364" s="42" t="s">
        <v>12</v>
      </c>
      <c r="G1364" s="43">
        <v>431</v>
      </c>
      <c r="H1364" s="193">
        <v>14</v>
      </c>
    </row>
    <row r="1365" spans="1:8" x14ac:dyDescent="0.25">
      <c r="A1365" s="25" t="str">
        <f t="shared" si="23"/>
        <v>Reg2012Non-Hodgkin lymphoma - C82-C85MaleMāori</v>
      </c>
      <c r="B1365" s="42" t="s">
        <v>2</v>
      </c>
      <c r="C1365" s="43">
        <v>2012</v>
      </c>
      <c r="D1365" s="42" t="s">
        <v>290</v>
      </c>
      <c r="E1365" s="42" t="s">
        <v>5</v>
      </c>
      <c r="F1365" s="42" t="s">
        <v>10</v>
      </c>
      <c r="G1365" s="43">
        <v>29</v>
      </c>
      <c r="H1365" s="193">
        <v>11.9</v>
      </c>
    </row>
    <row r="1366" spans="1:8" x14ac:dyDescent="0.25">
      <c r="A1366" s="25" t="str">
        <f t="shared" si="23"/>
        <v>Reg2012Non-Hodgkin lymphoma - C82-C85MaleNon-Māori</v>
      </c>
      <c r="B1366" s="42" t="s">
        <v>2</v>
      </c>
      <c r="C1366" s="43">
        <v>2012</v>
      </c>
      <c r="D1366" s="42" t="s">
        <v>290</v>
      </c>
      <c r="E1366" s="42" t="s">
        <v>5</v>
      </c>
      <c r="F1366" s="42" t="s">
        <v>11</v>
      </c>
      <c r="G1366" s="43">
        <v>402</v>
      </c>
      <c r="H1366" s="193">
        <v>14.1</v>
      </c>
    </row>
    <row r="1367" spans="1:8" x14ac:dyDescent="0.25">
      <c r="A1367" s="25" t="str">
        <f t="shared" si="23"/>
        <v>Reg2012Immunoproliferative cancers - C88AllSexAllEth</v>
      </c>
      <c r="B1367" s="42" t="s">
        <v>2</v>
      </c>
      <c r="C1367" s="43">
        <v>2012</v>
      </c>
      <c r="D1367" s="42" t="s">
        <v>291</v>
      </c>
      <c r="E1367" s="42" t="s">
        <v>3</v>
      </c>
      <c r="F1367" s="42" t="s">
        <v>12</v>
      </c>
      <c r="G1367" s="43">
        <v>28</v>
      </c>
      <c r="H1367" s="193">
        <v>0.4</v>
      </c>
    </row>
    <row r="1368" spans="1:8" x14ac:dyDescent="0.25">
      <c r="A1368" s="25" t="str">
        <f t="shared" si="23"/>
        <v>Reg2012Immunoproliferative cancers - C88AllSexMāori</v>
      </c>
      <c r="B1368" s="42" t="s">
        <v>2</v>
      </c>
      <c r="C1368" s="43">
        <v>2012</v>
      </c>
      <c r="D1368" s="42" t="s">
        <v>291</v>
      </c>
      <c r="E1368" s="42" t="s">
        <v>3</v>
      </c>
      <c r="F1368" s="42" t="s">
        <v>10</v>
      </c>
      <c r="G1368" s="43">
        <v>2</v>
      </c>
      <c r="H1368" s="193">
        <v>0.6</v>
      </c>
    </row>
    <row r="1369" spans="1:8" x14ac:dyDescent="0.25">
      <c r="A1369" s="25" t="str">
        <f t="shared" si="23"/>
        <v>Reg2012Immunoproliferative cancers - C88AllSexNon-Māori</v>
      </c>
      <c r="B1369" s="42" t="s">
        <v>2</v>
      </c>
      <c r="C1369" s="43">
        <v>2012</v>
      </c>
      <c r="D1369" s="42" t="s">
        <v>291</v>
      </c>
      <c r="E1369" s="42" t="s">
        <v>3</v>
      </c>
      <c r="F1369" s="42" t="s">
        <v>11</v>
      </c>
      <c r="G1369" s="43">
        <v>26</v>
      </c>
      <c r="H1369" s="193">
        <v>0.4</v>
      </c>
    </row>
    <row r="1370" spans="1:8" x14ac:dyDescent="0.25">
      <c r="A1370" s="25" t="str">
        <f t="shared" si="23"/>
        <v>Reg2012Immunoproliferative cancers - C88FemaleAllEth</v>
      </c>
      <c r="B1370" s="42" t="s">
        <v>2</v>
      </c>
      <c r="C1370" s="43">
        <v>2012</v>
      </c>
      <c r="D1370" s="42" t="s">
        <v>291</v>
      </c>
      <c r="E1370" s="42" t="s">
        <v>4</v>
      </c>
      <c r="F1370" s="42" t="s">
        <v>12</v>
      </c>
      <c r="G1370" s="43">
        <v>8</v>
      </c>
      <c r="H1370" s="193">
        <v>0.2</v>
      </c>
    </row>
    <row r="1371" spans="1:8" x14ac:dyDescent="0.25">
      <c r="A1371" s="25" t="str">
        <f t="shared" si="23"/>
        <v>Reg2012Immunoproliferative cancers - C88FemaleMāori</v>
      </c>
      <c r="B1371" s="42" t="s">
        <v>2</v>
      </c>
      <c r="C1371" s="43">
        <v>2012</v>
      </c>
      <c r="D1371" s="42" t="s">
        <v>291</v>
      </c>
      <c r="E1371" s="42" t="s">
        <v>4</v>
      </c>
      <c r="F1371" s="42" t="s">
        <v>10</v>
      </c>
      <c r="G1371" s="43">
        <v>0</v>
      </c>
      <c r="H1371" s="193">
        <v>0</v>
      </c>
    </row>
    <row r="1372" spans="1:8" x14ac:dyDescent="0.25">
      <c r="A1372" s="25" t="str">
        <f t="shared" si="23"/>
        <v>Reg2012Immunoproliferative cancers - C88FemaleNon-Māori</v>
      </c>
      <c r="B1372" s="42" t="s">
        <v>2</v>
      </c>
      <c r="C1372" s="43">
        <v>2012</v>
      </c>
      <c r="D1372" s="42" t="s">
        <v>291</v>
      </c>
      <c r="E1372" s="42" t="s">
        <v>4</v>
      </c>
      <c r="F1372" s="42" t="s">
        <v>11</v>
      </c>
      <c r="G1372" s="43">
        <v>8</v>
      </c>
      <c r="H1372" s="193">
        <v>0.2</v>
      </c>
    </row>
    <row r="1373" spans="1:8" x14ac:dyDescent="0.25">
      <c r="A1373" s="25" t="str">
        <f t="shared" si="23"/>
        <v>Reg2012Immunoproliferative cancers - C88MaleAllEth</v>
      </c>
      <c r="B1373" s="42" t="s">
        <v>2</v>
      </c>
      <c r="C1373" s="43">
        <v>2012</v>
      </c>
      <c r="D1373" s="42" t="s">
        <v>291</v>
      </c>
      <c r="E1373" s="42" t="s">
        <v>5</v>
      </c>
      <c r="F1373" s="42" t="s">
        <v>12</v>
      </c>
      <c r="G1373" s="43">
        <v>20</v>
      </c>
      <c r="H1373" s="193">
        <v>0.6</v>
      </c>
    </row>
    <row r="1374" spans="1:8" x14ac:dyDescent="0.25">
      <c r="A1374" s="25" t="str">
        <f t="shared" si="23"/>
        <v>Reg2012Immunoproliferative cancers - C88MaleMāori</v>
      </c>
      <c r="B1374" s="42" t="s">
        <v>2</v>
      </c>
      <c r="C1374" s="43">
        <v>2012</v>
      </c>
      <c r="D1374" s="42" t="s">
        <v>291</v>
      </c>
      <c r="E1374" s="42" t="s">
        <v>5</v>
      </c>
      <c r="F1374" s="42" t="s">
        <v>10</v>
      </c>
      <c r="G1374" s="43">
        <v>2</v>
      </c>
      <c r="H1374" s="193">
        <v>1.5</v>
      </c>
    </row>
    <row r="1375" spans="1:8" x14ac:dyDescent="0.25">
      <c r="A1375" s="25" t="str">
        <f t="shared" si="23"/>
        <v>Reg2012Immunoproliferative cancers - C88MaleNon-Māori</v>
      </c>
      <c r="B1375" s="42" t="s">
        <v>2</v>
      </c>
      <c r="C1375" s="43">
        <v>2012</v>
      </c>
      <c r="D1375" s="42" t="s">
        <v>291</v>
      </c>
      <c r="E1375" s="42" t="s">
        <v>5</v>
      </c>
      <c r="F1375" s="42" t="s">
        <v>11</v>
      </c>
      <c r="G1375" s="43">
        <v>18</v>
      </c>
      <c r="H1375" s="193">
        <v>0.6</v>
      </c>
    </row>
    <row r="1376" spans="1:8" x14ac:dyDescent="0.25">
      <c r="A1376" s="25" t="str">
        <f t="shared" si="23"/>
        <v>Reg2012Myeloma - C90AllSexAllEth</v>
      </c>
      <c r="B1376" s="42" t="s">
        <v>2</v>
      </c>
      <c r="C1376" s="43">
        <v>2012</v>
      </c>
      <c r="D1376" s="42" t="s">
        <v>292</v>
      </c>
      <c r="E1376" s="42" t="s">
        <v>3</v>
      </c>
      <c r="F1376" s="42" t="s">
        <v>12</v>
      </c>
      <c r="G1376" s="43">
        <v>358</v>
      </c>
      <c r="H1376" s="193">
        <v>5.3</v>
      </c>
    </row>
    <row r="1377" spans="1:8" x14ac:dyDescent="0.25">
      <c r="A1377" s="25" t="str">
        <f t="shared" si="23"/>
        <v>Reg2012Myeloma - C90AllSexMāori</v>
      </c>
      <c r="B1377" s="42" t="s">
        <v>2</v>
      </c>
      <c r="C1377" s="43">
        <v>2012</v>
      </c>
      <c r="D1377" s="42" t="s">
        <v>292</v>
      </c>
      <c r="E1377" s="42" t="s">
        <v>3</v>
      </c>
      <c r="F1377" s="42" t="s">
        <v>10</v>
      </c>
      <c r="G1377" s="43">
        <v>42</v>
      </c>
      <c r="H1377" s="193">
        <v>8.1</v>
      </c>
    </row>
    <row r="1378" spans="1:8" x14ac:dyDescent="0.25">
      <c r="A1378" s="25" t="str">
        <f t="shared" si="23"/>
        <v>Reg2012Myeloma - C90AllSexNon-Māori</v>
      </c>
      <c r="B1378" s="42" t="s">
        <v>2</v>
      </c>
      <c r="C1378" s="43">
        <v>2012</v>
      </c>
      <c r="D1378" s="42" t="s">
        <v>292</v>
      </c>
      <c r="E1378" s="42" t="s">
        <v>3</v>
      </c>
      <c r="F1378" s="42" t="s">
        <v>11</v>
      </c>
      <c r="G1378" s="43">
        <v>316</v>
      </c>
      <c r="H1378" s="193">
        <v>5</v>
      </c>
    </row>
    <row r="1379" spans="1:8" x14ac:dyDescent="0.25">
      <c r="A1379" s="25" t="str">
        <f t="shared" si="23"/>
        <v>Reg2012Myeloma - C90FemaleAllEth</v>
      </c>
      <c r="B1379" s="42" t="s">
        <v>2</v>
      </c>
      <c r="C1379" s="43">
        <v>2012</v>
      </c>
      <c r="D1379" s="42" t="s">
        <v>292</v>
      </c>
      <c r="E1379" s="42" t="s">
        <v>4</v>
      </c>
      <c r="F1379" s="42" t="s">
        <v>12</v>
      </c>
      <c r="G1379" s="43">
        <v>135</v>
      </c>
      <c r="H1379" s="193">
        <v>3.8</v>
      </c>
    </row>
    <row r="1380" spans="1:8" x14ac:dyDescent="0.25">
      <c r="A1380" s="25" t="str">
        <f t="shared" si="23"/>
        <v>Reg2012Myeloma - C90FemaleMāori</v>
      </c>
      <c r="B1380" s="42" t="s">
        <v>2</v>
      </c>
      <c r="C1380" s="43">
        <v>2012</v>
      </c>
      <c r="D1380" s="42" t="s">
        <v>292</v>
      </c>
      <c r="E1380" s="42" t="s">
        <v>4</v>
      </c>
      <c r="F1380" s="42" t="s">
        <v>10</v>
      </c>
      <c r="G1380" s="43">
        <v>16</v>
      </c>
      <c r="H1380" s="193">
        <v>5.8</v>
      </c>
    </row>
    <row r="1381" spans="1:8" x14ac:dyDescent="0.25">
      <c r="A1381" s="25" t="str">
        <f t="shared" si="23"/>
        <v>Reg2012Myeloma - C90FemaleNon-Māori</v>
      </c>
      <c r="B1381" s="42" t="s">
        <v>2</v>
      </c>
      <c r="C1381" s="43">
        <v>2012</v>
      </c>
      <c r="D1381" s="42" t="s">
        <v>292</v>
      </c>
      <c r="E1381" s="42" t="s">
        <v>4</v>
      </c>
      <c r="F1381" s="42" t="s">
        <v>11</v>
      </c>
      <c r="G1381" s="43">
        <v>119</v>
      </c>
      <c r="H1381" s="193">
        <v>3.5</v>
      </c>
    </row>
    <row r="1382" spans="1:8" x14ac:dyDescent="0.25">
      <c r="A1382" s="25" t="str">
        <f t="shared" si="23"/>
        <v>Reg2012Myeloma - C90MaleAllEth</v>
      </c>
      <c r="B1382" s="42" t="s">
        <v>2</v>
      </c>
      <c r="C1382" s="43">
        <v>2012</v>
      </c>
      <c r="D1382" s="42" t="s">
        <v>292</v>
      </c>
      <c r="E1382" s="42" t="s">
        <v>5</v>
      </c>
      <c r="F1382" s="42" t="s">
        <v>12</v>
      </c>
      <c r="G1382" s="43">
        <v>223</v>
      </c>
      <c r="H1382" s="193">
        <v>7</v>
      </c>
    </row>
    <row r="1383" spans="1:8" x14ac:dyDescent="0.25">
      <c r="A1383" s="25" t="str">
        <f t="shared" ref="A1383:A1446" si="24">B1383&amp;C1383&amp;D1383&amp;E1383&amp;F1383</f>
        <v>Reg2012Myeloma - C90MaleMāori</v>
      </c>
      <c r="B1383" s="42" t="s">
        <v>2</v>
      </c>
      <c r="C1383" s="43">
        <v>2012</v>
      </c>
      <c r="D1383" s="42" t="s">
        <v>292</v>
      </c>
      <c r="E1383" s="42" t="s">
        <v>5</v>
      </c>
      <c r="F1383" s="42" t="s">
        <v>10</v>
      </c>
      <c r="G1383" s="43">
        <v>26</v>
      </c>
      <c r="H1383" s="193">
        <v>10.8</v>
      </c>
    </row>
    <row r="1384" spans="1:8" x14ac:dyDescent="0.25">
      <c r="A1384" s="25" t="str">
        <f t="shared" si="24"/>
        <v>Reg2012Myeloma - C90MaleNon-Māori</v>
      </c>
      <c r="B1384" s="42" t="s">
        <v>2</v>
      </c>
      <c r="C1384" s="43">
        <v>2012</v>
      </c>
      <c r="D1384" s="42" t="s">
        <v>292</v>
      </c>
      <c r="E1384" s="42" t="s">
        <v>5</v>
      </c>
      <c r="F1384" s="42" t="s">
        <v>11</v>
      </c>
      <c r="G1384" s="43">
        <v>197</v>
      </c>
      <c r="H1384" s="193">
        <v>6.6</v>
      </c>
    </row>
    <row r="1385" spans="1:8" x14ac:dyDescent="0.25">
      <c r="A1385" s="25" t="str">
        <f t="shared" si="24"/>
        <v>Reg2012Leukaemia - C91-C95AllSexAllEth</v>
      </c>
      <c r="B1385" s="42" t="s">
        <v>2</v>
      </c>
      <c r="C1385" s="43">
        <v>2012</v>
      </c>
      <c r="D1385" s="42" t="s">
        <v>26</v>
      </c>
      <c r="E1385" s="42" t="s">
        <v>3</v>
      </c>
      <c r="F1385" s="42" t="s">
        <v>12</v>
      </c>
      <c r="G1385" s="43">
        <v>595</v>
      </c>
      <c r="H1385" s="193">
        <v>9.8000000000000007</v>
      </c>
    </row>
    <row r="1386" spans="1:8" x14ac:dyDescent="0.25">
      <c r="A1386" s="25" t="str">
        <f t="shared" si="24"/>
        <v>Reg2012Leukaemia - C91-C95AllSexMāori</v>
      </c>
      <c r="B1386" s="42" t="s">
        <v>2</v>
      </c>
      <c r="C1386" s="43">
        <v>2012</v>
      </c>
      <c r="D1386" s="42" t="s">
        <v>26</v>
      </c>
      <c r="E1386" s="42" t="s">
        <v>3</v>
      </c>
      <c r="F1386" s="42" t="s">
        <v>10</v>
      </c>
      <c r="G1386" s="43">
        <v>71</v>
      </c>
      <c r="H1386" s="193">
        <v>13.2</v>
      </c>
    </row>
    <row r="1387" spans="1:8" x14ac:dyDescent="0.25">
      <c r="A1387" s="25" t="str">
        <f t="shared" si="24"/>
        <v>Reg2012Leukaemia - C91-C95AllSexNon-Māori</v>
      </c>
      <c r="B1387" s="42" t="s">
        <v>2</v>
      </c>
      <c r="C1387" s="43">
        <v>2012</v>
      </c>
      <c r="D1387" s="42" t="s">
        <v>26</v>
      </c>
      <c r="E1387" s="42" t="s">
        <v>3</v>
      </c>
      <c r="F1387" s="42" t="s">
        <v>11</v>
      </c>
      <c r="G1387" s="43">
        <v>524</v>
      </c>
      <c r="H1387" s="193">
        <v>9.5</v>
      </c>
    </row>
    <row r="1388" spans="1:8" x14ac:dyDescent="0.25">
      <c r="A1388" s="25" t="str">
        <f t="shared" si="24"/>
        <v>Reg2012Leukaemia - C91-C95FemaleAllEth</v>
      </c>
      <c r="B1388" s="42" t="s">
        <v>2</v>
      </c>
      <c r="C1388" s="43">
        <v>2012</v>
      </c>
      <c r="D1388" s="42" t="s">
        <v>26</v>
      </c>
      <c r="E1388" s="42" t="s">
        <v>4</v>
      </c>
      <c r="F1388" s="42" t="s">
        <v>12</v>
      </c>
      <c r="G1388" s="43">
        <v>242</v>
      </c>
      <c r="H1388" s="193">
        <v>7.7</v>
      </c>
    </row>
    <row r="1389" spans="1:8" x14ac:dyDescent="0.25">
      <c r="A1389" s="25" t="str">
        <f t="shared" si="24"/>
        <v>Reg2012Leukaemia - C91-C95FemaleMāori</v>
      </c>
      <c r="B1389" s="42" t="s">
        <v>2</v>
      </c>
      <c r="C1389" s="43">
        <v>2012</v>
      </c>
      <c r="D1389" s="42" t="s">
        <v>26</v>
      </c>
      <c r="E1389" s="42" t="s">
        <v>4</v>
      </c>
      <c r="F1389" s="42" t="s">
        <v>10</v>
      </c>
      <c r="G1389" s="43">
        <v>22</v>
      </c>
      <c r="H1389" s="193">
        <v>7.8</v>
      </c>
    </row>
    <row r="1390" spans="1:8" x14ac:dyDescent="0.25">
      <c r="A1390" s="25" t="str">
        <f t="shared" si="24"/>
        <v>Reg2012Leukaemia - C91-C95FemaleNon-Māori</v>
      </c>
      <c r="B1390" s="42" t="s">
        <v>2</v>
      </c>
      <c r="C1390" s="43">
        <v>2012</v>
      </c>
      <c r="D1390" s="42" t="s">
        <v>26</v>
      </c>
      <c r="E1390" s="42" t="s">
        <v>4</v>
      </c>
      <c r="F1390" s="42" t="s">
        <v>11</v>
      </c>
      <c r="G1390" s="43">
        <v>220</v>
      </c>
      <c r="H1390" s="193">
        <v>7.8</v>
      </c>
    </row>
    <row r="1391" spans="1:8" x14ac:dyDescent="0.25">
      <c r="A1391" s="25" t="str">
        <f t="shared" si="24"/>
        <v>Reg2012Leukaemia - C91-C95MaleAllEth</v>
      </c>
      <c r="B1391" s="42" t="s">
        <v>2</v>
      </c>
      <c r="C1391" s="43">
        <v>2012</v>
      </c>
      <c r="D1391" s="42" t="s">
        <v>26</v>
      </c>
      <c r="E1391" s="42" t="s">
        <v>5</v>
      </c>
      <c r="F1391" s="42" t="s">
        <v>12</v>
      </c>
      <c r="G1391" s="43">
        <v>353</v>
      </c>
      <c r="H1391" s="193">
        <v>12.2</v>
      </c>
    </row>
    <row r="1392" spans="1:8" x14ac:dyDescent="0.25">
      <c r="A1392" s="25" t="str">
        <f t="shared" si="24"/>
        <v>Reg2012Leukaemia - C91-C95MaleMāori</v>
      </c>
      <c r="B1392" s="42" t="s">
        <v>2</v>
      </c>
      <c r="C1392" s="43">
        <v>2012</v>
      </c>
      <c r="D1392" s="42" t="s">
        <v>26</v>
      </c>
      <c r="E1392" s="42" t="s">
        <v>5</v>
      </c>
      <c r="F1392" s="42" t="s">
        <v>10</v>
      </c>
      <c r="G1392" s="43">
        <v>49</v>
      </c>
      <c r="H1392" s="193">
        <v>19.5</v>
      </c>
    </row>
    <row r="1393" spans="1:8" x14ac:dyDescent="0.25">
      <c r="A1393" s="25" t="str">
        <f t="shared" si="24"/>
        <v>Reg2012Leukaemia - C91-C95MaleNon-Māori</v>
      </c>
      <c r="B1393" s="42" t="s">
        <v>2</v>
      </c>
      <c r="C1393" s="43">
        <v>2012</v>
      </c>
      <c r="D1393" s="42" t="s">
        <v>26</v>
      </c>
      <c r="E1393" s="42" t="s">
        <v>5</v>
      </c>
      <c r="F1393" s="42" t="s">
        <v>11</v>
      </c>
      <c r="G1393" s="43">
        <v>304</v>
      </c>
      <c r="H1393" s="193">
        <v>11.5</v>
      </c>
    </row>
    <row r="1394" spans="1:8" x14ac:dyDescent="0.25">
      <c r="A1394" s="25" t="str">
        <f t="shared" si="24"/>
        <v>Reg2012Other lymphoid, haematopoietic and related tissue - C96AllSexAllEth</v>
      </c>
      <c r="B1394" s="42" t="s">
        <v>2</v>
      </c>
      <c r="C1394" s="43">
        <v>2012</v>
      </c>
      <c r="D1394" s="42" t="s">
        <v>293</v>
      </c>
      <c r="E1394" s="42" t="s">
        <v>3</v>
      </c>
      <c r="F1394" s="42" t="s">
        <v>12</v>
      </c>
      <c r="G1394" s="43">
        <v>2</v>
      </c>
      <c r="H1394" s="193">
        <v>0.1</v>
      </c>
    </row>
    <row r="1395" spans="1:8" x14ac:dyDescent="0.25">
      <c r="A1395" s="25" t="str">
        <f t="shared" si="24"/>
        <v>Reg2012Other lymphoid, haematopoietic and related tissue - C96AllSexMāori</v>
      </c>
      <c r="B1395" s="42" t="s">
        <v>2</v>
      </c>
      <c r="C1395" s="43">
        <v>2012</v>
      </c>
      <c r="D1395" s="42" t="s">
        <v>293</v>
      </c>
      <c r="E1395" s="42" t="s">
        <v>3</v>
      </c>
      <c r="F1395" s="42" t="s">
        <v>10</v>
      </c>
      <c r="G1395" s="43">
        <v>0</v>
      </c>
      <c r="H1395" s="193">
        <v>0</v>
      </c>
    </row>
    <row r="1396" spans="1:8" x14ac:dyDescent="0.25">
      <c r="A1396" s="25" t="str">
        <f t="shared" si="24"/>
        <v>Reg2012Other lymphoid, haematopoietic and related tissue - C96AllSexNon-Māori</v>
      </c>
      <c r="B1396" s="42" t="s">
        <v>2</v>
      </c>
      <c r="C1396" s="43">
        <v>2012</v>
      </c>
      <c r="D1396" s="42" t="s">
        <v>293</v>
      </c>
      <c r="E1396" s="42" t="s">
        <v>3</v>
      </c>
      <c r="F1396" s="42" t="s">
        <v>11</v>
      </c>
      <c r="G1396" s="43">
        <v>2</v>
      </c>
      <c r="H1396" s="193">
        <v>0.1</v>
      </c>
    </row>
    <row r="1397" spans="1:8" x14ac:dyDescent="0.25">
      <c r="A1397" s="25" t="str">
        <f t="shared" si="24"/>
        <v>Reg2012Other lymphoid, haematopoietic and related tissue - C96FemaleAllEth</v>
      </c>
      <c r="B1397" s="42" t="s">
        <v>2</v>
      </c>
      <c r="C1397" s="43">
        <v>2012</v>
      </c>
      <c r="D1397" s="42" t="s">
        <v>293</v>
      </c>
      <c r="E1397" s="42" t="s">
        <v>4</v>
      </c>
      <c r="F1397" s="42" t="s">
        <v>12</v>
      </c>
      <c r="G1397" s="43">
        <v>1</v>
      </c>
      <c r="H1397" s="193">
        <v>0.1</v>
      </c>
    </row>
    <row r="1398" spans="1:8" x14ac:dyDescent="0.25">
      <c r="A1398" s="25" t="str">
        <f t="shared" si="24"/>
        <v>Reg2012Other lymphoid, haematopoietic and related tissue - C96FemaleMāori</v>
      </c>
      <c r="B1398" s="42" t="s">
        <v>2</v>
      </c>
      <c r="C1398" s="43">
        <v>2012</v>
      </c>
      <c r="D1398" s="42" t="s">
        <v>293</v>
      </c>
      <c r="E1398" s="42" t="s">
        <v>4</v>
      </c>
      <c r="F1398" s="42" t="s">
        <v>10</v>
      </c>
      <c r="G1398" s="43">
        <v>0</v>
      </c>
      <c r="H1398" s="193">
        <v>0</v>
      </c>
    </row>
    <row r="1399" spans="1:8" x14ac:dyDescent="0.25">
      <c r="A1399" s="25" t="str">
        <f t="shared" si="24"/>
        <v>Reg2012Other lymphoid, haematopoietic and related tissue - C96FemaleNon-Māori</v>
      </c>
      <c r="B1399" s="42" t="s">
        <v>2</v>
      </c>
      <c r="C1399" s="43">
        <v>2012</v>
      </c>
      <c r="D1399" s="42" t="s">
        <v>293</v>
      </c>
      <c r="E1399" s="42" t="s">
        <v>4</v>
      </c>
      <c r="F1399" s="42" t="s">
        <v>11</v>
      </c>
      <c r="G1399" s="43">
        <v>1</v>
      </c>
      <c r="H1399" s="193">
        <v>0.1</v>
      </c>
    </row>
    <row r="1400" spans="1:8" x14ac:dyDescent="0.25">
      <c r="A1400" s="25" t="str">
        <f t="shared" si="24"/>
        <v>Reg2012Other lymphoid, haematopoietic and related tissue - C96MaleAllEth</v>
      </c>
      <c r="B1400" s="42" t="s">
        <v>2</v>
      </c>
      <c r="C1400" s="43">
        <v>2012</v>
      </c>
      <c r="D1400" s="42" t="s">
        <v>293</v>
      </c>
      <c r="E1400" s="42" t="s">
        <v>5</v>
      </c>
      <c r="F1400" s="42" t="s">
        <v>12</v>
      </c>
      <c r="G1400" s="43">
        <v>1</v>
      </c>
      <c r="H1400" s="193">
        <v>0.1</v>
      </c>
    </row>
    <row r="1401" spans="1:8" x14ac:dyDescent="0.25">
      <c r="A1401" s="25" t="str">
        <f t="shared" si="24"/>
        <v>Reg2012Other lymphoid, haematopoietic and related tissue - C96MaleMāori</v>
      </c>
      <c r="B1401" s="42" t="s">
        <v>2</v>
      </c>
      <c r="C1401" s="43">
        <v>2012</v>
      </c>
      <c r="D1401" s="42" t="s">
        <v>293</v>
      </c>
      <c r="E1401" s="42" t="s">
        <v>5</v>
      </c>
      <c r="F1401" s="42" t="s">
        <v>10</v>
      </c>
      <c r="G1401" s="43">
        <v>0</v>
      </c>
      <c r="H1401" s="193">
        <v>0</v>
      </c>
    </row>
    <row r="1402" spans="1:8" x14ac:dyDescent="0.25">
      <c r="A1402" s="25" t="str">
        <f t="shared" si="24"/>
        <v>Reg2012Other lymphoid, haematopoietic and related tissue - C96MaleNon-Māori</v>
      </c>
      <c r="B1402" s="42" t="s">
        <v>2</v>
      </c>
      <c r="C1402" s="43">
        <v>2012</v>
      </c>
      <c r="D1402" s="42" t="s">
        <v>293</v>
      </c>
      <c r="E1402" s="42" t="s">
        <v>5</v>
      </c>
      <c r="F1402" s="42" t="s">
        <v>11</v>
      </c>
      <c r="G1402" s="43">
        <v>1</v>
      </c>
      <c r="H1402" s="193">
        <v>0.1</v>
      </c>
    </row>
    <row r="1403" spans="1:8" x14ac:dyDescent="0.25">
      <c r="A1403" s="25" t="str">
        <f t="shared" si="24"/>
        <v>Reg2012Polycythemia vera - D45AllSexAllEth</v>
      </c>
      <c r="B1403" s="42" t="s">
        <v>2</v>
      </c>
      <c r="C1403" s="43">
        <v>2012</v>
      </c>
      <c r="D1403" s="42" t="s">
        <v>294</v>
      </c>
      <c r="E1403" s="42" t="s">
        <v>3</v>
      </c>
      <c r="F1403" s="42" t="s">
        <v>12</v>
      </c>
      <c r="G1403" s="43">
        <v>20</v>
      </c>
      <c r="H1403" s="193">
        <v>0.3</v>
      </c>
    </row>
    <row r="1404" spans="1:8" x14ac:dyDescent="0.25">
      <c r="A1404" s="25" t="str">
        <f t="shared" si="24"/>
        <v>Reg2012Polycythemia vera - D45AllSexMāori</v>
      </c>
      <c r="B1404" s="42" t="s">
        <v>2</v>
      </c>
      <c r="C1404" s="43">
        <v>2012</v>
      </c>
      <c r="D1404" s="42" t="s">
        <v>294</v>
      </c>
      <c r="E1404" s="42" t="s">
        <v>3</v>
      </c>
      <c r="F1404" s="42" t="s">
        <v>10</v>
      </c>
      <c r="G1404" s="43">
        <v>5</v>
      </c>
      <c r="H1404" s="193">
        <v>1</v>
      </c>
    </row>
    <row r="1405" spans="1:8" x14ac:dyDescent="0.25">
      <c r="A1405" s="25" t="str">
        <f t="shared" si="24"/>
        <v>Reg2012Polycythemia vera - D45AllSexNon-Māori</v>
      </c>
      <c r="B1405" s="42" t="s">
        <v>2</v>
      </c>
      <c r="C1405" s="43">
        <v>2012</v>
      </c>
      <c r="D1405" s="42" t="s">
        <v>294</v>
      </c>
      <c r="E1405" s="42" t="s">
        <v>3</v>
      </c>
      <c r="F1405" s="42" t="s">
        <v>11</v>
      </c>
      <c r="G1405" s="43">
        <v>15</v>
      </c>
      <c r="H1405" s="193">
        <v>0.2</v>
      </c>
    </row>
    <row r="1406" spans="1:8" x14ac:dyDescent="0.25">
      <c r="A1406" s="25" t="str">
        <f t="shared" si="24"/>
        <v>Reg2012Polycythemia vera - D45FemaleAllEth</v>
      </c>
      <c r="B1406" s="42" t="s">
        <v>2</v>
      </c>
      <c r="C1406" s="43">
        <v>2012</v>
      </c>
      <c r="D1406" s="42" t="s">
        <v>294</v>
      </c>
      <c r="E1406" s="42" t="s">
        <v>4</v>
      </c>
      <c r="F1406" s="42" t="s">
        <v>12</v>
      </c>
      <c r="G1406" s="43">
        <v>12</v>
      </c>
      <c r="H1406" s="193">
        <v>0.3</v>
      </c>
    </row>
    <row r="1407" spans="1:8" x14ac:dyDescent="0.25">
      <c r="A1407" s="25" t="str">
        <f t="shared" si="24"/>
        <v>Reg2012Polycythemia vera - D45FemaleMāori</v>
      </c>
      <c r="B1407" s="42" t="s">
        <v>2</v>
      </c>
      <c r="C1407" s="43">
        <v>2012</v>
      </c>
      <c r="D1407" s="42" t="s">
        <v>294</v>
      </c>
      <c r="E1407" s="42" t="s">
        <v>4</v>
      </c>
      <c r="F1407" s="42" t="s">
        <v>10</v>
      </c>
      <c r="G1407" s="43">
        <v>3</v>
      </c>
      <c r="H1407" s="193">
        <v>1.2</v>
      </c>
    </row>
    <row r="1408" spans="1:8" x14ac:dyDescent="0.25">
      <c r="A1408" s="25" t="str">
        <f t="shared" si="24"/>
        <v>Reg2012Polycythemia vera - D45FemaleNon-Māori</v>
      </c>
      <c r="B1408" s="42" t="s">
        <v>2</v>
      </c>
      <c r="C1408" s="43">
        <v>2012</v>
      </c>
      <c r="D1408" s="42" t="s">
        <v>294</v>
      </c>
      <c r="E1408" s="42" t="s">
        <v>4</v>
      </c>
      <c r="F1408" s="42" t="s">
        <v>11</v>
      </c>
      <c r="G1408" s="43">
        <v>9</v>
      </c>
      <c r="H1408" s="193">
        <v>0.2</v>
      </c>
    </row>
    <row r="1409" spans="1:8" x14ac:dyDescent="0.25">
      <c r="A1409" s="25" t="str">
        <f t="shared" si="24"/>
        <v>Reg2012Polycythemia vera - D45MaleAllEth</v>
      </c>
      <c r="B1409" s="42" t="s">
        <v>2</v>
      </c>
      <c r="C1409" s="43">
        <v>2012</v>
      </c>
      <c r="D1409" s="42" t="s">
        <v>294</v>
      </c>
      <c r="E1409" s="42" t="s">
        <v>5</v>
      </c>
      <c r="F1409" s="42" t="s">
        <v>12</v>
      </c>
      <c r="G1409" s="43">
        <v>8</v>
      </c>
      <c r="H1409" s="193">
        <v>0.3</v>
      </c>
    </row>
    <row r="1410" spans="1:8" x14ac:dyDescent="0.25">
      <c r="A1410" s="25" t="str">
        <f t="shared" si="24"/>
        <v>Reg2012Polycythemia vera - D45MaleMāori</v>
      </c>
      <c r="B1410" s="42" t="s">
        <v>2</v>
      </c>
      <c r="C1410" s="43">
        <v>2012</v>
      </c>
      <c r="D1410" s="42" t="s">
        <v>294</v>
      </c>
      <c r="E1410" s="42" t="s">
        <v>5</v>
      </c>
      <c r="F1410" s="42" t="s">
        <v>10</v>
      </c>
      <c r="G1410" s="43">
        <v>2</v>
      </c>
      <c r="H1410" s="193">
        <v>0.8</v>
      </c>
    </row>
    <row r="1411" spans="1:8" x14ac:dyDescent="0.25">
      <c r="A1411" s="25" t="str">
        <f t="shared" si="24"/>
        <v>Reg2012Polycythemia vera - D45MaleNon-Māori</v>
      </c>
      <c r="B1411" s="42" t="s">
        <v>2</v>
      </c>
      <c r="C1411" s="43">
        <v>2012</v>
      </c>
      <c r="D1411" s="42" t="s">
        <v>294</v>
      </c>
      <c r="E1411" s="42" t="s">
        <v>5</v>
      </c>
      <c r="F1411" s="42" t="s">
        <v>11</v>
      </c>
      <c r="G1411" s="43">
        <v>6</v>
      </c>
      <c r="H1411" s="193">
        <v>0.2</v>
      </c>
    </row>
    <row r="1412" spans="1:8" x14ac:dyDescent="0.25">
      <c r="A1412" s="25" t="str">
        <f t="shared" si="24"/>
        <v>Reg2012Myelodyplastic syndromes - D46AllSexAllEth</v>
      </c>
      <c r="B1412" s="42" t="s">
        <v>2</v>
      </c>
      <c r="C1412" s="43">
        <v>2012</v>
      </c>
      <c r="D1412" s="42" t="s">
        <v>295</v>
      </c>
      <c r="E1412" s="42" t="s">
        <v>3</v>
      </c>
      <c r="F1412" s="42" t="s">
        <v>12</v>
      </c>
      <c r="G1412" s="43">
        <v>192</v>
      </c>
      <c r="H1412" s="193">
        <v>2.5</v>
      </c>
    </row>
    <row r="1413" spans="1:8" x14ac:dyDescent="0.25">
      <c r="A1413" s="25" t="str">
        <f t="shared" si="24"/>
        <v>Reg2012Myelodyplastic syndromes - D46AllSexMāori</v>
      </c>
      <c r="B1413" s="42" t="s">
        <v>2</v>
      </c>
      <c r="C1413" s="43">
        <v>2012</v>
      </c>
      <c r="D1413" s="42" t="s">
        <v>295</v>
      </c>
      <c r="E1413" s="42" t="s">
        <v>3</v>
      </c>
      <c r="F1413" s="42" t="s">
        <v>10</v>
      </c>
      <c r="G1413" s="43">
        <v>13</v>
      </c>
      <c r="H1413" s="193">
        <v>2.8</v>
      </c>
    </row>
    <row r="1414" spans="1:8" x14ac:dyDescent="0.25">
      <c r="A1414" s="25" t="str">
        <f t="shared" si="24"/>
        <v>Reg2012Myelodyplastic syndromes - D46AllSexNon-Māori</v>
      </c>
      <c r="B1414" s="42" t="s">
        <v>2</v>
      </c>
      <c r="C1414" s="43">
        <v>2012</v>
      </c>
      <c r="D1414" s="42" t="s">
        <v>295</v>
      </c>
      <c r="E1414" s="42" t="s">
        <v>3</v>
      </c>
      <c r="F1414" s="42" t="s">
        <v>11</v>
      </c>
      <c r="G1414" s="43">
        <v>179</v>
      </c>
      <c r="H1414" s="193">
        <v>2.5</v>
      </c>
    </row>
    <row r="1415" spans="1:8" x14ac:dyDescent="0.25">
      <c r="A1415" s="25" t="str">
        <f t="shared" si="24"/>
        <v>Reg2012Myelodyplastic syndromes - D46FemaleAllEth</v>
      </c>
      <c r="B1415" s="42" t="s">
        <v>2</v>
      </c>
      <c r="C1415" s="43">
        <v>2012</v>
      </c>
      <c r="D1415" s="42" t="s">
        <v>295</v>
      </c>
      <c r="E1415" s="42" t="s">
        <v>4</v>
      </c>
      <c r="F1415" s="42" t="s">
        <v>12</v>
      </c>
      <c r="G1415" s="43">
        <v>71</v>
      </c>
      <c r="H1415" s="193">
        <v>1.6</v>
      </c>
    </row>
    <row r="1416" spans="1:8" x14ac:dyDescent="0.25">
      <c r="A1416" s="25" t="str">
        <f t="shared" si="24"/>
        <v>Reg2012Myelodyplastic syndromes - D46FemaleMāori</v>
      </c>
      <c r="B1416" s="42" t="s">
        <v>2</v>
      </c>
      <c r="C1416" s="43">
        <v>2012</v>
      </c>
      <c r="D1416" s="42" t="s">
        <v>295</v>
      </c>
      <c r="E1416" s="42" t="s">
        <v>4</v>
      </c>
      <c r="F1416" s="42" t="s">
        <v>10</v>
      </c>
      <c r="G1416" s="43">
        <v>3</v>
      </c>
      <c r="H1416" s="193">
        <v>1.1000000000000001</v>
      </c>
    </row>
    <row r="1417" spans="1:8" x14ac:dyDescent="0.25">
      <c r="A1417" s="25" t="str">
        <f t="shared" si="24"/>
        <v>Reg2012Myelodyplastic syndromes - D46FemaleNon-Māori</v>
      </c>
      <c r="B1417" s="42" t="s">
        <v>2</v>
      </c>
      <c r="C1417" s="43">
        <v>2012</v>
      </c>
      <c r="D1417" s="42" t="s">
        <v>295</v>
      </c>
      <c r="E1417" s="42" t="s">
        <v>4</v>
      </c>
      <c r="F1417" s="42" t="s">
        <v>11</v>
      </c>
      <c r="G1417" s="43">
        <v>68</v>
      </c>
      <c r="H1417" s="193">
        <v>1.7</v>
      </c>
    </row>
    <row r="1418" spans="1:8" x14ac:dyDescent="0.25">
      <c r="A1418" s="25" t="str">
        <f t="shared" si="24"/>
        <v>Reg2012Myelodyplastic syndromes - D46MaleAllEth</v>
      </c>
      <c r="B1418" s="42" t="s">
        <v>2</v>
      </c>
      <c r="C1418" s="43">
        <v>2012</v>
      </c>
      <c r="D1418" s="42" t="s">
        <v>295</v>
      </c>
      <c r="E1418" s="42" t="s">
        <v>5</v>
      </c>
      <c r="F1418" s="42" t="s">
        <v>12</v>
      </c>
      <c r="G1418" s="43">
        <v>121</v>
      </c>
      <c r="H1418" s="193">
        <v>3.6</v>
      </c>
    </row>
    <row r="1419" spans="1:8" x14ac:dyDescent="0.25">
      <c r="A1419" s="25" t="str">
        <f t="shared" si="24"/>
        <v>Reg2012Myelodyplastic syndromes - D46MaleMāori</v>
      </c>
      <c r="B1419" s="42" t="s">
        <v>2</v>
      </c>
      <c r="C1419" s="43">
        <v>2012</v>
      </c>
      <c r="D1419" s="42" t="s">
        <v>295</v>
      </c>
      <c r="E1419" s="42" t="s">
        <v>5</v>
      </c>
      <c r="F1419" s="42" t="s">
        <v>10</v>
      </c>
      <c r="G1419" s="43">
        <v>10</v>
      </c>
      <c r="H1419" s="193">
        <v>4.5999999999999996</v>
      </c>
    </row>
    <row r="1420" spans="1:8" x14ac:dyDescent="0.25">
      <c r="A1420" s="25" t="str">
        <f t="shared" si="24"/>
        <v>Reg2012Myelodyplastic syndromes - D46MaleNon-Māori</v>
      </c>
      <c r="B1420" s="42" t="s">
        <v>2</v>
      </c>
      <c r="C1420" s="43">
        <v>2012</v>
      </c>
      <c r="D1420" s="42" t="s">
        <v>295</v>
      </c>
      <c r="E1420" s="42" t="s">
        <v>5</v>
      </c>
      <c r="F1420" s="42" t="s">
        <v>11</v>
      </c>
      <c r="G1420" s="43">
        <v>111</v>
      </c>
      <c r="H1420" s="193">
        <v>3.4</v>
      </c>
    </row>
    <row r="1421" spans="1:8" x14ac:dyDescent="0.25">
      <c r="A1421" s="25" t="str">
        <f t="shared" si="24"/>
        <v>Reg2012Uncertain behaviour of lymphoid, haematopoietic and related tissue - D47AllSexAllEth</v>
      </c>
      <c r="B1421" s="42" t="s">
        <v>2</v>
      </c>
      <c r="C1421" s="43">
        <v>2012</v>
      </c>
      <c r="D1421" s="42" t="s">
        <v>296</v>
      </c>
      <c r="E1421" s="42" t="s">
        <v>3</v>
      </c>
      <c r="F1421" s="42" t="s">
        <v>12</v>
      </c>
      <c r="G1421" s="43">
        <v>93</v>
      </c>
      <c r="H1421" s="193">
        <v>1.4</v>
      </c>
    </row>
    <row r="1422" spans="1:8" x14ac:dyDescent="0.25">
      <c r="A1422" s="25" t="str">
        <f t="shared" si="24"/>
        <v>Reg2012Uncertain behaviour of lymphoid, haematopoietic and related tissue - D47AllSexMāori</v>
      </c>
      <c r="B1422" s="42" t="s">
        <v>2</v>
      </c>
      <c r="C1422" s="43">
        <v>2012</v>
      </c>
      <c r="D1422" s="42" t="s">
        <v>296</v>
      </c>
      <c r="E1422" s="42" t="s">
        <v>3</v>
      </c>
      <c r="F1422" s="42" t="s">
        <v>10</v>
      </c>
      <c r="G1422" s="43">
        <v>8</v>
      </c>
      <c r="H1422" s="193">
        <v>1.6</v>
      </c>
    </row>
    <row r="1423" spans="1:8" x14ac:dyDescent="0.25">
      <c r="A1423" s="25" t="str">
        <f t="shared" si="24"/>
        <v>Reg2012Uncertain behaviour of lymphoid, haematopoietic and related tissue - D47AllSexNon-Māori</v>
      </c>
      <c r="B1423" s="42" t="s">
        <v>2</v>
      </c>
      <c r="C1423" s="43">
        <v>2012</v>
      </c>
      <c r="D1423" s="42" t="s">
        <v>296</v>
      </c>
      <c r="E1423" s="42" t="s">
        <v>3</v>
      </c>
      <c r="F1423" s="42" t="s">
        <v>11</v>
      </c>
      <c r="G1423" s="43">
        <v>85</v>
      </c>
      <c r="H1423" s="193">
        <v>1.4</v>
      </c>
    </row>
    <row r="1424" spans="1:8" x14ac:dyDescent="0.25">
      <c r="A1424" s="25" t="str">
        <f t="shared" si="24"/>
        <v>Reg2012Uncertain behaviour of lymphoid, haematopoietic and related tissue - D47FemaleAllEth</v>
      </c>
      <c r="B1424" s="42" t="s">
        <v>2</v>
      </c>
      <c r="C1424" s="43">
        <v>2012</v>
      </c>
      <c r="D1424" s="42" t="s">
        <v>296</v>
      </c>
      <c r="E1424" s="42" t="s">
        <v>4</v>
      </c>
      <c r="F1424" s="42" t="s">
        <v>12</v>
      </c>
      <c r="G1424" s="43">
        <v>43</v>
      </c>
      <c r="H1424" s="193">
        <v>1.2</v>
      </c>
    </row>
    <row r="1425" spans="1:8" x14ac:dyDescent="0.25">
      <c r="A1425" s="25" t="str">
        <f t="shared" si="24"/>
        <v>Reg2012Uncertain behaviour of lymphoid, haematopoietic and related tissue - D47FemaleMāori</v>
      </c>
      <c r="B1425" s="42" t="s">
        <v>2</v>
      </c>
      <c r="C1425" s="43">
        <v>2012</v>
      </c>
      <c r="D1425" s="42" t="s">
        <v>296</v>
      </c>
      <c r="E1425" s="42" t="s">
        <v>4</v>
      </c>
      <c r="F1425" s="42" t="s">
        <v>10</v>
      </c>
      <c r="G1425" s="43">
        <v>4</v>
      </c>
      <c r="H1425" s="193">
        <v>1.6</v>
      </c>
    </row>
    <row r="1426" spans="1:8" x14ac:dyDescent="0.25">
      <c r="A1426" s="25" t="str">
        <f t="shared" si="24"/>
        <v>Reg2012Uncertain behaviour of lymphoid, haematopoietic and related tissue - D47FemaleNon-Māori</v>
      </c>
      <c r="B1426" s="42" t="s">
        <v>2</v>
      </c>
      <c r="C1426" s="43">
        <v>2012</v>
      </c>
      <c r="D1426" s="42" t="s">
        <v>296</v>
      </c>
      <c r="E1426" s="42" t="s">
        <v>4</v>
      </c>
      <c r="F1426" s="42" t="s">
        <v>11</v>
      </c>
      <c r="G1426" s="43">
        <v>39</v>
      </c>
      <c r="H1426" s="193">
        <v>1.2</v>
      </c>
    </row>
    <row r="1427" spans="1:8" x14ac:dyDescent="0.25">
      <c r="A1427" s="25" t="str">
        <f t="shared" si="24"/>
        <v>Reg2012Uncertain behaviour of lymphoid, haematopoietic and related tissue - D47MaleAllEth</v>
      </c>
      <c r="B1427" s="42" t="s">
        <v>2</v>
      </c>
      <c r="C1427" s="43">
        <v>2012</v>
      </c>
      <c r="D1427" s="42" t="s">
        <v>296</v>
      </c>
      <c r="E1427" s="42" t="s">
        <v>5</v>
      </c>
      <c r="F1427" s="42" t="s">
        <v>12</v>
      </c>
      <c r="G1427" s="43">
        <v>50</v>
      </c>
      <c r="H1427" s="193">
        <v>1.6</v>
      </c>
    </row>
    <row r="1428" spans="1:8" x14ac:dyDescent="0.25">
      <c r="A1428" s="25" t="str">
        <f t="shared" si="24"/>
        <v>Reg2012Uncertain behaviour of lymphoid, haematopoietic and related tissue - D47MaleMāori</v>
      </c>
      <c r="B1428" s="42" t="s">
        <v>2</v>
      </c>
      <c r="C1428" s="43">
        <v>2012</v>
      </c>
      <c r="D1428" s="42" t="s">
        <v>296</v>
      </c>
      <c r="E1428" s="42" t="s">
        <v>5</v>
      </c>
      <c r="F1428" s="42" t="s">
        <v>10</v>
      </c>
      <c r="G1428" s="43">
        <v>4</v>
      </c>
      <c r="H1428" s="193">
        <v>1.7</v>
      </c>
    </row>
    <row r="1429" spans="1:8" x14ac:dyDescent="0.25">
      <c r="A1429" s="25" t="str">
        <f t="shared" si="24"/>
        <v>Reg2012Uncertain behaviour of lymphoid, haematopoietic and related tissue - D47MaleNon-Māori</v>
      </c>
      <c r="B1429" s="42" t="s">
        <v>2</v>
      </c>
      <c r="C1429" s="43">
        <v>2012</v>
      </c>
      <c r="D1429" s="42" t="s">
        <v>296</v>
      </c>
      <c r="E1429" s="42" t="s">
        <v>5</v>
      </c>
      <c r="F1429" s="42" t="s">
        <v>11</v>
      </c>
      <c r="G1429" s="43">
        <v>46</v>
      </c>
      <c r="H1429" s="193">
        <v>1.6</v>
      </c>
    </row>
    <row r="1430" spans="1:8" x14ac:dyDescent="0.25">
      <c r="A1430" s="25" t="str">
        <f t="shared" si="24"/>
        <v>Reg2011All Cancers - C00-C96, D45-D47AllSexAllEth</v>
      </c>
      <c r="B1430" s="42" t="s">
        <v>2</v>
      </c>
      <c r="C1430" s="43">
        <v>2011</v>
      </c>
      <c r="D1430" s="42" t="s">
        <v>17</v>
      </c>
      <c r="E1430" s="42" t="s">
        <v>3</v>
      </c>
      <c r="F1430" s="42" t="s">
        <v>12</v>
      </c>
      <c r="G1430" s="43">
        <v>21050</v>
      </c>
      <c r="H1430" s="193">
        <v>332.5</v>
      </c>
    </row>
    <row r="1431" spans="1:8" x14ac:dyDescent="0.25">
      <c r="A1431" s="25" t="str">
        <f t="shared" si="24"/>
        <v>Reg2011All Cancers - C00-C96, D45-D47AllSexMāori</v>
      </c>
      <c r="B1431" s="42" t="s">
        <v>2</v>
      </c>
      <c r="C1431" s="43">
        <v>2011</v>
      </c>
      <c r="D1431" s="42" t="s">
        <v>17</v>
      </c>
      <c r="E1431" s="42" t="s">
        <v>3</v>
      </c>
      <c r="F1431" s="42" t="s">
        <v>10</v>
      </c>
      <c r="G1431" s="43">
        <v>1991</v>
      </c>
      <c r="H1431" s="193">
        <v>406.8</v>
      </c>
    </row>
    <row r="1432" spans="1:8" x14ac:dyDescent="0.25">
      <c r="A1432" s="25" t="str">
        <f t="shared" si="24"/>
        <v>Reg2011All Cancers - C00-C96, D45-D47AllSexNon-Māori</v>
      </c>
      <c r="B1432" s="42" t="s">
        <v>2</v>
      </c>
      <c r="C1432" s="43">
        <v>2011</v>
      </c>
      <c r="D1432" s="42" t="s">
        <v>17</v>
      </c>
      <c r="E1432" s="42" t="s">
        <v>3</v>
      </c>
      <c r="F1432" s="42" t="s">
        <v>11</v>
      </c>
      <c r="G1432" s="43">
        <v>19059</v>
      </c>
      <c r="H1432" s="193">
        <v>326.2</v>
      </c>
    </row>
    <row r="1433" spans="1:8" x14ac:dyDescent="0.25">
      <c r="A1433" s="25" t="str">
        <f t="shared" si="24"/>
        <v>Reg2011All Cancers - C00-C96, D45-D47FemaleAllEth</v>
      </c>
      <c r="B1433" s="42" t="s">
        <v>2</v>
      </c>
      <c r="C1433" s="43">
        <v>2011</v>
      </c>
      <c r="D1433" s="42" t="s">
        <v>17</v>
      </c>
      <c r="E1433" s="42" t="s">
        <v>4</v>
      </c>
      <c r="F1433" s="42" t="s">
        <v>12</v>
      </c>
      <c r="G1433" s="43">
        <v>9993</v>
      </c>
      <c r="H1433" s="193">
        <v>305.3</v>
      </c>
    </row>
    <row r="1434" spans="1:8" x14ac:dyDescent="0.25">
      <c r="A1434" s="25" t="str">
        <f t="shared" si="24"/>
        <v>Reg2011All Cancers - C00-C96, D45-D47FemaleMāori</v>
      </c>
      <c r="B1434" s="42" t="s">
        <v>2</v>
      </c>
      <c r="C1434" s="43">
        <v>2011</v>
      </c>
      <c r="D1434" s="42" t="s">
        <v>17</v>
      </c>
      <c r="E1434" s="42" t="s">
        <v>4</v>
      </c>
      <c r="F1434" s="42" t="s">
        <v>10</v>
      </c>
      <c r="G1434" s="43">
        <v>1132</v>
      </c>
      <c r="H1434" s="193">
        <v>419.9</v>
      </c>
    </row>
    <row r="1435" spans="1:8" x14ac:dyDescent="0.25">
      <c r="A1435" s="25" t="str">
        <f t="shared" si="24"/>
        <v>Reg2011All Cancers - C00-C96, D45-D47FemaleNon-Māori</v>
      </c>
      <c r="B1435" s="42" t="s">
        <v>2</v>
      </c>
      <c r="C1435" s="43">
        <v>2011</v>
      </c>
      <c r="D1435" s="42" t="s">
        <v>17</v>
      </c>
      <c r="E1435" s="42" t="s">
        <v>4</v>
      </c>
      <c r="F1435" s="42" t="s">
        <v>11</v>
      </c>
      <c r="G1435" s="43">
        <v>8861</v>
      </c>
      <c r="H1435" s="193">
        <v>294.7</v>
      </c>
    </row>
    <row r="1436" spans="1:8" x14ac:dyDescent="0.25">
      <c r="A1436" s="25" t="str">
        <f t="shared" si="24"/>
        <v>Reg2011All Cancers - C00-C96, D45-D47MaleAllEth</v>
      </c>
      <c r="B1436" s="42" t="s">
        <v>2</v>
      </c>
      <c r="C1436" s="43">
        <v>2011</v>
      </c>
      <c r="D1436" s="42" t="s">
        <v>17</v>
      </c>
      <c r="E1436" s="42" t="s">
        <v>5</v>
      </c>
      <c r="F1436" s="42" t="s">
        <v>12</v>
      </c>
      <c r="G1436" s="43">
        <v>11057</v>
      </c>
      <c r="H1436" s="193">
        <v>365.5</v>
      </c>
    </row>
    <row r="1437" spans="1:8" x14ac:dyDescent="0.25">
      <c r="A1437" s="25" t="str">
        <f t="shared" si="24"/>
        <v>Reg2011All Cancers - C00-C96, D45-D47MaleMāori</v>
      </c>
      <c r="B1437" s="42" t="s">
        <v>2</v>
      </c>
      <c r="C1437" s="43">
        <v>2011</v>
      </c>
      <c r="D1437" s="42" t="s">
        <v>17</v>
      </c>
      <c r="E1437" s="42" t="s">
        <v>5</v>
      </c>
      <c r="F1437" s="42" t="s">
        <v>10</v>
      </c>
      <c r="G1437" s="43">
        <v>859</v>
      </c>
      <c r="H1437" s="193">
        <v>393.7</v>
      </c>
    </row>
    <row r="1438" spans="1:8" x14ac:dyDescent="0.25">
      <c r="A1438" s="25" t="str">
        <f t="shared" si="24"/>
        <v>Reg2011All Cancers - C00-C96, D45-D47MaleNon-Māori</v>
      </c>
      <c r="B1438" s="42" t="s">
        <v>2</v>
      </c>
      <c r="C1438" s="43">
        <v>2011</v>
      </c>
      <c r="D1438" s="42" t="s">
        <v>17</v>
      </c>
      <c r="E1438" s="42" t="s">
        <v>5</v>
      </c>
      <c r="F1438" s="42" t="s">
        <v>11</v>
      </c>
      <c r="G1438" s="43">
        <v>10198</v>
      </c>
      <c r="H1438" s="193">
        <v>363.6</v>
      </c>
    </row>
    <row r="1439" spans="1:8" x14ac:dyDescent="0.25">
      <c r="A1439" s="25" t="str">
        <f t="shared" si="24"/>
        <v>Reg2011Lip, oral cavity and pharynx - C00-C14AllSexAllEth</v>
      </c>
      <c r="B1439" s="42" t="s">
        <v>2</v>
      </c>
      <c r="C1439" s="43">
        <v>2011</v>
      </c>
      <c r="D1439" s="42" t="s">
        <v>246</v>
      </c>
      <c r="E1439" s="42" t="s">
        <v>3</v>
      </c>
      <c r="F1439" s="42" t="s">
        <v>12</v>
      </c>
      <c r="G1439" s="43">
        <v>379</v>
      </c>
      <c r="H1439" s="193">
        <v>6.2</v>
      </c>
    </row>
    <row r="1440" spans="1:8" x14ac:dyDescent="0.25">
      <c r="A1440" s="25" t="str">
        <f t="shared" si="24"/>
        <v>Reg2011Lip, oral cavity and pharynx - C00-C14AllSexMāori</v>
      </c>
      <c r="B1440" s="42" t="s">
        <v>2</v>
      </c>
      <c r="C1440" s="43">
        <v>2011</v>
      </c>
      <c r="D1440" s="42" t="s">
        <v>246</v>
      </c>
      <c r="E1440" s="42" t="s">
        <v>3</v>
      </c>
      <c r="F1440" s="42" t="s">
        <v>10</v>
      </c>
      <c r="G1440" s="43">
        <v>24</v>
      </c>
      <c r="H1440" s="193">
        <v>4.2</v>
      </c>
    </row>
    <row r="1441" spans="1:8" x14ac:dyDescent="0.25">
      <c r="A1441" s="25" t="str">
        <f t="shared" si="24"/>
        <v>Reg2011Lip, oral cavity and pharynx - C00-C14AllSexNon-Māori</v>
      </c>
      <c r="B1441" s="42" t="s">
        <v>2</v>
      </c>
      <c r="C1441" s="43">
        <v>2011</v>
      </c>
      <c r="D1441" s="42" t="s">
        <v>246</v>
      </c>
      <c r="E1441" s="42" t="s">
        <v>3</v>
      </c>
      <c r="F1441" s="42" t="s">
        <v>11</v>
      </c>
      <c r="G1441" s="43">
        <v>355</v>
      </c>
      <c r="H1441" s="193">
        <v>6.3</v>
      </c>
    </row>
    <row r="1442" spans="1:8" x14ac:dyDescent="0.25">
      <c r="A1442" s="25" t="str">
        <f t="shared" si="24"/>
        <v>Reg2011Lip, oral cavity and pharynx - C00-C14FemaleAllEth</v>
      </c>
      <c r="B1442" s="42" t="s">
        <v>2</v>
      </c>
      <c r="C1442" s="43">
        <v>2011</v>
      </c>
      <c r="D1442" s="42" t="s">
        <v>246</v>
      </c>
      <c r="E1442" s="42" t="s">
        <v>4</v>
      </c>
      <c r="F1442" s="42" t="s">
        <v>12</v>
      </c>
      <c r="G1442" s="43">
        <v>124</v>
      </c>
      <c r="H1442" s="193">
        <v>3.7</v>
      </c>
    </row>
    <row r="1443" spans="1:8" x14ac:dyDescent="0.25">
      <c r="A1443" s="25" t="str">
        <f t="shared" si="24"/>
        <v>Reg2011Lip, oral cavity and pharynx - C00-C14FemaleMāori</v>
      </c>
      <c r="B1443" s="42" t="s">
        <v>2</v>
      </c>
      <c r="C1443" s="43">
        <v>2011</v>
      </c>
      <c r="D1443" s="42" t="s">
        <v>246</v>
      </c>
      <c r="E1443" s="42" t="s">
        <v>4</v>
      </c>
      <c r="F1443" s="42" t="s">
        <v>10</v>
      </c>
      <c r="G1443" s="43">
        <v>6</v>
      </c>
      <c r="H1443" s="193">
        <v>1.9</v>
      </c>
    </row>
    <row r="1444" spans="1:8" x14ac:dyDescent="0.25">
      <c r="A1444" s="25" t="str">
        <f t="shared" si="24"/>
        <v>Reg2011Lip, oral cavity and pharynx - C00-C14FemaleNon-Māori</v>
      </c>
      <c r="B1444" s="42" t="s">
        <v>2</v>
      </c>
      <c r="C1444" s="43">
        <v>2011</v>
      </c>
      <c r="D1444" s="42" t="s">
        <v>246</v>
      </c>
      <c r="E1444" s="42" t="s">
        <v>4</v>
      </c>
      <c r="F1444" s="42" t="s">
        <v>11</v>
      </c>
      <c r="G1444" s="43">
        <v>118</v>
      </c>
      <c r="H1444" s="193">
        <v>3.9</v>
      </c>
    </row>
    <row r="1445" spans="1:8" x14ac:dyDescent="0.25">
      <c r="A1445" s="25" t="str">
        <f t="shared" si="24"/>
        <v>Reg2011Lip, oral cavity and pharynx - C00-C14MaleAllEth</v>
      </c>
      <c r="B1445" s="42" t="s">
        <v>2</v>
      </c>
      <c r="C1445" s="43">
        <v>2011</v>
      </c>
      <c r="D1445" s="42" t="s">
        <v>246</v>
      </c>
      <c r="E1445" s="42" t="s">
        <v>5</v>
      </c>
      <c r="F1445" s="42" t="s">
        <v>12</v>
      </c>
      <c r="G1445" s="43">
        <v>255</v>
      </c>
      <c r="H1445" s="193">
        <v>8.9</v>
      </c>
    </row>
    <row r="1446" spans="1:8" x14ac:dyDescent="0.25">
      <c r="A1446" s="25" t="str">
        <f t="shared" si="24"/>
        <v>Reg2011Lip, oral cavity and pharynx - C00-C14MaleMāori</v>
      </c>
      <c r="B1446" s="42" t="s">
        <v>2</v>
      </c>
      <c r="C1446" s="43">
        <v>2011</v>
      </c>
      <c r="D1446" s="42" t="s">
        <v>246</v>
      </c>
      <c r="E1446" s="42" t="s">
        <v>5</v>
      </c>
      <c r="F1446" s="42" t="s">
        <v>10</v>
      </c>
      <c r="G1446" s="43">
        <v>18</v>
      </c>
      <c r="H1446" s="193">
        <v>6.9</v>
      </c>
    </row>
    <row r="1447" spans="1:8" x14ac:dyDescent="0.25">
      <c r="A1447" s="25" t="str">
        <f t="shared" ref="A1447:A1510" si="25">B1447&amp;C1447&amp;D1447&amp;E1447&amp;F1447</f>
        <v>Reg2011Lip, oral cavity and pharynx - C00-C14MaleNon-Māori</v>
      </c>
      <c r="B1447" s="42" t="s">
        <v>2</v>
      </c>
      <c r="C1447" s="43">
        <v>2011</v>
      </c>
      <c r="D1447" s="42" t="s">
        <v>246</v>
      </c>
      <c r="E1447" s="42" t="s">
        <v>5</v>
      </c>
      <c r="F1447" s="42" t="s">
        <v>11</v>
      </c>
      <c r="G1447" s="43">
        <v>237</v>
      </c>
      <c r="H1447" s="193">
        <v>9</v>
      </c>
    </row>
    <row r="1448" spans="1:8" x14ac:dyDescent="0.25">
      <c r="A1448" s="25" t="str">
        <f t="shared" si="25"/>
        <v>Reg2011Lip - C00AllSexAllEth</v>
      </c>
      <c r="B1448" s="42" t="s">
        <v>2</v>
      </c>
      <c r="C1448" s="43">
        <v>2011</v>
      </c>
      <c r="D1448" s="42" t="s">
        <v>27</v>
      </c>
      <c r="E1448" s="42" t="s">
        <v>3</v>
      </c>
      <c r="F1448" s="42" t="s">
        <v>12</v>
      </c>
      <c r="G1448" s="43">
        <v>55</v>
      </c>
      <c r="H1448" s="193">
        <v>0.9</v>
      </c>
    </row>
    <row r="1449" spans="1:8" x14ac:dyDescent="0.25">
      <c r="A1449" s="25" t="str">
        <f t="shared" si="25"/>
        <v>Reg2011Lip - C00AllSexMāori</v>
      </c>
      <c r="B1449" s="42" t="s">
        <v>2</v>
      </c>
      <c r="C1449" s="43">
        <v>2011</v>
      </c>
      <c r="D1449" s="42" t="s">
        <v>27</v>
      </c>
      <c r="E1449" s="42" t="s">
        <v>3</v>
      </c>
      <c r="F1449" s="42" t="s">
        <v>10</v>
      </c>
      <c r="G1449" s="43">
        <v>0</v>
      </c>
      <c r="H1449" s="193">
        <v>0</v>
      </c>
    </row>
    <row r="1450" spans="1:8" x14ac:dyDescent="0.25">
      <c r="A1450" s="25" t="str">
        <f t="shared" si="25"/>
        <v>Reg2011Lip - C00AllSexNon-Māori</v>
      </c>
      <c r="B1450" s="42" t="s">
        <v>2</v>
      </c>
      <c r="C1450" s="43">
        <v>2011</v>
      </c>
      <c r="D1450" s="42" t="s">
        <v>27</v>
      </c>
      <c r="E1450" s="42" t="s">
        <v>3</v>
      </c>
      <c r="F1450" s="42" t="s">
        <v>11</v>
      </c>
      <c r="G1450" s="43">
        <v>55</v>
      </c>
      <c r="H1450" s="193">
        <v>1</v>
      </c>
    </row>
    <row r="1451" spans="1:8" x14ac:dyDescent="0.25">
      <c r="A1451" s="25" t="str">
        <f t="shared" si="25"/>
        <v>Reg2011Lip - C00FemaleAllEth</v>
      </c>
      <c r="B1451" s="42" t="s">
        <v>2</v>
      </c>
      <c r="C1451" s="43">
        <v>2011</v>
      </c>
      <c r="D1451" s="42" t="s">
        <v>27</v>
      </c>
      <c r="E1451" s="42" t="s">
        <v>4</v>
      </c>
      <c r="F1451" s="42" t="s">
        <v>12</v>
      </c>
      <c r="G1451" s="43">
        <v>8</v>
      </c>
      <c r="H1451" s="193">
        <v>0.2</v>
      </c>
    </row>
    <row r="1452" spans="1:8" x14ac:dyDescent="0.25">
      <c r="A1452" s="25" t="str">
        <f t="shared" si="25"/>
        <v>Reg2011Lip - C00FemaleMāori</v>
      </c>
      <c r="B1452" s="42" t="s">
        <v>2</v>
      </c>
      <c r="C1452" s="43">
        <v>2011</v>
      </c>
      <c r="D1452" s="42" t="s">
        <v>27</v>
      </c>
      <c r="E1452" s="42" t="s">
        <v>4</v>
      </c>
      <c r="F1452" s="42" t="s">
        <v>10</v>
      </c>
      <c r="G1452" s="43">
        <v>0</v>
      </c>
      <c r="H1452" s="193">
        <v>0</v>
      </c>
    </row>
    <row r="1453" spans="1:8" x14ac:dyDescent="0.25">
      <c r="A1453" s="25" t="str">
        <f t="shared" si="25"/>
        <v>Reg2011Lip - C00FemaleNon-Māori</v>
      </c>
      <c r="B1453" s="42" t="s">
        <v>2</v>
      </c>
      <c r="C1453" s="43">
        <v>2011</v>
      </c>
      <c r="D1453" s="42" t="s">
        <v>27</v>
      </c>
      <c r="E1453" s="42" t="s">
        <v>4</v>
      </c>
      <c r="F1453" s="42" t="s">
        <v>11</v>
      </c>
      <c r="G1453" s="43">
        <v>8</v>
      </c>
      <c r="H1453" s="193">
        <v>0.2</v>
      </c>
    </row>
    <row r="1454" spans="1:8" x14ac:dyDescent="0.25">
      <c r="A1454" s="25" t="str">
        <f t="shared" si="25"/>
        <v>Reg2011Lip - C00MaleAllEth</v>
      </c>
      <c r="B1454" s="42" t="s">
        <v>2</v>
      </c>
      <c r="C1454" s="43">
        <v>2011</v>
      </c>
      <c r="D1454" s="42" t="s">
        <v>27</v>
      </c>
      <c r="E1454" s="42" t="s">
        <v>5</v>
      </c>
      <c r="F1454" s="42" t="s">
        <v>12</v>
      </c>
      <c r="G1454" s="43">
        <v>47</v>
      </c>
      <c r="H1454" s="193">
        <v>1.7</v>
      </c>
    </row>
    <row r="1455" spans="1:8" x14ac:dyDescent="0.25">
      <c r="A1455" s="25" t="str">
        <f t="shared" si="25"/>
        <v>Reg2011Lip - C00MaleMāori</v>
      </c>
      <c r="B1455" s="42" t="s">
        <v>2</v>
      </c>
      <c r="C1455" s="43">
        <v>2011</v>
      </c>
      <c r="D1455" s="42" t="s">
        <v>27</v>
      </c>
      <c r="E1455" s="42" t="s">
        <v>5</v>
      </c>
      <c r="F1455" s="42" t="s">
        <v>10</v>
      </c>
      <c r="G1455" s="43">
        <v>0</v>
      </c>
      <c r="H1455" s="193">
        <v>0</v>
      </c>
    </row>
    <row r="1456" spans="1:8" x14ac:dyDescent="0.25">
      <c r="A1456" s="25" t="str">
        <f t="shared" si="25"/>
        <v>Reg2011Lip - C00MaleNon-Māori</v>
      </c>
      <c r="B1456" s="42" t="s">
        <v>2</v>
      </c>
      <c r="C1456" s="43">
        <v>2011</v>
      </c>
      <c r="D1456" s="42" t="s">
        <v>27</v>
      </c>
      <c r="E1456" s="42" t="s">
        <v>5</v>
      </c>
      <c r="F1456" s="42" t="s">
        <v>11</v>
      </c>
      <c r="G1456" s="43">
        <v>47</v>
      </c>
      <c r="H1456" s="193">
        <v>1.8</v>
      </c>
    </row>
    <row r="1457" spans="1:8" x14ac:dyDescent="0.25">
      <c r="A1457" s="25" t="str">
        <f t="shared" si="25"/>
        <v>Reg2011Tongue - C01-C02AllSexAllEth</v>
      </c>
      <c r="B1457" s="42" t="s">
        <v>2</v>
      </c>
      <c r="C1457" s="43">
        <v>2011</v>
      </c>
      <c r="D1457" s="42" t="s">
        <v>42</v>
      </c>
      <c r="E1457" s="42" t="s">
        <v>3</v>
      </c>
      <c r="F1457" s="42" t="s">
        <v>12</v>
      </c>
      <c r="G1457" s="43">
        <v>98</v>
      </c>
      <c r="H1457" s="193">
        <v>1.6</v>
      </c>
    </row>
    <row r="1458" spans="1:8" x14ac:dyDescent="0.25">
      <c r="A1458" s="25" t="str">
        <f t="shared" si="25"/>
        <v>Reg2011Tongue - C01-C02AllSexMāori</v>
      </c>
      <c r="B1458" s="42" t="s">
        <v>2</v>
      </c>
      <c r="C1458" s="43">
        <v>2011</v>
      </c>
      <c r="D1458" s="42" t="s">
        <v>42</v>
      </c>
      <c r="E1458" s="42" t="s">
        <v>3</v>
      </c>
      <c r="F1458" s="42" t="s">
        <v>10</v>
      </c>
      <c r="G1458" s="43">
        <v>6</v>
      </c>
      <c r="H1458" s="193">
        <v>1.1000000000000001</v>
      </c>
    </row>
    <row r="1459" spans="1:8" x14ac:dyDescent="0.25">
      <c r="A1459" s="25" t="str">
        <f t="shared" si="25"/>
        <v>Reg2011Tongue - C01-C02AllSexNon-Māori</v>
      </c>
      <c r="B1459" s="42" t="s">
        <v>2</v>
      </c>
      <c r="C1459" s="43">
        <v>2011</v>
      </c>
      <c r="D1459" s="42" t="s">
        <v>42</v>
      </c>
      <c r="E1459" s="42" t="s">
        <v>3</v>
      </c>
      <c r="F1459" s="42" t="s">
        <v>11</v>
      </c>
      <c r="G1459" s="43">
        <v>92</v>
      </c>
      <c r="H1459" s="193">
        <v>1.6</v>
      </c>
    </row>
    <row r="1460" spans="1:8" x14ac:dyDescent="0.25">
      <c r="A1460" s="25" t="str">
        <f t="shared" si="25"/>
        <v>Reg2011Tongue - C01-C02FemaleAllEth</v>
      </c>
      <c r="B1460" s="42" t="s">
        <v>2</v>
      </c>
      <c r="C1460" s="43">
        <v>2011</v>
      </c>
      <c r="D1460" s="42" t="s">
        <v>42</v>
      </c>
      <c r="E1460" s="42" t="s">
        <v>4</v>
      </c>
      <c r="F1460" s="42" t="s">
        <v>12</v>
      </c>
      <c r="G1460" s="43">
        <v>38</v>
      </c>
      <c r="H1460" s="193">
        <v>1.1000000000000001</v>
      </c>
    </row>
    <row r="1461" spans="1:8" x14ac:dyDescent="0.25">
      <c r="A1461" s="25" t="str">
        <f t="shared" si="25"/>
        <v>Reg2011Tongue - C01-C02FemaleMāori</v>
      </c>
      <c r="B1461" s="42" t="s">
        <v>2</v>
      </c>
      <c r="C1461" s="43">
        <v>2011</v>
      </c>
      <c r="D1461" s="42" t="s">
        <v>42</v>
      </c>
      <c r="E1461" s="42" t="s">
        <v>4</v>
      </c>
      <c r="F1461" s="42" t="s">
        <v>10</v>
      </c>
      <c r="G1461" s="43">
        <v>2</v>
      </c>
      <c r="H1461" s="193">
        <v>0.7</v>
      </c>
    </row>
    <row r="1462" spans="1:8" x14ac:dyDescent="0.25">
      <c r="A1462" s="25" t="str">
        <f t="shared" si="25"/>
        <v>Reg2011Tongue - C01-C02FemaleNon-Māori</v>
      </c>
      <c r="B1462" s="42" t="s">
        <v>2</v>
      </c>
      <c r="C1462" s="43">
        <v>2011</v>
      </c>
      <c r="D1462" s="42" t="s">
        <v>42</v>
      </c>
      <c r="E1462" s="42" t="s">
        <v>4</v>
      </c>
      <c r="F1462" s="42" t="s">
        <v>11</v>
      </c>
      <c r="G1462" s="43">
        <v>36</v>
      </c>
      <c r="H1462" s="193">
        <v>1.1000000000000001</v>
      </c>
    </row>
    <row r="1463" spans="1:8" x14ac:dyDescent="0.25">
      <c r="A1463" s="25" t="str">
        <f t="shared" si="25"/>
        <v>Reg2011Tongue - C01-C02MaleAllEth</v>
      </c>
      <c r="B1463" s="42" t="s">
        <v>2</v>
      </c>
      <c r="C1463" s="43">
        <v>2011</v>
      </c>
      <c r="D1463" s="42" t="s">
        <v>42</v>
      </c>
      <c r="E1463" s="42" t="s">
        <v>5</v>
      </c>
      <c r="F1463" s="42" t="s">
        <v>12</v>
      </c>
      <c r="G1463" s="43">
        <v>60</v>
      </c>
      <c r="H1463" s="193">
        <v>2.1</v>
      </c>
    </row>
    <row r="1464" spans="1:8" x14ac:dyDescent="0.25">
      <c r="A1464" s="25" t="str">
        <f t="shared" si="25"/>
        <v>Reg2011Tongue - C01-C02MaleMāori</v>
      </c>
      <c r="B1464" s="42" t="s">
        <v>2</v>
      </c>
      <c r="C1464" s="43">
        <v>2011</v>
      </c>
      <c r="D1464" s="42" t="s">
        <v>42</v>
      </c>
      <c r="E1464" s="42" t="s">
        <v>5</v>
      </c>
      <c r="F1464" s="42" t="s">
        <v>10</v>
      </c>
      <c r="G1464" s="43">
        <v>4</v>
      </c>
      <c r="H1464" s="193">
        <v>1.7</v>
      </c>
    </row>
    <row r="1465" spans="1:8" x14ac:dyDescent="0.25">
      <c r="A1465" s="25" t="str">
        <f t="shared" si="25"/>
        <v>Reg2011Tongue - C01-C02MaleNon-Māori</v>
      </c>
      <c r="B1465" s="42" t="s">
        <v>2</v>
      </c>
      <c r="C1465" s="43">
        <v>2011</v>
      </c>
      <c r="D1465" s="42" t="s">
        <v>42</v>
      </c>
      <c r="E1465" s="42" t="s">
        <v>5</v>
      </c>
      <c r="F1465" s="42" t="s">
        <v>11</v>
      </c>
      <c r="G1465" s="43">
        <v>56</v>
      </c>
      <c r="H1465" s="193">
        <v>2.1</v>
      </c>
    </row>
    <row r="1466" spans="1:8" x14ac:dyDescent="0.25">
      <c r="A1466" s="25" t="str">
        <f t="shared" si="25"/>
        <v>Reg2011Mouth - C03-C06AllSexAllEth</v>
      </c>
      <c r="B1466" s="42" t="s">
        <v>2</v>
      </c>
      <c r="C1466" s="43">
        <v>2011</v>
      </c>
      <c r="D1466" s="42" t="s">
        <v>31</v>
      </c>
      <c r="E1466" s="42" t="s">
        <v>3</v>
      </c>
      <c r="F1466" s="42" t="s">
        <v>12</v>
      </c>
      <c r="G1466" s="43">
        <v>73</v>
      </c>
      <c r="H1466" s="193">
        <v>1.1000000000000001</v>
      </c>
    </row>
    <row r="1467" spans="1:8" x14ac:dyDescent="0.25">
      <c r="A1467" s="25" t="str">
        <f t="shared" si="25"/>
        <v>Reg2011Mouth - C03-C06AllSexMāori</v>
      </c>
      <c r="B1467" s="42" t="s">
        <v>2</v>
      </c>
      <c r="C1467" s="43">
        <v>2011</v>
      </c>
      <c r="D1467" s="42" t="s">
        <v>31</v>
      </c>
      <c r="E1467" s="42" t="s">
        <v>3</v>
      </c>
      <c r="F1467" s="42" t="s">
        <v>10</v>
      </c>
      <c r="G1467" s="43">
        <v>5</v>
      </c>
      <c r="H1467" s="193">
        <v>0.9</v>
      </c>
    </row>
    <row r="1468" spans="1:8" x14ac:dyDescent="0.25">
      <c r="A1468" s="25" t="str">
        <f t="shared" si="25"/>
        <v>Reg2011Mouth - C03-C06AllSexNon-Māori</v>
      </c>
      <c r="B1468" s="42" t="s">
        <v>2</v>
      </c>
      <c r="C1468" s="43">
        <v>2011</v>
      </c>
      <c r="D1468" s="42" t="s">
        <v>31</v>
      </c>
      <c r="E1468" s="42" t="s">
        <v>3</v>
      </c>
      <c r="F1468" s="42" t="s">
        <v>11</v>
      </c>
      <c r="G1468" s="43">
        <v>68</v>
      </c>
      <c r="H1468" s="193">
        <v>1.1000000000000001</v>
      </c>
    </row>
    <row r="1469" spans="1:8" x14ac:dyDescent="0.25">
      <c r="A1469" s="25" t="str">
        <f t="shared" si="25"/>
        <v>Reg2011Mouth - C03-C06FemaleAllEth</v>
      </c>
      <c r="B1469" s="42" t="s">
        <v>2</v>
      </c>
      <c r="C1469" s="43">
        <v>2011</v>
      </c>
      <c r="D1469" s="42" t="s">
        <v>31</v>
      </c>
      <c r="E1469" s="42" t="s">
        <v>4</v>
      </c>
      <c r="F1469" s="42" t="s">
        <v>12</v>
      </c>
      <c r="G1469" s="43">
        <v>36</v>
      </c>
      <c r="H1469" s="193">
        <v>1</v>
      </c>
    </row>
    <row r="1470" spans="1:8" x14ac:dyDescent="0.25">
      <c r="A1470" s="25" t="str">
        <f t="shared" si="25"/>
        <v>Reg2011Mouth - C03-C06FemaleMāori</v>
      </c>
      <c r="B1470" s="42" t="s">
        <v>2</v>
      </c>
      <c r="C1470" s="43">
        <v>2011</v>
      </c>
      <c r="D1470" s="42" t="s">
        <v>31</v>
      </c>
      <c r="E1470" s="42" t="s">
        <v>4</v>
      </c>
      <c r="F1470" s="42" t="s">
        <v>10</v>
      </c>
      <c r="G1470" s="43">
        <v>2</v>
      </c>
      <c r="H1470" s="193">
        <v>0.6</v>
      </c>
    </row>
    <row r="1471" spans="1:8" x14ac:dyDescent="0.25">
      <c r="A1471" s="25" t="str">
        <f t="shared" si="25"/>
        <v>Reg2011Mouth - C03-C06FemaleNon-Māori</v>
      </c>
      <c r="B1471" s="42" t="s">
        <v>2</v>
      </c>
      <c r="C1471" s="43">
        <v>2011</v>
      </c>
      <c r="D1471" s="42" t="s">
        <v>31</v>
      </c>
      <c r="E1471" s="42" t="s">
        <v>4</v>
      </c>
      <c r="F1471" s="42" t="s">
        <v>11</v>
      </c>
      <c r="G1471" s="43">
        <v>34</v>
      </c>
      <c r="H1471" s="193">
        <v>1</v>
      </c>
    </row>
    <row r="1472" spans="1:8" x14ac:dyDescent="0.25">
      <c r="A1472" s="25" t="str">
        <f t="shared" si="25"/>
        <v>Reg2011Mouth - C03-C06MaleAllEth</v>
      </c>
      <c r="B1472" s="42" t="s">
        <v>2</v>
      </c>
      <c r="C1472" s="43">
        <v>2011</v>
      </c>
      <c r="D1472" s="42" t="s">
        <v>31</v>
      </c>
      <c r="E1472" s="42" t="s">
        <v>5</v>
      </c>
      <c r="F1472" s="42" t="s">
        <v>12</v>
      </c>
      <c r="G1472" s="43">
        <v>37</v>
      </c>
      <c r="H1472" s="193">
        <v>1.3</v>
      </c>
    </row>
    <row r="1473" spans="1:8" x14ac:dyDescent="0.25">
      <c r="A1473" s="25" t="str">
        <f t="shared" si="25"/>
        <v>Reg2011Mouth - C03-C06MaleMāori</v>
      </c>
      <c r="B1473" s="42" t="s">
        <v>2</v>
      </c>
      <c r="C1473" s="43">
        <v>2011</v>
      </c>
      <c r="D1473" s="42" t="s">
        <v>31</v>
      </c>
      <c r="E1473" s="42" t="s">
        <v>5</v>
      </c>
      <c r="F1473" s="42" t="s">
        <v>10</v>
      </c>
      <c r="G1473" s="43">
        <v>3</v>
      </c>
      <c r="H1473" s="193">
        <v>1.2</v>
      </c>
    </row>
    <row r="1474" spans="1:8" x14ac:dyDescent="0.25">
      <c r="A1474" s="25" t="str">
        <f t="shared" si="25"/>
        <v>Reg2011Mouth - C03-C06MaleNon-Māori</v>
      </c>
      <c r="B1474" s="42" t="s">
        <v>2</v>
      </c>
      <c r="C1474" s="43">
        <v>2011</v>
      </c>
      <c r="D1474" s="42" t="s">
        <v>31</v>
      </c>
      <c r="E1474" s="42" t="s">
        <v>5</v>
      </c>
      <c r="F1474" s="42" t="s">
        <v>11</v>
      </c>
      <c r="G1474" s="43">
        <v>34</v>
      </c>
      <c r="H1474" s="193">
        <v>1.3</v>
      </c>
    </row>
    <row r="1475" spans="1:8" x14ac:dyDescent="0.25">
      <c r="A1475" s="25" t="str">
        <f t="shared" si="25"/>
        <v>Reg2011Salivary glands - C07-C08AllSexAllEth</v>
      </c>
      <c r="B1475" s="42" t="s">
        <v>2</v>
      </c>
      <c r="C1475" s="43">
        <v>2011</v>
      </c>
      <c r="D1475" s="42" t="s">
        <v>247</v>
      </c>
      <c r="E1475" s="42" t="s">
        <v>3</v>
      </c>
      <c r="F1475" s="42" t="s">
        <v>12</v>
      </c>
      <c r="G1475" s="43">
        <v>29</v>
      </c>
      <c r="H1475" s="193">
        <v>0.5</v>
      </c>
    </row>
    <row r="1476" spans="1:8" x14ac:dyDescent="0.25">
      <c r="A1476" s="25" t="str">
        <f t="shared" si="25"/>
        <v>Reg2011Salivary glands - C07-C08AllSexMāori</v>
      </c>
      <c r="B1476" s="42" t="s">
        <v>2</v>
      </c>
      <c r="C1476" s="43">
        <v>2011</v>
      </c>
      <c r="D1476" s="42" t="s">
        <v>247</v>
      </c>
      <c r="E1476" s="42" t="s">
        <v>3</v>
      </c>
      <c r="F1476" s="42" t="s">
        <v>10</v>
      </c>
      <c r="G1476" s="43">
        <v>3</v>
      </c>
      <c r="H1476" s="193">
        <v>0.5</v>
      </c>
    </row>
    <row r="1477" spans="1:8" x14ac:dyDescent="0.25">
      <c r="A1477" s="25" t="str">
        <f t="shared" si="25"/>
        <v>Reg2011Salivary glands - C07-C08AllSexNon-Māori</v>
      </c>
      <c r="B1477" s="42" t="s">
        <v>2</v>
      </c>
      <c r="C1477" s="43">
        <v>2011</v>
      </c>
      <c r="D1477" s="42" t="s">
        <v>247</v>
      </c>
      <c r="E1477" s="42" t="s">
        <v>3</v>
      </c>
      <c r="F1477" s="42" t="s">
        <v>11</v>
      </c>
      <c r="G1477" s="43">
        <v>26</v>
      </c>
      <c r="H1477" s="193">
        <v>0.4</v>
      </c>
    </row>
    <row r="1478" spans="1:8" x14ac:dyDescent="0.25">
      <c r="A1478" s="25" t="str">
        <f t="shared" si="25"/>
        <v>Reg2011Salivary glands - C07-C08FemaleAllEth</v>
      </c>
      <c r="B1478" s="42" t="s">
        <v>2</v>
      </c>
      <c r="C1478" s="43">
        <v>2011</v>
      </c>
      <c r="D1478" s="42" t="s">
        <v>247</v>
      </c>
      <c r="E1478" s="42" t="s">
        <v>4</v>
      </c>
      <c r="F1478" s="42" t="s">
        <v>12</v>
      </c>
      <c r="G1478" s="43">
        <v>13</v>
      </c>
      <c r="H1478" s="193">
        <v>0.4</v>
      </c>
    </row>
    <row r="1479" spans="1:8" x14ac:dyDescent="0.25">
      <c r="A1479" s="25" t="str">
        <f t="shared" si="25"/>
        <v>Reg2011Salivary glands - C07-C08FemaleMāori</v>
      </c>
      <c r="B1479" s="42" t="s">
        <v>2</v>
      </c>
      <c r="C1479" s="43">
        <v>2011</v>
      </c>
      <c r="D1479" s="42" t="s">
        <v>247</v>
      </c>
      <c r="E1479" s="42" t="s">
        <v>4</v>
      </c>
      <c r="F1479" s="42" t="s">
        <v>10</v>
      </c>
      <c r="G1479" s="43">
        <v>1</v>
      </c>
      <c r="H1479" s="193">
        <v>0.3</v>
      </c>
    </row>
    <row r="1480" spans="1:8" x14ac:dyDescent="0.25">
      <c r="A1480" s="25" t="str">
        <f t="shared" si="25"/>
        <v>Reg2011Salivary glands - C07-C08FemaleNon-Māori</v>
      </c>
      <c r="B1480" s="42" t="s">
        <v>2</v>
      </c>
      <c r="C1480" s="43">
        <v>2011</v>
      </c>
      <c r="D1480" s="42" t="s">
        <v>247</v>
      </c>
      <c r="E1480" s="42" t="s">
        <v>4</v>
      </c>
      <c r="F1480" s="42" t="s">
        <v>11</v>
      </c>
      <c r="G1480" s="43">
        <v>12</v>
      </c>
      <c r="H1480" s="193">
        <v>0.4</v>
      </c>
    </row>
    <row r="1481" spans="1:8" x14ac:dyDescent="0.25">
      <c r="A1481" s="25" t="str">
        <f t="shared" si="25"/>
        <v>Reg2011Salivary glands - C07-C08MaleAllEth</v>
      </c>
      <c r="B1481" s="42" t="s">
        <v>2</v>
      </c>
      <c r="C1481" s="43">
        <v>2011</v>
      </c>
      <c r="D1481" s="42" t="s">
        <v>247</v>
      </c>
      <c r="E1481" s="42" t="s">
        <v>5</v>
      </c>
      <c r="F1481" s="42" t="s">
        <v>12</v>
      </c>
      <c r="G1481" s="43">
        <v>16</v>
      </c>
      <c r="H1481" s="193">
        <v>0.5</v>
      </c>
    </row>
    <row r="1482" spans="1:8" x14ac:dyDescent="0.25">
      <c r="A1482" s="25" t="str">
        <f t="shared" si="25"/>
        <v>Reg2011Salivary glands - C07-C08MaleMāori</v>
      </c>
      <c r="B1482" s="42" t="s">
        <v>2</v>
      </c>
      <c r="C1482" s="43">
        <v>2011</v>
      </c>
      <c r="D1482" s="42" t="s">
        <v>247</v>
      </c>
      <c r="E1482" s="42" t="s">
        <v>5</v>
      </c>
      <c r="F1482" s="42" t="s">
        <v>10</v>
      </c>
      <c r="G1482" s="43">
        <v>2</v>
      </c>
      <c r="H1482" s="193">
        <v>0.7</v>
      </c>
    </row>
    <row r="1483" spans="1:8" x14ac:dyDescent="0.25">
      <c r="A1483" s="25" t="str">
        <f t="shared" si="25"/>
        <v>Reg2011Salivary glands - C07-C08MaleNon-Māori</v>
      </c>
      <c r="B1483" s="42" t="s">
        <v>2</v>
      </c>
      <c r="C1483" s="43">
        <v>2011</v>
      </c>
      <c r="D1483" s="42" t="s">
        <v>247</v>
      </c>
      <c r="E1483" s="42" t="s">
        <v>5</v>
      </c>
      <c r="F1483" s="42" t="s">
        <v>11</v>
      </c>
      <c r="G1483" s="43">
        <v>14</v>
      </c>
      <c r="H1483" s="193">
        <v>0.5</v>
      </c>
    </row>
    <row r="1484" spans="1:8" x14ac:dyDescent="0.25">
      <c r="A1484" s="25" t="str">
        <f t="shared" si="25"/>
        <v>Reg2011Tonsils - C09AllSexAllEth</v>
      </c>
      <c r="B1484" s="42" t="s">
        <v>2</v>
      </c>
      <c r="C1484" s="43">
        <v>2011</v>
      </c>
      <c r="D1484" s="42" t="s">
        <v>248</v>
      </c>
      <c r="E1484" s="42" t="s">
        <v>3</v>
      </c>
      <c r="F1484" s="42" t="s">
        <v>12</v>
      </c>
      <c r="G1484" s="43">
        <v>57</v>
      </c>
      <c r="H1484" s="193">
        <v>1</v>
      </c>
    </row>
    <row r="1485" spans="1:8" x14ac:dyDescent="0.25">
      <c r="A1485" s="25" t="str">
        <f t="shared" si="25"/>
        <v>Reg2011Tonsils - C09AllSexMāori</v>
      </c>
      <c r="B1485" s="42" t="s">
        <v>2</v>
      </c>
      <c r="C1485" s="43">
        <v>2011</v>
      </c>
      <c r="D1485" s="42" t="s">
        <v>248</v>
      </c>
      <c r="E1485" s="42" t="s">
        <v>3</v>
      </c>
      <c r="F1485" s="42" t="s">
        <v>10</v>
      </c>
      <c r="G1485" s="43">
        <v>5</v>
      </c>
      <c r="H1485" s="193">
        <v>0.8</v>
      </c>
    </row>
    <row r="1486" spans="1:8" x14ac:dyDescent="0.25">
      <c r="A1486" s="25" t="str">
        <f t="shared" si="25"/>
        <v>Reg2011Tonsils - C09AllSexNon-Māori</v>
      </c>
      <c r="B1486" s="42" t="s">
        <v>2</v>
      </c>
      <c r="C1486" s="43">
        <v>2011</v>
      </c>
      <c r="D1486" s="42" t="s">
        <v>248</v>
      </c>
      <c r="E1486" s="42" t="s">
        <v>3</v>
      </c>
      <c r="F1486" s="42" t="s">
        <v>11</v>
      </c>
      <c r="G1486" s="43">
        <v>52</v>
      </c>
      <c r="H1486" s="193">
        <v>1</v>
      </c>
    </row>
    <row r="1487" spans="1:8" x14ac:dyDescent="0.25">
      <c r="A1487" s="25" t="str">
        <f t="shared" si="25"/>
        <v>Reg2011Tonsils - C09FemaleAllEth</v>
      </c>
      <c r="B1487" s="42" t="s">
        <v>2</v>
      </c>
      <c r="C1487" s="43">
        <v>2011</v>
      </c>
      <c r="D1487" s="42" t="s">
        <v>248</v>
      </c>
      <c r="E1487" s="42" t="s">
        <v>4</v>
      </c>
      <c r="F1487" s="42" t="s">
        <v>12</v>
      </c>
      <c r="G1487" s="43">
        <v>9</v>
      </c>
      <c r="H1487" s="193">
        <v>0.3</v>
      </c>
    </row>
    <row r="1488" spans="1:8" x14ac:dyDescent="0.25">
      <c r="A1488" s="25" t="str">
        <f t="shared" si="25"/>
        <v>Reg2011Tonsils - C09FemaleMāori</v>
      </c>
      <c r="B1488" s="42" t="s">
        <v>2</v>
      </c>
      <c r="C1488" s="43">
        <v>2011</v>
      </c>
      <c r="D1488" s="42" t="s">
        <v>248</v>
      </c>
      <c r="E1488" s="42" t="s">
        <v>4</v>
      </c>
      <c r="F1488" s="42" t="s">
        <v>10</v>
      </c>
      <c r="G1488" s="43">
        <v>1</v>
      </c>
      <c r="H1488" s="193">
        <v>0.3</v>
      </c>
    </row>
    <row r="1489" spans="1:8" x14ac:dyDescent="0.25">
      <c r="A1489" s="25" t="str">
        <f t="shared" si="25"/>
        <v>Reg2011Tonsils - C09FemaleNon-Māori</v>
      </c>
      <c r="B1489" s="42" t="s">
        <v>2</v>
      </c>
      <c r="C1489" s="43">
        <v>2011</v>
      </c>
      <c r="D1489" s="42" t="s">
        <v>248</v>
      </c>
      <c r="E1489" s="42" t="s">
        <v>4</v>
      </c>
      <c r="F1489" s="42" t="s">
        <v>11</v>
      </c>
      <c r="G1489" s="43">
        <v>8</v>
      </c>
      <c r="H1489" s="193">
        <v>0.3</v>
      </c>
    </row>
    <row r="1490" spans="1:8" x14ac:dyDescent="0.25">
      <c r="A1490" s="25" t="str">
        <f t="shared" si="25"/>
        <v>Reg2011Tonsils - C09MaleAllEth</v>
      </c>
      <c r="B1490" s="42" t="s">
        <v>2</v>
      </c>
      <c r="C1490" s="43">
        <v>2011</v>
      </c>
      <c r="D1490" s="42" t="s">
        <v>248</v>
      </c>
      <c r="E1490" s="42" t="s">
        <v>5</v>
      </c>
      <c r="F1490" s="42" t="s">
        <v>12</v>
      </c>
      <c r="G1490" s="43">
        <v>48</v>
      </c>
      <c r="H1490" s="193">
        <v>1.7</v>
      </c>
    </row>
    <row r="1491" spans="1:8" x14ac:dyDescent="0.25">
      <c r="A1491" s="25" t="str">
        <f t="shared" si="25"/>
        <v>Reg2011Tonsils - C09MaleMāori</v>
      </c>
      <c r="B1491" s="42" t="s">
        <v>2</v>
      </c>
      <c r="C1491" s="43">
        <v>2011</v>
      </c>
      <c r="D1491" s="42" t="s">
        <v>248</v>
      </c>
      <c r="E1491" s="42" t="s">
        <v>5</v>
      </c>
      <c r="F1491" s="42" t="s">
        <v>10</v>
      </c>
      <c r="G1491" s="43">
        <v>4</v>
      </c>
      <c r="H1491" s="193">
        <v>1.3</v>
      </c>
    </row>
    <row r="1492" spans="1:8" x14ac:dyDescent="0.25">
      <c r="A1492" s="25" t="str">
        <f t="shared" si="25"/>
        <v>Reg2011Tonsils - C09MaleNon-Māori</v>
      </c>
      <c r="B1492" s="42" t="s">
        <v>2</v>
      </c>
      <c r="C1492" s="43">
        <v>2011</v>
      </c>
      <c r="D1492" s="42" t="s">
        <v>248</v>
      </c>
      <c r="E1492" s="42" t="s">
        <v>5</v>
      </c>
      <c r="F1492" s="42" t="s">
        <v>11</v>
      </c>
      <c r="G1492" s="43">
        <v>44</v>
      </c>
      <c r="H1492" s="193">
        <v>1.7</v>
      </c>
    </row>
    <row r="1493" spans="1:8" x14ac:dyDescent="0.25">
      <c r="A1493" s="25" t="str">
        <f t="shared" si="25"/>
        <v>Reg2011Oropharynx - C10AllSexAllEth</v>
      </c>
      <c r="B1493" s="42" t="s">
        <v>2</v>
      </c>
      <c r="C1493" s="43">
        <v>2011</v>
      </c>
      <c r="D1493" s="42" t="s">
        <v>34</v>
      </c>
      <c r="E1493" s="42" t="s">
        <v>3</v>
      </c>
      <c r="F1493" s="42" t="s">
        <v>12</v>
      </c>
      <c r="G1493" s="43">
        <v>13</v>
      </c>
      <c r="H1493" s="193">
        <v>0.2</v>
      </c>
    </row>
    <row r="1494" spans="1:8" x14ac:dyDescent="0.25">
      <c r="A1494" s="25" t="str">
        <f t="shared" si="25"/>
        <v>Reg2011Oropharynx - C10AllSexMāori</v>
      </c>
      <c r="B1494" s="42" t="s">
        <v>2</v>
      </c>
      <c r="C1494" s="43">
        <v>2011</v>
      </c>
      <c r="D1494" s="42" t="s">
        <v>34</v>
      </c>
      <c r="E1494" s="42" t="s">
        <v>3</v>
      </c>
      <c r="F1494" s="42" t="s">
        <v>10</v>
      </c>
      <c r="G1494" s="43">
        <v>1</v>
      </c>
      <c r="H1494" s="193">
        <v>0.2</v>
      </c>
    </row>
    <row r="1495" spans="1:8" x14ac:dyDescent="0.25">
      <c r="A1495" s="25" t="str">
        <f t="shared" si="25"/>
        <v>Reg2011Oropharynx - C10AllSexNon-Māori</v>
      </c>
      <c r="B1495" s="42" t="s">
        <v>2</v>
      </c>
      <c r="C1495" s="43">
        <v>2011</v>
      </c>
      <c r="D1495" s="42" t="s">
        <v>34</v>
      </c>
      <c r="E1495" s="42" t="s">
        <v>3</v>
      </c>
      <c r="F1495" s="42" t="s">
        <v>11</v>
      </c>
      <c r="G1495" s="43">
        <v>12</v>
      </c>
      <c r="H1495" s="193">
        <v>0.2</v>
      </c>
    </row>
    <row r="1496" spans="1:8" x14ac:dyDescent="0.25">
      <c r="A1496" s="25" t="str">
        <f t="shared" si="25"/>
        <v>Reg2011Oropharynx - C10FemaleAllEth</v>
      </c>
      <c r="B1496" s="42" t="s">
        <v>2</v>
      </c>
      <c r="C1496" s="43">
        <v>2011</v>
      </c>
      <c r="D1496" s="42" t="s">
        <v>34</v>
      </c>
      <c r="E1496" s="42" t="s">
        <v>4</v>
      </c>
      <c r="F1496" s="42" t="s">
        <v>12</v>
      </c>
      <c r="G1496" s="43">
        <v>3</v>
      </c>
      <c r="H1496" s="193">
        <v>0.1</v>
      </c>
    </row>
    <row r="1497" spans="1:8" x14ac:dyDescent="0.25">
      <c r="A1497" s="25" t="str">
        <f t="shared" si="25"/>
        <v>Reg2011Oropharynx - C10FemaleMāori</v>
      </c>
      <c r="B1497" s="42" t="s">
        <v>2</v>
      </c>
      <c r="C1497" s="43">
        <v>2011</v>
      </c>
      <c r="D1497" s="42" t="s">
        <v>34</v>
      </c>
      <c r="E1497" s="42" t="s">
        <v>4</v>
      </c>
      <c r="F1497" s="42" t="s">
        <v>10</v>
      </c>
      <c r="G1497" s="43">
        <v>0</v>
      </c>
      <c r="H1497" s="193">
        <v>0</v>
      </c>
    </row>
    <row r="1498" spans="1:8" x14ac:dyDescent="0.25">
      <c r="A1498" s="25" t="str">
        <f t="shared" si="25"/>
        <v>Reg2011Oropharynx - C10FemaleNon-Māori</v>
      </c>
      <c r="B1498" s="42" t="s">
        <v>2</v>
      </c>
      <c r="C1498" s="43">
        <v>2011</v>
      </c>
      <c r="D1498" s="42" t="s">
        <v>34</v>
      </c>
      <c r="E1498" s="42" t="s">
        <v>4</v>
      </c>
      <c r="F1498" s="42" t="s">
        <v>11</v>
      </c>
      <c r="G1498" s="43">
        <v>3</v>
      </c>
      <c r="H1498" s="193">
        <v>0.1</v>
      </c>
    </row>
    <row r="1499" spans="1:8" x14ac:dyDescent="0.25">
      <c r="A1499" s="25" t="str">
        <f t="shared" si="25"/>
        <v>Reg2011Oropharynx - C10MaleAllEth</v>
      </c>
      <c r="B1499" s="42" t="s">
        <v>2</v>
      </c>
      <c r="C1499" s="43">
        <v>2011</v>
      </c>
      <c r="D1499" s="42" t="s">
        <v>34</v>
      </c>
      <c r="E1499" s="42" t="s">
        <v>5</v>
      </c>
      <c r="F1499" s="42" t="s">
        <v>12</v>
      </c>
      <c r="G1499" s="43">
        <v>10</v>
      </c>
      <c r="H1499" s="193">
        <v>0.3</v>
      </c>
    </row>
    <row r="1500" spans="1:8" x14ac:dyDescent="0.25">
      <c r="A1500" s="25" t="str">
        <f t="shared" si="25"/>
        <v>Reg2011Oropharynx - C10MaleMāori</v>
      </c>
      <c r="B1500" s="42" t="s">
        <v>2</v>
      </c>
      <c r="C1500" s="43">
        <v>2011</v>
      </c>
      <c r="D1500" s="42" t="s">
        <v>34</v>
      </c>
      <c r="E1500" s="42" t="s">
        <v>5</v>
      </c>
      <c r="F1500" s="42" t="s">
        <v>10</v>
      </c>
      <c r="G1500" s="43">
        <v>1</v>
      </c>
      <c r="H1500" s="193">
        <v>0.4</v>
      </c>
    </row>
    <row r="1501" spans="1:8" x14ac:dyDescent="0.25">
      <c r="A1501" s="25" t="str">
        <f t="shared" si="25"/>
        <v>Reg2011Oropharynx - C10MaleNon-Māori</v>
      </c>
      <c r="B1501" s="42" t="s">
        <v>2</v>
      </c>
      <c r="C1501" s="43">
        <v>2011</v>
      </c>
      <c r="D1501" s="42" t="s">
        <v>34</v>
      </c>
      <c r="E1501" s="42" t="s">
        <v>5</v>
      </c>
      <c r="F1501" s="42" t="s">
        <v>11</v>
      </c>
      <c r="G1501" s="43">
        <v>9</v>
      </c>
      <c r="H1501" s="193">
        <v>0.3</v>
      </c>
    </row>
    <row r="1502" spans="1:8" x14ac:dyDescent="0.25">
      <c r="A1502" s="25" t="str">
        <f t="shared" si="25"/>
        <v>Reg2011Nasopharynx - C11AllSexAllEth</v>
      </c>
      <c r="B1502" s="42" t="s">
        <v>2</v>
      </c>
      <c r="C1502" s="43">
        <v>2011</v>
      </c>
      <c r="D1502" s="42" t="s">
        <v>32</v>
      </c>
      <c r="E1502" s="42" t="s">
        <v>3</v>
      </c>
      <c r="F1502" s="42" t="s">
        <v>12</v>
      </c>
      <c r="G1502" s="43">
        <v>27</v>
      </c>
      <c r="H1502" s="193">
        <v>0.5</v>
      </c>
    </row>
    <row r="1503" spans="1:8" x14ac:dyDescent="0.25">
      <c r="A1503" s="25" t="str">
        <f t="shared" si="25"/>
        <v>Reg2011Nasopharynx - C11AllSexMāori</v>
      </c>
      <c r="B1503" s="42" t="s">
        <v>2</v>
      </c>
      <c r="C1503" s="43">
        <v>2011</v>
      </c>
      <c r="D1503" s="42" t="s">
        <v>32</v>
      </c>
      <c r="E1503" s="42" t="s">
        <v>3</v>
      </c>
      <c r="F1503" s="42" t="s">
        <v>10</v>
      </c>
      <c r="G1503" s="43">
        <v>2</v>
      </c>
      <c r="H1503" s="193">
        <v>0.3</v>
      </c>
    </row>
    <row r="1504" spans="1:8" x14ac:dyDescent="0.25">
      <c r="A1504" s="25" t="str">
        <f t="shared" si="25"/>
        <v>Reg2011Nasopharynx - C11AllSexNon-Māori</v>
      </c>
      <c r="B1504" s="42" t="s">
        <v>2</v>
      </c>
      <c r="C1504" s="43">
        <v>2011</v>
      </c>
      <c r="D1504" s="42" t="s">
        <v>32</v>
      </c>
      <c r="E1504" s="42" t="s">
        <v>3</v>
      </c>
      <c r="F1504" s="42" t="s">
        <v>11</v>
      </c>
      <c r="G1504" s="43">
        <v>25</v>
      </c>
      <c r="H1504" s="193">
        <v>0.5</v>
      </c>
    </row>
    <row r="1505" spans="1:8" x14ac:dyDescent="0.25">
      <c r="A1505" s="25" t="str">
        <f t="shared" si="25"/>
        <v>Reg2011Nasopharynx - C11FemaleAllEth</v>
      </c>
      <c r="B1505" s="42" t="s">
        <v>2</v>
      </c>
      <c r="C1505" s="43">
        <v>2011</v>
      </c>
      <c r="D1505" s="42" t="s">
        <v>32</v>
      </c>
      <c r="E1505" s="42" t="s">
        <v>4</v>
      </c>
      <c r="F1505" s="42" t="s">
        <v>12</v>
      </c>
      <c r="G1505" s="43">
        <v>9</v>
      </c>
      <c r="H1505" s="193">
        <v>0.4</v>
      </c>
    </row>
    <row r="1506" spans="1:8" x14ac:dyDescent="0.25">
      <c r="A1506" s="25" t="str">
        <f t="shared" si="25"/>
        <v>Reg2011Nasopharynx - C11FemaleMāori</v>
      </c>
      <c r="B1506" s="42" t="s">
        <v>2</v>
      </c>
      <c r="C1506" s="43">
        <v>2011</v>
      </c>
      <c r="D1506" s="42" t="s">
        <v>32</v>
      </c>
      <c r="E1506" s="42" t="s">
        <v>4</v>
      </c>
      <c r="F1506" s="42" t="s">
        <v>10</v>
      </c>
      <c r="G1506" s="43">
        <v>0</v>
      </c>
      <c r="H1506" s="193">
        <v>0</v>
      </c>
    </row>
    <row r="1507" spans="1:8" x14ac:dyDescent="0.25">
      <c r="A1507" s="25" t="str">
        <f t="shared" si="25"/>
        <v>Reg2011Nasopharynx - C11FemaleNon-Māori</v>
      </c>
      <c r="B1507" s="42" t="s">
        <v>2</v>
      </c>
      <c r="C1507" s="43">
        <v>2011</v>
      </c>
      <c r="D1507" s="42" t="s">
        <v>32</v>
      </c>
      <c r="E1507" s="42" t="s">
        <v>4</v>
      </c>
      <c r="F1507" s="42" t="s">
        <v>11</v>
      </c>
      <c r="G1507" s="43">
        <v>9</v>
      </c>
      <c r="H1507" s="193">
        <v>0.4</v>
      </c>
    </row>
    <row r="1508" spans="1:8" x14ac:dyDescent="0.25">
      <c r="A1508" s="25" t="str">
        <f t="shared" si="25"/>
        <v>Reg2011Nasopharynx - C11MaleAllEth</v>
      </c>
      <c r="B1508" s="42" t="s">
        <v>2</v>
      </c>
      <c r="C1508" s="43">
        <v>2011</v>
      </c>
      <c r="D1508" s="42" t="s">
        <v>32</v>
      </c>
      <c r="E1508" s="42" t="s">
        <v>5</v>
      </c>
      <c r="F1508" s="42" t="s">
        <v>12</v>
      </c>
      <c r="G1508" s="43">
        <v>18</v>
      </c>
      <c r="H1508" s="193">
        <v>0.7</v>
      </c>
    </row>
    <row r="1509" spans="1:8" x14ac:dyDescent="0.25">
      <c r="A1509" s="25" t="str">
        <f t="shared" si="25"/>
        <v>Reg2011Nasopharynx - C11MaleMāori</v>
      </c>
      <c r="B1509" s="42" t="s">
        <v>2</v>
      </c>
      <c r="C1509" s="43">
        <v>2011</v>
      </c>
      <c r="D1509" s="42" t="s">
        <v>32</v>
      </c>
      <c r="E1509" s="42" t="s">
        <v>5</v>
      </c>
      <c r="F1509" s="42" t="s">
        <v>10</v>
      </c>
      <c r="G1509" s="43">
        <v>2</v>
      </c>
      <c r="H1509" s="193">
        <v>0.7</v>
      </c>
    </row>
    <row r="1510" spans="1:8" x14ac:dyDescent="0.25">
      <c r="A1510" s="25" t="str">
        <f t="shared" si="25"/>
        <v>Reg2011Nasopharynx - C11MaleNon-Māori</v>
      </c>
      <c r="B1510" s="42" t="s">
        <v>2</v>
      </c>
      <c r="C1510" s="43">
        <v>2011</v>
      </c>
      <c r="D1510" s="42" t="s">
        <v>32</v>
      </c>
      <c r="E1510" s="42" t="s">
        <v>5</v>
      </c>
      <c r="F1510" s="42" t="s">
        <v>11</v>
      </c>
      <c r="G1510" s="43">
        <v>16</v>
      </c>
      <c r="H1510" s="193">
        <v>0.7</v>
      </c>
    </row>
    <row r="1511" spans="1:8" x14ac:dyDescent="0.25">
      <c r="A1511" s="25" t="str">
        <f t="shared" ref="A1511:A1574" si="26">B1511&amp;C1511&amp;D1511&amp;E1511&amp;F1511</f>
        <v>Reg2011Pyriform sinus - C12AllSexAllEth</v>
      </c>
      <c r="B1511" s="42" t="s">
        <v>2</v>
      </c>
      <c r="C1511" s="43">
        <v>2011</v>
      </c>
      <c r="D1511" s="42" t="s">
        <v>249</v>
      </c>
      <c r="E1511" s="42" t="s">
        <v>3</v>
      </c>
      <c r="F1511" s="42" t="s">
        <v>12</v>
      </c>
      <c r="G1511" s="43">
        <v>10</v>
      </c>
      <c r="H1511" s="193">
        <v>0.2</v>
      </c>
    </row>
    <row r="1512" spans="1:8" x14ac:dyDescent="0.25">
      <c r="A1512" s="25" t="str">
        <f t="shared" si="26"/>
        <v>Reg2011Pyriform sinus - C12AllSexMāori</v>
      </c>
      <c r="B1512" s="42" t="s">
        <v>2</v>
      </c>
      <c r="C1512" s="43">
        <v>2011</v>
      </c>
      <c r="D1512" s="42" t="s">
        <v>249</v>
      </c>
      <c r="E1512" s="42" t="s">
        <v>3</v>
      </c>
      <c r="F1512" s="42" t="s">
        <v>10</v>
      </c>
      <c r="G1512" s="43">
        <v>1</v>
      </c>
      <c r="H1512" s="193">
        <v>0.2</v>
      </c>
    </row>
    <row r="1513" spans="1:8" x14ac:dyDescent="0.25">
      <c r="A1513" s="25" t="str">
        <f t="shared" si="26"/>
        <v>Reg2011Pyriform sinus - C12AllSexNon-Māori</v>
      </c>
      <c r="B1513" s="42" t="s">
        <v>2</v>
      </c>
      <c r="C1513" s="43">
        <v>2011</v>
      </c>
      <c r="D1513" s="42" t="s">
        <v>249</v>
      </c>
      <c r="E1513" s="42" t="s">
        <v>3</v>
      </c>
      <c r="F1513" s="42" t="s">
        <v>11</v>
      </c>
      <c r="G1513" s="43">
        <v>9</v>
      </c>
      <c r="H1513" s="193">
        <v>0.2</v>
      </c>
    </row>
    <row r="1514" spans="1:8" x14ac:dyDescent="0.25">
      <c r="A1514" s="25" t="str">
        <f t="shared" si="26"/>
        <v>Reg2011Pyriform sinus - C12FemaleAllEth</v>
      </c>
      <c r="B1514" s="42" t="s">
        <v>2</v>
      </c>
      <c r="C1514" s="43">
        <v>2011</v>
      </c>
      <c r="D1514" s="42" t="s">
        <v>249</v>
      </c>
      <c r="E1514" s="42" t="s">
        <v>4</v>
      </c>
      <c r="F1514" s="42" t="s">
        <v>12</v>
      </c>
      <c r="G1514" s="43">
        <v>3</v>
      </c>
      <c r="H1514" s="193">
        <v>0.1</v>
      </c>
    </row>
    <row r="1515" spans="1:8" x14ac:dyDescent="0.25">
      <c r="A1515" s="25" t="str">
        <f t="shared" si="26"/>
        <v>Reg2011Pyriform sinus - C12FemaleMāori</v>
      </c>
      <c r="B1515" s="42" t="s">
        <v>2</v>
      </c>
      <c r="C1515" s="43">
        <v>2011</v>
      </c>
      <c r="D1515" s="42" t="s">
        <v>249</v>
      </c>
      <c r="E1515" s="42" t="s">
        <v>4</v>
      </c>
      <c r="F1515" s="42" t="s">
        <v>10</v>
      </c>
      <c r="G1515" s="43">
        <v>0</v>
      </c>
      <c r="H1515" s="193">
        <v>0</v>
      </c>
    </row>
    <row r="1516" spans="1:8" x14ac:dyDescent="0.25">
      <c r="A1516" s="25" t="str">
        <f t="shared" si="26"/>
        <v>Reg2011Pyriform sinus - C12FemaleNon-Māori</v>
      </c>
      <c r="B1516" s="42" t="s">
        <v>2</v>
      </c>
      <c r="C1516" s="43">
        <v>2011</v>
      </c>
      <c r="D1516" s="42" t="s">
        <v>249</v>
      </c>
      <c r="E1516" s="42" t="s">
        <v>4</v>
      </c>
      <c r="F1516" s="42" t="s">
        <v>11</v>
      </c>
      <c r="G1516" s="43">
        <v>3</v>
      </c>
      <c r="H1516" s="193">
        <v>0.1</v>
      </c>
    </row>
    <row r="1517" spans="1:8" x14ac:dyDescent="0.25">
      <c r="A1517" s="25" t="str">
        <f t="shared" si="26"/>
        <v>Reg2011Pyriform sinus - C12MaleAllEth</v>
      </c>
      <c r="B1517" s="42" t="s">
        <v>2</v>
      </c>
      <c r="C1517" s="43">
        <v>2011</v>
      </c>
      <c r="D1517" s="42" t="s">
        <v>249</v>
      </c>
      <c r="E1517" s="42" t="s">
        <v>5</v>
      </c>
      <c r="F1517" s="42" t="s">
        <v>12</v>
      </c>
      <c r="G1517" s="43">
        <v>7</v>
      </c>
      <c r="H1517" s="193">
        <v>0.2</v>
      </c>
    </row>
    <row r="1518" spans="1:8" x14ac:dyDescent="0.25">
      <c r="A1518" s="25" t="str">
        <f t="shared" si="26"/>
        <v>Reg2011Pyriform sinus - C12MaleMāori</v>
      </c>
      <c r="B1518" s="42" t="s">
        <v>2</v>
      </c>
      <c r="C1518" s="43">
        <v>2011</v>
      </c>
      <c r="D1518" s="42" t="s">
        <v>249</v>
      </c>
      <c r="E1518" s="42" t="s">
        <v>5</v>
      </c>
      <c r="F1518" s="42" t="s">
        <v>10</v>
      </c>
      <c r="G1518" s="43">
        <v>1</v>
      </c>
      <c r="H1518" s="193">
        <v>0.3</v>
      </c>
    </row>
    <row r="1519" spans="1:8" x14ac:dyDescent="0.25">
      <c r="A1519" s="25" t="str">
        <f t="shared" si="26"/>
        <v>Reg2011Pyriform sinus - C12MaleNon-Māori</v>
      </c>
      <c r="B1519" s="42" t="s">
        <v>2</v>
      </c>
      <c r="C1519" s="43">
        <v>2011</v>
      </c>
      <c r="D1519" s="42" t="s">
        <v>249</v>
      </c>
      <c r="E1519" s="42" t="s">
        <v>5</v>
      </c>
      <c r="F1519" s="42" t="s">
        <v>11</v>
      </c>
      <c r="G1519" s="43">
        <v>6</v>
      </c>
      <c r="H1519" s="193">
        <v>0.2</v>
      </c>
    </row>
    <row r="1520" spans="1:8" x14ac:dyDescent="0.25">
      <c r="A1520" s="25" t="str">
        <f t="shared" si="26"/>
        <v>Reg2011Hypopharynx - C13AllSexAllEth</v>
      </c>
      <c r="B1520" s="42" t="s">
        <v>2</v>
      </c>
      <c r="C1520" s="43">
        <v>2011</v>
      </c>
      <c r="D1520" s="42" t="s">
        <v>24</v>
      </c>
      <c r="E1520" s="42" t="s">
        <v>3</v>
      </c>
      <c r="F1520" s="42" t="s">
        <v>12</v>
      </c>
      <c r="G1520" s="43">
        <v>11</v>
      </c>
      <c r="H1520" s="193">
        <v>0.2</v>
      </c>
    </row>
    <row r="1521" spans="1:8" x14ac:dyDescent="0.25">
      <c r="A1521" s="25" t="str">
        <f t="shared" si="26"/>
        <v>Reg2011Hypopharynx - C13AllSexMāori</v>
      </c>
      <c r="B1521" s="42" t="s">
        <v>2</v>
      </c>
      <c r="C1521" s="43">
        <v>2011</v>
      </c>
      <c r="D1521" s="42" t="s">
        <v>24</v>
      </c>
      <c r="E1521" s="42" t="s">
        <v>3</v>
      </c>
      <c r="F1521" s="42" t="s">
        <v>10</v>
      </c>
      <c r="G1521" s="43">
        <v>1</v>
      </c>
      <c r="H1521" s="193">
        <v>0.2</v>
      </c>
    </row>
    <row r="1522" spans="1:8" x14ac:dyDescent="0.25">
      <c r="A1522" s="25" t="str">
        <f t="shared" si="26"/>
        <v>Reg2011Hypopharynx - C13AllSexNon-Māori</v>
      </c>
      <c r="B1522" s="42" t="s">
        <v>2</v>
      </c>
      <c r="C1522" s="43">
        <v>2011</v>
      </c>
      <c r="D1522" s="42" t="s">
        <v>24</v>
      </c>
      <c r="E1522" s="42" t="s">
        <v>3</v>
      </c>
      <c r="F1522" s="42" t="s">
        <v>11</v>
      </c>
      <c r="G1522" s="43">
        <v>10</v>
      </c>
      <c r="H1522" s="193">
        <v>0.1</v>
      </c>
    </row>
    <row r="1523" spans="1:8" x14ac:dyDescent="0.25">
      <c r="A1523" s="25" t="str">
        <f t="shared" si="26"/>
        <v>Reg2011Hypopharynx - C13FemaleAllEth</v>
      </c>
      <c r="B1523" s="42" t="s">
        <v>2</v>
      </c>
      <c r="C1523" s="43">
        <v>2011</v>
      </c>
      <c r="D1523" s="42" t="s">
        <v>24</v>
      </c>
      <c r="E1523" s="42" t="s">
        <v>4</v>
      </c>
      <c r="F1523" s="42" t="s">
        <v>12</v>
      </c>
      <c r="G1523" s="43">
        <v>4</v>
      </c>
      <c r="H1523" s="193">
        <v>0.1</v>
      </c>
    </row>
    <row r="1524" spans="1:8" x14ac:dyDescent="0.25">
      <c r="A1524" s="25" t="str">
        <f t="shared" si="26"/>
        <v>Reg2011Hypopharynx - C13FemaleMāori</v>
      </c>
      <c r="B1524" s="42" t="s">
        <v>2</v>
      </c>
      <c r="C1524" s="43">
        <v>2011</v>
      </c>
      <c r="D1524" s="42" t="s">
        <v>24</v>
      </c>
      <c r="E1524" s="42" t="s">
        <v>4</v>
      </c>
      <c r="F1524" s="42" t="s">
        <v>10</v>
      </c>
      <c r="G1524" s="43">
        <v>0</v>
      </c>
      <c r="H1524" s="193">
        <v>0</v>
      </c>
    </row>
    <row r="1525" spans="1:8" x14ac:dyDescent="0.25">
      <c r="A1525" s="25" t="str">
        <f t="shared" si="26"/>
        <v>Reg2011Hypopharynx - C13FemaleNon-Māori</v>
      </c>
      <c r="B1525" s="42" t="s">
        <v>2</v>
      </c>
      <c r="C1525" s="43">
        <v>2011</v>
      </c>
      <c r="D1525" s="42" t="s">
        <v>24</v>
      </c>
      <c r="E1525" s="42" t="s">
        <v>4</v>
      </c>
      <c r="F1525" s="42" t="s">
        <v>11</v>
      </c>
      <c r="G1525" s="43">
        <v>4</v>
      </c>
      <c r="H1525" s="193">
        <v>0.1</v>
      </c>
    </row>
    <row r="1526" spans="1:8" x14ac:dyDescent="0.25">
      <c r="A1526" s="25" t="str">
        <f t="shared" si="26"/>
        <v>Reg2011Hypopharynx - C13MaleAllEth</v>
      </c>
      <c r="B1526" s="42" t="s">
        <v>2</v>
      </c>
      <c r="C1526" s="43">
        <v>2011</v>
      </c>
      <c r="D1526" s="42" t="s">
        <v>24</v>
      </c>
      <c r="E1526" s="42" t="s">
        <v>5</v>
      </c>
      <c r="F1526" s="42" t="s">
        <v>12</v>
      </c>
      <c r="G1526" s="43">
        <v>7</v>
      </c>
      <c r="H1526" s="193">
        <v>0.2</v>
      </c>
    </row>
    <row r="1527" spans="1:8" x14ac:dyDescent="0.25">
      <c r="A1527" s="25" t="str">
        <f t="shared" si="26"/>
        <v>Reg2011Hypopharynx - C13MaleMāori</v>
      </c>
      <c r="B1527" s="42" t="s">
        <v>2</v>
      </c>
      <c r="C1527" s="43">
        <v>2011</v>
      </c>
      <c r="D1527" s="42" t="s">
        <v>24</v>
      </c>
      <c r="E1527" s="42" t="s">
        <v>5</v>
      </c>
      <c r="F1527" s="42" t="s">
        <v>10</v>
      </c>
      <c r="G1527" s="43">
        <v>1</v>
      </c>
      <c r="H1527" s="193">
        <v>0.5</v>
      </c>
    </row>
    <row r="1528" spans="1:8" x14ac:dyDescent="0.25">
      <c r="A1528" s="25" t="str">
        <f t="shared" si="26"/>
        <v>Reg2011Hypopharynx - C13MaleNon-Māori</v>
      </c>
      <c r="B1528" s="42" t="s">
        <v>2</v>
      </c>
      <c r="C1528" s="43">
        <v>2011</v>
      </c>
      <c r="D1528" s="42" t="s">
        <v>24</v>
      </c>
      <c r="E1528" s="42" t="s">
        <v>5</v>
      </c>
      <c r="F1528" s="42" t="s">
        <v>11</v>
      </c>
      <c r="G1528" s="43">
        <v>6</v>
      </c>
      <c r="H1528" s="193">
        <v>0.2</v>
      </c>
    </row>
    <row r="1529" spans="1:8" x14ac:dyDescent="0.25">
      <c r="A1529" s="25" t="str">
        <f t="shared" si="26"/>
        <v>Reg2011Other lip, oral cavity and pharynx - C14AllSexAllEth</v>
      </c>
      <c r="B1529" s="42" t="s">
        <v>2</v>
      </c>
      <c r="C1529" s="43">
        <v>2011</v>
      </c>
      <c r="D1529" s="42" t="s">
        <v>250</v>
      </c>
      <c r="E1529" s="42" t="s">
        <v>3</v>
      </c>
      <c r="F1529" s="42" t="s">
        <v>12</v>
      </c>
      <c r="G1529" s="43">
        <v>6</v>
      </c>
      <c r="H1529" s="193">
        <v>0.1</v>
      </c>
    </row>
    <row r="1530" spans="1:8" x14ac:dyDescent="0.25">
      <c r="A1530" s="25" t="str">
        <f t="shared" si="26"/>
        <v>Reg2011Other lip, oral cavity and pharynx - C14AllSexMāori</v>
      </c>
      <c r="B1530" s="42" t="s">
        <v>2</v>
      </c>
      <c r="C1530" s="43">
        <v>2011</v>
      </c>
      <c r="D1530" s="42" t="s">
        <v>250</v>
      </c>
      <c r="E1530" s="42" t="s">
        <v>3</v>
      </c>
      <c r="F1530" s="42" t="s">
        <v>10</v>
      </c>
      <c r="G1530" s="43">
        <v>0</v>
      </c>
      <c r="H1530" s="193">
        <v>0</v>
      </c>
    </row>
    <row r="1531" spans="1:8" x14ac:dyDescent="0.25">
      <c r="A1531" s="25" t="str">
        <f t="shared" si="26"/>
        <v>Reg2011Other lip, oral cavity and pharynx - C14AllSexNon-Māori</v>
      </c>
      <c r="B1531" s="42" t="s">
        <v>2</v>
      </c>
      <c r="C1531" s="43">
        <v>2011</v>
      </c>
      <c r="D1531" s="42" t="s">
        <v>250</v>
      </c>
      <c r="E1531" s="42" t="s">
        <v>3</v>
      </c>
      <c r="F1531" s="42" t="s">
        <v>11</v>
      </c>
      <c r="G1531" s="43">
        <v>6</v>
      </c>
      <c r="H1531" s="193">
        <v>0.1</v>
      </c>
    </row>
    <row r="1532" spans="1:8" x14ac:dyDescent="0.25">
      <c r="A1532" s="25" t="str">
        <f t="shared" si="26"/>
        <v>Reg2011Other lip, oral cavity and pharynx - C14FemaleAllEth</v>
      </c>
      <c r="B1532" s="42" t="s">
        <v>2</v>
      </c>
      <c r="C1532" s="43">
        <v>2011</v>
      </c>
      <c r="D1532" s="42" t="s">
        <v>250</v>
      </c>
      <c r="E1532" s="42" t="s">
        <v>4</v>
      </c>
      <c r="F1532" s="42" t="s">
        <v>12</v>
      </c>
      <c r="G1532" s="43">
        <v>1</v>
      </c>
      <c r="H1532" s="193">
        <v>0</v>
      </c>
    </row>
    <row r="1533" spans="1:8" x14ac:dyDescent="0.25">
      <c r="A1533" s="25" t="str">
        <f t="shared" si="26"/>
        <v>Reg2011Other lip, oral cavity and pharynx - C14FemaleMāori</v>
      </c>
      <c r="B1533" s="42" t="s">
        <v>2</v>
      </c>
      <c r="C1533" s="43">
        <v>2011</v>
      </c>
      <c r="D1533" s="42" t="s">
        <v>250</v>
      </c>
      <c r="E1533" s="42" t="s">
        <v>4</v>
      </c>
      <c r="F1533" s="42" t="s">
        <v>10</v>
      </c>
      <c r="G1533" s="43">
        <v>0</v>
      </c>
      <c r="H1533" s="193">
        <v>0</v>
      </c>
    </row>
    <row r="1534" spans="1:8" x14ac:dyDescent="0.25">
      <c r="A1534" s="25" t="str">
        <f t="shared" si="26"/>
        <v>Reg2011Other lip, oral cavity and pharynx - C14FemaleNon-Māori</v>
      </c>
      <c r="B1534" s="42" t="s">
        <v>2</v>
      </c>
      <c r="C1534" s="43">
        <v>2011</v>
      </c>
      <c r="D1534" s="42" t="s">
        <v>250</v>
      </c>
      <c r="E1534" s="42" t="s">
        <v>4</v>
      </c>
      <c r="F1534" s="42" t="s">
        <v>11</v>
      </c>
      <c r="G1534" s="43">
        <v>1</v>
      </c>
      <c r="H1534" s="193">
        <v>0</v>
      </c>
    </row>
    <row r="1535" spans="1:8" x14ac:dyDescent="0.25">
      <c r="A1535" s="25" t="str">
        <f t="shared" si="26"/>
        <v>Reg2011Other lip, oral cavity and pharynx - C14MaleAllEth</v>
      </c>
      <c r="B1535" s="42" t="s">
        <v>2</v>
      </c>
      <c r="C1535" s="43">
        <v>2011</v>
      </c>
      <c r="D1535" s="42" t="s">
        <v>250</v>
      </c>
      <c r="E1535" s="42" t="s">
        <v>5</v>
      </c>
      <c r="F1535" s="42" t="s">
        <v>12</v>
      </c>
      <c r="G1535" s="43">
        <v>5</v>
      </c>
      <c r="H1535" s="193">
        <v>0.1</v>
      </c>
    </row>
    <row r="1536" spans="1:8" x14ac:dyDescent="0.25">
      <c r="A1536" s="25" t="str">
        <f t="shared" si="26"/>
        <v>Reg2011Other lip, oral cavity and pharynx - C14MaleMāori</v>
      </c>
      <c r="B1536" s="42" t="s">
        <v>2</v>
      </c>
      <c r="C1536" s="43">
        <v>2011</v>
      </c>
      <c r="D1536" s="42" t="s">
        <v>250</v>
      </c>
      <c r="E1536" s="42" t="s">
        <v>5</v>
      </c>
      <c r="F1536" s="42" t="s">
        <v>10</v>
      </c>
      <c r="G1536" s="43">
        <v>0</v>
      </c>
      <c r="H1536" s="193">
        <v>0</v>
      </c>
    </row>
    <row r="1537" spans="1:8" x14ac:dyDescent="0.25">
      <c r="A1537" s="25" t="str">
        <f t="shared" si="26"/>
        <v>Reg2011Other lip, oral cavity and pharynx - C14MaleNon-Māori</v>
      </c>
      <c r="B1537" s="42" t="s">
        <v>2</v>
      </c>
      <c r="C1537" s="43">
        <v>2011</v>
      </c>
      <c r="D1537" s="42" t="s">
        <v>250</v>
      </c>
      <c r="E1537" s="42" t="s">
        <v>5</v>
      </c>
      <c r="F1537" s="42" t="s">
        <v>11</v>
      </c>
      <c r="G1537" s="43">
        <v>5</v>
      </c>
      <c r="H1537" s="193">
        <v>0.1</v>
      </c>
    </row>
    <row r="1538" spans="1:8" x14ac:dyDescent="0.25">
      <c r="A1538" s="25" t="str">
        <f t="shared" si="26"/>
        <v>Reg2011Digestive organs - C15-C26AllSexAllEth</v>
      </c>
      <c r="B1538" s="42" t="s">
        <v>2</v>
      </c>
      <c r="C1538" s="43">
        <v>2011</v>
      </c>
      <c r="D1538" s="42" t="s">
        <v>251</v>
      </c>
      <c r="E1538" s="42" t="s">
        <v>3</v>
      </c>
      <c r="F1538" s="42" t="s">
        <v>12</v>
      </c>
      <c r="G1538" s="43">
        <v>4814</v>
      </c>
      <c r="H1538" s="193">
        <v>71.099999999999994</v>
      </c>
    </row>
    <row r="1539" spans="1:8" x14ac:dyDescent="0.25">
      <c r="A1539" s="25" t="str">
        <f t="shared" si="26"/>
        <v>Reg2011Digestive organs - C15-C26AllSexMāori</v>
      </c>
      <c r="B1539" s="42" t="s">
        <v>2</v>
      </c>
      <c r="C1539" s="43">
        <v>2011</v>
      </c>
      <c r="D1539" s="42" t="s">
        <v>251</v>
      </c>
      <c r="E1539" s="42" t="s">
        <v>3</v>
      </c>
      <c r="F1539" s="42" t="s">
        <v>10</v>
      </c>
      <c r="G1539" s="43">
        <v>413</v>
      </c>
      <c r="H1539" s="193">
        <v>87.4</v>
      </c>
    </row>
    <row r="1540" spans="1:8" x14ac:dyDescent="0.25">
      <c r="A1540" s="25" t="str">
        <f t="shared" si="26"/>
        <v>Reg2011Digestive organs - C15-C26AllSexNon-Māori</v>
      </c>
      <c r="B1540" s="42" t="s">
        <v>2</v>
      </c>
      <c r="C1540" s="43">
        <v>2011</v>
      </c>
      <c r="D1540" s="42" t="s">
        <v>251</v>
      </c>
      <c r="E1540" s="42" t="s">
        <v>3</v>
      </c>
      <c r="F1540" s="42" t="s">
        <v>11</v>
      </c>
      <c r="G1540" s="43">
        <v>4401</v>
      </c>
      <c r="H1540" s="193">
        <v>69.2</v>
      </c>
    </row>
    <row r="1541" spans="1:8" x14ac:dyDescent="0.25">
      <c r="A1541" s="25" t="str">
        <f t="shared" si="26"/>
        <v>Reg2011Digestive organs - C15-C26FemaleAllEth</v>
      </c>
      <c r="B1541" s="42" t="s">
        <v>2</v>
      </c>
      <c r="C1541" s="43">
        <v>2011</v>
      </c>
      <c r="D1541" s="42" t="s">
        <v>251</v>
      </c>
      <c r="E1541" s="42" t="s">
        <v>4</v>
      </c>
      <c r="F1541" s="42" t="s">
        <v>12</v>
      </c>
      <c r="G1541" s="43">
        <v>2130</v>
      </c>
      <c r="H1541" s="193">
        <v>57.6</v>
      </c>
    </row>
    <row r="1542" spans="1:8" x14ac:dyDescent="0.25">
      <c r="A1542" s="25" t="str">
        <f t="shared" si="26"/>
        <v>Reg2011Digestive organs - C15-C26FemaleMāori</v>
      </c>
      <c r="B1542" s="42" t="s">
        <v>2</v>
      </c>
      <c r="C1542" s="43">
        <v>2011</v>
      </c>
      <c r="D1542" s="42" t="s">
        <v>251</v>
      </c>
      <c r="E1542" s="42" t="s">
        <v>4</v>
      </c>
      <c r="F1542" s="42" t="s">
        <v>10</v>
      </c>
      <c r="G1542" s="43">
        <v>193</v>
      </c>
      <c r="H1542" s="193">
        <v>76</v>
      </c>
    </row>
    <row r="1543" spans="1:8" x14ac:dyDescent="0.25">
      <c r="A1543" s="25" t="str">
        <f t="shared" si="26"/>
        <v>Reg2011Digestive organs - C15-C26FemaleNon-Māori</v>
      </c>
      <c r="B1543" s="42" t="s">
        <v>2</v>
      </c>
      <c r="C1543" s="43">
        <v>2011</v>
      </c>
      <c r="D1543" s="42" t="s">
        <v>251</v>
      </c>
      <c r="E1543" s="42" t="s">
        <v>4</v>
      </c>
      <c r="F1543" s="42" t="s">
        <v>11</v>
      </c>
      <c r="G1543" s="43">
        <v>1937</v>
      </c>
      <c r="H1543" s="193">
        <v>55.6</v>
      </c>
    </row>
    <row r="1544" spans="1:8" x14ac:dyDescent="0.25">
      <c r="A1544" s="25" t="str">
        <f t="shared" si="26"/>
        <v>Reg2011Digestive organs - C15-C26MaleAllEth</v>
      </c>
      <c r="B1544" s="42" t="s">
        <v>2</v>
      </c>
      <c r="C1544" s="43">
        <v>2011</v>
      </c>
      <c r="D1544" s="42" t="s">
        <v>251</v>
      </c>
      <c r="E1544" s="42" t="s">
        <v>5</v>
      </c>
      <c r="F1544" s="42" t="s">
        <v>12</v>
      </c>
      <c r="G1544" s="43">
        <v>2684</v>
      </c>
      <c r="H1544" s="193">
        <v>86.2</v>
      </c>
    </row>
    <row r="1545" spans="1:8" x14ac:dyDescent="0.25">
      <c r="A1545" s="25" t="str">
        <f t="shared" si="26"/>
        <v>Reg2011Digestive organs - C15-C26MaleMāori</v>
      </c>
      <c r="B1545" s="42" t="s">
        <v>2</v>
      </c>
      <c r="C1545" s="43">
        <v>2011</v>
      </c>
      <c r="D1545" s="42" t="s">
        <v>251</v>
      </c>
      <c r="E1545" s="42" t="s">
        <v>5</v>
      </c>
      <c r="F1545" s="42" t="s">
        <v>10</v>
      </c>
      <c r="G1545" s="43">
        <v>220</v>
      </c>
      <c r="H1545" s="193">
        <v>100.3</v>
      </c>
    </row>
    <row r="1546" spans="1:8" x14ac:dyDescent="0.25">
      <c r="A1546" s="25" t="str">
        <f t="shared" si="26"/>
        <v>Reg2011Digestive organs - C15-C26MaleNon-Māori</v>
      </c>
      <c r="B1546" s="42" t="s">
        <v>2</v>
      </c>
      <c r="C1546" s="43">
        <v>2011</v>
      </c>
      <c r="D1546" s="42" t="s">
        <v>251</v>
      </c>
      <c r="E1546" s="42" t="s">
        <v>5</v>
      </c>
      <c r="F1546" s="42" t="s">
        <v>11</v>
      </c>
      <c r="G1546" s="43">
        <v>2464</v>
      </c>
      <c r="H1546" s="193">
        <v>84.4</v>
      </c>
    </row>
    <row r="1547" spans="1:8" x14ac:dyDescent="0.25">
      <c r="A1547" s="25" t="str">
        <f t="shared" si="26"/>
        <v>Reg2011Oesophagus - C15AllSexAllEth</v>
      </c>
      <c r="B1547" s="42" t="s">
        <v>2</v>
      </c>
      <c r="C1547" s="43">
        <v>2011</v>
      </c>
      <c r="D1547" s="42" t="s">
        <v>33</v>
      </c>
      <c r="E1547" s="42" t="s">
        <v>3</v>
      </c>
      <c r="F1547" s="42" t="s">
        <v>12</v>
      </c>
      <c r="G1547" s="43">
        <v>266</v>
      </c>
      <c r="H1547" s="193">
        <v>3.9</v>
      </c>
    </row>
    <row r="1548" spans="1:8" x14ac:dyDescent="0.25">
      <c r="A1548" s="25" t="str">
        <f t="shared" si="26"/>
        <v>Reg2011Oesophagus - C15AllSexMāori</v>
      </c>
      <c r="B1548" s="42" t="s">
        <v>2</v>
      </c>
      <c r="C1548" s="43">
        <v>2011</v>
      </c>
      <c r="D1548" s="42" t="s">
        <v>33</v>
      </c>
      <c r="E1548" s="42" t="s">
        <v>3</v>
      </c>
      <c r="F1548" s="42" t="s">
        <v>10</v>
      </c>
      <c r="G1548" s="43">
        <v>28</v>
      </c>
      <c r="H1548" s="193">
        <v>5.9</v>
      </c>
    </row>
    <row r="1549" spans="1:8" x14ac:dyDescent="0.25">
      <c r="A1549" s="25" t="str">
        <f t="shared" si="26"/>
        <v>Reg2011Oesophagus - C15AllSexNon-Māori</v>
      </c>
      <c r="B1549" s="42" t="s">
        <v>2</v>
      </c>
      <c r="C1549" s="43">
        <v>2011</v>
      </c>
      <c r="D1549" s="42" t="s">
        <v>33</v>
      </c>
      <c r="E1549" s="42" t="s">
        <v>3</v>
      </c>
      <c r="F1549" s="42" t="s">
        <v>11</v>
      </c>
      <c r="G1549" s="43">
        <v>238</v>
      </c>
      <c r="H1549" s="193">
        <v>3.7</v>
      </c>
    </row>
    <row r="1550" spans="1:8" x14ac:dyDescent="0.25">
      <c r="A1550" s="25" t="str">
        <f t="shared" si="26"/>
        <v>Reg2011Oesophagus - C15FemaleAllEth</v>
      </c>
      <c r="B1550" s="42" t="s">
        <v>2</v>
      </c>
      <c r="C1550" s="43">
        <v>2011</v>
      </c>
      <c r="D1550" s="42" t="s">
        <v>33</v>
      </c>
      <c r="E1550" s="42" t="s">
        <v>4</v>
      </c>
      <c r="F1550" s="42" t="s">
        <v>12</v>
      </c>
      <c r="G1550" s="43">
        <v>81</v>
      </c>
      <c r="H1550" s="193">
        <v>2.1</v>
      </c>
    </row>
    <row r="1551" spans="1:8" x14ac:dyDescent="0.25">
      <c r="A1551" s="25" t="str">
        <f t="shared" si="26"/>
        <v>Reg2011Oesophagus - C15FemaleMāori</v>
      </c>
      <c r="B1551" s="42" t="s">
        <v>2</v>
      </c>
      <c r="C1551" s="43">
        <v>2011</v>
      </c>
      <c r="D1551" s="42" t="s">
        <v>33</v>
      </c>
      <c r="E1551" s="42" t="s">
        <v>4</v>
      </c>
      <c r="F1551" s="42" t="s">
        <v>10</v>
      </c>
      <c r="G1551" s="43">
        <v>7</v>
      </c>
      <c r="H1551" s="193">
        <v>2.8</v>
      </c>
    </row>
    <row r="1552" spans="1:8" x14ac:dyDescent="0.25">
      <c r="A1552" s="25" t="str">
        <f t="shared" si="26"/>
        <v>Reg2011Oesophagus - C15FemaleNon-Māori</v>
      </c>
      <c r="B1552" s="42" t="s">
        <v>2</v>
      </c>
      <c r="C1552" s="43">
        <v>2011</v>
      </c>
      <c r="D1552" s="42" t="s">
        <v>33</v>
      </c>
      <c r="E1552" s="42" t="s">
        <v>4</v>
      </c>
      <c r="F1552" s="42" t="s">
        <v>11</v>
      </c>
      <c r="G1552" s="43">
        <v>74</v>
      </c>
      <c r="H1552" s="193">
        <v>2</v>
      </c>
    </row>
    <row r="1553" spans="1:8" x14ac:dyDescent="0.25">
      <c r="A1553" s="25" t="str">
        <f t="shared" si="26"/>
        <v>Reg2011Oesophagus - C15MaleAllEth</v>
      </c>
      <c r="B1553" s="42" t="s">
        <v>2</v>
      </c>
      <c r="C1553" s="43">
        <v>2011</v>
      </c>
      <c r="D1553" s="42" t="s">
        <v>33</v>
      </c>
      <c r="E1553" s="42" t="s">
        <v>5</v>
      </c>
      <c r="F1553" s="42" t="s">
        <v>12</v>
      </c>
      <c r="G1553" s="43">
        <v>185</v>
      </c>
      <c r="H1553" s="193">
        <v>5.9</v>
      </c>
    </row>
    <row r="1554" spans="1:8" x14ac:dyDescent="0.25">
      <c r="A1554" s="25" t="str">
        <f t="shared" si="26"/>
        <v>Reg2011Oesophagus - C15MaleMāori</v>
      </c>
      <c r="B1554" s="42" t="s">
        <v>2</v>
      </c>
      <c r="C1554" s="43">
        <v>2011</v>
      </c>
      <c r="D1554" s="42" t="s">
        <v>33</v>
      </c>
      <c r="E1554" s="42" t="s">
        <v>5</v>
      </c>
      <c r="F1554" s="42" t="s">
        <v>10</v>
      </c>
      <c r="G1554" s="43">
        <v>21</v>
      </c>
      <c r="H1554" s="193">
        <v>9.6999999999999993</v>
      </c>
    </row>
    <row r="1555" spans="1:8" x14ac:dyDescent="0.25">
      <c r="A1555" s="25" t="str">
        <f t="shared" si="26"/>
        <v>Reg2011Oesophagus - C15MaleNon-Māori</v>
      </c>
      <c r="B1555" s="42" t="s">
        <v>2</v>
      </c>
      <c r="C1555" s="43">
        <v>2011</v>
      </c>
      <c r="D1555" s="42" t="s">
        <v>33</v>
      </c>
      <c r="E1555" s="42" t="s">
        <v>5</v>
      </c>
      <c r="F1555" s="42" t="s">
        <v>11</v>
      </c>
      <c r="G1555" s="43">
        <v>164</v>
      </c>
      <c r="H1555" s="193">
        <v>5.5</v>
      </c>
    </row>
    <row r="1556" spans="1:8" x14ac:dyDescent="0.25">
      <c r="A1556" s="25" t="str">
        <f t="shared" si="26"/>
        <v>Reg2011Stomach - C16AllSexAllEth</v>
      </c>
      <c r="B1556" s="42" t="s">
        <v>2</v>
      </c>
      <c r="C1556" s="43">
        <v>2011</v>
      </c>
      <c r="D1556" s="42" t="s">
        <v>39</v>
      </c>
      <c r="E1556" s="42" t="s">
        <v>3</v>
      </c>
      <c r="F1556" s="42" t="s">
        <v>12</v>
      </c>
      <c r="G1556" s="43">
        <v>391</v>
      </c>
      <c r="H1556" s="193">
        <v>6</v>
      </c>
    </row>
    <row r="1557" spans="1:8" x14ac:dyDescent="0.25">
      <c r="A1557" s="25" t="str">
        <f t="shared" si="26"/>
        <v>Reg2011Stomach - C16AllSexMāori</v>
      </c>
      <c r="B1557" s="42" t="s">
        <v>2</v>
      </c>
      <c r="C1557" s="43">
        <v>2011</v>
      </c>
      <c r="D1557" s="42" t="s">
        <v>39</v>
      </c>
      <c r="E1557" s="42" t="s">
        <v>3</v>
      </c>
      <c r="F1557" s="42" t="s">
        <v>10</v>
      </c>
      <c r="G1557" s="43">
        <v>81</v>
      </c>
      <c r="H1557" s="193">
        <v>16.2</v>
      </c>
    </row>
    <row r="1558" spans="1:8" x14ac:dyDescent="0.25">
      <c r="A1558" s="25" t="str">
        <f t="shared" si="26"/>
        <v>Reg2011Stomach - C16AllSexNon-Māori</v>
      </c>
      <c r="B1558" s="42" t="s">
        <v>2</v>
      </c>
      <c r="C1558" s="43">
        <v>2011</v>
      </c>
      <c r="D1558" s="42" t="s">
        <v>39</v>
      </c>
      <c r="E1558" s="42" t="s">
        <v>3</v>
      </c>
      <c r="F1558" s="42" t="s">
        <v>11</v>
      </c>
      <c r="G1558" s="43">
        <v>310</v>
      </c>
      <c r="H1558" s="193">
        <v>5</v>
      </c>
    </row>
    <row r="1559" spans="1:8" x14ac:dyDescent="0.25">
      <c r="A1559" s="25" t="str">
        <f t="shared" si="26"/>
        <v>Reg2011Stomach - C16FemaleAllEth</v>
      </c>
      <c r="B1559" s="42" t="s">
        <v>2</v>
      </c>
      <c r="C1559" s="43">
        <v>2011</v>
      </c>
      <c r="D1559" s="42" t="s">
        <v>39</v>
      </c>
      <c r="E1559" s="42" t="s">
        <v>4</v>
      </c>
      <c r="F1559" s="42" t="s">
        <v>12</v>
      </c>
      <c r="G1559" s="43">
        <v>143</v>
      </c>
      <c r="H1559" s="193">
        <v>4.3</v>
      </c>
    </row>
    <row r="1560" spans="1:8" x14ac:dyDescent="0.25">
      <c r="A1560" s="25" t="str">
        <f t="shared" si="26"/>
        <v>Reg2011Stomach - C16FemaleMāori</v>
      </c>
      <c r="B1560" s="42" t="s">
        <v>2</v>
      </c>
      <c r="C1560" s="43">
        <v>2011</v>
      </c>
      <c r="D1560" s="42" t="s">
        <v>39</v>
      </c>
      <c r="E1560" s="42" t="s">
        <v>4</v>
      </c>
      <c r="F1560" s="42" t="s">
        <v>10</v>
      </c>
      <c r="G1560" s="43">
        <v>40</v>
      </c>
      <c r="H1560" s="193">
        <v>14.6</v>
      </c>
    </row>
    <row r="1561" spans="1:8" x14ac:dyDescent="0.25">
      <c r="A1561" s="25" t="str">
        <f t="shared" si="26"/>
        <v>Reg2011Stomach - C16FemaleNon-Māori</v>
      </c>
      <c r="B1561" s="42" t="s">
        <v>2</v>
      </c>
      <c r="C1561" s="43">
        <v>2011</v>
      </c>
      <c r="D1561" s="42" t="s">
        <v>39</v>
      </c>
      <c r="E1561" s="42" t="s">
        <v>4</v>
      </c>
      <c r="F1561" s="42" t="s">
        <v>11</v>
      </c>
      <c r="G1561" s="43">
        <v>103</v>
      </c>
      <c r="H1561" s="193">
        <v>3.2</v>
      </c>
    </row>
    <row r="1562" spans="1:8" x14ac:dyDescent="0.25">
      <c r="A1562" s="25" t="str">
        <f t="shared" si="26"/>
        <v>Reg2011Stomach - C16MaleAllEth</v>
      </c>
      <c r="B1562" s="42" t="s">
        <v>2</v>
      </c>
      <c r="C1562" s="43">
        <v>2011</v>
      </c>
      <c r="D1562" s="42" t="s">
        <v>39</v>
      </c>
      <c r="E1562" s="42" t="s">
        <v>5</v>
      </c>
      <c r="F1562" s="42" t="s">
        <v>12</v>
      </c>
      <c r="G1562" s="43">
        <v>248</v>
      </c>
      <c r="H1562" s="193">
        <v>8.1</v>
      </c>
    </row>
    <row r="1563" spans="1:8" x14ac:dyDescent="0.25">
      <c r="A1563" s="25" t="str">
        <f t="shared" si="26"/>
        <v>Reg2011Stomach - C16MaleMāori</v>
      </c>
      <c r="B1563" s="42" t="s">
        <v>2</v>
      </c>
      <c r="C1563" s="43">
        <v>2011</v>
      </c>
      <c r="D1563" s="42" t="s">
        <v>39</v>
      </c>
      <c r="E1563" s="42" t="s">
        <v>5</v>
      </c>
      <c r="F1563" s="42" t="s">
        <v>10</v>
      </c>
      <c r="G1563" s="43">
        <v>41</v>
      </c>
      <c r="H1563" s="193">
        <v>18.399999999999999</v>
      </c>
    </row>
    <row r="1564" spans="1:8" x14ac:dyDescent="0.25">
      <c r="A1564" s="25" t="str">
        <f t="shared" si="26"/>
        <v>Reg2011Stomach - C16MaleNon-Māori</v>
      </c>
      <c r="B1564" s="42" t="s">
        <v>2</v>
      </c>
      <c r="C1564" s="43">
        <v>2011</v>
      </c>
      <c r="D1564" s="42" t="s">
        <v>39</v>
      </c>
      <c r="E1564" s="42" t="s">
        <v>5</v>
      </c>
      <c r="F1564" s="42" t="s">
        <v>11</v>
      </c>
      <c r="G1564" s="43">
        <v>207</v>
      </c>
      <c r="H1564" s="193">
        <v>7.1</v>
      </c>
    </row>
    <row r="1565" spans="1:8" x14ac:dyDescent="0.25">
      <c r="A1565" s="25" t="str">
        <f t="shared" si="26"/>
        <v>Reg2011Small intestine - C17AllSexAllEth</v>
      </c>
      <c r="B1565" s="42" t="s">
        <v>2</v>
      </c>
      <c r="C1565" s="43">
        <v>2011</v>
      </c>
      <c r="D1565" s="42" t="s">
        <v>252</v>
      </c>
      <c r="E1565" s="42" t="s">
        <v>3</v>
      </c>
      <c r="F1565" s="42" t="s">
        <v>12</v>
      </c>
      <c r="G1565" s="43">
        <v>94</v>
      </c>
      <c r="H1565" s="193">
        <v>1.5</v>
      </c>
    </row>
    <row r="1566" spans="1:8" x14ac:dyDescent="0.25">
      <c r="A1566" s="25" t="str">
        <f t="shared" si="26"/>
        <v>Reg2011Small intestine - C17AllSexMāori</v>
      </c>
      <c r="B1566" s="42" t="s">
        <v>2</v>
      </c>
      <c r="C1566" s="43">
        <v>2011</v>
      </c>
      <c r="D1566" s="42" t="s">
        <v>252</v>
      </c>
      <c r="E1566" s="42" t="s">
        <v>3</v>
      </c>
      <c r="F1566" s="42" t="s">
        <v>10</v>
      </c>
      <c r="G1566" s="43">
        <v>9</v>
      </c>
      <c r="H1566" s="193">
        <v>1.7</v>
      </c>
    </row>
    <row r="1567" spans="1:8" x14ac:dyDescent="0.25">
      <c r="A1567" s="25" t="str">
        <f t="shared" si="26"/>
        <v>Reg2011Small intestine - C17AllSexNon-Māori</v>
      </c>
      <c r="B1567" s="42" t="s">
        <v>2</v>
      </c>
      <c r="C1567" s="43">
        <v>2011</v>
      </c>
      <c r="D1567" s="42" t="s">
        <v>252</v>
      </c>
      <c r="E1567" s="42" t="s">
        <v>3</v>
      </c>
      <c r="F1567" s="42" t="s">
        <v>11</v>
      </c>
      <c r="G1567" s="43">
        <v>85</v>
      </c>
      <c r="H1567" s="193">
        <v>1.4</v>
      </c>
    </row>
    <row r="1568" spans="1:8" x14ac:dyDescent="0.25">
      <c r="A1568" s="25" t="str">
        <f t="shared" si="26"/>
        <v>Reg2011Small intestine - C17FemaleAllEth</v>
      </c>
      <c r="B1568" s="42" t="s">
        <v>2</v>
      </c>
      <c r="C1568" s="43">
        <v>2011</v>
      </c>
      <c r="D1568" s="42" t="s">
        <v>252</v>
      </c>
      <c r="E1568" s="42" t="s">
        <v>4</v>
      </c>
      <c r="F1568" s="42" t="s">
        <v>12</v>
      </c>
      <c r="G1568" s="43">
        <v>39</v>
      </c>
      <c r="H1568" s="193">
        <v>1.2</v>
      </c>
    </row>
    <row r="1569" spans="1:8" x14ac:dyDescent="0.25">
      <c r="A1569" s="25" t="str">
        <f t="shared" si="26"/>
        <v>Reg2011Small intestine - C17FemaleMāori</v>
      </c>
      <c r="B1569" s="42" t="s">
        <v>2</v>
      </c>
      <c r="C1569" s="43">
        <v>2011</v>
      </c>
      <c r="D1569" s="42" t="s">
        <v>252</v>
      </c>
      <c r="E1569" s="42" t="s">
        <v>4</v>
      </c>
      <c r="F1569" s="42" t="s">
        <v>10</v>
      </c>
      <c r="G1569" s="43">
        <v>5</v>
      </c>
      <c r="H1569" s="193">
        <v>1.7</v>
      </c>
    </row>
    <row r="1570" spans="1:8" x14ac:dyDescent="0.25">
      <c r="A1570" s="25" t="str">
        <f t="shared" si="26"/>
        <v>Reg2011Small intestine - C17FemaleNon-Māori</v>
      </c>
      <c r="B1570" s="42" t="s">
        <v>2</v>
      </c>
      <c r="C1570" s="43">
        <v>2011</v>
      </c>
      <c r="D1570" s="42" t="s">
        <v>252</v>
      </c>
      <c r="E1570" s="42" t="s">
        <v>4</v>
      </c>
      <c r="F1570" s="42" t="s">
        <v>11</v>
      </c>
      <c r="G1570" s="43">
        <v>34</v>
      </c>
      <c r="H1570" s="193">
        <v>1.1000000000000001</v>
      </c>
    </row>
    <row r="1571" spans="1:8" x14ac:dyDescent="0.25">
      <c r="A1571" s="25" t="str">
        <f t="shared" si="26"/>
        <v>Reg2011Small intestine - C17MaleAllEth</v>
      </c>
      <c r="B1571" s="42" t="s">
        <v>2</v>
      </c>
      <c r="C1571" s="43">
        <v>2011</v>
      </c>
      <c r="D1571" s="42" t="s">
        <v>252</v>
      </c>
      <c r="E1571" s="42" t="s">
        <v>5</v>
      </c>
      <c r="F1571" s="42" t="s">
        <v>12</v>
      </c>
      <c r="G1571" s="43">
        <v>55</v>
      </c>
      <c r="H1571" s="193">
        <v>1.8</v>
      </c>
    </row>
    <row r="1572" spans="1:8" x14ac:dyDescent="0.25">
      <c r="A1572" s="25" t="str">
        <f t="shared" si="26"/>
        <v>Reg2011Small intestine - C17MaleMāori</v>
      </c>
      <c r="B1572" s="42" t="s">
        <v>2</v>
      </c>
      <c r="C1572" s="43">
        <v>2011</v>
      </c>
      <c r="D1572" s="42" t="s">
        <v>252</v>
      </c>
      <c r="E1572" s="42" t="s">
        <v>5</v>
      </c>
      <c r="F1572" s="42" t="s">
        <v>10</v>
      </c>
      <c r="G1572" s="43">
        <v>4</v>
      </c>
      <c r="H1572" s="193">
        <v>1.7</v>
      </c>
    </row>
    <row r="1573" spans="1:8" x14ac:dyDescent="0.25">
      <c r="A1573" s="25" t="str">
        <f t="shared" si="26"/>
        <v>Reg2011Small intestine - C17MaleNon-Māori</v>
      </c>
      <c r="B1573" s="42" t="s">
        <v>2</v>
      </c>
      <c r="C1573" s="43">
        <v>2011</v>
      </c>
      <c r="D1573" s="42" t="s">
        <v>252</v>
      </c>
      <c r="E1573" s="42" t="s">
        <v>5</v>
      </c>
      <c r="F1573" s="42" t="s">
        <v>11</v>
      </c>
      <c r="G1573" s="43">
        <v>51</v>
      </c>
      <c r="H1573" s="193">
        <v>1.8</v>
      </c>
    </row>
    <row r="1574" spans="1:8" x14ac:dyDescent="0.25">
      <c r="A1574" s="25" t="str">
        <f t="shared" si="26"/>
        <v>Reg2011Colorectal - C18-C21AllSexAllEth</v>
      </c>
      <c r="B1574" s="42" t="s">
        <v>2</v>
      </c>
      <c r="C1574" s="43">
        <v>2011</v>
      </c>
      <c r="D1574" s="42" t="s">
        <v>253</v>
      </c>
      <c r="E1574" s="42" t="s">
        <v>3</v>
      </c>
      <c r="F1574" s="42" t="s">
        <v>12</v>
      </c>
      <c r="G1574" s="43">
        <v>3030</v>
      </c>
      <c r="H1574" s="193">
        <v>44.6</v>
      </c>
    </row>
    <row r="1575" spans="1:8" x14ac:dyDescent="0.25">
      <c r="A1575" s="25" t="str">
        <f t="shared" ref="A1575:A1638" si="27">B1575&amp;C1575&amp;D1575&amp;E1575&amp;F1575</f>
        <v>Reg2011Colorectal - C18-C21AllSexMāori</v>
      </c>
      <c r="B1575" s="42" t="s">
        <v>2</v>
      </c>
      <c r="C1575" s="43">
        <v>2011</v>
      </c>
      <c r="D1575" s="42" t="s">
        <v>253</v>
      </c>
      <c r="E1575" s="42" t="s">
        <v>3</v>
      </c>
      <c r="F1575" s="42" t="s">
        <v>10</v>
      </c>
      <c r="G1575" s="43">
        <v>159</v>
      </c>
      <c r="H1575" s="193">
        <v>34.700000000000003</v>
      </c>
    </row>
    <row r="1576" spans="1:8" x14ac:dyDescent="0.25">
      <c r="A1576" s="25" t="str">
        <f t="shared" si="27"/>
        <v>Reg2011Colorectal - C18-C21AllSexNon-Māori</v>
      </c>
      <c r="B1576" s="42" t="s">
        <v>2</v>
      </c>
      <c r="C1576" s="43">
        <v>2011</v>
      </c>
      <c r="D1576" s="42" t="s">
        <v>253</v>
      </c>
      <c r="E1576" s="42" t="s">
        <v>3</v>
      </c>
      <c r="F1576" s="42" t="s">
        <v>11</v>
      </c>
      <c r="G1576" s="43">
        <v>2871</v>
      </c>
      <c r="H1576" s="193">
        <v>45.3</v>
      </c>
    </row>
    <row r="1577" spans="1:8" x14ac:dyDescent="0.25">
      <c r="A1577" s="25" t="str">
        <f t="shared" si="27"/>
        <v>Reg2011Colorectal - C18-C21FemaleAllEth</v>
      </c>
      <c r="B1577" s="42" t="s">
        <v>2</v>
      </c>
      <c r="C1577" s="43">
        <v>2011</v>
      </c>
      <c r="D1577" s="42" t="s">
        <v>253</v>
      </c>
      <c r="E1577" s="42" t="s">
        <v>4</v>
      </c>
      <c r="F1577" s="42" t="s">
        <v>12</v>
      </c>
      <c r="G1577" s="43">
        <v>1395</v>
      </c>
      <c r="H1577" s="193">
        <v>37.5</v>
      </c>
    </row>
    <row r="1578" spans="1:8" x14ac:dyDescent="0.25">
      <c r="A1578" s="25" t="str">
        <f t="shared" si="27"/>
        <v>Reg2011Colorectal - C18-C21FemaleMāori</v>
      </c>
      <c r="B1578" s="42" t="s">
        <v>2</v>
      </c>
      <c r="C1578" s="43">
        <v>2011</v>
      </c>
      <c r="D1578" s="42" t="s">
        <v>253</v>
      </c>
      <c r="E1578" s="42" t="s">
        <v>4</v>
      </c>
      <c r="F1578" s="42" t="s">
        <v>10</v>
      </c>
      <c r="G1578" s="43">
        <v>78</v>
      </c>
      <c r="H1578" s="193">
        <v>32.200000000000003</v>
      </c>
    </row>
    <row r="1579" spans="1:8" x14ac:dyDescent="0.25">
      <c r="A1579" s="25" t="str">
        <f t="shared" si="27"/>
        <v>Reg2011Colorectal - C18-C21FemaleNon-Māori</v>
      </c>
      <c r="B1579" s="42" t="s">
        <v>2</v>
      </c>
      <c r="C1579" s="43">
        <v>2011</v>
      </c>
      <c r="D1579" s="42" t="s">
        <v>253</v>
      </c>
      <c r="E1579" s="42" t="s">
        <v>4</v>
      </c>
      <c r="F1579" s="42" t="s">
        <v>11</v>
      </c>
      <c r="G1579" s="43">
        <v>1317</v>
      </c>
      <c r="H1579" s="193">
        <v>38.1</v>
      </c>
    </row>
    <row r="1580" spans="1:8" x14ac:dyDescent="0.25">
      <c r="A1580" s="25" t="str">
        <f t="shared" si="27"/>
        <v>Reg2011Colorectal - C18-C21MaleAllEth</v>
      </c>
      <c r="B1580" s="42" t="s">
        <v>2</v>
      </c>
      <c r="C1580" s="43">
        <v>2011</v>
      </c>
      <c r="D1580" s="42" t="s">
        <v>253</v>
      </c>
      <c r="E1580" s="42" t="s">
        <v>5</v>
      </c>
      <c r="F1580" s="42" t="s">
        <v>12</v>
      </c>
      <c r="G1580" s="43">
        <v>1635</v>
      </c>
      <c r="H1580" s="193">
        <v>52.4</v>
      </c>
    </row>
    <row r="1581" spans="1:8" x14ac:dyDescent="0.25">
      <c r="A1581" s="25" t="str">
        <f t="shared" si="27"/>
        <v>Reg2011Colorectal - C18-C21MaleMāori</v>
      </c>
      <c r="B1581" s="42" t="s">
        <v>2</v>
      </c>
      <c r="C1581" s="43">
        <v>2011</v>
      </c>
      <c r="D1581" s="42" t="s">
        <v>253</v>
      </c>
      <c r="E1581" s="42" t="s">
        <v>5</v>
      </c>
      <c r="F1581" s="42" t="s">
        <v>10</v>
      </c>
      <c r="G1581" s="43">
        <v>81</v>
      </c>
      <c r="H1581" s="193">
        <v>37</v>
      </c>
    </row>
    <row r="1582" spans="1:8" x14ac:dyDescent="0.25">
      <c r="A1582" s="25" t="str">
        <f t="shared" si="27"/>
        <v>Reg2011Colorectal - C18-C21MaleNon-Māori</v>
      </c>
      <c r="B1582" s="42" t="s">
        <v>2</v>
      </c>
      <c r="C1582" s="43">
        <v>2011</v>
      </c>
      <c r="D1582" s="42" t="s">
        <v>253</v>
      </c>
      <c r="E1582" s="42" t="s">
        <v>5</v>
      </c>
      <c r="F1582" s="42" t="s">
        <v>11</v>
      </c>
      <c r="G1582" s="43">
        <v>1554</v>
      </c>
      <c r="H1582" s="193">
        <v>53.2</v>
      </c>
    </row>
    <row r="1583" spans="1:8" x14ac:dyDescent="0.25">
      <c r="A1583" s="25" t="str">
        <f t="shared" si="27"/>
        <v>Reg2011Colon, rectum and rectosigmoid junction - C18-C20AllSexAllEth</v>
      </c>
      <c r="B1583" s="42" t="s">
        <v>2</v>
      </c>
      <c r="C1583" s="43">
        <v>2011</v>
      </c>
      <c r="D1583" s="42" t="s">
        <v>1567</v>
      </c>
      <c r="E1583" s="42" t="s">
        <v>3</v>
      </c>
      <c r="F1583" s="42" t="s">
        <v>12</v>
      </c>
      <c r="G1583" s="43">
        <v>2973</v>
      </c>
      <c r="H1583" s="193">
        <v>43.7</v>
      </c>
    </row>
    <row r="1584" spans="1:8" x14ac:dyDescent="0.25">
      <c r="A1584" s="25" t="str">
        <f t="shared" si="27"/>
        <v>Reg2011Colon, rectum and rectosigmoid junction - C18-C20AllSexMāori</v>
      </c>
      <c r="B1584" s="42" t="s">
        <v>2</v>
      </c>
      <c r="C1584" s="43">
        <v>2011</v>
      </c>
      <c r="D1584" s="42" t="s">
        <v>1567</v>
      </c>
      <c r="E1584" s="42" t="s">
        <v>3</v>
      </c>
      <c r="F1584" s="42" t="s">
        <v>10</v>
      </c>
      <c r="G1584" s="43">
        <v>154</v>
      </c>
      <c r="H1584" s="193">
        <v>33.6</v>
      </c>
    </row>
    <row r="1585" spans="1:8" x14ac:dyDescent="0.25">
      <c r="A1585" s="25" t="str">
        <f t="shared" si="27"/>
        <v>Reg2011Colon, rectum and rectosigmoid junction - C18-C20AllSexNon-Māori</v>
      </c>
      <c r="B1585" s="42" t="s">
        <v>2</v>
      </c>
      <c r="C1585" s="43">
        <v>2011</v>
      </c>
      <c r="D1585" s="42" t="s">
        <v>1567</v>
      </c>
      <c r="E1585" s="42" t="s">
        <v>3</v>
      </c>
      <c r="F1585" s="42" t="s">
        <v>11</v>
      </c>
      <c r="G1585" s="43">
        <v>2819</v>
      </c>
      <c r="H1585" s="193">
        <v>44.4</v>
      </c>
    </row>
    <row r="1586" spans="1:8" x14ac:dyDescent="0.25">
      <c r="A1586" s="25" t="str">
        <f t="shared" si="27"/>
        <v>Reg2011Colon, rectum and rectosigmoid junction - C18-C20FemaleAllEth</v>
      </c>
      <c r="B1586" s="42" t="s">
        <v>2</v>
      </c>
      <c r="C1586" s="43">
        <v>2011</v>
      </c>
      <c r="D1586" s="42" t="s">
        <v>1567</v>
      </c>
      <c r="E1586" s="42" t="s">
        <v>4</v>
      </c>
      <c r="F1586" s="42" t="s">
        <v>12</v>
      </c>
      <c r="G1586" s="43">
        <v>1361</v>
      </c>
      <c r="H1586" s="193">
        <v>36.5</v>
      </c>
    </row>
    <row r="1587" spans="1:8" x14ac:dyDescent="0.25">
      <c r="A1587" s="25" t="str">
        <f t="shared" si="27"/>
        <v>Reg2011Colon, rectum and rectosigmoid junction - C18-C20FemaleMāori</v>
      </c>
      <c r="B1587" s="42" t="s">
        <v>2</v>
      </c>
      <c r="C1587" s="43">
        <v>2011</v>
      </c>
      <c r="D1587" s="42" t="s">
        <v>1567</v>
      </c>
      <c r="E1587" s="42" t="s">
        <v>4</v>
      </c>
      <c r="F1587" s="42" t="s">
        <v>10</v>
      </c>
      <c r="G1587" s="43">
        <v>74</v>
      </c>
      <c r="H1587" s="193">
        <v>30.6</v>
      </c>
    </row>
    <row r="1588" spans="1:8" x14ac:dyDescent="0.25">
      <c r="A1588" s="25" t="str">
        <f t="shared" si="27"/>
        <v>Reg2011Colon, rectum and rectosigmoid junction - C18-C20FemaleNon-Māori</v>
      </c>
      <c r="B1588" s="42" t="s">
        <v>2</v>
      </c>
      <c r="C1588" s="43">
        <v>2011</v>
      </c>
      <c r="D1588" s="42" t="s">
        <v>1567</v>
      </c>
      <c r="E1588" s="42" t="s">
        <v>4</v>
      </c>
      <c r="F1588" s="42" t="s">
        <v>11</v>
      </c>
      <c r="G1588" s="43">
        <v>1287</v>
      </c>
      <c r="H1588" s="193">
        <v>37.1</v>
      </c>
    </row>
    <row r="1589" spans="1:8" x14ac:dyDescent="0.25">
      <c r="A1589" s="25" t="str">
        <f t="shared" si="27"/>
        <v>Reg2011Colon, rectum and rectosigmoid junction - C18-C20MaleAllEth</v>
      </c>
      <c r="B1589" s="42" t="s">
        <v>2</v>
      </c>
      <c r="C1589" s="43">
        <v>2011</v>
      </c>
      <c r="D1589" s="42" t="s">
        <v>1567</v>
      </c>
      <c r="E1589" s="42" t="s">
        <v>5</v>
      </c>
      <c r="F1589" s="42" t="s">
        <v>12</v>
      </c>
      <c r="G1589" s="43">
        <v>1612</v>
      </c>
      <c r="H1589" s="193">
        <v>51.7</v>
      </c>
    </row>
    <row r="1590" spans="1:8" x14ac:dyDescent="0.25">
      <c r="A1590" s="25" t="str">
        <f t="shared" si="27"/>
        <v>Reg2011Colon, rectum and rectosigmoid junction - C18-C20MaleMāori</v>
      </c>
      <c r="B1590" s="42" t="s">
        <v>2</v>
      </c>
      <c r="C1590" s="43">
        <v>2011</v>
      </c>
      <c r="D1590" s="42" t="s">
        <v>1567</v>
      </c>
      <c r="E1590" s="42" t="s">
        <v>5</v>
      </c>
      <c r="F1590" s="42" t="s">
        <v>10</v>
      </c>
      <c r="G1590" s="43">
        <v>80</v>
      </c>
      <c r="H1590" s="193">
        <v>36.5</v>
      </c>
    </row>
    <row r="1591" spans="1:8" x14ac:dyDescent="0.25">
      <c r="A1591" s="25" t="str">
        <f t="shared" si="27"/>
        <v>Reg2011Colon, rectum and rectosigmoid junction - C18-C20MaleNon-Māori</v>
      </c>
      <c r="B1591" s="42" t="s">
        <v>2</v>
      </c>
      <c r="C1591" s="43">
        <v>2011</v>
      </c>
      <c r="D1591" s="42" t="s">
        <v>1567</v>
      </c>
      <c r="E1591" s="42" t="s">
        <v>5</v>
      </c>
      <c r="F1591" s="42" t="s">
        <v>11</v>
      </c>
      <c r="G1591" s="43">
        <v>1532</v>
      </c>
      <c r="H1591" s="193">
        <v>52.5</v>
      </c>
    </row>
    <row r="1592" spans="1:8" x14ac:dyDescent="0.25">
      <c r="A1592" s="25" t="str">
        <f t="shared" si="27"/>
        <v>Reg2011Anus - C21AllSexAllEth</v>
      </c>
      <c r="B1592" s="42" t="s">
        <v>2</v>
      </c>
      <c r="C1592" s="43">
        <v>2011</v>
      </c>
      <c r="D1592" s="42" t="s">
        <v>18</v>
      </c>
      <c r="E1592" s="42" t="s">
        <v>3</v>
      </c>
      <c r="F1592" s="42" t="s">
        <v>12</v>
      </c>
      <c r="G1592" s="43">
        <v>57</v>
      </c>
      <c r="H1592" s="193">
        <v>0.9</v>
      </c>
    </row>
    <row r="1593" spans="1:8" x14ac:dyDescent="0.25">
      <c r="A1593" s="25" t="str">
        <f t="shared" si="27"/>
        <v>Reg2011Anus - C21AllSexMāori</v>
      </c>
      <c r="B1593" s="42" t="s">
        <v>2</v>
      </c>
      <c r="C1593" s="43">
        <v>2011</v>
      </c>
      <c r="D1593" s="42" t="s">
        <v>18</v>
      </c>
      <c r="E1593" s="42" t="s">
        <v>3</v>
      </c>
      <c r="F1593" s="42" t="s">
        <v>10</v>
      </c>
      <c r="G1593" s="43">
        <v>5</v>
      </c>
      <c r="H1593" s="193">
        <v>1.2</v>
      </c>
    </row>
    <row r="1594" spans="1:8" x14ac:dyDescent="0.25">
      <c r="A1594" s="25" t="str">
        <f t="shared" si="27"/>
        <v>Reg2011Anus - C21AllSexNon-Māori</v>
      </c>
      <c r="B1594" s="42" t="s">
        <v>2</v>
      </c>
      <c r="C1594" s="43">
        <v>2011</v>
      </c>
      <c r="D1594" s="42" t="s">
        <v>18</v>
      </c>
      <c r="E1594" s="42" t="s">
        <v>3</v>
      </c>
      <c r="F1594" s="42" t="s">
        <v>11</v>
      </c>
      <c r="G1594" s="43">
        <v>52</v>
      </c>
      <c r="H1594" s="193">
        <v>0.9</v>
      </c>
    </row>
    <row r="1595" spans="1:8" x14ac:dyDescent="0.25">
      <c r="A1595" s="25" t="str">
        <f t="shared" si="27"/>
        <v>Reg2011Anus - C21FemaleAllEth</v>
      </c>
      <c r="B1595" s="42" t="s">
        <v>2</v>
      </c>
      <c r="C1595" s="43">
        <v>2011</v>
      </c>
      <c r="D1595" s="42" t="s">
        <v>18</v>
      </c>
      <c r="E1595" s="42" t="s">
        <v>4</v>
      </c>
      <c r="F1595" s="42" t="s">
        <v>12</v>
      </c>
      <c r="G1595" s="43">
        <v>34</v>
      </c>
      <c r="H1595" s="193">
        <v>1.1000000000000001</v>
      </c>
    </row>
    <row r="1596" spans="1:8" x14ac:dyDescent="0.25">
      <c r="A1596" s="25" t="str">
        <f t="shared" si="27"/>
        <v>Reg2011Anus - C21FemaleMāori</v>
      </c>
      <c r="B1596" s="42" t="s">
        <v>2</v>
      </c>
      <c r="C1596" s="43">
        <v>2011</v>
      </c>
      <c r="D1596" s="42" t="s">
        <v>18</v>
      </c>
      <c r="E1596" s="42" t="s">
        <v>4</v>
      </c>
      <c r="F1596" s="42" t="s">
        <v>10</v>
      </c>
      <c r="G1596" s="43">
        <v>4</v>
      </c>
      <c r="H1596" s="193">
        <v>1.6</v>
      </c>
    </row>
    <row r="1597" spans="1:8" x14ac:dyDescent="0.25">
      <c r="A1597" s="25" t="str">
        <f t="shared" si="27"/>
        <v>Reg2011Anus - C21FemaleNon-Māori</v>
      </c>
      <c r="B1597" s="42" t="s">
        <v>2</v>
      </c>
      <c r="C1597" s="43">
        <v>2011</v>
      </c>
      <c r="D1597" s="42" t="s">
        <v>18</v>
      </c>
      <c r="E1597" s="42" t="s">
        <v>4</v>
      </c>
      <c r="F1597" s="42" t="s">
        <v>11</v>
      </c>
      <c r="G1597" s="43">
        <v>30</v>
      </c>
      <c r="H1597" s="193">
        <v>1</v>
      </c>
    </row>
    <row r="1598" spans="1:8" x14ac:dyDescent="0.25">
      <c r="A1598" s="25" t="str">
        <f t="shared" si="27"/>
        <v>Reg2011Anus - C21MaleAllEth</v>
      </c>
      <c r="B1598" s="42" t="s">
        <v>2</v>
      </c>
      <c r="C1598" s="43">
        <v>2011</v>
      </c>
      <c r="D1598" s="42" t="s">
        <v>18</v>
      </c>
      <c r="E1598" s="42" t="s">
        <v>5</v>
      </c>
      <c r="F1598" s="42" t="s">
        <v>12</v>
      </c>
      <c r="G1598" s="43">
        <v>23</v>
      </c>
      <c r="H1598" s="193">
        <v>0.7</v>
      </c>
    </row>
    <row r="1599" spans="1:8" x14ac:dyDescent="0.25">
      <c r="A1599" s="25" t="str">
        <f t="shared" si="27"/>
        <v>Reg2011Anus - C21MaleMāori</v>
      </c>
      <c r="B1599" s="42" t="s">
        <v>2</v>
      </c>
      <c r="C1599" s="43">
        <v>2011</v>
      </c>
      <c r="D1599" s="42" t="s">
        <v>18</v>
      </c>
      <c r="E1599" s="42" t="s">
        <v>5</v>
      </c>
      <c r="F1599" s="42" t="s">
        <v>10</v>
      </c>
      <c r="G1599" s="43">
        <v>1</v>
      </c>
      <c r="H1599" s="193">
        <v>0.5</v>
      </c>
    </row>
    <row r="1600" spans="1:8" x14ac:dyDescent="0.25">
      <c r="A1600" s="25" t="str">
        <f t="shared" si="27"/>
        <v>Reg2011Anus - C21MaleNon-Māori</v>
      </c>
      <c r="B1600" s="42" t="s">
        <v>2</v>
      </c>
      <c r="C1600" s="43">
        <v>2011</v>
      </c>
      <c r="D1600" s="42" t="s">
        <v>18</v>
      </c>
      <c r="E1600" s="42" t="s">
        <v>5</v>
      </c>
      <c r="F1600" s="42" t="s">
        <v>11</v>
      </c>
      <c r="G1600" s="43">
        <v>22</v>
      </c>
      <c r="H1600" s="193">
        <v>0.8</v>
      </c>
    </row>
    <row r="1601" spans="1:8" x14ac:dyDescent="0.25">
      <c r="A1601" s="25" t="str">
        <f t="shared" si="27"/>
        <v>Reg2011Liver - C22AllSexAllEth</v>
      </c>
      <c r="B1601" s="42" t="s">
        <v>2</v>
      </c>
      <c r="C1601" s="43">
        <v>2011</v>
      </c>
      <c r="D1601" s="42" t="s">
        <v>254</v>
      </c>
      <c r="E1601" s="42" t="s">
        <v>3</v>
      </c>
      <c r="F1601" s="42" t="s">
        <v>12</v>
      </c>
      <c r="G1601" s="43">
        <v>327</v>
      </c>
      <c r="H1601" s="193">
        <v>5.0999999999999996</v>
      </c>
    </row>
    <row r="1602" spans="1:8" x14ac:dyDescent="0.25">
      <c r="A1602" s="25" t="str">
        <f t="shared" si="27"/>
        <v>Reg2011Liver - C22AllSexMāori</v>
      </c>
      <c r="B1602" s="42" t="s">
        <v>2</v>
      </c>
      <c r="C1602" s="43">
        <v>2011</v>
      </c>
      <c r="D1602" s="42" t="s">
        <v>254</v>
      </c>
      <c r="E1602" s="42" t="s">
        <v>3</v>
      </c>
      <c r="F1602" s="42" t="s">
        <v>10</v>
      </c>
      <c r="G1602" s="43">
        <v>57</v>
      </c>
      <c r="H1602" s="193">
        <v>11</v>
      </c>
    </row>
    <row r="1603" spans="1:8" x14ac:dyDescent="0.25">
      <c r="A1603" s="25" t="str">
        <f t="shared" si="27"/>
        <v>Reg2011Liver - C22AllSexNon-Māori</v>
      </c>
      <c r="B1603" s="42" t="s">
        <v>2</v>
      </c>
      <c r="C1603" s="43">
        <v>2011</v>
      </c>
      <c r="D1603" s="42" t="s">
        <v>254</v>
      </c>
      <c r="E1603" s="42" t="s">
        <v>3</v>
      </c>
      <c r="F1603" s="42" t="s">
        <v>11</v>
      </c>
      <c r="G1603" s="43">
        <v>270</v>
      </c>
      <c r="H1603" s="193">
        <v>4.5</v>
      </c>
    </row>
    <row r="1604" spans="1:8" x14ac:dyDescent="0.25">
      <c r="A1604" s="25" t="str">
        <f t="shared" si="27"/>
        <v>Reg2011Liver - C22FemaleAllEth</v>
      </c>
      <c r="B1604" s="42" t="s">
        <v>2</v>
      </c>
      <c r="C1604" s="43">
        <v>2011</v>
      </c>
      <c r="D1604" s="42" t="s">
        <v>254</v>
      </c>
      <c r="E1604" s="42" t="s">
        <v>4</v>
      </c>
      <c r="F1604" s="42" t="s">
        <v>12</v>
      </c>
      <c r="G1604" s="43">
        <v>97</v>
      </c>
      <c r="H1604" s="193">
        <v>2.6</v>
      </c>
    </row>
    <row r="1605" spans="1:8" x14ac:dyDescent="0.25">
      <c r="A1605" s="25" t="str">
        <f t="shared" si="27"/>
        <v>Reg2011Liver - C22FemaleMāori</v>
      </c>
      <c r="B1605" s="42" t="s">
        <v>2</v>
      </c>
      <c r="C1605" s="43">
        <v>2011</v>
      </c>
      <c r="D1605" s="42" t="s">
        <v>254</v>
      </c>
      <c r="E1605" s="42" t="s">
        <v>4</v>
      </c>
      <c r="F1605" s="42" t="s">
        <v>10</v>
      </c>
      <c r="G1605" s="43">
        <v>15</v>
      </c>
      <c r="H1605" s="193">
        <v>5.4</v>
      </c>
    </row>
    <row r="1606" spans="1:8" x14ac:dyDescent="0.25">
      <c r="A1606" s="25" t="str">
        <f t="shared" si="27"/>
        <v>Reg2011Liver - C22FemaleNon-Māori</v>
      </c>
      <c r="B1606" s="42" t="s">
        <v>2</v>
      </c>
      <c r="C1606" s="43">
        <v>2011</v>
      </c>
      <c r="D1606" s="42" t="s">
        <v>254</v>
      </c>
      <c r="E1606" s="42" t="s">
        <v>4</v>
      </c>
      <c r="F1606" s="42" t="s">
        <v>11</v>
      </c>
      <c r="G1606" s="43">
        <v>82</v>
      </c>
      <c r="H1606" s="193">
        <v>2.2999999999999998</v>
      </c>
    </row>
    <row r="1607" spans="1:8" x14ac:dyDescent="0.25">
      <c r="A1607" s="25" t="str">
        <f t="shared" si="27"/>
        <v>Reg2011Liver - C22MaleAllEth</v>
      </c>
      <c r="B1607" s="42" t="s">
        <v>2</v>
      </c>
      <c r="C1607" s="43">
        <v>2011</v>
      </c>
      <c r="D1607" s="42" t="s">
        <v>254</v>
      </c>
      <c r="E1607" s="42" t="s">
        <v>5</v>
      </c>
      <c r="F1607" s="42" t="s">
        <v>12</v>
      </c>
      <c r="G1607" s="43">
        <v>230</v>
      </c>
      <c r="H1607" s="193">
        <v>7.7</v>
      </c>
    </row>
    <row r="1608" spans="1:8" x14ac:dyDescent="0.25">
      <c r="A1608" s="25" t="str">
        <f t="shared" si="27"/>
        <v>Reg2011Liver - C22MaleMāori</v>
      </c>
      <c r="B1608" s="42" t="s">
        <v>2</v>
      </c>
      <c r="C1608" s="43">
        <v>2011</v>
      </c>
      <c r="D1608" s="42" t="s">
        <v>254</v>
      </c>
      <c r="E1608" s="42" t="s">
        <v>5</v>
      </c>
      <c r="F1608" s="42" t="s">
        <v>10</v>
      </c>
      <c r="G1608" s="43">
        <v>42</v>
      </c>
      <c r="H1608" s="193">
        <v>17.2</v>
      </c>
    </row>
    <row r="1609" spans="1:8" x14ac:dyDescent="0.25">
      <c r="A1609" s="25" t="str">
        <f t="shared" si="27"/>
        <v>Reg2011Liver - C22MaleNon-Māori</v>
      </c>
      <c r="B1609" s="42" t="s">
        <v>2</v>
      </c>
      <c r="C1609" s="43">
        <v>2011</v>
      </c>
      <c r="D1609" s="42" t="s">
        <v>254</v>
      </c>
      <c r="E1609" s="42" t="s">
        <v>5</v>
      </c>
      <c r="F1609" s="42" t="s">
        <v>11</v>
      </c>
      <c r="G1609" s="43">
        <v>188</v>
      </c>
      <c r="H1609" s="193">
        <v>6.8</v>
      </c>
    </row>
    <row r="1610" spans="1:8" x14ac:dyDescent="0.25">
      <c r="A1610" s="25" t="str">
        <f t="shared" si="27"/>
        <v>Reg2011Gallbladder - C23AllSexAllEth</v>
      </c>
      <c r="B1610" s="42" t="s">
        <v>2</v>
      </c>
      <c r="C1610" s="43">
        <v>2011</v>
      </c>
      <c r="D1610" s="42" t="s">
        <v>23</v>
      </c>
      <c r="E1610" s="42" t="s">
        <v>3</v>
      </c>
      <c r="F1610" s="42" t="s">
        <v>12</v>
      </c>
      <c r="G1610" s="43">
        <v>57</v>
      </c>
      <c r="H1610" s="193">
        <v>0.8</v>
      </c>
    </row>
    <row r="1611" spans="1:8" x14ac:dyDescent="0.25">
      <c r="A1611" s="25" t="str">
        <f t="shared" si="27"/>
        <v>Reg2011Gallbladder - C23AllSexMāori</v>
      </c>
      <c r="B1611" s="42" t="s">
        <v>2</v>
      </c>
      <c r="C1611" s="43">
        <v>2011</v>
      </c>
      <c r="D1611" s="42" t="s">
        <v>23</v>
      </c>
      <c r="E1611" s="42" t="s">
        <v>3</v>
      </c>
      <c r="F1611" s="42" t="s">
        <v>10</v>
      </c>
      <c r="G1611" s="43">
        <v>11</v>
      </c>
      <c r="H1611" s="193">
        <v>2.2000000000000002</v>
      </c>
    </row>
    <row r="1612" spans="1:8" x14ac:dyDescent="0.25">
      <c r="A1612" s="25" t="str">
        <f t="shared" si="27"/>
        <v>Reg2011Gallbladder - C23AllSexNon-Māori</v>
      </c>
      <c r="B1612" s="42" t="s">
        <v>2</v>
      </c>
      <c r="C1612" s="43">
        <v>2011</v>
      </c>
      <c r="D1612" s="42" t="s">
        <v>23</v>
      </c>
      <c r="E1612" s="42" t="s">
        <v>3</v>
      </c>
      <c r="F1612" s="42" t="s">
        <v>11</v>
      </c>
      <c r="G1612" s="43">
        <v>46</v>
      </c>
      <c r="H1612" s="193">
        <v>0.7</v>
      </c>
    </row>
    <row r="1613" spans="1:8" x14ac:dyDescent="0.25">
      <c r="A1613" s="25" t="str">
        <f t="shared" si="27"/>
        <v>Reg2011Gallbladder - C23FemaleAllEth</v>
      </c>
      <c r="B1613" s="42" t="s">
        <v>2</v>
      </c>
      <c r="C1613" s="43">
        <v>2011</v>
      </c>
      <c r="D1613" s="42" t="s">
        <v>23</v>
      </c>
      <c r="E1613" s="42" t="s">
        <v>4</v>
      </c>
      <c r="F1613" s="42" t="s">
        <v>12</v>
      </c>
      <c r="G1613" s="43">
        <v>43</v>
      </c>
      <c r="H1613" s="193">
        <v>1.2</v>
      </c>
    </row>
    <row r="1614" spans="1:8" x14ac:dyDescent="0.25">
      <c r="A1614" s="25" t="str">
        <f t="shared" si="27"/>
        <v>Reg2011Gallbladder - C23FemaleMāori</v>
      </c>
      <c r="B1614" s="42" t="s">
        <v>2</v>
      </c>
      <c r="C1614" s="43">
        <v>2011</v>
      </c>
      <c r="D1614" s="42" t="s">
        <v>23</v>
      </c>
      <c r="E1614" s="42" t="s">
        <v>4</v>
      </c>
      <c r="F1614" s="42" t="s">
        <v>10</v>
      </c>
      <c r="G1614" s="43">
        <v>9</v>
      </c>
      <c r="H1614" s="193">
        <v>3.2</v>
      </c>
    </row>
    <row r="1615" spans="1:8" x14ac:dyDescent="0.25">
      <c r="A1615" s="25" t="str">
        <f t="shared" si="27"/>
        <v>Reg2011Gallbladder - C23FemaleNon-Māori</v>
      </c>
      <c r="B1615" s="42" t="s">
        <v>2</v>
      </c>
      <c r="C1615" s="43">
        <v>2011</v>
      </c>
      <c r="D1615" s="42" t="s">
        <v>23</v>
      </c>
      <c r="E1615" s="42" t="s">
        <v>4</v>
      </c>
      <c r="F1615" s="42" t="s">
        <v>11</v>
      </c>
      <c r="G1615" s="43">
        <v>34</v>
      </c>
      <c r="H1615" s="193">
        <v>1</v>
      </c>
    </row>
    <row r="1616" spans="1:8" x14ac:dyDescent="0.25">
      <c r="A1616" s="25" t="str">
        <f t="shared" si="27"/>
        <v>Reg2011Gallbladder - C23MaleAllEth</v>
      </c>
      <c r="B1616" s="42" t="s">
        <v>2</v>
      </c>
      <c r="C1616" s="43">
        <v>2011</v>
      </c>
      <c r="D1616" s="42" t="s">
        <v>23</v>
      </c>
      <c r="E1616" s="42" t="s">
        <v>5</v>
      </c>
      <c r="F1616" s="42" t="s">
        <v>12</v>
      </c>
      <c r="G1616" s="43">
        <v>14</v>
      </c>
      <c r="H1616" s="193">
        <v>0.4</v>
      </c>
    </row>
    <row r="1617" spans="1:8" x14ac:dyDescent="0.25">
      <c r="A1617" s="25" t="str">
        <f t="shared" si="27"/>
        <v>Reg2011Gallbladder - C23MaleMāori</v>
      </c>
      <c r="B1617" s="42" t="s">
        <v>2</v>
      </c>
      <c r="C1617" s="43">
        <v>2011</v>
      </c>
      <c r="D1617" s="42" t="s">
        <v>23</v>
      </c>
      <c r="E1617" s="42" t="s">
        <v>5</v>
      </c>
      <c r="F1617" s="42" t="s">
        <v>10</v>
      </c>
      <c r="G1617" s="43">
        <v>2</v>
      </c>
      <c r="H1617" s="193">
        <v>1.3</v>
      </c>
    </row>
    <row r="1618" spans="1:8" x14ac:dyDescent="0.25">
      <c r="A1618" s="25" t="str">
        <f t="shared" si="27"/>
        <v>Reg2011Gallbladder - C23MaleNon-Māori</v>
      </c>
      <c r="B1618" s="42" t="s">
        <v>2</v>
      </c>
      <c r="C1618" s="43">
        <v>2011</v>
      </c>
      <c r="D1618" s="42" t="s">
        <v>23</v>
      </c>
      <c r="E1618" s="42" t="s">
        <v>5</v>
      </c>
      <c r="F1618" s="42" t="s">
        <v>11</v>
      </c>
      <c r="G1618" s="43">
        <v>12</v>
      </c>
      <c r="H1618" s="193">
        <v>0.4</v>
      </c>
    </row>
    <row r="1619" spans="1:8" x14ac:dyDescent="0.25">
      <c r="A1619" s="25" t="str">
        <f t="shared" si="27"/>
        <v>Reg2011Other biliary tract - C24AllSexAllEth</v>
      </c>
      <c r="B1619" s="42" t="s">
        <v>2</v>
      </c>
      <c r="C1619" s="43">
        <v>2011</v>
      </c>
      <c r="D1619" s="42" t="s">
        <v>255</v>
      </c>
      <c r="E1619" s="42" t="s">
        <v>3</v>
      </c>
      <c r="F1619" s="42" t="s">
        <v>12</v>
      </c>
      <c r="G1619" s="43">
        <v>73</v>
      </c>
      <c r="H1619" s="193">
        <v>1</v>
      </c>
    </row>
    <row r="1620" spans="1:8" x14ac:dyDescent="0.25">
      <c r="A1620" s="25" t="str">
        <f t="shared" si="27"/>
        <v>Reg2011Other biliary tract - C24AllSexMāori</v>
      </c>
      <c r="B1620" s="42" t="s">
        <v>2</v>
      </c>
      <c r="C1620" s="43">
        <v>2011</v>
      </c>
      <c r="D1620" s="42" t="s">
        <v>255</v>
      </c>
      <c r="E1620" s="42" t="s">
        <v>3</v>
      </c>
      <c r="F1620" s="42" t="s">
        <v>10</v>
      </c>
      <c r="G1620" s="43">
        <v>10</v>
      </c>
      <c r="H1620" s="193">
        <v>2.2999999999999998</v>
      </c>
    </row>
    <row r="1621" spans="1:8" x14ac:dyDescent="0.25">
      <c r="A1621" s="25" t="str">
        <f t="shared" si="27"/>
        <v>Reg2011Other biliary tract - C24AllSexNon-Māori</v>
      </c>
      <c r="B1621" s="42" t="s">
        <v>2</v>
      </c>
      <c r="C1621" s="43">
        <v>2011</v>
      </c>
      <c r="D1621" s="42" t="s">
        <v>255</v>
      </c>
      <c r="E1621" s="42" t="s">
        <v>3</v>
      </c>
      <c r="F1621" s="42" t="s">
        <v>11</v>
      </c>
      <c r="G1621" s="43">
        <v>63</v>
      </c>
      <c r="H1621" s="193">
        <v>1</v>
      </c>
    </row>
    <row r="1622" spans="1:8" x14ac:dyDescent="0.25">
      <c r="A1622" s="25" t="str">
        <f t="shared" si="27"/>
        <v>Reg2011Other biliary tract - C24FemaleAllEth</v>
      </c>
      <c r="B1622" s="42" t="s">
        <v>2</v>
      </c>
      <c r="C1622" s="43">
        <v>2011</v>
      </c>
      <c r="D1622" s="42" t="s">
        <v>255</v>
      </c>
      <c r="E1622" s="42" t="s">
        <v>4</v>
      </c>
      <c r="F1622" s="42" t="s">
        <v>12</v>
      </c>
      <c r="G1622" s="43">
        <v>37</v>
      </c>
      <c r="H1622" s="193">
        <v>1</v>
      </c>
    </row>
    <row r="1623" spans="1:8" x14ac:dyDescent="0.25">
      <c r="A1623" s="25" t="str">
        <f t="shared" si="27"/>
        <v>Reg2011Other biliary tract - C24FemaleMāori</v>
      </c>
      <c r="B1623" s="42" t="s">
        <v>2</v>
      </c>
      <c r="C1623" s="43">
        <v>2011</v>
      </c>
      <c r="D1623" s="42" t="s">
        <v>255</v>
      </c>
      <c r="E1623" s="42" t="s">
        <v>4</v>
      </c>
      <c r="F1623" s="42" t="s">
        <v>10</v>
      </c>
      <c r="G1623" s="43">
        <v>4</v>
      </c>
      <c r="H1623" s="193">
        <v>1.6</v>
      </c>
    </row>
    <row r="1624" spans="1:8" x14ac:dyDescent="0.25">
      <c r="A1624" s="25" t="str">
        <f t="shared" si="27"/>
        <v>Reg2011Other biliary tract - C24FemaleNon-Māori</v>
      </c>
      <c r="B1624" s="42" t="s">
        <v>2</v>
      </c>
      <c r="C1624" s="43">
        <v>2011</v>
      </c>
      <c r="D1624" s="42" t="s">
        <v>255</v>
      </c>
      <c r="E1624" s="42" t="s">
        <v>4</v>
      </c>
      <c r="F1624" s="42" t="s">
        <v>11</v>
      </c>
      <c r="G1624" s="43">
        <v>33</v>
      </c>
      <c r="H1624" s="193">
        <v>0.9</v>
      </c>
    </row>
    <row r="1625" spans="1:8" x14ac:dyDescent="0.25">
      <c r="A1625" s="25" t="str">
        <f t="shared" si="27"/>
        <v>Reg2011Other biliary tract - C24MaleAllEth</v>
      </c>
      <c r="B1625" s="42" t="s">
        <v>2</v>
      </c>
      <c r="C1625" s="43">
        <v>2011</v>
      </c>
      <c r="D1625" s="42" t="s">
        <v>255</v>
      </c>
      <c r="E1625" s="42" t="s">
        <v>5</v>
      </c>
      <c r="F1625" s="42" t="s">
        <v>12</v>
      </c>
      <c r="G1625" s="43">
        <v>36</v>
      </c>
      <c r="H1625" s="193">
        <v>1.1000000000000001</v>
      </c>
    </row>
    <row r="1626" spans="1:8" x14ac:dyDescent="0.25">
      <c r="A1626" s="25" t="str">
        <f t="shared" si="27"/>
        <v>Reg2011Other biliary tract - C24MaleMāori</v>
      </c>
      <c r="B1626" s="42" t="s">
        <v>2</v>
      </c>
      <c r="C1626" s="43">
        <v>2011</v>
      </c>
      <c r="D1626" s="42" t="s">
        <v>255</v>
      </c>
      <c r="E1626" s="42" t="s">
        <v>5</v>
      </c>
      <c r="F1626" s="42" t="s">
        <v>10</v>
      </c>
      <c r="G1626" s="43">
        <v>6</v>
      </c>
      <c r="H1626" s="193">
        <v>3.1</v>
      </c>
    </row>
    <row r="1627" spans="1:8" x14ac:dyDescent="0.25">
      <c r="A1627" s="25" t="str">
        <f t="shared" si="27"/>
        <v>Reg2011Other biliary tract - C24MaleNon-Māori</v>
      </c>
      <c r="B1627" s="42" t="s">
        <v>2</v>
      </c>
      <c r="C1627" s="43">
        <v>2011</v>
      </c>
      <c r="D1627" s="42" t="s">
        <v>255</v>
      </c>
      <c r="E1627" s="42" t="s">
        <v>5</v>
      </c>
      <c r="F1627" s="42" t="s">
        <v>11</v>
      </c>
      <c r="G1627" s="43">
        <v>30</v>
      </c>
      <c r="H1627" s="193">
        <v>1</v>
      </c>
    </row>
    <row r="1628" spans="1:8" x14ac:dyDescent="0.25">
      <c r="A1628" s="25" t="str">
        <f t="shared" si="27"/>
        <v>Reg2011Pancreas - C25AllSexAllEth</v>
      </c>
      <c r="B1628" s="42" t="s">
        <v>2</v>
      </c>
      <c r="C1628" s="43">
        <v>2011</v>
      </c>
      <c r="D1628" s="42" t="s">
        <v>36</v>
      </c>
      <c r="E1628" s="42" t="s">
        <v>3</v>
      </c>
      <c r="F1628" s="42" t="s">
        <v>12</v>
      </c>
      <c r="G1628" s="43">
        <v>454</v>
      </c>
      <c r="H1628" s="193">
        <v>6.5</v>
      </c>
    </row>
    <row r="1629" spans="1:8" x14ac:dyDescent="0.25">
      <c r="A1629" s="25" t="str">
        <f t="shared" si="27"/>
        <v>Reg2011Pancreas - C25AllSexMāori</v>
      </c>
      <c r="B1629" s="42" t="s">
        <v>2</v>
      </c>
      <c r="C1629" s="43">
        <v>2011</v>
      </c>
      <c r="D1629" s="42" t="s">
        <v>36</v>
      </c>
      <c r="E1629" s="42" t="s">
        <v>3</v>
      </c>
      <c r="F1629" s="42" t="s">
        <v>10</v>
      </c>
      <c r="G1629" s="43">
        <v>46</v>
      </c>
      <c r="H1629" s="193">
        <v>10.3</v>
      </c>
    </row>
    <row r="1630" spans="1:8" x14ac:dyDescent="0.25">
      <c r="A1630" s="25" t="str">
        <f t="shared" si="27"/>
        <v>Reg2011Pancreas - C25AllSexNon-Māori</v>
      </c>
      <c r="B1630" s="42" t="s">
        <v>2</v>
      </c>
      <c r="C1630" s="43">
        <v>2011</v>
      </c>
      <c r="D1630" s="42" t="s">
        <v>36</v>
      </c>
      <c r="E1630" s="42" t="s">
        <v>3</v>
      </c>
      <c r="F1630" s="42" t="s">
        <v>11</v>
      </c>
      <c r="G1630" s="43">
        <v>408</v>
      </c>
      <c r="H1630" s="193">
        <v>6.2</v>
      </c>
    </row>
    <row r="1631" spans="1:8" x14ac:dyDescent="0.25">
      <c r="A1631" s="25" t="str">
        <f t="shared" si="27"/>
        <v>Reg2011Pancreas - C25FemaleAllEth</v>
      </c>
      <c r="B1631" s="42" t="s">
        <v>2</v>
      </c>
      <c r="C1631" s="43">
        <v>2011</v>
      </c>
      <c r="D1631" s="42" t="s">
        <v>36</v>
      </c>
      <c r="E1631" s="42" t="s">
        <v>4</v>
      </c>
      <c r="F1631" s="42" t="s">
        <v>12</v>
      </c>
      <c r="G1631" s="43">
        <v>226</v>
      </c>
      <c r="H1631" s="193">
        <v>6.1</v>
      </c>
    </row>
    <row r="1632" spans="1:8" x14ac:dyDescent="0.25">
      <c r="A1632" s="25" t="str">
        <f t="shared" si="27"/>
        <v>Reg2011Pancreas - C25FemaleMāori</v>
      </c>
      <c r="B1632" s="42" t="s">
        <v>2</v>
      </c>
      <c r="C1632" s="43">
        <v>2011</v>
      </c>
      <c r="D1632" s="42" t="s">
        <v>36</v>
      </c>
      <c r="E1632" s="42" t="s">
        <v>4</v>
      </c>
      <c r="F1632" s="42" t="s">
        <v>10</v>
      </c>
      <c r="G1632" s="43">
        <v>28</v>
      </c>
      <c r="H1632" s="193">
        <v>11.2</v>
      </c>
    </row>
    <row r="1633" spans="1:8" x14ac:dyDescent="0.25">
      <c r="A1633" s="25" t="str">
        <f t="shared" si="27"/>
        <v>Reg2011Pancreas - C25FemaleNon-Māori</v>
      </c>
      <c r="B1633" s="42" t="s">
        <v>2</v>
      </c>
      <c r="C1633" s="43">
        <v>2011</v>
      </c>
      <c r="D1633" s="42" t="s">
        <v>36</v>
      </c>
      <c r="E1633" s="42" t="s">
        <v>4</v>
      </c>
      <c r="F1633" s="42" t="s">
        <v>11</v>
      </c>
      <c r="G1633" s="43">
        <v>198</v>
      </c>
      <c r="H1633" s="193">
        <v>5.6</v>
      </c>
    </row>
    <row r="1634" spans="1:8" x14ac:dyDescent="0.25">
      <c r="A1634" s="25" t="str">
        <f t="shared" si="27"/>
        <v>Reg2011Pancreas - C25MaleAllEth</v>
      </c>
      <c r="B1634" s="42" t="s">
        <v>2</v>
      </c>
      <c r="C1634" s="43">
        <v>2011</v>
      </c>
      <c r="D1634" s="42" t="s">
        <v>36</v>
      </c>
      <c r="E1634" s="42" t="s">
        <v>5</v>
      </c>
      <c r="F1634" s="42" t="s">
        <v>12</v>
      </c>
      <c r="G1634" s="43">
        <v>228</v>
      </c>
      <c r="H1634" s="193">
        <v>7.1</v>
      </c>
    </row>
    <row r="1635" spans="1:8" x14ac:dyDescent="0.25">
      <c r="A1635" s="25" t="str">
        <f t="shared" si="27"/>
        <v>Reg2011Pancreas - C25MaleMāori</v>
      </c>
      <c r="B1635" s="42" t="s">
        <v>2</v>
      </c>
      <c r="C1635" s="43">
        <v>2011</v>
      </c>
      <c r="D1635" s="42" t="s">
        <v>36</v>
      </c>
      <c r="E1635" s="42" t="s">
        <v>5</v>
      </c>
      <c r="F1635" s="42" t="s">
        <v>10</v>
      </c>
      <c r="G1635" s="43">
        <v>18</v>
      </c>
      <c r="H1635" s="193">
        <v>9.4</v>
      </c>
    </row>
    <row r="1636" spans="1:8" x14ac:dyDescent="0.25">
      <c r="A1636" s="25" t="str">
        <f t="shared" si="27"/>
        <v>Reg2011Pancreas - C25MaleNon-Māori</v>
      </c>
      <c r="B1636" s="42" t="s">
        <v>2</v>
      </c>
      <c r="C1636" s="43">
        <v>2011</v>
      </c>
      <c r="D1636" s="42" t="s">
        <v>36</v>
      </c>
      <c r="E1636" s="42" t="s">
        <v>5</v>
      </c>
      <c r="F1636" s="42" t="s">
        <v>11</v>
      </c>
      <c r="G1636" s="43">
        <v>210</v>
      </c>
      <c r="H1636" s="193">
        <v>7</v>
      </c>
    </row>
    <row r="1637" spans="1:8" x14ac:dyDescent="0.25">
      <c r="A1637" s="25" t="str">
        <f t="shared" si="27"/>
        <v>Reg2011Other digestive organs - C26AllSexAllEth</v>
      </c>
      <c r="B1637" s="42" t="s">
        <v>2</v>
      </c>
      <c r="C1637" s="43">
        <v>2011</v>
      </c>
      <c r="D1637" s="42" t="s">
        <v>256</v>
      </c>
      <c r="E1637" s="42" t="s">
        <v>3</v>
      </c>
      <c r="F1637" s="42" t="s">
        <v>12</v>
      </c>
      <c r="G1637" s="43">
        <v>122</v>
      </c>
      <c r="H1637" s="193">
        <v>1.6</v>
      </c>
    </row>
    <row r="1638" spans="1:8" x14ac:dyDescent="0.25">
      <c r="A1638" s="25" t="str">
        <f t="shared" si="27"/>
        <v>Reg2011Other digestive organs - C26AllSexMāori</v>
      </c>
      <c r="B1638" s="42" t="s">
        <v>2</v>
      </c>
      <c r="C1638" s="43">
        <v>2011</v>
      </c>
      <c r="D1638" s="42" t="s">
        <v>256</v>
      </c>
      <c r="E1638" s="42" t="s">
        <v>3</v>
      </c>
      <c r="F1638" s="42" t="s">
        <v>10</v>
      </c>
      <c r="G1638" s="43">
        <v>12</v>
      </c>
      <c r="H1638" s="193">
        <v>3.1</v>
      </c>
    </row>
    <row r="1639" spans="1:8" x14ac:dyDescent="0.25">
      <c r="A1639" s="25" t="str">
        <f t="shared" ref="A1639:A1702" si="28">B1639&amp;C1639&amp;D1639&amp;E1639&amp;F1639</f>
        <v>Reg2011Other digestive organs - C26AllSexNon-Māori</v>
      </c>
      <c r="B1639" s="42" t="s">
        <v>2</v>
      </c>
      <c r="C1639" s="43">
        <v>2011</v>
      </c>
      <c r="D1639" s="42" t="s">
        <v>256</v>
      </c>
      <c r="E1639" s="42" t="s">
        <v>3</v>
      </c>
      <c r="F1639" s="42" t="s">
        <v>11</v>
      </c>
      <c r="G1639" s="43">
        <v>110</v>
      </c>
      <c r="H1639" s="193">
        <v>1.5</v>
      </c>
    </row>
    <row r="1640" spans="1:8" x14ac:dyDescent="0.25">
      <c r="A1640" s="25" t="str">
        <f t="shared" si="28"/>
        <v>Reg2011Other digestive organs - C26FemaleAllEth</v>
      </c>
      <c r="B1640" s="42" t="s">
        <v>2</v>
      </c>
      <c r="C1640" s="43">
        <v>2011</v>
      </c>
      <c r="D1640" s="42" t="s">
        <v>256</v>
      </c>
      <c r="E1640" s="42" t="s">
        <v>4</v>
      </c>
      <c r="F1640" s="42" t="s">
        <v>12</v>
      </c>
      <c r="G1640" s="43">
        <v>69</v>
      </c>
      <c r="H1640" s="193">
        <v>1.6</v>
      </c>
    </row>
    <row r="1641" spans="1:8" x14ac:dyDescent="0.25">
      <c r="A1641" s="25" t="str">
        <f t="shared" si="28"/>
        <v>Reg2011Other digestive organs - C26FemaleMāori</v>
      </c>
      <c r="B1641" s="42" t="s">
        <v>2</v>
      </c>
      <c r="C1641" s="43">
        <v>2011</v>
      </c>
      <c r="D1641" s="42" t="s">
        <v>256</v>
      </c>
      <c r="E1641" s="42" t="s">
        <v>4</v>
      </c>
      <c r="F1641" s="42" t="s">
        <v>10</v>
      </c>
      <c r="G1641" s="43">
        <v>7</v>
      </c>
      <c r="H1641" s="193">
        <v>3.3</v>
      </c>
    </row>
    <row r="1642" spans="1:8" x14ac:dyDescent="0.25">
      <c r="A1642" s="25" t="str">
        <f t="shared" si="28"/>
        <v>Reg2011Other digestive organs - C26FemaleNon-Māori</v>
      </c>
      <c r="B1642" s="42" t="s">
        <v>2</v>
      </c>
      <c r="C1642" s="43">
        <v>2011</v>
      </c>
      <c r="D1642" s="42" t="s">
        <v>256</v>
      </c>
      <c r="E1642" s="42" t="s">
        <v>4</v>
      </c>
      <c r="F1642" s="42" t="s">
        <v>11</v>
      </c>
      <c r="G1642" s="43">
        <v>62</v>
      </c>
      <c r="H1642" s="193">
        <v>1.5</v>
      </c>
    </row>
    <row r="1643" spans="1:8" x14ac:dyDescent="0.25">
      <c r="A1643" s="25" t="str">
        <f t="shared" si="28"/>
        <v>Reg2011Other digestive organs - C26MaleAllEth</v>
      </c>
      <c r="B1643" s="42" t="s">
        <v>2</v>
      </c>
      <c r="C1643" s="43">
        <v>2011</v>
      </c>
      <c r="D1643" s="42" t="s">
        <v>256</v>
      </c>
      <c r="E1643" s="42" t="s">
        <v>5</v>
      </c>
      <c r="F1643" s="42" t="s">
        <v>12</v>
      </c>
      <c r="G1643" s="43">
        <v>53</v>
      </c>
      <c r="H1643" s="193">
        <v>1.6</v>
      </c>
    </row>
    <row r="1644" spans="1:8" x14ac:dyDescent="0.25">
      <c r="A1644" s="25" t="str">
        <f t="shared" si="28"/>
        <v>Reg2011Other digestive organs - C26MaleMāori</v>
      </c>
      <c r="B1644" s="42" t="s">
        <v>2</v>
      </c>
      <c r="C1644" s="43">
        <v>2011</v>
      </c>
      <c r="D1644" s="42" t="s">
        <v>256</v>
      </c>
      <c r="E1644" s="42" t="s">
        <v>5</v>
      </c>
      <c r="F1644" s="42" t="s">
        <v>10</v>
      </c>
      <c r="G1644" s="43">
        <v>5</v>
      </c>
      <c r="H1644" s="193">
        <v>2.5</v>
      </c>
    </row>
    <row r="1645" spans="1:8" x14ac:dyDescent="0.25">
      <c r="A1645" s="25" t="str">
        <f t="shared" si="28"/>
        <v>Reg2011Other digestive organs - C26MaleNon-Māori</v>
      </c>
      <c r="B1645" s="42" t="s">
        <v>2</v>
      </c>
      <c r="C1645" s="43">
        <v>2011</v>
      </c>
      <c r="D1645" s="42" t="s">
        <v>256</v>
      </c>
      <c r="E1645" s="42" t="s">
        <v>5</v>
      </c>
      <c r="F1645" s="42" t="s">
        <v>11</v>
      </c>
      <c r="G1645" s="43">
        <v>48</v>
      </c>
      <c r="H1645" s="193">
        <v>1.5</v>
      </c>
    </row>
    <row r="1646" spans="1:8" x14ac:dyDescent="0.25">
      <c r="A1646" s="25" t="str">
        <f t="shared" si="28"/>
        <v>Reg2011Respiratory and intrathoracic organs - C30-C39AllSexAllEth</v>
      </c>
      <c r="B1646" s="42" t="s">
        <v>2</v>
      </c>
      <c r="C1646" s="43">
        <v>2011</v>
      </c>
      <c r="D1646" s="42" t="s">
        <v>257</v>
      </c>
      <c r="E1646" s="42" t="s">
        <v>3</v>
      </c>
      <c r="F1646" s="42" t="s">
        <v>12</v>
      </c>
      <c r="G1646" s="43">
        <v>2161</v>
      </c>
      <c r="H1646" s="193">
        <v>32.299999999999997</v>
      </c>
    </row>
    <row r="1647" spans="1:8" x14ac:dyDescent="0.25">
      <c r="A1647" s="25" t="str">
        <f t="shared" si="28"/>
        <v>Reg2011Respiratory and intrathoracic organs - C30-C39AllSexMāori</v>
      </c>
      <c r="B1647" s="42" t="s">
        <v>2</v>
      </c>
      <c r="C1647" s="43">
        <v>2011</v>
      </c>
      <c r="D1647" s="42" t="s">
        <v>257</v>
      </c>
      <c r="E1647" s="42" t="s">
        <v>3</v>
      </c>
      <c r="F1647" s="42" t="s">
        <v>10</v>
      </c>
      <c r="G1647" s="43">
        <v>415</v>
      </c>
      <c r="H1647" s="193">
        <v>90.2</v>
      </c>
    </row>
    <row r="1648" spans="1:8" x14ac:dyDescent="0.25">
      <c r="A1648" s="25" t="str">
        <f t="shared" si="28"/>
        <v>Reg2011Respiratory and intrathoracic organs - C30-C39AllSexNon-Māori</v>
      </c>
      <c r="B1648" s="42" t="s">
        <v>2</v>
      </c>
      <c r="C1648" s="43">
        <v>2011</v>
      </c>
      <c r="D1648" s="42" t="s">
        <v>257</v>
      </c>
      <c r="E1648" s="42" t="s">
        <v>3</v>
      </c>
      <c r="F1648" s="42" t="s">
        <v>11</v>
      </c>
      <c r="G1648" s="43">
        <v>1746</v>
      </c>
      <c r="H1648" s="193">
        <v>27.6</v>
      </c>
    </row>
    <row r="1649" spans="1:8" x14ac:dyDescent="0.25">
      <c r="A1649" s="25" t="str">
        <f t="shared" si="28"/>
        <v>Reg2011Respiratory and intrathoracic organs - C30-C39FemaleAllEth</v>
      </c>
      <c r="B1649" s="42" t="s">
        <v>2</v>
      </c>
      <c r="C1649" s="43">
        <v>2011</v>
      </c>
      <c r="D1649" s="42" t="s">
        <v>257</v>
      </c>
      <c r="E1649" s="42" t="s">
        <v>4</v>
      </c>
      <c r="F1649" s="42" t="s">
        <v>12</v>
      </c>
      <c r="G1649" s="43">
        <v>1000</v>
      </c>
      <c r="H1649" s="193">
        <v>28.6</v>
      </c>
    </row>
    <row r="1650" spans="1:8" x14ac:dyDescent="0.25">
      <c r="A1650" s="25" t="str">
        <f t="shared" si="28"/>
        <v>Reg2011Respiratory and intrathoracic organs - C30-C39FemaleMāori</v>
      </c>
      <c r="B1650" s="42" t="s">
        <v>2</v>
      </c>
      <c r="C1650" s="43">
        <v>2011</v>
      </c>
      <c r="D1650" s="42" t="s">
        <v>257</v>
      </c>
      <c r="E1650" s="42" t="s">
        <v>4</v>
      </c>
      <c r="F1650" s="42" t="s">
        <v>10</v>
      </c>
      <c r="G1650" s="43">
        <v>241</v>
      </c>
      <c r="H1650" s="193">
        <v>97</v>
      </c>
    </row>
    <row r="1651" spans="1:8" x14ac:dyDescent="0.25">
      <c r="A1651" s="25" t="str">
        <f t="shared" si="28"/>
        <v>Reg2011Respiratory and intrathoracic organs - C30-C39FemaleNon-Māori</v>
      </c>
      <c r="B1651" s="42" t="s">
        <v>2</v>
      </c>
      <c r="C1651" s="43">
        <v>2011</v>
      </c>
      <c r="D1651" s="42" t="s">
        <v>257</v>
      </c>
      <c r="E1651" s="42" t="s">
        <v>4</v>
      </c>
      <c r="F1651" s="42" t="s">
        <v>11</v>
      </c>
      <c r="G1651" s="43">
        <v>759</v>
      </c>
      <c r="H1651" s="193">
        <v>23</v>
      </c>
    </row>
    <row r="1652" spans="1:8" x14ac:dyDescent="0.25">
      <c r="A1652" s="25" t="str">
        <f t="shared" si="28"/>
        <v>Reg2011Respiratory and intrathoracic organs - C30-C39MaleAllEth</v>
      </c>
      <c r="B1652" s="42" t="s">
        <v>2</v>
      </c>
      <c r="C1652" s="43">
        <v>2011</v>
      </c>
      <c r="D1652" s="42" t="s">
        <v>257</v>
      </c>
      <c r="E1652" s="42" t="s">
        <v>5</v>
      </c>
      <c r="F1652" s="42" t="s">
        <v>12</v>
      </c>
      <c r="G1652" s="43">
        <v>1161</v>
      </c>
      <c r="H1652" s="193">
        <v>36.9</v>
      </c>
    </row>
    <row r="1653" spans="1:8" x14ac:dyDescent="0.25">
      <c r="A1653" s="25" t="str">
        <f t="shared" si="28"/>
        <v>Reg2011Respiratory and intrathoracic organs - C30-C39MaleMāori</v>
      </c>
      <c r="B1653" s="42" t="s">
        <v>2</v>
      </c>
      <c r="C1653" s="43">
        <v>2011</v>
      </c>
      <c r="D1653" s="42" t="s">
        <v>257</v>
      </c>
      <c r="E1653" s="42" t="s">
        <v>5</v>
      </c>
      <c r="F1653" s="42" t="s">
        <v>10</v>
      </c>
      <c r="G1653" s="43">
        <v>174</v>
      </c>
      <c r="H1653" s="193">
        <v>82.8</v>
      </c>
    </row>
    <row r="1654" spans="1:8" x14ac:dyDescent="0.25">
      <c r="A1654" s="25" t="str">
        <f t="shared" si="28"/>
        <v>Reg2011Respiratory and intrathoracic organs - C30-C39MaleNon-Māori</v>
      </c>
      <c r="B1654" s="42" t="s">
        <v>2</v>
      </c>
      <c r="C1654" s="43">
        <v>2011</v>
      </c>
      <c r="D1654" s="42" t="s">
        <v>257</v>
      </c>
      <c r="E1654" s="42" t="s">
        <v>5</v>
      </c>
      <c r="F1654" s="42" t="s">
        <v>11</v>
      </c>
      <c r="G1654" s="43">
        <v>987</v>
      </c>
      <c r="H1654" s="193">
        <v>33.299999999999997</v>
      </c>
    </row>
    <row r="1655" spans="1:8" x14ac:dyDescent="0.25">
      <c r="A1655" s="25" t="str">
        <f t="shared" si="28"/>
        <v>Reg2011Nasal cavity and middle ear - C30AllSexAllEth</v>
      </c>
      <c r="B1655" s="42" t="s">
        <v>2</v>
      </c>
      <c r="C1655" s="43">
        <v>2011</v>
      </c>
      <c r="D1655" s="42" t="s">
        <v>258</v>
      </c>
      <c r="E1655" s="42" t="s">
        <v>3</v>
      </c>
      <c r="F1655" s="42" t="s">
        <v>12</v>
      </c>
      <c r="G1655" s="43">
        <v>15</v>
      </c>
      <c r="H1655" s="193">
        <v>0.2</v>
      </c>
    </row>
    <row r="1656" spans="1:8" x14ac:dyDescent="0.25">
      <c r="A1656" s="25" t="str">
        <f t="shared" si="28"/>
        <v>Reg2011Nasal cavity and middle ear - C30AllSexMāori</v>
      </c>
      <c r="B1656" s="42" t="s">
        <v>2</v>
      </c>
      <c r="C1656" s="43">
        <v>2011</v>
      </c>
      <c r="D1656" s="42" t="s">
        <v>258</v>
      </c>
      <c r="E1656" s="42" t="s">
        <v>3</v>
      </c>
      <c r="F1656" s="42" t="s">
        <v>10</v>
      </c>
      <c r="G1656" s="43">
        <v>1</v>
      </c>
      <c r="H1656" s="193">
        <v>0.2</v>
      </c>
    </row>
    <row r="1657" spans="1:8" x14ac:dyDescent="0.25">
      <c r="A1657" s="25" t="str">
        <f t="shared" si="28"/>
        <v>Reg2011Nasal cavity and middle ear - C30AllSexNon-Māori</v>
      </c>
      <c r="B1657" s="42" t="s">
        <v>2</v>
      </c>
      <c r="C1657" s="43">
        <v>2011</v>
      </c>
      <c r="D1657" s="42" t="s">
        <v>258</v>
      </c>
      <c r="E1657" s="42" t="s">
        <v>3</v>
      </c>
      <c r="F1657" s="42" t="s">
        <v>11</v>
      </c>
      <c r="G1657" s="43">
        <v>14</v>
      </c>
      <c r="H1657" s="193">
        <v>0.2</v>
      </c>
    </row>
    <row r="1658" spans="1:8" x14ac:dyDescent="0.25">
      <c r="A1658" s="25" t="str">
        <f t="shared" si="28"/>
        <v>Reg2011Nasal cavity and middle ear - C30FemaleAllEth</v>
      </c>
      <c r="B1658" s="42" t="s">
        <v>2</v>
      </c>
      <c r="C1658" s="43">
        <v>2011</v>
      </c>
      <c r="D1658" s="42" t="s">
        <v>258</v>
      </c>
      <c r="E1658" s="42" t="s">
        <v>4</v>
      </c>
      <c r="F1658" s="42" t="s">
        <v>12</v>
      </c>
      <c r="G1658" s="43">
        <v>5</v>
      </c>
      <c r="H1658" s="193">
        <v>0.2</v>
      </c>
    </row>
    <row r="1659" spans="1:8" x14ac:dyDescent="0.25">
      <c r="A1659" s="25" t="str">
        <f t="shared" si="28"/>
        <v>Reg2011Nasal cavity and middle ear - C30FemaleMāori</v>
      </c>
      <c r="B1659" s="42" t="s">
        <v>2</v>
      </c>
      <c r="C1659" s="43">
        <v>2011</v>
      </c>
      <c r="D1659" s="42" t="s">
        <v>258</v>
      </c>
      <c r="E1659" s="42" t="s">
        <v>4</v>
      </c>
      <c r="F1659" s="42" t="s">
        <v>10</v>
      </c>
      <c r="G1659" s="43">
        <v>1</v>
      </c>
      <c r="H1659" s="193">
        <v>0.3</v>
      </c>
    </row>
    <row r="1660" spans="1:8" x14ac:dyDescent="0.25">
      <c r="A1660" s="25" t="str">
        <f t="shared" si="28"/>
        <v>Reg2011Nasal cavity and middle ear - C30FemaleNon-Māori</v>
      </c>
      <c r="B1660" s="42" t="s">
        <v>2</v>
      </c>
      <c r="C1660" s="43">
        <v>2011</v>
      </c>
      <c r="D1660" s="42" t="s">
        <v>258</v>
      </c>
      <c r="E1660" s="42" t="s">
        <v>4</v>
      </c>
      <c r="F1660" s="42" t="s">
        <v>11</v>
      </c>
      <c r="G1660" s="43">
        <v>4</v>
      </c>
      <c r="H1660" s="193">
        <v>0.1</v>
      </c>
    </row>
    <row r="1661" spans="1:8" x14ac:dyDescent="0.25">
      <c r="A1661" s="25" t="str">
        <f t="shared" si="28"/>
        <v>Reg2011Nasal cavity and middle ear - C30MaleAllEth</v>
      </c>
      <c r="B1661" s="42" t="s">
        <v>2</v>
      </c>
      <c r="C1661" s="43">
        <v>2011</v>
      </c>
      <c r="D1661" s="42" t="s">
        <v>258</v>
      </c>
      <c r="E1661" s="42" t="s">
        <v>5</v>
      </c>
      <c r="F1661" s="42" t="s">
        <v>12</v>
      </c>
      <c r="G1661" s="43">
        <v>10</v>
      </c>
      <c r="H1661" s="193">
        <v>0.3</v>
      </c>
    </row>
    <row r="1662" spans="1:8" x14ac:dyDescent="0.25">
      <c r="A1662" s="25" t="str">
        <f t="shared" si="28"/>
        <v>Reg2011Nasal cavity and middle ear - C30MaleMāori</v>
      </c>
      <c r="B1662" s="42" t="s">
        <v>2</v>
      </c>
      <c r="C1662" s="43">
        <v>2011</v>
      </c>
      <c r="D1662" s="42" t="s">
        <v>258</v>
      </c>
      <c r="E1662" s="42" t="s">
        <v>5</v>
      </c>
      <c r="F1662" s="42" t="s">
        <v>10</v>
      </c>
      <c r="G1662" s="43">
        <v>0</v>
      </c>
      <c r="H1662" s="193">
        <v>0</v>
      </c>
    </row>
    <row r="1663" spans="1:8" x14ac:dyDescent="0.25">
      <c r="A1663" s="25" t="str">
        <f t="shared" si="28"/>
        <v>Reg2011Nasal cavity and middle ear - C30MaleNon-Māori</v>
      </c>
      <c r="B1663" s="42" t="s">
        <v>2</v>
      </c>
      <c r="C1663" s="43">
        <v>2011</v>
      </c>
      <c r="D1663" s="42" t="s">
        <v>258</v>
      </c>
      <c r="E1663" s="42" t="s">
        <v>5</v>
      </c>
      <c r="F1663" s="42" t="s">
        <v>11</v>
      </c>
      <c r="G1663" s="43">
        <v>10</v>
      </c>
      <c r="H1663" s="193">
        <v>0.3</v>
      </c>
    </row>
    <row r="1664" spans="1:8" x14ac:dyDescent="0.25">
      <c r="A1664" s="25" t="str">
        <f t="shared" si="28"/>
        <v>Reg2011Accessory sinuses - C31AllSexAllEth</v>
      </c>
      <c r="B1664" s="42" t="s">
        <v>2</v>
      </c>
      <c r="C1664" s="43">
        <v>2011</v>
      </c>
      <c r="D1664" s="42" t="s">
        <v>259</v>
      </c>
      <c r="E1664" s="42" t="s">
        <v>3</v>
      </c>
      <c r="F1664" s="42" t="s">
        <v>12</v>
      </c>
      <c r="G1664" s="43">
        <v>13</v>
      </c>
      <c r="H1664" s="193">
        <v>0.2</v>
      </c>
    </row>
    <row r="1665" spans="1:8" x14ac:dyDescent="0.25">
      <c r="A1665" s="25" t="str">
        <f t="shared" si="28"/>
        <v>Reg2011Accessory sinuses - C31AllSexMāori</v>
      </c>
      <c r="B1665" s="42" t="s">
        <v>2</v>
      </c>
      <c r="C1665" s="43">
        <v>2011</v>
      </c>
      <c r="D1665" s="42" t="s">
        <v>259</v>
      </c>
      <c r="E1665" s="42" t="s">
        <v>3</v>
      </c>
      <c r="F1665" s="42" t="s">
        <v>10</v>
      </c>
      <c r="G1665" s="43">
        <v>2</v>
      </c>
      <c r="H1665" s="193">
        <v>0.4</v>
      </c>
    </row>
    <row r="1666" spans="1:8" x14ac:dyDescent="0.25">
      <c r="A1666" s="25" t="str">
        <f t="shared" si="28"/>
        <v>Reg2011Accessory sinuses - C31AllSexNon-Māori</v>
      </c>
      <c r="B1666" s="42" t="s">
        <v>2</v>
      </c>
      <c r="C1666" s="43">
        <v>2011</v>
      </c>
      <c r="D1666" s="42" t="s">
        <v>259</v>
      </c>
      <c r="E1666" s="42" t="s">
        <v>3</v>
      </c>
      <c r="F1666" s="42" t="s">
        <v>11</v>
      </c>
      <c r="G1666" s="43">
        <v>11</v>
      </c>
      <c r="H1666" s="193">
        <v>0.2</v>
      </c>
    </row>
    <row r="1667" spans="1:8" x14ac:dyDescent="0.25">
      <c r="A1667" s="25" t="str">
        <f t="shared" si="28"/>
        <v>Reg2011Accessory sinuses - C31FemaleAllEth</v>
      </c>
      <c r="B1667" s="42" t="s">
        <v>2</v>
      </c>
      <c r="C1667" s="43">
        <v>2011</v>
      </c>
      <c r="D1667" s="42" t="s">
        <v>259</v>
      </c>
      <c r="E1667" s="42" t="s">
        <v>4</v>
      </c>
      <c r="F1667" s="42" t="s">
        <v>12</v>
      </c>
      <c r="G1667" s="43">
        <v>4</v>
      </c>
      <c r="H1667" s="193">
        <v>0.2</v>
      </c>
    </row>
    <row r="1668" spans="1:8" x14ac:dyDescent="0.25">
      <c r="A1668" s="25" t="str">
        <f t="shared" si="28"/>
        <v>Reg2011Accessory sinuses - C31FemaleMāori</v>
      </c>
      <c r="B1668" s="42" t="s">
        <v>2</v>
      </c>
      <c r="C1668" s="43">
        <v>2011</v>
      </c>
      <c r="D1668" s="42" t="s">
        <v>259</v>
      </c>
      <c r="E1668" s="42" t="s">
        <v>4</v>
      </c>
      <c r="F1668" s="42" t="s">
        <v>10</v>
      </c>
      <c r="G1668" s="43">
        <v>0</v>
      </c>
      <c r="H1668" s="193">
        <v>0</v>
      </c>
    </row>
    <row r="1669" spans="1:8" x14ac:dyDescent="0.25">
      <c r="A1669" s="25" t="str">
        <f t="shared" si="28"/>
        <v>Reg2011Accessory sinuses - C31FemaleNon-Māori</v>
      </c>
      <c r="B1669" s="42" t="s">
        <v>2</v>
      </c>
      <c r="C1669" s="43">
        <v>2011</v>
      </c>
      <c r="D1669" s="42" t="s">
        <v>259</v>
      </c>
      <c r="E1669" s="42" t="s">
        <v>4</v>
      </c>
      <c r="F1669" s="42" t="s">
        <v>11</v>
      </c>
      <c r="G1669" s="43">
        <v>4</v>
      </c>
      <c r="H1669" s="193">
        <v>0.2</v>
      </c>
    </row>
    <row r="1670" spans="1:8" x14ac:dyDescent="0.25">
      <c r="A1670" s="25" t="str">
        <f t="shared" si="28"/>
        <v>Reg2011Accessory sinuses - C31MaleAllEth</v>
      </c>
      <c r="B1670" s="42" t="s">
        <v>2</v>
      </c>
      <c r="C1670" s="43">
        <v>2011</v>
      </c>
      <c r="D1670" s="42" t="s">
        <v>259</v>
      </c>
      <c r="E1670" s="42" t="s">
        <v>5</v>
      </c>
      <c r="F1670" s="42" t="s">
        <v>12</v>
      </c>
      <c r="G1670" s="43">
        <v>9</v>
      </c>
      <c r="H1670" s="193">
        <v>0.3</v>
      </c>
    </row>
    <row r="1671" spans="1:8" x14ac:dyDescent="0.25">
      <c r="A1671" s="25" t="str">
        <f t="shared" si="28"/>
        <v>Reg2011Accessory sinuses - C31MaleMāori</v>
      </c>
      <c r="B1671" s="42" t="s">
        <v>2</v>
      </c>
      <c r="C1671" s="43">
        <v>2011</v>
      </c>
      <c r="D1671" s="42" t="s">
        <v>259</v>
      </c>
      <c r="E1671" s="42" t="s">
        <v>5</v>
      </c>
      <c r="F1671" s="42" t="s">
        <v>10</v>
      </c>
      <c r="G1671" s="43">
        <v>2</v>
      </c>
      <c r="H1671" s="193">
        <v>0.9</v>
      </c>
    </row>
    <row r="1672" spans="1:8" x14ac:dyDescent="0.25">
      <c r="A1672" s="25" t="str">
        <f t="shared" si="28"/>
        <v>Reg2011Accessory sinuses - C31MaleNon-Māori</v>
      </c>
      <c r="B1672" s="42" t="s">
        <v>2</v>
      </c>
      <c r="C1672" s="43">
        <v>2011</v>
      </c>
      <c r="D1672" s="42" t="s">
        <v>259</v>
      </c>
      <c r="E1672" s="42" t="s">
        <v>5</v>
      </c>
      <c r="F1672" s="42" t="s">
        <v>11</v>
      </c>
      <c r="G1672" s="43">
        <v>7</v>
      </c>
      <c r="H1672" s="193">
        <v>0.3</v>
      </c>
    </row>
    <row r="1673" spans="1:8" x14ac:dyDescent="0.25">
      <c r="A1673" s="25" t="str">
        <f t="shared" si="28"/>
        <v>Reg2011Larynx - C32AllSexAllEth</v>
      </c>
      <c r="B1673" s="42" t="s">
        <v>2</v>
      </c>
      <c r="C1673" s="43">
        <v>2011</v>
      </c>
      <c r="D1673" s="42" t="s">
        <v>25</v>
      </c>
      <c r="E1673" s="42" t="s">
        <v>3</v>
      </c>
      <c r="F1673" s="42" t="s">
        <v>12</v>
      </c>
      <c r="G1673" s="43">
        <v>95</v>
      </c>
      <c r="H1673" s="193">
        <v>1.5</v>
      </c>
    </row>
    <row r="1674" spans="1:8" x14ac:dyDescent="0.25">
      <c r="A1674" s="25" t="str">
        <f t="shared" si="28"/>
        <v>Reg2011Larynx - C32AllSexMāori</v>
      </c>
      <c r="B1674" s="42" t="s">
        <v>2</v>
      </c>
      <c r="C1674" s="43">
        <v>2011</v>
      </c>
      <c r="D1674" s="42" t="s">
        <v>25</v>
      </c>
      <c r="E1674" s="42" t="s">
        <v>3</v>
      </c>
      <c r="F1674" s="42" t="s">
        <v>10</v>
      </c>
      <c r="G1674" s="43">
        <v>10</v>
      </c>
      <c r="H1674" s="193">
        <v>1.9</v>
      </c>
    </row>
    <row r="1675" spans="1:8" x14ac:dyDescent="0.25">
      <c r="A1675" s="25" t="str">
        <f t="shared" si="28"/>
        <v>Reg2011Larynx - C32AllSexNon-Māori</v>
      </c>
      <c r="B1675" s="42" t="s">
        <v>2</v>
      </c>
      <c r="C1675" s="43">
        <v>2011</v>
      </c>
      <c r="D1675" s="42" t="s">
        <v>25</v>
      </c>
      <c r="E1675" s="42" t="s">
        <v>3</v>
      </c>
      <c r="F1675" s="42" t="s">
        <v>11</v>
      </c>
      <c r="G1675" s="43">
        <v>85</v>
      </c>
      <c r="H1675" s="193">
        <v>1.4</v>
      </c>
    </row>
    <row r="1676" spans="1:8" x14ac:dyDescent="0.25">
      <c r="A1676" s="25" t="str">
        <f t="shared" si="28"/>
        <v>Reg2011Larynx - C32FemaleAllEth</v>
      </c>
      <c r="B1676" s="42" t="s">
        <v>2</v>
      </c>
      <c r="C1676" s="43">
        <v>2011</v>
      </c>
      <c r="D1676" s="42" t="s">
        <v>25</v>
      </c>
      <c r="E1676" s="42" t="s">
        <v>4</v>
      </c>
      <c r="F1676" s="42" t="s">
        <v>12</v>
      </c>
      <c r="G1676" s="43">
        <v>14</v>
      </c>
      <c r="H1676" s="193">
        <v>0.4</v>
      </c>
    </row>
    <row r="1677" spans="1:8" x14ac:dyDescent="0.25">
      <c r="A1677" s="25" t="str">
        <f t="shared" si="28"/>
        <v>Reg2011Larynx - C32FemaleMāori</v>
      </c>
      <c r="B1677" s="42" t="s">
        <v>2</v>
      </c>
      <c r="C1677" s="43">
        <v>2011</v>
      </c>
      <c r="D1677" s="42" t="s">
        <v>25</v>
      </c>
      <c r="E1677" s="42" t="s">
        <v>4</v>
      </c>
      <c r="F1677" s="42" t="s">
        <v>10</v>
      </c>
      <c r="G1677" s="43">
        <v>2</v>
      </c>
      <c r="H1677" s="193">
        <v>0.9</v>
      </c>
    </row>
    <row r="1678" spans="1:8" x14ac:dyDescent="0.25">
      <c r="A1678" s="25" t="str">
        <f t="shared" si="28"/>
        <v>Reg2011Larynx - C32FemaleNon-Māori</v>
      </c>
      <c r="B1678" s="42" t="s">
        <v>2</v>
      </c>
      <c r="C1678" s="43">
        <v>2011</v>
      </c>
      <c r="D1678" s="42" t="s">
        <v>25</v>
      </c>
      <c r="E1678" s="42" t="s">
        <v>4</v>
      </c>
      <c r="F1678" s="42" t="s">
        <v>11</v>
      </c>
      <c r="G1678" s="43">
        <v>12</v>
      </c>
      <c r="H1678" s="193">
        <v>0.4</v>
      </c>
    </row>
    <row r="1679" spans="1:8" x14ac:dyDescent="0.25">
      <c r="A1679" s="25" t="str">
        <f t="shared" si="28"/>
        <v>Reg2011Larynx - C32MaleAllEth</v>
      </c>
      <c r="B1679" s="42" t="s">
        <v>2</v>
      </c>
      <c r="C1679" s="43">
        <v>2011</v>
      </c>
      <c r="D1679" s="42" t="s">
        <v>25</v>
      </c>
      <c r="E1679" s="42" t="s">
        <v>5</v>
      </c>
      <c r="F1679" s="42" t="s">
        <v>12</v>
      </c>
      <c r="G1679" s="43">
        <v>81</v>
      </c>
      <c r="H1679" s="193">
        <v>2.7</v>
      </c>
    </row>
    <row r="1680" spans="1:8" x14ac:dyDescent="0.25">
      <c r="A1680" s="25" t="str">
        <f t="shared" si="28"/>
        <v>Reg2011Larynx - C32MaleMāori</v>
      </c>
      <c r="B1680" s="42" t="s">
        <v>2</v>
      </c>
      <c r="C1680" s="43">
        <v>2011</v>
      </c>
      <c r="D1680" s="42" t="s">
        <v>25</v>
      </c>
      <c r="E1680" s="42" t="s">
        <v>5</v>
      </c>
      <c r="F1680" s="42" t="s">
        <v>10</v>
      </c>
      <c r="G1680" s="43">
        <v>8</v>
      </c>
      <c r="H1680" s="193">
        <v>3</v>
      </c>
    </row>
    <row r="1681" spans="1:8" x14ac:dyDescent="0.25">
      <c r="A1681" s="25" t="str">
        <f t="shared" si="28"/>
        <v>Reg2011Larynx - C32MaleNon-Māori</v>
      </c>
      <c r="B1681" s="42" t="s">
        <v>2</v>
      </c>
      <c r="C1681" s="43">
        <v>2011</v>
      </c>
      <c r="D1681" s="42" t="s">
        <v>25</v>
      </c>
      <c r="E1681" s="42" t="s">
        <v>5</v>
      </c>
      <c r="F1681" s="42" t="s">
        <v>11</v>
      </c>
      <c r="G1681" s="43">
        <v>73</v>
      </c>
      <c r="H1681" s="193">
        <v>2.6</v>
      </c>
    </row>
    <row r="1682" spans="1:8" x14ac:dyDescent="0.25">
      <c r="A1682" s="25" t="str">
        <f t="shared" si="28"/>
        <v>Reg2011Lung - C33-C34AllSexAllEth</v>
      </c>
      <c r="B1682" s="42" t="s">
        <v>2</v>
      </c>
      <c r="C1682" s="43">
        <v>2011</v>
      </c>
      <c r="D1682" s="42" t="s">
        <v>47</v>
      </c>
      <c r="E1682" s="42" t="s">
        <v>3</v>
      </c>
      <c r="F1682" s="42" t="s">
        <v>12</v>
      </c>
      <c r="G1682" s="43">
        <v>2016</v>
      </c>
      <c r="H1682" s="193">
        <v>30</v>
      </c>
    </row>
    <row r="1683" spans="1:8" x14ac:dyDescent="0.25">
      <c r="A1683" s="25" t="str">
        <f t="shared" si="28"/>
        <v>Reg2011Lung - C33-C34AllSexMāori</v>
      </c>
      <c r="B1683" s="42" t="s">
        <v>2</v>
      </c>
      <c r="C1683" s="43">
        <v>2011</v>
      </c>
      <c r="D1683" s="42" t="s">
        <v>47</v>
      </c>
      <c r="E1683" s="42" t="s">
        <v>3</v>
      </c>
      <c r="F1683" s="42" t="s">
        <v>10</v>
      </c>
      <c r="G1683" s="43">
        <v>400</v>
      </c>
      <c r="H1683" s="193">
        <v>87.3</v>
      </c>
    </row>
    <row r="1684" spans="1:8" x14ac:dyDescent="0.25">
      <c r="A1684" s="25" t="str">
        <f t="shared" si="28"/>
        <v>Reg2011Lung - C33-C34AllSexNon-Māori</v>
      </c>
      <c r="B1684" s="42" t="s">
        <v>2</v>
      </c>
      <c r="C1684" s="43">
        <v>2011</v>
      </c>
      <c r="D1684" s="42" t="s">
        <v>47</v>
      </c>
      <c r="E1684" s="42" t="s">
        <v>3</v>
      </c>
      <c r="F1684" s="42" t="s">
        <v>11</v>
      </c>
      <c r="G1684" s="43">
        <v>1616</v>
      </c>
      <c r="H1684" s="193">
        <v>25.4</v>
      </c>
    </row>
    <row r="1685" spans="1:8" x14ac:dyDescent="0.25">
      <c r="A1685" s="25" t="str">
        <f t="shared" si="28"/>
        <v>Reg2011Lung - C33-C34FemaleAllEth</v>
      </c>
      <c r="B1685" s="42" t="s">
        <v>2</v>
      </c>
      <c r="C1685" s="43">
        <v>2011</v>
      </c>
      <c r="D1685" s="42" t="s">
        <v>47</v>
      </c>
      <c r="E1685" s="42" t="s">
        <v>4</v>
      </c>
      <c r="F1685" s="42" t="s">
        <v>12</v>
      </c>
      <c r="G1685" s="43">
        <v>970</v>
      </c>
      <c r="H1685" s="193">
        <v>27.7</v>
      </c>
    </row>
    <row r="1686" spans="1:8" x14ac:dyDescent="0.25">
      <c r="A1686" s="25" t="str">
        <f t="shared" si="28"/>
        <v>Reg2011Lung - C33-C34FemaleMāori</v>
      </c>
      <c r="B1686" s="42" t="s">
        <v>2</v>
      </c>
      <c r="C1686" s="43">
        <v>2011</v>
      </c>
      <c r="D1686" s="42" t="s">
        <v>47</v>
      </c>
      <c r="E1686" s="42" t="s">
        <v>4</v>
      </c>
      <c r="F1686" s="42" t="s">
        <v>10</v>
      </c>
      <c r="G1686" s="43">
        <v>237</v>
      </c>
      <c r="H1686" s="193">
        <v>95.5</v>
      </c>
    </row>
    <row r="1687" spans="1:8" x14ac:dyDescent="0.25">
      <c r="A1687" s="25" t="str">
        <f t="shared" si="28"/>
        <v>Reg2011Lung - C33-C34FemaleNon-Māori</v>
      </c>
      <c r="B1687" s="42" t="s">
        <v>2</v>
      </c>
      <c r="C1687" s="43">
        <v>2011</v>
      </c>
      <c r="D1687" s="42" t="s">
        <v>47</v>
      </c>
      <c r="E1687" s="42" t="s">
        <v>4</v>
      </c>
      <c r="F1687" s="42" t="s">
        <v>11</v>
      </c>
      <c r="G1687" s="43">
        <v>733</v>
      </c>
      <c r="H1687" s="193">
        <v>22.1</v>
      </c>
    </row>
    <row r="1688" spans="1:8" x14ac:dyDescent="0.25">
      <c r="A1688" s="25" t="str">
        <f t="shared" si="28"/>
        <v>Reg2011Lung - C33-C34MaleAllEth</v>
      </c>
      <c r="B1688" s="42" t="s">
        <v>2</v>
      </c>
      <c r="C1688" s="43">
        <v>2011</v>
      </c>
      <c r="D1688" s="42" t="s">
        <v>47</v>
      </c>
      <c r="E1688" s="42" t="s">
        <v>5</v>
      </c>
      <c r="F1688" s="42" t="s">
        <v>12</v>
      </c>
      <c r="G1688" s="43">
        <v>1046</v>
      </c>
      <c r="H1688" s="193">
        <v>33.1</v>
      </c>
    </row>
    <row r="1689" spans="1:8" x14ac:dyDescent="0.25">
      <c r="A1689" s="25" t="str">
        <f t="shared" si="28"/>
        <v>Reg2011Lung - C33-C34MaleMāori</v>
      </c>
      <c r="B1689" s="42" t="s">
        <v>2</v>
      </c>
      <c r="C1689" s="43">
        <v>2011</v>
      </c>
      <c r="D1689" s="42" t="s">
        <v>47</v>
      </c>
      <c r="E1689" s="42" t="s">
        <v>5</v>
      </c>
      <c r="F1689" s="42" t="s">
        <v>10</v>
      </c>
      <c r="G1689" s="43">
        <v>163</v>
      </c>
      <c r="H1689" s="193">
        <v>78.400000000000006</v>
      </c>
    </row>
    <row r="1690" spans="1:8" x14ac:dyDescent="0.25">
      <c r="A1690" s="25" t="str">
        <f t="shared" si="28"/>
        <v>Reg2011Lung - C33-C34MaleNon-Māori</v>
      </c>
      <c r="B1690" s="42" t="s">
        <v>2</v>
      </c>
      <c r="C1690" s="43">
        <v>2011</v>
      </c>
      <c r="D1690" s="42" t="s">
        <v>47</v>
      </c>
      <c r="E1690" s="42" t="s">
        <v>5</v>
      </c>
      <c r="F1690" s="42" t="s">
        <v>11</v>
      </c>
      <c r="G1690" s="43">
        <v>883</v>
      </c>
      <c r="H1690" s="193">
        <v>29.6</v>
      </c>
    </row>
    <row r="1691" spans="1:8" x14ac:dyDescent="0.25">
      <c r="A1691" s="25" t="str">
        <f t="shared" si="28"/>
        <v>Reg2011Thymus - C37AllSexAllEth</v>
      </c>
      <c r="B1691" s="42" t="s">
        <v>2</v>
      </c>
      <c r="C1691" s="43">
        <v>2011</v>
      </c>
      <c r="D1691" s="42" t="s">
        <v>41</v>
      </c>
      <c r="E1691" s="42" t="s">
        <v>3</v>
      </c>
      <c r="F1691" s="42" t="s">
        <v>12</v>
      </c>
      <c r="G1691" s="43">
        <v>12</v>
      </c>
      <c r="H1691" s="193">
        <v>0.2</v>
      </c>
    </row>
    <row r="1692" spans="1:8" x14ac:dyDescent="0.25">
      <c r="A1692" s="25" t="str">
        <f t="shared" si="28"/>
        <v>Reg2011Thymus - C37AllSexMāori</v>
      </c>
      <c r="B1692" s="42" t="s">
        <v>2</v>
      </c>
      <c r="C1692" s="43">
        <v>2011</v>
      </c>
      <c r="D1692" s="42" t="s">
        <v>41</v>
      </c>
      <c r="E1692" s="42" t="s">
        <v>3</v>
      </c>
      <c r="F1692" s="42" t="s">
        <v>10</v>
      </c>
      <c r="G1692" s="43">
        <v>1</v>
      </c>
      <c r="H1692" s="193">
        <v>0.2</v>
      </c>
    </row>
    <row r="1693" spans="1:8" x14ac:dyDescent="0.25">
      <c r="A1693" s="25" t="str">
        <f t="shared" si="28"/>
        <v>Reg2011Thymus - C37AllSexNon-Māori</v>
      </c>
      <c r="B1693" s="42" t="s">
        <v>2</v>
      </c>
      <c r="C1693" s="43">
        <v>2011</v>
      </c>
      <c r="D1693" s="42" t="s">
        <v>41</v>
      </c>
      <c r="E1693" s="42" t="s">
        <v>3</v>
      </c>
      <c r="F1693" s="42" t="s">
        <v>11</v>
      </c>
      <c r="G1693" s="43">
        <v>11</v>
      </c>
      <c r="H1693" s="193">
        <v>0.2</v>
      </c>
    </row>
    <row r="1694" spans="1:8" x14ac:dyDescent="0.25">
      <c r="A1694" s="25" t="str">
        <f t="shared" si="28"/>
        <v>Reg2011Thymus - C37FemaleAllEth</v>
      </c>
      <c r="B1694" s="42" t="s">
        <v>2</v>
      </c>
      <c r="C1694" s="43">
        <v>2011</v>
      </c>
      <c r="D1694" s="42" t="s">
        <v>41</v>
      </c>
      <c r="E1694" s="42" t="s">
        <v>4</v>
      </c>
      <c r="F1694" s="42" t="s">
        <v>12</v>
      </c>
      <c r="G1694" s="43">
        <v>5</v>
      </c>
      <c r="H1694" s="193">
        <v>0.1</v>
      </c>
    </row>
    <row r="1695" spans="1:8" x14ac:dyDescent="0.25">
      <c r="A1695" s="25" t="str">
        <f t="shared" si="28"/>
        <v>Reg2011Thymus - C37FemaleMāori</v>
      </c>
      <c r="B1695" s="42" t="s">
        <v>2</v>
      </c>
      <c r="C1695" s="43">
        <v>2011</v>
      </c>
      <c r="D1695" s="42" t="s">
        <v>41</v>
      </c>
      <c r="E1695" s="42" t="s">
        <v>4</v>
      </c>
      <c r="F1695" s="42" t="s">
        <v>10</v>
      </c>
      <c r="G1695" s="43">
        <v>0</v>
      </c>
      <c r="H1695" s="193">
        <v>0</v>
      </c>
    </row>
    <row r="1696" spans="1:8" x14ac:dyDescent="0.25">
      <c r="A1696" s="25" t="str">
        <f t="shared" si="28"/>
        <v>Reg2011Thymus - C37FemaleNon-Māori</v>
      </c>
      <c r="B1696" s="42" t="s">
        <v>2</v>
      </c>
      <c r="C1696" s="43">
        <v>2011</v>
      </c>
      <c r="D1696" s="42" t="s">
        <v>41</v>
      </c>
      <c r="E1696" s="42" t="s">
        <v>4</v>
      </c>
      <c r="F1696" s="42" t="s">
        <v>11</v>
      </c>
      <c r="G1696" s="43">
        <v>5</v>
      </c>
      <c r="H1696" s="193">
        <v>0.2</v>
      </c>
    </row>
    <row r="1697" spans="1:8" x14ac:dyDescent="0.25">
      <c r="A1697" s="25" t="str">
        <f t="shared" si="28"/>
        <v>Reg2011Thymus - C37MaleAllEth</v>
      </c>
      <c r="B1697" s="42" t="s">
        <v>2</v>
      </c>
      <c r="C1697" s="43">
        <v>2011</v>
      </c>
      <c r="D1697" s="42" t="s">
        <v>41</v>
      </c>
      <c r="E1697" s="42" t="s">
        <v>5</v>
      </c>
      <c r="F1697" s="42" t="s">
        <v>12</v>
      </c>
      <c r="G1697" s="43">
        <v>7</v>
      </c>
      <c r="H1697" s="193">
        <v>0.2</v>
      </c>
    </row>
    <row r="1698" spans="1:8" x14ac:dyDescent="0.25">
      <c r="A1698" s="25" t="str">
        <f t="shared" si="28"/>
        <v>Reg2011Thymus - C37MaleMāori</v>
      </c>
      <c r="B1698" s="42" t="s">
        <v>2</v>
      </c>
      <c r="C1698" s="43">
        <v>2011</v>
      </c>
      <c r="D1698" s="42" t="s">
        <v>41</v>
      </c>
      <c r="E1698" s="42" t="s">
        <v>5</v>
      </c>
      <c r="F1698" s="42" t="s">
        <v>10</v>
      </c>
      <c r="G1698" s="43">
        <v>1</v>
      </c>
      <c r="H1698" s="193">
        <v>0.5</v>
      </c>
    </row>
    <row r="1699" spans="1:8" x14ac:dyDescent="0.25">
      <c r="A1699" s="25" t="str">
        <f t="shared" si="28"/>
        <v>Reg2011Thymus - C37MaleNon-Māori</v>
      </c>
      <c r="B1699" s="42" t="s">
        <v>2</v>
      </c>
      <c r="C1699" s="43">
        <v>2011</v>
      </c>
      <c r="D1699" s="42" t="s">
        <v>41</v>
      </c>
      <c r="E1699" s="42" t="s">
        <v>5</v>
      </c>
      <c r="F1699" s="42" t="s">
        <v>11</v>
      </c>
      <c r="G1699" s="43">
        <v>6</v>
      </c>
      <c r="H1699" s="193">
        <v>0.2</v>
      </c>
    </row>
    <row r="1700" spans="1:8" x14ac:dyDescent="0.25">
      <c r="A1700" s="25" t="str">
        <f t="shared" si="28"/>
        <v>Reg2011Heart, mediastinum and pleura - C38AllSexAllEth</v>
      </c>
      <c r="B1700" s="42" t="s">
        <v>2</v>
      </c>
      <c r="C1700" s="43">
        <v>2011</v>
      </c>
      <c r="D1700" s="42" t="s">
        <v>260</v>
      </c>
      <c r="E1700" s="42" t="s">
        <v>3</v>
      </c>
      <c r="F1700" s="42" t="s">
        <v>12</v>
      </c>
      <c r="G1700" s="43">
        <v>10</v>
      </c>
      <c r="H1700" s="193">
        <v>0.2</v>
      </c>
    </row>
    <row r="1701" spans="1:8" x14ac:dyDescent="0.25">
      <c r="A1701" s="25" t="str">
        <f t="shared" si="28"/>
        <v>Reg2011Heart, mediastinum and pleura - C38AllSexMāori</v>
      </c>
      <c r="B1701" s="42" t="s">
        <v>2</v>
      </c>
      <c r="C1701" s="43">
        <v>2011</v>
      </c>
      <c r="D1701" s="42" t="s">
        <v>260</v>
      </c>
      <c r="E1701" s="42" t="s">
        <v>3</v>
      </c>
      <c r="F1701" s="42" t="s">
        <v>10</v>
      </c>
      <c r="G1701" s="43">
        <v>1</v>
      </c>
      <c r="H1701" s="193">
        <v>0.2</v>
      </c>
    </row>
    <row r="1702" spans="1:8" x14ac:dyDescent="0.25">
      <c r="A1702" s="25" t="str">
        <f t="shared" si="28"/>
        <v>Reg2011Heart, mediastinum and pleura - C38AllSexNon-Māori</v>
      </c>
      <c r="B1702" s="42" t="s">
        <v>2</v>
      </c>
      <c r="C1702" s="43">
        <v>2011</v>
      </c>
      <c r="D1702" s="42" t="s">
        <v>260</v>
      </c>
      <c r="E1702" s="42" t="s">
        <v>3</v>
      </c>
      <c r="F1702" s="42" t="s">
        <v>11</v>
      </c>
      <c r="G1702" s="43">
        <v>9</v>
      </c>
      <c r="H1702" s="193">
        <v>0.2</v>
      </c>
    </row>
    <row r="1703" spans="1:8" x14ac:dyDescent="0.25">
      <c r="A1703" s="25" t="str">
        <f t="shared" ref="A1703:A1766" si="29">B1703&amp;C1703&amp;D1703&amp;E1703&amp;F1703</f>
        <v>Reg2011Heart, mediastinum and pleura - C38FemaleAllEth</v>
      </c>
      <c r="B1703" s="42" t="s">
        <v>2</v>
      </c>
      <c r="C1703" s="43">
        <v>2011</v>
      </c>
      <c r="D1703" s="42" t="s">
        <v>260</v>
      </c>
      <c r="E1703" s="42" t="s">
        <v>4</v>
      </c>
      <c r="F1703" s="42" t="s">
        <v>12</v>
      </c>
      <c r="G1703" s="43">
        <v>2</v>
      </c>
      <c r="H1703" s="193">
        <v>0.1</v>
      </c>
    </row>
    <row r="1704" spans="1:8" x14ac:dyDescent="0.25">
      <c r="A1704" s="25" t="str">
        <f t="shared" si="29"/>
        <v>Reg2011Heart, mediastinum and pleura - C38FemaleMāori</v>
      </c>
      <c r="B1704" s="42" t="s">
        <v>2</v>
      </c>
      <c r="C1704" s="43">
        <v>2011</v>
      </c>
      <c r="D1704" s="42" t="s">
        <v>260</v>
      </c>
      <c r="E1704" s="42" t="s">
        <v>4</v>
      </c>
      <c r="F1704" s="42" t="s">
        <v>10</v>
      </c>
      <c r="G1704" s="43">
        <v>1</v>
      </c>
      <c r="H1704" s="193">
        <v>0.4</v>
      </c>
    </row>
    <row r="1705" spans="1:8" x14ac:dyDescent="0.25">
      <c r="A1705" s="25" t="str">
        <f t="shared" si="29"/>
        <v>Reg2011Heart, mediastinum and pleura - C38FemaleNon-Māori</v>
      </c>
      <c r="B1705" s="42" t="s">
        <v>2</v>
      </c>
      <c r="C1705" s="43">
        <v>2011</v>
      </c>
      <c r="D1705" s="42" t="s">
        <v>260</v>
      </c>
      <c r="E1705" s="42" t="s">
        <v>4</v>
      </c>
      <c r="F1705" s="42" t="s">
        <v>11</v>
      </c>
      <c r="G1705" s="43">
        <v>1</v>
      </c>
      <c r="H1705" s="193">
        <v>0</v>
      </c>
    </row>
    <row r="1706" spans="1:8" x14ac:dyDescent="0.25">
      <c r="A1706" s="25" t="str">
        <f t="shared" si="29"/>
        <v>Reg2011Heart, mediastinum and pleura - C38MaleAllEth</v>
      </c>
      <c r="B1706" s="42" t="s">
        <v>2</v>
      </c>
      <c r="C1706" s="43">
        <v>2011</v>
      </c>
      <c r="D1706" s="42" t="s">
        <v>260</v>
      </c>
      <c r="E1706" s="42" t="s">
        <v>5</v>
      </c>
      <c r="F1706" s="42" t="s">
        <v>12</v>
      </c>
      <c r="G1706" s="43">
        <v>8</v>
      </c>
      <c r="H1706" s="193">
        <v>0.3</v>
      </c>
    </row>
    <row r="1707" spans="1:8" x14ac:dyDescent="0.25">
      <c r="A1707" s="25" t="str">
        <f t="shared" si="29"/>
        <v>Reg2011Heart, mediastinum and pleura - C38MaleMāori</v>
      </c>
      <c r="B1707" s="42" t="s">
        <v>2</v>
      </c>
      <c r="C1707" s="43">
        <v>2011</v>
      </c>
      <c r="D1707" s="42" t="s">
        <v>260</v>
      </c>
      <c r="E1707" s="42" t="s">
        <v>5</v>
      </c>
      <c r="F1707" s="42" t="s">
        <v>10</v>
      </c>
      <c r="G1707" s="43">
        <v>0</v>
      </c>
      <c r="H1707" s="193">
        <v>0</v>
      </c>
    </row>
    <row r="1708" spans="1:8" x14ac:dyDescent="0.25">
      <c r="A1708" s="25" t="str">
        <f t="shared" si="29"/>
        <v>Reg2011Heart, mediastinum and pleura - C38MaleNon-Māori</v>
      </c>
      <c r="B1708" s="42" t="s">
        <v>2</v>
      </c>
      <c r="C1708" s="43">
        <v>2011</v>
      </c>
      <c r="D1708" s="42" t="s">
        <v>260</v>
      </c>
      <c r="E1708" s="42" t="s">
        <v>5</v>
      </c>
      <c r="F1708" s="42" t="s">
        <v>11</v>
      </c>
      <c r="G1708" s="43">
        <v>8</v>
      </c>
      <c r="H1708" s="193">
        <v>0.4</v>
      </c>
    </row>
    <row r="1709" spans="1:8" x14ac:dyDescent="0.25">
      <c r="A1709" s="25" t="str">
        <f t="shared" si="29"/>
        <v>Reg2011Other respiratory and intrathoracic organs - C39AllSexAllEth</v>
      </c>
      <c r="B1709" s="42" t="s">
        <v>2</v>
      </c>
      <c r="C1709" s="43">
        <v>2011</v>
      </c>
      <c r="D1709" s="42" t="s">
        <v>261</v>
      </c>
      <c r="E1709" s="42" t="s">
        <v>3</v>
      </c>
      <c r="F1709" s="42" t="s">
        <v>12</v>
      </c>
      <c r="G1709" s="43">
        <v>0</v>
      </c>
      <c r="H1709" s="193">
        <v>0</v>
      </c>
    </row>
    <row r="1710" spans="1:8" x14ac:dyDescent="0.25">
      <c r="A1710" s="25" t="str">
        <f t="shared" si="29"/>
        <v>Reg2011Other respiratory and intrathoracic organs - C39AllSexMāori</v>
      </c>
      <c r="B1710" s="42" t="s">
        <v>2</v>
      </c>
      <c r="C1710" s="43">
        <v>2011</v>
      </c>
      <c r="D1710" s="42" t="s">
        <v>261</v>
      </c>
      <c r="E1710" s="42" t="s">
        <v>3</v>
      </c>
      <c r="F1710" s="42" t="s">
        <v>10</v>
      </c>
      <c r="G1710" s="43">
        <v>0</v>
      </c>
      <c r="H1710" s="193">
        <v>0</v>
      </c>
    </row>
    <row r="1711" spans="1:8" x14ac:dyDescent="0.25">
      <c r="A1711" s="25" t="str">
        <f t="shared" si="29"/>
        <v>Reg2011Other respiratory and intrathoracic organs - C39AllSexNon-Māori</v>
      </c>
      <c r="B1711" s="42" t="s">
        <v>2</v>
      </c>
      <c r="C1711" s="43">
        <v>2011</v>
      </c>
      <c r="D1711" s="42" t="s">
        <v>261</v>
      </c>
      <c r="E1711" s="42" t="s">
        <v>3</v>
      </c>
      <c r="F1711" s="42" t="s">
        <v>11</v>
      </c>
      <c r="G1711" s="43">
        <v>0</v>
      </c>
      <c r="H1711" s="193">
        <v>0</v>
      </c>
    </row>
    <row r="1712" spans="1:8" x14ac:dyDescent="0.25">
      <c r="A1712" s="25" t="str">
        <f t="shared" si="29"/>
        <v>Reg2011Other respiratory and intrathoracic organs - C39FemaleAllEth</v>
      </c>
      <c r="B1712" s="42" t="s">
        <v>2</v>
      </c>
      <c r="C1712" s="43">
        <v>2011</v>
      </c>
      <c r="D1712" s="42" t="s">
        <v>261</v>
      </c>
      <c r="E1712" s="42" t="s">
        <v>4</v>
      </c>
      <c r="F1712" s="42" t="s">
        <v>12</v>
      </c>
      <c r="G1712" s="43">
        <v>0</v>
      </c>
      <c r="H1712" s="193">
        <v>0</v>
      </c>
    </row>
    <row r="1713" spans="1:8" x14ac:dyDescent="0.25">
      <c r="A1713" s="25" t="str">
        <f t="shared" si="29"/>
        <v>Reg2011Other respiratory and intrathoracic organs - C39FemaleMāori</v>
      </c>
      <c r="B1713" s="42" t="s">
        <v>2</v>
      </c>
      <c r="C1713" s="43">
        <v>2011</v>
      </c>
      <c r="D1713" s="42" t="s">
        <v>261</v>
      </c>
      <c r="E1713" s="42" t="s">
        <v>4</v>
      </c>
      <c r="F1713" s="42" t="s">
        <v>10</v>
      </c>
      <c r="G1713" s="43">
        <v>0</v>
      </c>
      <c r="H1713" s="193">
        <v>0</v>
      </c>
    </row>
    <row r="1714" spans="1:8" x14ac:dyDescent="0.25">
      <c r="A1714" s="25" t="str">
        <f t="shared" si="29"/>
        <v>Reg2011Other respiratory and intrathoracic organs - C39FemaleNon-Māori</v>
      </c>
      <c r="B1714" s="42" t="s">
        <v>2</v>
      </c>
      <c r="C1714" s="43">
        <v>2011</v>
      </c>
      <c r="D1714" s="42" t="s">
        <v>261</v>
      </c>
      <c r="E1714" s="42" t="s">
        <v>4</v>
      </c>
      <c r="F1714" s="42" t="s">
        <v>11</v>
      </c>
      <c r="G1714" s="43">
        <v>0</v>
      </c>
      <c r="H1714" s="193">
        <v>0</v>
      </c>
    </row>
    <row r="1715" spans="1:8" x14ac:dyDescent="0.25">
      <c r="A1715" s="25" t="str">
        <f t="shared" si="29"/>
        <v>Reg2011Other respiratory and intrathoracic organs - C39MaleAllEth</v>
      </c>
      <c r="B1715" s="42" t="s">
        <v>2</v>
      </c>
      <c r="C1715" s="43">
        <v>2011</v>
      </c>
      <c r="D1715" s="42" t="s">
        <v>261</v>
      </c>
      <c r="E1715" s="42" t="s">
        <v>5</v>
      </c>
      <c r="F1715" s="42" t="s">
        <v>12</v>
      </c>
      <c r="G1715" s="43">
        <v>0</v>
      </c>
      <c r="H1715" s="193">
        <v>0</v>
      </c>
    </row>
    <row r="1716" spans="1:8" x14ac:dyDescent="0.25">
      <c r="A1716" s="25" t="str">
        <f t="shared" si="29"/>
        <v>Reg2011Other respiratory and intrathoracic organs - C39MaleMāori</v>
      </c>
      <c r="B1716" s="42" t="s">
        <v>2</v>
      </c>
      <c r="C1716" s="43">
        <v>2011</v>
      </c>
      <c r="D1716" s="42" t="s">
        <v>261</v>
      </c>
      <c r="E1716" s="42" t="s">
        <v>5</v>
      </c>
      <c r="F1716" s="42" t="s">
        <v>10</v>
      </c>
      <c r="G1716" s="43">
        <v>0</v>
      </c>
      <c r="H1716" s="193">
        <v>0</v>
      </c>
    </row>
    <row r="1717" spans="1:8" x14ac:dyDescent="0.25">
      <c r="A1717" s="25" t="str">
        <f t="shared" si="29"/>
        <v>Reg2011Other respiratory and intrathoracic organs - C39MaleNon-Māori</v>
      </c>
      <c r="B1717" s="42" t="s">
        <v>2</v>
      </c>
      <c r="C1717" s="43">
        <v>2011</v>
      </c>
      <c r="D1717" s="42" t="s">
        <v>261</v>
      </c>
      <c r="E1717" s="42" t="s">
        <v>5</v>
      </c>
      <c r="F1717" s="42" t="s">
        <v>11</v>
      </c>
      <c r="G1717" s="43">
        <v>0</v>
      </c>
      <c r="H1717" s="193">
        <v>0</v>
      </c>
    </row>
    <row r="1718" spans="1:8" x14ac:dyDescent="0.25">
      <c r="A1718" s="25" t="str">
        <f t="shared" si="29"/>
        <v>Reg2011Bone and articular cartilage - C40-C41AllSexAllEth</v>
      </c>
      <c r="B1718" s="42" t="s">
        <v>2</v>
      </c>
      <c r="C1718" s="43">
        <v>2011</v>
      </c>
      <c r="D1718" s="42" t="s">
        <v>262</v>
      </c>
      <c r="E1718" s="42" t="s">
        <v>3</v>
      </c>
      <c r="F1718" s="42" t="s">
        <v>12</v>
      </c>
      <c r="G1718" s="43">
        <v>29</v>
      </c>
      <c r="H1718" s="193">
        <v>0.7</v>
      </c>
    </row>
    <row r="1719" spans="1:8" x14ac:dyDescent="0.25">
      <c r="A1719" s="25" t="str">
        <f t="shared" si="29"/>
        <v>Reg2011Bone and articular cartilage - C40-C41AllSexMāori</v>
      </c>
      <c r="B1719" s="42" t="s">
        <v>2</v>
      </c>
      <c r="C1719" s="43">
        <v>2011</v>
      </c>
      <c r="D1719" s="42" t="s">
        <v>262</v>
      </c>
      <c r="E1719" s="42" t="s">
        <v>3</v>
      </c>
      <c r="F1719" s="42" t="s">
        <v>10</v>
      </c>
      <c r="G1719" s="43">
        <v>5</v>
      </c>
      <c r="H1719" s="193">
        <v>0.7</v>
      </c>
    </row>
    <row r="1720" spans="1:8" x14ac:dyDescent="0.25">
      <c r="A1720" s="25" t="str">
        <f t="shared" si="29"/>
        <v>Reg2011Bone and articular cartilage - C40-C41AllSexNon-Māori</v>
      </c>
      <c r="B1720" s="42" t="s">
        <v>2</v>
      </c>
      <c r="C1720" s="43">
        <v>2011</v>
      </c>
      <c r="D1720" s="42" t="s">
        <v>262</v>
      </c>
      <c r="E1720" s="42" t="s">
        <v>3</v>
      </c>
      <c r="F1720" s="42" t="s">
        <v>11</v>
      </c>
      <c r="G1720" s="43">
        <v>24</v>
      </c>
      <c r="H1720" s="193">
        <v>0.7</v>
      </c>
    </row>
    <row r="1721" spans="1:8" x14ac:dyDescent="0.25">
      <c r="A1721" s="25" t="str">
        <f t="shared" si="29"/>
        <v>Reg2011Bone and articular cartilage - C40-C41FemaleAllEth</v>
      </c>
      <c r="B1721" s="42" t="s">
        <v>2</v>
      </c>
      <c r="C1721" s="43">
        <v>2011</v>
      </c>
      <c r="D1721" s="42" t="s">
        <v>262</v>
      </c>
      <c r="E1721" s="42" t="s">
        <v>4</v>
      </c>
      <c r="F1721" s="42" t="s">
        <v>12</v>
      </c>
      <c r="G1721" s="43">
        <v>13</v>
      </c>
      <c r="H1721" s="193">
        <v>0.6</v>
      </c>
    </row>
    <row r="1722" spans="1:8" x14ac:dyDescent="0.25">
      <c r="A1722" s="25" t="str">
        <f t="shared" si="29"/>
        <v>Reg2011Bone and articular cartilage - C40-C41FemaleMāori</v>
      </c>
      <c r="B1722" s="42" t="s">
        <v>2</v>
      </c>
      <c r="C1722" s="43">
        <v>2011</v>
      </c>
      <c r="D1722" s="42" t="s">
        <v>262</v>
      </c>
      <c r="E1722" s="42" t="s">
        <v>4</v>
      </c>
      <c r="F1722" s="42" t="s">
        <v>10</v>
      </c>
      <c r="G1722" s="43">
        <v>3</v>
      </c>
      <c r="H1722" s="193">
        <v>0.7</v>
      </c>
    </row>
    <row r="1723" spans="1:8" x14ac:dyDescent="0.25">
      <c r="A1723" s="25" t="str">
        <f t="shared" si="29"/>
        <v>Reg2011Bone and articular cartilage - C40-C41FemaleNon-Māori</v>
      </c>
      <c r="B1723" s="42" t="s">
        <v>2</v>
      </c>
      <c r="C1723" s="43">
        <v>2011</v>
      </c>
      <c r="D1723" s="42" t="s">
        <v>262</v>
      </c>
      <c r="E1723" s="42" t="s">
        <v>4</v>
      </c>
      <c r="F1723" s="42" t="s">
        <v>11</v>
      </c>
      <c r="G1723" s="43">
        <v>10</v>
      </c>
      <c r="H1723" s="193">
        <v>0.5</v>
      </c>
    </row>
    <row r="1724" spans="1:8" x14ac:dyDescent="0.25">
      <c r="A1724" s="25" t="str">
        <f t="shared" si="29"/>
        <v>Reg2011Bone and articular cartilage - C40-C41MaleAllEth</v>
      </c>
      <c r="B1724" s="42" t="s">
        <v>2</v>
      </c>
      <c r="C1724" s="43">
        <v>2011</v>
      </c>
      <c r="D1724" s="42" t="s">
        <v>262</v>
      </c>
      <c r="E1724" s="42" t="s">
        <v>5</v>
      </c>
      <c r="F1724" s="42" t="s">
        <v>12</v>
      </c>
      <c r="G1724" s="43">
        <v>16</v>
      </c>
      <c r="H1724" s="193">
        <v>0.8</v>
      </c>
    </row>
    <row r="1725" spans="1:8" x14ac:dyDescent="0.25">
      <c r="A1725" s="25" t="str">
        <f t="shared" si="29"/>
        <v>Reg2011Bone and articular cartilage - C40-C41MaleMāori</v>
      </c>
      <c r="B1725" s="42" t="s">
        <v>2</v>
      </c>
      <c r="C1725" s="43">
        <v>2011</v>
      </c>
      <c r="D1725" s="42" t="s">
        <v>262</v>
      </c>
      <c r="E1725" s="42" t="s">
        <v>5</v>
      </c>
      <c r="F1725" s="42" t="s">
        <v>10</v>
      </c>
      <c r="G1725" s="43">
        <v>2</v>
      </c>
      <c r="H1725" s="193">
        <v>0.8</v>
      </c>
    </row>
    <row r="1726" spans="1:8" x14ac:dyDescent="0.25">
      <c r="A1726" s="25" t="str">
        <f t="shared" si="29"/>
        <v>Reg2011Bone and articular cartilage - C40-C41MaleNon-Māori</v>
      </c>
      <c r="B1726" s="42" t="s">
        <v>2</v>
      </c>
      <c r="C1726" s="43">
        <v>2011</v>
      </c>
      <c r="D1726" s="42" t="s">
        <v>262</v>
      </c>
      <c r="E1726" s="42" t="s">
        <v>5</v>
      </c>
      <c r="F1726" s="42" t="s">
        <v>11</v>
      </c>
      <c r="G1726" s="43">
        <v>14</v>
      </c>
      <c r="H1726" s="193">
        <v>0.8</v>
      </c>
    </row>
    <row r="1727" spans="1:8" x14ac:dyDescent="0.25">
      <c r="A1727" s="25" t="str">
        <f t="shared" si="29"/>
        <v>Reg2011Skin - C43-C44AllSexAllEth</v>
      </c>
      <c r="B1727" s="42" t="s">
        <v>2</v>
      </c>
      <c r="C1727" s="43">
        <v>2011</v>
      </c>
      <c r="D1727" s="42" t="s">
        <v>65</v>
      </c>
      <c r="E1727" s="42" t="s">
        <v>3</v>
      </c>
      <c r="F1727" s="42" t="s">
        <v>12</v>
      </c>
      <c r="G1727" s="43">
        <v>2328</v>
      </c>
      <c r="H1727" s="193">
        <v>38</v>
      </c>
    </row>
    <row r="1728" spans="1:8" x14ac:dyDescent="0.25">
      <c r="A1728" s="25" t="str">
        <f t="shared" si="29"/>
        <v>Reg2011Skin - C43-C44AllSexMāori</v>
      </c>
      <c r="B1728" s="42" t="s">
        <v>2</v>
      </c>
      <c r="C1728" s="43">
        <v>2011</v>
      </c>
      <c r="D1728" s="42" t="s">
        <v>65</v>
      </c>
      <c r="E1728" s="42" t="s">
        <v>3</v>
      </c>
      <c r="F1728" s="42" t="s">
        <v>10</v>
      </c>
      <c r="G1728" s="43">
        <v>35</v>
      </c>
      <c r="H1728" s="193">
        <v>7.7</v>
      </c>
    </row>
    <row r="1729" spans="1:8" x14ac:dyDescent="0.25">
      <c r="A1729" s="25" t="str">
        <f t="shared" si="29"/>
        <v>Reg2011Skin - C43-C44AllSexNon-Māori</v>
      </c>
      <c r="B1729" s="42" t="s">
        <v>2</v>
      </c>
      <c r="C1729" s="43">
        <v>2011</v>
      </c>
      <c r="D1729" s="42" t="s">
        <v>65</v>
      </c>
      <c r="E1729" s="42" t="s">
        <v>3</v>
      </c>
      <c r="F1729" s="42" t="s">
        <v>11</v>
      </c>
      <c r="G1729" s="43">
        <v>2293</v>
      </c>
      <c r="H1729" s="193">
        <v>41.2</v>
      </c>
    </row>
    <row r="1730" spans="1:8" x14ac:dyDescent="0.25">
      <c r="A1730" s="25" t="str">
        <f t="shared" si="29"/>
        <v>Reg2011Skin - C43-C44FemaleAllEth</v>
      </c>
      <c r="B1730" s="42" t="s">
        <v>2</v>
      </c>
      <c r="C1730" s="43">
        <v>2011</v>
      </c>
      <c r="D1730" s="42" t="s">
        <v>65</v>
      </c>
      <c r="E1730" s="42" t="s">
        <v>4</v>
      </c>
      <c r="F1730" s="42" t="s">
        <v>12</v>
      </c>
      <c r="G1730" s="43">
        <v>1046</v>
      </c>
      <c r="H1730" s="193">
        <v>34.1</v>
      </c>
    </row>
    <row r="1731" spans="1:8" x14ac:dyDescent="0.25">
      <c r="A1731" s="25" t="str">
        <f t="shared" si="29"/>
        <v>Reg2011Skin - C43-C44FemaleMāori</v>
      </c>
      <c r="B1731" s="42" t="s">
        <v>2</v>
      </c>
      <c r="C1731" s="43">
        <v>2011</v>
      </c>
      <c r="D1731" s="42" t="s">
        <v>65</v>
      </c>
      <c r="E1731" s="42" t="s">
        <v>4</v>
      </c>
      <c r="F1731" s="42" t="s">
        <v>10</v>
      </c>
      <c r="G1731" s="43">
        <v>16</v>
      </c>
      <c r="H1731" s="193">
        <v>6.2</v>
      </c>
    </row>
    <row r="1732" spans="1:8" x14ac:dyDescent="0.25">
      <c r="A1732" s="25" t="str">
        <f t="shared" si="29"/>
        <v>Reg2011Skin - C43-C44FemaleNon-Māori</v>
      </c>
      <c r="B1732" s="42" t="s">
        <v>2</v>
      </c>
      <c r="C1732" s="43">
        <v>2011</v>
      </c>
      <c r="D1732" s="42" t="s">
        <v>65</v>
      </c>
      <c r="E1732" s="42" t="s">
        <v>4</v>
      </c>
      <c r="F1732" s="42" t="s">
        <v>11</v>
      </c>
      <c r="G1732" s="43">
        <v>1030</v>
      </c>
      <c r="H1732" s="193">
        <v>37.5</v>
      </c>
    </row>
    <row r="1733" spans="1:8" x14ac:dyDescent="0.25">
      <c r="A1733" s="25" t="str">
        <f t="shared" si="29"/>
        <v>Reg2011Skin - C43-C44MaleAllEth</v>
      </c>
      <c r="B1733" s="42" t="s">
        <v>2</v>
      </c>
      <c r="C1733" s="43">
        <v>2011</v>
      </c>
      <c r="D1733" s="42" t="s">
        <v>65</v>
      </c>
      <c r="E1733" s="42" t="s">
        <v>5</v>
      </c>
      <c r="F1733" s="42" t="s">
        <v>12</v>
      </c>
      <c r="G1733" s="43">
        <v>1282</v>
      </c>
      <c r="H1733" s="193">
        <v>42.9</v>
      </c>
    </row>
    <row r="1734" spans="1:8" x14ac:dyDescent="0.25">
      <c r="A1734" s="25" t="str">
        <f t="shared" si="29"/>
        <v>Reg2011Skin - C43-C44MaleMāori</v>
      </c>
      <c r="B1734" s="42" t="s">
        <v>2</v>
      </c>
      <c r="C1734" s="43">
        <v>2011</v>
      </c>
      <c r="D1734" s="42" t="s">
        <v>65</v>
      </c>
      <c r="E1734" s="42" t="s">
        <v>5</v>
      </c>
      <c r="F1734" s="42" t="s">
        <v>10</v>
      </c>
      <c r="G1734" s="43">
        <v>19</v>
      </c>
      <c r="H1734" s="193">
        <v>9.1999999999999993</v>
      </c>
    </row>
    <row r="1735" spans="1:8" x14ac:dyDescent="0.25">
      <c r="A1735" s="25" t="str">
        <f t="shared" si="29"/>
        <v>Reg2011Skin - C43-C44MaleNon-Māori</v>
      </c>
      <c r="B1735" s="42" t="s">
        <v>2</v>
      </c>
      <c r="C1735" s="43">
        <v>2011</v>
      </c>
      <c r="D1735" s="42" t="s">
        <v>65</v>
      </c>
      <c r="E1735" s="42" t="s">
        <v>5</v>
      </c>
      <c r="F1735" s="42" t="s">
        <v>11</v>
      </c>
      <c r="G1735" s="43">
        <v>1263</v>
      </c>
      <c r="H1735" s="193">
        <v>46</v>
      </c>
    </row>
    <row r="1736" spans="1:8" x14ac:dyDescent="0.25">
      <c r="A1736" s="25" t="str">
        <f t="shared" si="29"/>
        <v>Reg2011Chapter - Bone and articular cartilage - C40-C41AllSexAllEth</v>
      </c>
      <c r="B1736" s="42" t="s">
        <v>2</v>
      </c>
      <c r="C1736" s="43">
        <v>2011</v>
      </c>
      <c r="D1736" s="42" t="s">
        <v>342</v>
      </c>
      <c r="E1736" s="42" t="s">
        <v>3</v>
      </c>
      <c r="F1736" s="42" t="s">
        <v>12</v>
      </c>
      <c r="G1736" s="43">
        <v>29</v>
      </c>
      <c r="H1736" s="193">
        <v>0.7</v>
      </c>
    </row>
    <row r="1737" spans="1:8" x14ac:dyDescent="0.25">
      <c r="A1737" s="25" t="str">
        <f t="shared" si="29"/>
        <v>Reg2011Chapter - Bone and articular cartilage - C40-C41AllSexMāori</v>
      </c>
      <c r="B1737" s="42" t="s">
        <v>2</v>
      </c>
      <c r="C1737" s="43">
        <v>2011</v>
      </c>
      <c r="D1737" s="42" t="s">
        <v>342</v>
      </c>
      <c r="E1737" s="42" t="s">
        <v>3</v>
      </c>
      <c r="F1737" s="42" t="s">
        <v>10</v>
      </c>
      <c r="G1737" s="43">
        <v>5</v>
      </c>
      <c r="H1737" s="193">
        <v>0.7</v>
      </c>
    </row>
    <row r="1738" spans="1:8" x14ac:dyDescent="0.25">
      <c r="A1738" s="25" t="str">
        <f t="shared" si="29"/>
        <v>Reg2011Chapter - Bone and articular cartilage - C40-C41AllSexNon-Māori</v>
      </c>
      <c r="B1738" s="42" t="s">
        <v>2</v>
      </c>
      <c r="C1738" s="43">
        <v>2011</v>
      </c>
      <c r="D1738" s="42" t="s">
        <v>342</v>
      </c>
      <c r="E1738" s="42" t="s">
        <v>3</v>
      </c>
      <c r="F1738" s="42" t="s">
        <v>11</v>
      </c>
      <c r="G1738" s="43">
        <v>24</v>
      </c>
      <c r="H1738" s="193">
        <v>0.7</v>
      </c>
    </row>
    <row r="1739" spans="1:8" x14ac:dyDescent="0.25">
      <c r="A1739" s="25" t="str">
        <f t="shared" si="29"/>
        <v>Reg2011Chapter - Bone and articular cartilage - C40-C41FemaleAllEth</v>
      </c>
      <c r="B1739" s="42" t="s">
        <v>2</v>
      </c>
      <c r="C1739" s="43">
        <v>2011</v>
      </c>
      <c r="D1739" s="42" t="s">
        <v>342</v>
      </c>
      <c r="E1739" s="42" t="s">
        <v>4</v>
      </c>
      <c r="F1739" s="42" t="s">
        <v>12</v>
      </c>
      <c r="G1739" s="43">
        <v>13</v>
      </c>
      <c r="H1739" s="193">
        <v>0.6</v>
      </c>
    </row>
    <row r="1740" spans="1:8" x14ac:dyDescent="0.25">
      <c r="A1740" s="25" t="str">
        <f t="shared" si="29"/>
        <v>Reg2011Chapter - Bone and articular cartilage - C40-C41FemaleMāori</v>
      </c>
      <c r="B1740" s="42" t="s">
        <v>2</v>
      </c>
      <c r="C1740" s="43">
        <v>2011</v>
      </c>
      <c r="D1740" s="42" t="s">
        <v>342</v>
      </c>
      <c r="E1740" s="42" t="s">
        <v>4</v>
      </c>
      <c r="F1740" s="42" t="s">
        <v>10</v>
      </c>
      <c r="G1740" s="43">
        <v>3</v>
      </c>
      <c r="H1740" s="193">
        <v>0.7</v>
      </c>
    </row>
    <row r="1741" spans="1:8" x14ac:dyDescent="0.25">
      <c r="A1741" s="25" t="str">
        <f t="shared" si="29"/>
        <v>Reg2011Chapter - Bone and articular cartilage - C40-C41FemaleNon-Māori</v>
      </c>
      <c r="B1741" s="42" t="s">
        <v>2</v>
      </c>
      <c r="C1741" s="43">
        <v>2011</v>
      </c>
      <c r="D1741" s="42" t="s">
        <v>342</v>
      </c>
      <c r="E1741" s="42" t="s">
        <v>4</v>
      </c>
      <c r="F1741" s="42" t="s">
        <v>11</v>
      </c>
      <c r="G1741" s="43">
        <v>10</v>
      </c>
      <c r="H1741" s="193">
        <v>0.5</v>
      </c>
    </row>
    <row r="1742" spans="1:8" x14ac:dyDescent="0.25">
      <c r="A1742" s="25" t="str">
        <f t="shared" si="29"/>
        <v>Reg2011Chapter - Bone and articular cartilage - C40-C41MaleAllEth</v>
      </c>
      <c r="B1742" s="42" t="s">
        <v>2</v>
      </c>
      <c r="C1742" s="43">
        <v>2011</v>
      </c>
      <c r="D1742" s="42" t="s">
        <v>342</v>
      </c>
      <c r="E1742" s="42" t="s">
        <v>5</v>
      </c>
      <c r="F1742" s="42" t="s">
        <v>12</v>
      </c>
      <c r="G1742" s="43">
        <v>16</v>
      </c>
      <c r="H1742" s="193">
        <v>0.8</v>
      </c>
    </row>
    <row r="1743" spans="1:8" x14ac:dyDescent="0.25">
      <c r="A1743" s="25" t="str">
        <f t="shared" si="29"/>
        <v>Reg2011Chapter - Bone and articular cartilage - C40-C41MaleMāori</v>
      </c>
      <c r="B1743" s="42" t="s">
        <v>2</v>
      </c>
      <c r="C1743" s="43">
        <v>2011</v>
      </c>
      <c r="D1743" s="42" t="s">
        <v>342</v>
      </c>
      <c r="E1743" s="42" t="s">
        <v>5</v>
      </c>
      <c r="F1743" s="42" t="s">
        <v>10</v>
      </c>
      <c r="G1743" s="43">
        <v>2</v>
      </c>
      <c r="H1743" s="193">
        <v>0.8</v>
      </c>
    </row>
    <row r="1744" spans="1:8" x14ac:dyDescent="0.25">
      <c r="A1744" s="25" t="str">
        <f t="shared" si="29"/>
        <v>Reg2011Chapter - Bone and articular cartilage - C40-C41MaleNon-Māori</v>
      </c>
      <c r="B1744" s="42" t="s">
        <v>2</v>
      </c>
      <c r="C1744" s="43">
        <v>2011</v>
      </c>
      <c r="D1744" s="42" t="s">
        <v>342</v>
      </c>
      <c r="E1744" s="42" t="s">
        <v>5</v>
      </c>
      <c r="F1744" s="42" t="s">
        <v>11</v>
      </c>
      <c r="G1744" s="43">
        <v>14</v>
      </c>
      <c r="H1744" s="193">
        <v>0.8</v>
      </c>
    </row>
    <row r="1745" spans="1:8" x14ac:dyDescent="0.25">
      <c r="A1745" s="25" t="str">
        <f t="shared" si="29"/>
        <v>Reg2011Melanoma - C43AllSexAllEth</v>
      </c>
      <c r="B1745" s="42" t="s">
        <v>2</v>
      </c>
      <c r="C1745" s="43">
        <v>2011</v>
      </c>
      <c r="D1745" s="42" t="s">
        <v>28</v>
      </c>
      <c r="E1745" s="42" t="s">
        <v>3</v>
      </c>
      <c r="F1745" s="42" t="s">
        <v>12</v>
      </c>
      <c r="G1745" s="43">
        <v>2204</v>
      </c>
      <c r="H1745" s="193">
        <v>36.299999999999997</v>
      </c>
    </row>
    <row r="1746" spans="1:8" x14ac:dyDescent="0.25">
      <c r="A1746" s="25" t="str">
        <f t="shared" si="29"/>
        <v>Reg2011Melanoma - C43AllSexMāori</v>
      </c>
      <c r="B1746" s="42" t="s">
        <v>2</v>
      </c>
      <c r="C1746" s="43">
        <v>2011</v>
      </c>
      <c r="D1746" s="42" t="s">
        <v>28</v>
      </c>
      <c r="E1746" s="42" t="s">
        <v>3</v>
      </c>
      <c r="F1746" s="42" t="s">
        <v>10</v>
      </c>
      <c r="G1746" s="43">
        <v>30</v>
      </c>
      <c r="H1746" s="193">
        <v>6.3</v>
      </c>
    </row>
    <row r="1747" spans="1:8" x14ac:dyDescent="0.25">
      <c r="A1747" s="25" t="str">
        <f t="shared" si="29"/>
        <v>Reg2011Melanoma - C43AllSexNon-Māori</v>
      </c>
      <c r="B1747" s="42" t="s">
        <v>2</v>
      </c>
      <c r="C1747" s="43">
        <v>2011</v>
      </c>
      <c r="D1747" s="42" t="s">
        <v>28</v>
      </c>
      <c r="E1747" s="42" t="s">
        <v>3</v>
      </c>
      <c r="F1747" s="42" t="s">
        <v>11</v>
      </c>
      <c r="G1747" s="43">
        <v>2174</v>
      </c>
      <c r="H1747" s="193">
        <v>39.4</v>
      </c>
    </row>
    <row r="1748" spans="1:8" x14ac:dyDescent="0.25">
      <c r="A1748" s="25" t="str">
        <f t="shared" si="29"/>
        <v>Reg2011Melanoma - C43FemaleAllEth</v>
      </c>
      <c r="B1748" s="42" t="s">
        <v>2</v>
      </c>
      <c r="C1748" s="43">
        <v>2011</v>
      </c>
      <c r="D1748" s="42" t="s">
        <v>28</v>
      </c>
      <c r="E1748" s="42" t="s">
        <v>4</v>
      </c>
      <c r="F1748" s="42" t="s">
        <v>12</v>
      </c>
      <c r="G1748" s="43">
        <v>1005</v>
      </c>
      <c r="H1748" s="193">
        <v>33</v>
      </c>
    </row>
    <row r="1749" spans="1:8" x14ac:dyDescent="0.25">
      <c r="A1749" s="25" t="str">
        <f t="shared" si="29"/>
        <v>Reg2011Melanoma - C43FemaleMāori</v>
      </c>
      <c r="B1749" s="42" t="s">
        <v>2</v>
      </c>
      <c r="C1749" s="43">
        <v>2011</v>
      </c>
      <c r="D1749" s="42" t="s">
        <v>28</v>
      </c>
      <c r="E1749" s="42" t="s">
        <v>4</v>
      </c>
      <c r="F1749" s="42" t="s">
        <v>10</v>
      </c>
      <c r="G1749" s="43">
        <v>14</v>
      </c>
      <c r="H1749" s="193">
        <v>5.3</v>
      </c>
    </row>
    <row r="1750" spans="1:8" x14ac:dyDescent="0.25">
      <c r="A1750" s="25" t="str">
        <f t="shared" si="29"/>
        <v>Reg2011Melanoma - C43FemaleNon-Māori</v>
      </c>
      <c r="B1750" s="42" t="s">
        <v>2</v>
      </c>
      <c r="C1750" s="43">
        <v>2011</v>
      </c>
      <c r="D1750" s="42" t="s">
        <v>28</v>
      </c>
      <c r="E1750" s="42" t="s">
        <v>4</v>
      </c>
      <c r="F1750" s="42" t="s">
        <v>11</v>
      </c>
      <c r="G1750" s="43">
        <v>991</v>
      </c>
      <c r="H1750" s="193">
        <v>36.4</v>
      </c>
    </row>
    <row r="1751" spans="1:8" x14ac:dyDescent="0.25">
      <c r="A1751" s="25" t="str">
        <f t="shared" si="29"/>
        <v>Reg2011Melanoma - C43MaleAllEth</v>
      </c>
      <c r="B1751" s="42" t="s">
        <v>2</v>
      </c>
      <c r="C1751" s="43">
        <v>2011</v>
      </c>
      <c r="D1751" s="42" t="s">
        <v>28</v>
      </c>
      <c r="E1751" s="42" t="s">
        <v>5</v>
      </c>
      <c r="F1751" s="42" t="s">
        <v>12</v>
      </c>
      <c r="G1751" s="43">
        <v>1199</v>
      </c>
      <c r="H1751" s="193">
        <v>40.4</v>
      </c>
    </row>
    <row r="1752" spans="1:8" x14ac:dyDescent="0.25">
      <c r="A1752" s="25" t="str">
        <f t="shared" si="29"/>
        <v>Reg2011Melanoma - C43MaleMāori</v>
      </c>
      <c r="B1752" s="42" t="s">
        <v>2</v>
      </c>
      <c r="C1752" s="43">
        <v>2011</v>
      </c>
      <c r="D1752" s="42" t="s">
        <v>28</v>
      </c>
      <c r="E1752" s="42" t="s">
        <v>5</v>
      </c>
      <c r="F1752" s="42" t="s">
        <v>10</v>
      </c>
      <c r="G1752" s="43">
        <v>16</v>
      </c>
      <c r="H1752" s="193">
        <v>7.5</v>
      </c>
    </row>
    <row r="1753" spans="1:8" x14ac:dyDescent="0.25">
      <c r="A1753" s="25" t="str">
        <f t="shared" si="29"/>
        <v>Reg2011Melanoma - C43MaleNon-Māori</v>
      </c>
      <c r="B1753" s="42" t="s">
        <v>2</v>
      </c>
      <c r="C1753" s="43">
        <v>2011</v>
      </c>
      <c r="D1753" s="42" t="s">
        <v>28</v>
      </c>
      <c r="E1753" s="42" t="s">
        <v>5</v>
      </c>
      <c r="F1753" s="42" t="s">
        <v>11</v>
      </c>
      <c r="G1753" s="43">
        <v>1183</v>
      </c>
      <c r="H1753" s="193">
        <v>43.4</v>
      </c>
    </row>
    <row r="1754" spans="1:8" x14ac:dyDescent="0.25">
      <c r="A1754" s="25" t="str">
        <f t="shared" si="29"/>
        <v>Reg2011Non-melanoma - C44AllSexAllEth</v>
      </c>
      <c r="B1754" s="42" t="s">
        <v>2</v>
      </c>
      <c r="C1754" s="43">
        <v>2011</v>
      </c>
      <c r="D1754" s="42" t="s">
        <v>263</v>
      </c>
      <c r="E1754" s="42" t="s">
        <v>3</v>
      </c>
      <c r="F1754" s="42" t="s">
        <v>12</v>
      </c>
      <c r="G1754" s="43">
        <v>124</v>
      </c>
      <c r="H1754" s="193">
        <v>1.7</v>
      </c>
    </row>
    <row r="1755" spans="1:8" x14ac:dyDescent="0.25">
      <c r="A1755" s="25" t="str">
        <f t="shared" si="29"/>
        <v>Reg2011Non-melanoma - C44AllSexMāori</v>
      </c>
      <c r="B1755" s="42" t="s">
        <v>2</v>
      </c>
      <c r="C1755" s="43">
        <v>2011</v>
      </c>
      <c r="D1755" s="42" t="s">
        <v>263</v>
      </c>
      <c r="E1755" s="42" t="s">
        <v>3</v>
      </c>
      <c r="F1755" s="42" t="s">
        <v>10</v>
      </c>
      <c r="G1755" s="43">
        <v>5</v>
      </c>
      <c r="H1755" s="193">
        <v>1.3</v>
      </c>
    </row>
    <row r="1756" spans="1:8" x14ac:dyDescent="0.25">
      <c r="A1756" s="25" t="str">
        <f t="shared" si="29"/>
        <v>Reg2011Non-melanoma - C44AllSexNon-Māori</v>
      </c>
      <c r="B1756" s="42" t="s">
        <v>2</v>
      </c>
      <c r="C1756" s="43">
        <v>2011</v>
      </c>
      <c r="D1756" s="42" t="s">
        <v>263</v>
      </c>
      <c r="E1756" s="42" t="s">
        <v>3</v>
      </c>
      <c r="F1756" s="42" t="s">
        <v>11</v>
      </c>
      <c r="G1756" s="43">
        <v>119</v>
      </c>
      <c r="H1756" s="193">
        <v>1.7</v>
      </c>
    </row>
    <row r="1757" spans="1:8" x14ac:dyDescent="0.25">
      <c r="A1757" s="25" t="str">
        <f t="shared" si="29"/>
        <v>Reg2011Non-melanoma - C44FemaleAllEth</v>
      </c>
      <c r="B1757" s="42" t="s">
        <v>2</v>
      </c>
      <c r="C1757" s="43">
        <v>2011</v>
      </c>
      <c r="D1757" s="42" t="s">
        <v>263</v>
      </c>
      <c r="E1757" s="42" t="s">
        <v>4</v>
      </c>
      <c r="F1757" s="42" t="s">
        <v>12</v>
      </c>
      <c r="G1757" s="43">
        <v>41</v>
      </c>
      <c r="H1757" s="193">
        <v>1</v>
      </c>
    </row>
    <row r="1758" spans="1:8" x14ac:dyDescent="0.25">
      <c r="A1758" s="25" t="str">
        <f t="shared" si="29"/>
        <v>Reg2011Non-melanoma - C44FemaleMāori</v>
      </c>
      <c r="B1758" s="42" t="s">
        <v>2</v>
      </c>
      <c r="C1758" s="43">
        <v>2011</v>
      </c>
      <c r="D1758" s="42" t="s">
        <v>263</v>
      </c>
      <c r="E1758" s="42" t="s">
        <v>4</v>
      </c>
      <c r="F1758" s="42" t="s">
        <v>10</v>
      </c>
      <c r="G1758" s="43">
        <v>2</v>
      </c>
      <c r="H1758" s="193">
        <v>0.9</v>
      </c>
    </row>
    <row r="1759" spans="1:8" x14ac:dyDescent="0.25">
      <c r="A1759" s="25" t="str">
        <f t="shared" si="29"/>
        <v>Reg2011Non-melanoma - C44FemaleNon-Māori</v>
      </c>
      <c r="B1759" s="42" t="s">
        <v>2</v>
      </c>
      <c r="C1759" s="43">
        <v>2011</v>
      </c>
      <c r="D1759" s="42" t="s">
        <v>263</v>
      </c>
      <c r="E1759" s="42" t="s">
        <v>4</v>
      </c>
      <c r="F1759" s="42" t="s">
        <v>11</v>
      </c>
      <c r="G1759" s="43">
        <v>39</v>
      </c>
      <c r="H1759" s="193">
        <v>1.1000000000000001</v>
      </c>
    </row>
    <row r="1760" spans="1:8" x14ac:dyDescent="0.25">
      <c r="A1760" s="25" t="str">
        <f t="shared" si="29"/>
        <v>Reg2011Non-melanoma - C44MaleAllEth</v>
      </c>
      <c r="B1760" s="42" t="s">
        <v>2</v>
      </c>
      <c r="C1760" s="43">
        <v>2011</v>
      </c>
      <c r="D1760" s="42" t="s">
        <v>263</v>
      </c>
      <c r="E1760" s="42" t="s">
        <v>5</v>
      </c>
      <c r="F1760" s="42" t="s">
        <v>12</v>
      </c>
      <c r="G1760" s="43">
        <v>83</v>
      </c>
      <c r="H1760" s="193">
        <v>2.5</v>
      </c>
    </row>
    <row r="1761" spans="1:8" x14ac:dyDescent="0.25">
      <c r="A1761" s="25" t="str">
        <f t="shared" si="29"/>
        <v>Reg2011Non-melanoma - C44MaleMāori</v>
      </c>
      <c r="B1761" s="42" t="s">
        <v>2</v>
      </c>
      <c r="C1761" s="43">
        <v>2011</v>
      </c>
      <c r="D1761" s="42" t="s">
        <v>263</v>
      </c>
      <c r="E1761" s="42" t="s">
        <v>5</v>
      </c>
      <c r="F1761" s="42" t="s">
        <v>10</v>
      </c>
      <c r="G1761" s="43">
        <v>3</v>
      </c>
      <c r="H1761" s="193">
        <v>1.7</v>
      </c>
    </row>
    <row r="1762" spans="1:8" x14ac:dyDescent="0.25">
      <c r="A1762" s="25" t="str">
        <f t="shared" si="29"/>
        <v>Reg2011Non-melanoma - C44MaleNon-Māori</v>
      </c>
      <c r="B1762" s="42" t="s">
        <v>2</v>
      </c>
      <c r="C1762" s="43">
        <v>2011</v>
      </c>
      <c r="D1762" s="42" t="s">
        <v>263</v>
      </c>
      <c r="E1762" s="42" t="s">
        <v>5</v>
      </c>
      <c r="F1762" s="42" t="s">
        <v>11</v>
      </c>
      <c r="G1762" s="43">
        <v>80</v>
      </c>
      <c r="H1762" s="193">
        <v>2.6</v>
      </c>
    </row>
    <row r="1763" spans="1:8" x14ac:dyDescent="0.25">
      <c r="A1763" s="25" t="str">
        <f t="shared" si="29"/>
        <v>Reg2011Mesothelial and soft tissue - C45-C49AllSexAllEth</v>
      </c>
      <c r="B1763" s="42" t="s">
        <v>2</v>
      </c>
      <c r="C1763" s="43">
        <v>2011</v>
      </c>
      <c r="D1763" s="42" t="s">
        <v>264</v>
      </c>
      <c r="E1763" s="42" t="s">
        <v>3</v>
      </c>
      <c r="F1763" s="42" t="s">
        <v>12</v>
      </c>
      <c r="G1763" s="43">
        <v>226</v>
      </c>
      <c r="H1763" s="193">
        <v>3.8</v>
      </c>
    </row>
    <row r="1764" spans="1:8" x14ac:dyDescent="0.25">
      <c r="A1764" s="25" t="str">
        <f t="shared" si="29"/>
        <v>Reg2011Mesothelial and soft tissue - C45-C49AllSexMāori</v>
      </c>
      <c r="B1764" s="42" t="s">
        <v>2</v>
      </c>
      <c r="C1764" s="43">
        <v>2011</v>
      </c>
      <c r="D1764" s="42" t="s">
        <v>264</v>
      </c>
      <c r="E1764" s="42" t="s">
        <v>3</v>
      </c>
      <c r="F1764" s="42" t="s">
        <v>10</v>
      </c>
      <c r="G1764" s="43">
        <v>11</v>
      </c>
      <c r="H1764" s="193">
        <v>2.1</v>
      </c>
    </row>
    <row r="1765" spans="1:8" x14ac:dyDescent="0.25">
      <c r="A1765" s="25" t="str">
        <f t="shared" si="29"/>
        <v>Reg2011Mesothelial and soft tissue - C45-C49AllSexNon-Māori</v>
      </c>
      <c r="B1765" s="42" t="s">
        <v>2</v>
      </c>
      <c r="C1765" s="43">
        <v>2011</v>
      </c>
      <c r="D1765" s="42" t="s">
        <v>264</v>
      </c>
      <c r="E1765" s="42" t="s">
        <v>3</v>
      </c>
      <c r="F1765" s="42" t="s">
        <v>11</v>
      </c>
      <c r="G1765" s="43">
        <v>215</v>
      </c>
      <c r="H1765" s="193">
        <v>4.0999999999999996</v>
      </c>
    </row>
    <row r="1766" spans="1:8" x14ac:dyDescent="0.25">
      <c r="A1766" s="25" t="str">
        <f t="shared" si="29"/>
        <v>Reg2011Mesothelial and soft tissue - C45-C49FemaleAllEth</v>
      </c>
      <c r="B1766" s="42" t="s">
        <v>2</v>
      </c>
      <c r="C1766" s="43">
        <v>2011</v>
      </c>
      <c r="D1766" s="42" t="s">
        <v>264</v>
      </c>
      <c r="E1766" s="42" t="s">
        <v>4</v>
      </c>
      <c r="F1766" s="42" t="s">
        <v>12</v>
      </c>
      <c r="G1766" s="43">
        <v>69</v>
      </c>
      <c r="H1766" s="193">
        <v>2.2000000000000002</v>
      </c>
    </row>
    <row r="1767" spans="1:8" x14ac:dyDescent="0.25">
      <c r="A1767" s="25" t="str">
        <f t="shared" ref="A1767:A1830" si="30">B1767&amp;C1767&amp;D1767&amp;E1767&amp;F1767</f>
        <v>Reg2011Mesothelial and soft tissue - C45-C49FemaleMāori</v>
      </c>
      <c r="B1767" s="42" t="s">
        <v>2</v>
      </c>
      <c r="C1767" s="43">
        <v>2011</v>
      </c>
      <c r="D1767" s="42" t="s">
        <v>264</v>
      </c>
      <c r="E1767" s="42" t="s">
        <v>4</v>
      </c>
      <c r="F1767" s="42" t="s">
        <v>10</v>
      </c>
      <c r="G1767" s="43">
        <v>4</v>
      </c>
      <c r="H1767" s="193">
        <v>1.7</v>
      </c>
    </row>
    <row r="1768" spans="1:8" x14ac:dyDescent="0.25">
      <c r="A1768" s="25" t="str">
        <f t="shared" si="30"/>
        <v>Reg2011Mesothelial and soft tissue - C45-C49FemaleNon-Māori</v>
      </c>
      <c r="B1768" s="42" t="s">
        <v>2</v>
      </c>
      <c r="C1768" s="43">
        <v>2011</v>
      </c>
      <c r="D1768" s="42" t="s">
        <v>264</v>
      </c>
      <c r="E1768" s="42" t="s">
        <v>4</v>
      </c>
      <c r="F1768" s="42" t="s">
        <v>11</v>
      </c>
      <c r="G1768" s="43">
        <v>65</v>
      </c>
      <c r="H1768" s="193">
        <v>2.4</v>
      </c>
    </row>
    <row r="1769" spans="1:8" x14ac:dyDescent="0.25">
      <c r="A1769" s="25" t="str">
        <f t="shared" si="30"/>
        <v>Reg2011Mesothelial and soft tissue - C45-C49MaleAllEth</v>
      </c>
      <c r="B1769" s="42" t="s">
        <v>2</v>
      </c>
      <c r="C1769" s="43">
        <v>2011</v>
      </c>
      <c r="D1769" s="42" t="s">
        <v>264</v>
      </c>
      <c r="E1769" s="42" t="s">
        <v>5</v>
      </c>
      <c r="F1769" s="42" t="s">
        <v>12</v>
      </c>
      <c r="G1769" s="43">
        <v>157</v>
      </c>
      <c r="H1769" s="193">
        <v>5.5</v>
      </c>
    </row>
    <row r="1770" spans="1:8" x14ac:dyDescent="0.25">
      <c r="A1770" s="25" t="str">
        <f t="shared" si="30"/>
        <v>Reg2011Mesothelial and soft tissue - C45-C49MaleMāori</v>
      </c>
      <c r="B1770" s="42" t="s">
        <v>2</v>
      </c>
      <c r="C1770" s="43">
        <v>2011</v>
      </c>
      <c r="D1770" s="42" t="s">
        <v>264</v>
      </c>
      <c r="E1770" s="42" t="s">
        <v>5</v>
      </c>
      <c r="F1770" s="42" t="s">
        <v>10</v>
      </c>
      <c r="G1770" s="43">
        <v>7</v>
      </c>
      <c r="H1770" s="193">
        <v>2.5</v>
      </c>
    </row>
    <row r="1771" spans="1:8" x14ac:dyDescent="0.25">
      <c r="A1771" s="25" t="str">
        <f t="shared" si="30"/>
        <v>Reg2011Mesothelial and soft tissue - C45-C49MaleNon-Māori</v>
      </c>
      <c r="B1771" s="42" t="s">
        <v>2</v>
      </c>
      <c r="C1771" s="43">
        <v>2011</v>
      </c>
      <c r="D1771" s="42" t="s">
        <v>264</v>
      </c>
      <c r="E1771" s="42" t="s">
        <v>5</v>
      </c>
      <c r="F1771" s="42" t="s">
        <v>11</v>
      </c>
      <c r="G1771" s="43">
        <v>150</v>
      </c>
      <c r="H1771" s="193">
        <v>5.9</v>
      </c>
    </row>
    <row r="1772" spans="1:8" x14ac:dyDescent="0.25">
      <c r="A1772" s="25" t="str">
        <f t="shared" si="30"/>
        <v>Reg2011Mesothelioma - C45AllSexAllEth</v>
      </c>
      <c r="B1772" s="42" t="s">
        <v>2</v>
      </c>
      <c r="C1772" s="43">
        <v>2011</v>
      </c>
      <c r="D1772" s="42" t="s">
        <v>30</v>
      </c>
      <c r="E1772" s="42" t="s">
        <v>3</v>
      </c>
      <c r="F1772" s="42" t="s">
        <v>12</v>
      </c>
      <c r="G1772" s="43">
        <v>78</v>
      </c>
      <c r="H1772" s="193">
        <v>1.1000000000000001</v>
      </c>
    </row>
    <row r="1773" spans="1:8" x14ac:dyDescent="0.25">
      <c r="A1773" s="25" t="str">
        <f t="shared" si="30"/>
        <v>Reg2011Mesothelioma - C45AllSexMāori</v>
      </c>
      <c r="B1773" s="42" t="s">
        <v>2</v>
      </c>
      <c r="C1773" s="43">
        <v>2011</v>
      </c>
      <c r="D1773" s="42" t="s">
        <v>30</v>
      </c>
      <c r="E1773" s="42" t="s">
        <v>3</v>
      </c>
      <c r="F1773" s="42" t="s">
        <v>10</v>
      </c>
      <c r="G1773" s="43">
        <v>1</v>
      </c>
      <c r="H1773" s="193">
        <v>0.2</v>
      </c>
    </row>
    <row r="1774" spans="1:8" x14ac:dyDescent="0.25">
      <c r="A1774" s="25" t="str">
        <f t="shared" si="30"/>
        <v>Reg2011Mesothelioma - C45AllSexNon-Māori</v>
      </c>
      <c r="B1774" s="42" t="s">
        <v>2</v>
      </c>
      <c r="C1774" s="43">
        <v>2011</v>
      </c>
      <c r="D1774" s="42" t="s">
        <v>30</v>
      </c>
      <c r="E1774" s="42" t="s">
        <v>3</v>
      </c>
      <c r="F1774" s="42" t="s">
        <v>11</v>
      </c>
      <c r="G1774" s="43">
        <v>77</v>
      </c>
      <c r="H1774" s="193">
        <v>1.2</v>
      </c>
    </row>
    <row r="1775" spans="1:8" x14ac:dyDescent="0.25">
      <c r="A1775" s="25" t="str">
        <f t="shared" si="30"/>
        <v>Reg2011Mesothelioma - C45FemaleAllEth</v>
      </c>
      <c r="B1775" s="42" t="s">
        <v>2</v>
      </c>
      <c r="C1775" s="43">
        <v>2011</v>
      </c>
      <c r="D1775" s="42" t="s">
        <v>30</v>
      </c>
      <c r="E1775" s="42" t="s">
        <v>4</v>
      </c>
      <c r="F1775" s="42" t="s">
        <v>12</v>
      </c>
      <c r="G1775" s="43">
        <v>11</v>
      </c>
      <c r="H1775" s="193">
        <v>0.3</v>
      </c>
    </row>
    <row r="1776" spans="1:8" x14ac:dyDescent="0.25">
      <c r="A1776" s="25" t="str">
        <f t="shared" si="30"/>
        <v>Reg2011Mesothelioma - C45FemaleMāori</v>
      </c>
      <c r="B1776" s="42" t="s">
        <v>2</v>
      </c>
      <c r="C1776" s="43">
        <v>2011</v>
      </c>
      <c r="D1776" s="42" t="s">
        <v>30</v>
      </c>
      <c r="E1776" s="42" t="s">
        <v>4</v>
      </c>
      <c r="F1776" s="42" t="s">
        <v>10</v>
      </c>
      <c r="G1776" s="43">
        <v>0</v>
      </c>
      <c r="H1776" s="193">
        <v>0</v>
      </c>
    </row>
    <row r="1777" spans="1:8" x14ac:dyDescent="0.25">
      <c r="A1777" s="25" t="str">
        <f t="shared" si="30"/>
        <v>Reg2011Mesothelioma - C45FemaleNon-Māori</v>
      </c>
      <c r="B1777" s="42" t="s">
        <v>2</v>
      </c>
      <c r="C1777" s="43">
        <v>2011</v>
      </c>
      <c r="D1777" s="42" t="s">
        <v>30</v>
      </c>
      <c r="E1777" s="42" t="s">
        <v>4</v>
      </c>
      <c r="F1777" s="42" t="s">
        <v>11</v>
      </c>
      <c r="G1777" s="43">
        <v>11</v>
      </c>
      <c r="H1777" s="193">
        <v>0.3</v>
      </c>
    </row>
    <row r="1778" spans="1:8" x14ac:dyDescent="0.25">
      <c r="A1778" s="25" t="str">
        <f t="shared" si="30"/>
        <v>Reg2011Mesothelioma - C45MaleAllEth</v>
      </c>
      <c r="B1778" s="42" t="s">
        <v>2</v>
      </c>
      <c r="C1778" s="43">
        <v>2011</v>
      </c>
      <c r="D1778" s="42" t="s">
        <v>30</v>
      </c>
      <c r="E1778" s="42" t="s">
        <v>5</v>
      </c>
      <c r="F1778" s="42" t="s">
        <v>12</v>
      </c>
      <c r="G1778" s="43">
        <v>67</v>
      </c>
      <c r="H1778" s="193">
        <v>2.1</v>
      </c>
    </row>
    <row r="1779" spans="1:8" x14ac:dyDescent="0.25">
      <c r="A1779" s="25" t="str">
        <f t="shared" si="30"/>
        <v>Reg2011Mesothelioma - C45MaleMāori</v>
      </c>
      <c r="B1779" s="42" t="s">
        <v>2</v>
      </c>
      <c r="C1779" s="43">
        <v>2011</v>
      </c>
      <c r="D1779" s="42" t="s">
        <v>30</v>
      </c>
      <c r="E1779" s="42" t="s">
        <v>5</v>
      </c>
      <c r="F1779" s="42" t="s">
        <v>10</v>
      </c>
      <c r="G1779" s="43">
        <v>1</v>
      </c>
      <c r="H1779" s="193">
        <v>0.3</v>
      </c>
    </row>
    <row r="1780" spans="1:8" x14ac:dyDescent="0.25">
      <c r="A1780" s="25" t="str">
        <f t="shared" si="30"/>
        <v>Reg2011Mesothelioma - C45MaleNon-Māori</v>
      </c>
      <c r="B1780" s="42" t="s">
        <v>2</v>
      </c>
      <c r="C1780" s="43">
        <v>2011</v>
      </c>
      <c r="D1780" s="42" t="s">
        <v>30</v>
      </c>
      <c r="E1780" s="42" t="s">
        <v>5</v>
      </c>
      <c r="F1780" s="42" t="s">
        <v>11</v>
      </c>
      <c r="G1780" s="43">
        <v>66</v>
      </c>
      <c r="H1780" s="193">
        <v>2.2000000000000002</v>
      </c>
    </row>
    <row r="1781" spans="1:8" x14ac:dyDescent="0.25">
      <c r="A1781" s="25" t="str">
        <f t="shared" si="30"/>
        <v>Reg2011Kaposi sarcoma - C46AllSexAllEth</v>
      </c>
      <c r="B1781" s="42" t="s">
        <v>2</v>
      </c>
      <c r="C1781" s="43">
        <v>2011</v>
      </c>
      <c r="D1781" s="42" t="s">
        <v>265</v>
      </c>
      <c r="E1781" s="42" t="s">
        <v>3</v>
      </c>
      <c r="F1781" s="42" t="s">
        <v>12</v>
      </c>
      <c r="G1781" s="43">
        <v>6</v>
      </c>
      <c r="H1781" s="193">
        <v>0.1</v>
      </c>
    </row>
    <row r="1782" spans="1:8" x14ac:dyDescent="0.25">
      <c r="A1782" s="25" t="str">
        <f t="shared" si="30"/>
        <v>Reg2011Kaposi sarcoma - C46AllSexMāori</v>
      </c>
      <c r="B1782" s="42" t="s">
        <v>2</v>
      </c>
      <c r="C1782" s="43">
        <v>2011</v>
      </c>
      <c r="D1782" s="42" t="s">
        <v>265</v>
      </c>
      <c r="E1782" s="42" t="s">
        <v>3</v>
      </c>
      <c r="F1782" s="42" t="s">
        <v>10</v>
      </c>
      <c r="G1782" s="43">
        <v>0</v>
      </c>
      <c r="H1782" s="193">
        <v>0</v>
      </c>
    </row>
    <row r="1783" spans="1:8" x14ac:dyDescent="0.25">
      <c r="A1783" s="25" t="str">
        <f t="shared" si="30"/>
        <v>Reg2011Kaposi sarcoma - C46AllSexNon-Māori</v>
      </c>
      <c r="B1783" s="42" t="s">
        <v>2</v>
      </c>
      <c r="C1783" s="43">
        <v>2011</v>
      </c>
      <c r="D1783" s="42" t="s">
        <v>265</v>
      </c>
      <c r="E1783" s="42" t="s">
        <v>3</v>
      </c>
      <c r="F1783" s="42" t="s">
        <v>11</v>
      </c>
      <c r="G1783" s="43">
        <v>6</v>
      </c>
      <c r="H1783" s="193">
        <v>0.1</v>
      </c>
    </row>
    <row r="1784" spans="1:8" x14ac:dyDescent="0.25">
      <c r="A1784" s="25" t="str">
        <f t="shared" si="30"/>
        <v>Reg2011Kaposi sarcoma - C46FemaleAllEth</v>
      </c>
      <c r="B1784" s="42" t="s">
        <v>2</v>
      </c>
      <c r="C1784" s="43">
        <v>2011</v>
      </c>
      <c r="D1784" s="42" t="s">
        <v>265</v>
      </c>
      <c r="E1784" s="42" t="s">
        <v>4</v>
      </c>
      <c r="F1784" s="42" t="s">
        <v>12</v>
      </c>
      <c r="G1784" s="43">
        <v>0</v>
      </c>
      <c r="H1784" s="193">
        <v>0</v>
      </c>
    </row>
    <row r="1785" spans="1:8" x14ac:dyDescent="0.25">
      <c r="A1785" s="25" t="str">
        <f t="shared" si="30"/>
        <v>Reg2011Kaposi sarcoma - C46FemaleMāori</v>
      </c>
      <c r="B1785" s="42" t="s">
        <v>2</v>
      </c>
      <c r="C1785" s="43">
        <v>2011</v>
      </c>
      <c r="D1785" s="42" t="s">
        <v>265</v>
      </c>
      <c r="E1785" s="42" t="s">
        <v>4</v>
      </c>
      <c r="F1785" s="42" t="s">
        <v>10</v>
      </c>
      <c r="G1785" s="43">
        <v>0</v>
      </c>
      <c r="H1785" s="193">
        <v>0</v>
      </c>
    </row>
    <row r="1786" spans="1:8" x14ac:dyDescent="0.25">
      <c r="A1786" s="25" t="str">
        <f t="shared" si="30"/>
        <v>Reg2011Kaposi sarcoma - C46FemaleNon-Māori</v>
      </c>
      <c r="B1786" s="42" t="s">
        <v>2</v>
      </c>
      <c r="C1786" s="43">
        <v>2011</v>
      </c>
      <c r="D1786" s="42" t="s">
        <v>265</v>
      </c>
      <c r="E1786" s="42" t="s">
        <v>4</v>
      </c>
      <c r="F1786" s="42" t="s">
        <v>11</v>
      </c>
      <c r="G1786" s="43">
        <v>0</v>
      </c>
      <c r="H1786" s="193">
        <v>0</v>
      </c>
    </row>
    <row r="1787" spans="1:8" x14ac:dyDescent="0.25">
      <c r="A1787" s="25" t="str">
        <f t="shared" si="30"/>
        <v>Reg2011Kaposi sarcoma - C46MaleAllEth</v>
      </c>
      <c r="B1787" s="42" t="s">
        <v>2</v>
      </c>
      <c r="C1787" s="43">
        <v>2011</v>
      </c>
      <c r="D1787" s="42" t="s">
        <v>265</v>
      </c>
      <c r="E1787" s="42" t="s">
        <v>5</v>
      </c>
      <c r="F1787" s="42" t="s">
        <v>12</v>
      </c>
      <c r="G1787" s="43">
        <v>6</v>
      </c>
      <c r="H1787" s="193">
        <v>0.2</v>
      </c>
    </row>
    <row r="1788" spans="1:8" x14ac:dyDescent="0.25">
      <c r="A1788" s="25" t="str">
        <f t="shared" si="30"/>
        <v>Reg2011Kaposi sarcoma - C46MaleMāori</v>
      </c>
      <c r="B1788" s="42" t="s">
        <v>2</v>
      </c>
      <c r="C1788" s="43">
        <v>2011</v>
      </c>
      <c r="D1788" s="42" t="s">
        <v>265</v>
      </c>
      <c r="E1788" s="42" t="s">
        <v>5</v>
      </c>
      <c r="F1788" s="42" t="s">
        <v>10</v>
      </c>
      <c r="G1788" s="43">
        <v>0</v>
      </c>
      <c r="H1788" s="193">
        <v>0</v>
      </c>
    </row>
    <row r="1789" spans="1:8" x14ac:dyDescent="0.25">
      <c r="A1789" s="25" t="str">
        <f t="shared" si="30"/>
        <v>Reg2011Kaposi sarcoma - C46MaleNon-Māori</v>
      </c>
      <c r="B1789" s="42" t="s">
        <v>2</v>
      </c>
      <c r="C1789" s="43">
        <v>2011</v>
      </c>
      <c r="D1789" s="42" t="s">
        <v>265</v>
      </c>
      <c r="E1789" s="42" t="s">
        <v>5</v>
      </c>
      <c r="F1789" s="42" t="s">
        <v>11</v>
      </c>
      <c r="G1789" s="43">
        <v>6</v>
      </c>
      <c r="H1789" s="193">
        <v>0.2</v>
      </c>
    </row>
    <row r="1790" spans="1:8" x14ac:dyDescent="0.25">
      <c r="A1790" s="25" t="str">
        <f t="shared" si="30"/>
        <v>Reg2011Peripheral nerves and autonomic nervous system - C47AllSexAllEth</v>
      </c>
      <c r="B1790" s="42" t="s">
        <v>2</v>
      </c>
      <c r="C1790" s="43">
        <v>2011</v>
      </c>
      <c r="D1790" s="42" t="s">
        <v>266</v>
      </c>
      <c r="E1790" s="42" t="s">
        <v>3</v>
      </c>
      <c r="F1790" s="42" t="s">
        <v>12</v>
      </c>
      <c r="G1790" s="43">
        <v>12</v>
      </c>
      <c r="H1790" s="193">
        <v>0.3</v>
      </c>
    </row>
    <row r="1791" spans="1:8" x14ac:dyDescent="0.25">
      <c r="A1791" s="25" t="str">
        <f t="shared" si="30"/>
        <v>Reg2011Peripheral nerves and autonomic nervous system - C47AllSexMāori</v>
      </c>
      <c r="B1791" s="42" t="s">
        <v>2</v>
      </c>
      <c r="C1791" s="43">
        <v>2011</v>
      </c>
      <c r="D1791" s="42" t="s">
        <v>266</v>
      </c>
      <c r="E1791" s="42" t="s">
        <v>3</v>
      </c>
      <c r="F1791" s="42" t="s">
        <v>10</v>
      </c>
      <c r="G1791" s="43">
        <v>1</v>
      </c>
      <c r="H1791" s="193">
        <v>0.1</v>
      </c>
    </row>
    <row r="1792" spans="1:8" x14ac:dyDescent="0.25">
      <c r="A1792" s="25" t="str">
        <f t="shared" si="30"/>
        <v>Reg2011Peripheral nerves and autonomic nervous system - C47AllSexNon-Māori</v>
      </c>
      <c r="B1792" s="42" t="s">
        <v>2</v>
      </c>
      <c r="C1792" s="43">
        <v>2011</v>
      </c>
      <c r="D1792" s="42" t="s">
        <v>266</v>
      </c>
      <c r="E1792" s="42" t="s">
        <v>3</v>
      </c>
      <c r="F1792" s="42" t="s">
        <v>11</v>
      </c>
      <c r="G1792" s="43">
        <v>11</v>
      </c>
      <c r="H1792" s="193">
        <v>0.4</v>
      </c>
    </row>
    <row r="1793" spans="1:8" x14ac:dyDescent="0.25">
      <c r="A1793" s="25" t="str">
        <f t="shared" si="30"/>
        <v>Reg2011Peripheral nerves and autonomic nervous system - C47FemaleAllEth</v>
      </c>
      <c r="B1793" s="42" t="s">
        <v>2</v>
      </c>
      <c r="C1793" s="43">
        <v>2011</v>
      </c>
      <c r="D1793" s="42" t="s">
        <v>266</v>
      </c>
      <c r="E1793" s="42" t="s">
        <v>4</v>
      </c>
      <c r="F1793" s="42" t="s">
        <v>12</v>
      </c>
      <c r="G1793" s="43">
        <v>2</v>
      </c>
      <c r="H1793" s="193">
        <v>0.1</v>
      </c>
    </row>
    <row r="1794" spans="1:8" x14ac:dyDescent="0.25">
      <c r="A1794" s="25" t="str">
        <f t="shared" si="30"/>
        <v>Reg2011Peripheral nerves and autonomic nervous system - C47FemaleMāori</v>
      </c>
      <c r="B1794" s="42" t="s">
        <v>2</v>
      </c>
      <c r="C1794" s="43">
        <v>2011</v>
      </c>
      <c r="D1794" s="42" t="s">
        <v>266</v>
      </c>
      <c r="E1794" s="42" t="s">
        <v>4</v>
      </c>
      <c r="F1794" s="42" t="s">
        <v>10</v>
      </c>
      <c r="G1794" s="43">
        <v>0</v>
      </c>
      <c r="H1794" s="193">
        <v>0</v>
      </c>
    </row>
    <row r="1795" spans="1:8" x14ac:dyDescent="0.25">
      <c r="A1795" s="25" t="str">
        <f t="shared" si="30"/>
        <v>Reg2011Peripheral nerves and autonomic nervous system - C47FemaleNon-Māori</v>
      </c>
      <c r="B1795" s="42" t="s">
        <v>2</v>
      </c>
      <c r="C1795" s="43">
        <v>2011</v>
      </c>
      <c r="D1795" s="42" t="s">
        <v>266</v>
      </c>
      <c r="E1795" s="42" t="s">
        <v>4</v>
      </c>
      <c r="F1795" s="42" t="s">
        <v>11</v>
      </c>
      <c r="G1795" s="43">
        <v>2</v>
      </c>
      <c r="H1795" s="193">
        <v>0.2</v>
      </c>
    </row>
    <row r="1796" spans="1:8" x14ac:dyDescent="0.25">
      <c r="A1796" s="25" t="str">
        <f t="shared" si="30"/>
        <v>Reg2011Peripheral nerves and autonomic nervous system - C47MaleAllEth</v>
      </c>
      <c r="B1796" s="42" t="s">
        <v>2</v>
      </c>
      <c r="C1796" s="43">
        <v>2011</v>
      </c>
      <c r="D1796" s="42" t="s">
        <v>266</v>
      </c>
      <c r="E1796" s="42" t="s">
        <v>5</v>
      </c>
      <c r="F1796" s="42" t="s">
        <v>12</v>
      </c>
      <c r="G1796" s="43">
        <v>10</v>
      </c>
      <c r="H1796" s="193">
        <v>0.5</v>
      </c>
    </row>
    <row r="1797" spans="1:8" x14ac:dyDescent="0.25">
      <c r="A1797" s="25" t="str">
        <f t="shared" si="30"/>
        <v>Reg2011Peripheral nerves and autonomic nervous system - C47MaleMāori</v>
      </c>
      <c r="B1797" s="42" t="s">
        <v>2</v>
      </c>
      <c r="C1797" s="43">
        <v>2011</v>
      </c>
      <c r="D1797" s="42" t="s">
        <v>266</v>
      </c>
      <c r="E1797" s="42" t="s">
        <v>5</v>
      </c>
      <c r="F1797" s="42" t="s">
        <v>10</v>
      </c>
      <c r="G1797" s="43">
        <v>1</v>
      </c>
      <c r="H1797" s="193">
        <v>0.2</v>
      </c>
    </row>
    <row r="1798" spans="1:8" x14ac:dyDescent="0.25">
      <c r="A1798" s="25" t="str">
        <f t="shared" si="30"/>
        <v>Reg2011Peripheral nerves and autonomic nervous system - C47MaleNon-Māori</v>
      </c>
      <c r="B1798" s="42" t="s">
        <v>2</v>
      </c>
      <c r="C1798" s="43">
        <v>2011</v>
      </c>
      <c r="D1798" s="42" t="s">
        <v>266</v>
      </c>
      <c r="E1798" s="42" t="s">
        <v>5</v>
      </c>
      <c r="F1798" s="42" t="s">
        <v>11</v>
      </c>
      <c r="G1798" s="43">
        <v>9</v>
      </c>
      <c r="H1798" s="193">
        <v>0.6</v>
      </c>
    </row>
    <row r="1799" spans="1:8" x14ac:dyDescent="0.25">
      <c r="A1799" s="25" t="str">
        <f t="shared" si="30"/>
        <v>Reg2011Peritoneum - C48AllSexAllEth</v>
      </c>
      <c r="B1799" s="42" t="s">
        <v>2</v>
      </c>
      <c r="C1799" s="43">
        <v>2011</v>
      </c>
      <c r="D1799" s="42" t="s">
        <v>267</v>
      </c>
      <c r="E1799" s="42" t="s">
        <v>3</v>
      </c>
      <c r="F1799" s="42" t="s">
        <v>12</v>
      </c>
      <c r="G1799" s="43">
        <v>18</v>
      </c>
      <c r="H1799" s="193">
        <v>0.3</v>
      </c>
    </row>
    <row r="1800" spans="1:8" x14ac:dyDescent="0.25">
      <c r="A1800" s="25" t="str">
        <f t="shared" si="30"/>
        <v>Reg2011Peritoneum - C48AllSexMāori</v>
      </c>
      <c r="B1800" s="42" t="s">
        <v>2</v>
      </c>
      <c r="C1800" s="43">
        <v>2011</v>
      </c>
      <c r="D1800" s="42" t="s">
        <v>267</v>
      </c>
      <c r="E1800" s="42" t="s">
        <v>3</v>
      </c>
      <c r="F1800" s="42" t="s">
        <v>10</v>
      </c>
      <c r="G1800" s="43">
        <v>1</v>
      </c>
      <c r="H1800" s="193">
        <v>0.2</v>
      </c>
    </row>
    <row r="1801" spans="1:8" x14ac:dyDescent="0.25">
      <c r="A1801" s="25" t="str">
        <f t="shared" si="30"/>
        <v>Reg2011Peritoneum - C48AllSexNon-Māori</v>
      </c>
      <c r="B1801" s="42" t="s">
        <v>2</v>
      </c>
      <c r="C1801" s="43">
        <v>2011</v>
      </c>
      <c r="D1801" s="42" t="s">
        <v>267</v>
      </c>
      <c r="E1801" s="42" t="s">
        <v>3</v>
      </c>
      <c r="F1801" s="42" t="s">
        <v>11</v>
      </c>
      <c r="G1801" s="43">
        <v>17</v>
      </c>
      <c r="H1801" s="193">
        <v>0.4</v>
      </c>
    </row>
    <row r="1802" spans="1:8" x14ac:dyDescent="0.25">
      <c r="A1802" s="25" t="str">
        <f t="shared" si="30"/>
        <v>Reg2011Peritoneum - C48FemaleAllEth</v>
      </c>
      <c r="B1802" s="42" t="s">
        <v>2</v>
      </c>
      <c r="C1802" s="43">
        <v>2011</v>
      </c>
      <c r="D1802" s="42" t="s">
        <v>267</v>
      </c>
      <c r="E1802" s="42" t="s">
        <v>4</v>
      </c>
      <c r="F1802" s="42" t="s">
        <v>12</v>
      </c>
      <c r="G1802" s="43">
        <v>16</v>
      </c>
      <c r="H1802" s="193">
        <v>0.5</v>
      </c>
    </row>
    <row r="1803" spans="1:8" x14ac:dyDescent="0.25">
      <c r="A1803" s="25" t="str">
        <f t="shared" si="30"/>
        <v>Reg2011Peritoneum - C48FemaleMāori</v>
      </c>
      <c r="B1803" s="42" t="s">
        <v>2</v>
      </c>
      <c r="C1803" s="43">
        <v>2011</v>
      </c>
      <c r="D1803" s="42" t="s">
        <v>267</v>
      </c>
      <c r="E1803" s="42" t="s">
        <v>4</v>
      </c>
      <c r="F1803" s="42" t="s">
        <v>10</v>
      </c>
      <c r="G1803" s="43">
        <v>1</v>
      </c>
      <c r="H1803" s="193">
        <v>0.3</v>
      </c>
    </row>
    <row r="1804" spans="1:8" x14ac:dyDescent="0.25">
      <c r="A1804" s="25" t="str">
        <f t="shared" si="30"/>
        <v>Reg2011Peritoneum - C48FemaleNon-Māori</v>
      </c>
      <c r="B1804" s="42" t="s">
        <v>2</v>
      </c>
      <c r="C1804" s="43">
        <v>2011</v>
      </c>
      <c r="D1804" s="42" t="s">
        <v>267</v>
      </c>
      <c r="E1804" s="42" t="s">
        <v>4</v>
      </c>
      <c r="F1804" s="42" t="s">
        <v>11</v>
      </c>
      <c r="G1804" s="43">
        <v>15</v>
      </c>
      <c r="H1804" s="193">
        <v>0.6</v>
      </c>
    </row>
    <row r="1805" spans="1:8" x14ac:dyDescent="0.25">
      <c r="A1805" s="25" t="str">
        <f t="shared" si="30"/>
        <v>Reg2011Peritoneum - C48MaleAllEth</v>
      </c>
      <c r="B1805" s="42" t="s">
        <v>2</v>
      </c>
      <c r="C1805" s="43">
        <v>2011</v>
      </c>
      <c r="D1805" s="42" t="s">
        <v>267</v>
      </c>
      <c r="E1805" s="42" t="s">
        <v>5</v>
      </c>
      <c r="F1805" s="42" t="s">
        <v>12</v>
      </c>
      <c r="G1805" s="43">
        <v>2</v>
      </c>
      <c r="H1805" s="193">
        <v>0.1</v>
      </c>
    </row>
    <row r="1806" spans="1:8" x14ac:dyDescent="0.25">
      <c r="A1806" s="25" t="str">
        <f t="shared" si="30"/>
        <v>Reg2011Peritoneum - C48MaleMāori</v>
      </c>
      <c r="B1806" s="42" t="s">
        <v>2</v>
      </c>
      <c r="C1806" s="43">
        <v>2011</v>
      </c>
      <c r="D1806" s="42" t="s">
        <v>267</v>
      </c>
      <c r="E1806" s="42" t="s">
        <v>5</v>
      </c>
      <c r="F1806" s="42" t="s">
        <v>10</v>
      </c>
      <c r="G1806" s="43">
        <v>0</v>
      </c>
      <c r="H1806" s="193">
        <v>0</v>
      </c>
    </row>
    <row r="1807" spans="1:8" x14ac:dyDescent="0.25">
      <c r="A1807" s="25" t="str">
        <f t="shared" si="30"/>
        <v>Reg2011Peritoneum - C48MaleNon-Māori</v>
      </c>
      <c r="B1807" s="42" t="s">
        <v>2</v>
      </c>
      <c r="C1807" s="43">
        <v>2011</v>
      </c>
      <c r="D1807" s="42" t="s">
        <v>267</v>
      </c>
      <c r="E1807" s="42" t="s">
        <v>5</v>
      </c>
      <c r="F1807" s="42" t="s">
        <v>11</v>
      </c>
      <c r="G1807" s="43">
        <v>2</v>
      </c>
      <c r="H1807" s="193">
        <v>0.1</v>
      </c>
    </row>
    <row r="1808" spans="1:8" x14ac:dyDescent="0.25">
      <c r="A1808" s="25" t="str">
        <f t="shared" si="30"/>
        <v>Reg2011Connective tissue - C49AllSexAllEth</v>
      </c>
      <c r="B1808" s="42" t="s">
        <v>2</v>
      </c>
      <c r="C1808" s="43">
        <v>2011</v>
      </c>
      <c r="D1808" s="42" t="s">
        <v>268</v>
      </c>
      <c r="E1808" s="42" t="s">
        <v>3</v>
      </c>
      <c r="F1808" s="42" t="s">
        <v>12</v>
      </c>
      <c r="G1808" s="43">
        <v>112</v>
      </c>
      <c r="H1808" s="193">
        <v>1.9</v>
      </c>
    </row>
    <row r="1809" spans="1:8" x14ac:dyDescent="0.25">
      <c r="A1809" s="25" t="str">
        <f t="shared" si="30"/>
        <v>Reg2011Connective tissue - C49AllSexMāori</v>
      </c>
      <c r="B1809" s="42" t="s">
        <v>2</v>
      </c>
      <c r="C1809" s="43">
        <v>2011</v>
      </c>
      <c r="D1809" s="42" t="s">
        <v>268</v>
      </c>
      <c r="E1809" s="42" t="s">
        <v>3</v>
      </c>
      <c r="F1809" s="42" t="s">
        <v>10</v>
      </c>
      <c r="G1809" s="43">
        <v>8</v>
      </c>
      <c r="H1809" s="193">
        <v>1.7</v>
      </c>
    </row>
    <row r="1810" spans="1:8" x14ac:dyDescent="0.25">
      <c r="A1810" s="25" t="str">
        <f t="shared" si="30"/>
        <v>Reg2011Connective tissue - C49AllSexNon-Māori</v>
      </c>
      <c r="B1810" s="42" t="s">
        <v>2</v>
      </c>
      <c r="C1810" s="43">
        <v>2011</v>
      </c>
      <c r="D1810" s="42" t="s">
        <v>268</v>
      </c>
      <c r="E1810" s="42" t="s">
        <v>3</v>
      </c>
      <c r="F1810" s="42" t="s">
        <v>11</v>
      </c>
      <c r="G1810" s="43">
        <v>104</v>
      </c>
      <c r="H1810" s="193">
        <v>2</v>
      </c>
    </row>
    <row r="1811" spans="1:8" x14ac:dyDescent="0.25">
      <c r="A1811" s="25" t="str">
        <f t="shared" si="30"/>
        <v>Reg2011Connective tissue - C49FemaleAllEth</v>
      </c>
      <c r="B1811" s="42" t="s">
        <v>2</v>
      </c>
      <c r="C1811" s="43">
        <v>2011</v>
      </c>
      <c r="D1811" s="42" t="s">
        <v>268</v>
      </c>
      <c r="E1811" s="42" t="s">
        <v>4</v>
      </c>
      <c r="F1811" s="42" t="s">
        <v>12</v>
      </c>
      <c r="G1811" s="43">
        <v>40</v>
      </c>
      <c r="H1811" s="193">
        <v>1.3</v>
      </c>
    </row>
    <row r="1812" spans="1:8" x14ac:dyDescent="0.25">
      <c r="A1812" s="25" t="str">
        <f t="shared" si="30"/>
        <v>Reg2011Connective tissue - C49FemaleMāori</v>
      </c>
      <c r="B1812" s="42" t="s">
        <v>2</v>
      </c>
      <c r="C1812" s="43">
        <v>2011</v>
      </c>
      <c r="D1812" s="42" t="s">
        <v>268</v>
      </c>
      <c r="E1812" s="42" t="s">
        <v>4</v>
      </c>
      <c r="F1812" s="42" t="s">
        <v>10</v>
      </c>
      <c r="G1812" s="43">
        <v>3</v>
      </c>
      <c r="H1812" s="193">
        <v>1.4</v>
      </c>
    </row>
    <row r="1813" spans="1:8" x14ac:dyDescent="0.25">
      <c r="A1813" s="25" t="str">
        <f t="shared" si="30"/>
        <v>Reg2011Connective tissue - C49FemaleNon-Māori</v>
      </c>
      <c r="B1813" s="42" t="s">
        <v>2</v>
      </c>
      <c r="C1813" s="43">
        <v>2011</v>
      </c>
      <c r="D1813" s="42" t="s">
        <v>268</v>
      </c>
      <c r="E1813" s="42" t="s">
        <v>4</v>
      </c>
      <c r="F1813" s="42" t="s">
        <v>11</v>
      </c>
      <c r="G1813" s="43">
        <v>37</v>
      </c>
      <c r="H1813" s="193">
        <v>1.4</v>
      </c>
    </row>
    <row r="1814" spans="1:8" x14ac:dyDescent="0.25">
      <c r="A1814" s="25" t="str">
        <f t="shared" si="30"/>
        <v>Reg2011Connective tissue - C49MaleAllEth</v>
      </c>
      <c r="B1814" s="42" t="s">
        <v>2</v>
      </c>
      <c r="C1814" s="43">
        <v>2011</v>
      </c>
      <c r="D1814" s="42" t="s">
        <v>268</v>
      </c>
      <c r="E1814" s="42" t="s">
        <v>5</v>
      </c>
      <c r="F1814" s="42" t="s">
        <v>12</v>
      </c>
      <c r="G1814" s="43">
        <v>72</v>
      </c>
      <c r="H1814" s="193">
        <v>2.6</v>
      </c>
    </row>
    <row r="1815" spans="1:8" x14ac:dyDescent="0.25">
      <c r="A1815" s="25" t="str">
        <f t="shared" si="30"/>
        <v>Reg2011Connective tissue - C49MaleMāori</v>
      </c>
      <c r="B1815" s="42" t="s">
        <v>2</v>
      </c>
      <c r="C1815" s="43">
        <v>2011</v>
      </c>
      <c r="D1815" s="42" t="s">
        <v>268</v>
      </c>
      <c r="E1815" s="42" t="s">
        <v>5</v>
      </c>
      <c r="F1815" s="42" t="s">
        <v>10</v>
      </c>
      <c r="G1815" s="43">
        <v>5</v>
      </c>
      <c r="H1815" s="193">
        <v>1.9</v>
      </c>
    </row>
    <row r="1816" spans="1:8" x14ac:dyDescent="0.25">
      <c r="A1816" s="25" t="str">
        <f t="shared" si="30"/>
        <v>Reg2011Connective tissue - C49MaleNon-Māori</v>
      </c>
      <c r="B1816" s="42" t="s">
        <v>2</v>
      </c>
      <c r="C1816" s="43">
        <v>2011</v>
      </c>
      <c r="D1816" s="42" t="s">
        <v>268</v>
      </c>
      <c r="E1816" s="42" t="s">
        <v>5</v>
      </c>
      <c r="F1816" s="42" t="s">
        <v>11</v>
      </c>
      <c r="G1816" s="43">
        <v>67</v>
      </c>
      <c r="H1816" s="193">
        <v>2.7</v>
      </c>
    </row>
    <row r="1817" spans="1:8" x14ac:dyDescent="0.25">
      <c r="A1817" s="25" t="str">
        <f t="shared" si="30"/>
        <v>Reg2011Breast - C50AllSexAllEth</v>
      </c>
      <c r="B1817" s="42" t="s">
        <v>2</v>
      </c>
      <c r="C1817" s="43">
        <v>2011</v>
      </c>
      <c r="D1817" s="42" t="s">
        <v>21</v>
      </c>
      <c r="E1817" s="42" t="s">
        <v>3</v>
      </c>
      <c r="F1817" s="42" t="s">
        <v>12</v>
      </c>
      <c r="G1817" s="43">
        <v>2894</v>
      </c>
      <c r="H1817" s="193">
        <v>48.5</v>
      </c>
    </row>
    <row r="1818" spans="1:8" x14ac:dyDescent="0.25">
      <c r="A1818" s="25" t="str">
        <f t="shared" si="30"/>
        <v>Reg2011Breast - C50AllSexMāori</v>
      </c>
      <c r="B1818" s="42" t="s">
        <v>2</v>
      </c>
      <c r="C1818" s="43">
        <v>2011</v>
      </c>
      <c r="D1818" s="42" t="s">
        <v>21</v>
      </c>
      <c r="E1818" s="42" t="s">
        <v>3</v>
      </c>
      <c r="F1818" s="42" t="s">
        <v>10</v>
      </c>
      <c r="G1818" s="43">
        <v>352</v>
      </c>
      <c r="H1818" s="193">
        <v>65</v>
      </c>
    </row>
    <row r="1819" spans="1:8" x14ac:dyDescent="0.25">
      <c r="A1819" s="25" t="str">
        <f t="shared" si="30"/>
        <v>Reg2011Breast - C50AllSexNon-Māori</v>
      </c>
      <c r="B1819" s="42" t="s">
        <v>2</v>
      </c>
      <c r="C1819" s="43">
        <v>2011</v>
      </c>
      <c r="D1819" s="42" t="s">
        <v>21</v>
      </c>
      <c r="E1819" s="42" t="s">
        <v>3</v>
      </c>
      <c r="F1819" s="42" t="s">
        <v>11</v>
      </c>
      <c r="G1819" s="43">
        <v>2542</v>
      </c>
      <c r="H1819" s="193">
        <v>46.6</v>
      </c>
    </row>
    <row r="1820" spans="1:8" x14ac:dyDescent="0.25">
      <c r="A1820" s="25" t="str">
        <f t="shared" si="30"/>
        <v>Reg2011Breast - C50FemaleAllEth</v>
      </c>
      <c r="B1820" s="42" t="s">
        <v>2</v>
      </c>
      <c r="C1820" s="43">
        <v>2011</v>
      </c>
      <c r="D1820" s="42" t="s">
        <v>21</v>
      </c>
      <c r="E1820" s="42" t="s">
        <v>4</v>
      </c>
      <c r="F1820" s="42" t="s">
        <v>12</v>
      </c>
      <c r="G1820" s="43">
        <v>2867</v>
      </c>
      <c r="H1820" s="193">
        <v>92.3</v>
      </c>
    </row>
    <row r="1821" spans="1:8" x14ac:dyDescent="0.25">
      <c r="A1821" s="25" t="str">
        <f t="shared" si="30"/>
        <v>Reg2011Breast - C50FemaleMāori</v>
      </c>
      <c r="B1821" s="42" t="s">
        <v>2</v>
      </c>
      <c r="C1821" s="43">
        <v>2011</v>
      </c>
      <c r="D1821" s="42" t="s">
        <v>21</v>
      </c>
      <c r="E1821" s="42" t="s">
        <v>4</v>
      </c>
      <c r="F1821" s="42" t="s">
        <v>10</v>
      </c>
      <c r="G1821" s="43">
        <v>350</v>
      </c>
      <c r="H1821" s="193">
        <v>120.4</v>
      </c>
    </row>
    <row r="1822" spans="1:8" x14ac:dyDescent="0.25">
      <c r="A1822" s="25" t="str">
        <f t="shared" si="30"/>
        <v>Reg2011Breast - C50FemaleNon-Māori</v>
      </c>
      <c r="B1822" s="42" t="s">
        <v>2</v>
      </c>
      <c r="C1822" s="43">
        <v>2011</v>
      </c>
      <c r="D1822" s="42" t="s">
        <v>21</v>
      </c>
      <c r="E1822" s="42" t="s">
        <v>4</v>
      </c>
      <c r="F1822" s="42" t="s">
        <v>11</v>
      </c>
      <c r="G1822" s="43">
        <v>2517</v>
      </c>
      <c r="H1822" s="193">
        <v>88.9</v>
      </c>
    </row>
    <row r="1823" spans="1:8" x14ac:dyDescent="0.25">
      <c r="A1823" s="25" t="str">
        <f t="shared" si="30"/>
        <v>Reg2011Breast - C50MaleAllEth</v>
      </c>
      <c r="B1823" s="42" t="s">
        <v>2</v>
      </c>
      <c r="C1823" s="43">
        <v>2011</v>
      </c>
      <c r="D1823" s="42" t="s">
        <v>21</v>
      </c>
      <c r="E1823" s="42" t="s">
        <v>5</v>
      </c>
      <c r="F1823" s="42" t="s">
        <v>12</v>
      </c>
      <c r="G1823" s="43">
        <v>27</v>
      </c>
      <c r="H1823" s="193">
        <v>0.9</v>
      </c>
    </row>
    <row r="1824" spans="1:8" x14ac:dyDescent="0.25">
      <c r="A1824" s="25" t="str">
        <f t="shared" si="30"/>
        <v>Reg2011Breast - C50MaleMāori</v>
      </c>
      <c r="B1824" s="42" t="s">
        <v>2</v>
      </c>
      <c r="C1824" s="43">
        <v>2011</v>
      </c>
      <c r="D1824" s="42" t="s">
        <v>21</v>
      </c>
      <c r="E1824" s="42" t="s">
        <v>5</v>
      </c>
      <c r="F1824" s="42" t="s">
        <v>10</v>
      </c>
      <c r="G1824" s="43">
        <v>2</v>
      </c>
      <c r="H1824" s="193">
        <v>0.8</v>
      </c>
    </row>
    <row r="1825" spans="1:8" x14ac:dyDescent="0.25">
      <c r="A1825" s="25" t="str">
        <f t="shared" si="30"/>
        <v>Reg2011Breast - C50MaleNon-Māori</v>
      </c>
      <c r="B1825" s="42" t="s">
        <v>2</v>
      </c>
      <c r="C1825" s="43">
        <v>2011</v>
      </c>
      <c r="D1825" s="42" t="s">
        <v>21</v>
      </c>
      <c r="E1825" s="42" t="s">
        <v>5</v>
      </c>
      <c r="F1825" s="42" t="s">
        <v>11</v>
      </c>
      <c r="G1825" s="43">
        <v>25</v>
      </c>
      <c r="H1825" s="193">
        <v>0.9</v>
      </c>
    </row>
    <row r="1826" spans="1:8" x14ac:dyDescent="0.25">
      <c r="A1826" s="25" t="str">
        <f t="shared" si="30"/>
        <v>Reg2011Chapter - Breast - C50AllSexAllEth</v>
      </c>
      <c r="B1826" s="42" t="s">
        <v>2</v>
      </c>
      <c r="C1826" s="43">
        <v>2011</v>
      </c>
      <c r="D1826" s="42" t="s">
        <v>343</v>
      </c>
      <c r="E1826" s="42" t="s">
        <v>3</v>
      </c>
      <c r="F1826" s="42" t="s">
        <v>12</v>
      </c>
      <c r="G1826" s="43">
        <v>2894</v>
      </c>
      <c r="H1826" s="193">
        <v>48.5</v>
      </c>
    </row>
    <row r="1827" spans="1:8" x14ac:dyDescent="0.25">
      <c r="A1827" s="25" t="str">
        <f t="shared" si="30"/>
        <v>Reg2011Chapter - Breast - C50AllSexMāori</v>
      </c>
      <c r="B1827" s="42" t="s">
        <v>2</v>
      </c>
      <c r="C1827" s="43">
        <v>2011</v>
      </c>
      <c r="D1827" s="42" t="s">
        <v>343</v>
      </c>
      <c r="E1827" s="42" t="s">
        <v>3</v>
      </c>
      <c r="F1827" s="42" t="s">
        <v>10</v>
      </c>
      <c r="G1827" s="43">
        <v>352</v>
      </c>
      <c r="H1827" s="193">
        <v>65</v>
      </c>
    </row>
    <row r="1828" spans="1:8" x14ac:dyDescent="0.25">
      <c r="A1828" s="25" t="str">
        <f t="shared" si="30"/>
        <v>Reg2011Chapter - Breast - C50AllSexNon-Māori</v>
      </c>
      <c r="B1828" s="42" t="s">
        <v>2</v>
      </c>
      <c r="C1828" s="43">
        <v>2011</v>
      </c>
      <c r="D1828" s="42" t="s">
        <v>343</v>
      </c>
      <c r="E1828" s="42" t="s">
        <v>3</v>
      </c>
      <c r="F1828" s="42" t="s">
        <v>11</v>
      </c>
      <c r="G1828" s="43">
        <v>2542</v>
      </c>
      <c r="H1828" s="193">
        <v>46.6</v>
      </c>
    </row>
    <row r="1829" spans="1:8" x14ac:dyDescent="0.25">
      <c r="A1829" s="25" t="str">
        <f t="shared" si="30"/>
        <v>Reg2011Chapter - Breast - C50FemaleAllEth</v>
      </c>
      <c r="B1829" s="42" t="s">
        <v>2</v>
      </c>
      <c r="C1829" s="43">
        <v>2011</v>
      </c>
      <c r="D1829" s="42" t="s">
        <v>343</v>
      </c>
      <c r="E1829" s="42" t="s">
        <v>4</v>
      </c>
      <c r="F1829" s="42" t="s">
        <v>12</v>
      </c>
      <c r="G1829" s="43">
        <v>2867</v>
      </c>
      <c r="H1829" s="193">
        <v>92.3</v>
      </c>
    </row>
    <row r="1830" spans="1:8" x14ac:dyDescent="0.25">
      <c r="A1830" s="25" t="str">
        <f t="shared" si="30"/>
        <v>Reg2011Chapter - Breast - C50FemaleMāori</v>
      </c>
      <c r="B1830" s="42" t="s">
        <v>2</v>
      </c>
      <c r="C1830" s="43">
        <v>2011</v>
      </c>
      <c r="D1830" s="42" t="s">
        <v>343</v>
      </c>
      <c r="E1830" s="42" t="s">
        <v>4</v>
      </c>
      <c r="F1830" s="42" t="s">
        <v>10</v>
      </c>
      <c r="G1830" s="43">
        <v>350</v>
      </c>
      <c r="H1830" s="193">
        <v>120.4</v>
      </c>
    </row>
    <row r="1831" spans="1:8" x14ac:dyDescent="0.25">
      <c r="A1831" s="25" t="str">
        <f t="shared" ref="A1831:A1894" si="31">B1831&amp;C1831&amp;D1831&amp;E1831&amp;F1831</f>
        <v>Reg2011Chapter - Breast - C50FemaleNon-Māori</v>
      </c>
      <c r="B1831" s="42" t="s">
        <v>2</v>
      </c>
      <c r="C1831" s="43">
        <v>2011</v>
      </c>
      <c r="D1831" s="42" t="s">
        <v>343</v>
      </c>
      <c r="E1831" s="42" t="s">
        <v>4</v>
      </c>
      <c r="F1831" s="42" t="s">
        <v>11</v>
      </c>
      <c r="G1831" s="43">
        <v>2517</v>
      </c>
      <c r="H1831" s="193">
        <v>88.9</v>
      </c>
    </row>
    <row r="1832" spans="1:8" x14ac:dyDescent="0.25">
      <c r="A1832" s="25" t="str">
        <f t="shared" si="31"/>
        <v>Reg2011Chapter - Breast - C50MaleAllEth</v>
      </c>
      <c r="B1832" s="42" t="s">
        <v>2</v>
      </c>
      <c r="C1832" s="43">
        <v>2011</v>
      </c>
      <c r="D1832" s="42" t="s">
        <v>343</v>
      </c>
      <c r="E1832" s="42" t="s">
        <v>5</v>
      </c>
      <c r="F1832" s="42" t="s">
        <v>12</v>
      </c>
      <c r="G1832" s="43">
        <v>27</v>
      </c>
      <c r="H1832" s="193">
        <v>0.9</v>
      </c>
    </row>
    <row r="1833" spans="1:8" x14ac:dyDescent="0.25">
      <c r="A1833" s="25" t="str">
        <f t="shared" si="31"/>
        <v>Reg2011Chapter - Breast - C50MaleMāori</v>
      </c>
      <c r="B1833" s="42" t="s">
        <v>2</v>
      </c>
      <c r="C1833" s="43">
        <v>2011</v>
      </c>
      <c r="D1833" s="42" t="s">
        <v>343</v>
      </c>
      <c r="E1833" s="42" t="s">
        <v>5</v>
      </c>
      <c r="F1833" s="42" t="s">
        <v>10</v>
      </c>
      <c r="G1833" s="43">
        <v>2</v>
      </c>
      <c r="H1833" s="193">
        <v>0.8</v>
      </c>
    </row>
    <row r="1834" spans="1:8" x14ac:dyDescent="0.25">
      <c r="A1834" s="25" t="str">
        <f t="shared" si="31"/>
        <v>Reg2011Chapter - Breast - C50MaleNon-Māori</v>
      </c>
      <c r="B1834" s="42" t="s">
        <v>2</v>
      </c>
      <c r="C1834" s="43">
        <v>2011</v>
      </c>
      <c r="D1834" s="42" t="s">
        <v>343</v>
      </c>
      <c r="E1834" s="42" t="s">
        <v>5</v>
      </c>
      <c r="F1834" s="42" t="s">
        <v>11</v>
      </c>
      <c r="G1834" s="43">
        <v>25</v>
      </c>
      <c r="H1834" s="193">
        <v>0.9</v>
      </c>
    </row>
    <row r="1835" spans="1:8" x14ac:dyDescent="0.25">
      <c r="A1835" s="25" t="str">
        <f t="shared" si="31"/>
        <v>Reg2011Female genital organs - C51-C58FemaleAllEth</v>
      </c>
      <c r="B1835" s="42" t="s">
        <v>2</v>
      </c>
      <c r="C1835" s="43">
        <v>2011</v>
      </c>
      <c r="D1835" s="42" t="s">
        <v>269</v>
      </c>
      <c r="E1835" s="42" t="s">
        <v>4</v>
      </c>
      <c r="F1835" s="42" t="s">
        <v>12</v>
      </c>
      <c r="G1835" s="43">
        <v>996</v>
      </c>
      <c r="H1835" s="193">
        <v>32.700000000000003</v>
      </c>
    </row>
    <row r="1836" spans="1:8" x14ac:dyDescent="0.25">
      <c r="A1836" s="25" t="str">
        <f t="shared" si="31"/>
        <v>Reg2011Female genital organs - C51-C58FemaleMāori</v>
      </c>
      <c r="B1836" s="42" t="s">
        <v>2</v>
      </c>
      <c r="C1836" s="43">
        <v>2011</v>
      </c>
      <c r="D1836" s="42" t="s">
        <v>269</v>
      </c>
      <c r="E1836" s="42" t="s">
        <v>4</v>
      </c>
      <c r="F1836" s="42" t="s">
        <v>10</v>
      </c>
      <c r="G1836" s="43">
        <v>136</v>
      </c>
      <c r="H1836" s="193">
        <v>48.8</v>
      </c>
    </row>
    <row r="1837" spans="1:8" x14ac:dyDescent="0.25">
      <c r="A1837" s="25" t="str">
        <f t="shared" si="31"/>
        <v>Reg2011Female genital organs - C51-C58FemaleNon-Māori</v>
      </c>
      <c r="B1837" s="42" t="s">
        <v>2</v>
      </c>
      <c r="C1837" s="43">
        <v>2011</v>
      </c>
      <c r="D1837" s="42" t="s">
        <v>269</v>
      </c>
      <c r="E1837" s="42" t="s">
        <v>4</v>
      </c>
      <c r="F1837" s="42" t="s">
        <v>11</v>
      </c>
      <c r="G1837" s="43">
        <v>860</v>
      </c>
      <c r="H1837" s="193">
        <v>30.9</v>
      </c>
    </row>
    <row r="1838" spans="1:8" x14ac:dyDescent="0.25">
      <c r="A1838" s="25" t="str">
        <f t="shared" si="31"/>
        <v>Reg2011Vulva - C51FemaleAllEth</v>
      </c>
      <c r="B1838" s="42" t="s">
        <v>2</v>
      </c>
      <c r="C1838" s="43">
        <v>2011</v>
      </c>
      <c r="D1838" s="42" t="s">
        <v>46</v>
      </c>
      <c r="E1838" s="42" t="s">
        <v>4</v>
      </c>
      <c r="F1838" s="42" t="s">
        <v>12</v>
      </c>
      <c r="G1838" s="43">
        <v>48</v>
      </c>
      <c r="H1838" s="193">
        <v>1.4</v>
      </c>
    </row>
    <row r="1839" spans="1:8" x14ac:dyDescent="0.25">
      <c r="A1839" s="25" t="str">
        <f t="shared" si="31"/>
        <v>Reg2011Vulva - C51FemaleMāori</v>
      </c>
      <c r="B1839" s="42" t="s">
        <v>2</v>
      </c>
      <c r="C1839" s="43">
        <v>2011</v>
      </c>
      <c r="D1839" s="42" t="s">
        <v>46</v>
      </c>
      <c r="E1839" s="42" t="s">
        <v>4</v>
      </c>
      <c r="F1839" s="42" t="s">
        <v>10</v>
      </c>
      <c r="G1839" s="43">
        <v>7</v>
      </c>
      <c r="H1839" s="193">
        <v>2.6</v>
      </c>
    </row>
    <row r="1840" spans="1:8" x14ac:dyDescent="0.25">
      <c r="A1840" s="25" t="str">
        <f t="shared" si="31"/>
        <v>Reg2011Vulva - C51FemaleNon-Māori</v>
      </c>
      <c r="B1840" s="42" t="s">
        <v>2</v>
      </c>
      <c r="C1840" s="43">
        <v>2011</v>
      </c>
      <c r="D1840" s="42" t="s">
        <v>46</v>
      </c>
      <c r="E1840" s="42" t="s">
        <v>4</v>
      </c>
      <c r="F1840" s="42" t="s">
        <v>11</v>
      </c>
      <c r="G1840" s="43">
        <v>41</v>
      </c>
      <c r="H1840" s="193">
        <v>1.2</v>
      </c>
    </row>
    <row r="1841" spans="1:8" x14ac:dyDescent="0.25">
      <c r="A1841" s="25" t="str">
        <f t="shared" si="31"/>
        <v>Reg2011Vagina - C52FemaleAllEth</v>
      </c>
      <c r="B1841" s="42" t="s">
        <v>2</v>
      </c>
      <c r="C1841" s="43">
        <v>2011</v>
      </c>
      <c r="D1841" s="42" t="s">
        <v>45</v>
      </c>
      <c r="E1841" s="42" t="s">
        <v>4</v>
      </c>
      <c r="F1841" s="42" t="s">
        <v>12</v>
      </c>
      <c r="G1841" s="43">
        <v>14</v>
      </c>
      <c r="H1841" s="193">
        <v>0.5</v>
      </c>
    </row>
    <row r="1842" spans="1:8" x14ac:dyDescent="0.25">
      <c r="A1842" s="25" t="str">
        <f t="shared" si="31"/>
        <v>Reg2011Vagina - C52FemaleMāori</v>
      </c>
      <c r="B1842" s="42" t="s">
        <v>2</v>
      </c>
      <c r="C1842" s="43">
        <v>2011</v>
      </c>
      <c r="D1842" s="42" t="s">
        <v>45</v>
      </c>
      <c r="E1842" s="42" t="s">
        <v>4</v>
      </c>
      <c r="F1842" s="42" t="s">
        <v>10</v>
      </c>
      <c r="G1842" s="43">
        <v>3</v>
      </c>
      <c r="H1842" s="193">
        <v>1</v>
      </c>
    </row>
    <row r="1843" spans="1:8" x14ac:dyDescent="0.25">
      <c r="A1843" s="25" t="str">
        <f t="shared" si="31"/>
        <v>Reg2011Vagina - C52FemaleNon-Māori</v>
      </c>
      <c r="B1843" s="42" t="s">
        <v>2</v>
      </c>
      <c r="C1843" s="43">
        <v>2011</v>
      </c>
      <c r="D1843" s="42" t="s">
        <v>45</v>
      </c>
      <c r="E1843" s="42" t="s">
        <v>4</v>
      </c>
      <c r="F1843" s="42" t="s">
        <v>11</v>
      </c>
      <c r="G1843" s="43">
        <v>11</v>
      </c>
      <c r="H1843" s="193">
        <v>0.4</v>
      </c>
    </row>
    <row r="1844" spans="1:8" x14ac:dyDescent="0.25">
      <c r="A1844" s="25" t="str">
        <f t="shared" si="31"/>
        <v>Reg2011Cervix - C53FemaleAllEth</v>
      </c>
      <c r="B1844" s="42" t="s">
        <v>2</v>
      </c>
      <c r="C1844" s="43">
        <v>2011</v>
      </c>
      <c r="D1844" s="42" t="s">
        <v>22</v>
      </c>
      <c r="E1844" s="42" t="s">
        <v>4</v>
      </c>
      <c r="F1844" s="42" t="s">
        <v>12</v>
      </c>
      <c r="G1844" s="43">
        <v>165</v>
      </c>
      <c r="H1844" s="193">
        <v>6.6</v>
      </c>
    </row>
    <row r="1845" spans="1:8" x14ac:dyDescent="0.25">
      <c r="A1845" s="25" t="str">
        <f t="shared" si="31"/>
        <v>Reg2011Cervix - C53FemaleMāori</v>
      </c>
      <c r="B1845" s="42" t="s">
        <v>2</v>
      </c>
      <c r="C1845" s="43">
        <v>2011</v>
      </c>
      <c r="D1845" s="42" t="s">
        <v>22</v>
      </c>
      <c r="E1845" s="42" t="s">
        <v>4</v>
      </c>
      <c r="F1845" s="42" t="s">
        <v>10</v>
      </c>
      <c r="G1845" s="43">
        <v>36</v>
      </c>
      <c r="H1845" s="193">
        <v>12.1</v>
      </c>
    </row>
    <row r="1846" spans="1:8" x14ac:dyDescent="0.25">
      <c r="A1846" s="25" t="str">
        <f t="shared" si="31"/>
        <v>Reg2011Cervix - C53FemaleNon-Māori</v>
      </c>
      <c r="B1846" s="42" t="s">
        <v>2</v>
      </c>
      <c r="C1846" s="43">
        <v>2011</v>
      </c>
      <c r="D1846" s="42" t="s">
        <v>22</v>
      </c>
      <c r="E1846" s="42" t="s">
        <v>4</v>
      </c>
      <c r="F1846" s="42" t="s">
        <v>11</v>
      </c>
      <c r="G1846" s="43">
        <v>129</v>
      </c>
      <c r="H1846" s="193">
        <v>6</v>
      </c>
    </row>
    <row r="1847" spans="1:8" x14ac:dyDescent="0.25">
      <c r="A1847" s="25" t="str">
        <f t="shared" si="31"/>
        <v>Reg2011Uterus - C54-C55FemaleAllEth</v>
      </c>
      <c r="B1847" s="42" t="s">
        <v>2</v>
      </c>
      <c r="C1847" s="43">
        <v>2011</v>
      </c>
      <c r="D1847" s="42" t="s">
        <v>44</v>
      </c>
      <c r="E1847" s="42" t="s">
        <v>4</v>
      </c>
      <c r="F1847" s="42" t="s">
        <v>12</v>
      </c>
      <c r="G1847" s="43">
        <v>454</v>
      </c>
      <c r="H1847" s="193">
        <v>14.4</v>
      </c>
    </row>
    <row r="1848" spans="1:8" x14ac:dyDescent="0.25">
      <c r="A1848" s="25" t="str">
        <f t="shared" si="31"/>
        <v>Reg2011Uterus - C54-C55FemaleMāori</v>
      </c>
      <c r="B1848" s="42" t="s">
        <v>2</v>
      </c>
      <c r="C1848" s="43">
        <v>2011</v>
      </c>
      <c r="D1848" s="42" t="s">
        <v>44</v>
      </c>
      <c r="E1848" s="42" t="s">
        <v>4</v>
      </c>
      <c r="F1848" s="42" t="s">
        <v>10</v>
      </c>
      <c r="G1848" s="43">
        <v>56</v>
      </c>
      <c r="H1848" s="193">
        <v>20.8</v>
      </c>
    </row>
    <row r="1849" spans="1:8" x14ac:dyDescent="0.25">
      <c r="A1849" s="25" t="str">
        <f t="shared" si="31"/>
        <v>Reg2011Uterus - C54-C55FemaleNon-Māori</v>
      </c>
      <c r="B1849" s="42" t="s">
        <v>2</v>
      </c>
      <c r="C1849" s="43">
        <v>2011</v>
      </c>
      <c r="D1849" s="42" t="s">
        <v>44</v>
      </c>
      <c r="E1849" s="42" t="s">
        <v>4</v>
      </c>
      <c r="F1849" s="42" t="s">
        <v>11</v>
      </c>
      <c r="G1849" s="43">
        <v>398</v>
      </c>
      <c r="H1849" s="193">
        <v>13.8</v>
      </c>
    </row>
    <row r="1850" spans="1:8" x14ac:dyDescent="0.25">
      <c r="A1850" s="25" t="str">
        <f t="shared" si="31"/>
        <v>Reg2011Ovary - C56FemaleAllEth</v>
      </c>
      <c r="B1850" s="42" t="s">
        <v>2</v>
      </c>
      <c r="C1850" s="43">
        <v>2011</v>
      </c>
      <c r="D1850" s="42" t="s">
        <v>35</v>
      </c>
      <c r="E1850" s="42" t="s">
        <v>4</v>
      </c>
      <c r="F1850" s="42" t="s">
        <v>12</v>
      </c>
      <c r="G1850" s="43">
        <v>276</v>
      </c>
      <c r="H1850" s="193">
        <v>8.6</v>
      </c>
    </row>
    <row r="1851" spans="1:8" x14ac:dyDescent="0.25">
      <c r="A1851" s="25" t="str">
        <f t="shared" si="31"/>
        <v>Reg2011Ovary - C56FemaleMāori</v>
      </c>
      <c r="B1851" s="42" t="s">
        <v>2</v>
      </c>
      <c r="C1851" s="43">
        <v>2011</v>
      </c>
      <c r="D1851" s="42" t="s">
        <v>35</v>
      </c>
      <c r="E1851" s="42" t="s">
        <v>4</v>
      </c>
      <c r="F1851" s="42" t="s">
        <v>10</v>
      </c>
      <c r="G1851" s="43">
        <v>32</v>
      </c>
      <c r="H1851" s="193">
        <v>11.5</v>
      </c>
    </row>
    <row r="1852" spans="1:8" x14ac:dyDescent="0.25">
      <c r="A1852" s="25" t="str">
        <f t="shared" si="31"/>
        <v>Reg2011Ovary - C56FemaleNon-Māori</v>
      </c>
      <c r="B1852" s="42" t="s">
        <v>2</v>
      </c>
      <c r="C1852" s="43">
        <v>2011</v>
      </c>
      <c r="D1852" s="42" t="s">
        <v>35</v>
      </c>
      <c r="E1852" s="42" t="s">
        <v>4</v>
      </c>
      <c r="F1852" s="42" t="s">
        <v>11</v>
      </c>
      <c r="G1852" s="43">
        <v>244</v>
      </c>
      <c r="H1852" s="193">
        <v>8.1999999999999993</v>
      </c>
    </row>
    <row r="1853" spans="1:8" x14ac:dyDescent="0.25">
      <c r="A1853" s="25" t="str">
        <f t="shared" si="31"/>
        <v>Reg2011Other female genital organs - C57FemaleAllEth</v>
      </c>
      <c r="B1853" s="42" t="s">
        <v>2</v>
      </c>
      <c r="C1853" s="43">
        <v>2011</v>
      </c>
      <c r="D1853" s="42" t="s">
        <v>270</v>
      </c>
      <c r="E1853" s="42" t="s">
        <v>4</v>
      </c>
      <c r="F1853" s="42" t="s">
        <v>12</v>
      </c>
      <c r="G1853" s="43">
        <v>37</v>
      </c>
      <c r="H1853" s="193">
        <v>1.1000000000000001</v>
      </c>
    </row>
    <row r="1854" spans="1:8" x14ac:dyDescent="0.25">
      <c r="A1854" s="25" t="str">
        <f t="shared" si="31"/>
        <v>Reg2011Other female genital organs - C57FemaleMāori</v>
      </c>
      <c r="B1854" s="42" t="s">
        <v>2</v>
      </c>
      <c r="C1854" s="43">
        <v>2011</v>
      </c>
      <c r="D1854" s="42" t="s">
        <v>270</v>
      </c>
      <c r="E1854" s="42" t="s">
        <v>4</v>
      </c>
      <c r="F1854" s="42" t="s">
        <v>10</v>
      </c>
      <c r="G1854" s="43">
        <v>2</v>
      </c>
      <c r="H1854" s="193">
        <v>0.8</v>
      </c>
    </row>
    <row r="1855" spans="1:8" x14ac:dyDescent="0.25">
      <c r="A1855" s="25" t="str">
        <f t="shared" si="31"/>
        <v>Reg2011Other female genital organs - C57FemaleNon-Māori</v>
      </c>
      <c r="B1855" s="42" t="s">
        <v>2</v>
      </c>
      <c r="C1855" s="43">
        <v>2011</v>
      </c>
      <c r="D1855" s="42" t="s">
        <v>270</v>
      </c>
      <c r="E1855" s="42" t="s">
        <v>4</v>
      </c>
      <c r="F1855" s="42" t="s">
        <v>11</v>
      </c>
      <c r="G1855" s="43">
        <v>35</v>
      </c>
      <c r="H1855" s="193">
        <v>1.2</v>
      </c>
    </row>
    <row r="1856" spans="1:8" x14ac:dyDescent="0.25">
      <c r="A1856" s="25" t="str">
        <f t="shared" si="31"/>
        <v>Reg2011Placenta - C58FemaleAllEth</v>
      </c>
      <c r="B1856" s="42" t="s">
        <v>2</v>
      </c>
      <c r="C1856" s="43">
        <v>2011</v>
      </c>
      <c r="D1856" s="42" t="s">
        <v>48</v>
      </c>
      <c r="E1856" s="42" t="s">
        <v>4</v>
      </c>
      <c r="F1856" s="42" t="s">
        <v>12</v>
      </c>
      <c r="G1856" s="43">
        <v>2</v>
      </c>
      <c r="H1856" s="193">
        <v>0.1</v>
      </c>
    </row>
    <row r="1857" spans="1:8" x14ac:dyDescent="0.25">
      <c r="A1857" s="25" t="str">
        <f t="shared" si="31"/>
        <v>Reg2011Placenta - C58FemaleMāori</v>
      </c>
      <c r="B1857" s="42" t="s">
        <v>2</v>
      </c>
      <c r="C1857" s="43">
        <v>2011</v>
      </c>
      <c r="D1857" s="42" t="s">
        <v>48</v>
      </c>
      <c r="E1857" s="42" t="s">
        <v>4</v>
      </c>
      <c r="F1857" s="42" t="s">
        <v>10</v>
      </c>
      <c r="G1857" s="43">
        <v>0</v>
      </c>
      <c r="H1857" s="193">
        <v>0</v>
      </c>
    </row>
    <row r="1858" spans="1:8" x14ac:dyDescent="0.25">
      <c r="A1858" s="25" t="str">
        <f t="shared" si="31"/>
        <v>Reg2011Placenta - C58FemaleNon-Māori</v>
      </c>
      <c r="B1858" s="42" t="s">
        <v>2</v>
      </c>
      <c r="C1858" s="43">
        <v>2011</v>
      </c>
      <c r="D1858" s="42" t="s">
        <v>48</v>
      </c>
      <c r="E1858" s="42" t="s">
        <v>4</v>
      </c>
      <c r="F1858" s="42" t="s">
        <v>11</v>
      </c>
      <c r="G1858" s="43">
        <v>2</v>
      </c>
      <c r="H1858" s="193">
        <v>0.1</v>
      </c>
    </row>
    <row r="1859" spans="1:8" x14ac:dyDescent="0.25">
      <c r="A1859" s="25" t="str">
        <f t="shared" si="31"/>
        <v>Reg2011Male genital organs - C60-C63MaleAllEth</v>
      </c>
      <c r="B1859" s="42" t="s">
        <v>2</v>
      </c>
      <c r="C1859" s="43">
        <v>2011</v>
      </c>
      <c r="D1859" s="42" t="s">
        <v>271</v>
      </c>
      <c r="E1859" s="42" t="s">
        <v>5</v>
      </c>
      <c r="F1859" s="42" t="s">
        <v>12</v>
      </c>
      <c r="G1859" s="43">
        <v>3199</v>
      </c>
      <c r="H1859" s="193">
        <v>106.1</v>
      </c>
    </row>
    <row r="1860" spans="1:8" x14ac:dyDescent="0.25">
      <c r="A1860" s="25" t="str">
        <f t="shared" si="31"/>
        <v>Reg2011Male genital organs - C60-C63MaleMāori</v>
      </c>
      <c r="B1860" s="42" t="s">
        <v>2</v>
      </c>
      <c r="C1860" s="43">
        <v>2011</v>
      </c>
      <c r="D1860" s="42" t="s">
        <v>271</v>
      </c>
      <c r="E1860" s="42" t="s">
        <v>5</v>
      </c>
      <c r="F1860" s="42" t="s">
        <v>10</v>
      </c>
      <c r="G1860" s="43">
        <v>198</v>
      </c>
      <c r="H1860" s="193">
        <v>92</v>
      </c>
    </row>
    <row r="1861" spans="1:8" x14ac:dyDescent="0.25">
      <c r="A1861" s="25" t="str">
        <f t="shared" si="31"/>
        <v>Reg2011Male genital organs - C60-C63MaleNon-Māori</v>
      </c>
      <c r="B1861" s="42" t="s">
        <v>2</v>
      </c>
      <c r="C1861" s="43">
        <v>2011</v>
      </c>
      <c r="D1861" s="42" t="s">
        <v>271</v>
      </c>
      <c r="E1861" s="42" t="s">
        <v>5</v>
      </c>
      <c r="F1861" s="42" t="s">
        <v>11</v>
      </c>
      <c r="G1861" s="43">
        <v>3001</v>
      </c>
      <c r="H1861" s="193">
        <v>107.4</v>
      </c>
    </row>
    <row r="1862" spans="1:8" x14ac:dyDescent="0.25">
      <c r="A1862" s="25" t="str">
        <f t="shared" si="31"/>
        <v>Reg2011Penis - C60MaleAllEth</v>
      </c>
      <c r="B1862" s="42" t="s">
        <v>2</v>
      </c>
      <c r="C1862" s="43">
        <v>2011</v>
      </c>
      <c r="D1862" s="42" t="s">
        <v>37</v>
      </c>
      <c r="E1862" s="42" t="s">
        <v>5</v>
      </c>
      <c r="F1862" s="42" t="s">
        <v>12</v>
      </c>
      <c r="G1862" s="43">
        <v>19</v>
      </c>
      <c r="H1862" s="193">
        <v>0.6</v>
      </c>
    </row>
    <row r="1863" spans="1:8" x14ac:dyDescent="0.25">
      <c r="A1863" s="25" t="str">
        <f t="shared" si="31"/>
        <v>Reg2011Penis - C60MaleMāori</v>
      </c>
      <c r="B1863" s="42" t="s">
        <v>2</v>
      </c>
      <c r="C1863" s="43">
        <v>2011</v>
      </c>
      <c r="D1863" s="42" t="s">
        <v>37</v>
      </c>
      <c r="E1863" s="42" t="s">
        <v>5</v>
      </c>
      <c r="F1863" s="42" t="s">
        <v>10</v>
      </c>
      <c r="G1863" s="43">
        <v>0</v>
      </c>
      <c r="H1863" s="193">
        <v>0</v>
      </c>
    </row>
    <row r="1864" spans="1:8" x14ac:dyDescent="0.25">
      <c r="A1864" s="25" t="str">
        <f t="shared" si="31"/>
        <v>Reg2011Penis - C60MaleNon-Māori</v>
      </c>
      <c r="B1864" s="42" t="s">
        <v>2</v>
      </c>
      <c r="C1864" s="43">
        <v>2011</v>
      </c>
      <c r="D1864" s="42" t="s">
        <v>37</v>
      </c>
      <c r="E1864" s="42" t="s">
        <v>5</v>
      </c>
      <c r="F1864" s="42" t="s">
        <v>11</v>
      </c>
      <c r="G1864" s="43">
        <v>19</v>
      </c>
      <c r="H1864" s="193">
        <v>0.7</v>
      </c>
    </row>
    <row r="1865" spans="1:8" x14ac:dyDescent="0.25">
      <c r="A1865" s="25" t="str">
        <f t="shared" si="31"/>
        <v>Reg2011Prostate - C61MaleAllEth</v>
      </c>
      <c r="B1865" s="42" t="s">
        <v>2</v>
      </c>
      <c r="C1865" s="43">
        <v>2011</v>
      </c>
      <c r="D1865" s="42" t="s">
        <v>38</v>
      </c>
      <c r="E1865" s="42" t="s">
        <v>5</v>
      </c>
      <c r="F1865" s="42" t="s">
        <v>12</v>
      </c>
      <c r="G1865" s="43">
        <v>3023</v>
      </c>
      <c r="H1865" s="193">
        <v>97.8</v>
      </c>
    </row>
    <row r="1866" spans="1:8" x14ac:dyDescent="0.25">
      <c r="A1866" s="25" t="str">
        <f t="shared" si="31"/>
        <v>Reg2011Prostate - C61MaleMāori</v>
      </c>
      <c r="B1866" s="42" t="s">
        <v>2</v>
      </c>
      <c r="C1866" s="43">
        <v>2011</v>
      </c>
      <c r="D1866" s="42" t="s">
        <v>38</v>
      </c>
      <c r="E1866" s="42" t="s">
        <v>5</v>
      </c>
      <c r="F1866" s="42" t="s">
        <v>10</v>
      </c>
      <c r="G1866" s="43">
        <v>168</v>
      </c>
      <c r="H1866" s="193">
        <v>81.8</v>
      </c>
    </row>
    <row r="1867" spans="1:8" x14ac:dyDescent="0.25">
      <c r="A1867" s="25" t="str">
        <f t="shared" si="31"/>
        <v>Reg2011Prostate - C61MaleNon-Māori</v>
      </c>
      <c r="B1867" s="42" t="s">
        <v>2</v>
      </c>
      <c r="C1867" s="43">
        <v>2011</v>
      </c>
      <c r="D1867" s="42" t="s">
        <v>38</v>
      </c>
      <c r="E1867" s="42" t="s">
        <v>5</v>
      </c>
      <c r="F1867" s="42" t="s">
        <v>11</v>
      </c>
      <c r="G1867" s="43">
        <v>2855</v>
      </c>
      <c r="H1867" s="193">
        <v>99.5</v>
      </c>
    </row>
    <row r="1868" spans="1:8" x14ac:dyDescent="0.25">
      <c r="A1868" s="25" t="str">
        <f t="shared" si="31"/>
        <v>Reg2011Urinary tract - C64-C68AllSexAllEth</v>
      </c>
      <c r="B1868" s="42" t="s">
        <v>2</v>
      </c>
      <c r="C1868" s="43">
        <v>2011</v>
      </c>
      <c r="D1868" s="42" t="s">
        <v>273</v>
      </c>
      <c r="E1868" s="42" t="s">
        <v>3</v>
      </c>
      <c r="F1868" s="42" t="s">
        <v>12</v>
      </c>
      <c r="G1868" s="43">
        <v>886</v>
      </c>
      <c r="H1868" s="193">
        <v>13.6</v>
      </c>
    </row>
    <row r="1869" spans="1:8" x14ac:dyDescent="0.25">
      <c r="A1869" s="25" t="str">
        <f t="shared" si="31"/>
        <v>Reg2011Urinary tract - C64-C68AllSexMāori</v>
      </c>
      <c r="B1869" s="42" t="s">
        <v>2</v>
      </c>
      <c r="C1869" s="43">
        <v>2011</v>
      </c>
      <c r="D1869" s="42" t="s">
        <v>273</v>
      </c>
      <c r="E1869" s="42" t="s">
        <v>3</v>
      </c>
      <c r="F1869" s="42" t="s">
        <v>10</v>
      </c>
      <c r="G1869" s="43">
        <v>85</v>
      </c>
      <c r="H1869" s="193">
        <v>18.3</v>
      </c>
    </row>
    <row r="1870" spans="1:8" x14ac:dyDescent="0.25">
      <c r="A1870" s="25" t="str">
        <f t="shared" si="31"/>
        <v>Reg2011Urinary tract - C64-C68AllSexNon-Māori</v>
      </c>
      <c r="B1870" s="42" t="s">
        <v>2</v>
      </c>
      <c r="C1870" s="43">
        <v>2011</v>
      </c>
      <c r="D1870" s="42" t="s">
        <v>273</v>
      </c>
      <c r="E1870" s="42" t="s">
        <v>3</v>
      </c>
      <c r="F1870" s="42" t="s">
        <v>11</v>
      </c>
      <c r="G1870" s="43">
        <v>801</v>
      </c>
      <c r="H1870" s="193">
        <v>13.2</v>
      </c>
    </row>
    <row r="1871" spans="1:8" x14ac:dyDescent="0.25">
      <c r="A1871" s="25" t="str">
        <f t="shared" si="31"/>
        <v>Reg2011Urinary tract - C64-C68FemaleAllEth</v>
      </c>
      <c r="B1871" s="42" t="s">
        <v>2</v>
      </c>
      <c r="C1871" s="43">
        <v>2011</v>
      </c>
      <c r="D1871" s="42" t="s">
        <v>273</v>
      </c>
      <c r="E1871" s="42" t="s">
        <v>4</v>
      </c>
      <c r="F1871" s="42" t="s">
        <v>12</v>
      </c>
      <c r="G1871" s="43">
        <v>285</v>
      </c>
      <c r="H1871" s="193">
        <v>8.1999999999999993</v>
      </c>
    </row>
    <row r="1872" spans="1:8" x14ac:dyDescent="0.25">
      <c r="A1872" s="25" t="str">
        <f t="shared" si="31"/>
        <v>Reg2011Urinary tract - C64-C68FemaleMāori</v>
      </c>
      <c r="B1872" s="42" t="s">
        <v>2</v>
      </c>
      <c r="C1872" s="43">
        <v>2011</v>
      </c>
      <c r="D1872" s="42" t="s">
        <v>273</v>
      </c>
      <c r="E1872" s="42" t="s">
        <v>4</v>
      </c>
      <c r="F1872" s="42" t="s">
        <v>10</v>
      </c>
      <c r="G1872" s="43">
        <v>30</v>
      </c>
      <c r="H1872" s="193">
        <v>12</v>
      </c>
    </row>
    <row r="1873" spans="1:8" x14ac:dyDescent="0.25">
      <c r="A1873" s="25" t="str">
        <f t="shared" si="31"/>
        <v>Reg2011Urinary tract - C64-C68FemaleNon-Māori</v>
      </c>
      <c r="B1873" s="42" t="s">
        <v>2</v>
      </c>
      <c r="C1873" s="43">
        <v>2011</v>
      </c>
      <c r="D1873" s="42" t="s">
        <v>273</v>
      </c>
      <c r="E1873" s="42" t="s">
        <v>4</v>
      </c>
      <c r="F1873" s="42" t="s">
        <v>11</v>
      </c>
      <c r="G1873" s="43">
        <v>255</v>
      </c>
      <c r="H1873" s="193">
        <v>8</v>
      </c>
    </row>
    <row r="1874" spans="1:8" x14ac:dyDescent="0.25">
      <c r="A1874" s="25" t="str">
        <f t="shared" si="31"/>
        <v>Reg2011Urinary tract - C64-C68MaleAllEth</v>
      </c>
      <c r="B1874" s="42" t="s">
        <v>2</v>
      </c>
      <c r="C1874" s="43">
        <v>2011</v>
      </c>
      <c r="D1874" s="42" t="s">
        <v>273</v>
      </c>
      <c r="E1874" s="42" t="s">
        <v>5</v>
      </c>
      <c r="F1874" s="42" t="s">
        <v>12</v>
      </c>
      <c r="G1874" s="43">
        <v>601</v>
      </c>
      <c r="H1874" s="193">
        <v>19.7</v>
      </c>
    </row>
    <row r="1875" spans="1:8" x14ac:dyDescent="0.25">
      <c r="A1875" s="25" t="str">
        <f t="shared" si="31"/>
        <v>Reg2011Urinary tract - C64-C68MaleMāori</v>
      </c>
      <c r="B1875" s="42" t="s">
        <v>2</v>
      </c>
      <c r="C1875" s="43">
        <v>2011</v>
      </c>
      <c r="D1875" s="42" t="s">
        <v>273</v>
      </c>
      <c r="E1875" s="42" t="s">
        <v>5</v>
      </c>
      <c r="F1875" s="42" t="s">
        <v>10</v>
      </c>
      <c r="G1875" s="43">
        <v>55</v>
      </c>
      <c r="H1875" s="193">
        <v>25.7</v>
      </c>
    </row>
    <row r="1876" spans="1:8" x14ac:dyDescent="0.25">
      <c r="A1876" s="25" t="str">
        <f t="shared" si="31"/>
        <v>Reg2011Urinary tract - C64-C68MaleNon-Māori</v>
      </c>
      <c r="B1876" s="42" t="s">
        <v>2</v>
      </c>
      <c r="C1876" s="43">
        <v>2011</v>
      </c>
      <c r="D1876" s="42" t="s">
        <v>273</v>
      </c>
      <c r="E1876" s="42" t="s">
        <v>5</v>
      </c>
      <c r="F1876" s="42" t="s">
        <v>11</v>
      </c>
      <c r="G1876" s="43">
        <v>546</v>
      </c>
      <c r="H1876" s="193">
        <v>19.2</v>
      </c>
    </row>
    <row r="1877" spans="1:8" x14ac:dyDescent="0.25">
      <c r="A1877" s="25" t="str">
        <f t="shared" si="31"/>
        <v>Reg2011Testis - C62MaleAllEth</v>
      </c>
      <c r="B1877" s="42" t="s">
        <v>2</v>
      </c>
      <c r="C1877" s="43">
        <v>2011</v>
      </c>
      <c r="D1877" s="42" t="s">
        <v>40</v>
      </c>
      <c r="E1877" s="42" t="s">
        <v>5</v>
      </c>
      <c r="F1877" s="42" t="s">
        <v>12</v>
      </c>
      <c r="G1877" s="43">
        <v>151</v>
      </c>
      <c r="H1877" s="193">
        <v>7.5</v>
      </c>
    </row>
    <row r="1878" spans="1:8" x14ac:dyDescent="0.25">
      <c r="A1878" s="25" t="str">
        <f t="shared" si="31"/>
        <v>Reg2011Testis - C62MaleMāori</v>
      </c>
      <c r="B1878" s="42" t="s">
        <v>2</v>
      </c>
      <c r="C1878" s="43">
        <v>2011</v>
      </c>
      <c r="D1878" s="42" t="s">
        <v>40</v>
      </c>
      <c r="E1878" s="42" t="s">
        <v>5</v>
      </c>
      <c r="F1878" s="42" t="s">
        <v>10</v>
      </c>
      <c r="G1878" s="43">
        <v>30</v>
      </c>
      <c r="H1878" s="193">
        <v>10.3</v>
      </c>
    </row>
    <row r="1879" spans="1:8" x14ac:dyDescent="0.25">
      <c r="A1879" s="25" t="str">
        <f t="shared" si="31"/>
        <v>Reg2011Testis - C62MaleNon-Māori</v>
      </c>
      <c r="B1879" s="42" t="s">
        <v>2</v>
      </c>
      <c r="C1879" s="43">
        <v>2011</v>
      </c>
      <c r="D1879" s="42" t="s">
        <v>40</v>
      </c>
      <c r="E1879" s="42" t="s">
        <v>5</v>
      </c>
      <c r="F1879" s="42" t="s">
        <v>11</v>
      </c>
      <c r="G1879" s="43">
        <v>121</v>
      </c>
      <c r="H1879" s="193">
        <v>7</v>
      </c>
    </row>
    <row r="1880" spans="1:8" x14ac:dyDescent="0.25">
      <c r="A1880" s="25" t="str">
        <f t="shared" si="31"/>
        <v>Reg2011Other male genital organs - C63MaleAllEth</v>
      </c>
      <c r="B1880" s="42" t="s">
        <v>2</v>
      </c>
      <c r="C1880" s="43">
        <v>2011</v>
      </c>
      <c r="D1880" s="42" t="s">
        <v>272</v>
      </c>
      <c r="E1880" s="42" t="s">
        <v>5</v>
      </c>
      <c r="F1880" s="42" t="s">
        <v>12</v>
      </c>
      <c r="G1880" s="43">
        <v>6</v>
      </c>
      <c r="H1880" s="193">
        <v>0.2</v>
      </c>
    </row>
    <row r="1881" spans="1:8" x14ac:dyDescent="0.25">
      <c r="A1881" s="25" t="str">
        <f t="shared" si="31"/>
        <v>Reg2011Other male genital organs - C63MaleMāori</v>
      </c>
      <c r="B1881" s="42" t="s">
        <v>2</v>
      </c>
      <c r="C1881" s="43">
        <v>2011</v>
      </c>
      <c r="D1881" s="42" t="s">
        <v>272</v>
      </c>
      <c r="E1881" s="42" t="s">
        <v>5</v>
      </c>
      <c r="F1881" s="42" t="s">
        <v>10</v>
      </c>
      <c r="G1881" s="43">
        <v>0</v>
      </c>
      <c r="H1881" s="193">
        <v>0</v>
      </c>
    </row>
    <row r="1882" spans="1:8" x14ac:dyDescent="0.25">
      <c r="A1882" s="25" t="str">
        <f t="shared" si="31"/>
        <v>Reg2011Other male genital organs - C63MaleNon-Māori</v>
      </c>
      <c r="B1882" s="42" t="s">
        <v>2</v>
      </c>
      <c r="C1882" s="43">
        <v>2011</v>
      </c>
      <c r="D1882" s="42" t="s">
        <v>272</v>
      </c>
      <c r="E1882" s="42" t="s">
        <v>5</v>
      </c>
      <c r="F1882" s="42" t="s">
        <v>11</v>
      </c>
      <c r="G1882" s="43">
        <v>6</v>
      </c>
      <c r="H1882" s="193">
        <v>0.2</v>
      </c>
    </row>
    <row r="1883" spans="1:8" x14ac:dyDescent="0.25">
      <c r="A1883" s="25" t="str">
        <f t="shared" si="31"/>
        <v>Reg2011Kidney - C64AllSexAllEth</v>
      </c>
      <c r="B1883" s="42" t="s">
        <v>2</v>
      </c>
      <c r="C1883" s="43">
        <v>2011</v>
      </c>
      <c r="D1883" s="42" t="s">
        <v>274</v>
      </c>
      <c r="E1883" s="42" t="s">
        <v>3</v>
      </c>
      <c r="F1883" s="42" t="s">
        <v>12</v>
      </c>
      <c r="G1883" s="43">
        <v>508</v>
      </c>
      <c r="H1883" s="193">
        <v>8.1999999999999993</v>
      </c>
    </row>
    <row r="1884" spans="1:8" x14ac:dyDescent="0.25">
      <c r="A1884" s="25" t="str">
        <f t="shared" si="31"/>
        <v>Reg2011Kidney - C64AllSexMāori</v>
      </c>
      <c r="B1884" s="42" t="s">
        <v>2</v>
      </c>
      <c r="C1884" s="43">
        <v>2011</v>
      </c>
      <c r="D1884" s="42" t="s">
        <v>274</v>
      </c>
      <c r="E1884" s="42" t="s">
        <v>3</v>
      </c>
      <c r="F1884" s="42" t="s">
        <v>10</v>
      </c>
      <c r="G1884" s="43">
        <v>59</v>
      </c>
      <c r="H1884" s="193">
        <v>12.3</v>
      </c>
    </row>
    <row r="1885" spans="1:8" x14ac:dyDescent="0.25">
      <c r="A1885" s="25" t="str">
        <f t="shared" si="31"/>
        <v>Reg2011Kidney - C64AllSexNon-Māori</v>
      </c>
      <c r="B1885" s="42" t="s">
        <v>2</v>
      </c>
      <c r="C1885" s="43">
        <v>2011</v>
      </c>
      <c r="D1885" s="42" t="s">
        <v>274</v>
      </c>
      <c r="E1885" s="42" t="s">
        <v>3</v>
      </c>
      <c r="F1885" s="42" t="s">
        <v>11</v>
      </c>
      <c r="G1885" s="43">
        <v>449</v>
      </c>
      <c r="H1885" s="193">
        <v>7.9</v>
      </c>
    </row>
    <row r="1886" spans="1:8" x14ac:dyDescent="0.25">
      <c r="A1886" s="25" t="str">
        <f t="shared" si="31"/>
        <v>Reg2011Kidney - C64FemaleAllEth</v>
      </c>
      <c r="B1886" s="42" t="s">
        <v>2</v>
      </c>
      <c r="C1886" s="43">
        <v>2011</v>
      </c>
      <c r="D1886" s="42" t="s">
        <v>274</v>
      </c>
      <c r="E1886" s="42" t="s">
        <v>4</v>
      </c>
      <c r="F1886" s="42" t="s">
        <v>12</v>
      </c>
      <c r="G1886" s="43">
        <v>169</v>
      </c>
      <c r="H1886" s="193">
        <v>5.3</v>
      </c>
    </row>
    <row r="1887" spans="1:8" x14ac:dyDescent="0.25">
      <c r="A1887" s="25" t="str">
        <f t="shared" si="31"/>
        <v>Reg2011Kidney - C64FemaleMāori</v>
      </c>
      <c r="B1887" s="42" t="s">
        <v>2</v>
      </c>
      <c r="C1887" s="43">
        <v>2011</v>
      </c>
      <c r="D1887" s="42" t="s">
        <v>274</v>
      </c>
      <c r="E1887" s="42" t="s">
        <v>4</v>
      </c>
      <c r="F1887" s="42" t="s">
        <v>10</v>
      </c>
      <c r="G1887" s="43">
        <v>18</v>
      </c>
      <c r="H1887" s="193">
        <v>6.9</v>
      </c>
    </row>
    <row r="1888" spans="1:8" x14ac:dyDescent="0.25">
      <c r="A1888" s="25" t="str">
        <f t="shared" si="31"/>
        <v>Reg2011Kidney - C64FemaleNon-Māori</v>
      </c>
      <c r="B1888" s="42" t="s">
        <v>2</v>
      </c>
      <c r="C1888" s="43">
        <v>2011</v>
      </c>
      <c r="D1888" s="42" t="s">
        <v>274</v>
      </c>
      <c r="E1888" s="42" t="s">
        <v>4</v>
      </c>
      <c r="F1888" s="42" t="s">
        <v>11</v>
      </c>
      <c r="G1888" s="43">
        <v>151</v>
      </c>
      <c r="H1888" s="193">
        <v>5.2</v>
      </c>
    </row>
    <row r="1889" spans="1:8" x14ac:dyDescent="0.25">
      <c r="A1889" s="25" t="str">
        <f t="shared" si="31"/>
        <v>Reg2011Kidney - C64MaleAllEth</v>
      </c>
      <c r="B1889" s="42" t="s">
        <v>2</v>
      </c>
      <c r="C1889" s="43">
        <v>2011</v>
      </c>
      <c r="D1889" s="42" t="s">
        <v>274</v>
      </c>
      <c r="E1889" s="42" t="s">
        <v>5</v>
      </c>
      <c r="F1889" s="42" t="s">
        <v>12</v>
      </c>
      <c r="G1889" s="43">
        <v>339</v>
      </c>
      <c r="H1889" s="193">
        <v>11.5</v>
      </c>
    </row>
    <row r="1890" spans="1:8" x14ac:dyDescent="0.25">
      <c r="A1890" s="25" t="str">
        <f t="shared" si="31"/>
        <v>Reg2011Kidney - C64MaleMāori</v>
      </c>
      <c r="B1890" s="42" t="s">
        <v>2</v>
      </c>
      <c r="C1890" s="43">
        <v>2011</v>
      </c>
      <c r="D1890" s="42" t="s">
        <v>274</v>
      </c>
      <c r="E1890" s="42" t="s">
        <v>5</v>
      </c>
      <c r="F1890" s="42" t="s">
        <v>10</v>
      </c>
      <c r="G1890" s="43">
        <v>41</v>
      </c>
      <c r="H1890" s="193">
        <v>18.7</v>
      </c>
    </row>
    <row r="1891" spans="1:8" x14ac:dyDescent="0.25">
      <c r="A1891" s="25" t="str">
        <f t="shared" si="31"/>
        <v>Reg2011Kidney - C64MaleNon-Māori</v>
      </c>
      <c r="B1891" s="42" t="s">
        <v>2</v>
      </c>
      <c r="C1891" s="43">
        <v>2011</v>
      </c>
      <c r="D1891" s="42" t="s">
        <v>274</v>
      </c>
      <c r="E1891" s="42" t="s">
        <v>5</v>
      </c>
      <c r="F1891" s="42" t="s">
        <v>11</v>
      </c>
      <c r="G1891" s="43">
        <v>298</v>
      </c>
      <c r="H1891" s="193">
        <v>10.9</v>
      </c>
    </row>
    <row r="1892" spans="1:8" x14ac:dyDescent="0.25">
      <c r="A1892" s="25" t="str">
        <f t="shared" si="31"/>
        <v>Reg2011Renal pelvis - C65AllSexAllEth</v>
      </c>
      <c r="B1892" s="42" t="s">
        <v>2</v>
      </c>
      <c r="C1892" s="43">
        <v>2011</v>
      </c>
      <c r="D1892" s="42" t="s">
        <v>275</v>
      </c>
      <c r="E1892" s="42" t="s">
        <v>3</v>
      </c>
      <c r="F1892" s="42" t="s">
        <v>12</v>
      </c>
      <c r="G1892" s="43">
        <v>26</v>
      </c>
      <c r="H1892" s="193">
        <v>0.4</v>
      </c>
    </row>
    <row r="1893" spans="1:8" x14ac:dyDescent="0.25">
      <c r="A1893" s="25" t="str">
        <f t="shared" si="31"/>
        <v>Reg2011Renal pelvis - C65AllSexMāori</v>
      </c>
      <c r="B1893" s="42" t="s">
        <v>2</v>
      </c>
      <c r="C1893" s="43">
        <v>2011</v>
      </c>
      <c r="D1893" s="42" t="s">
        <v>275</v>
      </c>
      <c r="E1893" s="42" t="s">
        <v>3</v>
      </c>
      <c r="F1893" s="42" t="s">
        <v>10</v>
      </c>
      <c r="G1893" s="43">
        <v>0</v>
      </c>
      <c r="H1893" s="193">
        <v>0</v>
      </c>
    </row>
    <row r="1894" spans="1:8" x14ac:dyDescent="0.25">
      <c r="A1894" s="25" t="str">
        <f t="shared" si="31"/>
        <v>Reg2011Renal pelvis - C65AllSexNon-Māori</v>
      </c>
      <c r="B1894" s="42" t="s">
        <v>2</v>
      </c>
      <c r="C1894" s="43">
        <v>2011</v>
      </c>
      <c r="D1894" s="42" t="s">
        <v>275</v>
      </c>
      <c r="E1894" s="42" t="s">
        <v>3</v>
      </c>
      <c r="F1894" s="42" t="s">
        <v>11</v>
      </c>
      <c r="G1894" s="43">
        <v>26</v>
      </c>
      <c r="H1894" s="193">
        <v>0.4</v>
      </c>
    </row>
    <row r="1895" spans="1:8" x14ac:dyDescent="0.25">
      <c r="A1895" s="25" t="str">
        <f t="shared" ref="A1895:A1958" si="32">B1895&amp;C1895&amp;D1895&amp;E1895&amp;F1895</f>
        <v>Reg2011Renal pelvis - C65FemaleAllEth</v>
      </c>
      <c r="B1895" s="42" t="s">
        <v>2</v>
      </c>
      <c r="C1895" s="43">
        <v>2011</v>
      </c>
      <c r="D1895" s="42" t="s">
        <v>275</v>
      </c>
      <c r="E1895" s="42" t="s">
        <v>4</v>
      </c>
      <c r="F1895" s="42" t="s">
        <v>12</v>
      </c>
      <c r="G1895" s="43">
        <v>12</v>
      </c>
      <c r="H1895" s="193">
        <v>0.3</v>
      </c>
    </row>
    <row r="1896" spans="1:8" x14ac:dyDescent="0.25">
      <c r="A1896" s="25" t="str">
        <f t="shared" si="32"/>
        <v>Reg2011Renal pelvis - C65FemaleMāori</v>
      </c>
      <c r="B1896" s="42" t="s">
        <v>2</v>
      </c>
      <c r="C1896" s="43">
        <v>2011</v>
      </c>
      <c r="D1896" s="42" t="s">
        <v>275</v>
      </c>
      <c r="E1896" s="42" t="s">
        <v>4</v>
      </c>
      <c r="F1896" s="42" t="s">
        <v>10</v>
      </c>
      <c r="G1896" s="43">
        <v>0</v>
      </c>
      <c r="H1896" s="193">
        <v>0</v>
      </c>
    </row>
    <row r="1897" spans="1:8" x14ac:dyDescent="0.25">
      <c r="A1897" s="25" t="str">
        <f t="shared" si="32"/>
        <v>Reg2011Renal pelvis - C65FemaleNon-Māori</v>
      </c>
      <c r="B1897" s="42" t="s">
        <v>2</v>
      </c>
      <c r="C1897" s="43">
        <v>2011</v>
      </c>
      <c r="D1897" s="42" t="s">
        <v>275</v>
      </c>
      <c r="E1897" s="42" t="s">
        <v>4</v>
      </c>
      <c r="F1897" s="42" t="s">
        <v>11</v>
      </c>
      <c r="G1897" s="43">
        <v>12</v>
      </c>
      <c r="H1897" s="193">
        <v>0.3</v>
      </c>
    </row>
    <row r="1898" spans="1:8" x14ac:dyDescent="0.25">
      <c r="A1898" s="25" t="str">
        <f t="shared" si="32"/>
        <v>Reg2011Renal pelvis - C65MaleAllEth</v>
      </c>
      <c r="B1898" s="42" t="s">
        <v>2</v>
      </c>
      <c r="C1898" s="43">
        <v>2011</v>
      </c>
      <c r="D1898" s="42" t="s">
        <v>275</v>
      </c>
      <c r="E1898" s="42" t="s">
        <v>5</v>
      </c>
      <c r="F1898" s="42" t="s">
        <v>12</v>
      </c>
      <c r="G1898" s="43">
        <v>14</v>
      </c>
      <c r="H1898" s="193">
        <v>0.4</v>
      </c>
    </row>
    <row r="1899" spans="1:8" x14ac:dyDescent="0.25">
      <c r="A1899" s="25" t="str">
        <f t="shared" si="32"/>
        <v>Reg2011Renal pelvis - C65MaleMāori</v>
      </c>
      <c r="B1899" s="42" t="s">
        <v>2</v>
      </c>
      <c r="C1899" s="43">
        <v>2011</v>
      </c>
      <c r="D1899" s="42" t="s">
        <v>275</v>
      </c>
      <c r="E1899" s="42" t="s">
        <v>5</v>
      </c>
      <c r="F1899" s="42" t="s">
        <v>10</v>
      </c>
      <c r="G1899" s="43">
        <v>0</v>
      </c>
      <c r="H1899" s="193">
        <v>0</v>
      </c>
    </row>
    <row r="1900" spans="1:8" x14ac:dyDescent="0.25">
      <c r="A1900" s="25" t="str">
        <f t="shared" si="32"/>
        <v>Reg2011Renal pelvis - C65MaleNon-Māori</v>
      </c>
      <c r="B1900" s="42" t="s">
        <v>2</v>
      </c>
      <c r="C1900" s="43">
        <v>2011</v>
      </c>
      <c r="D1900" s="42" t="s">
        <v>275</v>
      </c>
      <c r="E1900" s="42" t="s">
        <v>5</v>
      </c>
      <c r="F1900" s="42" t="s">
        <v>11</v>
      </c>
      <c r="G1900" s="43">
        <v>14</v>
      </c>
      <c r="H1900" s="193">
        <v>0.5</v>
      </c>
    </row>
    <row r="1901" spans="1:8" x14ac:dyDescent="0.25">
      <c r="A1901" s="25" t="str">
        <f t="shared" si="32"/>
        <v>Reg2011Ureter - C66AllSexAllEth</v>
      </c>
      <c r="B1901" s="42" t="s">
        <v>2</v>
      </c>
      <c r="C1901" s="43">
        <v>2011</v>
      </c>
      <c r="D1901" s="42" t="s">
        <v>43</v>
      </c>
      <c r="E1901" s="42" t="s">
        <v>3</v>
      </c>
      <c r="F1901" s="42" t="s">
        <v>12</v>
      </c>
      <c r="G1901" s="43">
        <v>20</v>
      </c>
      <c r="H1901" s="193">
        <v>0.3</v>
      </c>
    </row>
    <row r="1902" spans="1:8" x14ac:dyDescent="0.25">
      <c r="A1902" s="25" t="str">
        <f t="shared" si="32"/>
        <v>Reg2011Ureter - C66AllSexMāori</v>
      </c>
      <c r="B1902" s="42" t="s">
        <v>2</v>
      </c>
      <c r="C1902" s="43">
        <v>2011</v>
      </c>
      <c r="D1902" s="42" t="s">
        <v>43</v>
      </c>
      <c r="E1902" s="42" t="s">
        <v>3</v>
      </c>
      <c r="F1902" s="42" t="s">
        <v>10</v>
      </c>
      <c r="G1902" s="43">
        <v>0</v>
      </c>
      <c r="H1902" s="193">
        <v>0</v>
      </c>
    </row>
    <row r="1903" spans="1:8" x14ac:dyDescent="0.25">
      <c r="A1903" s="25" t="str">
        <f t="shared" si="32"/>
        <v>Reg2011Ureter - C66AllSexNon-Māori</v>
      </c>
      <c r="B1903" s="42" t="s">
        <v>2</v>
      </c>
      <c r="C1903" s="43">
        <v>2011</v>
      </c>
      <c r="D1903" s="42" t="s">
        <v>43</v>
      </c>
      <c r="E1903" s="42" t="s">
        <v>3</v>
      </c>
      <c r="F1903" s="42" t="s">
        <v>11</v>
      </c>
      <c r="G1903" s="43">
        <v>20</v>
      </c>
      <c r="H1903" s="193">
        <v>0.3</v>
      </c>
    </row>
    <row r="1904" spans="1:8" x14ac:dyDescent="0.25">
      <c r="A1904" s="25" t="str">
        <f t="shared" si="32"/>
        <v>Reg2011Ureter - C66FemaleAllEth</v>
      </c>
      <c r="B1904" s="42" t="s">
        <v>2</v>
      </c>
      <c r="C1904" s="43">
        <v>2011</v>
      </c>
      <c r="D1904" s="42" t="s">
        <v>43</v>
      </c>
      <c r="E1904" s="42" t="s">
        <v>4</v>
      </c>
      <c r="F1904" s="42" t="s">
        <v>12</v>
      </c>
      <c r="G1904" s="43">
        <v>9</v>
      </c>
      <c r="H1904" s="193">
        <v>0.2</v>
      </c>
    </row>
    <row r="1905" spans="1:8" x14ac:dyDescent="0.25">
      <c r="A1905" s="25" t="str">
        <f t="shared" si="32"/>
        <v>Reg2011Ureter - C66FemaleMāori</v>
      </c>
      <c r="B1905" s="42" t="s">
        <v>2</v>
      </c>
      <c r="C1905" s="43">
        <v>2011</v>
      </c>
      <c r="D1905" s="42" t="s">
        <v>43</v>
      </c>
      <c r="E1905" s="42" t="s">
        <v>4</v>
      </c>
      <c r="F1905" s="42" t="s">
        <v>10</v>
      </c>
      <c r="G1905" s="43">
        <v>0</v>
      </c>
      <c r="H1905" s="193">
        <v>0</v>
      </c>
    </row>
    <row r="1906" spans="1:8" x14ac:dyDescent="0.25">
      <c r="A1906" s="25" t="str">
        <f t="shared" si="32"/>
        <v>Reg2011Ureter - C66FemaleNon-Māori</v>
      </c>
      <c r="B1906" s="42" t="s">
        <v>2</v>
      </c>
      <c r="C1906" s="43">
        <v>2011</v>
      </c>
      <c r="D1906" s="42" t="s">
        <v>43</v>
      </c>
      <c r="E1906" s="42" t="s">
        <v>4</v>
      </c>
      <c r="F1906" s="42" t="s">
        <v>11</v>
      </c>
      <c r="G1906" s="43">
        <v>9</v>
      </c>
      <c r="H1906" s="193">
        <v>0.3</v>
      </c>
    </row>
    <row r="1907" spans="1:8" x14ac:dyDescent="0.25">
      <c r="A1907" s="25" t="str">
        <f t="shared" si="32"/>
        <v>Reg2011Ureter - C66MaleAllEth</v>
      </c>
      <c r="B1907" s="42" t="s">
        <v>2</v>
      </c>
      <c r="C1907" s="43">
        <v>2011</v>
      </c>
      <c r="D1907" s="42" t="s">
        <v>43</v>
      </c>
      <c r="E1907" s="42" t="s">
        <v>5</v>
      </c>
      <c r="F1907" s="42" t="s">
        <v>12</v>
      </c>
      <c r="G1907" s="43">
        <v>11</v>
      </c>
      <c r="H1907" s="193">
        <v>0.3</v>
      </c>
    </row>
    <row r="1908" spans="1:8" x14ac:dyDescent="0.25">
      <c r="A1908" s="25" t="str">
        <f t="shared" si="32"/>
        <v>Reg2011Ureter - C66MaleMāori</v>
      </c>
      <c r="B1908" s="42" t="s">
        <v>2</v>
      </c>
      <c r="C1908" s="43">
        <v>2011</v>
      </c>
      <c r="D1908" s="42" t="s">
        <v>43</v>
      </c>
      <c r="E1908" s="42" t="s">
        <v>5</v>
      </c>
      <c r="F1908" s="42" t="s">
        <v>10</v>
      </c>
      <c r="G1908" s="43">
        <v>0</v>
      </c>
      <c r="H1908" s="193">
        <v>0</v>
      </c>
    </row>
    <row r="1909" spans="1:8" x14ac:dyDescent="0.25">
      <c r="A1909" s="25" t="str">
        <f t="shared" si="32"/>
        <v>Reg2011Ureter - C66MaleNon-Māori</v>
      </c>
      <c r="B1909" s="42" t="s">
        <v>2</v>
      </c>
      <c r="C1909" s="43">
        <v>2011</v>
      </c>
      <c r="D1909" s="42" t="s">
        <v>43</v>
      </c>
      <c r="E1909" s="42" t="s">
        <v>5</v>
      </c>
      <c r="F1909" s="42" t="s">
        <v>11</v>
      </c>
      <c r="G1909" s="43">
        <v>11</v>
      </c>
      <c r="H1909" s="193">
        <v>0.4</v>
      </c>
    </row>
    <row r="1910" spans="1:8" x14ac:dyDescent="0.25">
      <c r="A1910" s="25" t="str">
        <f t="shared" si="32"/>
        <v>Reg2011Eye, brain and other parts of central nervous system - C69-C72AllSexAllEth</v>
      </c>
      <c r="B1910" s="42" t="s">
        <v>2</v>
      </c>
      <c r="C1910" s="43">
        <v>2011</v>
      </c>
      <c r="D1910" s="42" t="s">
        <v>277</v>
      </c>
      <c r="E1910" s="42" t="s">
        <v>3</v>
      </c>
      <c r="F1910" s="42" t="s">
        <v>12</v>
      </c>
      <c r="G1910" s="43">
        <v>364</v>
      </c>
      <c r="H1910" s="193">
        <v>6.6</v>
      </c>
    </row>
    <row r="1911" spans="1:8" x14ac:dyDescent="0.25">
      <c r="A1911" s="25" t="str">
        <f t="shared" si="32"/>
        <v>Reg2011Eye, brain and other parts of central nervous system - C69-C72AllSexMāori</v>
      </c>
      <c r="B1911" s="42" t="s">
        <v>2</v>
      </c>
      <c r="C1911" s="43">
        <v>2011</v>
      </c>
      <c r="D1911" s="42" t="s">
        <v>277</v>
      </c>
      <c r="E1911" s="42" t="s">
        <v>3</v>
      </c>
      <c r="F1911" s="42" t="s">
        <v>10</v>
      </c>
      <c r="G1911" s="43">
        <v>25</v>
      </c>
      <c r="H1911" s="193">
        <v>4.3</v>
      </c>
    </row>
    <row r="1912" spans="1:8" x14ac:dyDescent="0.25">
      <c r="A1912" s="25" t="str">
        <f t="shared" si="32"/>
        <v>Reg2011Eye, brain and other parts of central nervous system - C69-C72AllSexNon-Māori</v>
      </c>
      <c r="B1912" s="42" t="s">
        <v>2</v>
      </c>
      <c r="C1912" s="43">
        <v>2011</v>
      </c>
      <c r="D1912" s="42" t="s">
        <v>277</v>
      </c>
      <c r="E1912" s="42" t="s">
        <v>3</v>
      </c>
      <c r="F1912" s="42" t="s">
        <v>11</v>
      </c>
      <c r="G1912" s="43">
        <v>339</v>
      </c>
      <c r="H1912" s="193">
        <v>6.9</v>
      </c>
    </row>
    <row r="1913" spans="1:8" x14ac:dyDescent="0.25">
      <c r="A1913" s="25" t="str">
        <f t="shared" si="32"/>
        <v>Reg2011Eye, brain and other parts of central nervous system - C69-C72FemaleAllEth</v>
      </c>
      <c r="B1913" s="42" t="s">
        <v>2</v>
      </c>
      <c r="C1913" s="43">
        <v>2011</v>
      </c>
      <c r="D1913" s="42" t="s">
        <v>277</v>
      </c>
      <c r="E1913" s="42" t="s">
        <v>4</v>
      </c>
      <c r="F1913" s="42" t="s">
        <v>12</v>
      </c>
      <c r="G1913" s="43">
        <v>146</v>
      </c>
      <c r="H1913" s="193">
        <v>5.0999999999999996</v>
      </c>
    </row>
    <row r="1914" spans="1:8" x14ac:dyDescent="0.25">
      <c r="A1914" s="25" t="str">
        <f t="shared" si="32"/>
        <v>Reg2011Eye, brain and other parts of central nervous system - C69-C72FemaleMāori</v>
      </c>
      <c r="B1914" s="42" t="s">
        <v>2</v>
      </c>
      <c r="C1914" s="43">
        <v>2011</v>
      </c>
      <c r="D1914" s="42" t="s">
        <v>277</v>
      </c>
      <c r="E1914" s="42" t="s">
        <v>4</v>
      </c>
      <c r="F1914" s="42" t="s">
        <v>10</v>
      </c>
      <c r="G1914" s="43">
        <v>8</v>
      </c>
      <c r="H1914" s="193">
        <v>2.2999999999999998</v>
      </c>
    </row>
    <row r="1915" spans="1:8" x14ac:dyDescent="0.25">
      <c r="A1915" s="25" t="str">
        <f t="shared" si="32"/>
        <v>Reg2011Eye, brain and other parts of central nervous system - C69-C72FemaleNon-Māori</v>
      </c>
      <c r="B1915" s="42" t="s">
        <v>2</v>
      </c>
      <c r="C1915" s="43">
        <v>2011</v>
      </c>
      <c r="D1915" s="42" t="s">
        <v>277</v>
      </c>
      <c r="E1915" s="42" t="s">
        <v>4</v>
      </c>
      <c r="F1915" s="42" t="s">
        <v>11</v>
      </c>
      <c r="G1915" s="43">
        <v>138</v>
      </c>
      <c r="H1915" s="193">
        <v>5.4</v>
      </c>
    </row>
    <row r="1916" spans="1:8" x14ac:dyDescent="0.25">
      <c r="A1916" s="25" t="str">
        <f t="shared" si="32"/>
        <v>Reg2011Eye, brain and other parts of central nervous system - C69-C72MaleAllEth</v>
      </c>
      <c r="B1916" s="42" t="s">
        <v>2</v>
      </c>
      <c r="C1916" s="43">
        <v>2011</v>
      </c>
      <c r="D1916" s="42" t="s">
        <v>277</v>
      </c>
      <c r="E1916" s="42" t="s">
        <v>5</v>
      </c>
      <c r="F1916" s="42" t="s">
        <v>12</v>
      </c>
      <c r="G1916" s="43">
        <v>218</v>
      </c>
      <c r="H1916" s="193">
        <v>8.3000000000000007</v>
      </c>
    </row>
    <row r="1917" spans="1:8" x14ac:dyDescent="0.25">
      <c r="A1917" s="25" t="str">
        <f t="shared" si="32"/>
        <v>Reg2011Eye, brain and other parts of central nervous system - C69-C72MaleMāori</v>
      </c>
      <c r="B1917" s="42" t="s">
        <v>2</v>
      </c>
      <c r="C1917" s="43">
        <v>2011</v>
      </c>
      <c r="D1917" s="42" t="s">
        <v>277</v>
      </c>
      <c r="E1917" s="42" t="s">
        <v>5</v>
      </c>
      <c r="F1917" s="42" t="s">
        <v>10</v>
      </c>
      <c r="G1917" s="43">
        <v>17</v>
      </c>
      <c r="H1917" s="193">
        <v>6.6</v>
      </c>
    </row>
    <row r="1918" spans="1:8" x14ac:dyDescent="0.25">
      <c r="A1918" s="25" t="str">
        <f t="shared" si="32"/>
        <v>Reg2011Eye, brain and other parts of central nervous system - C69-C72MaleNon-Māori</v>
      </c>
      <c r="B1918" s="42" t="s">
        <v>2</v>
      </c>
      <c r="C1918" s="43">
        <v>2011</v>
      </c>
      <c r="D1918" s="42" t="s">
        <v>277</v>
      </c>
      <c r="E1918" s="42" t="s">
        <v>5</v>
      </c>
      <c r="F1918" s="42" t="s">
        <v>11</v>
      </c>
      <c r="G1918" s="43">
        <v>201</v>
      </c>
      <c r="H1918" s="193">
        <v>8.6</v>
      </c>
    </row>
    <row r="1919" spans="1:8" x14ac:dyDescent="0.25">
      <c r="A1919" s="25" t="str">
        <f t="shared" si="32"/>
        <v>Reg2011Bladder - C67AllSexAllEth</v>
      </c>
      <c r="B1919" s="42" t="s">
        <v>2</v>
      </c>
      <c r="C1919" s="43">
        <v>2011</v>
      </c>
      <c r="D1919" s="42" t="s">
        <v>19</v>
      </c>
      <c r="E1919" s="42" t="s">
        <v>3</v>
      </c>
      <c r="F1919" s="42" t="s">
        <v>12</v>
      </c>
      <c r="G1919" s="43">
        <v>324</v>
      </c>
      <c r="H1919" s="193">
        <v>4.5999999999999996</v>
      </c>
    </row>
    <row r="1920" spans="1:8" x14ac:dyDescent="0.25">
      <c r="A1920" s="25" t="str">
        <f t="shared" si="32"/>
        <v>Reg2011Bladder - C67AllSexMāori</v>
      </c>
      <c r="B1920" s="42" t="s">
        <v>2</v>
      </c>
      <c r="C1920" s="43">
        <v>2011</v>
      </c>
      <c r="D1920" s="42" t="s">
        <v>19</v>
      </c>
      <c r="E1920" s="42" t="s">
        <v>3</v>
      </c>
      <c r="F1920" s="42" t="s">
        <v>10</v>
      </c>
      <c r="G1920" s="43">
        <v>26</v>
      </c>
      <c r="H1920" s="193">
        <v>6</v>
      </c>
    </row>
    <row r="1921" spans="1:8" x14ac:dyDescent="0.25">
      <c r="A1921" s="25" t="str">
        <f t="shared" si="32"/>
        <v>Reg2011Bladder - C67AllSexNon-Māori</v>
      </c>
      <c r="B1921" s="42" t="s">
        <v>2</v>
      </c>
      <c r="C1921" s="43">
        <v>2011</v>
      </c>
      <c r="D1921" s="42" t="s">
        <v>19</v>
      </c>
      <c r="E1921" s="42" t="s">
        <v>3</v>
      </c>
      <c r="F1921" s="42" t="s">
        <v>11</v>
      </c>
      <c r="G1921" s="43">
        <v>298</v>
      </c>
      <c r="H1921" s="193">
        <v>4.4000000000000004</v>
      </c>
    </row>
    <row r="1922" spans="1:8" x14ac:dyDescent="0.25">
      <c r="A1922" s="25" t="str">
        <f t="shared" si="32"/>
        <v>Reg2011Bladder - C67FemaleAllEth</v>
      </c>
      <c r="B1922" s="42" t="s">
        <v>2</v>
      </c>
      <c r="C1922" s="43">
        <v>2011</v>
      </c>
      <c r="D1922" s="42" t="s">
        <v>19</v>
      </c>
      <c r="E1922" s="42" t="s">
        <v>4</v>
      </c>
      <c r="F1922" s="42" t="s">
        <v>12</v>
      </c>
      <c r="G1922" s="43">
        <v>92</v>
      </c>
      <c r="H1922" s="193">
        <v>2.2999999999999998</v>
      </c>
    </row>
    <row r="1923" spans="1:8" x14ac:dyDescent="0.25">
      <c r="A1923" s="25" t="str">
        <f t="shared" si="32"/>
        <v>Reg2011Bladder - C67FemaleMāori</v>
      </c>
      <c r="B1923" s="42" t="s">
        <v>2</v>
      </c>
      <c r="C1923" s="43">
        <v>2011</v>
      </c>
      <c r="D1923" s="42" t="s">
        <v>19</v>
      </c>
      <c r="E1923" s="42" t="s">
        <v>4</v>
      </c>
      <c r="F1923" s="42" t="s">
        <v>10</v>
      </c>
      <c r="G1923" s="43">
        <v>12</v>
      </c>
      <c r="H1923" s="193">
        <v>5.0999999999999996</v>
      </c>
    </row>
    <row r="1924" spans="1:8" x14ac:dyDescent="0.25">
      <c r="A1924" s="25" t="str">
        <f t="shared" si="32"/>
        <v>Reg2011Bladder - C67FemaleNon-Māori</v>
      </c>
      <c r="B1924" s="42" t="s">
        <v>2</v>
      </c>
      <c r="C1924" s="43">
        <v>2011</v>
      </c>
      <c r="D1924" s="42" t="s">
        <v>19</v>
      </c>
      <c r="E1924" s="42" t="s">
        <v>4</v>
      </c>
      <c r="F1924" s="42" t="s">
        <v>11</v>
      </c>
      <c r="G1924" s="43">
        <v>80</v>
      </c>
      <c r="H1924" s="193">
        <v>2.1</v>
      </c>
    </row>
    <row r="1925" spans="1:8" x14ac:dyDescent="0.25">
      <c r="A1925" s="25" t="str">
        <f t="shared" si="32"/>
        <v>Reg2011Bladder - C67MaleAllEth</v>
      </c>
      <c r="B1925" s="42" t="s">
        <v>2</v>
      </c>
      <c r="C1925" s="43">
        <v>2011</v>
      </c>
      <c r="D1925" s="42" t="s">
        <v>19</v>
      </c>
      <c r="E1925" s="42" t="s">
        <v>5</v>
      </c>
      <c r="F1925" s="42" t="s">
        <v>12</v>
      </c>
      <c r="G1925" s="43">
        <v>232</v>
      </c>
      <c r="H1925" s="193">
        <v>7.2</v>
      </c>
    </row>
    <row r="1926" spans="1:8" x14ac:dyDescent="0.25">
      <c r="A1926" s="25" t="str">
        <f t="shared" si="32"/>
        <v>Reg2011Bladder - C67MaleMāori</v>
      </c>
      <c r="B1926" s="42" t="s">
        <v>2</v>
      </c>
      <c r="C1926" s="43">
        <v>2011</v>
      </c>
      <c r="D1926" s="42" t="s">
        <v>19</v>
      </c>
      <c r="E1926" s="42" t="s">
        <v>5</v>
      </c>
      <c r="F1926" s="42" t="s">
        <v>10</v>
      </c>
      <c r="G1926" s="43">
        <v>14</v>
      </c>
      <c r="H1926" s="193">
        <v>7.1</v>
      </c>
    </row>
    <row r="1927" spans="1:8" x14ac:dyDescent="0.25">
      <c r="A1927" s="25" t="str">
        <f t="shared" si="32"/>
        <v>Reg2011Bladder - C67MaleNon-Māori</v>
      </c>
      <c r="B1927" s="42" t="s">
        <v>2</v>
      </c>
      <c r="C1927" s="43">
        <v>2011</v>
      </c>
      <c r="D1927" s="42" t="s">
        <v>19</v>
      </c>
      <c r="E1927" s="42" t="s">
        <v>5</v>
      </c>
      <c r="F1927" s="42" t="s">
        <v>11</v>
      </c>
      <c r="G1927" s="43">
        <v>218</v>
      </c>
      <c r="H1927" s="193">
        <v>7.2</v>
      </c>
    </row>
    <row r="1928" spans="1:8" x14ac:dyDescent="0.25">
      <c r="A1928" s="25" t="str">
        <f t="shared" si="32"/>
        <v>Reg2011Other urinary organs - C68AllSexAllEth</v>
      </c>
      <c r="B1928" s="42" t="s">
        <v>2</v>
      </c>
      <c r="C1928" s="43">
        <v>2011</v>
      </c>
      <c r="D1928" s="42" t="s">
        <v>276</v>
      </c>
      <c r="E1928" s="42" t="s">
        <v>3</v>
      </c>
      <c r="F1928" s="42" t="s">
        <v>12</v>
      </c>
      <c r="G1928" s="43">
        <v>8</v>
      </c>
      <c r="H1928" s="193">
        <v>0.1</v>
      </c>
    </row>
    <row r="1929" spans="1:8" x14ac:dyDescent="0.25">
      <c r="A1929" s="25" t="str">
        <f t="shared" si="32"/>
        <v>Reg2011Other urinary organs - C68AllSexMāori</v>
      </c>
      <c r="B1929" s="42" t="s">
        <v>2</v>
      </c>
      <c r="C1929" s="43">
        <v>2011</v>
      </c>
      <c r="D1929" s="42" t="s">
        <v>276</v>
      </c>
      <c r="E1929" s="42" t="s">
        <v>3</v>
      </c>
      <c r="F1929" s="42" t="s">
        <v>10</v>
      </c>
      <c r="G1929" s="43">
        <v>0</v>
      </c>
      <c r="H1929" s="193">
        <v>0</v>
      </c>
    </row>
    <row r="1930" spans="1:8" x14ac:dyDescent="0.25">
      <c r="A1930" s="25" t="str">
        <f t="shared" si="32"/>
        <v>Reg2011Other urinary organs - C68AllSexNon-Māori</v>
      </c>
      <c r="B1930" s="42" t="s">
        <v>2</v>
      </c>
      <c r="C1930" s="43">
        <v>2011</v>
      </c>
      <c r="D1930" s="42" t="s">
        <v>276</v>
      </c>
      <c r="E1930" s="42" t="s">
        <v>3</v>
      </c>
      <c r="F1930" s="42" t="s">
        <v>11</v>
      </c>
      <c r="G1930" s="43">
        <v>8</v>
      </c>
      <c r="H1930" s="193">
        <v>0.1</v>
      </c>
    </row>
    <row r="1931" spans="1:8" x14ac:dyDescent="0.25">
      <c r="A1931" s="25" t="str">
        <f t="shared" si="32"/>
        <v>Reg2011Other urinary organs - C68FemaleAllEth</v>
      </c>
      <c r="B1931" s="42" t="s">
        <v>2</v>
      </c>
      <c r="C1931" s="43">
        <v>2011</v>
      </c>
      <c r="D1931" s="42" t="s">
        <v>276</v>
      </c>
      <c r="E1931" s="42" t="s">
        <v>4</v>
      </c>
      <c r="F1931" s="42" t="s">
        <v>12</v>
      </c>
      <c r="G1931" s="43">
        <v>3</v>
      </c>
      <c r="H1931" s="193">
        <v>0.1</v>
      </c>
    </row>
    <row r="1932" spans="1:8" x14ac:dyDescent="0.25">
      <c r="A1932" s="25" t="str">
        <f t="shared" si="32"/>
        <v>Reg2011Other urinary organs - C68FemaleMāori</v>
      </c>
      <c r="B1932" s="42" t="s">
        <v>2</v>
      </c>
      <c r="C1932" s="43">
        <v>2011</v>
      </c>
      <c r="D1932" s="42" t="s">
        <v>276</v>
      </c>
      <c r="E1932" s="42" t="s">
        <v>4</v>
      </c>
      <c r="F1932" s="42" t="s">
        <v>10</v>
      </c>
      <c r="G1932" s="43">
        <v>0</v>
      </c>
      <c r="H1932" s="193">
        <v>0</v>
      </c>
    </row>
    <row r="1933" spans="1:8" x14ac:dyDescent="0.25">
      <c r="A1933" s="25" t="str">
        <f t="shared" si="32"/>
        <v>Reg2011Other urinary organs - C68FemaleNon-Māori</v>
      </c>
      <c r="B1933" s="42" t="s">
        <v>2</v>
      </c>
      <c r="C1933" s="43">
        <v>2011</v>
      </c>
      <c r="D1933" s="42" t="s">
        <v>276</v>
      </c>
      <c r="E1933" s="42" t="s">
        <v>4</v>
      </c>
      <c r="F1933" s="42" t="s">
        <v>11</v>
      </c>
      <c r="G1933" s="43">
        <v>3</v>
      </c>
      <c r="H1933" s="193">
        <v>0.1</v>
      </c>
    </row>
    <row r="1934" spans="1:8" x14ac:dyDescent="0.25">
      <c r="A1934" s="25" t="str">
        <f t="shared" si="32"/>
        <v>Reg2011Other urinary organs - C68MaleAllEth</v>
      </c>
      <c r="B1934" s="42" t="s">
        <v>2</v>
      </c>
      <c r="C1934" s="43">
        <v>2011</v>
      </c>
      <c r="D1934" s="42" t="s">
        <v>276</v>
      </c>
      <c r="E1934" s="42" t="s">
        <v>5</v>
      </c>
      <c r="F1934" s="42" t="s">
        <v>12</v>
      </c>
      <c r="G1934" s="43">
        <v>5</v>
      </c>
      <c r="H1934" s="193">
        <v>0.2</v>
      </c>
    </row>
    <row r="1935" spans="1:8" x14ac:dyDescent="0.25">
      <c r="A1935" s="25" t="str">
        <f t="shared" si="32"/>
        <v>Reg2011Other urinary organs - C68MaleMāori</v>
      </c>
      <c r="B1935" s="42" t="s">
        <v>2</v>
      </c>
      <c r="C1935" s="43">
        <v>2011</v>
      </c>
      <c r="D1935" s="42" t="s">
        <v>276</v>
      </c>
      <c r="E1935" s="42" t="s">
        <v>5</v>
      </c>
      <c r="F1935" s="42" t="s">
        <v>10</v>
      </c>
      <c r="G1935" s="43">
        <v>0</v>
      </c>
      <c r="H1935" s="193">
        <v>0</v>
      </c>
    </row>
    <row r="1936" spans="1:8" x14ac:dyDescent="0.25">
      <c r="A1936" s="25" t="str">
        <f t="shared" si="32"/>
        <v>Reg2011Other urinary organs - C68MaleNon-Māori</v>
      </c>
      <c r="B1936" s="42" t="s">
        <v>2</v>
      </c>
      <c r="C1936" s="43">
        <v>2011</v>
      </c>
      <c r="D1936" s="42" t="s">
        <v>276</v>
      </c>
      <c r="E1936" s="42" t="s">
        <v>5</v>
      </c>
      <c r="F1936" s="42" t="s">
        <v>11</v>
      </c>
      <c r="G1936" s="43">
        <v>5</v>
      </c>
      <c r="H1936" s="193">
        <v>0.2</v>
      </c>
    </row>
    <row r="1937" spans="1:8" x14ac:dyDescent="0.25">
      <c r="A1937" s="25" t="str">
        <f t="shared" si="32"/>
        <v>Reg2011Eye - C69AllSexAllEth</v>
      </c>
      <c r="B1937" s="42" t="s">
        <v>2</v>
      </c>
      <c r="C1937" s="43">
        <v>2011</v>
      </c>
      <c r="D1937" s="42" t="s">
        <v>278</v>
      </c>
      <c r="E1937" s="42" t="s">
        <v>3</v>
      </c>
      <c r="F1937" s="42" t="s">
        <v>12</v>
      </c>
      <c r="G1937" s="43">
        <v>58</v>
      </c>
      <c r="H1937" s="193">
        <v>1.1000000000000001</v>
      </c>
    </row>
    <row r="1938" spans="1:8" x14ac:dyDescent="0.25">
      <c r="A1938" s="25" t="str">
        <f t="shared" si="32"/>
        <v>Reg2011Eye - C69AllSexMāori</v>
      </c>
      <c r="B1938" s="42" t="s">
        <v>2</v>
      </c>
      <c r="C1938" s="43">
        <v>2011</v>
      </c>
      <c r="D1938" s="42" t="s">
        <v>278</v>
      </c>
      <c r="E1938" s="42" t="s">
        <v>3</v>
      </c>
      <c r="F1938" s="42" t="s">
        <v>10</v>
      </c>
      <c r="G1938" s="43">
        <v>5</v>
      </c>
      <c r="H1938" s="193">
        <v>0.7</v>
      </c>
    </row>
    <row r="1939" spans="1:8" x14ac:dyDescent="0.25">
      <c r="A1939" s="25" t="str">
        <f t="shared" si="32"/>
        <v>Reg2011Eye - C69AllSexNon-Māori</v>
      </c>
      <c r="B1939" s="42" t="s">
        <v>2</v>
      </c>
      <c r="C1939" s="43">
        <v>2011</v>
      </c>
      <c r="D1939" s="42" t="s">
        <v>278</v>
      </c>
      <c r="E1939" s="42" t="s">
        <v>3</v>
      </c>
      <c r="F1939" s="42" t="s">
        <v>11</v>
      </c>
      <c r="G1939" s="43">
        <v>53</v>
      </c>
      <c r="H1939" s="193">
        <v>1.1000000000000001</v>
      </c>
    </row>
    <row r="1940" spans="1:8" x14ac:dyDescent="0.25">
      <c r="A1940" s="25" t="str">
        <f t="shared" si="32"/>
        <v>Reg2011Eye - C69FemaleAllEth</v>
      </c>
      <c r="B1940" s="42" t="s">
        <v>2</v>
      </c>
      <c r="C1940" s="43">
        <v>2011</v>
      </c>
      <c r="D1940" s="42" t="s">
        <v>278</v>
      </c>
      <c r="E1940" s="42" t="s">
        <v>4</v>
      </c>
      <c r="F1940" s="42" t="s">
        <v>12</v>
      </c>
      <c r="G1940" s="43">
        <v>23</v>
      </c>
      <c r="H1940" s="193">
        <v>0.8</v>
      </c>
    </row>
    <row r="1941" spans="1:8" x14ac:dyDescent="0.25">
      <c r="A1941" s="25" t="str">
        <f t="shared" si="32"/>
        <v>Reg2011Eye - C69FemaleMāori</v>
      </c>
      <c r="B1941" s="42" t="s">
        <v>2</v>
      </c>
      <c r="C1941" s="43">
        <v>2011</v>
      </c>
      <c r="D1941" s="42" t="s">
        <v>278</v>
      </c>
      <c r="E1941" s="42" t="s">
        <v>4</v>
      </c>
      <c r="F1941" s="42" t="s">
        <v>10</v>
      </c>
      <c r="G1941" s="43">
        <v>3</v>
      </c>
      <c r="H1941" s="193">
        <v>0.8</v>
      </c>
    </row>
    <row r="1942" spans="1:8" x14ac:dyDescent="0.25">
      <c r="A1942" s="25" t="str">
        <f t="shared" si="32"/>
        <v>Reg2011Eye - C69FemaleNon-Māori</v>
      </c>
      <c r="B1942" s="42" t="s">
        <v>2</v>
      </c>
      <c r="C1942" s="43">
        <v>2011</v>
      </c>
      <c r="D1942" s="42" t="s">
        <v>278</v>
      </c>
      <c r="E1942" s="42" t="s">
        <v>4</v>
      </c>
      <c r="F1942" s="42" t="s">
        <v>11</v>
      </c>
      <c r="G1942" s="43">
        <v>20</v>
      </c>
      <c r="H1942" s="193">
        <v>0.8</v>
      </c>
    </row>
    <row r="1943" spans="1:8" x14ac:dyDescent="0.25">
      <c r="A1943" s="25" t="str">
        <f t="shared" si="32"/>
        <v>Reg2011Eye - C69MaleAllEth</v>
      </c>
      <c r="B1943" s="42" t="s">
        <v>2</v>
      </c>
      <c r="C1943" s="43">
        <v>2011</v>
      </c>
      <c r="D1943" s="42" t="s">
        <v>278</v>
      </c>
      <c r="E1943" s="42" t="s">
        <v>5</v>
      </c>
      <c r="F1943" s="42" t="s">
        <v>12</v>
      </c>
      <c r="G1943" s="43">
        <v>35</v>
      </c>
      <c r="H1943" s="193">
        <v>1.3</v>
      </c>
    </row>
    <row r="1944" spans="1:8" x14ac:dyDescent="0.25">
      <c r="A1944" s="25" t="str">
        <f t="shared" si="32"/>
        <v>Reg2011Eye - C69MaleMāori</v>
      </c>
      <c r="B1944" s="42" t="s">
        <v>2</v>
      </c>
      <c r="C1944" s="43">
        <v>2011</v>
      </c>
      <c r="D1944" s="42" t="s">
        <v>278</v>
      </c>
      <c r="E1944" s="42" t="s">
        <v>5</v>
      </c>
      <c r="F1944" s="42" t="s">
        <v>10</v>
      </c>
      <c r="G1944" s="43">
        <v>2</v>
      </c>
      <c r="H1944" s="193">
        <v>0.7</v>
      </c>
    </row>
    <row r="1945" spans="1:8" x14ac:dyDescent="0.25">
      <c r="A1945" s="25" t="str">
        <f t="shared" si="32"/>
        <v>Reg2011Eye - C69MaleNon-Māori</v>
      </c>
      <c r="B1945" s="42" t="s">
        <v>2</v>
      </c>
      <c r="C1945" s="43">
        <v>2011</v>
      </c>
      <c r="D1945" s="42" t="s">
        <v>278</v>
      </c>
      <c r="E1945" s="42" t="s">
        <v>5</v>
      </c>
      <c r="F1945" s="42" t="s">
        <v>11</v>
      </c>
      <c r="G1945" s="43">
        <v>33</v>
      </c>
      <c r="H1945" s="193">
        <v>1.5</v>
      </c>
    </row>
    <row r="1946" spans="1:8" x14ac:dyDescent="0.25">
      <c r="A1946" s="25" t="str">
        <f t="shared" si="32"/>
        <v>Reg2011Meninges - C70AllSexAllEth</v>
      </c>
      <c r="B1946" s="42" t="s">
        <v>2</v>
      </c>
      <c r="C1946" s="43">
        <v>2011</v>
      </c>
      <c r="D1946" s="42" t="s">
        <v>29</v>
      </c>
      <c r="E1946" s="42" t="s">
        <v>3</v>
      </c>
      <c r="F1946" s="42" t="s">
        <v>12</v>
      </c>
      <c r="G1946" s="43">
        <v>3</v>
      </c>
      <c r="H1946" s="193">
        <v>0.1</v>
      </c>
    </row>
    <row r="1947" spans="1:8" x14ac:dyDescent="0.25">
      <c r="A1947" s="25" t="str">
        <f t="shared" si="32"/>
        <v>Reg2011Meninges - C70AllSexMāori</v>
      </c>
      <c r="B1947" s="42" t="s">
        <v>2</v>
      </c>
      <c r="C1947" s="43">
        <v>2011</v>
      </c>
      <c r="D1947" s="42" t="s">
        <v>29</v>
      </c>
      <c r="E1947" s="42" t="s">
        <v>3</v>
      </c>
      <c r="F1947" s="42" t="s">
        <v>10</v>
      </c>
      <c r="G1947" s="43">
        <v>0</v>
      </c>
      <c r="H1947" s="193">
        <v>0</v>
      </c>
    </row>
    <row r="1948" spans="1:8" x14ac:dyDescent="0.25">
      <c r="A1948" s="25" t="str">
        <f t="shared" si="32"/>
        <v>Reg2011Meninges - C70AllSexNon-Māori</v>
      </c>
      <c r="B1948" s="42" t="s">
        <v>2</v>
      </c>
      <c r="C1948" s="43">
        <v>2011</v>
      </c>
      <c r="D1948" s="42" t="s">
        <v>29</v>
      </c>
      <c r="E1948" s="42" t="s">
        <v>3</v>
      </c>
      <c r="F1948" s="42" t="s">
        <v>11</v>
      </c>
      <c r="G1948" s="43">
        <v>3</v>
      </c>
      <c r="H1948" s="193">
        <v>0.1</v>
      </c>
    </row>
    <row r="1949" spans="1:8" x14ac:dyDescent="0.25">
      <c r="A1949" s="25" t="str">
        <f t="shared" si="32"/>
        <v>Reg2011Meninges - C70FemaleAllEth</v>
      </c>
      <c r="B1949" s="42" t="s">
        <v>2</v>
      </c>
      <c r="C1949" s="43">
        <v>2011</v>
      </c>
      <c r="D1949" s="42" t="s">
        <v>29</v>
      </c>
      <c r="E1949" s="42" t="s">
        <v>4</v>
      </c>
      <c r="F1949" s="42" t="s">
        <v>12</v>
      </c>
      <c r="G1949" s="43">
        <v>1</v>
      </c>
      <c r="H1949" s="193">
        <v>0</v>
      </c>
    </row>
    <row r="1950" spans="1:8" x14ac:dyDescent="0.25">
      <c r="A1950" s="25" t="str">
        <f t="shared" si="32"/>
        <v>Reg2011Meninges - C70FemaleMāori</v>
      </c>
      <c r="B1950" s="42" t="s">
        <v>2</v>
      </c>
      <c r="C1950" s="43">
        <v>2011</v>
      </c>
      <c r="D1950" s="42" t="s">
        <v>29</v>
      </c>
      <c r="E1950" s="42" t="s">
        <v>4</v>
      </c>
      <c r="F1950" s="42" t="s">
        <v>10</v>
      </c>
      <c r="G1950" s="43">
        <v>0</v>
      </c>
      <c r="H1950" s="193">
        <v>0</v>
      </c>
    </row>
    <row r="1951" spans="1:8" x14ac:dyDescent="0.25">
      <c r="A1951" s="25" t="str">
        <f t="shared" si="32"/>
        <v>Reg2011Meninges - C70FemaleNon-Māori</v>
      </c>
      <c r="B1951" s="42" t="s">
        <v>2</v>
      </c>
      <c r="C1951" s="43">
        <v>2011</v>
      </c>
      <c r="D1951" s="42" t="s">
        <v>29</v>
      </c>
      <c r="E1951" s="42" t="s">
        <v>4</v>
      </c>
      <c r="F1951" s="42" t="s">
        <v>11</v>
      </c>
      <c r="G1951" s="43">
        <v>1</v>
      </c>
      <c r="H1951" s="193">
        <v>0</v>
      </c>
    </row>
    <row r="1952" spans="1:8" x14ac:dyDescent="0.25">
      <c r="A1952" s="25" t="str">
        <f t="shared" si="32"/>
        <v>Reg2011Meninges - C70MaleAllEth</v>
      </c>
      <c r="B1952" s="42" t="s">
        <v>2</v>
      </c>
      <c r="C1952" s="43">
        <v>2011</v>
      </c>
      <c r="D1952" s="42" t="s">
        <v>29</v>
      </c>
      <c r="E1952" s="42" t="s">
        <v>5</v>
      </c>
      <c r="F1952" s="42" t="s">
        <v>12</v>
      </c>
      <c r="G1952" s="43">
        <v>2</v>
      </c>
      <c r="H1952" s="193">
        <v>0.1</v>
      </c>
    </row>
    <row r="1953" spans="1:8" x14ac:dyDescent="0.25">
      <c r="A1953" s="25" t="str">
        <f t="shared" si="32"/>
        <v>Reg2011Meninges - C70MaleMāori</v>
      </c>
      <c r="B1953" s="42" t="s">
        <v>2</v>
      </c>
      <c r="C1953" s="43">
        <v>2011</v>
      </c>
      <c r="D1953" s="42" t="s">
        <v>29</v>
      </c>
      <c r="E1953" s="42" t="s">
        <v>5</v>
      </c>
      <c r="F1953" s="42" t="s">
        <v>10</v>
      </c>
      <c r="G1953" s="43">
        <v>0</v>
      </c>
      <c r="H1953" s="193">
        <v>0</v>
      </c>
    </row>
    <row r="1954" spans="1:8" x14ac:dyDescent="0.25">
      <c r="A1954" s="25" t="str">
        <f t="shared" si="32"/>
        <v>Reg2011Meninges - C70MaleNon-Māori</v>
      </c>
      <c r="B1954" s="42" t="s">
        <v>2</v>
      </c>
      <c r="C1954" s="43">
        <v>2011</v>
      </c>
      <c r="D1954" s="42" t="s">
        <v>29</v>
      </c>
      <c r="E1954" s="42" t="s">
        <v>5</v>
      </c>
      <c r="F1954" s="42" t="s">
        <v>11</v>
      </c>
      <c r="G1954" s="43">
        <v>2</v>
      </c>
      <c r="H1954" s="193">
        <v>0.2</v>
      </c>
    </row>
    <row r="1955" spans="1:8" x14ac:dyDescent="0.25">
      <c r="A1955" s="25" t="str">
        <f t="shared" si="32"/>
        <v>Reg2011Thyroid and other endocrine glands - C73-C75AllSexAllEth</v>
      </c>
      <c r="B1955" s="42" t="s">
        <v>2</v>
      </c>
      <c r="C1955" s="43">
        <v>2011</v>
      </c>
      <c r="D1955" s="42" t="s">
        <v>280</v>
      </c>
      <c r="E1955" s="42" t="s">
        <v>3</v>
      </c>
      <c r="F1955" s="42" t="s">
        <v>12</v>
      </c>
      <c r="G1955" s="43">
        <v>281</v>
      </c>
      <c r="H1955" s="193">
        <v>5.5</v>
      </c>
    </row>
    <row r="1956" spans="1:8" x14ac:dyDescent="0.25">
      <c r="A1956" s="25" t="str">
        <f t="shared" si="32"/>
        <v>Reg2011Thyroid and other endocrine glands - C73-C75AllSexMāori</v>
      </c>
      <c r="B1956" s="42" t="s">
        <v>2</v>
      </c>
      <c r="C1956" s="43">
        <v>2011</v>
      </c>
      <c r="D1956" s="42" t="s">
        <v>280</v>
      </c>
      <c r="E1956" s="42" t="s">
        <v>3</v>
      </c>
      <c r="F1956" s="42" t="s">
        <v>10</v>
      </c>
      <c r="G1956" s="43">
        <v>53</v>
      </c>
      <c r="H1956" s="193">
        <v>9.1</v>
      </c>
    </row>
    <row r="1957" spans="1:8" x14ac:dyDescent="0.25">
      <c r="A1957" s="25" t="str">
        <f t="shared" si="32"/>
        <v>Reg2011Thyroid and other endocrine glands - C73-C75AllSexNon-Māori</v>
      </c>
      <c r="B1957" s="42" t="s">
        <v>2</v>
      </c>
      <c r="C1957" s="43">
        <v>2011</v>
      </c>
      <c r="D1957" s="42" t="s">
        <v>280</v>
      </c>
      <c r="E1957" s="42" t="s">
        <v>3</v>
      </c>
      <c r="F1957" s="42" t="s">
        <v>11</v>
      </c>
      <c r="G1957" s="43">
        <v>228</v>
      </c>
      <c r="H1957" s="193">
        <v>5</v>
      </c>
    </row>
    <row r="1958" spans="1:8" x14ac:dyDescent="0.25">
      <c r="A1958" s="25" t="str">
        <f t="shared" si="32"/>
        <v>Reg2011Thyroid and other endocrine glands - C73-C75FemaleAllEth</v>
      </c>
      <c r="B1958" s="42" t="s">
        <v>2</v>
      </c>
      <c r="C1958" s="43">
        <v>2011</v>
      </c>
      <c r="D1958" s="42" t="s">
        <v>280</v>
      </c>
      <c r="E1958" s="42" t="s">
        <v>4</v>
      </c>
      <c r="F1958" s="42" t="s">
        <v>12</v>
      </c>
      <c r="G1958" s="43">
        <v>200</v>
      </c>
      <c r="H1958" s="193">
        <v>7.6</v>
      </c>
    </row>
    <row r="1959" spans="1:8" x14ac:dyDescent="0.25">
      <c r="A1959" s="25" t="str">
        <f t="shared" ref="A1959:A2022" si="33">B1959&amp;C1959&amp;D1959&amp;E1959&amp;F1959</f>
        <v>Reg2011Thyroid and other endocrine glands - C73-C75FemaleMāori</v>
      </c>
      <c r="B1959" s="42" t="s">
        <v>2</v>
      </c>
      <c r="C1959" s="43">
        <v>2011</v>
      </c>
      <c r="D1959" s="42" t="s">
        <v>280</v>
      </c>
      <c r="E1959" s="42" t="s">
        <v>4</v>
      </c>
      <c r="F1959" s="42" t="s">
        <v>10</v>
      </c>
      <c r="G1959" s="43">
        <v>38</v>
      </c>
      <c r="H1959" s="193">
        <v>11.9</v>
      </c>
    </row>
    <row r="1960" spans="1:8" x14ac:dyDescent="0.25">
      <c r="A1960" s="25" t="str">
        <f t="shared" si="33"/>
        <v>Reg2011Thyroid and other endocrine glands - C73-C75FemaleNon-Māori</v>
      </c>
      <c r="B1960" s="42" t="s">
        <v>2</v>
      </c>
      <c r="C1960" s="43">
        <v>2011</v>
      </c>
      <c r="D1960" s="42" t="s">
        <v>280</v>
      </c>
      <c r="E1960" s="42" t="s">
        <v>4</v>
      </c>
      <c r="F1960" s="42" t="s">
        <v>11</v>
      </c>
      <c r="G1960" s="43">
        <v>162</v>
      </c>
      <c r="H1960" s="193">
        <v>6.9</v>
      </c>
    </row>
    <row r="1961" spans="1:8" x14ac:dyDescent="0.25">
      <c r="A1961" s="25" t="str">
        <f t="shared" si="33"/>
        <v>Reg2011Thyroid and other endocrine glands - C73-C75MaleAllEth</v>
      </c>
      <c r="B1961" s="42" t="s">
        <v>2</v>
      </c>
      <c r="C1961" s="43">
        <v>2011</v>
      </c>
      <c r="D1961" s="42" t="s">
        <v>280</v>
      </c>
      <c r="E1961" s="42" t="s">
        <v>5</v>
      </c>
      <c r="F1961" s="42" t="s">
        <v>12</v>
      </c>
      <c r="G1961" s="43">
        <v>81</v>
      </c>
      <c r="H1961" s="193">
        <v>3.2</v>
      </c>
    </row>
    <row r="1962" spans="1:8" x14ac:dyDescent="0.25">
      <c r="A1962" s="25" t="str">
        <f t="shared" si="33"/>
        <v>Reg2011Thyroid and other endocrine glands - C73-C75MaleMāori</v>
      </c>
      <c r="B1962" s="42" t="s">
        <v>2</v>
      </c>
      <c r="C1962" s="43">
        <v>2011</v>
      </c>
      <c r="D1962" s="42" t="s">
        <v>280</v>
      </c>
      <c r="E1962" s="42" t="s">
        <v>5</v>
      </c>
      <c r="F1962" s="42" t="s">
        <v>10</v>
      </c>
      <c r="G1962" s="43">
        <v>15</v>
      </c>
      <c r="H1962" s="193">
        <v>6</v>
      </c>
    </row>
    <row r="1963" spans="1:8" x14ac:dyDescent="0.25">
      <c r="A1963" s="25" t="str">
        <f t="shared" si="33"/>
        <v>Reg2011Thyroid and other endocrine glands - C73-C75MaleNon-Māori</v>
      </c>
      <c r="B1963" s="42" t="s">
        <v>2</v>
      </c>
      <c r="C1963" s="43">
        <v>2011</v>
      </c>
      <c r="D1963" s="42" t="s">
        <v>280</v>
      </c>
      <c r="E1963" s="42" t="s">
        <v>5</v>
      </c>
      <c r="F1963" s="42" t="s">
        <v>11</v>
      </c>
      <c r="G1963" s="43">
        <v>66</v>
      </c>
      <c r="H1963" s="193">
        <v>3</v>
      </c>
    </row>
    <row r="1964" spans="1:8" x14ac:dyDescent="0.25">
      <c r="A1964" s="25" t="str">
        <f t="shared" si="33"/>
        <v>Reg2011Brain - C71AllSexAllEth</v>
      </c>
      <c r="B1964" s="42" t="s">
        <v>2</v>
      </c>
      <c r="C1964" s="43">
        <v>2011</v>
      </c>
      <c r="D1964" s="42" t="s">
        <v>20</v>
      </c>
      <c r="E1964" s="42" t="s">
        <v>3</v>
      </c>
      <c r="F1964" s="42" t="s">
        <v>12</v>
      </c>
      <c r="G1964" s="43">
        <v>295</v>
      </c>
      <c r="H1964" s="193">
        <v>5.3</v>
      </c>
    </row>
    <row r="1965" spans="1:8" x14ac:dyDescent="0.25">
      <c r="A1965" s="25" t="str">
        <f t="shared" si="33"/>
        <v>Reg2011Brain - C71AllSexMāori</v>
      </c>
      <c r="B1965" s="42" t="s">
        <v>2</v>
      </c>
      <c r="C1965" s="43">
        <v>2011</v>
      </c>
      <c r="D1965" s="42" t="s">
        <v>20</v>
      </c>
      <c r="E1965" s="42" t="s">
        <v>3</v>
      </c>
      <c r="F1965" s="42" t="s">
        <v>10</v>
      </c>
      <c r="G1965" s="43">
        <v>20</v>
      </c>
      <c r="H1965" s="193">
        <v>3.6</v>
      </c>
    </row>
    <row r="1966" spans="1:8" x14ac:dyDescent="0.25">
      <c r="A1966" s="25" t="str">
        <f t="shared" si="33"/>
        <v>Reg2011Brain - C71AllSexNon-Māori</v>
      </c>
      <c r="B1966" s="42" t="s">
        <v>2</v>
      </c>
      <c r="C1966" s="43">
        <v>2011</v>
      </c>
      <c r="D1966" s="42" t="s">
        <v>20</v>
      </c>
      <c r="E1966" s="42" t="s">
        <v>3</v>
      </c>
      <c r="F1966" s="42" t="s">
        <v>11</v>
      </c>
      <c r="G1966" s="43">
        <v>275</v>
      </c>
      <c r="H1966" s="193">
        <v>5.5</v>
      </c>
    </row>
    <row r="1967" spans="1:8" x14ac:dyDescent="0.25">
      <c r="A1967" s="25" t="str">
        <f t="shared" si="33"/>
        <v>Reg2011Brain - C71FemaleAllEth</v>
      </c>
      <c r="B1967" s="42" t="s">
        <v>2</v>
      </c>
      <c r="C1967" s="43">
        <v>2011</v>
      </c>
      <c r="D1967" s="42" t="s">
        <v>20</v>
      </c>
      <c r="E1967" s="42" t="s">
        <v>4</v>
      </c>
      <c r="F1967" s="42" t="s">
        <v>12</v>
      </c>
      <c r="G1967" s="43">
        <v>115</v>
      </c>
      <c r="H1967" s="193">
        <v>3.9</v>
      </c>
    </row>
    <row r="1968" spans="1:8" x14ac:dyDescent="0.25">
      <c r="A1968" s="25" t="str">
        <f t="shared" si="33"/>
        <v>Reg2011Brain - C71FemaleMāori</v>
      </c>
      <c r="B1968" s="42" t="s">
        <v>2</v>
      </c>
      <c r="C1968" s="43">
        <v>2011</v>
      </c>
      <c r="D1968" s="42" t="s">
        <v>20</v>
      </c>
      <c r="E1968" s="42" t="s">
        <v>4</v>
      </c>
      <c r="F1968" s="42" t="s">
        <v>10</v>
      </c>
      <c r="G1968" s="43">
        <v>5</v>
      </c>
      <c r="H1968" s="193">
        <v>1.5</v>
      </c>
    </row>
    <row r="1969" spans="1:8" x14ac:dyDescent="0.25">
      <c r="A1969" s="25" t="str">
        <f t="shared" si="33"/>
        <v>Reg2011Brain - C71FemaleNon-Māori</v>
      </c>
      <c r="B1969" s="42" t="s">
        <v>2</v>
      </c>
      <c r="C1969" s="43">
        <v>2011</v>
      </c>
      <c r="D1969" s="42" t="s">
        <v>20</v>
      </c>
      <c r="E1969" s="42" t="s">
        <v>4</v>
      </c>
      <c r="F1969" s="42" t="s">
        <v>11</v>
      </c>
      <c r="G1969" s="43">
        <v>110</v>
      </c>
      <c r="H1969" s="193">
        <v>4.2</v>
      </c>
    </row>
    <row r="1970" spans="1:8" x14ac:dyDescent="0.25">
      <c r="A1970" s="25" t="str">
        <f t="shared" si="33"/>
        <v>Reg2011Brain - C71MaleAllEth</v>
      </c>
      <c r="B1970" s="42" t="s">
        <v>2</v>
      </c>
      <c r="C1970" s="43">
        <v>2011</v>
      </c>
      <c r="D1970" s="42" t="s">
        <v>20</v>
      </c>
      <c r="E1970" s="42" t="s">
        <v>5</v>
      </c>
      <c r="F1970" s="42" t="s">
        <v>12</v>
      </c>
      <c r="G1970" s="43">
        <v>180</v>
      </c>
      <c r="H1970" s="193">
        <v>6.8</v>
      </c>
    </row>
    <row r="1971" spans="1:8" x14ac:dyDescent="0.25">
      <c r="A1971" s="25" t="str">
        <f t="shared" si="33"/>
        <v>Reg2011Brain - C71MaleMāori</v>
      </c>
      <c r="B1971" s="42" t="s">
        <v>2</v>
      </c>
      <c r="C1971" s="43">
        <v>2011</v>
      </c>
      <c r="D1971" s="42" t="s">
        <v>20</v>
      </c>
      <c r="E1971" s="42" t="s">
        <v>5</v>
      </c>
      <c r="F1971" s="42" t="s">
        <v>10</v>
      </c>
      <c r="G1971" s="43">
        <v>15</v>
      </c>
      <c r="H1971" s="193">
        <v>5.9</v>
      </c>
    </row>
    <row r="1972" spans="1:8" x14ac:dyDescent="0.25">
      <c r="A1972" s="25" t="str">
        <f t="shared" si="33"/>
        <v>Reg2011Brain - C71MaleNon-Māori</v>
      </c>
      <c r="B1972" s="42" t="s">
        <v>2</v>
      </c>
      <c r="C1972" s="43">
        <v>2011</v>
      </c>
      <c r="D1972" s="42" t="s">
        <v>20</v>
      </c>
      <c r="E1972" s="42" t="s">
        <v>5</v>
      </c>
      <c r="F1972" s="42" t="s">
        <v>11</v>
      </c>
      <c r="G1972" s="43">
        <v>165</v>
      </c>
      <c r="H1972" s="193">
        <v>6.9</v>
      </c>
    </row>
    <row r="1973" spans="1:8" x14ac:dyDescent="0.25">
      <c r="A1973" s="25" t="str">
        <f t="shared" si="33"/>
        <v>Reg2011Other central nervous system - C72AllSexAllEth</v>
      </c>
      <c r="B1973" s="42" t="s">
        <v>2</v>
      </c>
      <c r="C1973" s="43">
        <v>2011</v>
      </c>
      <c r="D1973" s="42" t="s">
        <v>279</v>
      </c>
      <c r="E1973" s="42" t="s">
        <v>3</v>
      </c>
      <c r="F1973" s="42" t="s">
        <v>12</v>
      </c>
      <c r="G1973" s="43">
        <v>8</v>
      </c>
      <c r="H1973" s="193">
        <v>0.2</v>
      </c>
    </row>
    <row r="1974" spans="1:8" x14ac:dyDescent="0.25">
      <c r="A1974" s="25" t="str">
        <f t="shared" si="33"/>
        <v>Reg2011Other central nervous system - C72AllSexMāori</v>
      </c>
      <c r="B1974" s="42" t="s">
        <v>2</v>
      </c>
      <c r="C1974" s="43">
        <v>2011</v>
      </c>
      <c r="D1974" s="42" t="s">
        <v>279</v>
      </c>
      <c r="E1974" s="42" t="s">
        <v>3</v>
      </c>
      <c r="F1974" s="42" t="s">
        <v>10</v>
      </c>
      <c r="G1974" s="43">
        <v>0</v>
      </c>
      <c r="H1974" s="193">
        <v>0</v>
      </c>
    </row>
    <row r="1975" spans="1:8" x14ac:dyDescent="0.25">
      <c r="A1975" s="25" t="str">
        <f t="shared" si="33"/>
        <v>Reg2011Other central nervous system - C72AllSexNon-Māori</v>
      </c>
      <c r="B1975" s="42" t="s">
        <v>2</v>
      </c>
      <c r="C1975" s="43">
        <v>2011</v>
      </c>
      <c r="D1975" s="42" t="s">
        <v>279</v>
      </c>
      <c r="E1975" s="42" t="s">
        <v>3</v>
      </c>
      <c r="F1975" s="42" t="s">
        <v>11</v>
      </c>
      <c r="G1975" s="43">
        <v>8</v>
      </c>
      <c r="H1975" s="193">
        <v>0.2</v>
      </c>
    </row>
    <row r="1976" spans="1:8" x14ac:dyDescent="0.25">
      <c r="A1976" s="25" t="str">
        <f t="shared" si="33"/>
        <v>Reg2011Other central nervous system - C72FemaleAllEth</v>
      </c>
      <c r="B1976" s="42" t="s">
        <v>2</v>
      </c>
      <c r="C1976" s="43">
        <v>2011</v>
      </c>
      <c r="D1976" s="42" t="s">
        <v>279</v>
      </c>
      <c r="E1976" s="42" t="s">
        <v>4</v>
      </c>
      <c r="F1976" s="42" t="s">
        <v>12</v>
      </c>
      <c r="G1976" s="43">
        <v>7</v>
      </c>
      <c r="H1976" s="193">
        <v>0.3</v>
      </c>
    </row>
    <row r="1977" spans="1:8" x14ac:dyDescent="0.25">
      <c r="A1977" s="25" t="str">
        <f t="shared" si="33"/>
        <v>Reg2011Other central nervous system - C72FemaleMāori</v>
      </c>
      <c r="B1977" s="42" t="s">
        <v>2</v>
      </c>
      <c r="C1977" s="43">
        <v>2011</v>
      </c>
      <c r="D1977" s="42" t="s">
        <v>279</v>
      </c>
      <c r="E1977" s="42" t="s">
        <v>4</v>
      </c>
      <c r="F1977" s="42" t="s">
        <v>10</v>
      </c>
      <c r="G1977" s="43">
        <v>0</v>
      </c>
      <c r="H1977" s="193">
        <v>0</v>
      </c>
    </row>
    <row r="1978" spans="1:8" x14ac:dyDescent="0.25">
      <c r="A1978" s="25" t="str">
        <f t="shared" si="33"/>
        <v>Reg2011Other central nervous system - C72FemaleNon-Māori</v>
      </c>
      <c r="B1978" s="42" t="s">
        <v>2</v>
      </c>
      <c r="C1978" s="43">
        <v>2011</v>
      </c>
      <c r="D1978" s="42" t="s">
        <v>279</v>
      </c>
      <c r="E1978" s="42" t="s">
        <v>4</v>
      </c>
      <c r="F1978" s="42" t="s">
        <v>11</v>
      </c>
      <c r="G1978" s="43">
        <v>7</v>
      </c>
      <c r="H1978" s="193">
        <v>0.4</v>
      </c>
    </row>
    <row r="1979" spans="1:8" x14ac:dyDescent="0.25">
      <c r="A1979" s="25" t="str">
        <f t="shared" si="33"/>
        <v>Reg2011Other central nervous system - C72MaleAllEth</v>
      </c>
      <c r="B1979" s="42" t="s">
        <v>2</v>
      </c>
      <c r="C1979" s="43">
        <v>2011</v>
      </c>
      <c r="D1979" s="42" t="s">
        <v>279</v>
      </c>
      <c r="E1979" s="42" t="s">
        <v>5</v>
      </c>
      <c r="F1979" s="42" t="s">
        <v>12</v>
      </c>
      <c r="G1979" s="43">
        <v>1</v>
      </c>
      <c r="H1979" s="193">
        <v>0.1</v>
      </c>
    </row>
    <row r="1980" spans="1:8" x14ac:dyDescent="0.25">
      <c r="A1980" s="25" t="str">
        <f t="shared" si="33"/>
        <v>Reg2011Other central nervous system - C72MaleMāori</v>
      </c>
      <c r="B1980" s="42" t="s">
        <v>2</v>
      </c>
      <c r="C1980" s="43">
        <v>2011</v>
      </c>
      <c r="D1980" s="42" t="s">
        <v>279</v>
      </c>
      <c r="E1980" s="42" t="s">
        <v>5</v>
      </c>
      <c r="F1980" s="42" t="s">
        <v>10</v>
      </c>
      <c r="G1980" s="43">
        <v>0</v>
      </c>
      <c r="H1980" s="193">
        <v>0</v>
      </c>
    </row>
    <row r="1981" spans="1:8" x14ac:dyDescent="0.25">
      <c r="A1981" s="25" t="str">
        <f t="shared" si="33"/>
        <v>Reg2011Other central nervous system - C72MaleNon-Māori</v>
      </c>
      <c r="B1981" s="42" t="s">
        <v>2</v>
      </c>
      <c r="C1981" s="43">
        <v>2011</v>
      </c>
      <c r="D1981" s="42" t="s">
        <v>279</v>
      </c>
      <c r="E1981" s="42" t="s">
        <v>5</v>
      </c>
      <c r="F1981" s="42" t="s">
        <v>11</v>
      </c>
      <c r="G1981" s="43">
        <v>1</v>
      </c>
      <c r="H1981" s="193">
        <v>0.1</v>
      </c>
    </row>
    <row r="1982" spans="1:8" x14ac:dyDescent="0.25">
      <c r="A1982" s="25" t="str">
        <f t="shared" si="33"/>
        <v>Reg2011Thyroid - C73AllSexAllEth</v>
      </c>
      <c r="B1982" s="42" t="s">
        <v>2</v>
      </c>
      <c r="C1982" s="43">
        <v>2011</v>
      </c>
      <c r="D1982" s="42" t="s">
        <v>281</v>
      </c>
      <c r="E1982" s="42" t="s">
        <v>3</v>
      </c>
      <c r="F1982" s="42" t="s">
        <v>12</v>
      </c>
      <c r="G1982" s="43">
        <v>264</v>
      </c>
      <c r="H1982" s="193">
        <v>5.0999999999999996</v>
      </c>
    </row>
    <row r="1983" spans="1:8" x14ac:dyDescent="0.25">
      <c r="A1983" s="25" t="str">
        <f t="shared" si="33"/>
        <v>Reg2011Thyroid - C73AllSexMāori</v>
      </c>
      <c r="B1983" s="42" t="s">
        <v>2</v>
      </c>
      <c r="C1983" s="43">
        <v>2011</v>
      </c>
      <c r="D1983" s="42" t="s">
        <v>281</v>
      </c>
      <c r="E1983" s="42" t="s">
        <v>3</v>
      </c>
      <c r="F1983" s="42" t="s">
        <v>10</v>
      </c>
      <c r="G1983" s="43">
        <v>46</v>
      </c>
      <c r="H1983" s="193">
        <v>8</v>
      </c>
    </row>
    <row r="1984" spans="1:8" x14ac:dyDescent="0.25">
      <c r="A1984" s="25" t="str">
        <f t="shared" si="33"/>
        <v>Reg2011Thyroid - C73AllSexNon-Māori</v>
      </c>
      <c r="B1984" s="42" t="s">
        <v>2</v>
      </c>
      <c r="C1984" s="43">
        <v>2011</v>
      </c>
      <c r="D1984" s="42" t="s">
        <v>281</v>
      </c>
      <c r="E1984" s="42" t="s">
        <v>3</v>
      </c>
      <c r="F1984" s="42" t="s">
        <v>11</v>
      </c>
      <c r="G1984" s="43">
        <v>218</v>
      </c>
      <c r="H1984" s="193">
        <v>4.8</v>
      </c>
    </row>
    <row r="1985" spans="1:8" x14ac:dyDescent="0.25">
      <c r="A1985" s="25" t="str">
        <f t="shared" si="33"/>
        <v>Reg2011Thyroid - C73FemaleAllEth</v>
      </c>
      <c r="B1985" s="42" t="s">
        <v>2</v>
      </c>
      <c r="C1985" s="43">
        <v>2011</v>
      </c>
      <c r="D1985" s="42" t="s">
        <v>281</v>
      </c>
      <c r="E1985" s="42" t="s">
        <v>4</v>
      </c>
      <c r="F1985" s="42" t="s">
        <v>12</v>
      </c>
      <c r="G1985" s="43">
        <v>191</v>
      </c>
      <c r="H1985" s="193">
        <v>7.3</v>
      </c>
    </row>
    <row r="1986" spans="1:8" x14ac:dyDescent="0.25">
      <c r="A1986" s="25" t="str">
        <f t="shared" si="33"/>
        <v>Reg2011Thyroid - C73FemaleMāori</v>
      </c>
      <c r="B1986" s="42" t="s">
        <v>2</v>
      </c>
      <c r="C1986" s="43">
        <v>2011</v>
      </c>
      <c r="D1986" s="42" t="s">
        <v>281</v>
      </c>
      <c r="E1986" s="42" t="s">
        <v>4</v>
      </c>
      <c r="F1986" s="42" t="s">
        <v>10</v>
      </c>
      <c r="G1986" s="43">
        <v>33</v>
      </c>
      <c r="H1986" s="193">
        <v>10.5</v>
      </c>
    </row>
    <row r="1987" spans="1:8" x14ac:dyDescent="0.25">
      <c r="A1987" s="25" t="str">
        <f t="shared" si="33"/>
        <v>Reg2011Thyroid - C73FemaleNon-Māori</v>
      </c>
      <c r="B1987" s="42" t="s">
        <v>2</v>
      </c>
      <c r="C1987" s="43">
        <v>2011</v>
      </c>
      <c r="D1987" s="42" t="s">
        <v>281</v>
      </c>
      <c r="E1987" s="42" t="s">
        <v>4</v>
      </c>
      <c r="F1987" s="42" t="s">
        <v>11</v>
      </c>
      <c r="G1987" s="43">
        <v>158</v>
      </c>
      <c r="H1987" s="193">
        <v>6.8</v>
      </c>
    </row>
    <row r="1988" spans="1:8" x14ac:dyDescent="0.25">
      <c r="A1988" s="25" t="str">
        <f t="shared" si="33"/>
        <v>Reg2011Thyroid - C73MaleAllEth</v>
      </c>
      <c r="B1988" s="42" t="s">
        <v>2</v>
      </c>
      <c r="C1988" s="43">
        <v>2011</v>
      </c>
      <c r="D1988" s="42" t="s">
        <v>281</v>
      </c>
      <c r="E1988" s="42" t="s">
        <v>5</v>
      </c>
      <c r="F1988" s="42" t="s">
        <v>12</v>
      </c>
      <c r="G1988" s="43">
        <v>73</v>
      </c>
      <c r="H1988" s="193">
        <v>2.9</v>
      </c>
    </row>
    <row r="1989" spans="1:8" x14ac:dyDescent="0.25">
      <c r="A1989" s="25" t="str">
        <f t="shared" si="33"/>
        <v>Reg2011Thyroid - C73MaleMāori</v>
      </c>
      <c r="B1989" s="42" t="s">
        <v>2</v>
      </c>
      <c r="C1989" s="43">
        <v>2011</v>
      </c>
      <c r="D1989" s="42" t="s">
        <v>281</v>
      </c>
      <c r="E1989" s="42" t="s">
        <v>5</v>
      </c>
      <c r="F1989" s="42" t="s">
        <v>10</v>
      </c>
      <c r="G1989" s="43">
        <v>13</v>
      </c>
      <c r="H1989" s="193">
        <v>5.2</v>
      </c>
    </row>
    <row r="1990" spans="1:8" x14ac:dyDescent="0.25">
      <c r="A1990" s="25" t="str">
        <f t="shared" si="33"/>
        <v>Reg2011Thyroid - C73MaleNon-Māori</v>
      </c>
      <c r="B1990" s="42" t="s">
        <v>2</v>
      </c>
      <c r="C1990" s="43">
        <v>2011</v>
      </c>
      <c r="D1990" s="42" t="s">
        <v>281</v>
      </c>
      <c r="E1990" s="42" t="s">
        <v>5</v>
      </c>
      <c r="F1990" s="42" t="s">
        <v>11</v>
      </c>
      <c r="G1990" s="43">
        <v>60</v>
      </c>
      <c r="H1990" s="193">
        <v>2.7</v>
      </c>
    </row>
    <row r="1991" spans="1:8" x14ac:dyDescent="0.25">
      <c r="A1991" s="25" t="str">
        <f t="shared" si="33"/>
        <v>Reg2011Adrenal gland - C74AllSexAllEth</v>
      </c>
      <c r="B1991" s="42" t="s">
        <v>2</v>
      </c>
      <c r="C1991" s="43">
        <v>2011</v>
      </c>
      <c r="D1991" s="42" t="s">
        <v>282</v>
      </c>
      <c r="E1991" s="42" t="s">
        <v>3</v>
      </c>
      <c r="F1991" s="42" t="s">
        <v>12</v>
      </c>
      <c r="G1991" s="43">
        <v>9</v>
      </c>
      <c r="H1991" s="193">
        <v>0.2</v>
      </c>
    </row>
    <row r="1992" spans="1:8" x14ac:dyDescent="0.25">
      <c r="A1992" s="25" t="str">
        <f t="shared" si="33"/>
        <v>Reg2011Adrenal gland - C74AllSexMāori</v>
      </c>
      <c r="B1992" s="42" t="s">
        <v>2</v>
      </c>
      <c r="C1992" s="43">
        <v>2011</v>
      </c>
      <c r="D1992" s="42" t="s">
        <v>282</v>
      </c>
      <c r="E1992" s="42" t="s">
        <v>3</v>
      </c>
      <c r="F1992" s="42" t="s">
        <v>10</v>
      </c>
      <c r="G1992" s="43">
        <v>5</v>
      </c>
      <c r="H1992" s="193">
        <v>0.9</v>
      </c>
    </row>
    <row r="1993" spans="1:8" x14ac:dyDescent="0.25">
      <c r="A1993" s="25" t="str">
        <f t="shared" si="33"/>
        <v>Reg2011Adrenal gland - C74AllSexNon-Māori</v>
      </c>
      <c r="B1993" s="42" t="s">
        <v>2</v>
      </c>
      <c r="C1993" s="43">
        <v>2011</v>
      </c>
      <c r="D1993" s="42" t="s">
        <v>282</v>
      </c>
      <c r="E1993" s="42" t="s">
        <v>3</v>
      </c>
      <c r="F1993" s="42" t="s">
        <v>11</v>
      </c>
      <c r="G1993" s="43">
        <v>4</v>
      </c>
      <c r="H1993" s="193">
        <v>0.1</v>
      </c>
    </row>
    <row r="1994" spans="1:8" x14ac:dyDescent="0.25">
      <c r="A1994" s="25" t="str">
        <f t="shared" si="33"/>
        <v>Reg2011Adrenal gland - C74FemaleAllEth</v>
      </c>
      <c r="B1994" s="42" t="s">
        <v>2</v>
      </c>
      <c r="C1994" s="43">
        <v>2011</v>
      </c>
      <c r="D1994" s="42" t="s">
        <v>282</v>
      </c>
      <c r="E1994" s="42" t="s">
        <v>4</v>
      </c>
      <c r="F1994" s="42" t="s">
        <v>12</v>
      </c>
      <c r="G1994" s="43">
        <v>4</v>
      </c>
      <c r="H1994" s="193">
        <v>0.2</v>
      </c>
    </row>
    <row r="1995" spans="1:8" x14ac:dyDescent="0.25">
      <c r="A1995" s="25" t="str">
        <f t="shared" si="33"/>
        <v>Reg2011Adrenal gland - C74FemaleMāori</v>
      </c>
      <c r="B1995" s="42" t="s">
        <v>2</v>
      </c>
      <c r="C1995" s="43">
        <v>2011</v>
      </c>
      <c r="D1995" s="42" t="s">
        <v>282</v>
      </c>
      <c r="E1995" s="42" t="s">
        <v>4</v>
      </c>
      <c r="F1995" s="42" t="s">
        <v>10</v>
      </c>
      <c r="G1995" s="43">
        <v>3</v>
      </c>
      <c r="H1995" s="193">
        <v>0.9</v>
      </c>
    </row>
    <row r="1996" spans="1:8" x14ac:dyDescent="0.25">
      <c r="A1996" s="25" t="str">
        <f t="shared" si="33"/>
        <v>Reg2011Adrenal gland - C74FemaleNon-Māori</v>
      </c>
      <c r="B1996" s="42" t="s">
        <v>2</v>
      </c>
      <c r="C1996" s="43">
        <v>2011</v>
      </c>
      <c r="D1996" s="42" t="s">
        <v>282</v>
      </c>
      <c r="E1996" s="42" t="s">
        <v>4</v>
      </c>
      <c r="F1996" s="42" t="s">
        <v>11</v>
      </c>
      <c r="G1996" s="43">
        <v>1</v>
      </c>
      <c r="H1996" s="193">
        <v>0</v>
      </c>
    </row>
    <row r="1997" spans="1:8" x14ac:dyDescent="0.25">
      <c r="A1997" s="25" t="str">
        <f t="shared" si="33"/>
        <v>Reg2011Adrenal gland - C74MaleAllEth</v>
      </c>
      <c r="B1997" s="42" t="s">
        <v>2</v>
      </c>
      <c r="C1997" s="43">
        <v>2011</v>
      </c>
      <c r="D1997" s="42" t="s">
        <v>282</v>
      </c>
      <c r="E1997" s="42" t="s">
        <v>5</v>
      </c>
      <c r="F1997" s="42" t="s">
        <v>12</v>
      </c>
      <c r="G1997" s="43">
        <v>5</v>
      </c>
      <c r="H1997" s="193">
        <v>0.2</v>
      </c>
    </row>
    <row r="1998" spans="1:8" x14ac:dyDescent="0.25">
      <c r="A1998" s="25" t="str">
        <f t="shared" si="33"/>
        <v>Reg2011Adrenal gland - C74MaleMāori</v>
      </c>
      <c r="B1998" s="42" t="s">
        <v>2</v>
      </c>
      <c r="C1998" s="43">
        <v>2011</v>
      </c>
      <c r="D1998" s="42" t="s">
        <v>282</v>
      </c>
      <c r="E1998" s="42" t="s">
        <v>5</v>
      </c>
      <c r="F1998" s="42" t="s">
        <v>10</v>
      </c>
      <c r="G1998" s="43">
        <v>2</v>
      </c>
      <c r="H1998" s="193">
        <v>0.8</v>
      </c>
    </row>
    <row r="1999" spans="1:8" x14ac:dyDescent="0.25">
      <c r="A1999" s="25" t="str">
        <f t="shared" si="33"/>
        <v>Reg2011Adrenal gland - C74MaleNon-Māori</v>
      </c>
      <c r="B1999" s="42" t="s">
        <v>2</v>
      </c>
      <c r="C1999" s="43">
        <v>2011</v>
      </c>
      <c r="D1999" s="42" t="s">
        <v>282</v>
      </c>
      <c r="E1999" s="42" t="s">
        <v>5</v>
      </c>
      <c r="F1999" s="42" t="s">
        <v>11</v>
      </c>
      <c r="G1999" s="43">
        <v>3</v>
      </c>
      <c r="H1999" s="193">
        <v>0.2</v>
      </c>
    </row>
    <row r="2000" spans="1:8" x14ac:dyDescent="0.25">
      <c r="A2000" s="25" t="str">
        <f t="shared" si="33"/>
        <v>Reg2011Other endocrine glands - C75AllSexAllEth</v>
      </c>
      <c r="B2000" s="42" t="s">
        <v>2</v>
      </c>
      <c r="C2000" s="43">
        <v>2011</v>
      </c>
      <c r="D2000" s="42" t="s">
        <v>283</v>
      </c>
      <c r="E2000" s="42" t="s">
        <v>3</v>
      </c>
      <c r="F2000" s="42" t="s">
        <v>12</v>
      </c>
      <c r="G2000" s="43">
        <v>8</v>
      </c>
      <c r="H2000" s="193">
        <v>0.2</v>
      </c>
    </row>
    <row r="2001" spans="1:8" x14ac:dyDescent="0.25">
      <c r="A2001" s="25" t="str">
        <f t="shared" si="33"/>
        <v>Reg2011Other endocrine glands - C75AllSexMāori</v>
      </c>
      <c r="B2001" s="42" t="s">
        <v>2</v>
      </c>
      <c r="C2001" s="43">
        <v>2011</v>
      </c>
      <c r="D2001" s="42" t="s">
        <v>283</v>
      </c>
      <c r="E2001" s="42" t="s">
        <v>3</v>
      </c>
      <c r="F2001" s="42" t="s">
        <v>10</v>
      </c>
      <c r="G2001" s="43">
        <v>2</v>
      </c>
      <c r="H2001" s="193">
        <v>0.2</v>
      </c>
    </row>
    <row r="2002" spans="1:8" x14ac:dyDescent="0.25">
      <c r="A2002" s="25" t="str">
        <f t="shared" si="33"/>
        <v>Reg2011Other endocrine glands - C75AllSexNon-Māori</v>
      </c>
      <c r="B2002" s="42" t="s">
        <v>2</v>
      </c>
      <c r="C2002" s="43">
        <v>2011</v>
      </c>
      <c r="D2002" s="42" t="s">
        <v>283</v>
      </c>
      <c r="E2002" s="42" t="s">
        <v>3</v>
      </c>
      <c r="F2002" s="42" t="s">
        <v>11</v>
      </c>
      <c r="G2002" s="43">
        <v>6</v>
      </c>
      <c r="H2002" s="193">
        <v>0.1</v>
      </c>
    </row>
    <row r="2003" spans="1:8" x14ac:dyDescent="0.25">
      <c r="A2003" s="25" t="str">
        <f t="shared" si="33"/>
        <v>Reg2011Other endocrine glands - C75FemaleAllEth</v>
      </c>
      <c r="B2003" s="42" t="s">
        <v>2</v>
      </c>
      <c r="C2003" s="43">
        <v>2011</v>
      </c>
      <c r="D2003" s="42" t="s">
        <v>283</v>
      </c>
      <c r="E2003" s="42" t="s">
        <v>4</v>
      </c>
      <c r="F2003" s="42" t="s">
        <v>12</v>
      </c>
      <c r="G2003" s="43">
        <v>5</v>
      </c>
      <c r="H2003" s="193">
        <v>0.2</v>
      </c>
    </row>
    <row r="2004" spans="1:8" x14ac:dyDescent="0.25">
      <c r="A2004" s="25" t="str">
        <f t="shared" si="33"/>
        <v>Reg2011Other endocrine glands - C75FemaleMāori</v>
      </c>
      <c r="B2004" s="42" t="s">
        <v>2</v>
      </c>
      <c r="C2004" s="43">
        <v>2011</v>
      </c>
      <c r="D2004" s="42" t="s">
        <v>283</v>
      </c>
      <c r="E2004" s="42" t="s">
        <v>4</v>
      </c>
      <c r="F2004" s="42" t="s">
        <v>10</v>
      </c>
      <c r="G2004" s="43">
        <v>2</v>
      </c>
      <c r="H2004" s="193">
        <v>0.5</v>
      </c>
    </row>
    <row r="2005" spans="1:8" x14ac:dyDescent="0.25">
      <c r="A2005" s="25" t="str">
        <f t="shared" si="33"/>
        <v>Reg2011Other endocrine glands - C75FemaleNon-Māori</v>
      </c>
      <c r="B2005" s="42" t="s">
        <v>2</v>
      </c>
      <c r="C2005" s="43">
        <v>2011</v>
      </c>
      <c r="D2005" s="42" t="s">
        <v>283</v>
      </c>
      <c r="E2005" s="42" t="s">
        <v>4</v>
      </c>
      <c r="F2005" s="42" t="s">
        <v>11</v>
      </c>
      <c r="G2005" s="43">
        <v>3</v>
      </c>
      <c r="H2005" s="193">
        <v>0.1</v>
      </c>
    </row>
    <row r="2006" spans="1:8" x14ac:dyDescent="0.25">
      <c r="A2006" s="25" t="str">
        <f t="shared" si="33"/>
        <v>Reg2011Other endocrine glands - C75MaleAllEth</v>
      </c>
      <c r="B2006" s="42" t="s">
        <v>2</v>
      </c>
      <c r="C2006" s="43">
        <v>2011</v>
      </c>
      <c r="D2006" s="42" t="s">
        <v>283</v>
      </c>
      <c r="E2006" s="42" t="s">
        <v>5</v>
      </c>
      <c r="F2006" s="42" t="s">
        <v>12</v>
      </c>
      <c r="G2006" s="43">
        <v>3</v>
      </c>
      <c r="H2006" s="193">
        <v>0.1</v>
      </c>
    </row>
    <row r="2007" spans="1:8" x14ac:dyDescent="0.25">
      <c r="A2007" s="25" t="str">
        <f t="shared" si="33"/>
        <v>Reg2011Other endocrine glands - C75MaleMāori</v>
      </c>
      <c r="B2007" s="42" t="s">
        <v>2</v>
      </c>
      <c r="C2007" s="43">
        <v>2011</v>
      </c>
      <c r="D2007" s="42" t="s">
        <v>283</v>
      </c>
      <c r="E2007" s="42" t="s">
        <v>5</v>
      </c>
      <c r="F2007" s="42" t="s">
        <v>10</v>
      </c>
      <c r="G2007" s="43">
        <v>0</v>
      </c>
      <c r="H2007" s="193">
        <v>0</v>
      </c>
    </row>
    <row r="2008" spans="1:8" x14ac:dyDescent="0.25">
      <c r="A2008" s="25" t="str">
        <f t="shared" si="33"/>
        <v>Reg2011Other endocrine glands - C75MaleNon-Māori</v>
      </c>
      <c r="B2008" s="42" t="s">
        <v>2</v>
      </c>
      <c r="C2008" s="43">
        <v>2011</v>
      </c>
      <c r="D2008" s="42" t="s">
        <v>283</v>
      </c>
      <c r="E2008" s="42" t="s">
        <v>5</v>
      </c>
      <c r="F2008" s="42" t="s">
        <v>11</v>
      </c>
      <c r="G2008" s="43">
        <v>3</v>
      </c>
      <c r="H2008" s="193">
        <v>0.1</v>
      </c>
    </row>
    <row r="2009" spans="1:8" x14ac:dyDescent="0.25">
      <c r="A2009" s="25" t="str">
        <f t="shared" si="33"/>
        <v>Reg2011Ill-defined, secondary and unspecified sites - C76-C80AllSexAllEth</v>
      </c>
      <c r="B2009" s="42" t="s">
        <v>2</v>
      </c>
      <c r="C2009" s="43">
        <v>2011</v>
      </c>
      <c r="D2009" s="42" t="s">
        <v>284</v>
      </c>
      <c r="E2009" s="42" t="s">
        <v>3</v>
      </c>
      <c r="F2009" s="42" t="s">
        <v>12</v>
      </c>
      <c r="G2009" s="43">
        <v>466</v>
      </c>
      <c r="H2009" s="193">
        <v>6.3</v>
      </c>
    </row>
    <row r="2010" spans="1:8" x14ac:dyDescent="0.25">
      <c r="A2010" s="25" t="str">
        <f t="shared" si="33"/>
        <v>Reg2011Ill-defined, secondary and unspecified sites - C76-C80AllSexMāori</v>
      </c>
      <c r="B2010" s="42" t="s">
        <v>2</v>
      </c>
      <c r="C2010" s="43">
        <v>2011</v>
      </c>
      <c r="D2010" s="42" t="s">
        <v>284</v>
      </c>
      <c r="E2010" s="42" t="s">
        <v>3</v>
      </c>
      <c r="F2010" s="42" t="s">
        <v>10</v>
      </c>
      <c r="G2010" s="43">
        <v>47</v>
      </c>
      <c r="H2010" s="193">
        <v>10.5</v>
      </c>
    </row>
    <row r="2011" spans="1:8" x14ac:dyDescent="0.25">
      <c r="A2011" s="25" t="str">
        <f t="shared" si="33"/>
        <v>Reg2011Ill-defined, secondary and unspecified sites - C76-C80AllSexNon-Māori</v>
      </c>
      <c r="B2011" s="42" t="s">
        <v>2</v>
      </c>
      <c r="C2011" s="43">
        <v>2011</v>
      </c>
      <c r="D2011" s="42" t="s">
        <v>284</v>
      </c>
      <c r="E2011" s="42" t="s">
        <v>3</v>
      </c>
      <c r="F2011" s="42" t="s">
        <v>11</v>
      </c>
      <c r="G2011" s="43">
        <v>419</v>
      </c>
      <c r="H2011" s="193">
        <v>5.9</v>
      </c>
    </row>
    <row r="2012" spans="1:8" x14ac:dyDescent="0.25">
      <c r="A2012" s="25" t="str">
        <f t="shared" si="33"/>
        <v>Reg2011Ill-defined, secondary and unspecified sites - C76-C80FemaleAllEth</v>
      </c>
      <c r="B2012" s="42" t="s">
        <v>2</v>
      </c>
      <c r="C2012" s="43">
        <v>2011</v>
      </c>
      <c r="D2012" s="42" t="s">
        <v>284</v>
      </c>
      <c r="E2012" s="42" t="s">
        <v>4</v>
      </c>
      <c r="F2012" s="42" t="s">
        <v>12</v>
      </c>
      <c r="G2012" s="43">
        <v>245</v>
      </c>
      <c r="H2012" s="193">
        <v>5.9</v>
      </c>
    </row>
    <row r="2013" spans="1:8" x14ac:dyDescent="0.25">
      <c r="A2013" s="25" t="str">
        <f t="shared" si="33"/>
        <v>Reg2011Ill-defined, secondary and unspecified sites - C76-C80FemaleMāori</v>
      </c>
      <c r="B2013" s="42" t="s">
        <v>2</v>
      </c>
      <c r="C2013" s="43">
        <v>2011</v>
      </c>
      <c r="D2013" s="42" t="s">
        <v>284</v>
      </c>
      <c r="E2013" s="42" t="s">
        <v>4</v>
      </c>
      <c r="F2013" s="42" t="s">
        <v>10</v>
      </c>
      <c r="G2013" s="43">
        <v>26</v>
      </c>
      <c r="H2013" s="193">
        <v>10.6</v>
      </c>
    </row>
    <row r="2014" spans="1:8" x14ac:dyDescent="0.25">
      <c r="A2014" s="25" t="str">
        <f t="shared" si="33"/>
        <v>Reg2011Ill-defined, secondary and unspecified sites - C76-C80FemaleNon-Māori</v>
      </c>
      <c r="B2014" s="42" t="s">
        <v>2</v>
      </c>
      <c r="C2014" s="43">
        <v>2011</v>
      </c>
      <c r="D2014" s="42" t="s">
        <v>284</v>
      </c>
      <c r="E2014" s="42" t="s">
        <v>4</v>
      </c>
      <c r="F2014" s="42" t="s">
        <v>11</v>
      </c>
      <c r="G2014" s="43">
        <v>219</v>
      </c>
      <c r="H2014" s="193">
        <v>5.4</v>
      </c>
    </row>
    <row r="2015" spans="1:8" x14ac:dyDescent="0.25">
      <c r="A2015" s="25" t="str">
        <f t="shared" si="33"/>
        <v>Reg2011Ill-defined, secondary and unspecified sites - C76-C80MaleAllEth</v>
      </c>
      <c r="B2015" s="42" t="s">
        <v>2</v>
      </c>
      <c r="C2015" s="43">
        <v>2011</v>
      </c>
      <c r="D2015" s="42" t="s">
        <v>284</v>
      </c>
      <c r="E2015" s="42" t="s">
        <v>5</v>
      </c>
      <c r="F2015" s="42" t="s">
        <v>12</v>
      </c>
      <c r="G2015" s="43">
        <v>221</v>
      </c>
      <c r="H2015" s="193">
        <v>6.7</v>
      </c>
    </row>
    <row r="2016" spans="1:8" x14ac:dyDescent="0.25">
      <c r="A2016" s="25" t="str">
        <f t="shared" si="33"/>
        <v>Reg2011Ill-defined, secondary and unspecified sites - C76-C80MaleMāori</v>
      </c>
      <c r="B2016" s="42" t="s">
        <v>2</v>
      </c>
      <c r="C2016" s="43">
        <v>2011</v>
      </c>
      <c r="D2016" s="42" t="s">
        <v>284</v>
      </c>
      <c r="E2016" s="42" t="s">
        <v>5</v>
      </c>
      <c r="F2016" s="42" t="s">
        <v>10</v>
      </c>
      <c r="G2016" s="43">
        <v>21</v>
      </c>
      <c r="H2016" s="193">
        <v>10.4</v>
      </c>
    </row>
    <row r="2017" spans="1:8" x14ac:dyDescent="0.25">
      <c r="A2017" s="25" t="str">
        <f t="shared" si="33"/>
        <v>Reg2011Ill-defined, secondary and unspecified sites - C76-C80MaleNon-Māori</v>
      </c>
      <c r="B2017" s="42" t="s">
        <v>2</v>
      </c>
      <c r="C2017" s="43">
        <v>2011</v>
      </c>
      <c r="D2017" s="42" t="s">
        <v>284</v>
      </c>
      <c r="E2017" s="42" t="s">
        <v>5</v>
      </c>
      <c r="F2017" s="42" t="s">
        <v>11</v>
      </c>
      <c r="G2017" s="43">
        <v>200</v>
      </c>
      <c r="H2017" s="193">
        <v>6.5</v>
      </c>
    </row>
    <row r="2018" spans="1:8" x14ac:dyDescent="0.25">
      <c r="A2018" s="25" t="str">
        <f t="shared" si="33"/>
        <v>Reg2011Other and ill-defined sites - C76AllSexAllEth</v>
      </c>
      <c r="B2018" s="42" t="s">
        <v>2</v>
      </c>
      <c r="C2018" s="43">
        <v>2011</v>
      </c>
      <c r="D2018" s="42" t="s">
        <v>285</v>
      </c>
      <c r="E2018" s="42" t="s">
        <v>3</v>
      </c>
      <c r="F2018" s="42" t="s">
        <v>12</v>
      </c>
      <c r="G2018" s="43">
        <v>13</v>
      </c>
      <c r="H2018" s="193">
        <v>0.1</v>
      </c>
    </row>
    <row r="2019" spans="1:8" x14ac:dyDescent="0.25">
      <c r="A2019" s="25" t="str">
        <f t="shared" si="33"/>
        <v>Reg2011Other and ill-defined sites - C76AllSexMāori</v>
      </c>
      <c r="B2019" s="42" t="s">
        <v>2</v>
      </c>
      <c r="C2019" s="43">
        <v>2011</v>
      </c>
      <c r="D2019" s="42" t="s">
        <v>285</v>
      </c>
      <c r="E2019" s="42" t="s">
        <v>3</v>
      </c>
      <c r="F2019" s="42" t="s">
        <v>10</v>
      </c>
      <c r="G2019" s="43">
        <v>1</v>
      </c>
      <c r="H2019" s="193">
        <v>0.2</v>
      </c>
    </row>
    <row r="2020" spans="1:8" x14ac:dyDescent="0.25">
      <c r="A2020" s="25" t="str">
        <f t="shared" si="33"/>
        <v>Reg2011Other and ill-defined sites - C76AllSexNon-Māori</v>
      </c>
      <c r="B2020" s="42" t="s">
        <v>2</v>
      </c>
      <c r="C2020" s="43">
        <v>2011</v>
      </c>
      <c r="D2020" s="42" t="s">
        <v>285</v>
      </c>
      <c r="E2020" s="42" t="s">
        <v>3</v>
      </c>
      <c r="F2020" s="42" t="s">
        <v>11</v>
      </c>
      <c r="G2020" s="43">
        <v>12</v>
      </c>
      <c r="H2020" s="193">
        <v>0.1</v>
      </c>
    </row>
    <row r="2021" spans="1:8" x14ac:dyDescent="0.25">
      <c r="A2021" s="25" t="str">
        <f t="shared" si="33"/>
        <v>Reg2011Other and ill-defined sites - C76FemaleAllEth</v>
      </c>
      <c r="B2021" s="42" t="s">
        <v>2</v>
      </c>
      <c r="C2021" s="43">
        <v>2011</v>
      </c>
      <c r="D2021" s="42" t="s">
        <v>285</v>
      </c>
      <c r="E2021" s="42" t="s">
        <v>4</v>
      </c>
      <c r="F2021" s="42" t="s">
        <v>12</v>
      </c>
      <c r="G2021" s="43">
        <v>8</v>
      </c>
      <c r="H2021" s="193">
        <v>0.2</v>
      </c>
    </row>
    <row r="2022" spans="1:8" x14ac:dyDescent="0.25">
      <c r="A2022" s="25" t="str">
        <f t="shared" si="33"/>
        <v>Reg2011Other and ill-defined sites - C76FemaleMāori</v>
      </c>
      <c r="B2022" s="42" t="s">
        <v>2</v>
      </c>
      <c r="C2022" s="43">
        <v>2011</v>
      </c>
      <c r="D2022" s="42" t="s">
        <v>285</v>
      </c>
      <c r="E2022" s="42" t="s">
        <v>4</v>
      </c>
      <c r="F2022" s="42" t="s">
        <v>10</v>
      </c>
      <c r="G2022" s="43">
        <v>1</v>
      </c>
      <c r="H2022" s="193">
        <v>0.4</v>
      </c>
    </row>
    <row r="2023" spans="1:8" x14ac:dyDescent="0.25">
      <c r="A2023" s="25" t="str">
        <f t="shared" ref="A2023:A2086" si="34">B2023&amp;C2023&amp;D2023&amp;E2023&amp;F2023</f>
        <v>Reg2011Other and ill-defined sites - C76FemaleNon-Māori</v>
      </c>
      <c r="B2023" s="42" t="s">
        <v>2</v>
      </c>
      <c r="C2023" s="43">
        <v>2011</v>
      </c>
      <c r="D2023" s="42" t="s">
        <v>285</v>
      </c>
      <c r="E2023" s="42" t="s">
        <v>4</v>
      </c>
      <c r="F2023" s="42" t="s">
        <v>11</v>
      </c>
      <c r="G2023" s="43">
        <v>7</v>
      </c>
      <c r="H2023" s="193">
        <v>0.1</v>
      </c>
    </row>
    <row r="2024" spans="1:8" x14ac:dyDescent="0.25">
      <c r="A2024" s="25" t="str">
        <f t="shared" si="34"/>
        <v>Reg2011Other and ill-defined sites - C76MaleAllEth</v>
      </c>
      <c r="B2024" s="42" t="s">
        <v>2</v>
      </c>
      <c r="C2024" s="43">
        <v>2011</v>
      </c>
      <c r="D2024" s="42" t="s">
        <v>285</v>
      </c>
      <c r="E2024" s="42" t="s">
        <v>5</v>
      </c>
      <c r="F2024" s="42" t="s">
        <v>12</v>
      </c>
      <c r="G2024" s="43">
        <v>5</v>
      </c>
      <c r="H2024" s="193">
        <v>0.1</v>
      </c>
    </row>
    <row r="2025" spans="1:8" x14ac:dyDescent="0.25">
      <c r="A2025" s="25" t="str">
        <f t="shared" si="34"/>
        <v>Reg2011Other and ill-defined sites - C76MaleMāori</v>
      </c>
      <c r="B2025" s="42" t="s">
        <v>2</v>
      </c>
      <c r="C2025" s="43">
        <v>2011</v>
      </c>
      <c r="D2025" s="42" t="s">
        <v>285</v>
      </c>
      <c r="E2025" s="42" t="s">
        <v>5</v>
      </c>
      <c r="F2025" s="42" t="s">
        <v>10</v>
      </c>
      <c r="G2025" s="43">
        <v>0</v>
      </c>
      <c r="H2025" s="193">
        <v>0</v>
      </c>
    </row>
    <row r="2026" spans="1:8" x14ac:dyDescent="0.25">
      <c r="A2026" s="25" t="str">
        <f t="shared" si="34"/>
        <v>Reg2011Other and ill-defined sites - C76MaleNon-Māori</v>
      </c>
      <c r="B2026" s="42" t="s">
        <v>2</v>
      </c>
      <c r="C2026" s="43">
        <v>2011</v>
      </c>
      <c r="D2026" s="42" t="s">
        <v>285</v>
      </c>
      <c r="E2026" s="42" t="s">
        <v>5</v>
      </c>
      <c r="F2026" s="42" t="s">
        <v>11</v>
      </c>
      <c r="G2026" s="43">
        <v>5</v>
      </c>
      <c r="H2026" s="193">
        <v>0.1</v>
      </c>
    </row>
    <row r="2027" spans="1:8" x14ac:dyDescent="0.25">
      <c r="A2027" s="25" t="str">
        <f t="shared" si="34"/>
        <v>Reg2011Lymphoid, haematopoietic and related tissue - C81-C96, D45-D47AllSexAllEth</v>
      </c>
      <c r="B2027" s="42" t="s">
        <v>2</v>
      </c>
      <c r="C2027" s="43">
        <v>2011</v>
      </c>
      <c r="D2027" s="42" t="s">
        <v>288</v>
      </c>
      <c r="E2027" s="42" t="s">
        <v>3</v>
      </c>
      <c r="F2027" s="42" t="s">
        <v>12</v>
      </c>
      <c r="G2027" s="43">
        <v>2027</v>
      </c>
      <c r="H2027" s="193">
        <v>32.5</v>
      </c>
    </row>
    <row r="2028" spans="1:8" x14ac:dyDescent="0.25">
      <c r="A2028" s="25" t="str">
        <f t="shared" si="34"/>
        <v>Reg2011Lymphoid, haematopoietic and related tissue - C81-C96, D45-D47AllSexMāori</v>
      </c>
      <c r="B2028" s="42" t="s">
        <v>2</v>
      </c>
      <c r="C2028" s="43">
        <v>2011</v>
      </c>
      <c r="D2028" s="42" t="s">
        <v>288</v>
      </c>
      <c r="E2028" s="42" t="s">
        <v>3</v>
      </c>
      <c r="F2028" s="42" t="s">
        <v>10</v>
      </c>
      <c r="G2028" s="43">
        <v>192</v>
      </c>
      <c r="H2028" s="193">
        <v>38.9</v>
      </c>
    </row>
    <row r="2029" spans="1:8" x14ac:dyDescent="0.25">
      <c r="A2029" s="25" t="str">
        <f t="shared" si="34"/>
        <v>Reg2011Lymphoid, haematopoietic and related tissue - C81-C96, D45-D47AllSexNon-Māori</v>
      </c>
      <c r="B2029" s="42" t="s">
        <v>2</v>
      </c>
      <c r="C2029" s="43">
        <v>2011</v>
      </c>
      <c r="D2029" s="42" t="s">
        <v>288</v>
      </c>
      <c r="E2029" s="42" t="s">
        <v>3</v>
      </c>
      <c r="F2029" s="42" t="s">
        <v>11</v>
      </c>
      <c r="G2029" s="43">
        <v>1835</v>
      </c>
      <c r="H2029" s="193">
        <v>32.1</v>
      </c>
    </row>
    <row r="2030" spans="1:8" x14ac:dyDescent="0.25">
      <c r="A2030" s="25" t="str">
        <f t="shared" si="34"/>
        <v>Reg2011Lymphoid, haematopoietic and related tissue - C81-C96, D45-D47FemaleAllEth</v>
      </c>
      <c r="B2030" s="42" t="s">
        <v>2</v>
      </c>
      <c r="C2030" s="43">
        <v>2011</v>
      </c>
      <c r="D2030" s="42" t="s">
        <v>288</v>
      </c>
      <c r="E2030" s="42" t="s">
        <v>4</v>
      </c>
      <c r="F2030" s="42" t="s">
        <v>12</v>
      </c>
      <c r="G2030" s="43">
        <v>872</v>
      </c>
      <c r="H2030" s="193">
        <v>26.6</v>
      </c>
    </row>
    <row r="2031" spans="1:8" x14ac:dyDescent="0.25">
      <c r="A2031" s="25" t="str">
        <f t="shared" si="34"/>
        <v>Reg2011Lymphoid, haematopoietic and related tissue - C81-C96, D45-D47FemaleMāori</v>
      </c>
      <c r="B2031" s="42" t="s">
        <v>2</v>
      </c>
      <c r="C2031" s="43">
        <v>2011</v>
      </c>
      <c r="D2031" s="42" t="s">
        <v>288</v>
      </c>
      <c r="E2031" s="42" t="s">
        <v>4</v>
      </c>
      <c r="F2031" s="42" t="s">
        <v>10</v>
      </c>
      <c r="G2031" s="43">
        <v>81</v>
      </c>
      <c r="H2031" s="193">
        <v>30.5</v>
      </c>
    </row>
    <row r="2032" spans="1:8" x14ac:dyDescent="0.25">
      <c r="A2032" s="25" t="str">
        <f t="shared" si="34"/>
        <v>Reg2011Lymphoid, haematopoietic and related tissue - C81-C96, D45-D47FemaleNon-Māori</v>
      </c>
      <c r="B2032" s="42" t="s">
        <v>2</v>
      </c>
      <c r="C2032" s="43">
        <v>2011</v>
      </c>
      <c r="D2032" s="42" t="s">
        <v>288</v>
      </c>
      <c r="E2032" s="42" t="s">
        <v>4</v>
      </c>
      <c r="F2032" s="42" t="s">
        <v>11</v>
      </c>
      <c r="G2032" s="43">
        <v>791</v>
      </c>
      <c r="H2032" s="193">
        <v>26.3</v>
      </c>
    </row>
    <row r="2033" spans="1:8" x14ac:dyDescent="0.25">
      <c r="A2033" s="25" t="str">
        <f t="shared" si="34"/>
        <v>Reg2011Lymphoid, haematopoietic and related tissue - C81-C96, D45-D47MaleAllEth</v>
      </c>
      <c r="B2033" s="42" t="s">
        <v>2</v>
      </c>
      <c r="C2033" s="43">
        <v>2011</v>
      </c>
      <c r="D2033" s="42" t="s">
        <v>288</v>
      </c>
      <c r="E2033" s="42" t="s">
        <v>5</v>
      </c>
      <c r="F2033" s="42" t="s">
        <v>12</v>
      </c>
      <c r="G2033" s="43">
        <v>1155</v>
      </c>
      <c r="H2033" s="193">
        <v>39.4</v>
      </c>
    </row>
    <row r="2034" spans="1:8" x14ac:dyDescent="0.25">
      <c r="A2034" s="25" t="str">
        <f t="shared" si="34"/>
        <v>Reg2011Lymphoid, haematopoietic and related tissue - C81-C96, D45-D47MaleMāori</v>
      </c>
      <c r="B2034" s="42" t="s">
        <v>2</v>
      </c>
      <c r="C2034" s="43">
        <v>2011</v>
      </c>
      <c r="D2034" s="42" t="s">
        <v>288</v>
      </c>
      <c r="E2034" s="42" t="s">
        <v>5</v>
      </c>
      <c r="F2034" s="42" t="s">
        <v>10</v>
      </c>
      <c r="G2034" s="43">
        <v>111</v>
      </c>
      <c r="H2034" s="193">
        <v>49.6</v>
      </c>
    </row>
    <row r="2035" spans="1:8" x14ac:dyDescent="0.25">
      <c r="A2035" s="25" t="str">
        <f t="shared" si="34"/>
        <v>Reg2011Lymphoid, haematopoietic and related tissue - C81-C96, D45-D47MaleNon-Māori</v>
      </c>
      <c r="B2035" s="42" t="s">
        <v>2</v>
      </c>
      <c r="C2035" s="43">
        <v>2011</v>
      </c>
      <c r="D2035" s="42" t="s">
        <v>288</v>
      </c>
      <c r="E2035" s="42" t="s">
        <v>5</v>
      </c>
      <c r="F2035" s="42" t="s">
        <v>11</v>
      </c>
      <c r="G2035" s="43">
        <v>1044</v>
      </c>
      <c r="H2035" s="193">
        <v>38.799999999999997</v>
      </c>
    </row>
    <row r="2036" spans="1:8" x14ac:dyDescent="0.25">
      <c r="A2036" s="25" t="str">
        <f t="shared" si="34"/>
        <v>Reg2011Unknown primary - C77-C79AllSexAllEth</v>
      </c>
      <c r="B2036" s="42" t="s">
        <v>2</v>
      </c>
      <c r="C2036" s="43">
        <v>2011</v>
      </c>
      <c r="D2036" s="42" t="s">
        <v>286</v>
      </c>
      <c r="E2036" s="42" t="s">
        <v>3</v>
      </c>
      <c r="F2036" s="42" t="s">
        <v>12</v>
      </c>
      <c r="G2036" s="43">
        <v>398</v>
      </c>
      <c r="H2036" s="193">
        <v>5.5</v>
      </c>
    </row>
    <row r="2037" spans="1:8" x14ac:dyDescent="0.25">
      <c r="A2037" s="25" t="str">
        <f t="shared" si="34"/>
        <v>Reg2011Unknown primary - C77-C79AllSexMāori</v>
      </c>
      <c r="B2037" s="42" t="s">
        <v>2</v>
      </c>
      <c r="C2037" s="43">
        <v>2011</v>
      </c>
      <c r="D2037" s="42" t="s">
        <v>286</v>
      </c>
      <c r="E2037" s="42" t="s">
        <v>3</v>
      </c>
      <c r="F2037" s="42" t="s">
        <v>10</v>
      </c>
      <c r="G2037" s="43">
        <v>44</v>
      </c>
      <c r="H2037" s="193">
        <v>9.6999999999999993</v>
      </c>
    </row>
    <row r="2038" spans="1:8" x14ac:dyDescent="0.25">
      <c r="A2038" s="25" t="str">
        <f t="shared" si="34"/>
        <v>Reg2011Unknown primary - C77-C79AllSexNon-Māori</v>
      </c>
      <c r="B2038" s="42" t="s">
        <v>2</v>
      </c>
      <c r="C2038" s="43">
        <v>2011</v>
      </c>
      <c r="D2038" s="42" t="s">
        <v>286</v>
      </c>
      <c r="E2038" s="42" t="s">
        <v>3</v>
      </c>
      <c r="F2038" s="42" t="s">
        <v>11</v>
      </c>
      <c r="G2038" s="43">
        <v>354</v>
      </c>
      <c r="H2038" s="193">
        <v>5.0999999999999996</v>
      </c>
    </row>
    <row r="2039" spans="1:8" x14ac:dyDescent="0.25">
      <c r="A2039" s="25" t="str">
        <f t="shared" si="34"/>
        <v>Reg2011Unknown primary - C77-C79FemaleAllEth</v>
      </c>
      <c r="B2039" s="42" t="s">
        <v>2</v>
      </c>
      <c r="C2039" s="43">
        <v>2011</v>
      </c>
      <c r="D2039" s="42" t="s">
        <v>286</v>
      </c>
      <c r="E2039" s="42" t="s">
        <v>4</v>
      </c>
      <c r="F2039" s="42" t="s">
        <v>12</v>
      </c>
      <c r="G2039" s="43">
        <v>205</v>
      </c>
      <c r="H2039" s="193">
        <v>5.0999999999999996</v>
      </c>
    </row>
    <row r="2040" spans="1:8" x14ac:dyDescent="0.25">
      <c r="A2040" s="25" t="str">
        <f t="shared" si="34"/>
        <v>Reg2011Unknown primary - C77-C79FemaleMāori</v>
      </c>
      <c r="B2040" s="42" t="s">
        <v>2</v>
      </c>
      <c r="C2040" s="43">
        <v>2011</v>
      </c>
      <c r="D2040" s="42" t="s">
        <v>286</v>
      </c>
      <c r="E2040" s="42" t="s">
        <v>4</v>
      </c>
      <c r="F2040" s="42" t="s">
        <v>10</v>
      </c>
      <c r="G2040" s="43">
        <v>24</v>
      </c>
      <c r="H2040" s="193">
        <v>9.8000000000000007</v>
      </c>
    </row>
    <row r="2041" spans="1:8" x14ac:dyDescent="0.25">
      <c r="A2041" s="25" t="str">
        <f t="shared" si="34"/>
        <v>Reg2011Unknown primary - C77-C79FemaleNon-Māori</v>
      </c>
      <c r="B2041" s="42" t="s">
        <v>2</v>
      </c>
      <c r="C2041" s="43">
        <v>2011</v>
      </c>
      <c r="D2041" s="42" t="s">
        <v>286</v>
      </c>
      <c r="E2041" s="42" t="s">
        <v>4</v>
      </c>
      <c r="F2041" s="42" t="s">
        <v>11</v>
      </c>
      <c r="G2041" s="43">
        <v>181</v>
      </c>
      <c r="H2041" s="193">
        <v>4.7</v>
      </c>
    </row>
    <row r="2042" spans="1:8" x14ac:dyDescent="0.25">
      <c r="A2042" s="25" t="str">
        <f t="shared" si="34"/>
        <v>Reg2011Unknown primary - C77-C79MaleAllEth</v>
      </c>
      <c r="B2042" s="42" t="s">
        <v>2</v>
      </c>
      <c r="C2042" s="43">
        <v>2011</v>
      </c>
      <c r="D2042" s="42" t="s">
        <v>286</v>
      </c>
      <c r="E2042" s="42" t="s">
        <v>5</v>
      </c>
      <c r="F2042" s="42" t="s">
        <v>12</v>
      </c>
      <c r="G2042" s="43">
        <v>193</v>
      </c>
      <c r="H2042" s="193">
        <v>6</v>
      </c>
    </row>
    <row r="2043" spans="1:8" x14ac:dyDescent="0.25">
      <c r="A2043" s="25" t="str">
        <f t="shared" si="34"/>
        <v>Reg2011Unknown primary - C77-C79MaleMāori</v>
      </c>
      <c r="B2043" s="42" t="s">
        <v>2</v>
      </c>
      <c r="C2043" s="43">
        <v>2011</v>
      </c>
      <c r="D2043" s="42" t="s">
        <v>286</v>
      </c>
      <c r="E2043" s="42" t="s">
        <v>5</v>
      </c>
      <c r="F2043" s="42" t="s">
        <v>10</v>
      </c>
      <c r="G2043" s="43">
        <v>20</v>
      </c>
      <c r="H2043" s="193">
        <v>9.6</v>
      </c>
    </row>
    <row r="2044" spans="1:8" x14ac:dyDescent="0.25">
      <c r="A2044" s="25" t="str">
        <f t="shared" si="34"/>
        <v>Reg2011Unknown primary - C77-C79MaleNon-Māori</v>
      </c>
      <c r="B2044" s="42" t="s">
        <v>2</v>
      </c>
      <c r="C2044" s="43">
        <v>2011</v>
      </c>
      <c r="D2044" s="42" t="s">
        <v>286</v>
      </c>
      <c r="E2044" s="42" t="s">
        <v>5</v>
      </c>
      <c r="F2044" s="42" t="s">
        <v>11</v>
      </c>
      <c r="G2044" s="43">
        <v>173</v>
      </c>
      <c r="H2044" s="193">
        <v>5.7</v>
      </c>
    </row>
    <row r="2045" spans="1:8" x14ac:dyDescent="0.25">
      <c r="A2045" s="25" t="str">
        <f t="shared" si="34"/>
        <v>Reg2011Unspecified site - C80AllSexAllEth</v>
      </c>
      <c r="B2045" s="42" t="s">
        <v>2</v>
      </c>
      <c r="C2045" s="43">
        <v>2011</v>
      </c>
      <c r="D2045" s="42" t="s">
        <v>287</v>
      </c>
      <c r="E2045" s="42" t="s">
        <v>3</v>
      </c>
      <c r="F2045" s="42" t="s">
        <v>12</v>
      </c>
      <c r="G2045" s="43">
        <v>55</v>
      </c>
      <c r="H2045" s="193">
        <v>0.6</v>
      </c>
    </row>
    <row r="2046" spans="1:8" x14ac:dyDescent="0.25">
      <c r="A2046" s="25" t="str">
        <f t="shared" si="34"/>
        <v>Reg2011Unspecified site - C80AllSexMāori</v>
      </c>
      <c r="B2046" s="42" t="s">
        <v>2</v>
      </c>
      <c r="C2046" s="43">
        <v>2011</v>
      </c>
      <c r="D2046" s="42" t="s">
        <v>287</v>
      </c>
      <c r="E2046" s="42" t="s">
        <v>3</v>
      </c>
      <c r="F2046" s="42" t="s">
        <v>10</v>
      </c>
      <c r="G2046" s="43">
        <v>2</v>
      </c>
      <c r="H2046" s="193">
        <v>0.5</v>
      </c>
    </row>
    <row r="2047" spans="1:8" x14ac:dyDescent="0.25">
      <c r="A2047" s="25" t="str">
        <f t="shared" si="34"/>
        <v>Reg2011Unspecified site - C80AllSexNon-Māori</v>
      </c>
      <c r="B2047" s="42" t="s">
        <v>2</v>
      </c>
      <c r="C2047" s="43">
        <v>2011</v>
      </c>
      <c r="D2047" s="42" t="s">
        <v>287</v>
      </c>
      <c r="E2047" s="42" t="s">
        <v>3</v>
      </c>
      <c r="F2047" s="42" t="s">
        <v>11</v>
      </c>
      <c r="G2047" s="43">
        <v>53</v>
      </c>
      <c r="H2047" s="193">
        <v>0.6</v>
      </c>
    </row>
    <row r="2048" spans="1:8" x14ac:dyDescent="0.25">
      <c r="A2048" s="25" t="str">
        <f t="shared" si="34"/>
        <v>Reg2011Unspecified site - C80FemaleAllEth</v>
      </c>
      <c r="B2048" s="42" t="s">
        <v>2</v>
      </c>
      <c r="C2048" s="43">
        <v>2011</v>
      </c>
      <c r="D2048" s="42" t="s">
        <v>287</v>
      </c>
      <c r="E2048" s="42" t="s">
        <v>4</v>
      </c>
      <c r="F2048" s="42" t="s">
        <v>12</v>
      </c>
      <c r="G2048" s="43">
        <v>32</v>
      </c>
      <c r="H2048" s="193">
        <v>0.6</v>
      </c>
    </row>
    <row r="2049" spans="1:8" x14ac:dyDescent="0.25">
      <c r="A2049" s="25" t="str">
        <f t="shared" si="34"/>
        <v>Reg2011Unspecified site - C80FemaleMāori</v>
      </c>
      <c r="B2049" s="42" t="s">
        <v>2</v>
      </c>
      <c r="C2049" s="43">
        <v>2011</v>
      </c>
      <c r="D2049" s="42" t="s">
        <v>287</v>
      </c>
      <c r="E2049" s="42" t="s">
        <v>4</v>
      </c>
      <c r="F2049" s="42" t="s">
        <v>10</v>
      </c>
      <c r="G2049" s="43">
        <v>1</v>
      </c>
      <c r="H2049" s="193">
        <v>0.4</v>
      </c>
    </row>
    <row r="2050" spans="1:8" x14ac:dyDescent="0.25">
      <c r="A2050" s="25" t="str">
        <f t="shared" si="34"/>
        <v>Reg2011Unspecified site - C80FemaleNon-Māori</v>
      </c>
      <c r="B2050" s="42" t="s">
        <v>2</v>
      </c>
      <c r="C2050" s="43">
        <v>2011</v>
      </c>
      <c r="D2050" s="42" t="s">
        <v>287</v>
      </c>
      <c r="E2050" s="42" t="s">
        <v>4</v>
      </c>
      <c r="F2050" s="42" t="s">
        <v>11</v>
      </c>
      <c r="G2050" s="43">
        <v>31</v>
      </c>
      <c r="H2050" s="193">
        <v>0.6</v>
      </c>
    </row>
    <row r="2051" spans="1:8" x14ac:dyDescent="0.25">
      <c r="A2051" s="25" t="str">
        <f t="shared" si="34"/>
        <v>Reg2011Unspecified site - C80MaleAllEth</v>
      </c>
      <c r="B2051" s="42" t="s">
        <v>2</v>
      </c>
      <c r="C2051" s="43">
        <v>2011</v>
      </c>
      <c r="D2051" s="42" t="s">
        <v>287</v>
      </c>
      <c r="E2051" s="42" t="s">
        <v>5</v>
      </c>
      <c r="F2051" s="42" t="s">
        <v>12</v>
      </c>
      <c r="G2051" s="43">
        <v>23</v>
      </c>
      <c r="H2051" s="193">
        <v>0.6</v>
      </c>
    </row>
    <row r="2052" spans="1:8" x14ac:dyDescent="0.25">
      <c r="A2052" s="25" t="str">
        <f t="shared" si="34"/>
        <v>Reg2011Unspecified site - C80MaleMāori</v>
      </c>
      <c r="B2052" s="42" t="s">
        <v>2</v>
      </c>
      <c r="C2052" s="43">
        <v>2011</v>
      </c>
      <c r="D2052" s="42" t="s">
        <v>287</v>
      </c>
      <c r="E2052" s="42" t="s">
        <v>5</v>
      </c>
      <c r="F2052" s="42" t="s">
        <v>10</v>
      </c>
      <c r="G2052" s="43">
        <v>1</v>
      </c>
      <c r="H2052" s="193">
        <v>0.8</v>
      </c>
    </row>
    <row r="2053" spans="1:8" x14ac:dyDescent="0.25">
      <c r="A2053" s="25" t="str">
        <f t="shared" si="34"/>
        <v>Reg2011Unspecified site - C80MaleNon-Māori</v>
      </c>
      <c r="B2053" s="42" t="s">
        <v>2</v>
      </c>
      <c r="C2053" s="43">
        <v>2011</v>
      </c>
      <c r="D2053" s="42" t="s">
        <v>287</v>
      </c>
      <c r="E2053" s="42" t="s">
        <v>5</v>
      </c>
      <c r="F2053" s="42" t="s">
        <v>11</v>
      </c>
      <c r="G2053" s="43">
        <v>22</v>
      </c>
      <c r="H2053" s="193">
        <v>0.6</v>
      </c>
    </row>
    <row r="2054" spans="1:8" x14ac:dyDescent="0.25">
      <c r="A2054" s="25" t="str">
        <f t="shared" si="34"/>
        <v>Reg2011Non-Hodgkin lymphoma - C82-C86, C96AllSexAllEth</v>
      </c>
      <c r="B2054" s="42" t="s">
        <v>2</v>
      </c>
      <c r="C2054" s="43">
        <v>2011</v>
      </c>
      <c r="D2054" s="42" t="s">
        <v>365</v>
      </c>
      <c r="E2054" s="42" t="s">
        <v>3</v>
      </c>
      <c r="F2054" s="42" t="s">
        <v>12</v>
      </c>
      <c r="G2054" s="43">
        <v>729</v>
      </c>
      <c r="H2054" s="193">
        <v>11.7</v>
      </c>
    </row>
    <row r="2055" spans="1:8" x14ac:dyDescent="0.25">
      <c r="A2055" s="25" t="str">
        <f t="shared" si="34"/>
        <v>Reg2011Non-Hodgkin lymphoma - C82-C86, C96AllSexMāori</v>
      </c>
      <c r="B2055" s="42" t="s">
        <v>2</v>
      </c>
      <c r="C2055" s="43">
        <v>2011</v>
      </c>
      <c r="D2055" s="42" t="s">
        <v>365</v>
      </c>
      <c r="E2055" s="42" t="s">
        <v>3</v>
      </c>
      <c r="F2055" s="42" t="s">
        <v>10</v>
      </c>
      <c r="G2055" s="43">
        <v>61</v>
      </c>
      <c r="H2055" s="193">
        <v>12.9</v>
      </c>
    </row>
    <row r="2056" spans="1:8" x14ac:dyDescent="0.25">
      <c r="A2056" s="25" t="str">
        <f t="shared" si="34"/>
        <v>Reg2011Non-Hodgkin lymphoma - C82-C86, C96AllSexNon-Māori</v>
      </c>
      <c r="B2056" s="42" t="s">
        <v>2</v>
      </c>
      <c r="C2056" s="43">
        <v>2011</v>
      </c>
      <c r="D2056" s="42" t="s">
        <v>365</v>
      </c>
      <c r="E2056" s="42" t="s">
        <v>3</v>
      </c>
      <c r="F2056" s="42" t="s">
        <v>11</v>
      </c>
      <c r="G2056" s="43">
        <v>668</v>
      </c>
      <c r="H2056" s="193">
        <v>11.6</v>
      </c>
    </row>
    <row r="2057" spans="1:8" x14ac:dyDescent="0.25">
      <c r="A2057" s="25" t="str">
        <f t="shared" si="34"/>
        <v>Reg2011Non-Hodgkin lymphoma - C82-C86, C96FemaleAllEth</v>
      </c>
      <c r="B2057" s="42" t="s">
        <v>2</v>
      </c>
      <c r="C2057" s="43">
        <v>2011</v>
      </c>
      <c r="D2057" s="42" t="s">
        <v>365</v>
      </c>
      <c r="E2057" s="42" t="s">
        <v>4</v>
      </c>
      <c r="F2057" s="42" t="s">
        <v>12</v>
      </c>
      <c r="G2057" s="43">
        <v>350</v>
      </c>
      <c r="H2057" s="193">
        <v>10.6</v>
      </c>
    </row>
    <row r="2058" spans="1:8" x14ac:dyDescent="0.25">
      <c r="A2058" s="25" t="str">
        <f t="shared" si="34"/>
        <v>Reg2011Non-Hodgkin lymphoma - C82-C86, C96FemaleMāori</v>
      </c>
      <c r="B2058" s="42" t="s">
        <v>2</v>
      </c>
      <c r="C2058" s="43">
        <v>2011</v>
      </c>
      <c r="D2058" s="42" t="s">
        <v>365</v>
      </c>
      <c r="E2058" s="42" t="s">
        <v>4</v>
      </c>
      <c r="F2058" s="42" t="s">
        <v>10</v>
      </c>
      <c r="G2058" s="43">
        <v>26</v>
      </c>
      <c r="H2058" s="193">
        <v>10.1</v>
      </c>
    </row>
    <row r="2059" spans="1:8" x14ac:dyDescent="0.25">
      <c r="A2059" s="25" t="str">
        <f t="shared" si="34"/>
        <v>Reg2011Non-Hodgkin lymphoma - C82-C86, C96FemaleNon-Māori</v>
      </c>
      <c r="B2059" s="42" t="s">
        <v>2</v>
      </c>
      <c r="C2059" s="43">
        <v>2011</v>
      </c>
      <c r="D2059" s="42" t="s">
        <v>365</v>
      </c>
      <c r="E2059" s="42" t="s">
        <v>4</v>
      </c>
      <c r="F2059" s="42" t="s">
        <v>11</v>
      </c>
      <c r="G2059" s="43">
        <v>324</v>
      </c>
      <c r="H2059" s="193">
        <v>10.7</v>
      </c>
    </row>
    <row r="2060" spans="1:8" x14ac:dyDescent="0.25">
      <c r="A2060" s="25" t="str">
        <f t="shared" si="34"/>
        <v>Reg2011Non-Hodgkin lymphoma - C82-C86, C96MaleAllEth</v>
      </c>
      <c r="B2060" s="42" t="s">
        <v>2</v>
      </c>
      <c r="C2060" s="43">
        <v>2011</v>
      </c>
      <c r="D2060" s="42" t="s">
        <v>365</v>
      </c>
      <c r="E2060" s="42" t="s">
        <v>5</v>
      </c>
      <c r="F2060" s="42" t="s">
        <v>12</v>
      </c>
      <c r="G2060" s="43">
        <v>379</v>
      </c>
      <c r="H2060" s="193">
        <v>13</v>
      </c>
    </row>
    <row r="2061" spans="1:8" x14ac:dyDescent="0.25">
      <c r="A2061" s="25" t="str">
        <f t="shared" si="34"/>
        <v>Reg2011Non-Hodgkin lymphoma - C82-C86, C96MaleMāori</v>
      </c>
      <c r="B2061" s="42" t="s">
        <v>2</v>
      </c>
      <c r="C2061" s="43">
        <v>2011</v>
      </c>
      <c r="D2061" s="42" t="s">
        <v>365</v>
      </c>
      <c r="E2061" s="42" t="s">
        <v>5</v>
      </c>
      <c r="F2061" s="42" t="s">
        <v>10</v>
      </c>
      <c r="G2061" s="43">
        <v>35</v>
      </c>
      <c r="H2061" s="193">
        <v>16.600000000000001</v>
      </c>
    </row>
    <row r="2062" spans="1:8" x14ac:dyDescent="0.25">
      <c r="A2062" s="25" t="str">
        <f t="shared" si="34"/>
        <v>Reg2011Non-Hodgkin lymphoma - C82-C86, C96MaleNon-Māori</v>
      </c>
      <c r="B2062" s="42" t="s">
        <v>2</v>
      </c>
      <c r="C2062" s="43">
        <v>2011</v>
      </c>
      <c r="D2062" s="42" t="s">
        <v>365</v>
      </c>
      <c r="E2062" s="42" t="s">
        <v>5</v>
      </c>
      <c r="F2062" s="42" t="s">
        <v>11</v>
      </c>
      <c r="G2062" s="43">
        <v>344</v>
      </c>
      <c r="H2062" s="193">
        <v>12.8</v>
      </c>
    </row>
    <row r="2063" spans="1:8" x14ac:dyDescent="0.25">
      <c r="A2063" s="25" t="str">
        <f t="shared" si="34"/>
        <v>Reg2011Hodgkin lymphoma - C81AllSexAllEth</v>
      </c>
      <c r="B2063" s="42" t="s">
        <v>2</v>
      </c>
      <c r="C2063" s="43">
        <v>2011</v>
      </c>
      <c r="D2063" s="42" t="s">
        <v>289</v>
      </c>
      <c r="E2063" s="42" t="s">
        <v>3</v>
      </c>
      <c r="F2063" s="42" t="s">
        <v>12</v>
      </c>
      <c r="G2063" s="43">
        <v>100</v>
      </c>
      <c r="H2063" s="193">
        <v>2.2000000000000002</v>
      </c>
    </row>
    <row r="2064" spans="1:8" x14ac:dyDescent="0.25">
      <c r="A2064" s="25" t="str">
        <f t="shared" si="34"/>
        <v>Reg2011Hodgkin lymphoma - C81AllSexMāori</v>
      </c>
      <c r="B2064" s="42" t="s">
        <v>2</v>
      </c>
      <c r="C2064" s="43">
        <v>2011</v>
      </c>
      <c r="D2064" s="42" t="s">
        <v>289</v>
      </c>
      <c r="E2064" s="42" t="s">
        <v>3</v>
      </c>
      <c r="F2064" s="42" t="s">
        <v>10</v>
      </c>
      <c r="G2064" s="43">
        <v>13</v>
      </c>
      <c r="H2064" s="193">
        <v>2.2000000000000002</v>
      </c>
    </row>
    <row r="2065" spans="1:8" x14ac:dyDescent="0.25">
      <c r="A2065" s="25" t="str">
        <f t="shared" si="34"/>
        <v>Reg2011Hodgkin lymphoma - C81AllSexNon-Māori</v>
      </c>
      <c r="B2065" s="42" t="s">
        <v>2</v>
      </c>
      <c r="C2065" s="43">
        <v>2011</v>
      </c>
      <c r="D2065" s="42" t="s">
        <v>289</v>
      </c>
      <c r="E2065" s="42" t="s">
        <v>3</v>
      </c>
      <c r="F2065" s="42" t="s">
        <v>11</v>
      </c>
      <c r="G2065" s="43">
        <v>87</v>
      </c>
      <c r="H2065" s="193">
        <v>2.2000000000000002</v>
      </c>
    </row>
    <row r="2066" spans="1:8" x14ac:dyDescent="0.25">
      <c r="A2066" s="25" t="str">
        <f t="shared" si="34"/>
        <v>Reg2011Hodgkin lymphoma - C81FemaleAllEth</v>
      </c>
      <c r="B2066" s="42" t="s">
        <v>2</v>
      </c>
      <c r="C2066" s="43">
        <v>2011</v>
      </c>
      <c r="D2066" s="42" t="s">
        <v>289</v>
      </c>
      <c r="E2066" s="42" t="s">
        <v>4</v>
      </c>
      <c r="F2066" s="42" t="s">
        <v>12</v>
      </c>
      <c r="G2066" s="43">
        <v>41</v>
      </c>
      <c r="H2066" s="193">
        <v>1.7</v>
      </c>
    </row>
    <row r="2067" spans="1:8" x14ac:dyDescent="0.25">
      <c r="A2067" s="25" t="str">
        <f t="shared" si="34"/>
        <v>Reg2011Hodgkin lymphoma - C81FemaleMāori</v>
      </c>
      <c r="B2067" s="42" t="s">
        <v>2</v>
      </c>
      <c r="C2067" s="43">
        <v>2011</v>
      </c>
      <c r="D2067" s="42" t="s">
        <v>289</v>
      </c>
      <c r="E2067" s="42" t="s">
        <v>4</v>
      </c>
      <c r="F2067" s="42" t="s">
        <v>10</v>
      </c>
      <c r="G2067" s="43">
        <v>7</v>
      </c>
      <c r="H2067" s="193">
        <v>2.4</v>
      </c>
    </row>
    <row r="2068" spans="1:8" x14ac:dyDescent="0.25">
      <c r="A2068" s="25" t="str">
        <f t="shared" si="34"/>
        <v>Reg2011Hodgkin lymphoma - C81FemaleNon-Māori</v>
      </c>
      <c r="B2068" s="42" t="s">
        <v>2</v>
      </c>
      <c r="C2068" s="43">
        <v>2011</v>
      </c>
      <c r="D2068" s="42" t="s">
        <v>289</v>
      </c>
      <c r="E2068" s="42" t="s">
        <v>4</v>
      </c>
      <c r="F2068" s="42" t="s">
        <v>11</v>
      </c>
      <c r="G2068" s="43">
        <v>34</v>
      </c>
      <c r="H2068" s="193">
        <v>1.7</v>
      </c>
    </row>
    <row r="2069" spans="1:8" x14ac:dyDescent="0.25">
      <c r="A2069" s="25" t="str">
        <f t="shared" si="34"/>
        <v>Reg2011Hodgkin lymphoma - C81MaleAllEth</v>
      </c>
      <c r="B2069" s="42" t="s">
        <v>2</v>
      </c>
      <c r="C2069" s="43">
        <v>2011</v>
      </c>
      <c r="D2069" s="42" t="s">
        <v>289</v>
      </c>
      <c r="E2069" s="42" t="s">
        <v>5</v>
      </c>
      <c r="F2069" s="42" t="s">
        <v>12</v>
      </c>
      <c r="G2069" s="43">
        <v>59</v>
      </c>
      <c r="H2069" s="193">
        <v>2.6</v>
      </c>
    </row>
    <row r="2070" spans="1:8" x14ac:dyDescent="0.25">
      <c r="A2070" s="25" t="str">
        <f t="shared" si="34"/>
        <v>Reg2011Hodgkin lymphoma - C81MaleMāori</v>
      </c>
      <c r="B2070" s="42" t="s">
        <v>2</v>
      </c>
      <c r="C2070" s="43">
        <v>2011</v>
      </c>
      <c r="D2070" s="42" t="s">
        <v>289</v>
      </c>
      <c r="E2070" s="42" t="s">
        <v>5</v>
      </c>
      <c r="F2070" s="42" t="s">
        <v>10</v>
      </c>
      <c r="G2070" s="43">
        <v>6</v>
      </c>
      <c r="H2070" s="193">
        <v>1.9</v>
      </c>
    </row>
    <row r="2071" spans="1:8" x14ac:dyDescent="0.25">
      <c r="A2071" s="25" t="str">
        <f t="shared" si="34"/>
        <v>Reg2011Hodgkin lymphoma - C81MaleNon-Māori</v>
      </c>
      <c r="B2071" s="42" t="s">
        <v>2</v>
      </c>
      <c r="C2071" s="43">
        <v>2011</v>
      </c>
      <c r="D2071" s="42" t="s">
        <v>289</v>
      </c>
      <c r="E2071" s="42" t="s">
        <v>5</v>
      </c>
      <c r="F2071" s="42" t="s">
        <v>11</v>
      </c>
      <c r="G2071" s="43">
        <v>53</v>
      </c>
      <c r="H2071" s="193">
        <v>2.7</v>
      </c>
    </row>
    <row r="2072" spans="1:8" x14ac:dyDescent="0.25">
      <c r="A2072" s="25" t="str">
        <f t="shared" si="34"/>
        <v>Reg2011Non-Hodgkin lymphoma - C82-C85AllSexAllEth</v>
      </c>
      <c r="B2072" s="42" t="s">
        <v>2</v>
      </c>
      <c r="C2072" s="43">
        <v>2011</v>
      </c>
      <c r="D2072" s="42" t="s">
        <v>290</v>
      </c>
      <c r="E2072" s="42" t="s">
        <v>3</v>
      </c>
      <c r="F2072" s="42" t="s">
        <v>12</v>
      </c>
      <c r="G2072" s="43">
        <v>727</v>
      </c>
      <c r="H2072" s="193">
        <v>11.6</v>
      </c>
    </row>
    <row r="2073" spans="1:8" x14ac:dyDescent="0.25">
      <c r="A2073" s="25" t="str">
        <f t="shared" si="34"/>
        <v>Reg2011Non-Hodgkin lymphoma - C82-C85AllSexMāori</v>
      </c>
      <c r="B2073" s="42" t="s">
        <v>2</v>
      </c>
      <c r="C2073" s="43">
        <v>2011</v>
      </c>
      <c r="D2073" s="42" t="s">
        <v>290</v>
      </c>
      <c r="E2073" s="42" t="s">
        <v>3</v>
      </c>
      <c r="F2073" s="42" t="s">
        <v>10</v>
      </c>
      <c r="G2073" s="43">
        <v>61</v>
      </c>
      <c r="H2073" s="193">
        <v>12.9</v>
      </c>
    </row>
    <row r="2074" spans="1:8" x14ac:dyDescent="0.25">
      <c r="A2074" s="25" t="str">
        <f t="shared" si="34"/>
        <v>Reg2011Non-Hodgkin lymphoma - C82-C85AllSexNon-Māori</v>
      </c>
      <c r="B2074" s="42" t="s">
        <v>2</v>
      </c>
      <c r="C2074" s="43">
        <v>2011</v>
      </c>
      <c r="D2074" s="42" t="s">
        <v>290</v>
      </c>
      <c r="E2074" s="42" t="s">
        <v>3</v>
      </c>
      <c r="F2074" s="42" t="s">
        <v>11</v>
      </c>
      <c r="G2074" s="43">
        <v>666</v>
      </c>
      <c r="H2074" s="193">
        <v>11.6</v>
      </c>
    </row>
    <row r="2075" spans="1:8" x14ac:dyDescent="0.25">
      <c r="A2075" s="25" t="str">
        <f t="shared" si="34"/>
        <v>Reg2011Non-Hodgkin lymphoma - C82-C85FemaleAllEth</v>
      </c>
      <c r="B2075" s="42" t="s">
        <v>2</v>
      </c>
      <c r="C2075" s="43">
        <v>2011</v>
      </c>
      <c r="D2075" s="42" t="s">
        <v>290</v>
      </c>
      <c r="E2075" s="42" t="s">
        <v>4</v>
      </c>
      <c r="F2075" s="42" t="s">
        <v>12</v>
      </c>
      <c r="G2075" s="43">
        <v>349</v>
      </c>
      <c r="H2075" s="193">
        <v>10.5</v>
      </c>
    </row>
    <row r="2076" spans="1:8" x14ac:dyDescent="0.25">
      <c r="A2076" s="25" t="str">
        <f t="shared" si="34"/>
        <v>Reg2011Non-Hodgkin lymphoma - C82-C85FemaleMāori</v>
      </c>
      <c r="B2076" s="42" t="s">
        <v>2</v>
      </c>
      <c r="C2076" s="43">
        <v>2011</v>
      </c>
      <c r="D2076" s="42" t="s">
        <v>290</v>
      </c>
      <c r="E2076" s="42" t="s">
        <v>4</v>
      </c>
      <c r="F2076" s="42" t="s">
        <v>10</v>
      </c>
      <c r="G2076" s="43">
        <v>26</v>
      </c>
      <c r="H2076" s="193">
        <v>10.1</v>
      </c>
    </row>
    <row r="2077" spans="1:8" x14ac:dyDescent="0.25">
      <c r="A2077" s="25" t="str">
        <f t="shared" si="34"/>
        <v>Reg2011Non-Hodgkin lymphoma - C82-C85FemaleNon-Māori</v>
      </c>
      <c r="B2077" s="42" t="s">
        <v>2</v>
      </c>
      <c r="C2077" s="43">
        <v>2011</v>
      </c>
      <c r="D2077" s="42" t="s">
        <v>290</v>
      </c>
      <c r="E2077" s="42" t="s">
        <v>4</v>
      </c>
      <c r="F2077" s="42" t="s">
        <v>11</v>
      </c>
      <c r="G2077" s="43">
        <v>323</v>
      </c>
      <c r="H2077" s="193">
        <v>10.6</v>
      </c>
    </row>
    <row r="2078" spans="1:8" x14ac:dyDescent="0.25">
      <c r="A2078" s="25" t="str">
        <f t="shared" si="34"/>
        <v>Reg2011Non-Hodgkin lymphoma - C82-C85MaleAllEth</v>
      </c>
      <c r="B2078" s="42" t="s">
        <v>2</v>
      </c>
      <c r="C2078" s="43">
        <v>2011</v>
      </c>
      <c r="D2078" s="42" t="s">
        <v>290</v>
      </c>
      <c r="E2078" s="42" t="s">
        <v>5</v>
      </c>
      <c r="F2078" s="42" t="s">
        <v>12</v>
      </c>
      <c r="G2078" s="43">
        <v>378</v>
      </c>
      <c r="H2078" s="193">
        <v>12.9</v>
      </c>
    </row>
    <row r="2079" spans="1:8" x14ac:dyDescent="0.25">
      <c r="A2079" s="25" t="str">
        <f t="shared" si="34"/>
        <v>Reg2011Non-Hodgkin lymphoma - C82-C85MaleMāori</v>
      </c>
      <c r="B2079" s="42" t="s">
        <v>2</v>
      </c>
      <c r="C2079" s="43">
        <v>2011</v>
      </c>
      <c r="D2079" s="42" t="s">
        <v>290</v>
      </c>
      <c r="E2079" s="42" t="s">
        <v>5</v>
      </c>
      <c r="F2079" s="42" t="s">
        <v>10</v>
      </c>
      <c r="G2079" s="43">
        <v>35</v>
      </c>
      <c r="H2079" s="193">
        <v>16.600000000000001</v>
      </c>
    </row>
    <row r="2080" spans="1:8" x14ac:dyDescent="0.25">
      <c r="A2080" s="25" t="str">
        <f t="shared" si="34"/>
        <v>Reg2011Non-Hodgkin lymphoma - C82-C85MaleNon-Māori</v>
      </c>
      <c r="B2080" s="42" t="s">
        <v>2</v>
      </c>
      <c r="C2080" s="43">
        <v>2011</v>
      </c>
      <c r="D2080" s="42" t="s">
        <v>290</v>
      </c>
      <c r="E2080" s="42" t="s">
        <v>5</v>
      </c>
      <c r="F2080" s="42" t="s">
        <v>11</v>
      </c>
      <c r="G2080" s="43">
        <v>343</v>
      </c>
      <c r="H2080" s="193">
        <v>12.7</v>
      </c>
    </row>
    <row r="2081" spans="1:8" x14ac:dyDescent="0.25">
      <c r="A2081" s="25" t="str">
        <f t="shared" si="34"/>
        <v>Reg2011Immunoproliferative cancers - C88AllSexAllEth</v>
      </c>
      <c r="B2081" s="42" t="s">
        <v>2</v>
      </c>
      <c r="C2081" s="43">
        <v>2011</v>
      </c>
      <c r="D2081" s="42" t="s">
        <v>291</v>
      </c>
      <c r="E2081" s="42" t="s">
        <v>3</v>
      </c>
      <c r="F2081" s="42" t="s">
        <v>12</v>
      </c>
      <c r="G2081" s="43">
        <v>22</v>
      </c>
      <c r="H2081" s="193">
        <v>0.3</v>
      </c>
    </row>
    <row r="2082" spans="1:8" x14ac:dyDescent="0.25">
      <c r="A2082" s="25" t="str">
        <f t="shared" si="34"/>
        <v>Reg2011Immunoproliferative cancers - C88AllSexMāori</v>
      </c>
      <c r="B2082" s="42" t="s">
        <v>2</v>
      </c>
      <c r="C2082" s="43">
        <v>2011</v>
      </c>
      <c r="D2082" s="42" t="s">
        <v>291</v>
      </c>
      <c r="E2082" s="42" t="s">
        <v>3</v>
      </c>
      <c r="F2082" s="42" t="s">
        <v>10</v>
      </c>
      <c r="G2082" s="43">
        <v>2</v>
      </c>
      <c r="H2082" s="193">
        <v>0.3</v>
      </c>
    </row>
    <row r="2083" spans="1:8" x14ac:dyDescent="0.25">
      <c r="A2083" s="25" t="str">
        <f t="shared" si="34"/>
        <v>Reg2011Immunoproliferative cancers - C88AllSexNon-Māori</v>
      </c>
      <c r="B2083" s="42" t="s">
        <v>2</v>
      </c>
      <c r="C2083" s="43">
        <v>2011</v>
      </c>
      <c r="D2083" s="42" t="s">
        <v>291</v>
      </c>
      <c r="E2083" s="42" t="s">
        <v>3</v>
      </c>
      <c r="F2083" s="42" t="s">
        <v>11</v>
      </c>
      <c r="G2083" s="43">
        <v>20</v>
      </c>
      <c r="H2083" s="193">
        <v>0.3</v>
      </c>
    </row>
    <row r="2084" spans="1:8" x14ac:dyDescent="0.25">
      <c r="A2084" s="25" t="str">
        <f t="shared" si="34"/>
        <v>Reg2011Immunoproliferative cancers - C88FemaleAllEth</v>
      </c>
      <c r="B2084" s="42" t="s">
        <v>2</v>
      </c>
      <c r="C2084" s="43">
        <v>2011</v>
      </c>
      <c r="D2084" s="42" t="s">
        <v>291</v>
      </c>
      <c r="E2084" s="42" t="s">
        <v>4</v>
      </c>
      <c r="F2084" s="42" t="s">
        <v>12</v>
      </c>
      <c r="G2084" s="43">
        <v>9</v>
      </c>
      <c r="H2084" s="193">
        <v>0.2</v>
      </c>
    </row>
    <row r="2085" spans="1:8" x14ac:dyDescent="0.25">
      <c r="A2085" s="25" t="str">
        <f t="shared" si="34"/>
        <v>Reg2011Immunoproliferative cancers - C88FemaleMāori</v>
      </c>
      <c r="B2085" s="42" t="s">
        <v>2</v>
      </c>
      <c r="C2085" s="43">
        <v>2011</v>
      </c>
      <c r="D2085" s="42" t="s">
        <v>291</v>
      </c>
      <c r="E2085" s="42" t="s">
        <v>4</v>
      </c>
      <c r="F2085" s="42" t="s">
        <v>10</v>
      </c>
      <c r="G2085" s="43">
        <v>0</v>
      </c>
      <c r="H2085" s="193">
        <v>0</v>
      </c>
    </row>
    <row r="2086" spans="1:8" x14ac:dyDescent="0.25">
      <c r="A2086" s="25" t="str">
        <f t="shared" si="34"/>
        <v>Reg2011Immunoproliferative cancers - C88FemaleNon-Māori</v>
      </c>
      <c r="B2086" s="42" t="s">
        <v>2</v>
      </c>
      <c r="C2086" s="43">
        <v>2011</v>
      </c>
      <c r="D2086" s="42" t="s">
        <v>291</v>
      </c>
      <c r="E2086" s="42" t="s">
        <v>4</v>
      </c>
      <c r="F2086" s="42" t="s">
        <v>11</v>
      </c>
      <c r="G2086" s="43">
        <v>9</v>
      </c>
      <c r="H2086" s="193">
        <v>0.3</v>
      </c>
    </row>
    <row r="2087" spans="1:8" x14ac:dyDescent="0.25">
      <c r="A2087" s="25" t="str">
        <f t="shared" ref="A2087:A2150" si="35">B2087&amp;C2087&amp;D2087&amp;E2087&amp;F2087</f>
        <v>Reg2011Immunoproliferative cancers - C88MaleAllEth</v>
      </c>
      <c r="B2087" s="42" t="s">
        <v>2</v>
      </c>
      <c r="C2087" s="43">
        <v>2011</v>
      </c>
      <c r="D2087" s="42" t="s">
        <v>291</v>
      </c>
      <c r="E2087" s="42" t="s">
        <v>5</v>
      </c>
      <c r="F2087" s="42" t="s">
        <v>12</v>
      </c>
      <c r="G2087" s="43">
        <v>13</v>
      </c>
      <c r="H2087" s="193">
        <v>0.4</v>
      </c>
    </row>
    <row r="2088" spans="1:8" x14ac:dyDescent="0.25">
      <c r="A2088" s="25" t="str">
        <f t="shared" si="35"/>
        <v>Reg2011Immunoproliferative cancers - C88MaleMāori</v>
      </c>
      <c r="B2088" s="42" t="s">
        <v>2</v>
      </c>
      <c r="C2088" s="43">
        <v>2011</v>
      </c>
      <c r="D2088" s="42" t="s">
        <v>291</v>
      </c>
      <c r="E2088" s="42" t="s">
        <v>5</v>
      </c>
      <c r="F2088" s="42" t="s">
        <v>10</v>
      </c>
      <c r="G2088" s="43">
        <v>2</v>
      </c>
      <c r="H2088" s="193">
        <v>0.7</v>
      </c>
    </row>
    <row r="2089" spans="1:8" x14ac:dyDescent="0.25">
      <c r="A2089" s="25" t="str">
        <f t="shared" si="35"/>
        <v>Reg2011Immunoproliferative cancers - C88MaleNon-Māori</v>
      </c>
      <c r="B2089" s="42" t="s">
        <v>2</v>
      </c>
      <c r="C2089" s="43">
        <v>2011</v>
      </c>
      <c r="D2089" s="42" t="s">
        <v>291</v>
      </c>
      <c r="E2089" s="42" t="s">
        <v>5</v>
      </c>
      <c r="F2089" s="42" t="s">
        <v>11</v>
      </c>
      <c r="G2089" s="43">
        <v>11</v>
      </c>
      <c r="H2089" s="193">
        <v>0.4</v>
      </c>
    </row>
    <row r="2090" spans="1:8" x14ac:dyDescent="0.25">
      <c r="A2090" s="25" t="str">
        <f t="shared" si="35"/>
        <v>Reg2011Myeloma - C90AllSexAllEth</v>
      </c>
      <c r="B2090" s="42" t="s">
        <v>2</v>
      </c>
      <c r="C2090" s="43">
        <v>2011</v>
      </c>
      <c r="D2090" s="42" t="s">
        <v>292</v>
      </c>
      <c r="E2090" s="42" t="s">
        <v>3</v>
      </c>
      <c r="F2090" s="42" t="s">
        <v>12</v>
      </c>
      <c r="G2090" s="43">
        <v>297</v>
      </c>
      <c r="H2090" s="193">
        <v>4.4000000000000004</v>
      </c>
    </row>
    <row r="2091" spans="1:8" x14ac:dyDescent="0.25">
      <c r="A2091" s="25" t="str">
        <f t="shared" si="35"/>
        <v>Reg2011Myeloma - C90AllSexMāori</v>
      </c>
      <c r="B2091" s="42" t="s">
        <v>2</v>
      </c>
      <c r="C2091" s="43">
        <v>2011</v>
      </c>
      <c r="D2091" s="42" t="s">
        <v>292</v>
      </c>
      <c r="E2091" s="42" t="s">
        <v>3</v>
      </c>
      <c r="F2091" s="42" t="s">
        <v>10</v>
      </c>
      <c r="G2091" s="43">
        <v>39</v>
      </c>
      <c r="H2091" s="193">
        <v>8.4</v>
      </c>
    </row>
    <row r="2092" spans="1:8" x14ac:dyDescent="0.25">
      <c r="A2092" s="25" t="str">
        <f t="shared" si="35"/>
        <v>Reg2011Myeloma - C90AllSexNon-Māori</v>
      </c>
      <c r="B2092" s="42" t="s">
        <v>2</v>
      </c>
      <c r="C2092" s="43">
        <v>2011</v>
      </c>
      <c r="D2092" s="42" t="s">
        <v>292</v>
      </c>
      <c r="E2092" s="42" t="s">
        <v>3</v>
      </c>
      <c r="F2092" s="42" t="s">
        <v>11</v>
      </c>
      <c r="G2092" s="43">
        <v>258</v>
      </c>
      <c r="H2092" s="193">
        <v>4.0999999999999996</v>
      </c>
    </row>
    <row r="2093" spans="1:8" x14ac:dyDescent="0.25">
      <c r="A2093" s="25" t="str">
        <f t="shared" si="35"/>
        <v>Reg2011Myeloma - C90FemaleAllEth</v>
      </c>
      <c r="B2093" s="42" t="s">
        <v>2</v>
      </c>
      <c r="C2093" s="43">
        <v>2011</v>
      </c>
      <c r="D2093" s="42" t="s">
        <v>292</v>
      </c>
      <c r="E2093" s="42" t="s">
        <v>4</v>
      </c>
      <c r="F2093" s="42" t="s">
        <v>12</v>
      </c>
      <c r="G2093" s="43">
        <v>115</v>
      </c>
      <c r="H2093" s="193">
        <v>3.2</v>
      </c>
    </row>
    <row r="2094" spans="1:8" x14ac:dyDescent="0.25">
      <c r="A2094" s="25" t="str">
        <f t="shared" si="35"/>
        <v>Reg2011Myeloma - C90FemaleMāori</v>
      </c>
      <c r="B2094" s="42" t="s">
        <v>2</v>
      </c>
      <c r="C2094" s="43">
        <v>2011</v>
      </c>
      <c r="D2094" s="42" t="s">
        <v>292</v>
      </c>
      <c r="E2094" s="42" t="s">
        <v>4</v>
      </c>
      <c r="F2094" s="42" t="s">
        <v>10</v>
      </c>
      <c r="G2094" s="43">
        <v>15</v>
      </c>
      <c r="H2094" s="193">
        <v>5.6</v>
      </c>
    </row>
    <row r="2095" spans="1:8" x14ac:dyDescent="0.25">
      <c r="A2095" s="25" t="str">
        <f t="shared" si="35"/>
        <v>Reg2011Myeloma - C90FemaleNon-Māori</v>
      </c>
      <c r="B2095" s="42" t="s">
        <v>2</v>
      </c>
      <c r="C2095" s="43">
        <v>2011</v>
      </c>
      <c r="D2095" s="42" t="s">
        <v>292</v>
      </c>
      <c r="E2095" s="42" t="s">
        <v>4</v>
      </c>
      <c r="F2095" s="42" t="s">
        <v>11</v>
      </c>
      <c r="G2095" s="43">
        <v>100</v>
      </c>
      <c r="H2095" s="193">
        <v>3</v>
      </c>
    </row>
    <row r="2096" spans="1:8" x14ac:dyDescent="0.25">
      <c r="A2096" s="25" t="str">
        <f t="shared" si="35"/>
        <v>Reg2011Myeloma - C90MaleAllEth</v>
      </c>
      <c r="B2096" s="42" t="s">
        <v>2</v>
      </c>
      <c r="C2096" s="43">
        <v>2011</v>
      </c>
      <c r="D2096" s="42" t="s">
        <v>292</v>
      </c>
      <c r="E2096" s="42" t="s">
        <v>5</v>
      </c>
      <c r="F2096" s="42" t="s">
        <v>12</v>
      </c>
      <c r="G2096" s="43">
        <v>182</v>
      </c>
      <c r="H2096" s="193">
        <v>5.8</v>
      </c>
    </row>
    <row r="2097" spans="1:8" x14ac:dyDescent="0.25">
      <c r="A2097" s="25" t="str">
        <f t="shared" si="35"/>
        <v>Reg2011Myeloma - C90MaleMāori</v>
      </c>
      <c r="B2097" s="42" t="s">
        <v>2</v>
      </c>
      <c r="C2097" s="43">
        <v>2011</v>
      </c>
      <c r="D2097" s="42" t="s">
        <v>292</v>
      </c>
      <c r="E2097" s="42" t="s">
        <v>5</v>
      </c>
      <c r="F2097" s="42" t="s">
        <v>10</v>
      </c>
      <c r="G2097" s="43">
        <v>24</v>
      </c>
      <c r="H2097" s="193">
        <v>12</v>
      </c>
    </row>
    <row r="2098" spans="1:8" x14ac:dyDescent="0.25">
      <c r="A2098" s="25" t="str">
        <f t="shared" si="35"/>
        <v>Reg2011Myeloma - C90MaleNon-Māori</v>
      </c>
      <c r="B2098" s="42" t="s">
        <v>2</v>
      </c>
      <c r="C2098" s="43">
        <v>2011</v>
      </c>
      <c r="D2098" s="42" t="s">
        <v>292</v>
      </c>
      <c r="E2098" s="42" t="s">
        <v>5</v>
      </c>
      <c r="F2098" s="42" t="s">
        <v>11</v>
      </c>
      <c r="G2098" s="43">
        <v>158</v>
      </c>
      <c r="H2098" s="193">
        <v>5.3</v>
      </c>
    </row>
    <row r="2099" spans="1:8" x14ac:dyDescent="0.25">
      <c r="A2099" s="25" t="str">
        <f t="shared" si="35"/>
        <v>Reg2011Leukaemia - C91-C95AllSexAllEth</v>
      </c>
      <c r="B2099" s="42" t="s">
        <v>2</v>
      </c>
      <c r="C2099" s="43">
        <v>2011</v>
      </c>
      <c r="D2099" s="42" t="s">
        <v>26</v>
      </c>
      <c r="E2099" s="42" t="s">
        <v>3</v>
      </c>
      <c r="F2099" s="42" t="s">
        <v>12</v>
      </c>
      <c r="G2099" s="43">
        <v>563</v>
      </c>
      <c r="H2099" s="193">
        <v>9.6</v>
      </c>
    </row>
    <row r="2100" spans="1:8" x14ac:dyDescent="0.25">
      <c r="A2100" s="25" t="str">
        <f t="shared" si="35"/>
        <v>Reg2011Leukaemia - C91-C95AllSexMāori</v>
      </c>
      <c r="B2100" s="42" t="s">
        <v>2</v>
      </c>
      <c r="C2100" s="43">
        <v>2011</v>
      </c>
      <c r="D2100" s="42" t="s">
        <v>26</v>
      </c>
      <c r="E2100" s="42" t="s">
        <v>3</v>
      </c>
      <c r="F2100" s="42" t="s">
        <v>10</v>
      </c>
      <c r="G2100" s="43">
        <v>59</v>
      </c>
      <c r="H2100" s="193">
        <v>10.9</v>
      </c>
    </row>
    <row r="2101" spans="1:8" x14ac:dyDescent="0.25">
      <c r="A2101" s="25" t="str">
        <f t="shared" si="35"/>
        <v>Reg2011Leukaemia - C91-C95AllSexNon-Māori</v>
      </c>
      <c r="B2101" s="42" t="s">
        <v>2</v>
      </c>
      <c r="C2101" s="43">
        <v>2011</v>
      </c>
      <c r="D2101" s="42" t="s">
        <v>26</v>
      </c>
      <c r="E2101" s="42" t="s">
        <v>3</v>
      </c>
      <c r="F2101" s="42" t="s">
        <v>11</v>
      </c>
      <c r="G2101" s="43">
        <v>504</v>
      </c>
      <c r="H2101" s="193">
        <v>9.5</v>
      </c>
    </row>
    <row r="2102" spans="1:8" x14ac:dyDescent="0.25">
      <c r="A2102" s="25" t="str">
        <f t="shared" si="35"/>
        <v>Reg2011Leukaemia - C91-C95FemaleAllEth</v>
      </c>
      <c r="B2102" s="42" t="s">
        <v>2</v>
      </c>
      <c r="C2102" s="43">
        <v>2011</v>
      </c>
      <c r="D2102" s="42" t="s">
        <v>26</v>
      </c>
      <c r="E2102" s="42" t="s">
        <v>4</v>
      </c>
      <c r="F2102" s="42" t="s">
        <v>12</v>
      </c>
      <c r="G2102" s="43">
        <v>235</v>
      </c>
      <c r="H2102" s="193">
        <v>7.7</v>
      </c>
    </row>
    <row r="2103" spans="1:8" x14ac:dyDescent="0.25">
      <c r="A2103" s="25" t="str">
        <f t="shared" si="35"/>
        <v>Reg2011Leukaemia - C91-C95FemaleMāori</v>
      </c>
      <c r="B2103" s="42" t="s">
        <v>2</v>
      </c>
      <c r="C2103" s="43">
        <v>2011</v>
      </c>
      <c r="D2103" s="42" t="s">
        <v>26</v>
      </c>
      <c r="E2103" s="42" t="s">
        <v>4</v>
      </c>
      <c r="F2103" s="42" t="s">
        <v>10</v>
      </c>
      <c r="G2103" s="43">
        <v>28</v>
      </c>
      <c r="H2103" s="193">
        <v>10</v>
      </c>
    </row>
    <row r="2104" spans="1:8" x14ac:dyDescent="0.25">
      <c r="A2104" s="25" t="str">
        <f t="shared" si="35"/>
        <v>Reg2011Leukaemia - C91-C95FemaleNon-Māori</v>
      </c>
      <c r="B2104" s="42" t="s">
        <v>2</v>
      </c>
      <c r="C2104" s="43">
        <v>2011</v>
      </c>
      <c r="D2104" s="42" t="s">
        <v>26</v>
      </c>
      <c r="E2104" s="42" t="s">
        <v>4</v>
      </c>
      <c r="F2104" s="42" t="s">
        <v>11</v>
      </c>
      <c r="G2104" s="43">
        <v>207</v>
      </c>
      <c r="H2104" s="193">
        <v>7.5</v>
      </c>
    </row>
    <row r="2105" spans="1:8" x14ac:dyDescent="0.25">
      <c r="A2105" s="25" t="str">
        <f t="shared" si="35"/>
        <v>Reg2011Leukaemia - C91-C95MaleAllEth</v>
      </c>
      <c r="B2105" s="42" t="s">
        <v>2</v>
      </c>
      <c r="C2105" s="43">
        <v>2011</v>
      </c>
      <c r="D2105" s="42" t="s">
        <v>26</v>
      </c>
      <c r="E2105" s="42" t="s">
        <v>5</v>
      </c>
      <c r="F2105" s="42" t="s">
        <v>12</v>
      </c>
      <c r="G2105" s="43">
        <v>328</v>
      </c>
      <c r="H2105" s="193">
        <v>11.7</v>
      </c>
    </row>
    <row r="2106" spans="1:8" x14ac:dyDescent="0.25">
      <c r="A2106" s="25" t="str">
        <f t="shared" si="35"/>
        <v>Reg2011Leukaemia - C91-C95MaleMāori</v>
      </c>
      <c r="B2106" s="42" t="s">
        <v>2</v>
      </c>
      <c r="C2106" s="43">
        <v>2011</v>
      </c>
      <c r="D2106" s="42" t="s">
        <v>26</v>
      </c>
      <c r="E2106" s="42" t="s">
        <v>5</v>
      </c>
      <c r="F2106" s="42" t="s">
        <v>10</v>
      </c>
      <c r="G2106" s="43">
        <v>31</v>
      </c>
      <c r="H2106" s="193">
        <v>12.2</v>
      </c>
    </row>
    <row r="2107" spans="1:8" x14ac:dyDescent="0.25">
      <c r="A2107" s="25" t="str">
        <f t="shared" si="35"/>
        <v>Reg2011Leukaemia - C91-C95MaleNon-Māori</v>
      </c>
      <c r="B2107" s="42" t="s">
        <v>2</v>
      </c>
      <c r="C2107" s="43">
        <v>2011</v>
      </c>
      <c r="D2107" s="42" t="s">
        <v>26</v>
      </c>
      <c r="E2107" s="42" t="s">
        <v>5</v>
      </c>
      <c r="F2107" s="42" t="s">
        <v>11</v>
      </c>
      <c r="G2107" s="43">
        <v>297</v>
      </c>
      <c r="H2107" s="193">
        <v>11.7</v>
      </c>
    </row>
    <row r="2108" spans="1:8" x14ac:dyDescent="0.25">
      <c r="A2108" s="25" t="str">
        <f t="shared" si="35"/>
        <v>Reg2011Other lymphoid, haematopoietic and related tissue - C96AllSexAllEth</v>
      </c>
      <c r="B2108" s="42" t="s">
        <v>2</v>
      </c>
      <c r="C2108" s="43">
        <v>2011</v>
      </c>
      <c r="D2108" s="42" t="s">
        <v>293</v>
      </c>
      <c r="E2108" s="42" t="s">
        <v>3</v>
      </c>
      <c r="F2108" s="42" t="s">
        <v>12</v>
      </c>
      <c r="G2108" s="43">
        <v>2</v>
      </c>
      <c r="H2108" s="193">
        <v>0</v>
      </c>
    </row>
    <row r="2109" spans="1:8" x14ac:dyDescent="0.25">
      <c r="A2109" s="25" t="str">
        <f t="shared" si="35"/>
        <v>Reg2011Other lymphoid, haematopoietic and related tissue - C96AllSexMāori</v>
      </c>
      <c r="B2109" s="42" t="s">
        <v>2</v>
      </c>
      <c r="C2109" s="43">
        <v>2011</v>
      </c>
      <c r="D2109" s="42" t="s">
        <v>293</v>
      </c>
      <c r="E2109" s="42" t="s">
        <v>3</v>
      </c>
      <c r="F2109" s="42" t="s">
        <v>10</v>
      </c>
      <c r="G2109" s="43">
        <v>0</v>
      </c>
      <c r="H2109" s="193">
        <v>0</v>
      </c>
    </row>
    <row r="2110" spans="1:8" x14ac:dyDescent="0.25">
      <c r="A2110" s="25" t="str">
        <f t="shared" si="35"/>
        <v>Reg2011Other lymphoid, haematopoietic and related tissue - C96AllSexNon-Māori</v>
      </c>
      <c r="B2110" s="42" t="s">
        <v>2</v>
      </c>
      <c r="C2110" s="43">
        <v>2011</v>
      </c>
      <c r="D2110" s="42" t="s">
        <v>293</v>
      </c>
      <c r="E2110" s="42" t="s">
        <v>3</v>
      </c>
      <c r="F2110" s="42" t="s">
        <v>11</v>
      </c>
      <c r="G2110" s="43">
        <v>2</v>
      </c>
      <c r="H2110" s="193">
        <v>0</v>
      </c>
    </row>
    <row r="2111" spans="1:8" x14ac:dyDescent="0.25">
      <c r="A2111" s="25" t="str">
        <f t="shared" si="35"/>
        <v>Reg2011Other lymphoid, haematopoietic and related tissue - C96FemaleAllEth</v>
      </c>
      <c r="B2111" s="42" t="s">
        <v>2</v>
      </c>
      <c r="C2111" s="43">
        <v>2011</v>
      </c>
      <c r="D2111" s="42" t="s">
        <v>293</v>
      </c>
      <c r="E2111" s="42" t="s">
        <v>4</v>
      </c>
      <c r="F2111" s="42" t="s">
        <v>12</v>
      </c>
      <c r="G2111" s="43">
        <v>1</v>
      </c>
      <c r="H2111" s="193">
        <v>0</v>
      </c>
    </row>
    <row r="2112" spans="1:8" x14ac:dyDescent="0.25">
      <c r="A2112" s="25" t="str">
        <f t="shared" si="35"/>
        <v>Reg2011Other lymphoid, haematopoietic and related tissue - C96FemaleMāori</v>
      </c>
      <c r="B2112" s="42" t="s">
        <v>2</v>
      </c>
      <c r="C2112" s="43">
        <v>2011</v>
      </c>
      <c r="D2112" s="42" t="s">
        <v>293</v>
      </c>
      <c r="E2112" s="42" t="s">
        <v>4</v>
      </c>
      <c r="F2112" s="42" t="s">
        <v>10</v>
      </c>
      <c r="G2112" s="43">
        <v>0</v>
      </c>
      <c r="H2112" s="193">
        <v>0</v>
      </c>
    </row>
    <row r="2113" spans="1:8" x14ac:dyDescent="0.25">
      <c r="A2113" s="25" t="str">
        <f t="shared" si="35"/>
        <v>Reg2011Other lymphoid, haematopoietic and related tissue - C96FemaleNon-Māori</v>
      </c>
      <c r="B2113" s="42" t="s">
        <v>2</v>
      </c>
      <c r="C2113" s="43">
        <v>2011</v>
      </c>
      <c r="D2113" s="42" t="s">
        <v>293</v>
      </c>
      <c r="E2113" s="42" t="s">
        <v>4</v>
      </c>
      <c r="F2113" s="42" t="s">
        <v>11</v>
      </c>
      <c r="G2113" s="43">
        <v>1</v>
      </c>
      <c r="H2113" s="193">
        <v>0</v>
      </c>
    </row>
    <row r="2114" spans="1:8" x14ac:dyDescent="0.25">
      <c r="A2114" s="25" t="str">
        <f t="shared" si="35"/>
        <v>Reg2011Other lymphoid, haematopoietic and related tissue - C96MaleAllEth</v>
      </c>
      <c r="B2114" s="42" t="s">
        <v>2</v>
      </c>
      <c r="C2114" s="43">
        <v>2011</v>
      </c>
      <c r="D2114" s="42" t="s">
        <v>293</v>
      </c>
      <c r="E2114" s="42" t="s">
        <v>5</v>
      </c>
      <c r="F2114" s="42" t="s">
        <v>12</v>
      </c>
      <c r="G2114" s="43">
        <v>1</v>
      </c>
      <c r="H2114" s="193">
        <v>0</v>
      </c>
    </row>
    <row r="2115" spans="1:8" x14ac:dyDescent="0.25">
      <c r="A2115" s="25" t="str">
        <f t="shared" si="35"/>
        <v>Reg2011Other lymphoid, haematopoietic and related tissue - C96MaleMāori</v>
      </c>
      <c r="B2115" s="42" t="s">
        <v>2</v>
      </c>
      <c r="C2115" s="43">
        <v>2011</v>
      </c>
      <c r="D2115" s="42" t="s">
        <v>293</v>
      </c>
      <c r="E2115" s="42" t="s">
        <v>5</v>
      </c>
      <c r="F2115" s="42" t="s">
        <v>10</v>
      </c>
      <c r="G2115" s="43">
        <v>0</v>
      </c>
      <c r="H2115" s="193">
        <v>0</v>
      </c>
    </row>
    <row r="2116" spans="1:8" x14ac:dyDescent="0.25">
      <c r="A2116" s="25" t="str">
        <f t="shared" si="35"/>
        <v>Reg2011Other lymphoid, haematopoietic and related tissue - C96MaleNon-Māori</v>
      </c>
      <c r="B2116" s="42" t="s">
        <v>2</v>
      </c>
      <c r="C2116" s="43">
        <v>2011</v>
      </c>
      <c r="D2116" s="42" t="s">
        <v>293</v>
      </c>
      <c r="E2116" s="42" t="s">
        <v>5</v>
      </c>
      <c r="F2116" s="42" t="s">
        <v>11</v>
      </c>
      <c r="G2116" s="43">
        <v>1</v>
      </c>
      <c r="H2116" s="193">
        <v>0.1</v>
      </c>
    </row>
    <row r="2117" spans="1:8" x14ac:dyDescent="0.25">
      <c r="A2117" s="25" t="str">
        <f t="shared" si="35"/>
        <v>Reg2011Polycythemia vera - D45AllSexAllEth</v>
      </c>
      <c r="B2117" s="42" t="s">
        <v>2</v>
      </c>
      <c r="C2117" s="43">
        <v>2011</v>
      </c>
      <c r="D2117" s="42" t="s">
        <v>294</v>
      </c>
      <c r="E2117" s="42" t="s">
        <v>3</v>
      </c>
      <c r="F2117" s="42" t="s">
        <v>12</v>
      </c>
      <c r="G2117" s="43">
        <v>36</v>
      </c>
      <c r="H2117" s="193">
        <v>0.5</v>
      </c>
    </row>
    <row r="2118" spans="1:8" x14ac:dyDescent="0.25">
      <c r="A2118" s="25" t="str">
        <f t="shared" si="35"/>
        <v>Reg2011Polycythemia vera - D45AllSexMāori</v>
      </c>
      <c r="B2118" s="42" t="s">
        <v>2</v>
      </c>
      <c r="C2118" s="43">
        <v>2011</v>
      </c>
      <c r="D2118" s="42" t="s">
        <v>294</v>
      </c>
      <c r="E2118" s="42" t="s">
        <v>3</v>
      </c>
      <c r="F2118" s="42" t="s">
        <v>10</v>
      </c>
      <c r="G2118" s="43">
        <v>7</v>
      </c>
      <c r="H2118" s="193">
        <v>1.7</v>
      </c>
    </row>
    <row r="2119" spans="1:8" x14ac:dyDescent="0.25">
      <c r="A2119" s="25" t="str">
        <f t="shared" si="35"/>
        <v>Reg2011Polycythemia vera - D45AllSexNon-Māori</v>
      </c>
      <c r="B2119" s="42" t="s">
        <v>2</v>
      </c>
      <c r="C2119" s="43">
        <v>2011</v>
      </c>
      <c r="D2119" s="42" t="s">
        <v>294</v>
      </c>
      <c r="E2119" s="42" t="s">
        <v>3</v>
      </c>
      <c r="F2119" s="42" t="s">
        <v>11</v>
      </c>
      <c r="G2119" s="43">
        <v>29</v>
      </c>
      <c r="H2119" s="193">
        <v>0.5</v>
      </c>
    </row>
    <row r="2120" spans="1:8" x14ac:dyDescent="0.25">
      <c r="A2120" s="25" t="str">
        <f t="shared" si="35"/>
        <v>Reg2011Polycythemia vera - D45FemaleAllEth</v>
      </c>
      <c r="B2120" s="42" t="s">
        <v>2</v>
      </c>
      <c r="C2120" s="43">
        <v>2011</v>
      </c>
      <c r="D2120" s="42" t="s">
        <v>294</v>
      </c>
      <c r="E2120" s="42" t="s">
        <v>4</v>
      </c>
      <c r="F2120" s="42" t="s">
        <v>12</v>
      </c>
      <c r="G2120" s="43">
        <v>18</v>
      </c>
      <c r="H2120" s="193">
        <v>0.5</v>
      </c>
    </row>
    <row r="2121" spans="1:8" x14ac:dyDescent="0.25">
      <c r="A2121" s="25" t="str">
        <f t="shared" si="35"/>
        <v>Reg2011Polycythemia vera - D45FemaleMāori</v>
      </c>
      <c r="B2121" s="42" t="s">
        <v>2</v>
      </c>
      <c r="C2121" s="43">
        <v>2011</v>
      </c>
      <c r="D2121" s="42" t="s">
        <v>294</v>
      </c>
      <c r="E2121" s="42" t="s">
        <v>4</v>
      </c>
      <c r="F2121" s="42" t="s">
        <v>10</v>
      </c>
      <c r="G2121" s="43">
        <v>3</v>
      </c>
      <c r="H2121" s="193">
        <v>1.4</v>
      </c>
    </row>
    <row r="2122" spans="1:8" x14ac:dyDescent="0.25">
      <c r="A2122" s="25" t="str">
        <f t="shared" si="35"/>
        <v>Reg2011Polycythemia vera - D45FemaleNon-Māori</v>
      </c>
      <c r="B2122" s="42" t="s">
        <v>2</v>
      </c>
      <c r="C2122" s="43">
        <v>2011</v>
      </c>
      <c r="D2122" s="42" t="s">
        <v>294</v>
      </c>
      <c r="E2122" s="42" t="s">
        <v>4</v>
      </c>
      <c r="F2122" s="42" t="s">
        <v>11</v>
      </c>
      <c r="G2122" s="43">
        <v>15</v>
      </c>
      <c r="H2122" s="193">
        <v>0.5</v>
      </c>
    </row>
    <row r="2123" spans="1:8" x14ac:dyDescent="0.25">
      <c r="A2123" s="25" t="str">
        <f t="shared" si="35"/>
        <v>Reg2011Polycythemia vera - D45MaleAllEth</v>
      </c>
      <c r="B2123" s="42" t="s">
        <v>2</v>
      </c>
      <c r="C2123" s="43">
        <v>2011</v>
      </c>
      <c r="D2123" s="42" t="s">
        <v>294</v>
      </c>
      <c r="E2123" s="42" t="s">
        <v>5</v>
      </c>
      <c r="F2123" s="42" t="s">
        <v>12</v>
      </c>
      <c r="G2123" s="43">
        <v>18</v>
      </c>
      <c r="H2123" s="193">
        <v>0.6</v>
      </c>
    </row>
    <row r="2124" spans="1:8" x14ac:dyDescent="0.25">
      <c r="A2124" s="25" t="str">
        <f t="shared" si="35"/>
        <v>Reg2011Polycythemia vera - D45MaleMāori</v>
      </c>
      <c r="B2124" s="42" t="s">
        <v>2</v>
      </c>
      <c r="C2124" s="43">
        <v>2011</v>
      </c>
      <c r="D2124" s="42" t="s">
        <v>294</v>
      </c>
      <c r="E2124" s="42" t="s">
        <v>5</v>
      </c>
      <c r="F2124" s="42" t="s">
        <v>10</v>
      </c>
      <c r="G2124" s="43">
        <v>4</v>
      </c>
      <c r="H2124" s="193">
        <v>1.9</v>
      </c>
    </row>
    <row r="2125" spans="1:8" x14ac:dyDescent="0.25">
      <c r="A2125" s="25" t="str">
        <f t="shared" si="35"/>
        <v>Reg2011Polycythemia vera - D45MaleNon-Māori</v>
      </c>
      <c r="B2125" s="42" t="s">
        <v>2</v>
      </c>
      <c r="C2125" s="43">
        <v>2011</v>
      </c>
      <c r="D2125" s="42" t="s">
        <v>294</v>
      </c>
      <c r="E2125" s="42" t="s">
        <v>5</v>
      </c>
      <c r="F2125" s="42" t="s">
        <v>11</v>
      </c>
      <c r="G2125" s="43">
        <v>14</v>
      </c>
      <c r="H2125" s="193">
        <v>0.5</v>
      </c>
    </row>
    <row r="2126" spans="1:8" x14ac:dyDescent="0.25">
      <c r="A2126" s="25" t="str">
        <f t="shared" si="35"/>
        <v>Reg2011Myelodyplastic syndromes - D46AllSexAllEth</v>
      </c>
      <c r="B2126" s="42" t="s">
        <v>2</v>
      </c>
      <c r="C2126" s="43">
        <v>2011</v>
      </c>
      <c r="D2126" s="42" t="s">
        <v>295</v>
      </c>
      <c r="E2126" s="42" t="s">
        <v>3</v>
      </c>
      <c r="F2126" s="42" t="s">
        <v>12</v>
      </c>
      <c r="G2126" s="43">
        <v>205</v>
      </c>
      <c r="H2126" s="193">
        <v>2.7</v>
      </c>
    </row>
    <row r="2127" spans="1:8" x14ac:dyDescent="0.25">
      <c r="A2127" s="25" t="str">
        <f t="shared" si="35"/>
        <v>Reg2011Myelodyplastic syndromes - D46AllSexMāori</v>
      </c>
      <c r="B2127" s="42" t="s">
        <v>2</v>
      </c>
      <c r="C2127" s="43">
        <v>2011</v>
      </c>
      <c r="D2127" s="42" t="s">
        <v>295</v>
      </c>
      <c r="E2127" s="42" t="s">
        <v>3</v>
      </c>
      <c r="F2127" s="42" t="s">
        <v>10</v>
      </c>
      <c r="G2127" s="43">
        <v>6</v>
      </c>
      <c r="H2127" s="193">
        <v>1.6</v>
      </c>
    </row>
    <row r="2128" spans="1:8" x14ac:dyDescent="0.25">
      <c r="A2128" s="25" t="str">
        <f t="shared" si="35"/>
        <v>Reg2011Myelodyplastic syndromes - D46AllSexNon-Māori</v>
      </c>
      <c r="B2128" s="42" t="s">
        <v>2</v>
      </c>
      <c r="C2128" s="43">
        <v>2011</v>
      </c>
      <c r="D2128" s="42" t="s">
        <v>295</v>
      </c>
      <c r="E2128" s="42" t="s">
        <v>3</v>
      </c>
      <c r="F2128" s="42" t="s">
        <v>11</v>
      </c>
      <c r="G2128" s="43">
        <v>199</v>
      </c>
      <c r="H2128" s="193">
        <v>2.7</v>
      </c>
    </row>
    <row r="2129" spans="1:8" x14ac:dyDescent="0.25">
      <c r="A2129" s="25" t="str">
        <f t="shared" si="35"/>
        <v>Reg2011Myelodyplastic syndromes - D46FemaleAllEth</v>
      </c>
      <c r="B2129" s="42" t="s">
        <v>2</v>
      </c>
      <c r="C2129" s="43">
        <v>2011</v>
      </c>
      <c r="D2129" s="42" t="s">
        <v>295</v>
      </c>
      <c r="E2129" s="42" t="s">
        <v>4</v>
      </c>
      <c r="F2129" s="42" t="s">
        <v>12</v>
      </c>
      <c r="G2129" s="43">
        <v>66</v>
      </c>
      <c r="H2129" s="193">
        <v>1.5</v>
      </c>
    </row>
    <row r="2130" spans="1:8" x14ac:dyDescent="0.25">
      <c r="A2130" s="25" t="str">
        <f t="shared" si="35"/>
        <v>Reg2011Myelodyplastic syndromes - D46FemaleMāori</v>
      </c>
      <c r="B2130" s="42" t="s">
        <v>2</v>
      </c>
      <c r="C2130" s="43">
        <v>2011</v>
      </c>
      <c r="D2130" s="42" t="s">
        <v>295</v>
      </c>
      <c r="E2130" s="42" t="s">
        <v>4</v>
      </c>
      <c r="F2130" s="42" t="s">
        <v>10</v>
      </c>
      <c r="G2130" s="43">
        <v>2</v>
      </c>
      <c r="H2130" s="193">
        <v>1.1000000000000001</v>
      </c>
    </row>
    <row r="2131" spans="1:8" x14ac:dyDescent="0.25">
      <c r="A2131" s="25" t="str">
        <f t="shared" si="35"/>
        <v>Reg2011Myelodyplastic syndromes - D46FemaleNon-Māori</v>
      </c>
      <c r="B2131" s="42" t="s">
        <v>2</v>
      </c>
      <c r="C2131" s="43">
        <v>2011</v>
      </c>
      <c r="D2131" s="42" t="s">
        <v>295</v>
      </c>
      <c r="E2131" s="42" t="s">
        <v>4</v>
      </c>
      <c r="F2131" s="42" t="s">
        <v>11</v>
      </c>
      <c r="G2131" s="43">
        <v>64</v>
      </c>
      <c r="H2131" s="193">
        <v>1.5</v>
      </c>
    </row>
    <row r="2132" spans="1:8" x14ac:dyDescent="0.25">
      <c r="A2132" s="25" t="str">
        <f t="shared" si="35"/>
        <v>Reg2011Myelodyplastic syndromes - D46MaleAllEth</v>
      </c>
      <c r="B2132" s="42" t="s">
        <v>2</v>
      </c>
      <c r="C2132" s="43">
        <v>2011</v>
      </c>
      <c r="D2132" s="42" t="s">
        <v>295</v>
      </c>
      <c r="E2132" s="42" t="s">
        <v>5</v>
      </c>
      <c r="F2132" s="42" t="s">
        <v>12</v>
      </c>
      <c r="G2132" s="43">
        <v>139</v>
      </c>
      <c r="H2132" s="193">
        <v>4.2</v>
      </c>
    </row>
    <row r="2133" spans="1:8" x14ac:dyDescent="0.25">
      <c r="A2133" s="25" t="str">
        <f t="shared" si="35"/>
        <v>Reg2011Myelodyplastic syndromes - D46MaleMāori</v>
      </c>
      <c r="B2133" s="42" t="s">
        <v>2</v>
      </c>
      <c r="C2133" s="43">
        <v>2011</v>
      </c>
      <c r="D2133" s="42" t="s">
        <v>295</v>
      </c>
      <c r="E2133" s="42" t="s">
        <v>5</v>
      </c>
      <c r="F2133" s="42" t="s">
        <v>10</v>
      </c>
      <c r="G2133" s="43">
        <v>4</v>
      </c>
      <c r="H2133" s="193">
        <v>2.1</v>
      </c>
    </row>
    <row r="2134" spans="1:8" x14ac:dyDescent="0.25">
      <c r="A2134" s="25" t="str">
        <f t="shared" si="35"/>
        <v>Reg2011Myelodyplastic syndromes - D46MaleNon-Māori</v>
      </c>
      <c r="B2134" s="42" t="s">
        <v>2</v>
      </c>
      <c r="C2134" s="43">
        <v>2011</v>
      </c>
      <c r="D2134" s="42" t="s">
        <v>295</v>
      </c>
      <c r="E2134" s="42" t="s">
        <v>5</v>
      </c>
      <c r="F2134" s="42" t="s">
        <v>11</v>
      </c>
      <c r="G2134" s="43">
        <v>135</v>
      </c>
      <c r="H2134" s="193">
        <v>4.3</v>
      </c>
    </row>
    <row r="2135" spans="1:8" x14ac:dyDescent="0.25">
      <c r="A2135" s="25" t="str">
        <f t="shared" si="35"/>
        <v>Reg2011Uncertain behaviour of lymphoid, haematopoietic and related tissue - D47AllSexAllEth</v>
      </c>
      <c r="B2135" s="42" t="s">
        <v>2</v>
      </c>
      <c r="C2135" s="43">
        <v>2011</v>
      </c>
      <c r="D2135" s="42" t="s">
        <v>296</v>
      </c>
      <c r="E2135" s="42" t="s">
        <v>3</v>
      </c>
      <c r="F2135" s="42" t="s">
        <v>12</v>
      </c>
      <c r="G2135" s="43">
        <v>75</v>
      </c>
      <c r="H2135" s="193">
        <v>1.2</v>
      </c>
    </row>
    <row r="2136" spans="1:8" x14ac:dyDescent="0.25">
      <c r="A2136" s="25" t="str">
        <f t="shared" si="35"/>
        <v>Reg2011Uncertain behaviour of lymphoid, haematopoietic and related tissue - D47AllSexMāori</v>
      </c>
      <c r="B2136" s="42" t="s">
        <v>2</v>
      </c>
      <c r="C2136" s="43">
        <v>2011</v>
      </c>
      <c r="D2136" s="42" t="s">
        <v>296</v>
      </c>
      <c r="E2136" s="42" t="s">
        <v>3</v>
      </c>
      <c r="F2136" s="42" t="s">
        <v>10</v>
      </c>
      <c r="G2136" s="43">
        <v>5</v>
      </c>
      <c r="H2136" s="193">
        <v>1</v>
      </c>
    </row>
    <row r="2137" spans="1:8" x14ac:dyDescent="0.25">
      <c r="A2137" s="25" t="str">
        <f t="shared" si="35"/>
        <v>Reg2011Uncertain behaviour of lymphoid, haematopoietic and related tissue - D47AllSexNon-Māori</v>
      </c>
      <c r="B2137" s="42" t="s">
        <v>2</v>
      </c>
      <c r="C2137" s="43">
        <v>2011</v>
      </c>
      <c r="D2137" s="42" t="s">
        <v>296</v>
      </c>
      <c r="E2137" s="42" t="s">
        <v>3</v>
      </c>
      <c r="F2137" s="42" t="s">
        <v>11</v>
      </c>
      <c r="G2137" s="43">
        <v>70</v>
      </c>
      <c r="H2137" s="193">
        <v>1.2</v>
      </c>
    </row>
    <row r="2138" spans="1:8" x14ac:dyDescent="0.25">
      <c r="A2138" s="25" t="str">
        <f t="shared" si="35"/>
        <v>Reg2011Uncertain behaviour of lymphoid, haematopoietic and related tissue - D47FemaleAllEth</v>
      </c>
      <c r="B2138" s="42" t="s">
        <v>2</v>
      </c>
      <c r="C2138" s="43">
        <v>2011</v>
      </c>
      <c r="D2138" s="42" t="s">
        <v>296</v>
      </c>
      <c r="E2138" s="42" t="s">
        <v>4</v>
      </c>
      <c r="F2138" s="42" t="s">
        <v>12</v>
      </c>
      <c r="G2138" s="43">
        <v>38</v>
      </c>
      <c r="H2138" s="193">
        <v>1.1000000000000001</v>
      </c>
    </row>
    <row r="2139" spans="1:8" x14ac:dyDescent="0.25">
      <c r="A2139" s="25" t="str">
        <f t="shared" si="35"/>
        <v>Reg2011Uncertain behaviour of lymphoid, haematopoietic and related tissue - D47FemaleMāori</v>
      </c>
      <c r="B2139" s="42" t="s">
        <v>2</v>
      </c>
      <c r="C2139" s="43">
        <v>2011</v>
      </c>
      <c r="D2139" s="42" t="s">
        <v>296</v>
      </c>
      <c r="E2139" s="42" t="s">
        <v>4</v>
      </c>
      <c r="F2139" s="42" t="s">
        <v>10</v>
      </c>
      <c r="G2139" s="43">
        <v>0</v>
      </c>
      <c r="H2139" s="193">
        <v>0</v>
      </c>
    </row>
    <row r="2140" spans="1:8" x14ac:dyDescent="0.25">
      <c r="A2140" s="25" t="str">
        <f t="shared" si="35"/>
        <v>Reg2011Uncertain behaviour of lymphoid, haematopoietic and related tissue - D47FemaleNon-Māori</v>
      </c>
      <c r="B2140" s="42" t="s">
        <v>2</v>
      </c>
      <c r="C2140" s="43">
        <v>2011</v>
      </c>
      <c r="D2140" s="42" t="s">
        <v>296</v>
      </c>
      <c r="E2140" s="42" t="s">
        <v>4</v>
      </c>
      <c r="F2140" s="42" t="s">
        <v>11</v>
      </c>
      <c r="G2140" s="43">
        <v>38</v>
      </c>
      <c r="H2140" s="193">
        <v>1.2</v>
      </c>
    </row>
    <row r="2141" spans="1:8" x14ac:dyDescent="0.25">
      <c r="A2141" s="25" t="str">
        <f t="shared" si="35"/>
        <v>Reg2011Uncertain behaviour of lymphoid, haematopoietic and related tissue - D47MaleAllEth</v>
      </c>
      <c r="B2141" s="42" t="s">
        <v>2</v>
      </c>
      <c r="C2141" s="43">
        <v>2011</v>
      </c>
      <c r="D2141" s="42" t="s">
        <v>296</v>
      </c>
      <c r="E2141" s="42" t="s">
        <v>5</v>
      </c>
      <c r="F2141" s="42" t="s">
        <v>12</v>
      </c>
      <c r="G2141" s="43">
        <v>37</v>
      </c>
      <c r="H2141" s="193">
        <v>1.3</v>
      </c>
    </row>
    <row r="2142" spans="1:8" x14ac:dyDescent="0.25">
      <c r="A2142" s="25" t="str">
        <f t="shared" si="35"/>
        <v>Reg2011Uncertain behaviour of lymphoid, haematopoietic and related tissue - D47MaleMāori</v>
      </c>
      <c r="B2142" s="42" t="s">
        <v>2</v>
      </c>
      <c r="C2142" s="43">
        <v>2011</v>
      </c>
      <c r="D2142" s="42" t="s">
        <v>296</v>
      </c>
      <c r="E2142" s="42" t="s">
        <v>5</v>
      </c>
      <c r="F2142" s="42" t="s">
        <v>10</v>
      </c>
      <c r="G2142" s="43">
        <v>5</v>
      </c>
      <c r="H2142" s="193">
        <v>2.2000000000000002</v>
      </c>
    </row>
    <row r="2143" spans="1:8" x14ac:dyDescent="0.25">
      <c r="A2143" s="25" t="str">
        <f t="shared" si="35"/>
        <v>Reg2011Uncertain behaviour of lymphoid, haematopoietic and related tissue - D47MaleNon-Māori</v>
      </c>
      <c r="B2143" s="42" t="s">
        <v>2</v>
      </c>
      <c r="C2143" s="43">
        <v>2011</v>
      </c>
      <c r="D2143" s="42" t="s">
        <v>296</v>
      </c>
      <c r="E2143" s="42" t="s">
        <v>5</v>
      </c>
      <c r="F2143" s="42" t="s">
        <v>11</v>
      </c>
      <c r="G2143" s="43">
        <v>32</v>
      </c>
      <c r="H2143" s="193">
        <v>1.2</v>
      </c>
    </row>
    <row r="2144" spans="1:8" x14ac:dyDescent="0.25">
      <c r="A2144" s="25" t="str">
        <f t="shared" si="35"/>
        <v>Reg2010All Cancers - C00-C96, D45-D47AllSexAllEth</v>
      </c>
      <c r="B2144" s="42" t="s">
        <v>2</v>
      </c>
      <c r="C2144" s="43">
        <v>2010</v>
      </c>
      <c r="D2144" s="42" t="s">
        <v>17</v>
      </c>
      <c r="E2144" s="42" t="s">
        <v>3</v>
      </c>
      <c r="F2144" s="42" t="s">
        <v>12</v>
      </c>
      <c r="G2144" s="43">
        <v>21235</v>
      </c>
      <c r="H2144" s="193">
        <v>344.2</v>
      </c>
    </row>
    <row r="2145" spans="1:8" x14ac:dyDescent="0.25">
      <c r="A2145" s="25" t="str">
        <f t="shared" si="35"/>
        <v>Reg2010All Cancers - C00-C96, D45-D47AllSexMāori</v>
      </c>
      <c r="B2145" s="42" t="s">
        <v>2</v>
      </c>
      <c r="C2145" s="43">
        <v>2010</v>
      </c>
      <c r="D2145" s="42" t="s">
        <v>17</v>
      </c>
      <c r="E2145" s="42" t="s">
        <v>3</v>
      </c>
      <c r="F2145" s="42" t="s">
        <v>10</v>
      </c>
      <c r="G2145" s="43">
        <v>2015</v>
      </c>
      <c r="H2145" s="193">
        <v>422.2</v>
      </c>
    </row>
    <row r="2146" spans="1:8" x14ac:dyDescent="0.25">
      <c r="A2146" s="25" t="str">
        <f t="shared" si="35"/>
        <v>Reg2010All Cancers - C00-C96, D45-D47AllSexNon-Māori</v>
      </c>
      <c r="B2146" s="42" t="s">
        <v>2</v>
      </c>
      <c r="C2146" s="43">
        <v>2010</v>
      </c>
      <c r="D2146" s="42" t="s">
        <v>17</v>
      </c>
      <c r="E2146" s="42" t="s">
        <v>3</v>
      </c>
      <c r="F2146" s="42" t="s">
        <v>11</v>
      </c>
      <c r="G2146" s="43">
        <v>19220</v>
      </c>
      <c r="H2146" s="193">
        <v>336.9</v>
      </c>
    </row>
    <row r="2147" spans="1:8" x14ac:dyDescent="0.25">
      <c r="A2147" s="25" t="str">
        <f t="shared" si="35"/>
        <v>Reg2010All Cancers - C00-C96, D45-D47FemaleAllEth</v>
      </c>
      <c r="B2147" s="42" t="s">
        <v>2</v>
      </c>
      <c r="C2147" s="43">
        <v>2010</v>
      </c>
      <c r="D2147" s="42" t="s">
        <v>17</v>
      </c>
      <c r="E2147" s="42" t="s">
        <v>4</v>
      </c>
      <c r="F2147" s="42" t="s">
        <v>12</v>
      </c>
      <c r="G2147" s="43">
        <v>10167</v>
      </c>
      <c r="H2147" s="193">
        <v>316.89999999999998</v>
      </c>
    </row>
    <row r="2148" spans="1:8" x14ac:dyDescent="0.25">
      <c r="A2148" s="25" t="str">
        <f t="shared" si="35"/>
        <v>Reg2010All Cancers - C00-C96, D45-D47FemaleMāori</v>
      </c>
      <c r="B2148" s="42" t="s">
        <v>2</v>
      </c>
      <c r="C2148" s="43">
        <v>2010</v>
      </c>
      <c r="D2148" s="42" t="s">
        <v>17</v>
      </c>
      <c r="E2148" s="42" t="s">
        <v>4</v>
      </c>
      <c r="F2148" s="42" t="s">
        <v>10</v>
      </c>
      <c r="G2148" s="43">
        <v>1158</v>
      </c>
      <c r="H2148" s="193">
        <v>444.1</v>
      </c>
    </row>
    <row r="2149" spans="1:8" x14ac:dyDescent="0.25">
      <c r="A2149" s="25" t="str">
        <f t="shared" si="35"/>
        <v>Reg2010All Cancers - C00-C96, D45-D47FemaleNon-Māori</v>
      </c>
      <c r="B2149" s="42" t="s">
        <v>2</v>
      </c>
      <c r="C2149" s="43">
        <v>2010</v>
      </c>
      <c r="D2149" s="42" t="s">
        <v>17</v>
      </c>
      <c r="E2149" s="42" t="s">
        <v>4</v>
      </c>
      <c r="F2149" s="42" t="s">
        <v>11</v>
      </c>
      <c r="G2149" s="43">
        <v>9009</v>
      </c>
      <c r="H2149" s="193">
        <v>305.10000000000002</v>
      </c>
    </row>
    <row r="2150" spans="1:8" x14ac:dyDescent="0.25">
      <c r="A2150" s="25" t="str">
        <f t="shared" si="35"/>
        <v>Reg2010All Cancers - C00-C96, D45-D47MaleAllEth</v>
      </c>
      <c r="B2150" s="42" t="s">
        <v>2</v>
      </c>
      <c r="C2150" s="43">
        <v>2010</v>
      </c>
      <c r="D2150" s="42" t="s">
        <v>17</v>
      </c>
      <c r="E2150" s="42" t="s">
        <v>5</v>
      </c>
      <c r="F2150" s="42" t="s">
        <v>12</v>
      </c>
      <c r="G2150" s="43">
        <v>11068</v>
      </c>
      <c r="H2150" s="193">
        <v>377.6</v>
      </c>
    </row>
    <row r="2151" spans="1:8" x14ac:dyDescent="0.25">
      <c r="A2151" s="25" t="str">
        <f t="shared" ref="A2151:A2214" si="36">B2151&amp;C2151&amp;D2151&amp;E2151&amp;F2151</f>
        <v>Reg2010All Cancers - C00-C96, D45-D47MaleMāori</v>
      </c>
      <c r="B2151" s="42" t="s">
        <v>2</v>
      </c>
      <c r="C2151" s="43">
        <v>2010</v>
      </c>
      <c r="D2151" s="42" t="s">
        <v>17</v>
      </c>
      <c r="E2151" s="42" t="s">
        <v>5</v>
      </c>
      <c r="F2151" s="42" t="s">
        <v>10</v>
      </c>
      <c r="G2151" s="43">
        <v>857</v>
      </c>
      <c r="H2151" s="193">
        <v>399.5</v>
      </c>
    </row>
    <row r="2152" spans="1:8" x14ac:dyDescent="0.25">
      <c r="A2152" s="25" t="str">
        <f t="shared" si="36"/>
        <v>Reg2010All Cancers - C00-C96, D45-D47MaleNon-Māori</v>
      </c>
      <c r="B2152" s="42" t="s">
        <v>2</v>
      </c>
      <c r="C2152" s="43">
        <v>2010</v>
      </c>
      <c r="D2152" s="42" t="s">
        <v>17</v>
      </c>
      <c r="E2152" s="42" t="s">
        <v>5</v>
      </c>
      <c r="F2152" s="42" t="s">
        <v>11</v>
      </c>
      <c r="G2152" s="43">
        <v>10211</v>
      </c>
      <c r="H2152" s="193">
        <v>374.9</v>
      </c>
    </row>
    <row r="2153" spans="1:8" x14ac:dyDescent="0.25">
      <c r="A2153" s="25" t="str">
        <f t="shared" si="36"/>
        <v>Reg2010Lip, oral cavity and pharynx - C00-C14AllSexAllEth</v>
      </c>
      <c r="B2153" s="42" t="s">
        <v>2</v>
      </c>
      <c r="C2153" s="43">
        <v>2010</v>
      </c>
      <c r="D2153" s="42" t="s">
        <v>246</v>
      </c>
      <c r="E2153" s="42" t="s">
        <v>3</v>
      </c>
      <c r="F2153" s="42" t="s">
        <v>12</v>
      </c>
      <c r="G2153" s="43">
        <v>420</v>
      </c>
      <c r="H2153" s="193">
        <v>7.1</v>
      </c>
    </row>
    <row r="2154" spans="1:8" x14ac:dyDescent="0.25">
      <c r="A2154" s="25" t="str">
        <f t="shared" si="36"/>
        <v>Reg2010Lip, oral cavity and pharynx - C00-C14AllSexMāori</v>
      </c>
      <c r="B2154" s="42" t="s">
        <v>2</v>
      </c>
      <c r="C2154" s="43">
        <v>2010</v>
      </c>
      <c r="D2154" s="42" t="s">
        <v>246</v>
      </c>
      <c r="E2154" s="42" t="s">
        <v>3</v>
      </c>
      <c r="F2154" s="42" t="s">
        <v>10</v>
      </c>
      <c r="G2154" s="43">
        <v>34</v>
      </c>
      <c r="H2154" s="193">
        <v>6.4</v>
      </c>
    </row>
    <row r="2155" spans="1:8" x14ac:dyDescent="0.25">
      <c r="A2155" s="25" t="str">
        <f t="shared" si="36"/>
        <v>Reg2010Lip, oral cavity and pharynx - C00-C14AllSexNon-Māori</v>
      </c>
      <c r="B2155" s="42" t="s">
        <v>2</v>
      </c>
      <c r="C2155" s="43">
        <v>2010</v>
      </c>
      <c r="D2155" s="42" t="s">
        <v>246</v>
      </c>
      <c r="E2155" s="42" t="s">
        <v>3</v>
      </c>
      <c r="F2155" s="42" t="s">
        <v>11</v>
      </c>
      <c r="G2155" s="43">
        <v>386</v>
      </c>
      <c r="H2155" s="193">
        <v>7.1</v>
      </c>
    </row>
    <row r="2156" spans="1:8" x14ac:dyDescent="0.25">
      <c r="A2156" s="25" t="str">
        <f t="shared" si="36"/>
        <v>Reg2010Lip, oral cavity and pharynx - C00-C14FemaleAllEth</v>
      </c>
      <c r="B2156" s="42" t="s">
        <v>2</v>
      </c>
      <c r="C2156" s="43">
        <v>2010</v>
      </c>
      <c r="D2156" s="42" t="s">
        <v>246</v>
      </c>
      <c r="E2156" s="42" t="s">
        <v>4</v>
      </c>
      <c r="F2156" s="42" t="s">
        <v>12</v>
      </c>
      <c r="G2156" s="43">
        <v>126</v>
      </c>
      <c r="H2156" s="193">
        <v>3.9</v>
      </c>
    </row>
    <row r="2157" spans="1:8" x14ac:dyDescent="0.25">
      <c r="A2157" s="25" t="str">
        <f t="shared" si="36"/>
        <v>Reg2010Lip, oral cavity and pharynx - C00-C14FemaleMāori</v>
      </c>
      <c r="B2157" s="42" t="s">
        <v>2</v>
      </c>
      <c r="C2157" s="43">
        <v>2010</v>
      </c>
      <c r="D2157" s="42" t="s">
        <v>246</v>
      </c>
      <c r="E2157" s="42" t="s">
        <v>4</v>
      </c>
      <c r="F2157" s="42" t="s">
        <v>10</v>
      </c>
      <c r="G2157" s="43">
        <v>9</v>
      </c>
      <c r="H2157" s="193">
        <v>3.2</v>
      </c>
    </row>
    <row r="2158" spans="1:8" x14ac:dyDescent="0.25">
      <c r="A2158" s="25" t="str">
        <f t="shared" si="36"/>
        <v>Reg2010Lip, oral cavity and pharynx - C00-C14FemaleNon-Māori</v>
      </c>
      <c r="B2158" s="42" t="s">
        <v>2</v>
      </c>
      <c r="C2158" s="43">
        <v>2010</v>
      </c>
      <c r="D2158" s="42" t="s">
        <v>246</v>
      </c>
      <c r="E2158" s="42" t="s">
        <v>4</v>
      </c>
      <c r="F2158" s="42" t="s">
        <v>11</v>
      </c>
      <c r="G2158" s="43">
        <v>117</v>
      </c>
      <c r="H2158" s="193">
        <v>4</v>
      </c>
    </row>
    <row r="2159" spans="1:8" x14ac:dyDescent="0.25">
      <c r="A2159" s="25" t="str">
        <f t="shared" si="36"/>
        <v>Reg2010Lip, oral cavity and pharynx - C00-C14MaleAllEth</v>
      </c>
      <c r="B2159" s="42" t="s">
        <v>2</v>
      </c>
      <c r="C2159" s="43">
        <v>2010</v>
      </c>
      <c r="D2159" s="42" t="s">
        <v>246</v>
      </c>
      <c r="E2159" s="42" t="s">
        <v>5</v>
      </c>
      <c r="F2159" s="42" t="s">
        <v>12</v>
      </c>
      <c r="G2159" s="43">
        <v>294</v>
      </c>
      <c r="H2159" s="193">
        <v>10.5</v>
      </c>
    </row>
    <row r="2160" spans="1:8" x14ac:dyDescent="0.25">
      <c r="A2160" s="25" t="str">
        <f t="shared" si="36"/>
        <v>Reg2010Lip, oral cavity and pharynx - C00-C14MaleMāori</v>
      </c>
      <c r="B2160" s="42" t="s">
        <v>2</v>
      </c>
      <c r="C2160" s="43">
        <v>2010</v>
      </c>
      <c r="D2160" s="42" t="s">
        <v>246</v>
      </c>
      <c r="E2160" s="42" t="s">
        <v>5</v>
      </c>
      <c r="F2160" s="42" t="s">
        <v>10</v>
      </c>
      <c r="G2160" s="43">
        <v>25</v>
      </c>
      <c r="H2160" s="193">
        <v>10</v>
      </c>
    </row>
    <row r="2161" spans="1:8" x14ac:dyDescent="0.25">
      <c r="A2161" s="25" t="str">
        <f t="shared" si="36"/>
        <v>Reg2010Lip, oral cavity and pharynx - C00-C14MaleNon-Māori</v>
      </c>
      <c r="B2161" s="42" t="s">
        <v>2</v>
      </c>
      <c r="C2161" s="43">
        <v>2010</v>
      </c>
      <c r="D2161" s="42" t="s">
        <v>246</v>
      </c>
      <c r="E2161" s="42" t="s">
        <v>5</v>
      </c>
      <c r="F2161" s="42" t="s">
        <v>11</v>
      </c>
      <c r="G2161" s="43">
        <v>269</v>
      </c>
      <c r="H2161" s="193">
        <v>10.5</v>
      </c>
    </row>
    <row r="2162" spans="1:8" x14ac:dyDescent="0.25">
      <c r="A2162" s="25" t="str">
        <f t="shared" si="36"/>
        <v>Reg2010Lip - C00AllSexAllEth</v>
      </c>
      <c r="B2162" s="42" t="s">
        <v>2</v>
      </c>
      <c r="C2162" s="43">
        <v>2010</v>
      </c>
      <c r="D2162" s="42" t="s">
        <v>27</v>
      </c>
      <c r="E2162" s="42" t="s">
        <v>3</v>
      </c>
      <c r="F2162" s="42" t="s">
        <v>12</v>
      </c>
      <c r="G2162" s="43">
        <v>56</v>
      </c>
      <c r="H2162" s="193">
        <v>0.9</v>
      </c>
    </row>
    <row r="2163" spans="1:8" x14ac:dyDescent="0.25">
      <c r="A2163" s="25" t="str">
        <f t="shared" si="36"/>
        <v>Reg2010Lip - C00AllSexMāori</v>
      </c>
      <c r="B2163" s="42" t="s">
        <v>2</v>
      </c>
      <c r="C2163" s="43">
        <v>2010</v>
      </c>
      <c r="D2163" s="42" t="s">
        <v>27</v>
      </c>
      <c r="E2163" s="42" t="s">
        <v>3</v>
      </c>
      <c r="F2163" s="42" t="s">
        <v>10</v>
      </c>
      <c r="G2163" s="43">
        <v>1</v>
      </c>
      <c r="H2163" s="193">
        <v>0.2</v>
      </c>
    </row>
    <row r="2164" spans="1:8" x14ac:dyDescent="0.25">
      <c r="A2164" s="25" t="str">
        <f t="shared" si="36"/>
        <v>Reg2010Lip - C00AllSexNon-Māori</v>
      </c>
      <c r="B2164" s="42" t="s">
        <v>2</v>
      </c>
      <c r="C2164" s="43">
        <v>2010</v>
      </c>
      <c r="D2164" s="42" t="s">
        <v>27</v>
      </c>
      <c r="E2164" s="42" t="s">
        <v>3</v>
      </c>
      <c r="F2164" s="42" t="s">
        <v>11</v>
      </c>
      <c r="G2164" s="43">
        <v>55</v>
      </c>
      <c r="H2164" s="193">
        <v>1</v>
      </c>
    </row>
    <row r="2165" spans="1:8" x14ac:dyDescent="0.25">
      <c r="A2165" s="25" t="str">
        <f t="shared" si="36"/>
        <v>Reg2010Lip - C00FemaleAllEth</v>
      </c>
      <c r="B2165" s="42" t="s">
        <v>2</v>
      </c>
      <c r="C2165" s="43">
        <v>2010</v>
      </c>
      <c r="D2165" s="42" t="s">
        <v>27</v>
      </c>
      <c r="E2165" s="42" t="s">
        <v>4</v>
      </c>
      <c r="F2165" s="42" t="s">
        <v>12</v>
      </c>
      <c r="G2165" s="43">
        <v>16</v>
      </c>
      <c r="H2165" s="193">
        <v>0.5</v>
      </c>
    </row>
    <row r="2166" spans="1:8" x14ac:dyDescent="0.25">
      <c r="A2166" s="25" t="str">
        <f t="shared" si="36"/>
        <v>Reg2010Lip - C00FemaleMāori</v>
      </c>
      <c r="B2166" s="42" t="s">
        <v>2</v>
      </c>
      <c r="C2166" s="43">
        <v>2010</v>
      </c>
      <c r="D2166" s="42" t="s">
        <v>27</v>
      </c>
      <c r="E2166" s="42" t="s">
        <v>4</v>
      </c>
      <c r="F2166" s="42" t="s">
        <v>10</v>
      </c>
      <c r="G2166" s="43">
        <v>0</v>
      </c>
      <c r="H2166" s="193">
        <v>0</v>
      </c>
    </row>
    <row r="2167" spans="1:8" x14ac:dyDescent="0.25">
      <c r="A2167" s="25" t="str">
        <f t="shared" si="36"/>
        <v>Reg2010Lip - C00FemaleNon-Māori</v>
      </c>
      <c r="B2167" s="42" t="s">
        <v>2</v>
      </c>
      <c r="C2167" s="43">
        <v>2010</v>
      </c>
      <c r="D2167" s="42" t="s">
        <v>27</v>
      </c>
      <c r="E2167" s="42" t="s">
        <v>4</v>
      </c>
      <c r="F2167" s="42" t="s">
        <v>11</v>
      </c>
      <c r="G2167" s="43">
        <v>16</v>
      </c>
      <c r="H2167" s="193">
        <v>0.5</v>
      </c>
    </row>
    <row r="2168" spans="1:8" x14ac:dyDescent="0.25">
      <c r="A2168" s="25" t="str">
        <f t="shared" si="36"/>
        <v>Reg2010Lip - C00MaleAllEth</v>
      </c>
      <c r="B2168" s="42" t="s">
        <v>2</v>
      </c>
      <c r="C2168" s="43">
        <v>2010</v>
      </c>
      <c r="D2168" s="42" t="s">
        <v>27</v>
      </c>
      <c r="E2168" s="42" t="s">
        <v>5</v>
      </c>
      <c r="F2168" s="42" t="s">
        <v>12</v>
      </c>
      <c r="G2168" s="43">
        <v>40</v>
      </c>
      <c r="H2168" s="193">
        <v>1.5</v>
      </c>
    </row>
    <row r="2169" spans="1:8" x14ac:dyDescent="0.25">
      <c r="A2169" s="25" t="str">
        <f t="shared" si="36"/>
        <v>Reg2010Lip - C00MaleMāori</v>
      </c>
      <c r="B2169" s="42" t="s">
        <v>2</v>
      </c>
      <c r="C2169" s="43">
        <v>2010</v>
      </c>
      <c r="D2169" s="42" t="s">
        <v>27</v>
      </c>
      <c r="E2169" s="42" t="s">
        <v>5</v>
      </c>
      <c r="F2169" s="42" t="s">
        <v>10</v>
      </c>
      <c r="G2169" s="43">
        <v>1</v>
      </c>
      <c r="H2169" s="193">
        <v>0.4</v>
      </c>
    </row>
    <row r="2170" spans="1:8" x14ac:dyDescent="0.25">
      <c r="A2170" s="25" t="str">
        <f t="shared" si="36"/>
        <v>Reg2010Lip - C00MaleNon-Māori</v>
      </c>
      <c r="B2170" s="42" t="s">
        <v>2</v>
      </c>
      <c r="C2170" s="43">
        <v>2010</v>
      </c>
      <c r="D2170" s="42" t="s">
        <v>27</v>
      </c>
      <c r="E2170" s="42" t="s">
        <v>5</v>
      </c>
      <c r="F2170" s="42" t="s">
        <v>11</v>
      </c>
      <c r="G2170" s="43">
        <v>39</v>
      </c>
      <c r="H2170" s="193">
        <v>1.6</v>
      </c>
    </row>
    <row r="2171" spans="1:8" x14ac:dyDescent="0.25">
      <c r="A2171" s="25" t="str">
        <f t="shared" si="36"/>
        <v>Reg2010Tongue - C01-C02AllSexAllEth</v>
      </c>
      <c r="B2171" s="42" t="s">
        <v>2</v>
      </c>
      <c r="C2171" s="43">
        <v>2010</v>
      </c>
      <c r="D2171" s="42" t="s">
        <v>42</v>
      </c>
      <c r="E2171" s="42" t="s">
        <v>3</v>
      </c>
      <c r="F2171" s="42" t="s">
        <v>12</v>
      </c>
      <c r="G2171" s="43">
        <v>118</v>
      </c>
      <c r="H2171" s="193">
        <v>2</v>
      </c>
    </row>
    <row r="2172" spans="1:8" x14ac:dyDescent="0.25">
      <c r="A2172" s="25" t="str">
        <f t="shared" si="36"/>
        <v>Reg2010Tongue - C01-C02AllSexMāori</v>
      </c>
      <c r="B2172" s="42" t="s">
        <v>2</v>
      </c>
      <c r="C2172" s="43">
        <v>2010</v>
      </c>
      <c r="D2172" s="42" t="s">
        <v>42</v>
      </c>
      <c r="E2172" s="42" t="s">
        <v>3</v>
      </c>
      <c r="F2172" s="42" t="s">
        <v>10</v>
      </c>
      <c r="G2172" s="43">
        <v>12</v>
      </c>
      <c r="H2172" s="193">
        <v>2.4</v>
      </c>
    </row>
    <row r="2173" spans="1:8" x14ac:dyDescent="0.25">
      <c r="A2173" s="25" t="str">
        <f t="shared" si="36"/>
        <v>Reg2010Tongue - C01-C02AllSexNon-Māori</v>
      </c>
      <c r="B2173" s="42" t="s">
        <v>2</v>
      </c>
      <c r="C2173" s="43">
        <v>2010</v>
      </c>
      <c r="D2173" s="42" t="s">
        <v>42</v>
      </c>
      <c r="E2173" s="42" t="s">
        <v>3</v>
      </c>
      <c r="F2173" s="42" t="s">
        <v>11</v>
      </c>
      <c r="G2173" s="43">
        <v>106</v>
      </c>
      <c r="H2173" s="193">
        <v>1.9</v>
      </c>
    </row>
    <row r="2174" spans="1:8" x14ac:dyDescent="0.25">
      <c r="A2174" s="25" t="str">
        <f t="shared" si="36"/>
        <v>Reg2010Tongue - C01-C02FemaleAllEth</v>
      </c>
      <c r="B2174" s="42" t="s">
        <v>2</v>
      </c>
      <c r="C2174" s="43">
        <v>2010</v>
      </c>
      <c r="D2174" s="42" t="s">
        <v>42</v>
      </c>
      <c r="E2174" s="42" t="s">
        <v>4</v>
      </c>
      <c r="F2174" s="42" t="s">
        <v>12</v>
      </c>
      <c r="G2174" s="43">
        <v>35</v>
      </c>
      <c r="H2174" s="193">
        <v>1.1000000000000001</v>
      </c>
    </row>
    <row r="2175" spans="1:8" x14ac:dyDescent="0.25">
      <c r="A2175" s="25" t="str">
        <f t="shared" si="36"/>
        <v>Reg2010Tongue - C01-C02FemaleMāori</v>
      </c>
      <c r="B2175" s="42" t="s">
        <v>2</v>
      </c>
      <c r="C2175" s="43">
        <v>2010</v>
      </c>
      <c r="D2175" s="42" t="s">
        <v>42</v>
      </c>
      <c r="E2175" s="42" t="s">
        <v>4</v>
      </c>
      <c r="F2175" s="42" t="s">
        <v>10</v>
      </c>
      <c r="G2175" s="43">
        <v>3</v>
      </c>
      <c r="H2175" s="193">
        <v>1</v>
      </c>
    </row>
    <row r="2176" spans="1:8" x14ac:dyDescent="0.25">
      <c r="A2176" s="25" t="str">
        <f t="shared" si="36"/>
        <v>Reg2010Tongue - C01-C02FemaleNon-Māori</v>
      </c>
      <c r="B2176" s="42" t="s">
        <v>2</v>
      </c>
      <c r="C2176" s="43">
        <v>2010</v>
      </c>
      <c r="D2176" s="42" t="s">
        <v>42</v>
      </c>
      <c r="E2176" s="42" t="s">
        <v>4</v>
      </c>
      <c r="F2176" s="42" t="s">
        <v>11</v>
      </c>
      <c r="G2176" s="43">
        <v>32</v>
      </c>
      <c r="H2176" s="193">
        <v>1.1000000000000001</v>
      </c>
    </row>
    <row r="2177" spans="1:8" x14ac:dyDescent="0.25">
      <c r="A2177" s="25" t="str">
        <f t="shared" si="36"/>
        <v>Reg2010Tongue - C01-C02MaleAllEth</v>
      </c>
      <c r="B2177" s="42" t="s">
        <v>2</v>
      </c>
      <c r="C2177" s="43">
        <v>2010</v>
      </c>
      <c r="D2177" s="42" t="s">
        <v>42</v>
      </c>
      <c r="E2177" s="42" t="s">
        <v>5</v>
      </c>
      <c r="F2177" s="42" t="s">
        <v>12</v>
      </c>
      <c r="G2177" s="43">
        <v>83</v>
      </c>
      <c r="H2177" s="193">
        <v>2.9</v>
      </c>
    </row>
    <row r="2178" spans="1:8" x14ac:dyDescent="0.25">
      <c r="A2178" s="25" t="str">
        <f t="shared" si="36"/>
        <v>Reg2010Tongue - C01-C02MaleMāori</v>
      </c>
      <c r="B2178" s="42" t="s">
        <v>2</v>
      </c>
      <c r="C2178" s="43">
        <v>2010</v>
      </c>
      <c r="D2178" s="42" t="s">
        <v>42</v>
      </c>
      <c r="E2178" s="42" t="s">
        <v>5</v>
      </c>
      <c r="F2178" s="42" t="s">
        <v>10</v>
      </c>
      <c r="G2178" s="43">
        <v>9</v>
      </c>
      <c r="H2178" s="193">
        <v>3.8</v>
      </c>
    </row>
    <row r="2179" spans="1:8" x14ac:dyDescent="0.25">
      <c r="A2179" s="25" t="str">
        <f t="shared" si="36"/>
        <v>Reg2010Tongue - C01-C02MaleNon-Māori</v>
      </c>
      <c r="B2179" s="42" t="s">
        <v>2</v>
      </c>
      <c r="C2179" s="43">
        <v>2010</v>
      </c>
      <c r="D2179" s="42" t="s">
        <v>42</v>
      </c>
      <c r="E2179" s="42" t="s">
        <v>5</v>
      </c>
      <c r="F2179" s="42" t="s">
        <v>11</v>
      </c>
      <c r="G2179" s="43">
        <v>74</v>
      </c>
      <c r="H2179" s="193">
        <v>2.8</v>
      </c>
    </row>
    <row r="2180" spans="1:8" x14ac:dyDescent="0.25">
      <c r="A2180" s="25" t="str">
        <f t="shared" si="36"/>
        <v>Reg2010Mouth - C03-C06AllSexAllEth</v>
      </c>
      <c r="B2180" s="42" t="s">
        <v>2</v>
      </c>
      <c r="C2180" s="43">
        <v>2010</v>
      </c>
      <c r="D2180" s="42" t="s">
        <v>31</v>
      </c>
      <c r="E2180" s="42" t="s">
        <v>3</v>
      </c>
      <c r="F2180" s="42" t="s">
        <v>12</v>
      </c>
      <c r="G2180" s="43">
        <v>73</v>
      </c>
      <c r="H2180" s="193">
        <v>1.2</v>
      </c>
    </row>
    <row r="2181" spans="1:8" x14ac:dyDescent="0.25">
      <c r="A2181" s="25" t="str">
        <f t="shared" si="36"/>
        <v>Reg2010Mouth - C03-C06AllSexMāori</v>
      </c>
      <c r="B2181" s="42" t="s">
        <v>2</v>
      </c>
      <c r="C2181" s="43">
        <v>2010</v>
      </c>
      <c r="D2181" s="42" t="s">
        <v>31</v>
      </c>
      <c r="E2181" s="42" t="s">
        <v>3</v>
      </c>
      <c r="F2181" s="42" t="s">
        <v>10</v>
      </c>
      <c r="G2181" s="43">
        <v>4</v>
      </c>
      <c r="H2181" s="193">
        <v>0.7</v>
      </c>
    </row>
    <row r="2182" spans="1:8" x14ac:dyDescent="0.25">
      <c r="A2182" s="25" t="str">
        <f t="shared" si="36"/>
        <v>Reg2010Mouth - C03-C06AllSexNon-Māori</v>
      </c>
      <c r="B2182" s="42" t="s">
        <v>2</v>
      </c>
      <c r="C2182" s="43">
        <v>2010</v>
      </c>
      <c r="D2182" s="42" t="s">
        <v>31</v>
      </c>
      <c r="E2182" s="42" t="s">
        <v>3</v>
      </c>
      <c r="F2182" s="42" t="s">
        <v>11</v>
      </c>
      <c r="G2182" s="43">
        <v>69</v>
      </c>
      <c r="H2182" s="193">
        <v>1.2</v>
      </c>
    </row>
    <row r="2183" spans="1:8" x14ac:dyDescent="0.25">
      <c r="A2183" s="25" t="str">
        <f t="shared" si="36"/>
        <v>Reg2010Mouth - C03-C06FemaleAllEth</v>
      </c>
      <c r="B2183" s="42" t="s">
        <v>2</v>
      </c>
      <c r="C2183" s="43">
        <v>2010</v>
      </c>
      <c r="D2183" s="42" t="s">
        <v>31</v>
      </c>
      <c r="E2183" s="42" t="s">
        <v>4</v>
      </c>
      <c r="F2183" s="42" t="s">
        <v>12</v>
      </c>
      <c r="G2183" s="43">
        <v>28</v>
      </c>
      <c r="H2183" s="193">
        <v>0.8</v>
      </c>
    </row>
    <row r="2184" spans="1:8" x14ac:dyDescent="0.25">
      <c r="A2184" s="25" t="str">
        <f t="shared" si="36"/>
        <v>Reg2010Mouth - C03-C06FemaleMāori</v>
      </c>
      <c r="B2184" s="42" t="s">
        <v>2</v>
      </c>
      <c r="C2184" s="43">
        <v>2010</v>
      </c>
      <c r="D2184" s="42" t="s">
        <v>31</v>
      </c>
      <c r="E2184" s="42" t="s">
        <v>4</v>
      </c>
      <c r="F2184" s="42" t="s">
        <v>10</v>
      </c>
      <c r="G2184" s="43">
        <v>1</v>
      </c>
      <c r="H2184" s="193">
        <v>0.4</v>
      </c>
    </row>
    <row r="2185" spans="1:8" x14ac:dyDescent="0.25">
      <c r="A2185" s="25" t="str">
        <f t="shared" si="36"/>
        <v>Reg2010Mouth - C03-C06FemaleNon-Māori</v>
      </c>
      <c r="B2185" s="42" t="s">
        <v>2</v>
      </c>
      <c r="C2185" s="43">
        <v>2010</v>
      </c>
      <c r="D2185" s="42" t="s">
        <v>31</v>
      </c>
      <c r="E2185" s="42" t="s">
        <v>4</v>
      </c>
      <c r="F2185" s="42" t="s">
        <v>11</v>
      </c>
      <c r="G2185" s="43">
        <v>27</v>
      </c>
      <c r="H2185" s="193">
        <v>0.8</v>
      </c>
    </row>
    <row r="2186" spans="1:8" x14ac:dyDescent="0.25">
      <c r="A2186" s="25" t="str">
        <f t="shared" si="36"/>
        <v>Reg2010Mouth - C03-C06MaleAllEth</v>
      </c>
      <c r="B2186" s="42" t="s">
        <v>2</v>
      </c>
      <c r="C2186" s="43">
        <v>2010</v>
      </c>
      <c r="D2186" s="42" t="s">
        <v>31</v>
      </c>
      <c r="E2186" s="42" t="s">
        <v>5</v>
      </c>
      <c r="F2186" s="42" t="s">
        <v>12</v>
      </c>
      <c r="G2186" s="43">
        <v>45</v>
      </c>
      <c r="H2186" s="193">
        <v>1.6</v>
      </c>
    </row>
    <row r="2187" spans="1:8" x14ac:dyDescent="0.25">
      <c r="A2187" s="25" t="str">
        <f t="shared" si="36"/>
        <v>Reg2010Mouth - C03-C06MaleMāori</v>
      </c>
      <c r="B2187" s="42" t="s">
        <v>2</v>
      </c>
      <c r="C2187" s="43">
        <v>2010</v>
      </c>
      <c r="D2187" s="42" t="s">
        <v>31</v>
      </c>
      <c r="E2187" s="42" t="s">
        <v>5</v>
      </c>
      <c r="F2187" s="42" t="s">
        <v>10</v>
      </c>
      <c r="G2187" s="43">
        <v>3</v>
      </c>
      <c r="H2187" s="193">
        <v>1.1000000000000001</v>
      </c>
    </row>
    <row r="2188" spans="1:8" x14ac:dyDescent="0.25">
      <c r="A2188" s="25" t="str">
        <f t="shared" si="36"/>
        <v>Reg2010Mouth - C03-C06MaleNon-Māori</v>
      </c>
      <c r="B2188" s="42" t="s">
        <v>2</v>
      </c>
      <c r="C2188" s="43">
        <v>2010</v>
      </c>
      <c r="D2188" s="42" t="s">
        <v>31</v>
      </c>
      <c r="E2188" s="42" t="s">
        <v>5</v>
      </c>
      <c r="F2188" s="42" t="s">
        <v>11</v>
      </c>
      <c r="G2188" s="43">
        <v>42</v>
      </c>
      <c r="H2188" s="193">
        <v>1.6</v>
      </c>
    </row>
    <row r="2189" spans="1:8" x14ac:dyDescent="0.25">
      <c r="A2189" s="25" t="str">
        <f t="shared" si="36"/>
        <v>Reg2010Salivary glands - C07-C08AllSexAllEth</v>
      </c>
      <c r="B2189" s="42" t="s">
        <v>2</v>
      </c>
      <c r="C2189" s="43">
        <v>2010</v>
      </c>
      <c r="D2189" s="42" t="s">
        <v>247</v>
      </c>
      <c r="E2189" s="42" t="s">
        <v>3</v>
      </c>
      <c r="F2189" s="42" t="s">
        <v>12</v>
      </c>
      <c r="G2189" s="43">
        <v>41</v>
      </c>
      <c r="H2189" s="193">
        <v>0.7</v>
      </c>
    </row>
    <row r="2190" spans="1:8" x14ac:dyDescent="0.25">
      <c r="A2190" s="25" t="str">
        <f t="shared" si="36"/>
        <v>Reg2010Salivary glands - C07-C08AllSexMāori</v>
      </c>
      <c r="B2190" s="42" t="s">
        <v>2</v>
      </c>
      <c r="C2190" s="43">
        <v>2010</v>
      </c>
      <c r="D2190" s="42" t="s">
        <v>247</v>
      </c>
      <c r="E2190" s="42" t="s">
        <v>3</v>
      </c>
      <c r="F2190" s="42" t="s">
        <v>10</v>
      </c>
      <c r="G2190" s="43">
        <v>5</v>
      </c>
      <c r="H2190" s="193">
        <v>0.9</v>
      </c>
    </row>
    <row r="2191" spans="1:8" x14ac:dyDescent="0.25">
      <c r="A2191" s="25" t="str">
        <f t="shared" si="36"/>
        <v>Reg2010Salivary glands - C07-C08AllSexNon-Māori</v>
      </c>
      <c r="B2191" s="42" t="s">
        <v>2</v>
      </c>
      <c r="C2191" s="43">
        <v>2010</v>
      </c>
      <c r="D2191" s="42" t="s">
        <v>247</v>
      </c>
      <c r="E2191" s="42" t="s">
        <v>3</v>
      </c>
      <c r="F2191" s="42" t="s">
        <v>11</v>
      </c>
      <c r="G2191" s="43">
        <v>36</v>
      </c>
      <c r="H2191" s="193">
        <v>0.7</v>
      </c>
    </row>
    <row r="2192" spans="1:8" x14ac:dyDescent="0.25">
      <c r="A2192" s="25" t="str">
        <f t="shared" si="36"/>
        <v>Reg2010Salivary glands - C07-C08FemaleAllEth</v>
      </c>
      <c r="B2192" s="42" t="s">
        <v>2</v>
      </c>
      <c r="C2192" s="43">
        <v>2010</v>
      </c>
      <c r="D2192" s="42" t="s">
        <v>247</v>
      </c>
      <c r="E2192" s="42" t="s">
        <v>4</v>
      </c>
      <c r="F2192" s="42" t="s">
        <v>12</v>
      </c>
      <c r="G2192" s="43">
        <v>23</v>
      </c>
      <c r="H2192" s="193">
        <v>0.8</v>
      </c>
    </row>
    <row r="2193" spans="1:8" x14ac:dyDescent="0.25">
      <c r="A2193" s="25" t="str">
        <f t="shared" si="36"/>
        <v>Reg2010Salivary glands - C07-C08FemaleMāori</v>
      </c>
      <c r="B2193" s="42" t="s">
        <v>2</v>
      </c>
      <c r="C2193" s="43">
        <v>2010</v>
      </c>
      <c r="D2193" s="42" t="s">
        <v>247</v>
      </c>
      <c r="E2193" s="42" t="s">
        <v>4</v>
      </c>
      <c r="F2193" s="42" t="s">
        <v>10</v>
      </c>
      <c r="G2193" s="43">
        <v>3</v>
      </c>
      <c r="H2193" s="193">
        <v>1.1000000000000001</v>
      </c>
    </row>
    <row r="2194" spans="1:8" x14ac:dyDescent="0.25">
      <c r="A2194" s="25" t="str">
        <f t="shared" si="36"/>
        <v>Reg2010Salivary glands - C07-C08FemaleNon-Māori</v>
      </c>
      <c r="B2194" s="42" t="s">
        <v>2</v>
      </c>
      <c r="C2194" s="43">
        <v>2010</v>
      </c>
      <c r="D2194" s="42" t="s">
        <v>247</v>
      </c>
      <c r="E2194" s="42" t="s">
        <v>4</v>
      </c>
      <c r="F2194" s="42" t="s">
        <v>11</v>
      </c>
      <c r="G2194" s="43">
        <v>20</v>
      </c>
      <c r="H2194" s="193">
        <v>0.7</v>
      </c>
    </row>
    <row r="2195" spans="1:8" x14ac:dyDescent="0.25">
      <c r="A2195" s="25" t="str">
        <f t="shared" si="36"/>
        <v>Reg2010Salivary glands - C07-C08MaleAllEth</v>
      </c>
      <c r="B2195" s="42" t="s">
        <v>2</v>
      </c>
      <c r="C2195" s="43">
        <v>2010</v>
      </c>
      <c r="D2195" s="42" t="s">
        <v>247</v>
      </c>
      <c r="E2195" s="42" t="s">
        <v>5</v>
      </c>
      <c r="F2195" s="42" t="s">
        <v>12</v>
      </c>
      <c r="G2195" s="43">
        <v>18</v>
      </c>
      <c r="H2195" s="193">
        <v>0.6</v>
      </c>
    </row>
    <row r="2196" spans="1:8" x14ac:dyDescent="0.25">
      <c r="A2196" s="25" t="str">
        <f t="shared" si="36"/>
        <v>Reg2010Salivary glands - C07-C08MaleMāori</v>
      </c>
      <c r="B2196" s="42" t="s">
        <v>2</v>
      </c>
      <c r="C2196" s="43">
        <v>2010</v>
      </c>
      <c r="D2196" s="42" t="s">
        <v>247</v>
      </c>
      <c r="E2196" s="42" t="s">
        <v>5</v>
      </c>
      <c r="F2196" s="42" t="s">
        <v>10</v>
      </c>
      <c r="G2196" s="43">
        <v>2</v>
      </c>
      <c r="H2196" s="193">
        <v>0.6</v>
      </c>
    </row>
    <row r="2197" spans="1:8" x14ac:dyDescent="0.25">
      <c r="A2197" s="25" t="str">
        <f t="shared" si="36"/>
        <v>Reg2010Salivary glands - C07-C08MaleNon-Māori</v>
      </c>
      <c r="B2197" s="42" t="s">
        <v>2</v>
      </c>
      <c r="C2197" s="43">
        <v>2010</v>
      </c>
      <c r="D2197" s="42" t="s">
        <v>247</v>
      </c>
      <c r="E2197" s="42" t="s">
        <v>5</v>
      </c>
      <c r="F2197" s="42" t="s">
        <v>11</v>
      </c>
      <c r="G2197" s="43">
        <v>16</v>
      </c>
      <c r="H2197" s="193">
        <v>0.6</v>
      </c>
    </row>
    <row r="2198" spans="1:8" x14ac:dyDescent="0.25">
      <c r="A2198" s="25" t="str">
        <f t="shared" si="36"/>
        <v>Reg2010Tonsils - C09AllSexAllEth</v>
      </c>
      <c r="B2198" s="42" t="s">
        <v>2</v>
      </c>
      <c r="C2198" s="43">
        <v>2010</v>
      </c>
      <c r="D2198" s="42" t="s">
        <v>248</v>
      </c>
      <c r="E2198" s="42" t="s">
        <v>3</v>
      </c>
      <c r="F2198" s="42" t="s">
        <v>12</v>
      </c>
      <c r="G2198" s="43">
        <v>73</v>
      </c>
      <c r="H2198" s="193">
        <v>1.3</v>
      </c>
    </row>
    <row r="2199" spans="1:8" x14ac:dyDescent="0.25">
      <c r="A2199" s="25" t="str">
        <f t="shared" si="36"/>
        <v>Reg2010Tonsils - C09AllSexMāori</v>
      </c>
      <c r="B2199" s="42" t="s">
        <v>2</v>
      </c>
      <c r="C2199" s="43">
        <v>2010</v>
      </c>
      <c r="D2199" s="42" t="s">
        <v>248</v>
      </c>
      <c r="E2199" s="42" t="s">
        <v>3</v>
      </c>
      <c r="F2199" s="42" t="s">
        <v>10</v>
      </c>
      <c r="G2199" s="43">
        <v>7</v>
      </c>
      <c r="H2199" s="193">
        <v>1.3</v>
      </c>
    </row>
    <row r="2200" spans="1:8" x14ac:dyDescent="0.25">
      <c r="A2200" s="25" t="str">
        <f t="shared" si="36"/>
        <v>Reg2010Tonsils - C09AllSexNon-Māori</v>
      </c>
      <c r="B2200" s="42" t="s">
        <v>2</v>
      </c>
      <c r="C2200" s="43">
        <v>2010</v>
      </c>
      <c r="D2200" s="42" t="s">
        <v>248</v>
      </c>
      <c r="E2200" s="42" t="s">
        <v>3</v>
      </c>
      <c r="F2200" s="42" t="s">
        <v>11</v>
      </c>
      <c r="G2200" s="43">
        <v>66</v>
      </c>
      <c r="H2200" s="193">
        <v>1.3</v>
      </c>
    </row>
    <row r="2201" spans="1:8" x14ac:dyDescent="0.25">
      <c r="A2201" s="25" t="str">
        <f t="shared" si="36"/>
        <v>Reg2010Tonsils - C09FemaleAllEth</v>
      </c>
      <c r="B2201" s="42" t="s">
        <v>2</v>
      </c>
      <c r="C2201" s="43">
        <v>2010</v>
      </c>
      <c r="D2201" s="42" t="s">
        <v>248</v>
      </c>
      <c r="E2201" s="42" t="s">
        <v>4</v>
      </c>
      <c r="F2201" s="42" t="s">
        <v>12</v>
      </c>
      <c r="G2201" s="43">
        <v>14</v>
      </c>
      <c r="H2201" s="193">
        <v>0.5</v>
      </c>
    </row>
    <row r="2202" spans="1:8" x14ac:dyDescent="0.25">
      <c r="A2202" s="25" t="str">
        <f t="shared" si="36"/>
        <v>Reg2010Tonsils - C09FemaleMāori</v>
      </c>
      <c r="B2202" s="42" t="s">
        <v>2</v>
      </c>
      <c r="C2202" s="43">
        <v>2010</v>
      </c>
      <c r="D2202" s="42" t="s">
        <v>248</v>
      </c>
      <c r="E2202" s="42" t="s">
        <v>4</v>
      </c>
      <c r="F2202" s="42" t="s">
        <v>10</v>
      </c>
      <c r="G2202" s="43">
        <v>2</v>
      </c>
      <c r="H2202" s="193">
        <v>0.7</v>
      </c>
    </row>
    <row r="2203" spans="1:8" x14ac:dyDescent="0.25">
      <c r="A2203" s="25" t="str">
        <f t="shared" si="36"/>
        <v>Reg2010Tonsils - C09FemaleNon-Māori</v>
      </c>
      <c r="B2203" s="42" t="s">
        <v>2</v>
      </c>
      <c r="C2203" s="43">
        <v>2010</v>
      </c>
      <c r="D2203" s="42" t="s">
        <v>248</v>
      </c>
      <c r="E2203" s="42" t="s">
        <v>4</v>
      </c>
      <c r="F2203" s="42" t="s">
        <v>11</v>
      </c>
      <c r="G2203" s="43">
        <v>12</v>
      </c>
      <c r="H2203" s="193">
        <v>0.4</v>
      </c>
    </row>
    <row r="2204" spans="1:8" x14ac:dyDescent="0.25">
      <c r="A2204" s="25" t="str">
        <f t="shared" si="36"/>
        <v>Reg2010Tonsils - C09MaleAllEth</v>
      </c>
      <c r="B2204" s="42" t="s">
        <v>2</v>
      </c>
      <c r="C2204" s="43">
        <v>2010</v>
      </c>
      <c r="D2204" s="42" t="s">
        <v>248</v>
      </c>
      <c r="E2204" s="42" t="s">
        <v>5</v>
      </c>
      <c r="F2204" s="42" t="s">
        <v>12</v>
      </c>
      <c r="G2204" s="43">
        <v>59</v>
      </c>
      <c r="H2204" s="193">
        <v>2.2000000000000002</v>
      </c>
    </row>
    <row r="2205" spans="1:8" x14ac:dyDescent="0.25">
      <c r="A2205" s="25" t="str">
        <f t="shared" si="36"/>
        <v>Reg2010Tonsils - C09MaleMāori</v>
      </c>
      <c r="B2205" s="42" t="s">
        <v>2</v>
      </c>
      <c r="C2205" s="43">
        <v>2010</v>
      </c>
      <c r="D2205" s="42" t="s">
        <v>248</v>
      </c>
      <c r="E2205" s="42" t="s">
        <v>5</v>
      </c>
      <c r="F2205" s="42" t="s">
        <v>10</v>
      </c>
      <c r="G2205" s="43">
        <v>5</v>
      </c>
      <c r="H2205" s="193">
        <v>2</v>
      </c>
    </row>
    <row r="2206" spans="1:8" x14ac:dyDescent="0.25">
      <c r="A2206" s="25" t="str">
        <f t="shared" si="36"/>
        <v>Reg2010Tonsils - C09MaleNon-Māori</v>
      </c>
      <c r="B2206" s="42" t="s">
        <v>2</v>
      </c>
      <c r="C2206" s="43">
        <v>2010</v>
      </c>
      <c r="D2206" s="42" t="s">
        <v>248</v>
      </c>
      <c r="E2206" s="42" t="s">
        <v>5</v>
      </c>
      <c r="F2206" s="42" t="s">
        <v>11</v>
      </c>
      <c r="G2206" s="43">
        <v>54</v>
      </c>
      <c r="H2206" s="193">
        <v>2.2000000000000002</v>
      </c>
    </row>
    <row r="2207" spans="1:8" x14ac:dyDescent="0.25">
      <c r="A2207" s="25" t="str">
        <f t="shared" si="36"/>
        <v>Reg2010Oropharynx - C10AllSexAllEth</v>
      </c>
      <c r="B2207" s="42" t="s">
        <v>2</v>
      </c>
      <c r="C2207" s="43">
        <v>2010</v>
      </c>
      <c r="D2207" s="42" t="s">
        <v>34</v>
      </c>
      <c r="E2207" s="42" t="s">
        <v>3</v>
      </c>
      <c r="F2207" s="42" t="s">
        <v>12</v>
      </c>
      <c r="G2207" s="43">
        <v>14</v>
      </c>
      <c r="H2207" s="193">
        <v>0.2</v>
      </c>
    </row>
    <row r="2208" spans="1:8" x14ac:dyDescent="0.25">
      <c r="A2208" s="25" t="str">
        <f t="shared" si="36"/>
        <v>Reg2010Oropharynx - C10AllSexMāori</v>
      </c>
      <c r="B2208" s="42" t="s">
        <v>2</v>
      </c>
      <c r="C2208" s="43">
        <v>2010</v>
      </c>
      <c r="D2208" s="42" t="s">
        <v>34</v>
      </c>
      <c r="E2208" s="42" t="s">
        <v>3</v>
      </c>
      <c r="F2208" s="42" t="s">
        <v>10</v>
      </c>
      <c r="G2208" s="43">
        <v>2</v>
      </c>
      <c r="H2208" s="193">
        <v>0.3</v>
      </c>
    </row>
    <row r="2209" spans="1:8" x14ac:dyDescent="0.25">
      <c r="A2209" s="25" t="str">
        <f t="shared" si="36"/>
        <v>Reg2010Oropharynx - C10AllSexNon-Māori</v>
      </c>
      <c r="B2209" s="42" t="s">
        <v>2</v>
      </c>
      <c r="C2209" s="43">
        <v>2010</v>
      </c>
      <c r="D2209" s="42" t="s">
        <v>34</v>
      </c>
      <c r="E2209" s="42" t="s">
        <v>3</v>
      </c>
      <c r="F2209" s="42" t="s">
        <v>11</v>
      </c>
      <c r="G2209" s="43">
        <v>12</v>
      </c>
      <c r="H2209" s="193">
        <v>0.2</v>
      </c>
    </row>
    <row r="2210" spans="1:8" x14ac:dyDescent="0.25">
      <c r="A2210" s="25" t="str">
        <f t="shared" si="36"/>
        <v>Reg2010Oropharynx - C10FemaleAllEth</v>
      </c>
      <c r="B2210" s="42" t="s">
        <v>2</v>
      </c>
      <c r="C2210" s="43">
        <v>2010</v>
      </c>
      <c r="D2210" s="42" t="s">
        <v>34</v>
      </c>
      <c r="E2210" s="42" t="s">
        <v>4</v>
      </c>
      <c r="F2210" s="42" t="s">
        <v>12</v>
      </c>
      <c r="G2210" s="43">
        <v>2</v>
      </c>
      <c r="H2210" s="193">
        <v>0.1</v>
      </c>
    </row>
    <row r="2211" spans="1:8" x14ac:dyDescent="0.25">
      <c r="A2211" s="25" t="str">
        <f t="shared" si="36"/>
        <v>Reg2010Oropharynx - C10FemaleMāori</v>
      </c>
      <c r="B2211" s="42" t="s">
        <v>2</v>
      </c>
      <c r="C2211" s="43">
        <v>2010</v>
      </c>
      <c r="D2211" s="42" t="s">
        <v>34</v>
      </c>
      <c r="E2211" s="42" t="s">
        <v>4</v>
      </c>
      <c r="F2211" s="42" t="s">
        <v>10</v>
      </c>
      <c r="G2211" s="43">
        <v>0</v>
      </c>
      <c r="H2211" s="193">
        <v>0</v>
      </c>
    </row>
    <row r="2212" spans="1:8" x14ac:dyDescent="0.25">
      <c r="A2212" s="25" t="str">
        <f t="shared" si="36"/>
        <v>Reg2010Oropharynx - C10FemaleNon-Māori</v>
      </c>
      <c r="B2212" s="42" t="s">
        <v>2</v>
      </c>
      <c r="C2212" s="43">
        <v>2010</v>
      </c>
      <c r="D2212" s="42" t="s">
        <v>34</v>
      </c>
      <c r="E2212" s="42" t="s">
        <v>4</v>
      </c>
      <c r="F2212" s="42" t="s">
        <v>11</v>
      </c>
      <c r="G2212" s="43">
        <v>2</v>
      </c>
      <c r="H2212" s="193">
        <v>0.1</v>
      </c>
    </row>
    <row r="2213" spans="1:8" x14ac:dyDescent="0.25">
      <c r="A2213" s="25" t="str">
        <f t="shared" si="36"/>
        <v>Reg2010Oropharynx - C10MaleAllEth</v>
      </c>
      <c r="B2213" s="42" t="s">
        <v>2</v>
      </c>
      <c r="C2213" s="43">
        <v>2010</v>
      </c>
      <c r="D2213" s="42" t="s">
        <v>34</v>
      </c>
      <c r="E2213" s="42" t="s">
        <v>5</v>
      </c>
      <c r="F2213" s="42" t="s">
        <v>12</v>
      </c>
      <c r="G2213" s="43">
        <v>12</v>
      </c>
      <c r="H2213" s="193">
        <v>0.4</v>
      </c>
    </row>
    <row r="2214" spans="1:8" x14ac:dyDescent="0.25">
      <c r="A2214" s="25" t="str">
        <f t="shared" si="36"/>
        <v>Reg2010Oropharynx - C10MaleMāori</v>
      </c>
      <c r="B2214" s="42" t="s">
        <v>2</v>
      </c>
      <c r="C2214" s="43">
        <v>2010</v>
      </c>
      <c r="D2214" s="42" t="s">
        <v>34</v>
      </c>
      <c r="E2214" s="42" t="s">
        <v>5</v>
      </c>
      <c r="F2214" s="42" t="s">
        <v>10</v>
      </c>
      <c r="G2214" s="43">
        <v>2</v>
      </c>
      <c r="H2214" s="193">
        <v>0.7</v>
      </c>
    </row>
    <row r="2215" spans="1:8" x14ac:dyDescent="0.25">
      <c r="A2215" s="25" t="str">
        <f t="shared" ref="A2215:A2278" si="37">B2215&amp;C2215&amp;D2215&amp;E2215&amp;F2215</f>
        <v>Reg2010Oropharynx - C10MaleNon-Māori</v>
      </c>
      <c r="B2215" s="42" t="s">
        <v>2</v>
      </c>
      <c r="C2215" s="43">
        <v>2010</v>
      </c>
      <c r="D2215" s="42" t="s">
        <v>34</v>
      </c>
      <c r="E2215" s="42" t="s">
        <v>5</v>
      </c>
      <c r="F2215" s="42" t="s">
        <v>11</v>
      </c>
      <c r="G2215" s="43">
        <v>10</v>
      </c>
      <c r="H2215" s="193">
        <v>0.4</v>
      </c>
    </row>
    <row r="2216" spans="1:8" x14ac:dyDescent="0.25">
      <c r="A2216" s="25" t="str">
        <f t="shared" si="37"/>
        <v>Reg2010Nasopharynx - C11AllSexAllEth</v>
      </c>
      <c r="B2216" s="42" t="s">
        <v>2</v>
      </c>
      <c r="C2216" s="43">
        <v>2010</v>
      </c>
      <c r="D2216" s="42" t="s">
        <v>32</v>
      </c>
      <c r="E2216" s="42" t="s">
        <v>3</v>
      </c>
      <c r="F2216" s="42" t="s">
        <v>12</v>
      </c>
      <c r="G2216" s="43">
        <v>28</v>
      </c>
      <c r="H2216" s="193">
        <v>0.5</v>
      </c>
    </row>
    <row r="2217" spans="1:8" x14ac:dyDescent="0.25">
      <c r="A2217" s="25" t="str">
        <f t="shared" si="37"/>
        <v>Reg2010Nasopharynx - C11AllSexMāori</v>
      </c>
      <c r="B2217" s="42" t="s">
        <v>2</v>
      </c>
      <c r="C2217" s="43">
        <v>2010</v>
      </c>
      <c r="D2217" s="42" t="s">
        <v>32</v>
      </c>
      <c r="E2217" s="42" t="s">
        <v>3</v>
      </c>
      <c r="F2217" s="42" t="s">
        <v>10</v>
      </c>
      <c r="G2217" s="43">
        <v>2</v>
      </c>
      <c r="H2217" s="193">
        <v>0.4</v>
      </c>
    </row>
    <row r="2218" spans="1:8" x14ac:dyDescent="0.25">
      <c r="A2218" s="25" t="str">
        <f t="shared" si="37"/>
        <v>Reg2010Nasopharynx - C11AllSexNon-Māori</v>
      </c>
      <c r="B2218" s="42" t="s">
        <v>2</v>
      </c>
      <c r="C2218" s="43">
        <v>2010</v>
      </c>
      <c r="D2218" s="42" t="s">
        <v>32</v>
      </c>
      <c r="E2218" s="42" t="s">
        <v>3</v>
      </c>
      <c r="F2218" s="42" t="s">
        <v>11</v>
      </c>
      <c r="G2218" s="43">
        <v>26</v>
      </c>
      <c r="H2218" s="193">
        <v>0.5</v>
      </c>
    </row>
    <row r="2219" spans="1:8" x14ac:dyDescent="0.25">
      <c r="A2219" s="25" t="str">
        <f t="shared" si="37"/>
        <v>Reg2010Nasopharynx - C11FemaleAllEth</v>
      </c>
      <c r="B2219" s="42" t="s">
        <v>2</v>
      </c>
      <c r="C2219" s="43">
        <v>2010</v>
      </c>
      <c r="D2219" s="42" t="s">
        <v>32</v>
      </c>
      <c r="E2219" s="42" t="s">
        <v>4</v>
      </c>
      <c r="F2219" s="42" t="s">
        <v>12</v>
      </c>
      <c r="G2219" s="43">
        <v>6</v>
      </c>
      <c r="H2219" s="193">
        <v>0.2</v>
      </c>
    </row>
    <row r="2220" spans="1:8" x14ac:dyDescent="0.25">
      <c r="A2220" s="25" t="str">
        <f t="shared" si="37"/>
        <v>Reg2010Nasopharynx - C11FemaleMāori</v>
      </c>
      <c r="B2220" s="42" t="s">
        <v>2</v>
      </c>
      <c r="C2220" s="43">
        <v>2010</v>
      </c>
      <c r="D2220" s="42" t="s">
        <v>32</v>
      </c>
      <c r="E2220" s="42" t="s">
        <v>4</v>
      </c>
      <c r="F2220" s="42" t="s">
        <v>10</v>
      </c>
      <c r="G2220" s="43">
        <v>0</v>
      </c>
      <c r="H2220" s="193">
        <v>0</v>
      </c>
    </row>
    <row r="2221" spans="1:8" x14ac:dyDescent="0.25">
      <c r="A2221" s="25" t="str">
        <f t="shared" si="37"/>
        <v>Reg2010Nasopharynx - C11FemaleNon-Māori</v>
      </c>
      <c r="B2221" s="42" t="s">
        <v>2</v>
      </c>
      <c r="C2221" s="43">
        <v>2010</v>
      </c>
      <c r="D2221" s="42" t="s">
        <v>32</v>
      </c>
      <c r="E2221" s="42" t="s">
        <v>4</v>
      </c>
      <c r="F2221" s="42" t="s">
        <v>11</v>
      </c>
      <c r="G2221" s="43">
        <v>6</v>
      </c>
      <c r="H2221" s="193">
        <v>0.3</v>
      </c>
    </row>
    <row r="2222" spans="1:8" x14ac:dyDescent="0.25">
      <c r="A2222" s="25" t="str">
        <f t="shared" si="37"/>
        <v>Reg2010Nasopharynx - C11MaleAllEth</v>
      </c>
      <c r="B2222" s="42" t="s">
        <v>2</v>
      </c>
      <c r="C2222" s="43">
        <v>2010</v>
      </c>
      <c r="D2222" s="42" t="s">
        <v>32</v>
      </c>
      <c r="E2222" s="42" t="s">
        <v>5</v>
      </c>
      <c r="F2222" s="42" t="s">
        <v>12</v>
      </c>
      <c r="G2222" s="43">
        <v>22</v>
      </c>
      <c r="H2222" s="193">
        <v>0.8</v>
      </c>
    </row>
    <row r="2223" spans="1:8" x14ac:dyDescent="0.25">
      <c r="A2223" s="25" t="str">
        <f t="shared" si="37"/>
        <v>Reg2010Nasopharynx - C11MaleMāori</v>
      </c>
      <c r="B2223" s="42" t="s">
        <v>2</v>
      </c>
      <c r="C2223" s="43">
        <v>2010</v>
      </c>
      <c r="D2223" s="42" t="s">
        <v>32</v>
      </c>
      <c r="E2223" s="42" t="s">
        <v>5</v>
      </c>
      <c r="F2223" s="42" t="s">
        <v>10</v>
      </c>
      <c r="G2223" s="43">
        <v>2</v>
      </c>
      <c r="H2223" s="193">
        <v>0.9</v>
      </c>
    </row>
    <row r="2224" spans="1:8" x14ac:dyDescent="0.25">
      <c r="A2224" s="25" t="str">
        <f t="shared" si="37"/>
        <v>Reg2010Nasopharynx - C11MaleNon-Māori</v>
      </c>
      <c r="B2224" s="42" t="s">
        <v>2</v>
      </c>
      <c r="C2224" s="43">
        <v>2010</v>
      </c>
      <c r="D2224" s="42" t="s">
        <v>32</v>
      </c>
      <c r="E2224" s="42" t="s">
        <v>5</v>
      </c>
      <c r="F2224" s="42" t="s">
        <v>11</v>
      </c>
      <c r="G2224" s="43">
        <v>20</v>
      </c>
      <c r="H2224" s="193">
        <v>0.8</v>
      </c>
    </row>
    <row r="2225" spans="1:8" x14ac:dyDescent="0.25">
      <c r="A2225" s="25" t="str">
        <f t="shared" si="37"/>
        <v>Reg2010Pyriform sinus - C12AllSexAllEth</v>
      </c>
      <c r="B2225" s="42" t="s">
        <v>2</v>
      </c>
      <c r="C2225" s="43">
        <v>2010</v>
      </c>
      <c r="D2225" s="42" t="s">
        <v>249</v>
      </c>
      <c r="E2225" s="42" t="s">
        <v>3</v>
      </c>
      <c r="F2225" s="42" t="s">
        <v>12</v>
      </c>
      <c r="G2225" s="43">
        <v>6</v>
      </c>
      <c r="H2225" s="193">
        <v>0.1</v>
      </c>
    </row>
    <row r="2226" spans="1:8" x14ac:dyDescent="0.25">
      <c r="A2226" s="25" t="str">
        <f t="shared" si="37"/>
        <v>Reg2010Pyriform sinus - C12AllSexMāori</v>
      </c>
      <c r="B2226" s="42" t="s">
        <v>2</v>
      </c>
      <c r="C2226" s="43">
        <v>2010</v>
      </c>
      <c r="D2226" s="42" t="s">
        <v>249</v>
      </c>
      <c r="E2226" s="42" t="s">
        <v>3</v>
      </c>
      <c r="F2226" s="42" t="s">
        <v>10</v>
      </c>
      <c r="G2226" s="43">
        <v>0</v>
      </c>
      <c r="H2226" s="193">
        <v>0</v>
      </c>
    </row>
    <row r="2227" spans="1:8" x14ac:dyDescent="0.25">
      <c r="A2227" s="25" t="str">
        <f t="shared" si="37"/>
        <v>Reg2010Pyriform sinus - C12AllSexNon-Māori</v>
      </c>
      <c r="B2227" s="42" t="s">
        <v>2</v>
      </c>
      <c r="C2227" s="43">
        <v>2010</v>
      </c>
      <c r="D2227" s="42" t="s">
        <v>249</v>
      </c>
      <c r="E2227" s="42" t="s">
        <v>3</v>
      </c>
      <c r="F2227" s="42" t="s">
        <v>11</v>
      </c>
      <c r="G2227" s="43">
        <v>6</v>
      </c>
      <c r="H2227" s="193">
        <v>0.1</v>
      </c>
    </row>
    <row r="2228" spans="1:8" x14ac:dyDescent="0.25">
      <c r="A2228" s="25" t="str">
        <f t="shared" si="37"/>
        <v>Reg2010Pyriform sinus - C12FemaleAllEth</v>
      </c>
      <c r="B2228" s="42" t="s">
        <v>2</v>
      </c>
      <c r="C2228" s="43">
        <v>2010</v>
      </c>
      <c r="D2228" s="42" t="s">
        <v>249</v>
      </c>
      <c r="E2228" s="42" t="s">
        <v>4</v>
      </c>
      <c r="F2228" s="42" t="s">
        <v>12</v>
      </c>
      <c r="G2228" s="43">
        <v>1</v>
      </c>
      <c r="H2228" s="193">
        <v>0</v>
      </c>
    </row>
    <row r="2229" spans="1:8" x14ac:dyDescent="0.25">
      <c r="A2229" s="25" t="str">
        <f t="shared" si="37"/>
        <v>Reg2010Pyriform sinus - C12FemaleMāori</v>
      </c>
      <c r="B2229" s="42" t="s">
        <v>2</v>
      </c>
      <c r="C2229" s="43">
        <v>2010</v>
      </c>
      <c r="D2229" s="42" t="s">
        <v>249</v>
      </c>
      <c r="E2229" s="42" t="s">
        <v>4</v>
      </c>
      <c r="F2229" s="42" t="s">
        <v>10</v>
      </c>
      <c r="G2229" s="43">
        <v>0</v>
      </c>
      <c r="H2229" s="193">
        <v>0</v>
      </c>
    </row>
    <row r="2230" spans="1:8" x14ac:dyDescent="0.25">
      <c r="A2230" s="25" t="str">
        <f t="shared" si="37"/>
        <v>Reg2010Pyriform sinus - C12FemaleNon-Māori</v>
      </c>
      <c r="B2230" s="42" t="s">
        <v>2</v>
      </c>
      <c r="C2230" s="43">
        <v>2010</v>
      </c>
      <c r="D2230" s="42" t="s">
        <v>249</v>
      </c>
      <c r="E2230" s="42" t="s">
        <v>4</v>
      </c>
      <c r="F2230" s="42" t="s">
        <v>11</v>
      </c>
      <c r="G2230" s="43">
        <v>1</v>
      </c>
      <c r="H2230" s="193">
        <v>0</v>
      </c>
    </row>
    <row r="2231" spans="1:8" x14ac:dyDescent="0.25">
      <c r="A2231" s="25" t="str">
        <f t="shared" si="37"/>
        <v>Reg2010Pyriform sinus - C12MaleAllEth</v>
      </c>
      <c r="B2231" s="42" t="s">
        <v>2</v>
      </c>
      <c r="C2231" s="43">
        <v>2010</v>
      </c>
      <c r="D2231" s="42" t="s">
        <v>249</v>
      </c>
      <c r="E2231" s="42" t="s">
        <v>5</v>
      </c>
      <c r="F2231" s="42" t="s">
        <v>12</v>
      </c>
      <c r="G2231" s="43">
        <v>5</v>
      </c>
      <c r="H2231" s="193">
        <v>0.2</v>
      </c>
    </row>
    <row r="2232" spans="1:8" x14ac:dyDescent="0.25">
      <c r="A2232" s="25" t="str">
        <f t="shared" si="37"/>
        <v>Reg2010Pyriform sinus - C12MaleMāori</v>
      </c>
      <c r="B2232" s="42" t="s">
        <v>2</v>
      </c>
      <c r="C2232" s="43">
        <v>2010</v>
      </c>
      <c r="D2232" s="42" t="s">
        <v>249</v>
      </c>
      <c r="E2232" s="42" t="s">
        <v>5</v>
      </c>
      <c r="F2232" s="42" t="s">
        <v>10</v>
      </c>
      <c r="G2232" s="43">
        <v>0</v>
      </c>
      <c r="H2232" s="193">
        <v>0</v>
      </c>
    </row>
    <row r="2233" spans="1:8" x14ac:dyDescent="0.25">
      <c r="A2233" s="25" t="str">
        <f t="shared" si="37"/>
        <v>Reg2010Pyriform sinus - C12MaleNon-Māori</v>
      </c>
      <c r="B2233" s="42" t="s">
        <v>2</v>
      </c>
      <c r="C2233" s="43">
        <v>2010</v>
      </c>
      <c r="D2233" s="42" t="s">
        <v>249</v>
      </c>
      <c r="E2233" s="42" t="s">
        <v>5</v>
      </c>
      <c r="F2233" s="42" t="s">
        <v>11</v>
      </c>
      <c r="G2233" s="43">
        <v>5</v>
      </c>
      <c r="H2233" s="193">
        <v>0.2</v>
      </c>
    </row>
    <row r="2234" spans="1:8" x14ac:dyDescent="0.25">
      <c r="A2234" s="25" t="str">
        <f t="shared" si="37"/>
        <v>Reg2010Hypopharynx - C13AllSexAllEth</v>
      </c>
      <c r="B2234" s="42" t="s">
        <v>2</v>
      </c>
      <c r="C2234" s="43">
        <v>2010</v>
      </c>
      <c r="D2234" s="42" t="s">
        <v>24</v>
      </c>
      <c r="E2234" s="42" t="s">
        <v>3</v>
      </c>
      <c r="F2234" s="42" t="s">
        <v>12</v>
      </c>
      <c r="G2234" s="43">
        <v>4</v>
      </c>
      <c r="H2234" s="193">
        <v>0.1</v>
      </c>
    </row>
    <row r="2235" spans="1:8" x14ac:dyDescent="0.25">
      <c r="A2235" s="25" t="str">
        <f t="shared" si="37"/>
        <v>Reg2010Hypopharynx - C13AllSexMāori</v>
      </c>
      <c r="B2235" s="42" t="s">
        <v>2</v>
      </c>
      <c r="C2235" s="43">
        <v>2010</v>
      </c>
      <c r="D2235" s="42" t="s">
        <v>24</v>
      </c>
      <c r="E2235" s="42" t="s">
        <v>3</v>
      </c>
      <c r="F2235" s="42" t="s">
        <v>10</v>
      </c>
      <c r="G2235" s="43">
        <v>0</v>
      </c>
      <c r="H2235" s="193">
        <v>0</v>
      </c>
    </row>
    <row r="2236" spans="1:8" x14ac:dyDescent="0.25">
      <c r="A2236" s="25" t="str">
        <f t="shared" si="37"/>
        <v>Reg2010Hypopharynx - C13AllSexNon-Māori</v>
      </c>
      <c r="B2236" s="42" t="s">
        <v>2</v>
      </c>
      <c r="C2236" s="43">
        <v>2010</v>
      </c>
      <c r="D2236" s="42" t="s">
        <v>24</v>
      </c>
      <c r="E2236" s="42" t="s">
        <v>3</v>
      </c>
      <c r="F2236" s="42" t="s">
        <v>11</v>
      </c>
      <c r="G2236" s="43">
        <v>4</v>
      </c>
      <c r="H2236" s="193">
        <v>0.1</v>
      </c>
    </row>
    <row r="2237" spans="1:8" x14ac:dyDescent="0.25">
      <c r="A2237" s="25" t="str">
        <f t="shared" si="37"/>
        <v>Reg2010Hypopharynx - C13FemaleAllEth</v>
      </c>
      <c r="B2237" s="42" t="s">
        <v>2</v>
      </c>
      <c r="C2237" s="43">
        <v>2010</v>
      </c>
      <c r="D2237" s="42" t="s">
        <v>24</v>
      </c>
      <c r="E2237" s="42" t="s">
        <v>4</v>
      </c>
      <c r="F2237" s="42" t="s">
        <v>12</v>
      </c>
      <c r="G2237" s="43">
        <v>1</v>
      </c>
      <c r="H2237" s="193">
        <v>0</v>
      </c>
    </row>
    <row r="2238" spans="1:8" x14ac:dyDescent="0.25">
      <c r="A2238" s="25" t="str">
        <f t="shared" si="37"/>
        <v>Reg2010Hypopharynx - C13FemaleMāori</v>
      </c>
      <c r="B2238" s="42" t="s">
        <v>2</v>
      </c>
      <c r="C2238" s="43">
        <v>2010</v>
      </c>
      <c r="D2238" s="42" t="s">
        <v>24</v>
      </c>
      <c r="E2238" s="42" t="s">
        <v>4</v>
      </c>
      <c r="F2238" s="42" t="s">
        <v>10</v>
      </c>
      <c r="G2238" s="43">
        <v>0</v>
      </c>
      <c r="H2238" s="193">
        <v>0</v>
      </c>
    </row>
    <row r="2239" spans="1:8" x14ac:dyDescent="0.25">
      <c r="A2239" s="25" t="str">
        <f t="shared" si="37"/>
        <v>Reg2010Hypopharynx - C13FemaleNon-Māori</v>
      </c>
      <c r="B2239" s="42" t="s">
        <v>2</v>
      </c>
      <c r="C2239" s="43">
        <v>2010</v>
      </c>
      <c r="D2239" s="42" t="s">
        <v>24</v>
      </c>
      <c r="E2239" s="42" t="s">
        <v>4</v>
      </c>
      <c r="F2239" s="42" t="s">
        <v>11</v>
      </c>
      <c r="G2239" s="43">
        <v>1</v>
      </c>
      <c r="H2239" s="193">
        <v>0</v>
      </c>
    </row>
    <row r="2240" spans="1:8" x14ac:dyDescent="0.25">
      <c r="A2240" s="25" t="str">
        <f t="shared" si="37"/>
        <v>Reg2010Hypopharynx - C13MaleAllEth</v>
      </c>
      <c r="B2240" s="42" t="s">
        <v>2</v>
      </c>
      <c r="C2240" s="43">
        <v>2010</v>
      </c>
      <c r="D2240" s="42" t="s">
        <v>24</v>
      </c>
      <c r="E2240" s="42" t="s">
        <v>5</v>
      </c>
      <c r="F2240" s="42" t="s">
        <v>12</v>
      </c>
      <c r="G2240" s="43">
        <v>3</v>
      </c>
      <c r="H2240" s="193">
        <v>0.1</v>
      </c>
    </row>
    <row r="2241" spans="1:8" x14ac:dyDescent="0.25">
      <c r="A2241" s="25" t="str">
        <f t="shared" si="37"/>
        <v>Reg2010Hypopharynx - C13MaleMāori</v>
      </c>
      <c r="B2241" s="42" t="s">
        <v>2</v>
      </c>
      <c r="C2241" s="43">
        <v>2010</v>
      </c>
      <c r="D2241" s="42" t="s">
        <v>24</v>
      </c>
      <c r="E2241" s="42" t="s">
        <v>5</v>
      </c>
      <c r="F2241" s="42" t="s">
        <v>10</v>
      </c>
      <c r="G2241" s="43">
        <v>0</v>
      </c>
      <c r="H2241" s="193">
        <v>0</v>
      </c>
    </row>
    <row r="2242" spans="1:8" x14ac:dyDescent="0.25">
      <c r="A2242" s="25" t="str">
        <f t="shared" si="37"/>
        <v>Reg2010Hypopharynx - C13MaleNon-Māori</v>
      </c>
      <c r="B2242" s="42" t="s">
        <v>2</v>
      </c>
      <c r="C2242" s="43">
        <v>2010</v>
      </c>
      <c r="D2242" s="42" t="s">
        <v>24</v>
      </c>
      <c r="E2242" s="42" t="s">
        <v>5</v>
      </c>
      <c r="F2242" s="42" t="s">
        <v>11</v>
      </c>
      <c r="G2242" s="43">
        <v>3</v>
      </c>
      <c r="H2242" s="193">
        <v>0.1</v>
      </c>
    </row>
    <row r="2243" spans="1:8" x14ac:dyDescent="0.25">
      <c r="A2243" s="25" t="str">
        <f t="shared" si="37"/>
        <v>Reg2010Other lip, oral cavity and pharynx - C14AllSexAllEth</v>
      </c>
      <c r="B2243" s="42" t="s">
        <v>2</v>
      </c>
      <c r="C2243" s="43">
        <v>2010</v>
      </c>
      <c r="D2243" s="42" t="s">
        <v>250</v>
      </c>
      <c r="E2243" s="42" t="s">
        <v>3</v>
      </c>
      <c r="F2243" s="42" t="s">
        <v>12</v>
      </c>
      <c r="G2243" s="43">
        <v>7</v>
      </c>
      <c r="H2243" s="193">
        <v>0.1</v>
      </c>
    </row>
    <row r="2244" spans="1:8" x14ac:dyDescent="0.25">
      <c r="A2244" s="25" t="str">
        <f t="shared" si="37"/>
        <v>Reg2010Other lip, oral cavity and pharynx - C14AllSexMāori</v>
      </c>
      <c r="B2244" s="42" t="s">
        <v>2</v>
      </c>
      <c r="C2244" s="43">
        <v>2010</v>
      </c>
      <c r="D2244" s="42" t="s">
        <v>250</v>
      </c>
      <c r="E2244" s="42" t="s">
        <v>3</v>
      </c>
      <c r="F2244" s="42" t="s">
        <v>10</v>
      </c>
      <c r="G2244" s="43">
        <v>1</v>
      </c>
      <c r="H2244" s="193">
        <v>0.2</v>
      </c>
    </row>
    <row r="2245" spans="1:8" x14ac:dyDescent="0.25">
      <c r="A2245" s="25" t="str">
        <f t="shared" si="37"/>
        <v>Reg2010Other lip, oral cavity and pharynx - C14AllSexNon-Māori</v>
      </c>
      <c r="B2245" s="42" t="s">
        <v>2</v>
      </c>
      <c r="C2245" s="43">
        <v>2010</v>
      </c>
      <c r="D2245" s="42" t="s">
        <v>250</v>
      </c>
      <c r="E2245" s="42" t="s">
        <v>3</v>
      </c>
      <c r="F2245" s="42" t="s">
        <v>11</v>
      </c>
      <c r="G2245" s="43">
        <v>6</v>
      </c>
      <c r="H2245" s="193">
        <v>0.1</v>
      </c>
    </row>
    <row r="2246" spans="1:8" x14ac:dyDescent="0.25">
      <c r="A2246" s="25" t="str">
        <f t="shared" si="37"/>
        <v>Reg2010Other lip, oral cavity and pharynx - C14FemaleAllEth</v>
      </c>
      <c r="B2246" s="42" t="s">
        <v>2</v>
      </c>
      <c r="C2246" s="43">
        <v>2010</v>
      </c>
      <c r="D2246" s="42" t="s">
        <v>250</v>
      </c>
      <c r="E2246" s="42" t="s">
        <v>4</v>
      </c>
      <c r="F2246" s="42" t="s">
        <v>12</v>
      </c>
      <c r="G2246" s="43">
        <v>0</v>
      </c>
      <c r="H2246" s="193">
        <v>0</v>
      </c>
    </row>
    <row r="2247" spans="1:8" x14ac:dyDescent="0.25">
      <c r="A2247" s="25" t="str">
        <f t="shared" si="37"/>
        <v>Reg2010Other lip, oral cavity and pharynx - C14FemaleMāori</v>
      </c>
      <c r="B2247" s="42" t="s">
        <v>2</v>
      </c>
      <c r="C2247" s="43">
        <v>2010</v>
      </c>
      <c r="D2247" s="42" t="s">
        <v>250</v>
      </c>
      <c r="E2247" s="42" t="s">
        <v>4</v>
      </c>
      <c r="F2247" s="42" t="s">
        <v>10</v>
      </c>
      <c r="G2247" s="43">
        <v>0</v>
      </c>
      <c r="H2247" s="193">
        <v>0</v>
      </c>
    </row>
    <row r="2248" spans="1:8" x14ac:dyDescent="0.25">
      <c r="A2248" s="25" t="str">
        <f t="shared" si="37"/>
        <v>Reg2010Other lip, oral cavity and pharynx - C14FemaleNon-Māori</v>
      </c>
      <c r="B2248" s="42" t="s">
        <v>2</v>
      </c>
      <c r="C2248" s="43">
        <v>2010</v>
      </c>
      <c r="D2248" s="42" t="s">
        <v>250</v>
      </c>
      <c r="E2248" s="42" t="s">
        <v>4</v>
      </c>
      <c r="F2248" s="42" t="s">
        <v>11</v>
      </c>
      <c r="G2248" s="43">
        <v>0</v>
      </c>
      <c r="H2248" s="193">
        <v>0</v>
      </c>
    </row>
    <row r="2249" spans="1:8" x14ac:dyDescent="0.25">
      <c r="A2249" s="25" t="str">
        <f t="shared" si="37"/>
        <v>Reg2010Other lip, oral cavity and pharynx - C14MaleAllEth</v>
      </c>
      <c r="B2249" s="42" t="s">
        <v>2</v>
      </c>
      <c r="C2249" s="43">
        <v>2010</v>
      </c>
      <c r="D2249" s="42" t="s">
        <v>250</v>
      </c>
      <c r="E2249" s="42" t="s">
        <v>5</v>
      </c>
      <c r="F2249" s="42" t="s">
        <v>12</v>
      </c>
      <c r="G2249" s="43">
        <v>7</v>
      </c>
      <c r="H2249" s="193">
        <v>0.2</v>
      </c>
    </row>
    <row r="2250" spans="1:8" x14ac:dyDescent="0.25">
      <c r="A2250" s="25" t="str">
        <f t="shared" si="37"/>
        <v>Reg2010Other lip, oral cavity and pharynx - C14MaleMāori</v>
      </c>
      <c r="B2250" s="42" t="s">
        <v>2</v>
      </c>
      <c r="C2250" s="43">
        <v>2010</v>
      </c>
      <c r="D2250" s="42" t="s">
        <v>250</v>
      </c>
      <c r="E2250" s="42" t="s">
        <v>5</v>
      </c>
      <c r="F2250" s="42" t="s">
        <v>10</v>
      </c>
      <c r="G2250" s="43">
        <v>1</v>
      </c>
      <c r="H2250" s="193">
        <v>0.3</v>
      </c>
    </row>
    <row r="2251" spans="1:8" x14ac:dyDescent="0.25">
      <c r="A2251" s="25" t="str">
        <f t="shared" si="37"/>
        <v>Reg2010Other lip, oral cavity and pharynx - C14MaleNon-Māori</v>
      </c>
      <c r="B2251" s="42" t="s">
        <v>2</v>
      </c>
      <c r="C2251" s="43">
        <v>2010</v>
      </c>
      <c r="D2251" s="42" t="s">
        <v>250</v>
      </c>
      <c r="E2251" s="42" t="s">
        <v>5</v>
      </c>
      <c r="F2251" s="42" t="s">
        <v>11</v>
      </c>
      <c r="G2251" s="43">
        <v>6</v>
      </c>
      <c r="H2251" s="193">
        <v>0.2</v>
      </c>
    </row>
    <row r="2252" spans="1:8" x14ac:dyDescent="0.25">
      <c r="A2252" s="25" t="str">
        <f t="shared" si="37"/>
        <v>Reg2010Digestive organs - C15-C26AllSexAllEth</v>
      </c>
      <c r="B2252" s="42" t="s">
        <v>2</v>
      </c>
      <c r="C2252" s="43">
        <v>2010</v>
      </c>
      <c r="D2252" s="42" t="s">
        <v>251</v>
      </c>
      <c r="E2252" s="42" t="s">
        <v>3</v>
      </c>
      <c r="F2252" s="42" t="s">
        <v>12</v>
      </c>
      <c r="G2252" s="43">
        <v>4704</v>
      </c>
      <c r="H2252" s="193">
        <v>71.5</v>
      </c>
    </row>
    <row r="2253" spans="1:8" x14ac:dyDescent="0.25">
      <c r="A2253" s="25" t="str">
        <f t="shared" si="37"/>
        <v>Reg2010Digestive organs - C15-C26AllSexMāori</v>
      </c>
      <c r="B2253" s="42" t="s">
        <v>2</v>
      </c>
      <c r="C2253" s="43">
        <v>2010</v>
      </c>
      <c r="D2253" s="42" t="s">
        <v>251</v>
      </c>
      <c r="E2253" s="42" t="s">
        <v>3</v>
      </c>
      <c r="F2253" s="42" t="s">
        <v>10</v>
      </c>
      <c r="G2253" s="43">
        <v>392</v>
      </c>
      <c r="H2253" s="193">
        <v>86.8</v>
      </c>
    </row>
    <row r="2254" spans="1:8" x14ac:dyDescent="0.25">
      <c r="A2254" s="25" t="str">
        <f t="shared" si="37"/>
        <v>Reg2010Digestive organs - C15-C26AllSexNon-Māori</v>
      </c>
      <c r="B2254" s="42" t="s">
        <v>2</v>
      </c>
      <c r="C2254" s="43">
        <v>2010</v>
      </c>
      <c r="D2254" s="42" t="s">
        <v>251</v>
      </c>
      <c r="E2254" s="42" t="s">
        <v>3</v>
      </c>
      <c r="F2254" s="42" t="s">
        <v>11</v>
      </c>
      <c r="G2254" s="43">
        <v>4312</v>
      </c>
      <c r="H2254" s="193">
        <v>69.7</v>
      </c>
    </row>
    <row r="2255" spans="1:8" x14ac:dyDescent="0.25">
      <c r="A2255" s="25" t="str">
        <f t="shared" si="37"/>
        <v>Reg2010Digestive organs - C15-C26FemaleAllEth</v>
      </c>
      <c r="B2255" s="42" t="s">
        <v>2</v>
      </c>
      <c r="C2255" s="43">
        <v>2010</v>
      </c>
      <c r="D2255" s="42" t="s">
        <v>251</v>
      </c>
      <c r="E2255" s="42" t="s">
        <v>4</v>
      </c>
      <c r="F2255" s="42" t="s">
        <v>12</v>
      </c>
      <c r="G2255" s="43">
        <v>2167</v>
      </c>
      <c r="H2255" s="193">
        <v>60.2</v>
      </c>
    </row>
    <row r="2256" spans="1:8" x14ac:dyDescent="0.25">
      <c r="A2256" s="25" t="str">
        <f t="shared" si="37"/>
        <v>Reg2010Digestive organs - C15-C26FemaleMāori</v>
      </c>
      <c r="B2256" s="42" t="s">
        <v>2</v>
      </c>
      <c r="C2256" s="43">
        <v>2010</v>
      </c>
      <c r="D2256" s="42" t="s">
        <v>251</v>
      </c>
      <c r="E2256" s="42" t="s">
        <v>4</v>
      </c>
      <c r="F2256" s="42" t="s">
        <v>10</v>
      </c>
      <c r="G2256" s="43">
        <v>177</v>
      </c>
      <c r="H2256" s="193">
        <v>73.7</v>
      </c>
    </row>
    <row r="2257" spans="1:8" x14ac:dyDescent="0.25">
      <c r="A2257" s="25" t="str">
        <f t="shared" si="37"/>
        <v>Reg2010Digestive organs - C15-C26FemaleNon-Māori</v>
      </c>
      <c r="B2257" s="42" t="s">
        <v>2</v>
      </c>
      <c r="C2257" s="43">
        <v>2010</v>
      </c>
      <c r="D2257" s="42" t="s">
        <v>251</v>
      </c>
      <c r="E2257" s="42" t="s">
        <v>4</v>
      </c>
      <c r="F2257" s="42" t="s">
        <v>11</v>
      </c>
      <c r="G2257" s="43">
        <v>1990</v>
      </c>
      <c r="H2257" s="193">
        <v>58.7</v>
      </c>
    </row>
    <row r="2258" spans="1:8" x14ac:dyDescent="0.25">
      <c r="A2258" s="25" t="str">
        <f t="shared" si="37"/>
        <v>Reg2010Digestive organs - C15-C26MaleAllEth</v>
      </c>
      <c r="B2258" s="42" t="s">
        <v>2</v>
      </c>
      <c r="C2258" s="43">
        <v>2010</v>
      </c>
      <c r="D2258" s="42" t="s">
        <v>251</v>
      </c>
      <c r="E2258" s="42" t="s">
        <v>5</v>
      </c>
      <c r="F2258" s="42" t="s">
        <v>12</v>
      </c>
      <c r="G2258" s="43">
        <v>2537</v>
      </c>
      <c r="H2258" s="193">
        <v>84.1</v>
      </c>
    </row>
    <row r="2259" spans="1:8" x14ac:dyDescent="0.25">
      <c r="A2259" s="25" t="str">
        <f t="shared" si="37"/>
        <v>Reg2010Digestive organs - C15-C26MaleMāori</v>
      </c>
      <c r="B2259" s="42" t="s">
        <v>2</v>
      </c>
      <c r="C2259" s="43">
        <v>2010</v>
      </c>
      <c r="D2259" s="42" t="s">
        <v>251</v>
      </c>
      <c r="E2259" s="42" t="s">
        <v>5</v>
      </c>
      <c r="F2259" s="42" t="s">
        <v>10</v>
      </c>
      <c r="G2259" s="43">
        <v>215</v>
      </c>
      <c r="H2259" s="193">
        <v>101.5</v>
      </c>
    </row>
    <row r="2260" spans="1:8" x14ac:dyDescent="0.25">
      <c r="A2260" s="25" t="str">
        <f t="shared" si="37"/>
        <v>Reg2010Digestive organs - C15-C26MaleNon-Māori</v>
      </c>
      <c r="B2260" s="42" t="s">
        <v>2</v>
      </c>
      <c r="C2260" s="43">
        <v>2010</v>
      </c>
      <c r="D2260" s="42" t="s">
        <v>251</v>
      </c>
      <c r="E2260" s="42" t="s">
        <v>5</v>
      </c>
      <c r="F2260" s="42" t="s">
        <v>11</v>
      </c>
      <c r="G2260" s="43">
        <v>2322</v>
      </c>
      <c r="H2260" s="193">
        <v>82.1</v>
      </c>
    </row>
    <row r="2261" spans="1:8" x14ac:dyDescent="0.25">
      <c r="A2261" s="25" t="str">
        <f t="shared" si="37"/>
        <v>Reg2010Oesophagus - C15AllSexAllEth</v>
      </c>
      <c r="B2261" s="42" t="s">
        <v>2</v>
      </c>
      <c r="C2261" s="43">
        <v>2010</v>
      </c>
      <c r="D2261" s="42" t="s">
        <v>33</v>
      </c>
      <c r="E2261" s="42" t="s">
        <v>3</v>
      </c>
      <c r="F2261" s="42" t="s">
        <v>12</v>
      </c>
      <c r="G2261" s="43">
        <v>296</v>
      </c>
      <c r="H2261" s="193">
        <v>4.4000000000000004</v>
      </c>
    </row>
    <row r="2262" spans="1:8" x14ac:dyDescent="0.25">
      <c r="A2262" s="25" t="str">
        <f t="shared" si="37"/>
        <v>Reg2010Oesophagus - C15AllSexMāori</v>
      </c>
      <c r="B2262" s="42" t="s">
        <v>2</v>
      </c>
      <c r="C2262" s="43">
        <v>2010</v>
      </c>
      <c r="D2262" s="42" t="s">
        <v>33</v>
      </c>
      <c r="E2262" s="42" t="s">
        <v>3</v>
      </c>
      <c r="F2262" s="42" t="s">
        <v>10</v>
      </c>
      <c r="G2262" s="43">
        <v>31</v>
      </c>
      <c r="H2262" s="193">
        <v>7.6</v>
      </c>
    </row>
    <row r="2263" spans="1:8" x14ac:dyDescent="0.25">
      <c r="A2263" s="25" t="str">
        <f t="shared" si="37"/>
        <v>Reg2010Oesophagus - C15AllSexNon-Māori</v>
      </c>
      <c r="B2263" s="42" t="s">
        <v>2</v>
      </c>
      <c r="C2263" s="43">
        <v>2010</v>
      </c>
      <c r="D2263" s="42" t="s">
        <v>33</v>
      </c>
      <c r="E2263" s="42" t="s">
        <v>3</v>
      </c>
      <c r="F2263" s="42" t="s">
        <v>11</v>
      </c>
      <c r="G2263" s="43">
        <v>265</v>
      </c>
      <c r="H2263" s="193">
        <v>4.2</v>
      </c>
    </row>
    <row r="2264" spans="1:8" x14ac:dyDescent="0.25">
      <c r="A2264" s="25" t="str">
        <f t="shared" si="37"/>
        <v>Reg2010Oesophagus - C15FemaleAllEth</v>
      </c>
      <c r="B2264" s="42" t="s">
        <v>2</v>
      </c>
      <c r="C2264" s="43">
        <v>2010</v>
      </c>
      <c r="D2264" s="42" t="s">
        <v>33</v>
      </c>
      <c r="E2264" s="42" t="s">
        <v>4</v>
      </c>
      <c r="F2264" s="42" t="s">
        <v>12</v>
      </c>
      <c r="G2264" s="43">
        <v>96</v>
      </c>
      <c r="H2264" s="193">
        <v>2.5</v>
      </c>
    </row>
    <row r="2265" spans="1:8" x14ac:dyDescent="0.25">
      <c r="A2265" s="25" t="str">
        <f t="shared" si="37"/>
        <v>Reg2010Oesophagus - C15FemaleMāori</v>
      </c>
      <c r="B2265" s="42" t="s">
        <v>2</v>
      </c>
      <c r="C2265" s="43">
        <v>2010</v>
      </c>
      <c r="D2265" s="42" t="s">
        <v>33</v>
      </c>
      <c r="E2265" s="42" t="s">
        <v>4</v>
      </c>
      <c r="F2265" s="42" t="s">
        <v>10</v>
      </c>
      <c r="G2265" s="43">
        <v>13</v>
      </c>
      <c r="H2265" s="193">
        <v>5.9</v>
      </c>
    </row>
    <row r="2266" spans="1:8" x14ac:dyDescent="0.25">
      <c r="A2266" s="25" t="str">
        <f t="shared" si="37"/>
        <v>Reg2010Oesophagus - C15FemaleNon-Māori</v>
      </c>
      <c r="B2266" s="42" t="s">
        <v>2</v>
      </c>
      <c r="C2266" s="43">
        <v>2010</v>
      </c>
      <c r="D2266" s="42" t="s">
        <v>33</v>
      </c>
      <c r="E2266" s="42" t="s">
        <v>4</v>
      </c>
      <c r="F2266" s="42" t="s">
        <v>11</v>
      </c>
      <c r="G2266" s="43">
        <v>83</v>
      </c>
      <c r="H2266" s="193">
        <v>2.2999999999999998</v>
      </c>
    </row>
    <row r="2267" spans="1:8" x14ac:dyDescent="0.25">
      <c r="A2267" s="25" t="str">
        <f t="shared" si="37"/>
        <v>Reg2010Oesophagus - C15MaleAllEth</v>
      </c>
      <c r="B2267" s="42" t="s">
        <v>2</v>
      </c>
      <c r="C2267" s="43">
        <v>2010</v>
      </c>
      <c r="D2267" s="42" t="s">
        <v>33</v>
      </c>
      <c r="E2267" s="42" t="s">
        <v>5</v>
      </c>
      <c r="F2267" s="42" t="s">
        <v>12</v>
      </c>
      <c r="G2267" s="43">
        <v>200</v>
      </c>
      <c r="H2267" s="193">
        <v>6.6</v>
      </c>
    </row>
    <row r="2268" spans="1:8" x14ac:dyDescent="0.25">
      <c r="A2268" s="25" t="str">
        <f t="shared" si="37"/>
        <v>Reg2010Oesophagus - C15MaleMāori</v>
      </c>
      <c r="B2268" s="42" t="s">
        <v>2</v>
      </c>
      <c r="C2268" s="43">
        <v>2010</v>
      </c>
      <c r="D2268" s="42" t="s">
        <v>33</v>
      </c>
      <c r="E2268" s="42" t="s">
        <v>5</v>
      </c>
      <c r="F2268" s="42" t="s">
        <v>10</v>
      </c>
      <c r="G2268" s="43">
        <v>18</v>
      </c>
      <c r="H2268" s="193">
        <v>10</v>
      </c>
    </row>
    <row r="2269" spans="1:8" x14ac:dyDescent="0.25">
      <c r="A2269" s="25" t="str">
        <f t="shared" si="37"/>
        <v>Reg2010Oesophagus - C15MaleNon-Māori</v>
      </c>
      <c r="B2269" s="42" t="s">
        <v>2</v>
      </c>
      <c r="C2269" s="43">
        <v>2010</v>
      </c>
      <c r="D2269" s="42" t="s">
        <v>33</v>
      </c>
      <c r="E2269" s="42" t="s">
        <v>5</v>
      </c>
      <c r="F2269" s="42" t="s">
        <v>11</v>
      </c>
      <c r="G2269" s="43">
        <v>182</v>
      </c>
      <c r="H2269" s="193">
        <v>6.4</v>
      </c>
    </row>
    <row r="2270" spans="1:8" x14ac:dyDescent="0.25">
      <c r="A2270" s="25" t="str">
        <f t="shared" si="37"/>
        <v>Reg2010Stomach - C16AllSexAllEth</v>
      </c>
      <c r="B2270" s="42" t="s">
        <v>2</v>
      </c>
      <c r="C2270" s="43">
        <v>2010</v>
      </c>
      <c r="D2270" s="42" t="s">
        <v>39</v>
      </c>
      <c r="E2270" s="42" t="s">
        <v>3</v>
      </c>
      <c r="F2270" s="42" t="s">
        <v>12</v>
      </c>
      <c r="G2270" s="43">
        <v>369</v>
      </c>
      <c r="H2270" s="193">
        <v>5.9</v>
      </c>
    </row>
    <row r="2271" spans="1:8" x14ac:dyDescent="0.25">
      <c r="A2271" s="25" t="str">
        <f t="shared" si="37"/>
        <v>Reg2010Stomach - C16AllSexMāori</v>
      </c>
      <c r="B2271" s="42" t="s">
        <v>2</v>
      </c>
      <c r="C2271" s="43">
        <v>2010</v>
      </c>
      <c r="D2271" s="42" t="s">
        <v>39</v>
      </c>
      <c r="E2271" s="42" t="s">
        <v>3</v>
      </c>
      <c r="F2271" s="42" t="s">
        <v>10</v>
      </c>
      <c r="G2271" s="43">
        <v>71</v>
      </c>
      <c r="H2271" s="193">
        <v>14.8</v>
      </c>
    </row>
    <row r="2272" spans="1:8" x14ac:dyDescent="0.25">
      <c r="A2272" s="25" t="str">
        <f t="shared" si="37"/>
        <v>Reg2010Stomach - C16AllSexNon-Māori</v>
      </c>
      <c r="B2272" s="42" t="s">
        <v>2</v>
      </c>
      <c r="C2272" s="43">
        <v>2010</v>
      </c>
      <c r="D2272" s="42" t="s">
        <v>39</v>
      </c>
      <c r="E2272" s="42" t="s">
        <v>3</v>
      </c>
      <c r="F2272" s="42" t="s">
        <v>11</v>
      </c>
      <c r="G2272" s="43">
        <v>298</v>
      </c>
      <c r="H2272" s="193">
        <v>5</v>
      </c>
    </row>
    <row r="2273" spans="1:8" x14ac:dyDescent="0.25">
      <c r="A2273" s="25" t="str">
        <f t="shared" si="37"/>
        <v>Reg2010Stomach - C16FemaleAllEth</v>
      </c>
      <c r="B2273" s="42" t="s">
        <v>2</v>
      </c>
      <c r="C2273" s="43">
        <v>2010</v>
      </c>
      <c r="D2273" s="42" t="s">
        <v>39</v>
      </c>
      <c r="E2273" s="42" t="s">
        <v>4</v>
      </c>
      <c r="F2273" s="42" t="s">
        <v>12</v>
      </c>
      <c r="G2273" s="43">
        <v>134</v>
      </c>
      <c r="H2273" s="193">
        <v>4.0999999999999996</v>
      </c>
    </row>
    <row r="2274" spans="1:8" x14ac:dyDescent="0.25">
      <c r="A2274" s="25" t="str">
        <f t="shared" si="37"/>
        <v>Reg2010Stomach - C16FemaleMāori</v>
      </c>
      <c r="B2274" s="42" t="s">
        <v>2</v>
      </c>
      <c r="C2274" s="43">
        <v>2010</v>
      </c>
      <c r="D2274" s="42" t="s">
        <v>39</v>
      </c>
      <c r="E2274" s="42" t="s">
        <v>4</v>
      </c>
      <c r="F2274" s="42" t="s">
        <v>10</v>
      </c>
      <c r="G2274" s="43">
        <v>35</v>
      </c>
      <c r="H2274" s="193">
        <v>13.2</v>
      </c>
    </row>
    <row r="2275" spans="1:8" x14ac:dyDescent="0.25">
      <c r="A2275" s="25" t="str">
        <f t="shared" si="37"/>
        <v>Reg2010Stomach - C16FemaleNon-Māori</v>
      </c>
      <c r="B2275" s="42" t="s">
        <v>2</v>
      </c>
      <c r="C2275" s="43">
        <v>2010</v>
      </c>
      <c r="D2275" s="42" t="s">
        <v>39</v>
      </c>
      <c r="E2275" s="42" t="s">
        <v>4</v>
      </c>
      <c r="F2275" s="42" t="s">
        <v>11</v>
      </c>
      <c r="G2275" s="43">
        <v>99</v>
      </c>
      <c r="H2275" s="193">
        <v>3</v>
      </c>
    </row>
    <row r="2276" spans="1:8" x14ac:dyDescent="0.25">
      <c r="A2276" s="25" t="str">
        <f t="shared" si="37"/>
        <v>Reg2010Stomach - C16MaleAllEth</v>
      </c>
      <c r="B2276" s="42" t="s">
        <v>2</v>
      </c>
      <c r="C2276" s="43">
        <v>2010</v>
      </c>
      <c r="D2276" s="42" t="s">
        <v>39</v>
      </c>
      <c r="E2276" s="42" t="s">
        <v>5</v>
      </c>
      <c r="F2276" s="42" t="s">
        <v>12</v>
      </c>
      <c r="G2276" s="43">
        <v>235</v>
      </c>
      <c r="H2276" s="193">
        <v>8</v>
      </c>
    </row>
    <row r="2277" spans="1:8" x14ac:dyDescent="0.25">
      <c r="A2277" s="25" t="str">
        <f t="shared" si="37"/>
        <v>Reg2010Stomach - C16MaleMāori</v>
      </c>
      <c r="B2277" s="42" t="s">
        <v>2</v>
      </c>
      <c r="C2277" s="43">
        <v>2010</v>
      </c>
      <c r="D2277" s="42" t="s">
        <v>39</v>
      </c>
      <c r="E2277" s="42" t="s">
        <v>5</v>
      </c>
      <c r="F2277" s="42" t="s">
        <v>10</v>
      </c>
      <c r="G2277" s="43">
        <v>36</v>
      </c>
      <c r="H2277" s="193">
        <v>16.7</v>
      </c>
    </row>
    <row r="2278" spans="1:8" x14ac:dyDescent="0.25">
      <c r="A2278" s="25" t="str">
        <f t="shared" si="37"/>
        <v>Reg2010Stomach - C16MaleNon-Māori</v>
      </c>
      <c r="B2278" s="42" t="s">
        <v>2</v>
      </c>
      <c r="C2278" s="43">
        <v>2010</v>
      </c>
      <c r="D2278" s="42" t="s">
        <v>39</v>
      </c>
      <c r="E2278" s="42" t="s">
        <v>5</v>
      </c>
      <c r="F2278" s="42" t="s">
        <v>11</v>
      </c>
      <c r="G2278" s="43">
        <v>199</v>
      </c>
      <c r="H2278" s="193">
        <v>7.2</v>
      </c>
    </row>
    <row r="2279" spans="1:8" x14ac:dyDescent="0.25">
      <c r="A2279" s="25" t="str">
        <f t="shared" ref="A2279:A2342" si="38">B2279&amp;C2279&amp;D2279&amp;E2279&amp;F2279</f>
        <v>Reg2010Small intestine - C17AllSexAllEth</v>
      </c>
      <c r="B2279" s="42" t="s">
        <v>2</v>
      </c>
      <c r="C2279" s="43">
        <v>2010</v>
      </c>
      <c r="D2279" s="42" t="s">
        <v>252</v>
      </c>
      <c r="E2279" s="42" t="s">
        <v>3</v>
      </c>
      <c r="F2279" s="42" t="s">
        <v>12</v>
      </c>
      <c r="G2279" s="43">
        <v>76</v>
      </c>
      <c r="H2279" s="193">
        <v>1.2</v>
      </c>
    </row>
    <row r="2280" spans="1:8" x14ac:dyDescent="0.25">
      <c r="A2280" s="25" t="str">
        <f t="shared" si="38"/>
        <v>Reg2010Small intestine - C17AllSexMāori</v>
      </c>
      <c r="B2280" s="42" t="s">
        <v>2</v>
      </c>
      <c r="C2280" s="43">
        <v>2010</v>
      </c>
      <c r="D2280" s="42" t="s">
        <v>252</v>
      </c>
      <c r="E2280" s="42" t="s">
        <v>3</v>
      </c>
      <c r="F2280" s="42" t="s">
        <v>10</v>
      </c>
      <c r="G2280" s="43">
        <v>9</v>
      </c>
      <c r="H2280" s="193">
        <v>2.1</v>
      </c>
    </row>
    <row r="2281" spans="1:8" x14ac:dyDescent="0.25">
      <c r="A2281" s="25" t="str">
        <f t="shared" si="38"/>
        <v>Reg2010Small intestine - C17AllSexNon-Māori</v>
      </c>
      <c r="B2281" s="42" t="s">
        <v>2</v>
      </c>
      <c r="C2281" s="43">
        <v>2010</v>
      </c>
      <c r="D2281" s="42" t="s">
        <v>252</v>
      </c>
      <c r="E2281" s="42" t="s">
        <v>3</v>
      </c>
      <c r="F2281" s="42" t="s">
        <v>11</v>
      </c>
      <c r="G2281" s="43">
        <v>67</v>
      </c>
      <c r="H2281" s="193">
        <v>1.2</v>
      </c>
    </row>
    <row r="2282" spans="1:8" x14ac:dyDescent="0.25">
      <c r="A2282" s="25" t="str">
        <f t="shared" si="38"/>
        <v>Reg2010Small intestine - C17FemaleAllEth</v>
      </c>
      <c r="B2282" s="42" t="s">
        <v>2</v>
      </c>
      <c r="C2282" s="43">
        <v>2010</v>
      </c>
      <c r="D2282" s="42" t="s">
        <v>252</v>
      </c>
      <c r="E2282" s="42" t="s">
        <v>4</v>
      </c>
      <c r="F2282" s="42" t="s">
        <v>12</v>
      </c>
      <c r="G2282" s="43">
        <v>32</v>
      </c>
      <c r="H2282" s="193">
        <v>1</v>
      </c>
    </row>
    <row r="2283" spans="1:8" x14ac:dyDescent="0.25">
      <c r="A2283" s="25" t="str">
        <f t="shared" si="38"/>
        <v>Reg2010Small intestine - C17FemaleMāori</v>
      </c>
      <c r="B2283" s="42" t="s">
        <v>2</v>
      </c>
      <c r="C2283" s="43">
        <v>2010</v>
      </c>
      <c r="D2283" s="42" t="s">
        <v>252</v>
      </c>
      <c r="E2283" s="42" t="s">
        <v>4</v>
      </c>
      <c r="F2283" s="42" t="s">
        <v>10</v>
      </c>
      <c r="G2283" s="43">
        <v>6</v>
      </c>
      <c r="H2283" s="193">
        <v>2.2999999999999998</v>
      </c>
    </row>
    <row r="2284" spans="1:8" x14ac:dyDescent="0.25">
      <c r="A2284" s="25" t="str">
        <f t="shared" si="38"/>
        <v>Reg2010Small intestine - C17FemaleNon-Māori</v>
      </c>
      <c r="B2284" s="42" t="s">
        <v>2</v>
      </c>
      <c r="C2284" s="43">
        <v>2010</v>
      </c>
      <c r="D2284" s="42" t="s">
        <v>252</v>
      </c>
      <c r="E2284" s="42" t="s">
        <v>4</v>
      </c>
      <c r="F2284" s="42" t="s">
        <v>11</v>
      </c>
      <c r="G2284" s="43">
        <v>26</v>
      </c>
      <c r="H2284" s="193">
        <v>0.8</v>
      </c>
    </row>
    <row r="2285" spans="1:8" x14ac:dyDescent="0.25">
      <c r="A2285" s="25" t="str">
        <f t="shared" si="38"/>
        <v>Reg2010Small intestine - C17MaleAllEth</v>
      </c>
      <c r="B2285" s="42" t="s">
        <v>2</v>
      </c>
      <c r="C2285" s="43">
        <v>2010</v>
      </c>
      <c r="D2285" s="42" t="s">
        <v>252</v>
      </c>
      <c r="E2285" s="42" t="s">
        <v>5</v>
      </c>
      <c r="F2285" s="42" t="s">
        <v>12</v>
      </c>
      <c r="G2285" s="43">
        <v>44</v>
      </c>
      <c r="H2285" s="193">
        <v>1.5</v>
      </c>
    </row>
    <row r="2286" spans="1:8" x14ac:dyDescent="0.25">
      <c r="A2286" s="25" t="str">
        <f t="shared" si="38"/>
        <v>Reg2010Small intestine - C17MaleMāori</v>
      </c>
      <c r="B2286" s="42" t="s">
        <v>2</v>
      </c>
      <c r="C2286" s="43">
        <v>2010</v>
      </c>
      <c r="D2286" s="42" t="s">
        <v>252</v>
      </c>
      <c r="E2286" s="42" t="s">
        <v>5</v>
      </c>
      <c r="F2286" s="42" t="s">
        <v>10</v>
      </c>
      <c r="G2286" s="43">
        <v>3</v>
      </c>
      <c r="H2286" s="193">
        <v>1.7</v>
      </c>
    </row>
    <row r="2287" spans="1:8" x14ac:dyDescent="0.25">
      <c r="A2287" s="25" t="str">
        <f t="shared" si="38"/>
        <v>Reg2010Small intestine - C17MaleNon-Māori</v>
      </c>
      <c r="B2287" s="42" t="s">
        <v>2</v>
      </c>
      <c r="C2287" s="43">
        <v>2010</v>
      </c>
      <c r="D2287" s="42" t="s">
        <v>252</v>
      </c>
      <c r="E2287" s="42" t="s">
        <v>5</v>
      </c>
      <c r="F2287" s="42" t="s">
        <v>11</v>
      </c>
      <c r="G2287" s="43">
        <v>41</v>
      </c>
      <c r="H2287" s="193">
        <v>1.5</v>
      </c>
    </row>
    <row r="2288" spans="1:8" x14ac:dyDescent="0.25">
      <c r="A2288" s="25" t="str">
        <f t="shared" si="38"/>
        <v>Reg2010Colorectal - C18-C21AllSexAllEth</v>
      </c>
      <c r="B2288" s="42" t="s">
        <v>2</v>
      </c>
      <c r="C2288" s="43">
        <v>2010</v>
      </c>
      <c r="D2288" s="42" t="s">
        <v>253</v>
      </c>
      <c r="E2288" s="42" t="s">
        <v>3</v>
      </c>
      <c r="F2288" s="42" t="s">
        <v>12</v>
      </c>
      <c r="G2288" s="43">
        <v>2988</v>
      </c>
      <c r="H2288" s="193">
        <v>45.3</v>
      </c>
    </row>
    <row r="2289" spans="1:8" x14ac:dyDescent="0.25">
      <c r="A2289" s="25" t="str">
        <f t="shared" si="38"/>
        <v>Reg2010Colorectal - C18-C21AllSexMāori</v>
      </c>
      <c r="B2289" s="42" t="s">
        <v>2</v>
      </c>
      <c r="C2289" s="43">
        <v>2010</v>
      </c>
      <c r="D2289" s="42" t="s">
        <v>253</v>
      </c>
      <c r="E2289" s="42" t="s">
        <v>3</v>
      </c>
      <c r="F2289" s="42" t="s">
        <v>10</v>
      </c>
      <c r="G2289" s="43">
        <v>155</v>
      </c>
      <c r="H2289" s="193">
        <v>35.6</v>
      </c>
    </row>
    <row r="2290" spans="1:8" x14ac:dyDescent="0.25">
      <c r="A2290" s="25" t="str">
        <f t="shared" si="38"/>
        <v>Reg2010Colorectal - C18-C21AllSexNon-Māori</v>
      </c>
      <c r="B2290" s="42" t="s">
        <v>2</v>
      </c>
      <c r="C2290" s="43">
        <v>2010</v>
      </c>
      <c r="D2290" s="42" t="s">
        <v>253</v>
      </c>
      <c r="E2290" s="42" t="s">
        <v>3</v>
      </c>
      <c r="F2290" s="42" t="s">
        <v>11</v>
      </c>
      <c r="G2290" s="43">
        <v>2833</v>
      </c>
      <c r="H2290" s="193">
        <v>46</v>
      </c>
    </row>
    <row r="2291" spans="1:8" x14ac:dyDescent="0.25">
      <c r="A2291" s="25" t="str">
        <f t="shared" si="38"/>
        <v>Reg2010Colorectal - C18-C21FemaleAllEth</v>
      </c>
      <c r="B2291" s="42" t="s">
        <v>2</v>
      </c>
      <c r="C2291" s="43">
        <v>2010</v>
      </c>
      <c r="D2291" s="42" t="s">
        <v>253</v>
      </c>
      <c r="E2291" s="42" t="s">
        <v>4</v>
      </c>
      <c r="F2291" s="42" t="s">
        <v>12</v>
      </c>
      <c r="G2291" s="43">
        <v>1480</v>
      </c>
      <c r="H2291" s="193">
        <v>41.3</v>
      </c>
    </row>
    <row r="2292" spans="1:8" x14ac:dyDescent="0.25">
      <c r="A2292" s="25" t="str">
        <f t="shared" si="38"/>
        <v>Reg2010Colorectal - C18-C21FemaleMāori</v>
      </c>
      <c r="B2292" s="42" t="s">
        <v>2</v>
      </c>
      <c r="C2292" s="43">
        <v>2010</v>
      </c>
      <c r="D2292" s="42" t="s">
        <v>253</v>
      </c>
      <c r="E2292" s="42" t="s">
        <v>4</v>
      </c>
      <c r="F2292" s="42" t="s">
        <v>10</v>
      </c>
      <c r="G2292" s="43">
        <v>80</v>
      </c>
      <c r="H2292" s="193">
        <v>34.200000000000003</v>
      </c>
    </row>
    <row r="2293" spans="1:8" x14ac:dyDescent="0.25">
      <c r="A2293" s="25" t="str">
        <f t="shared" si="38"/>
        <v>Reg2010Colorectal - C18-C21FemaleNon-Māori</v>
      </c>
      <c r="B2293" s="42" t="s">
        <v>2</v>
      </c>
      <c r="C2293" s="43">
        <v>2010</v>
      </c>
      <c r="D2293" s="42" t="s">
        <v>253</v>
      </c>
      <c r="E2293" s="42" t="s">
        <v>4</v>
      </c>
      <c r="F2293" s="42" t="s">
        <v>11</v>
      </c>
      <c r="G2293" s="43">
        <v>1400</v>
      </c>
      <c r="H2293" s="193">
        <v>41.9</v>
      </c>
    </row>
    <row r="2294" spans="1:8" x14ac:dyDescent="0.25">
      <c r="A2294" s="25" t="str">
        <f t="shared" si="38"/>
        <v>Reg2010Colorectal - C18-C21MaleAllEth</v>
      </c>
      <c r="B2294" s="42" t="s">
        <v>2</v>
      </c>
      <c r="C2294" s="43">
        <v>2010</v>
      </c>
      <c r="D2294" s="42" t="s">
        <v>253</v>
      </c>
      <c r="E2294" s="42" t="s">
        <v>5</v>
      </c>
      <c r="F2294" s="42" t="s">
        <v>12</v>
      </c>
      <c r="G2294" s="43">
        <v>1508</v>
      </c>
      <c r="H2294" s="193">
        <v>49.8</v>
      </c>
    </row>
    <row r="2295" spans="1:8" x14ac:dyDescent="0.25">
      <c r="A2295" s="25" t="str">
        <f t="shared" si="38"/>
        <v>Reg2010Colorectal - C18-C21MaleMāori</v>
      </c>
      <c r="B2295" s="42" t="s">
        <v>2</v>
      </c>
      <c r="C2295" s="43">
        <v>2010</v>
      </c>
      <c r="D2295" s="42" t="s">
        <v>253</v>
      </c>
      <c r="E2295" s="42" t="s">
        <v>5</v>
      </c>
      <c r="F2295" s="42" t="s">
        <v>10</v>
      </c>
      <c r="G2295" s="43">
        <v>75</v>
      </c>
      <c r="H2295" s="193">
        <v>36.1</v>
      </c>
    </row>
    <row r="2296" spans="1:8" x14ac:dyDescent="0.25">
      <c r="A2296" s="25" t="str">
        <f t="shared" si="38"/>
        <v>Reg2010Colorectal - C18-C21MaleNon-Māori</v>
      </c>
      <c r="B2296" s="42" t="s">
        <v>2</v>
      </c>
      <c r="C2296" s="43">
        <v>2010</v>
      </c>
      <c r="D2296" s="42" t="s">
        <v>253</v>
      </c>
      <c r="E2296" s="42" t="s">
        <v>5</v>
      </c>
      <c r="F2296" s="42" t="s">
        <v>11</v>
      </c>
      <c r="G2296" s="43">
        <v>1433</v>
      </c>
      <c r="H2296" s="193">
        <v>50.5</v>
      </c>
    </row>
    <row r="2297" spans="1:8" x14ac:dyDescent="0.25">
      <c r="A2297" s="25" t="str">
        <f t="shared" si="38"/>
        <v>Reg2010Colon, rectum and rectosigmoid junction - C18-C20AllSexAllEth</v>
      </c>
      <c r="B2297" s="42" t="s">
        <v>2</v>
      </c>
      <c r="C2297" s="43">
        <v>2010</v>
      </c>
      <c r="D2297" s="42" t="s">
        <v>1567</v>
      </c>
      <c r="E2297" s="42" t="s">
        <v>3</v>
      </c>
      <c r="F2297" s="42" t="s">
        <v>12</v>
      </c>
      <c r="G2297" s="43">
        <v>2926</v>
      </c>
      <c r="H2297" s="193">
        <v>44.3</v>
      </c>
    </row>
    <row r="2298" spans="1:8" x14ac:dyDescent="0.25">
      <c r="A2298" s="25" t="str">
        <f t="shared" si="38"/>
        <v>Reg2010Colon, rectum and rectosigmoid junction - C18-C20AllSexMāori</v>
      </c>
      <c r="B2298" s="42" t="s">
        <v>2</v>
      </c>
      <c r="C2298" s="43">
        <v>2010</v>
      </c>
      <c r="D2298" s="42" t="s">
        <v>1567</v>
      </c>
      <c r="E2298" s="42" t="s">
        <v>3</v>
      </c>
      <c r="F2298" s="42" t="s">
        <v>10</v>
      </c>
      <c r="G2298" s="43">
        <v>143</v>
      </c>
      <c r="H2298" s="193">
        <v>33.1</v>
      </c>
    </row>
    <row r="2299" spans="1:8" x14ac:dyDescent="0.25">
      <c r="A2299" s="25" t="str">
        <f t="shared" si="38"/>
        <v>Reg2010Colon, rectum and rectosigmoid junction - C18-C20AllSexNon-Māori</v>
      </c>
      <c r="B2299" s="42" t="s">
        <v>2</v>
      </c>
      <c r="C2299" s="43">
        <v>2010</v>
      </c>
      <c r="D2299" s="42" t="s">
        <v>1567</v>
      </c>
      <c r="E2299" s="42" t="s">
        <v>3</v>
      </c>
      <c r="F2299" s="42" t="s">
        <v>11</v>
      </c>
      <c r="G2299" s="43">
        <v>2783</v>
      </c>
      <c r="H2299" s="193">
        <v>45.1</v>
      </c>
    </row>
    <row r="2300" spans="1:8" x14ac:dyDescent="0.25">
      <c r="A2300" s="25" t="str">
        <f t="shared" si="38"/>
        <v>Reg2010Colon, rectum and rectosigmoid junction - C18-C20FemaleAllEth</v>
      </c>
      <c r="B2300" s="42" t="s">
        <v>2</v>
      </c>
      <c r="C2300" s="43">
        <v>2010</v>
      </c>
      <c r="D2300" s="42" t="s">
        <v>1567</v>
      </c>
      <c r="E2300" s="42" t="s">
        <v>4</v>
      </c>
      <c r="F2300" s="42" t="s">
        <v>12</v>
      </c>
      <c r="G2300" s="43">
        <v>1440</v>
      </c>
      <c r="H2300" s="193">
        <v>40</v>
      </c>
    </row>
    <row r="2301" spans="1:8" x14ac:dyDescent="0.25">
      <c r="A2301" s="25" t="str">
        <f t="shared" si="38"/>
        <v>Reg2010Colon, rectum and rectosigmoid junction - C18-C20FemaleMāori</v>
      </c>
      <c r="B2301" s="42" t="s">
        <v>2</v>
      </c>
      <c r="C2301" s="43">
        <v>2010</v>
      </c>
      <c r="D2301" s="42" t="s">
        <v>1567</v>
      </c>
      <c r="E2301" s="42" t="s">
        <v>4</v>
      </c>
      <c r="F2301" s="42" t="s">
        <v>10</v>
      </c>
      <c r="G2301" s="43">
        <v>73</v>
      </c>
      <c r="H2301" s="193">
        <v>31.7</v>
      </c>
    </row>
    <row r="2302" spans="1:8" x14ac:dyDescent="0.25">
      <c r="A2302" s="25" t="str">
        <f t="shared" si="38"/>
        <v>Reg2010Colon, rectum and rectosigmoid junction - C18-C20FemaleNon-Māori</v>
      </c>
      <c r="B2302" s="42" t="s">
        <v>2</v>
      </c>
      <c r="C2302" s="43">
        <v>2010</v>
      </c>
      <c r="D2302" s="42" t="s">
        <v>1567</v>
      </c>
      <c r="E2302" s="42" t="s">
        <v>4</v>
      </c>
      <c r="F2302" s="42" t="s">
        <v>11</v>
      </c>
      <c r="G2302" s="43">
        <v>1367</v>
      </c>
      <c r="H2302" s="193">
        <v>40.799999999999997</v>
      </c>
    </row>
    <row r="2303" spans="1:8" x14ac:dyDescent="0.25">
      <c r="A2303" s="25" t="str">
        <f t="shared" si="38"/>
        <v>Reg2010Colon, rectum and rectosigmoid junction - C18-C20MaleAllEth</v>
      </c>
      <c r="B2303" s="42" t="s">
        <v>2</v>
      </c>
      <c r="C2303" s="43">
        <v>2010</v>
      </c>
      <c r="D2303" s="42" t="s">
        <v>1567</v>
      </c>
      <c r="E2303" s="42" t="s">
        <v>5</v>
      </c>
      <c r="F2303" s="42" t="s">
        <v>12</v>
      </c>
      <c r="G2303" s="43">
        <v>1486</v>
      </c>
      <c r="H2303" s="193">
        <v>49</v>
      </c>
    </row>
    <row r="2304" spans="1:8" x14ac:dyDescent="0.25">
      <c r="A2304" s="25" t="str">
        <f t="shared" si="38"/>
        <v>Reg2010Colon, rectum and rectosigmoid junction - C18-C20MaleMāori</v>
      </c>
      <c r="B2304" s="42" t="s">
        <v>2</v>
      </c>
      <c r="C2304" s="43">
        <v>2010</v>
      </c>
      <c r="D2304" s="42" t="s">
        <v>1567</v>
      </c>
      <c r="E2304" s="42" t="s">
        <v>5</v>
      </c>
      <c r="F2304" s="42" t="s">
        <v>10</v>
      </c>
      <c r="G2304" s="43">
        <v>70</v>
      </c>
      <c r="H2304" s="193">
        <v>33.700000000000003</v>
      </c>
    </row>
    <row r="2305" spans="1:8" x14ac:dyDescent="0.25">
      <c r="A2305" s="25" t="str">
        <f t="shared" si="38"/>
        <v>Reg2010Colon, rectum and rectosigmoid junction - C18-C20MaleNon-Māori</v>
      </c>
      <c r="B2305" s="42" t="s">
        <v>2</v>
      </c>
      <c r="C2305" s="43">
        <v>2010</v>
      </c>
      <c r="D2305" s="42" t="s">
        <v>1567</v>
      </c>
      <c r="E2305" s="42" t="s">
        <v>5</v>
      </c>
      <c r="F2305" s="42" t="s">
        <v>11</v>
      </c>
      <c r="G2305" s="43">
        <v>1416</v>
      </c>
      <c r="H2305" s="193">
        <v>49.9</v>
      </c>
    </row>
    <row r="2306" spans="1:8" x14ac:dyDescent="0.25">
      <c r="A2306" s="25" t="str">
        <f t="shared" si="38"/>
        <v>Reg2010Anus - C21AllSexAllEth</v>
      </c>
      <c r="B2306" s="42" t="s">
        <v>2</v>
      </c>
      <c r="C2306" s="43">
        <v>2010</v>
      </c>
      <c r="D2306" s="42" t="s">
        <v>18</v>
      </c>
      <c r="E2306" s="42" t="s">
        <v>3</v>
      </c>
      <c r="F2306" s="42" t="s">
        <v>12</v>
      </c>
      <c r="G2306" s="43">
        <v>62</v>
      </c>
      <c r="H2306" s="193">
        <v>1</v>
      </c>
    </row>
    <row r="2307" spans="1:8" x14ac:dyDescent="0.25">
      <c r="A2307" s="25" t="str">
        <f t="shared" si="38"/>
        <v>Reg2010Anus - C21AllSexMāori</v>
      </c>
      <c r="B2307" s="42" t="s">
        <v>2</v>
      </c>
      <c r="C2307" s="43">
        <v>2010</v>
      </c>
      <c r="D2307" s="42" t="s">
        <v>18</v>
      </c>
      <c r="E2307" s="42" t="s">
        <v>3</v>
      </c>
      <c r="F2307" s="42" t="s">
        <v>10</v>
      </c>
      <c r="G2307" s="43">
        <v>12</v>
      </c>
      <c r="H2307" s="193">
        <v>2.5</v>
      </c>
    </row>
    <row r="2308" spans="1:8" x14ac:dyDescent="0.25">
      <c r="A2308" s="25" t="str">
        <f t="shared" si="38"/>
        <v>Reg2010Anus - C21AllSexNon-Māori</v>
      </c>
      <c r="B2308" s="42" t="s">
        <v>2</v>
      </c>
      <c r="C2308" s="43">
        <v>2010</v>
      </c>
      <c r="D2308" s="42" t="s">
        <v>18</v>
      </c>
      <c r="E2308" s="42" t="s">
        <v>3</v>
      </c>
      <c r="F2308" s="42" t="s">
        <v>11</v>
      </c>
      <c r="G2308" s="43">
        <v>50</v>
      </c>
      <c r="H2308" s="193">
        <v>0.9</v>
      </c>
    </row>
    <row r="2309" spans="1:8" x14ac:dyDescent="0.25">
      <c r="A2309" s="25" t="str">
        <f t="shared" si="38"/>
        <v>Reg2010Anus - C21FemaleAllEth</v>
      </c>
      <c r="B2309" s="42" t="s">
        <v>2</v>
      </c>
      <c r="C2309" s="43">
        <v>2010</v>
      </c>
      <c r="D2309" s="42" t="s">
        <v>18</v>
      </c>
      <c r="E2309" s="42" t="s">
        <v>4</v>
      </c>
      <c r="F2309" s="42" t="s">
        <v>12</v>
      </c>
      <c r="G2309" s="43">
        <v>40</v>
      </c>
      <c r="H2309" s="193">
        <v>1.3</v>
      </c>
    </row>
    <row r="2310" spans="1:8" x14ac:dyDescent="0.25">
      <c r="A2310" s="25" t="str">
        <f t="shared" si="38"/>
        <v>Reg2010Anus - C21FemaleMāori</v>
      </c>
      <c r="B2310" s="42" t="s">
        <v>2</v>
      </c>
      <c r="C2310" s="43">
        <v>2010</v>
      </c>
      <c r="D2310" s="42" t="s">
        <v>18</v>
      </c>
      <c r="E2310" s="42" t="s">
        <v>4</v>
      </c>
      <c r="F2310" s="42" t="s">
        <v>10</v>
      </c>
      <c r="G2310" s="43">
        <v>7</v>
      </c>
      <c r="H2310" s="193">
        <v>2.6</v>
      </c>
    </row>
    <row r="2311" spans="1:8" x14ac:dyDescent="0.25">
      <c r="A2311" s="25" t="str">
        <f t="shared" si="38"/>
        <v>Reg2010Anus - C21FemaleNon-Māori</v>
      </c>
      <c r="B2311" s="42" t="s">
        <v>2</v>
      </c>
      <c r="C2311" s="43">
        <v>2010</v>
      </c>
      <c r="D2311" s="42" t="s">
        <v>18</v>
      </c>
      <c r="E2311" s="42" t="s">
        <v>4</v>
      </c>
      <c r="F2311" s="42" t="s">
        <v>11</v>
      </c>
      <c r="G2311" s="43">
        <v>33</v>
      </c>
      <c r="H2311" s="193">
        <v>1.1000000000000001</v>
      </c>
    </row>
    <row r="2312" spans="1:8" x14ac:dyDescent="0.25">
      <c r="A2312" s="25" t="str">
        <f t="shared" si="38"/>
        <v>Reg2010Anus - C21MaleAllEth</v>
      </c>
      <c r="B2312" s="42" t="s">
        <v>2</v>
      </c>
      <c r="C2312" s="43">
        <v>2010</v>
      </c>
      <c r="D2312" s="42" t="s">
        <v>18</v>
      </c>
      <c r="E2312" s="42" t="s">
        <v>5</v>
      </c>
      <c r="F2312" s="42" t="s">
        <v>12</v>
      </c>
      <c r="G2312" s="43">
        <v>22</v>
      </c>
      <c r="H2312" s="193">
        <v>0.8</v>
      </c>
    </row>
    <row r="2313" spans="1:8" x14ac:dyDescent="0.25">
      <c r="A2313" s="25" t="str">
        <f t="shared" si="38"/>
        <v>Reg2010Anus - C21MaleMāori</v>
      </c>
      <c r="B2313" s="42" t="s">
        <v>2</v>
      </c>
      <c r="C2313" s="43">
        <v>2010</v>
      </c>
      <c r="D2313" s="42" t="s">
        <v>18</v>
      </c>
      <c r="E2313" s="42" t="s">
        <v>5</v>
      </c>
      <c r="F2313" s="42" t="s">
        <v>10</v>
      </c>
      <c r="G2313" s="43">
        <v>5</v>
      </c>
      <c r="H2313" s="193">
        <v>2.4</v>
      </c>
    </row>
    <row r="2314" spans="1:8" x14ac:dyDescent="0.25">
      <c r="A2314" s="25" t="str">
        <f t="shared" si="38"/>
        <v>Reg2010Anus - C21MaleNon-Māori</v>
      </c>
      <c r="B2314" s="42" t="s">
        <v>2</v>
      </c>
      <c r="C2314" s="43">
        <v>2010</v>
      </c>
      <c r="D2314" s="42" t="s">
        <v>18</v>
      </c>
      <c r="E2314" s="42" t="s">
        <v>5</v>
      </c>
      <c r="F2314" s="42" t="s">
        <v>11</v>
      </c>
      <c r="G2314" s="43">
        <v>17</v>
      </c>
      <c r="H2314" s="193">
        <v>0.6</v>
      </c>
    </row>
    <row r="2315" spans="1:8" x14ac:dyDescent="0.25">
      <c r="A2315" s="25" t="str">
        <f t="shared" si="38"/>
        <v>Reg2010Liver - C22AllSexAllEth</v>
      </c>
      <c r="B2315" s="42" t="s">
        <v>2</v>
      </c>
      <c r="C2315" s="43">
        <v>2010</v>
      </c>
      <c r="D2315" s="42" t="s">
        <v>254</v>
      </c>
      <c r="E2315" s="42" t="s">
        <v>3</v>
      </c>
      <c r="F2315" s="42" t="s">
        <v>12</v>
      </c>
      <c r="G2315" s="43">
        <v>256</v>
      </c>
      <c r="H2315" s="193">
        <v>4.2</v>
      </c>
    </row>
    <row r="2316" spans="1:8" x14ac:dyDescent="0.25">
      <c r="A2316" s="25" t="str">
        <f t="shared" si="38"/>
        <v>Reg2010Liver - C22AllSexMāori</v>
      </c>
      <c r="B2316" s="42" t="s">
        <v>2</v>
      </c>
      <c r="C2316" s="43">
        <v>2010</v>
      </c>
      <c r="D2316" s="42" t="s">
        <v>254</v>
      </c>
      <c r="E2316" s="42" t="s">
        <v>3</v>
      </c>
      <c r="F2316" s="42" t="s">
        <v>10</v>
      </c>
      <c r="G2316" s="43">
        <v>53</v>
      </c>
      <c r="H2316" s="193">
        <v>9.8000000000000007</v>
      </c>
    </row>
    <row r="2317" spans="1:8" x14ac:dyDescent="0.25">
      <c r="A2317" s="25" t="str">
        <f t="shared" si="38"/>
        <v>Reg2010Liver - C22AllSexNon-Māori</v>
      </c>
      <c r="B2317" s="42" t="s">
        <v>2</v>
      </c>
      <c r="C2317" s="43">
        <v>2010</v>
      </c>
      <c r="D2317" s="42" t="s">
        <v>254</v>
      </c>
      <c r="E2317" s="42" t="s">
        <v>3</v>
      </c>
      <c r="F2317" s="42" t="s">
        <v>11</v>
      </c>
      <c r="G2317" s="43">
        <v>203</v>
      </c>
      <c r="H2317" s="193">
        <v>3.5</v>
      </c>
    </row>
    <row r="2318" spans="1:8" x14ac:dyDescent="0.25">
      <c r="A2318" s="25" t="str">
        <f t="shared" si="38"/>
        <v>Reg2010Liver - C22FemaleAllEth</v>
      </c>
      <c r="B2318" s="42" t="s">
        <v>2</v>
      </c>
      <c r="C2318" s="43">
        <v>2010</v>
      </c>
      <c r="D2318" s="42" t="s">
        <v>254</v>
      </c>
      <c r="E2318" s="42" t="s">
        <v>4</v>
      </c>
      <c r="F2318" s="42" t="s">
        <v>12</v>
      </c>
      <c r="G2318" s="43">
        <v>69</v>
      </c>
      <c r="H2318" s="193">
        <v>2</v>
      </c>
    </row>
    <row r="2319" spans="1:8" x14ac:dyDescent="0.25">
      <c r="A2319" s="25" t="str">
        <f t="shared" si="38"/>
        <v>Reg2010Liver - C22FemaleMāori</v>
      </c>
      <c r="B2319" s="42" t="s">
        <v>2</v>
      </c>
      <c r="C2319" s="43">
        <v>2010</v>
      </c>
      <c r="D2319" s="42" t="s">
        <v>254</v>
      </c>
      <c r="E2319" s="42" t="s">
        <v>4</v>
      </c>
      <c r="F2319" s="42" t="s">
        <v>10</v>
      </c>
      <c r="G2319" s="43">
        <v>13</v>
      </c>
      <c r="H2319" s="193">
        <v>5</v>
      </c>
    </row>
    <row r="2320" spans="1:8" x14ac:dyDescent="0.25">
      <c r="A2320" s="25" t="str">
        <f t="shared" si="38"/>
        <v>Reg2010Liver - C22FemaleNon-Māori</v>
      </c>
      <c r="B2320" s="42" t="s">
        <v>2</v>
      </c>
      <c r="C2320" s="43">
        <v>2010</v>
      </c>
      <c r="D2320" s="42" t="s">
        <v>254</v>
      </c>
      <c r="E2320" s="42" t="s">
        <v>4</v>
      </c>
      <c r="F2320" s="42" t="s">
        <v>11</v>
      </c>
      <c r="G2320" s="43">
        <v>56</v>
      </c>
      <c r="H2320" s="193">
        <v>1.7</v>
      </c>
    </row>
    <row r="2321" spans="1:8" x14ac:dyDescent="0.25">
      <c r="A2321" s="25" t="str">
        <f t="shared" si="38"/>
        <v>Reg2010Liver - C22MaleAllEth</v>
      </c>
      <c r="B2321" s="42" t="s">
        <v>2</v>
      </c>
      <c r="C2321" s="43">
        <v>2010</v>
      </c>
      <c r="D2321" s="42" t="s">
        <v>254</v>
      </c>
      <c r="E2321" s="42" t="s">
        <v>5</v>
      </c>
      <c r="F2321" s="42" t="s">
        <v>12</v>
      </c>
      <c r="G2321" s="43">
        <v>187</v>
      </c>
      <c r="H2321" s="193">
        <v>6.5</v>
      </c>
    </row>
    <row r="2322" spans="1:8" x14ac:dyDescent="0.25">
      <c r="A2322" s="25" t="str">
        <f t="shared" si="38"/>
        <v>Reg2010Liver - C22MaleMāori</v>
      </c>
      <c r="B2322" s="42" t="s">
        <v>2</v>
      </c>
      <c r="C2322" s="43">
        <v>2010</v>
      </c>
      <c r="D2322" s="42" t="s">
        <v>254</v>
      </c>
      <c r="E2322" s="42" t="s">
        <v>5</v>
      </c>
      <c r="F2322" s="42" t="s">
        <v>10</v>
      </c>
      <c r="G2322" s="43">
        <v>40</v>
      </c>
      <c r="H2322" s="193">
        <v>15.2</v>
      </c>
    </row>
    <row r="2323" spans="1:8" x14ac:dyDescent="0.25">
      <c r="A2323" s="25" t="str">
        <f t="shared" si="38"/>
        <v>Reg2010Liver - C22MaleNon-Māori</v>
      </c>
      <c r="B2323" s="42" t="s">
        <v>2</v>
      </c>
      <c r="C2323" s="43">
        <v>2010</v>
      </c>
      <c r="D2323" s="42" t="s">
        <v>254</v>
      </c>
      <c r="E2323" s="42" t="s">
        <v>5</v>
      </c>
      <c r="F2323" s="42" t="s">
        <v>11</v>
      </c>
      <c r="G2323" s="43">
        <v>147</v>
      </c>
      <c r="H2323" s="193">
        <v>5.4</v>
      </c>
    </row>
    <row r="2324" spans="1:8" x14ac:dyDescent="0.25">
      <c r="A2324" s="25" t="str">
        <f t="shared" si="38"/>
        <v>Reg2010Gallbladder - C23AllSexAllEth</v>
      </c>
      <c r="B2324" s="42" t="s">
        <v>2</v>
      </c>
      <c r="C2324" s="43">
        <v>2010</v>
      </c>
      <c r="D2324" s="42" t="s">
        <v>23</v>
      </c>
      <c r="E2324" s="42" t="s">
        <v>3</v>
      </c>
      <c r="F2324" s="42" t="s">
        <v>12</v>
      </c>
      <c r="G2324" s="43">
        <v>56</v>
      </c>
      <c r="H2324" s="193">
        <v>0.8</v>
      </c>
    </row>
    <row r="2325" spans="1:8" x14ac:dyDescent="0.25">
      <c r="A2325" s="25" t="str">
        <f t="shared" si="38"/>
        <v>Reg2010Gallbladder - C23AllSexMāori</v>
      </c>
      <c r="B2325" s="42" t="s">
        <v>2</v>
      </c>
      <c r="C2325" s="43">
        <v>2010</v>
      </c>
      <c r="D2325" s="42" t="s">
        <v>23</v>
      </c>
      <c r="E2325" s="42" t="s">
        <v>3</v>
      </c>
      <c r="F2325" s="42" t="s">
        <v>10</v>
      </c>
      <c r="G2325" s="43">
        <v>10</v>
      </c>
      <c r="H2325" s="193">
        <v>2.2999999999999998</v>
      </c>
    </row>
    <row r="2326" spans="1:8" x14ac:dyDescent="0.25">
      <c r="A2326" s="25" t="str">
        <f t="shared" si="38"/>
        <v>Reg2010Gallbladder - C23AllSexNon-Māori</v>
      </c>
      <c r="B2326" s="42" t="s">
        <v>2</v>
      </c>
      <c r="C2326" s="43">
        <v>2010</v>
      </c>
      <c r="D2326" s="42" t="s">
        <v>23</v>
      </c>
      <c r="E2326" s="42" t="s">
        <v>3</v>
      </c>
      <c r="F2326" s="42" t="s">
        <v>11</v>
      </c>
      <c r="G2326" s="43">
        <v>46</v>
      </c>
      <c r="H2326" s="193">
        <v>0.7</v>
      </c>
    </row>
    <row r="2327" spans="1:8" x14ac:dyDescent="0.25">
      <c r="A2327" s="25" t="str">
        <f t="shared" si="38"/>
        <v>Reg2010Gallbladder - C23FemaleAllEth</v>
      </c>
      <c r="B2327" s="42" t="s">
        <v>2</v>
      </c>
      <c r="C2327" s="43">
        <v>2010</v>
      </c>
      <c r="D2327" s="42" t="s">
        <v>23</v>
      </c>
      <c r="E2327" s="42" t="s">
        <v>4</v>
      </c>
      <c r="F2327" s="42" t="s">
        <v>12</v>
      </c>
      <c r="G2327" s="43">
        <v>36</v>
      </c>
      <c r="H2327" s="193">
        <v>0.9</v>
      </c>
    </row>
    <row r="2328" spans="1:8" x14ac:dyDescent="0.25">
      <c r="A2328" s="25" t="str">
        <f t="shared" si="38"/>
        <v>Reg2010Gallbladder - C23FemaleMāori</v>
      </c>
      <c r="B2328" s="42" t="s">
        <v>2</v>
      </c>
      <c r="C2328" s="43">
        <v>2010</v>
      </c>
      <c r="D2328" s="42" t="s">
        <v>23</v>
      </c>
      <c r="E2328" s="42" t="s">
        <v>4</v>
      </c>
      <c r="F2328" s="42" t="s">
        <v>10</v>
      </c>
      <c r="G2328" s="43">
        <v>3</v>
      </c>
      <c r="H2328" s="193">
        <v>1.3</v>
      </c>
    </row>
    <row r="2329" spans="1:8" x14ac:dyDescent="0.25">
      <c r="A2329" s="25" t="str">
        <f t="shared" si="38"/>
        <v>Reg2010Gallbladder - C23FemaleNon-Māori</v>
      </c>
      <c r="B2329" s="42" t="s">
        <v>2</v>
      </c>
      <c r="C2329" s="43">
        <v>2010</v>
      </c>
      <c r="D2329" s="42" t="s">
        <v>23</v>
      </c>
      <c r="E2329" s="42" t="s">
        <v>4</v>
      </c>
      <c r="F2329" s="42" t="s">
        <v>11</v>
      </c>
      <c r="G2329" s="43">
        <v>33</v>
      </c>
      <c r="H2329" s="193">
        <v>0.9</v>
      </c>
    </row>
    <row r="2330" spans="1:8" x14ac:dyDescent="0.25">
      <c r="A2330" s="25" t="str">
        <f t="shared" si="38"/>
        <v>Reg2010Gallbladder - C23MaleAllEth</v>
      </c>
      <c r="B2330" s="42" t="s">
        <v>2</v>
      </c>
      <c r="C2330" s="43">
        <v>2010</v>
      </c>
      <c r="D2330" s="42" t="s">
        <v>23</v>
      </c>
      <c r="E2330" s="42" t="s">
        <v>5</v>
      </c>
      <c r="F2330" s="42" t="s">
        <v>12</v>
      </c>
      <c r="G2330" s="43">
        <v>20</v>
      </c>
      <c r="H2330" s="193">
        <v>0.7</v>
      </c>
    </row>
    <row r="2331" spans="1:8" x14ac:dyDescent="0.25">
      <c r="A2331" s="25" t="str">
        <f t="shared" si="38"/>
        <v>Reg2010Gallbladder - C23MaleMāori</v>
      </c>
      <c r="B2331" s="42" t="s">
        <v>2</v>
      </c>
      <c r="C2331" s="43">
        <v>2010</v>
      </c>
      <c r="D2331" s="42" t="s">
        <v>23</v>
      </c>
      <c r="E2331" s="42" t="s">
        <v>5</v>
      </c>
      <c r="F2331" s="42" t="s">
        <v>10</v>
      </c>
      <c r="G2331" s="43">
        <v>7</v>
      </c>
      <c r="H2331" s="193">
        <v>3.6</v>
      </c>
    </row>
    <row r="2332" spans="1:8" x14ac:dyDescent="0.25">
      <c r="A2332" s="25" t="str">
        <f t="shared" si="38"/>
        <v>Reg2010Gallbladder - C23MaleNon-Māori</v>
      </c>
      <c r="B2332" s="42" t="s">
        <v>2</v>
      </c>
      <c r="C2332" s="43">
        <v>2010</v>
      </c>
      <c r="D2332" s="42" t="s">
        <v>23</v>
      </c>
      <c r="E2332" s="42" t="s">
        <v>5</v>
      </c>
      <c r="F2332" s="42" t="s">
        <v>11</v>
      </c>
      <c r="G2332" s="43">
        <v>13</v>
      </c>
      <c r="H2332" s="193">
        <v>0.4</v>
      </c>
    </row>
    <row r="2333" spans="1:8" x14ac:dyDescent="0.25">
      <c r="A2333" s="25" t="str">
        <f t="shared" si="38"/>
        <v>Reg2010Other biliary tract - C24AllSexAllEth</v>
      </c>
      <c r="B2333" s="42" t="s">
        <v>2</v>
      </c>
      <c r="C2333" s="43">
        <v>2010</v>
      </c>
      <c r="D2333" s="42" t="s">
        <v>255</v>
      </c>
      <c r="E2333" s="42" t="s">
        <v>3</v>
      </c>
      <c r="F2333" s="42" t="s">
        <v>12</v>
      </c>
      <c r="G2333" s="43">
        <v>60</v>
      </c>
      <c r="H2333" s="193">
        <v>0.9</v>
      </c>
    </row>
    <row r="2334" spans="1:8" x14ac:dyDescent="0.25">
      <c r="A2334" s="25" t="str">
        <f t="shared" si="38"/>
        <v>Reg2010Other biliary tract - C24AllSexMāori</v>
      </c>
      <c r="B2334" s="42" t="s">
        <v>2</v>
      </c>
      <c r="C2334" s="43">
        <v>2010</v>
      </c>
      <c r="D2334" s="42" t="s">
        <v>255</v>
      </c>
      <c r="E2334" s="42" t="s">
        <v>3</v>
      </c>
      <c r="F2334" s="42" t="s">
        <v>10</v>
      </c>
      <c r="G2334" s="43">
        <v>4</v>
      </c>
      <c r="H2334" s="193">
        <v>1.2</v>
      </c>
    </row>
    <row r="2335" spans="1:8" x14ac:dyDescent="0.25">
      <c r="A2335" s="25" t="str">
        <f t="shared" si="38"/>
        <v>Reg2010Other biliary tract - C24AllSexNon-Māori</v>
      </c>
      <c r="B2335" s="42" t="s">
        <v>2</v>
      </c>
      <c r="C2335" s="43">
        <v>2010</v>
      </c>
      <c r="D2335" s="42" t="s">
        <v>255</v>
      </c>
      <c r="E2335" s="42" t="s">
        <v>3</v>
      </c>
      <c r="F2335" s="42" t="s">
        <v>11</v>
      </c>
      <c r="G2335" s="43">
        <v>56</v>
      </c>
      <c r="H2335" s="193">
        <v>0.9</v>
      </c>
    </row>
    <row r="2336" spans="1:8" x14ac:dyDescent="0.25">
      <c r="A2336" s="25" t="str">
        <f t="shared" si="38"/>
        <v>Reg2010Other biliary tract - C24FemaleAllEth</v>
      </c>
      <c r="B2336" s="42" t="s">
        <v>2</v>
      </c>
      <c r="C2336" s="43">
        <v>2010</v>
      </c>
      <c r="D2336" s="42" t="s">
        <v>255</v>
      </c>
      <c r="E2336" s="42" t="s">
        <v>4</v>
      </c>
      <c r="F2336" s="42" t="s">
        <v>12</v>
      </c>
      <c r="G2336" s="43">
        <v>24</v>
      </c>
      <c r="H2336" s="193">
        <v>0.7</v>
      </c>
    </row>
    <row r="2337" spans="1:8" x14ac:dyDescent="0.25">
      <c r="A2337" s="25" t="str">
        <f t="shared" si="38"/>
        <v>Reg2010Other biliary tract - C24FemaleMāori</v>
      </c>
      <c r="B2337" s="42" t="s">
        <v>2</v>
      </c>
      <c r="C2337" s="43">
        <v>2010</v>
      </c>
      <c r="D2337" s="42" t="s">
        <v>255</v>
      </c>
      <c r="E2337" s="42" t="s">
        <v>4</v>
      </c>
      <c r="F2337" s="42" t="s">
        <v>10</v>
      </c>
      <c r="G2337" s="43">
        <v>2</v>
      </c>
      <c r="H2337" s="193">
        <v>1</v>
      </c>
    </row>
    <row r="2338" spans="1:8" x14ac:dyDescent="0.25">
      <c r="A2338" s="25" t="str">
        <f t="shared" si="38"/>
        <v>Reg2010Other biliary tract - C24FemaleNon-Māori</v>
      </c>
      <c r="B2338" s="42" t="s">
        <v>2</v>
      </c>
      <c r="C2338" s="43">
        <v>2010</v>
      </c>
      <c r="D2338" s="42" t="s">
        <v>255</v>
      </c>
      <c r="E2338" s="42" t="s">
        <v>4</v>
      </c>
      <c r="F2338" s="42" t="s">
        <v>11</v>
      </c>
      <c r="G2338" s="43">
        <v>22</v>
      </c>
      <c r="H2338" s="193">
        <v>0.7</v>
      </c>
    </row>
    <row r="2339" spans="1:8" x14ac:dyDescent="0.25">
      <c r="A2339" s="25" t="str">
        <f t="shared" si="38"/>
        <v>Reg2010Other biliary tract - C24MaleAllEth</v>
      </c>
      <c r="B2339" s="42" t="s">
        <v>2</v>
      </c>
      <c r="C2339" s="43">
        <v>2010</v>
      </c>
      <c r="D2339" s="42" t="s">
        <v>255</v>
      </c>
      <c r="E2339" s="42" t="s">
        <v>5</v>
      </c>
      <c r="F2339" s="42" t="s">
        <v>12</v>
      </c>
      <c r="G2339" s="43">
        <v>36</v>
      </c>
      <c r="H2339" s="193">
        <v>1.2</v>
      </c>
    </row>
    <row r="2340" spans="1:8" x14ac:dyDescent="0.25">
      <c r="A2340" s="25" t="str">
        <f t="shared" si="38"/>
        <v>Reg2010Other biliary tract - C24MaleMāori</v>
      </c>
      <c r="B2340" s="42" t="s">
        <v>2</v>
      </c>
      <c r="C2340" s="43">
        <v>2010</v>
      </c>
      <c r="D2340" s="42" t="s">
        <v>255</v>
      </c>
      <c r="E2340" s="42" t="s">
        <v>5</v>
      </c>
      <c r="F2340" s="42" t="s">
        <v>10</v>
      </c>
      <c r="G2340" s="43">
        <v>2</v>
      </c>
      <c r="H2340" s="193">
        <v>1.7</v>
      </c>
    </row>
    <row r="2341" spans="1:8" x14ac:dyDescent="0.25">
      <c r="A2341" s="25" t="str">
        <f t="shared" si="38"/>
        <v>Reg2010Other biliary tract - C24MaleNon-Māori</v>
      </c>
      <c r="B2341" s="42" t="s">
        <v>2</v>
      </c>
      <c r="C2341" s="43">
        <v>2010</v>
      </c>
      <c r="D2341" s="42" t="s">
        <v>255</v>
      </c>
      <c r="E2341" s="42" t="s">
        <v>5</v>
      </c>
      <c r="F2341" s="42" t="s">
        <v>11</v>
      </c>
      <c r="G2341" s="43">
        <v>34</v>
      </c>
      <c r="H2341" s="193">
        <v>1.2</v>
      </c>
    </row>
    <row r="2342" spans="1:8" x14ac:dyDescent="0.25">
      <c r="A2342" s="25" t="str">
        <f t="shared" si="38"/>
        <v>Reg2010Pancreas - C25AllSexAllEth</v>
      </c>
      <c r="B2342" s="42" t="s">
        <v>2</v>
      </c>
      <c r="C2342" s="43">
        <v>2010</v>
      </c>
      <c r="D2342" s="42" t="s">
        <v>36</v>
      </c>
      <c r="E2342" s="42" t="s">
        <v>3</v>
      </c>
      <c r="F2342" s="42" t="s">
        <v>12</v>
      </c>
      <c r="G2342" s="43">
        <v>493</v>
      </c>
      <c r="H2342" s="193">
        <v>7.3</v>
      </c>
    </row>
    <row r="2343" spans="1:8" x14ac:dyDescent="0.25">
      <c r="A2343" s="25" t="str">
        <f t="shared" ref="A2343:A2406" si="39">B2343&amp;C2343&amp;D2343&amp;E2343&amp;F2343</f>
        <v>Reg2010Pancreas - C25AllSexMāori</v>
      </c>
      <c r="B2343" s="42" t="s">
        <v>2</v>
      </c>
      <c r="C2343" s="43">
        <v>2010</v>
      </c>
      <c r="D2343" s="42" t="s">
        <v>36</v>
      </c>
      <c r="E2343" s="42" t="s">
        <v>3</v>
      </c>
      <c r="F2343" s="42" t="s">
        <v>10</v>
      </c>
      <c r="G2343" s="43">
        <v>49</v>
      </c>
      <c r="H2343" s="193">
        <v>11.2</v>
      </c>
    </row>
    <row r="2344" spans="1:8" x14ac:dyDescent="0.25">
      <c r="A2344" s="25" t="str">
        <f t="shared" si="39"/>
        <v>Reg2010Pancreas - C25AllSexNon-Māori</v>
      </c>
      <c r="B2344" s="42" t="s">
        <v>2</v>
      </c>
      <c r="C2344" s="43">
        <v>2010</v>
      </c>
      <c r="D2344" s="42" t="s">
        <v>36</v>
      </c>
      <c r="E2344" s="42" t="s">
        <v>3</v>
      </c>
      <c r="F2344" s="42" t="s">
        <v>11</v>
      </c>
      <c r="G2344" s="43">
        <v>444</v>
      </c>
      <c r="H2344" s="193">
        <v>7</v>
      </c>
    </row>
    <row r="2345" spans="1:8" x14ac:dyDescent="0.25">
      <c r="A2345" s="25" t="str">
        <f t="shared" si="39"/>
        <v>Reg2010Pancreas - C25FemaleAllEth</v>
      </c>
      <c r="B2345" s="42" t="s">
        <v>2</v>
      </c>
      <c r="C2345" s="43">
        <v>2010</v>
      </c>
      <c r="D2345" s="42" t="s">
        <v>36</v>
      </c>
      <c r="E2345" s="42" t="s">
        <v>4</v>
      </c>
      <c r="F2345" s="42" t="s">
        <v>12</v>
      </c>
      <c r="G2345" s="43">
        <v>238</v>
      </c>
      <c r="H2345" s="193">
        <v>6.4</v>
      </c>
    </row>
    <row r="2346" spans="1:8" x14ac:dyDescent="0.25">
      <c r="A2346" s="25" t="str">
        <f t="shared" si="39"/>
        <v>Reg2010Pancreas - C25FemaleMāori</v>
      </c>
      <c r="B2346" s="42" t="s">
        <v>2</v>
      </c>
      <c r="C2346" s="43">
        <v>2010</v>
      </c>
      <c r="D2346" s="42" t="s">
        <v>36</v>
      </c>
      <c r="E2346" s="42" t="s">
        <v>4</v>
      </c>
      <c r="F2346" s="42" t="s">
        <v>10</v>
      </c>
      <c r="G2346" s="43">
        <v>20</v>
      </c>
      <c r="H2346" s="193">
        <v>8.9</v>
      </c>
    </row>
    <row r="2347" spans="1:8" x14ac:dyDescent="0.25">
      <c r="A2347" s="25" t="str">
        <f t="shared" si="39"/>
        <v>Reg2010Pancreas - C25FemaleNon-Māori</v>
      </c>
      <c r="B2347" s="42" t="s">
        <v>2</v>
      </c>
      <c r="C2347" s="43">
        <v>2010</v>
      </c>
      <c r="D2347" s="42" t="s">
        <v>36</v>
      </c>
      <c r="E2347" s="42" t="s">
        <v>4</v>
      </c>
      <c r="F2347" s="42" t="s">
        <v>11</v>
      </c>
      <c r="G2347" s="43">
        <v>218</v>
      </c>
      <c r="H2347" s="193">
        <v>6.2</v>
      </c>
    </row>
    <row r="2348" spans="1:8" x14ac:dyDescent="0.25">
      <c r="A2348" s="25" t="str">
        <f t="shared" si="39"/>
        <v>Reg2010Pancreas - C25MaleAllEth</v>
      </c>
      <c r="B2348" s="42" t="s">
        <v>2</v>
      </c>
      <c r="C2348" s="43">
        <v>2010</v>
      </c>
      <c r="D2348" s="42" t="s">
        <v>36</v>
      </c>
      <c r="E2348" s="42" t="s">
        <v>5</v>
      </c>
      <c r="F2348" s="42" t="s">
        <v>12</v>
      </c>
      <c r="G2348" s="43">
        <v>255</v>
      </c>
      <c r="H2348" s="193">
        <v>8.4</v>
      </c>
    </row>
    <row r="2349" spans="1:8" x14ac:dyDescent="0.25">
      <c r="A2349" s="25" t="str">
        <f t="shared" si="39"/>
        <v>Reg2010Pancreas - C25MaleMāori</v>
      </c>
      <c r="B2349" s="42" t="s">
        <v>2</v>
      </c>
      <c r="C2349" s="43">
        <v>2010</v>
      </c>
      <c r="D2349" s="42" t="s">
        <v>36</v>
      </c>
      <c r="E2349" s="42" t="s">
        <v>5</v>
      </c>
      <c r="F2349" s="42" t="s">
        <v>10</v>
      </c>
      <c r="G2349" s="43">
        <v>29</v>
      </c>
      <c r="H2349" s="193">
        <v>14</v>
      </c>
    </row>
    <row r="2350" spans="1:8" x14ac:dyDescent="0.25">
      <c r="A2350" s="25" t="str">
        <f t="shared" si="39"/>
        <v>Reg2010Pancreas - C25MaleNon-Māori</v>
      </c>
      <c r="B2350" s="42" t="s">
        <v>2</v>
      </c>
      <c r="C2350" s="43">
        <v>2010</v>
      </c>
      <c r="D2350" s="42" t="s">
        <v>36</v>
      </c>
      <c r="E2350" s="42" t="s">
        <v>5</v>
      </c>
      <c r="F2350" s="42" t="s">
        <v>11</v>
      </c>
      <c r="G2350" s="43">
        <v>226</v>
      </c>
      <c r="H2350" s="193">
        <v>7.9</v>
      </c>
    </row>
    <row r="2351" spans="1:8" x14ac:dyDescent="0.25">
      <c r="A2351" s="25" t="str">
        <f t="shared" si="39"/>
        <v>Reg2010Other digestive organs - C26AllSexAllEth</v>
      </c>
      <c r="B2351" s="42" t="s">
        <v>2</v>
      </c>
      <c r="C2351" s="43">
        <v>2010</v>
      </c>
      <c r="D2351" s="42" t="s">
        <v>256</v>
      </c>
      <c r="E2351" s="42" t="s">
        <v>3</v>
      </c>
      <c r="F2351" s="42" t="s">
        <v>12</v>
      </c>
      <c r="G2351" s="43">
        <v>110</v>
      </c>
      <c r="H2351" s="193">
        <v>1.5</v>
      </c>
    </row>
    <row r="2352" spans="1:8" x14ac:dyDescent="0.25">
      <c r="A2352" s="25" t="str">
        <f t="shared" si="39"/>
        <v>Reg2010Other digestive organs - C26AllSexMāori</v>
      </c>
      <c r="B2352" s="42" t="s">
        <v>2</v>
      </c>
      <c r="C2352" s="43">
        <v>2010</v>
      </c>
      <c r="D2352" s="42" t="s">
        <v>256</v>
      </c>
      <c r="E2352" s="42" t="s">
        <v>3</v>
      </c>
      <c r="F2352" s="42" t="s">
        <v>10</v>
      </c>
      <c r="G2352" s="43">
        <v>10</v>
      </c>
      <c r="H2352" s="193">
        <v>2.1</v>
      </c>
    </row>
    <row r="2353" spans="1:8" x14ac:dyDescent="0.25">
      <c r="A2353" s="25" t="str">
        <f t="shared" si="39"/>
        <v>Reg2010Other digestive organs - C26AllSexNon-Māori</v>
      </c>
      <c r="B2353" s="42" t="s">
        <v>2</v>
      </c>
      <c r="C2353" s="43">
        <v>2010</v>
      </c>
      <c r="D2353" s="42" t="s">
        <v>256</v>
      </c>
      <c r="E2353" s="42" t="s">
        <v>3</v>
      </c>
      <c r="F2353" s="42" t="s">
        <v>11</v>
      </c>
      <c r="G2353" s="43">
        <v>100</v>
      </c>
      <c r="H2353" s="193">
        <v>1.4</v>
      </c>
    </row>
    <row r="2354" spans="1:8" x14ac:dyDescent="0.25">
      <c r="A2354" s="25" t="str">
        <f t="shared" si="39"/>
        <v>Reg2010Other digestive organs - C26FemaleAllEth</v>
      </c>
      <c r="B2354" s="42" t="s">
        <v>2</v>
      </c>
      <c r="C2354" s="43">
        <v>2010</v>
      </c>
      <c r="D2354" s="42" t="s">
        <v>256</v>
      </c>
      <c r="E2354" s="42" t="s">
        <v>4</v>
      </c>
      <c r="F2354" s="42" t="s">
        <v>12</v>
      </c>
      <c r="G2354" s="43">
        <v>58</v>
      </c>
      <c r="H2354" s="193">
        <v>1.3</v>
      </c>
    </row>
    <row r="2355" spans="1:8" x14ac:dyDescent="0.25">
      <c r="A2355" s="25" t="str">
        <f t="shared" si="39"/>
        <v>Reg2010Other digestive organs - C26FemaleMāori</v>
      </c>
      <c r="B2355" s="42" t="s">
        <v>2</v>
      </c>
      <c r="C2355" s="43">
        <v>2010</v>
      </c>
      <c r="D2355" s="42" t="s">
        <v>256</v>
      </c>
      <c r="E2355" s="42" t="s">
        <v>4</v>
      </c>
      <c r="F2355" s="42" t="s">
        <v>10</v>
      </c>
      <c r="G2355" s="43">
        <v>5</v>
      </c>
      <c r="H2355" s="193">
        <v>1.9</v>
      </c>
    </row>
    <row r="2356" spans="1:8" x14ac:dyDescent="0.25">
      <c r="A2356" s="25" t="str">
        <f t="shared" si="39"/>
        <v>Reg2010Other digestive organs - C26FemaleNon-Māori</v>
      </c>
      <c r="B2356" s="42" t="s">
        <v>2</v>
      </c>
      <c r="C2356" s="43">
        <v>2010</v>
      </c>
      <c r="D2356" s="42" t="s">
        <v>256</v>
      </c>
      <c r="E2356" s="42" t="s">
        <v>4</v>
      </c>
      <c r="F2356" s="42" t="s">
        <v>11</v>
      </c>
      <c r="G2356" s="43">
        <v>53</v>
      </c>
      <c r="H2356" s="193">
        <v>1.2</v>
      </c>
    </row>
    <row r="2357" spans="1:8" x14ac:dyDescent="0.25">
      <c r="A2357" s="25" t="str">
        <f t="shared" si="39"/>
        <v>Reg2010Other digestive organs - C26MaleAllEth</v>
      </c>
      <c r="B2357" s="42" t="s">
        <v>2</v>
      </c>
      <c r="C2357" s="43">
        <v>2010</v>
      </c>
      <c r="D2357" s="42" t="s">
        <v>256</v>
      </c>
      <c r="E2357" s="42" t="s">
        <v>5</v>
      </c>
      <c r="F2357" s="42" t="s">
        <v>12</v>
      </c>
      <c r="G2357" s="43">
        <v>52</v>
      </c>
      <c r="H2357" s="193">
        <v>1.6</v>
      </c>
    </row>
    <row r="2358" spans="1:8" x14ac:dyDescent="0.25">
      <c r="A2358" s="25" t="str">
        <f t="shared" si="39"/>
        <v>Reg2010Other digestive organs - C26MaleMāori</v>
      </c>
      <c r="B2358" s="42" t="s">
        <v>2</v>
      </c>
      <c r="C2358" s="43">
        <v>2010</v>
      </c>
      <c r="D2358" s="42" t="s">
        <v>256</v>
      </c>
      <c r="E2358" s="42" t="s">
        <v>5</v>
      </c>
      <c r="F2358" s="42" t="s">
        <v>10</v>
      </c>
      <c r="G2358" s="43">
        <v>5</v>
      </c>
      <c r="H2358" s="193">
        <v>2.5</v>
      </c>
    </row>
    <row r="2359" spans="1:8" x14ac:dyDescent="0.25">
      <c r="A2359" s="25" t="str">
        <f t="shared" si="39"/>
        <v>Reg2010Other digestive organs - C26MaleNon-Māori</v>
      </c>
      <c r="B2359" s="42" t="s">
        <v>2</v>
      </c>
      <c r="C2359" s="43">
        <v>2010</v>
      </c>
      <c r="D2359" s="42" t="s">
        <v>256</v>
      </c>
      <c r="E2359" s="42" t="s">
        <v>5</v>
      </c>
      <c r="F2359" s="42" t="s">
        <v>11</v>
      </c>
      <c r="G2359" s="43">
        <v>47</v>
      </c>
      <c r="H2359" s="193">
        <v>1.5</v>
      </c>
    </row>
    <row r="2360" spans="1:8" x14ac:dyDescent="0.25">
      <c r="A2360" s="25" t="str">
        <f t="shared" si="39"/>
        <v>Reg2010Respiratory and intrathoracic organs - C30-C39AllSexAllEth</v>
      </c>
      <c r="B2360" s="42" t="s">
        <v>2</v>
      </c>
      <c r="C2360" s="43">
        <v>2010</v>
      </c>
      <c r="D2360" s="42" t="s">
        <v>257</v>
      </c>
      <c r="E2360" s="42" t="s">
        <v>3</v>
      </c>
      <c r="F2360" s="42" t="s">
        <v>12</v>
      </c>
      <c r="G2360" s="43">
        <v>2057</v>
      </c>
      <c r="H2360" s="193">
        <v>31.5</v>
      </c>
    </row>
    <row r="2361" spans="1:8" x14ac:dyDescent="0.25">
      <c r="A2361" s="25" t="str">
        <f t="shared" si="39"/>
        <v>Reg2010Respiratory and intrathoracic organs - C30-C39AllSexMāori</v>
      </c>
      <c r="B2361" s="42" t="s">
        <v>2</v>
      </c>
      <c r="C2361" s="43">
        <v>2010</v>
      </c>
      <c r="D2361" s="42" t="s">
        <v>257</v>
      </c>
      <c r="E2361" s="42" t="s">
        <v>3</v>
      </c>
      <c r="F2361" s="42" t="s">
        <v>10</v>
      </c>
      <c r="G2361" s="43">
        <v>380</v>
      </c>
      <c r="H2361" s="193">
        <v>83.8</v>
      </c>
    </row>
    <row r="2362" spans="1:8" x14ac:dyDescent="0.25">
      <c r="A2362" s="25" t="str">
        <f t="shared" si="39"/>
        <v>Reg2010Respiratory and intrathoracic organs - C30-C39AllSexNon-Māori</v>
      </c>
      <c r="B2362" s="42" t="s">
        <v>2</v>
      </c>
      <c r="C2362" s="43">
        <v>2010</v>
      </c>
      <c r="D2362" s="42" t="s">
        <v>257</v>
      </c>
      <c r="E2362" s="42" t="s">
        <v>3</v>
      </c>
      <c r="F2362" s="42" t="s">
        <v>11</v>
      </c>
      <c r="G2362" s="43">
        <v>1677</v>
      </c>
      <c r="H2362" s="193">
        <v>27</v>
      </c>
    </row>
    <row r="2363" spans="1:8" x14ac:dyDescent="0.25">
      <c r="A2363" s="25" t="str">
        <f t="shared" si="39"/>
        <v>Reg2010Respiratory and intrathoracic organs - C30-C39FemaleAllEth</v>
      </c>
      <c r="B2363" s="42" t="s">
        <v>2</v>
      </c>
      <c r="C2363" s="43">
        <v>2010</v>
      </c>
      <c r="D2363" s="42" t="s">
        <v>257</v>
      </c>
      <c r="E2363" s="42" t="s">
        <v>4</v>
      </c>
      <c r="F2363" s="42" t="s">
        <v>12</v>
      </c>
      <c r="G2363" s="43">
        <v>921</v>
      </c>
      <c r="H2363" s="193">
        <v>26.7</v>
      </c>
    </row>
    <row r="2364" spans="1:8" x14ac:dyDescent="0.25">
      <c r="A2364" s="25" t="str">
        <f t="shared" si="39"/>
        <v>Reg2010Respiratory and intrathoracic organs - C30-C39FemaleMāori</v>
      </c>
      <c r="B2364" s="42" t="s">
        <v>2</v>
      </c>
      <c r="C2364" s="43">
        <v>2010</v>
      </c>
      <c r="D2364" s="42" t="s">
        <v>257</v>
      </c>
      <c r="E2364" s="42" t="s">
        <v>4</v>
      </c>
      <c r="F2364" s="42" t="s">
        <v>10</v>
      </c>
      <c r="G2364" s="43">
        <v>211</v>
      </c>
      <c r="H2364" s="193">
        <v>88.2</v>
      </c>
    </row>
    <row r="2365" spans="1:8" x14ac:dyDescent="0.25">
      <c r="A2365" s="25" t="str">
        <f t="shared" si="39"/>
        <v>Reg2010Respiratory and intrathoracic organs - C30-C39FemaleNon-Māori</v>
      </c>
      <c r="B2365" s="42" t="s">
        <v>2</v>
      </c>
      <c r="C2365" s="43">
        <v>2010</v>
      </c>
      <c r="D2365" s="42" t="s">
        <v>257</v>
      </c>
      <c r="E2365" s="42" t="s">
        <v>4</v>
      </c>
      <c r="F2365" s="42" t="s">
        <v>11</v>
      </c>
      <c r="G2365" s="43">
        <v>710</v>
      </c>
      <c r="H2365" s="193">
        <v>21.6</v>
      </c>
    </row>
    <row r="2366" spans="1:8" x14ac:dyDescent="0.25">
      <c r="A2366" s="25" t="str">
        <f t="shared" si="39"/>
        <v>Reg2010Respiratory and intrathoracic organs - C30-C39MaleAllEth</v>
      </c>
      <c r="B2366" s="42" t="s">
        <v>2</v>
      </c>
      <c r="C2366" s="43">
        <v>2010</v>
      </c>
      <c r="D2366" s="42" t="s">
        <v>257</v>
      </c>
      <c r="E2366" s="42" t="s">
        <v>5</v>
      </c>
      <c r="F2366" s="42" t="s">
        <v>12</v>
      </c>
      <c r="G2366" s="43">
        <v>1136</v>
      </c>
      <c r="H2366" s="193">
        <v>37.200000000000003</v>
      </c>
    </row>
    <row r="2367" spans="1:8" x14ac:dyDescent="0.25">
      <c r="A2367" s="25" t="str">
        <f t="shared" si="39"/>
        <v>Reg2010Respiratory and intrathoracic organs - C30-C39MaleMāori</v>
      </c>
      <c r="B2367" s="42" t="s">
        <v>2</v>
      </c>
      <c r="C2367" s="43">
        <v>2010</v>
      </c>
      <c r="D2367" s="42" t="s">
        <v>257</v>
      </c>
      <c r="E2367" s="42" t="s">
        <v>5</v>
      </c>
      <c r="F2367" s="42" t="s">
        <v>10</v>
      </c>
      <c r="G2367" s="43">
        <v>169</v>
      </c>
      <c r="H2367" s="193">
        <v>78</v>
      </c>
    </row>
    <row r="2368" spans="1:8" x14ac:dyDescent="0.25">
      <c r="A2368" s="25" t="str">
        <f t="shared" si="39"/>
        <v>Reg2010Respiratory and intrathoracic organs - C30-C39MaleNon-Māori</v>
      </c>
      <c r="B2368" s="42" t="s">
        <v>2</v>
      </c>
      <c r="C2368" s="43">
        <v>2010</v>
      </c>
      <c r="D2368" s="42" t="s">
        <v>257</v>
      </c>
      <c r="E2368" s="42" t="s">
        <v>5</v>
      </c>
      <c r="F2368" s="42" t="s">
        <v>11</v>
      </c>
      <c r="G2368" s="43">
        <v>967</v>
      </c>
      <c r="H2368" s="193">
        <v>33.5</v>
      </c>
    </row>
    <row r="2369" spans="1:8" x14ac:dyDescent="0.25">
      <c r="A2369" s="25" t="str">
        <f t="shared" si="39"/>
        <v>Reg2010Nasal cavity and middle ear - C30AllSexAllEth</v>
      </c>
      <c r="B2369" s="42" t="s">
        <v>2</v>
      </c>
      <c r="C2369" s="43">
        <v>2010</v>
      </c>
      <c r="D2369" s="42" t="s">
        <v>258</v>
      </c>
      <c r="E2369" s="42" t="s">
        <v>3</v>
      </c>
      <c r="F2369" s="42" t="s">
        <v>12</v>
      </c>
      <c r="G2369" s="43">
        <v>12</v>
      </c>
      <c r="H2369" s="193">
        <v>0.2</v>
      </c>
    </row>
    <row r="2370" spans="1:8" x14ac:dyDescent="0.25">
      <c r="A2370" s="25" t="str">
        <f t="shared" si="39"/>
        <v>Reg2010Nasal cavity and middle ear - C30AllSexMāori</v>
      </c>
      <c r="B2370" s="42" t="s">
        <v>2</v>
      </c>
      <c r="C2370" s="43">
        <v>2010</v>
      </c>
      <c r="D2370" s="42" t="s">
        <v>258</v>
      </c>
      <c r="E2370" s="42" t="s">
        <v>3</v>
      </c>
      <c r="F2370" s="42" t="s">
        <v>10</v>
      </c>
      <c r="G2370" s="43">
        <v>2</v>
      </c>
      <c r="H2370" s="193">
        <v>0.4</v>
      </c>
    </row>
    <row r="2371" spans="1:8" x14ac:dyDescent="0.25">
      <c r="A2371" s="25" t="str">
        <f t="shared" si="39"/>
        <v>Reg2010Nasal cavity and middle ear - C30AllSexNon-Māori</v>
      </c>
      <c r="B2371" s="42" t="s">
        <v>2</v>
      </c>
      <c r="C2371" s="43">
        <v>2010</v>
      </c>
      <c r="D2371" s="42" t="s">
        <v>258</v>
      </c>
      <c r="E2371" s="42" t="s">
        <v>3</v>
      </c>
      <c r="F2371" s="42" t="s">
        <v>11</v>
      </c>
      <c r="G2371" s="43">
        <v>10</v>
      </c>
      <c r="H2371" s="193">
        <v>0.2</v>
      </c>
    </row>
    <row r="2372" spans="1:8" x14ac:dyDescent="0.25">
      <c r="A2372" s="25" t="str">
        <f t="shared" si="39"/>
        <v>Reg2010Nasal cavity and middle ear - C30FemaleAllEth</v>
      </c>
      <c r="B2372" s="42" t="s">
        <v>2</v>
      </c>
      <c r="C2372" s="43">
        <v>2010</v>
      </c>
      <c r="D2372" s="42" t="s">
        <v>258</v>
      </c>
      <c r="E2372" s="42" t="s">
        <v>4</v>
      </c>
      <c r="F2372" s="42" t="s">
        <v>12</v>
      </c>
      <c r="G2372" s="43">
        <v>6</v>
      </c>
      <c r="H2372" s="193">
        <v>0.2</v>
      </c>
    </row>
    <row r="2373" spans="1:8" x14ac:dyDescent="0.25">
      <c r="A2373" s="25" t="str">
        <f t="shared" si="39"/>
        <v>Reg2010Nasal cavity and middle ear - C30FemaleMāori</v>
      </c>
      <c r="B2373" s="42" t="s">
        <v>2</v>
      </c>
      <c r="C2373" s="43">
        <v>2010</v>
      </c>
      <c r="D2373" s="42" t="s">
        <v>258</v>
      </c>
      <c r="E2373" s="42" t="s">
        <v>4</v>
      </c>
      <c r="F2373" s="42" t="s">
        <v>10</v>
      </c>
      <c r="G2373" s="43">
        <v>1</v>
      </c>
      <c r="H2373" s="193">
        <v>0.4</v>
      </c>
    </row>
    <row r="2374" spans="1:8" x14ac:dyDescent="0.25">
      <c r="A2374" s="25" t="str">
        <f t="shared" si="39"/>
        <v>Reg2010Nasal cavity and middle ear - C30FemaleNon-Māori</v>
      </c>
      <c r="B2374" s="42" t="s">
        <v>2</v>
      </c>
      <c r="C2374" s="43">
        <v>2010</v>
      </c>
      <c r="D2374" s="42" t="s">
        <v>258</v>
      </c>
      <c r="E2374" s="42" t="s">
        <v>4</v>
      </c>
      <c r="F2374" s="42" t="s">
        <v>11</v>
      </c>
      <c r="G2374" s="43">
        <v>5</v>
      </c>
      <c r="H2374" s="193">
        <v>0.2</v>
      </c>
    </row>
    <row r="2375" spans="1:8" x14ac:dyDescent="0.25">
      <c r="A2375" s="25" t="str">
        <f t="shared" si="39"/>
        <v>Reg2010Nasal cavity and middle ear - C30MaleAllEth</v>
      </c>
      <c r="B2375" s="42" t="s">
        <v>2</v>
      </c>
      <c r="C2375" s="43">
        <v>2010</v>
      </c>
      <c r="D2375" s="42" t="s">
        <v>258</v>
      </c>
      <c r="E2375" s="42" t="s">
        <v>5</v>
      </c>
      <c r="F2375" s="42" t="s">
        <v>12</v>
      </c>
      <c r="G2375" s="43">
        <v>6</v>
      </c>
      <c r="H2375" s="193">
        <v>0.2</v>
      </c>
    </row>
    <row r="2376" spans="1:8" x14ac:dyDescent="0.25">
      <c r="A2376" s="25" t="str">
        <f t="shared" si="39"/>
        <v>Reg2010Nasal cavity and middle ear - C30MaleMāori</v>
      </c>
      <c r="B2376" s="42" t="s">
        <v>2</v>
      </c>
      <c r="C2376" s="43">
        <v>2010</v>
      </c>
      <c r="D2376" s="42" t="s">
        <v>258</v>
      </c>
      <c r="E2376" s="42" t="s">
        <v>5</v>
      </c>
      <c r="F2376" s="42" t="s">
        <v>10</v>
      </c>
      <c r="G2376" s="43">
        <v>1</v>
      </c>
      <c r="H2376" s="193">
        <v>0.4</v>
      </c>
    </row>
    <row r="2377" spans="1:8" x14ac:dyDescent="0.25">
      <c r="A2377" s="25" t="str">
        <f t="shared" si="39"/>
        <v>Reg2010Nasal cavity and middle ear - C30MaleNon-Māori</v>
      </c>
      <c r="B2377" s="42" t="s">
        <v>2</v>
      </c>
      <c r="C2377" s="43">
        <v>2010</v>
      </c>
      <c r="D2377" s="42" t="s">
        <v>258</v>
      </c>
      <c r="E2377" s="42" t="s">
        <v>5</v>
      </c>
      <c r="F2377" s="42" t="s">
        <v>11</v>
      </c>
      <c r="G2377" s="43">
        <v>5</v>
      </c>
      <c r="H2377" s="193">
        <v>0.2</v>
      </c>
    </row>
    <row r="2378" spans="1:8" x14ac:dyDescent="0.25">
      <c r="A2378" s="25" t="str">
        <f t="shared" si="39"/>
        <v>Reg2010Accessory sinuses - C31AllSexAllEth</v>
      </c>
      <c r="B2378" s="42" t="s">
        <v>2</v>
      </c>
      <c r="C2378" s="43">
        <v>2010</v>
      </c>
      <c r="D2378" s="42" t="s">
        <v>259</v>
      </c>
      <c r="E2378" s="42" t="s">
        <v>3</v>
      </c>
      <c r="F2378" s="42" t="s">
        <v>12</v>
      </c>
      <c r="G2378" s="43">
        <v>9</v>
      </c>
      <c r="H2378" s="193">
        <v>0.1</v>
      </c>
    </row>
    <row r="2379" spans="1:8" x14ac:dyDescent="0.25">
      <c r="A2379" s="25" t="str">
        <f t="shared" si="39"/>
        <v>Reg2010Accessory sinuses - C31AllSexMāori</v>
      </c>
      <c r="B2379" s="42" t="s">
        <v>2</v>
      </c>
      <c r="C2379" s="43">
        <v>2010</v>
      </c>
      <c r="D2379" s="42" t="s">
        <v>259</v>
      </c>
      <c r="E2379" s="42" t="s">
        <v>3</v>
      </c>
      <c r="F2379" s="42" t="s">
        <v>10</v>
      </c>
      <c r="G2379" s="43">
        <v>1</v>
      </c>
      <c r="H2379" s="193">
        <v>0.3</v>
      </c>
    </row>
    <row r="2380" spans="1:8" x14ac:dyDescent="0.25">
      <c r="A2380" s="25" t="str">
        <f t="shared" si="39"/>
        <v>Reg2010Accessory sinuses - C31AllSexNon-Māori</v>
      </c>
      <c r="B2380" s="42" t="s">
        <v>2</v>
      </c>
      <c r="C2380" s="43">
        <v>2010</v>
      </c>
      <c r="D2380" s="42" t="s">
        <v>259</v>
      </c>
      <c r="E2380" s="42" t="s">
        <v>3</v>
      </c>
      <c r="F2380" s="42" t="s">
        <v>11</v>
      </c>
      <c r="G2380" s="43">
        <v>8</v>
      </c>
      <c r="H2380" s="193">
        <v>0.2</v>
      </c>
    </row>
    <row r="2381" spans="1:8" x14ac:dyDescent="0.25">
      <c r="A2381" s="25" t="str">
        <f t="shared" si="39"/>
        <v>Reg2010Accessory sinuses - C31FemaleAllEth</v>
      </c>
      <c r="B2381" s="42" t="s">
        <v>2</v>
      </c>
      <c r="C2381" s="43">
        <v>2010</v>
      </c>
      <c r="D2381" s="42" t="s">
        <v>259</v>
      </c>
      <c r="E2381" s="42" t="s">
        <v>4</v>
      </c>
      <c r="F2381" s="42" t="s">
        <v>12</v>
      </c>
      <c r="G2381" s="43">
        <v>3</v>
      </c>
      <c r="H2381" s="193">
        <v>0.1</v>
      </c>
    </row>
    <row r="2382" spans="1:8" x14ac:dyDescent="0.25">
      <c r="A2382" s="25" t="str">
        <f t="shared" si="39"/>
        <v>Reg2010Accessory sinuses - C31FemaleMāori</v>
      </c>
      <c r="B2382" s="42" t="s">
        <v>2</v>
      </c>
      <c r="C2382" s="43">
        <v>2010</v>
      </c>
      <c r="D2382" s="42" t="s">
        <v>259</v>
      </c>
      <c r="E2382" s="42" t="s">
        <v>4</v>
      </c>
      <c r="F2382" s="42" t="s">
        <v>10</v>
      </c>
      <c r="G2382" s="43">
        <v>1</v>
      </c>
      <c r="H2382" s="193">
        <v>0.5</v>
      </c>
    </row>
    <row r="2383" spans="1:8" x14ac:dyDescent="0.25">
      <c r="A2383" s="25" t="str">
        <f t="shared" si="39"/>
        <v>Reg2010Accessory sinuses - C31FemaleNon-Māori</v>
      </c>
      <c r="B2383" s="42" t="s">
        <v>2</v>
      </c>
      <c r="C2383" s="43">
        <v>2010</v>
      </c>
      <c r="D2383" s="42" t="s">
        <v>259</v>
      </c>
      <c r="E2383" s="42" t="s">
        <v>4</v>
      </c>
      <c r="F2383" s="42" t="s">
        <v>11</v>
      </c>
      <c r="G2383" s="43">
        <v>2</v>
      </c>
      <c r="H2383" s="193">
        <v>0.1</v>
      </c>
    </row>
    <row r="2384" spans="1:8" x14ac:dyDescent="0.25">
      <c r="A2384" s="25" t="str">
        <f t="shared" si="39"/>
        <v>Reg2010Accessory sinuses - C31MaleAllEth</v>
      </c>
      <c r="B2384" s="42" t="s">
        <v>2</v>
      </c>
      <c r="C2384" s="43">
        <v>2010</v>
      </c>
      <c r="D2384" s="42" t="s">
        <v>259</v>
      </c>
      <c r="E2384" s="42" t="s">
        <v>5</v>
      </c>
      <c r="F2384" s="42" t="s">
        <v>12</v>
      </c>
      <c r="G2384" s="43">
        <v>6</v>
      </c>
      <c r="H2384" s="193">
        <v>0.2</v>
      </c>
    </row>
    <row r="2385" spans="1:8" x14ac:dyDescent="0.25">
      <c r="A2385" s="25" t="str">
        <f t="shared" si="39"/>
        <v>Reg2010Accessory sinuses - C31MaleMāori</v>
      </c>
      <c r="B2385" s="42" t="s">
        <v>2</v>
      </c>
      <c r="C2385" s="43">
        <v>2010</v>
      </c>
      <c r="D2385" s="42" t="s">
        <v>259</v>
      </c>
      <c r="E2385" s="42" t="s">
        <v>5</v>
      </c>
      <c r="F2385" s="42" t="s">
        <v>10</v>
      </c>
      <c r="G2385" s="43">
        <v>0</v>
      </c>
      <c r="H2385" s="193">
        <v>0</v>
      </c>
    </row>
    <row r="2386" spans="1:8" x14ac:dyDescent="0.25">
      <c r="A2386" s="25" t="str">
        <f t="shared" si="39"/>
        <v>Reg2010Accessory sinuses - C31MaleNon-Māori</v>
      </c>
      <c r="B2386" s="42" t="s">
        <v>2</v>
      </c>
      <c r="C2386" s="43">
        <v>2010</v>
      </c>
      <c r="D2386" s="42" t="s">
        <v>259</v>
      </c>
      <c r="E2386" s="42" t="s">
        <v>5</v>
      </c>
      <c r="F2386" s="42" t="s">
        <v>11</v>
      </c>
      <c r="G2386" s="43">
        <v>6</v>
      </c>
      <c r="H2386" s="193">
        <v>0.2</v>
      </c>
    </row>
    <row r="2387" spans="1:8" x14ac:dyDescent="0.25">
      <c r="A2387" s="25" t="str">
        <f t="shared" si="39"/>
        <v>Reg2010Larynx - C32AllSexAllEth</v>
      </c>
      <c r="B2387" s="42" t="s">
        <v>2</v>
      </c>
      <c r="C2387" s="43">
        <v>2010</v>
      </c>
      <c r="D2387" s="42" t="s">
        <v>25</v>
      </c>
      <c r="E2387" s="42" t="s">
        <v>3</v>
      </c>
      <c r="F2387" s="42" t="s">
        <v>12</v>
      </c>
      <c r="G2387" s="43">
        <v>75</v>
      </c>
      <c r="H2387" s="193">
        <v>1.2</v>
      </c>
    </row>
    <row r="2388" spans="1:8" x14ac:dyDescent="0.25">
      <c r="A2388" s="25" t="str">
        <f t="shared" si="39"/>
        <v>Reg2010Larynx - C32AllSexMāori</v>
      </c>
      <c r="B2388" s="42" t="s">
        <v>2</v>
      </c>
      <c r="C2388" s="43">
        <v>2010</v>
      </c>
      <c r="D2388" s="42" t="s">
        <v>25</v>
      </c>
      <c r="E2388" s="42" t="s">
        <v>3</v>
      </c>
      <c r="F2388" s="42" t="s">
        <v>10</v>
      </c>
      <c r="G2388" s="43">
        <v>6</v>
      </c>
      <c r="H2388" s="193">
        <v>1.2</v>
      </c>
    </row>
    <row r="2389" spans="1:8" x14ac:dyDescent="0.25">
      <c r="A2389" s="25" t="str">
        <f t="shared" si="39"/>
        <v>Reg2010Larynx - C32AllSexNon-Māori</v>
      </c>
      <c r="B2389" s="42" t="s">
        <v>2</v>
      </c>
      <c r="C2389" s="43">
        <v>2010</v>
      </c>
      <c r="D2389" s="42" t="s">
        <v>25</v>
      </c>
      <c r="E2389" s="42" t="s">
        <v>3</v>
      </c>
      <c r="F2389" s="42" t="s">
        <v>11</v>
      </c>
      <c r="G2389" s="43">
        <v>69</v>
      </c>
      <c r="H2389" s="193">
        <v>1.1000000000000001</v>
      </c>
    </row>
    <row r="2390" spans="1:8" x14ac:dyDescent="0.25">
      <c r="A2390" s="25" t="str">
        <f t="shared" si="39"/>
        <v>Reg2010Larynx - C32FemaleAllEth</v>
      </c>
      <c r="B2390" s="42" t="s">
        <v>2</v>
      </c>
      <c r="C2390" s="43">
        <v>2010</v>
      </c>
      <c r="D2390" s="42" t="s">
        <v>25</v>
      </c>
      <c r="E2390" s="42" t="s">
        <v>4</v>
      </c>
      <c r="F2390" s="42" t="s">
        <v>12</v>
      </c>
      <c r="G2390" s="43">
        <v>9</v>
      </c>
      <c r="H2390" s="193">
        <v>0.3</v>
      </c>
    </row>
    <row r="2391" spans="1:8" x14ac:dyDescent="0.25">
      <c r="A2391" s="25" t="str">
        <f t="shared" si="39"/>
        <v>Reg2010Larynx - C32FemaleMāori</v>
      </c>
      <c r="B2391" s="42" t="s">
        <v>2</v>
      </c>
      <c r="C2391" s="43">
        <v>2010</v>
      </c>
      <c r="D2391" s="42" t="s">
        <v>25</v>
      </c>
      <c r="E2391" s="42" t="s">
        <v>4</v>
      </c>
      <c r="F2391" s="42" t="s">
        <v>10</v>
      </c>
      <c r="G2391" s="43">
        <v>1</v>
      </c>
      <c r="H2391" s="193">
        <v>0.4</v>
      </c>
    </row>
    <row r="2392" spans="1:8" x14ac:dyDescent="0.25">
      <c r="A2392" s="25" t="str">
        <f t="shared" si="39"/>
        <v>Reg2010Larynx - C32FemaleNon-Māori</v>
      </c>
      <c r="B2392" s="42" t="s">
        <v>2</v>
      </c>
      <c r="C2392" s="43">
        <v>2010</v>
      </c>
      <c r="D2392" s="42" t="s">
        <v>25</v>
      </c>
      <c r="E2392" s="42" t="s">
        <v>4</v>
      </c>
      <c r="F2392" s="42" t="s">
        <v>11</v>
      </c>
      <c r="G2392" s="43">
        <v>8</v>
      </c>
      <c r="H2392" s="193">
        <v>0.2</v>
      </c>
    </row>
    <row r="2393" spans="1:8" x14ac:dyDescent="0.25">
      <c r="A2393" s="25" t="str">
        <f t="shared" si="39"/>
        <v>Reg2010Larynx - C32MaleAllEth</v>
      </c>
      <c r="B2393" s="42" t="s">
        <v>2</v>
      </c>
      <c r="C2393" s="43">
        <v>2010</v>
      </c>
      <c r="D2393" s="42" t="s">
        <v>25</v>
      </c>
      <c r="E2393" s="42" t="s">
        <v>5</v>
      </c>
      <c r="F2393" s="42" t="s">
        <v>12</v>
      </c>
      <c r="G2393" s="43">
        <v>66</v>
      </c>
      <c r="H2393" s="193">
        <v>2.2000000000000002</v>
      </c>
    </row>
    <row r="2394" spans="1:8" x14ac:dyDescent="0.25">
      <c r="A2394" s="25" t="str">
        <f t="shared" si="39"/>
        <v>Reg2010Larynx - C32MaleMāori</v>
      </c>
      <c r="B2394" s="42" t="s">
        <v>2</v>
      </c>
      <c r="C2394" s="43">
        <v>2010</v>
      </c>
      <c r="D2394" s="42" t="s">
        <v>25</v>
      </c>
      <c r="E2394" s="42" t="s">
        <v>5</v>
      </c>
      <c r="F2394" s="42" t="s">
        <v>10</v>
      </c>
      <c r="G2394" s="43">
        <v>5</v>
      </c>
      <c r="H2394" s="193">
        <v>2.1</v>
      </c>
    </row>
    <row r="2395" spans="1:8" x14ac:dyDescent="0.25">
      <c r="A2395" s="25" t="str">
        <f t="shared" si="39"/>
        <v>Reg2010Larynx - C32MaleNon-Māori</v>
      </c>
      <c r="B2395" s="42" t="s">
        <v>2</v>
      </c>
      <c r="C2395" s="43">
        <v>2010</v>
      </c>
      <c r="D2395" s="42" t="s">
        <v>25</v>
      </c>
      <c r="E2395" s="42" t="s">
        <v>5</v>
      </c>
      <c r="F2395" s="42" t="s">
        <v>11</v>
      </c>
      <c r="G2395" s="43">
        <v>61</v>
      </c>
      <c r="H2395" s="193">
        <v>2.2000000000000002</v>
      </c>
    </row>
    <row r="2396" spans="1:8" x14ac:dyDescent="0.25">
      <c r="A2396" s="25" t="str">
        <f t="shared" si="39"/>
        <v>Reg2010Lung - C33-C34AllSexAllEth</v>
      </c>
      <c r="B2396" s="42" t="s">
        <v>2</v>
      </c>
      <c r="C2396" s="43">
        <v>2010</v>
      </c>
      <c r="D2396" s="42" t="s">
        <v>47</v>
      </c>
      <c r="E2396" s="42" t="s">
        <v>3</v>
      </c>
      <c r="F2396" s="42" t="s">
        <v>12</v>
      </c>
      <c r="G2396" s="43">
        <v>1942</v>
      </c>
      <c r="H2396" s="193">
        <v>29.6</v>
      </c>
    </row>
    <row r="2397" spans="1:8" x14ac:dyDescent="0.25">
      <c r="A2397" s="25" t="str">
        <f t="shared" si="39"/>
        <v>Reg2010Lung - C33-C34AllSexMāori</v>
      </c>
      <c r="B2397" s="42" t="s">
        <v>2</v>
      </c>
      <c r="C2397" s="43">
        <v>2010</v>
      </c>
      <c r="D2397" s="42" t="s">
        <v>47</v>
      </c>
      <c r="E2397" s="42" t="s">
        <v>3</v>
      </c>
      <c r="F2397" s="42" t="s">
        <v>10</v>
      </c>
      <c r="G2397" s="43">
        <v>366</v>
      </c>
      <c r="H2397" s="193">
        <v>80.7</v>
      </c>
    </row>
    <row r="2398" spans="1:8" x14ac:dyDescent="0.25">
      <c r="A2398" s="25" t="str">
        <f t="shared" si="39"/>
        <v>Reg2010Lung - C33-C34AllSexNon-Māori</v>
      </c>
      <c r="B2398" s="42" t="s">
        <v>2</v>
      </c>
      <c r="C2398" s="43">
        <v>2010</v>
      </c>
      <c r="D2398" s="42" t="s">
        <v>47</v>
      </c>
      <c r="E2398" s="42" t="s">
        <v>3</v>
      </c>
      <c r="F2398" s="42" t="s">
        <v>11</v>
      </c>
      <c r="G2398" s="43">
        <v>1576</v>
      </c>
      <c r="H2398" s="193">
        <v>25.2</v>
      </c>
    </row>
    <row r="2399" spans="1:8" x14ac:dyDescent="0.25">
      <c r="A2399" s="25" t="str">
        <f t="shared" si="39"/>
        <v>Reg2010Lung - C33-C34FemaleAllEth</v>
      </c>
      <c r="B2399" s="42" t="s">
        <v>2</v>
      </c>
      <c r="C2399" s="43">
        <v>2010</v>
      </c>
      <c r="D2399" s="42" t="s">
        <v>47</v>
      </c>
      <c r="E2399" s="42" t="s">
        <v>4</v>
      </c>
      <c r="F2399" s="42" t="s">
        <v>12</v>
      </c>
      <c r="G2399" s="43">
        <v>896</v>
      </c>
      <c r="H2399" s="193">
        <v>25.9</v>
      </c>
    </row>
    <row r="2400" spans="1:8" x14ac:dyDescent="0.25">
      <c r="A2400" s="25" t="str">
        <f t="shared" si="39"/>
        <v>Reg2010Lung - C33-C34FemaleMāori</v>
      </c>
      <c r="B2400" s="42" t="s">
        <v>2</v>
      </c>
      <c r="C2400" s="43">
        <v>2010</v>
      </c>
      <c r="D2400" s="42" t="s">
        <v>47</v>
      </c>
      <c r="E2400" s="42" t="s">
        <v>4</v>
      </c>
      <c r="F2400" s="42" t="s">
        <v>10</v>
      </c>
      <c r="G2400" s="43">
        <v>207</v>
      </c>
      <c r="H2400" s="193">
        <v>86.4</v>
      </c>
    </row>
    <row r="2401" spans="1:8" x14ac:dyDescent="0.25">
      <c r="A2401" s="25" t="str">
        <f t="shared" si="39"/>
        <v>Reg2010Lung - C33-C34FemaleNon-Māori</v>
      </c>
      <c r="B2401" s="42" t="s">
        <v>2</v>
      </c>
      <c r="C2401" s="43">
        <v>2010</v>
      </c>
      <c r="D2401" s="42" t="s">
        <v>47</v>
      </c>
      <c r="E2401" s="42" t="s">
        <v>4</v>
      </c>
      <c r="F2401" s="42" t="s">
        <v>11</v>
      </c>
      <c r="G2401" s="43">
        <v>689</v>
      </c>
      <c r="H2401" s="193">
        <v>20.8</v>
      </c>
    </row>
    <row r="2402" spans="1:8" x14ac:dyDescent="0.25">
      <c r="A2402" s="25" t="str">
        <f t="shared" si="39"/>
        <v>Reg2010Lung - C33-C34MaleAllEth</v>
      </c>
      <c r="B2402" s="42" t="s">
        <v>2</v>
      </c>
      <c r="C2402" s="43">
        <v>2010</v>
      </c>
      <c r="D2402" s="42" t="s">
        <v>47</v>
      </c>
      <c r="E2402" s="42" t="s">
        <v>5</v>
      </c>
      <c r="F2402" s="42" t="s">
        <v>12</v>
      </c>
      <c r="G2402" s="43">
        <v>1046</v>
      </c>
      <c r="H2402" s="193">
        <v>34.200000000000003</v>
      </c>
    </row>
    <row r="2403" spans="1:8" x14ac:dyDescent="0.25">
      <c r="A2403" s="25" t="str">
        <f t="shared" si="39"/>
        <v>Reg2010Lung - C33-C34MaleMāori</v>
      </c>
      <c r="B2403" s="42" t="s">
        <v>2</v>
      </c>
      <c r="C2403" s="43">
        <v>2010</v>
      </c>
      <c r="D2403" s="42" t="s">
        <v>47</v>
      </c>
      <c r="E2403" s="42" t="s">
        <v>5</v>
      </c>
      <c r="F2403" s="42" t="s">
        <v>10</v>
      </c>
      <c r="G2403" s="43">
        <v>159</v>
      </c>
      <c r="H2403" s="193">
        <v>73.099999999999994</v>
      </c>
    </row>
    <row r="2404" spans="1:8" x14ac:dyDescent="0.25">
      <c r="A2404" s="25" t="str">
        <f t="shared" si="39"/>
        <v>Reg2010Lung - C33-C34MaleNon-Māori</v>
      </c>
      <c r="B2404" s="42" t="s">
        <v>2</v>
      </c>
      <c r="C2404" s="43">
        <v>2010</v>
      </c>
      <c r="D2404" s="42" t="s">
        <v>47</v>
      </c>
      <c r="E2404" s="42" t="s">
        <v>5</v>
      </c>
      <c r="F2404" s="42" t="s">
        <v>11</v>
      </c>
      <c r="G2404" s="43">
        <v>887</v>
      </c>
      <c r="H2404" s="193">
        <v>30.5</v>
      </c>
    </row>
    <row r="2405" spans="1:8" x14ac:dyDescent="0.25">
      <c r="A2405" s="25" t="str">
        <f t="shared" si="39"/>
        <v>Reg2010Thymus - C37AllSexAllEth</v>
      </c>
      <c r="B2405" s="42" t="s">
        <v>2</v>
      </c>
      <c r="C2405" s="43">
        <v>2010</v>
      </c>
      <c r="D2405" s="42" t="s">
        <v>41</v>
      </c>
      <c r="E2405" s="42" t="s">
        <v>3</v>
      </c>
      <c r="F2405" s="42" t="s">
        <v>12</v>
      </c>
      <c r="G2405" s="43">
        <v>13</v>
      </c>
      <c r="H2405" s="193">
        <v>0.2</v>
      </c>
    </row>
    <row r="2406" spans="1:8" x14ac:dyDescent="0.25">
      <c r="A2406" s="25" t="str">
        <f t="shared" si="39"/>
        <v>Reg2010Thymus - C37AllSexMāori</v>
      </c>
      <c r="B2406" s="42" t="s">
        <v>2</v>
      </c>
      <c r="C2406" s="43">
        <v>2010</v>
      </c>
      <c r="D2406" s="42" t="s">
        <v>41</v>
      </c>
      <c r="E2406" s="42" t="s">
        <v>3</v>
      </c>
      <c r="F2406" s="42" t="s">
        <v>10</v>
      </c>
      <c r="G2406" s="43">
        <v>5</v>
      </c>
      <c r="H2406" s="193">
        <v>1.2</v>
      </c>
    </row>
    <row r="2407" spans="1:8" x14ac:dyDescent="0.25">
      <c r="A2407" s="25" t="str">
        <f t="shared" ref="A2407:A2470" si="40">B2407&amp;C2407&amp;D2407&amp;E2407&amp;F2407</f>
        <v>Reg2010Thymus - C37AllSexNon-Māori</v>
      </c>
      <c r="B2407" s="42" t="s">
        <v>2</v>
      </c>
      <c r="C2407" s="43">
        <v>2010</v>
      </c>
      <c r="D2407" s="42" t="s">
        <v>41</v>
      </c>
      <c r="E2407" s="42" t="s">
        <v>3</v>
      </c>
      <c r="F2407" s="42" t="s">
        <v>11</v>
      </c>
      <c r="G2407" s="43">
        <v>8</v>
      </c>
      <c r="H2407" s="193">
        <v>0.2</v>
      </c>
    </row>
    <row r="2408" spans="1:8" x14ac:dyDescent="0.25">
      <c r="A2408" s="25" t="str">
        <f t="shared" si="40"/>
        <v>Reg2010Thymus - C37FemaleAllEth</v>
      </c>
      <c r="B2408" s="42" t="s">
        <v>2</v>
      </c>
      <c r="C2408" s="43">
        <v>2010</v>
      </c>
      <c r="D2408" s="42" t="s">
        <v>41</v>
      </c>
      <c r="E2408" s="42" t="s">
        <v>4</v>
      </c>
      <c r="F2408" s="42" t="s">
        <v>12</v>
      </c>
      <c r="G2408" s="43">
        <v>4</v>
      </c>
      <c r="H2408" s="193">
        <v>0.1</v>
      </c>
    </row>
    <row r="2409" spans="1:8" x14ac:dyDescent="0.25">
      <c r="A2409" s="25" t="str">
        <f t="shared" si="40"/>
        <v>Reg2010Thymus - C37FemaleMāori</v>
      </c>
      <c r="B2409" s="42" t="s">
        <v>2</v>
      </c>
      <c r="C2409" s="43">
        <v>2010</v>
      </c>
      <c r="D2409" s="42" t="s">
        <v>41</v>
      </c>
      <c r="E2409" s="42" t="s">
        <v>4</v>
      </c>
      <c r="F2409" s="42" t="s">
        <v>10</v>
      </c>
      <c r="G2409" s="43">
        <v>1</v>
      </c>
      <c r="H2409" s="193">
        <v>0.4</v>
      </c>
    </row>
    <row r="2410" spans="1:8" x14ac:dyDescent="0.25">
      <c r="A2410" s="25" t="str">
        <f t="shared" si="40"/>
        <v>Reg2010Thymus - C37FemaleNon-Māori</v>
      </c>
      <c r="B2410" s="42" t="s">
        <v>2</v>
      </c>
      <c r="C2410" s="43">
        <v>2010</v>
      </c>
      <c r="D2410" s="42" t="s">
        <v>41</v>
      </c>
      <c r="E2410" s="42" t="s">
        <v>4</v>
      </c>
      <c r="F2410" s="42" t="s">
        <v>11</v>
      </c>
      <c r="G2410" s="43">
        <v>3</v>
      </c>
      <c r="H2410" s="193">
        <v>0.1</v>
      </c>
    </row>
    <row r="2411" spans="1:8" x14ac:dyDescent="0.25">
      <c r="A2411" s="25" t="str">
        <f t="shared" si="40"/>
        <v>Reg2010Thymus - C37MaleAllEth</v>
      </c>
      <c r="B2411" s="42" t="s">
        <v>2</v>
      </c>
      <c r="C2411" s="43">
        <v>2010</v>
      </c>
      <c r="D2411" s="42" t="s">
        <v>41</v>
      </c>
      <c r="E2411" s="42" t="s">
        <v>5</v>
      </c>
      <c r="F2411" s="42" t="s">
        <v>12</v>
      </c>
      <c r="G2411" s="43">
        <v>9</v>
      </c>
      <c r="H2411" s="193">
        <v>0.4</v>
      </c>
    </row>
    <row r="2412" spans="1:8" x14ac:dyDescent="0.25">
      <c r="A2412" s="25" t="str">
        <f t="shared" si="40"/>
        <v>Reg2010Thymus - C37MaleMāori</v>
      </c>
      <c r="B2412" s="42" t="s">
        <v>2</v>
      </c>
      <c r="C2412" s="43">
        <v>2010</v>
      </c>
      <c r="D2412" s="42" t="s">
        <v>41</v>
      </c>
      <c r="E2412" s="42" t="s">
        <v>5</v>
      </c>
      <c r="F2412" s="42" t="s">
        <v>10</v>
      </c>
      <c r="G2412" s="43">
        <v>4</v>
      </c>
      <c r="H2412" s="193">
        <v>2.4</v>
      </c>
    </row>
    <row r="2413" spans="1:8" x14ac:dyDescent="0.25">
      <c r="A2413" s="25" t="str">
        <f t="shared" si="40"/>
        <v>Reg2010Thymus - C37MaleNon-Māori</v>
      </c>
      <c r="B2413" s="42" t="s">
        <v>2</v>
      </c>
      <c r="C2413" s="43">
        <v>2010</v>
      </c>
      <c r="D2413" s="42" t="s">
        <v>41</v>
      </c>
      <c r="E2413" s="42" t="s">
        <v>5</v>
      </c>
      <c r="F2413" s="42" t="s">
        <v>11</v>
      </c>
      <c r="G2413" s="43">
        <v>5</v>
      </c>
      <c r="H2413" s="193">
        <v>0.2</v>
      </c>
    </row>
    <row r="2414" spans="1:8" x14ac:dyDescent="0.25">
      <c r="A2414" s="25" t="str">
        <f t="shared" si="40"/>
        <v>Reg2010Heart, mediastinum and pleura - C38AllSexAllEth</v>
      </c>
      <c r="B2414" s="42" t="s">
        <v>2</v>
      </c>
      <c r="C2414" s="43">
        <v>2010</v>
      </c>
      <c r="D2414" s="42" t="s">
        <v>260</v>
      </c>
      <c r="E2414" s="42" t="s">
        <v>3</v>
      </c>
      <c r="F2414" s="42" t="s">
        <v>12</v>
      </c>
      <c r="G2414" s="43">
        <v>6</v>
      </c>
      <c r="H2414" s="193">
        <v>0.1</v>
      </c>
    </row>
    <row r="2415" spans="1:8" x14ac:dyDescent="0.25">
      <c r="A2415" s="25" t="str">
        <f t="shared" si="40"/>
        <v>Reg2010Heart, mediastinum and pleura - C38AllSexMāori</v>
      </c>
      <c r="B2415" s="42" t="s">
        <v>2</v>
      </c>
      <c r="C2415" s="43">
        <v>2010</v>
      </c>
      <c r="D2415" s="42" t="s">
        <v>260</v>
      </c>
      <c r="E2415" s="42" t="s">
        <v>3</v>
      </c>
      <c r="F2415" s="42" t="s">
        <v>10</v>
      </c>
      <c r="G2415" s="43">
        <v>0</v>
      </c>
      <c r="H2415" s="193">
        <v>0</v>
      </c>
    </row>
    <row r="2416" spans="1:8" x14ac:dyDescent="0.25">
      <c r="A2416" s="25" t="str">
        <f t="shared" si="40"/>
        <v>Reg2010Heart, mediastinum and pleura - C38AllSexNon-Māori</v>
      </c>
      <c r="B2416" s="42" t="s">
        <v>2</v>
      </c>
      <c r="C2416" s="43">
        <v>2010</v>
      </c>
      <c r="D2416" s="42" t="s">
        <v>260</v>
      </c>
      <c r="E2416" s="42" t="s">
        <v>3</v>
      </c>
      <c r="F2416" s="42" t="s">
        <v>11</v>
      </c>
      <c r="G2416" s="43">
        <v>6</v>
      </c>
      <c r="H2416" s="193">
        <v>0.1</v>
      </c>
    </row>
    <row r="2417" spans="1:8" x14ac:dyDescent="0.25">
      <c r="A2417" s="25" t="str">
        <f t="shared" si="40"/>
        <v>Reg2010Heart, mediastinum and pleura - C38FemaleAllEth</v>
      </c>
      <c r="B2417" s="42" t="s">
        <v>2</v>
      </c>
      <c r="C2417" s="43">
        <v>2010</v>
      </c>
      <c r="D2417" s="42" t="s">
        <v>260</v>
      </c>
      <c r="E2417" s="42" t="s">
        <v>4</v>
      </c>
      <c r="F2417" s="42" t="s">
        <v>12</v>
      </c>
      <c r="G2417" s="43">
        <v>3</v>
      </c>
      <c r="H2417" s="193">
        <v>0.1</v>
      </c>
    </row>
    <row r="2418" spans="1:8" x14ac:dyDescent="0.25">
      <c r="A2418" s="25" t="str">
        <f t="shared" si="40"/>
        <v>Reg2010Heart, mediastinum and pleura - C38FemaleMāori</v>
      </c>
      <c r="B2418" s="42" t="s">
        <v>2</v>
      </c>
      <c r="C2418" s="43">
        <v>2010</v>
      </c>
      <c r="D2418" s="42" t="s">
        <v>260</v>
      </c>
      <c r="E2418" s="42" t="s">
        <v>4</v>
      </c>
      <c r="F2418" s="42" t="s">
        <v>10</v>
      </c>
      <c r="G2418" s="43">
        <v>0</v>
      </c>
      <c r="H2418" s="193">
        <v>0</v>
      </c>
    </row>
    <row r="2419" spans="1:8" x14ac:dyDescent="0.25">
      <c r="A2419" s="25" t="str">
        <f t="shared" si="40"/>
        <v>Reg2010Heart, mediastinum and pleura - C38FemaleNon-Māori</v>
      </c>
      <c r="B2419" s="42" t="s">
        <v>2</v>
      </c>
      <c r="C2419" s="43">
        <v>2010</v>
      </c>
      <c r="D2419" s="42" t="s">
        <v>260</v>
      </c>
      <c r="E2419" s="42" t="s">
        <v>4</v>
      </c>
      <c r="F2419" s="42" t="s">
        <v>11</v>
      </c>
      <c r="G2419" s="43">
        <v>3</v>
      </c>
      <c r="H2419" s="193">
        <v>0.1</v>
      </c>
    </row>
    <row r="2420" spans="1:8" x14ac:dyDescent="0.25">
      <c r="A2420" s="25" t="str">
        <f t="shared" si="40"/>
        <v>Reg2010Heart, mediastinum and pleura - C38MaleAllEth</v>
      </c>
      <c r="B2420" s="42" t="s">
        <v>2</v>
      </c>
      <c r="C2420" s="43">
        <v>2010</v>
      </c>
      <c r="D2420" s="42" t="s">
        <v>260</v>
      </c>
      <c r="E2420" s="42" t="s">
        <v>5</v>
      </c>
      <c r="F2420" s="42" t="s">
        <v>12</v>
      </c>
      <c r="G2420" s="43">
        <v>3</v>
      </c>
      <c r="H2420" s="193">
        <v>0.1</v>
      </c>
    </row>
    <row r="2421" spans="1:8" x14ac:dyDescent="0.25">
      <c r="A2421" s="25" t="str">
        <f t="shared" si="40"/>
        <v>Reg2010Heart, mediastinum and pleura - C38MaleMāori</v>
      </c>
      <c r="B2421" s="42" t="s">
        <v>2</v>
      </c>
      <c r="C2421" s="43">
        <v>2010</v>
      </c>
      <c r="D2421" s="42" t="s">
        <v>260</v>
      </c>
      <c r="E2421" s="42" t="s">
        <v>5</v>
      </c>
      <c r="F2421" s="42" t="s">
        <v>10</v>
      </c>
      <c r="G2421" s="43">
        <v>0</v>
      </c>
      <c r="H2421" s="193">
        <v>0</v>
      </c>
    </row>
    <row r="2422" spans="1:8" x14ac:dyDescent="0.25">
      <c r="A2422" s="25" t="str">
        <f t="shared" si="40"/>
        <v>Reg2010Heart, mediastinum and pleura - C38MaleNon-Māori</v>
      </c>
      <c r="B2422" s="42" t="s">
        <v>2</v>
      </c>
      <c r="C2422" s="43">
        <v>2010</v>
      </c>
      <c r="D2422" s="42" t="s">
        <v>260</v>
      </c>
      <c r="E2422" s="42" t="s">
        <v>5</v>
      </c>
      <c r="F2422" s="42" t="s">
        <v>11</v>
      </c>
      <c r="G2422" s="43">
        <v>3</v>
      </c>
      <c r="H2422" s="193">
        <v>0.1</v>
      </c>
    </row>
    <row r="2423" spans="1:8" x14ac:dyDescent="0.25">
      <c r="A2423" s="25" t="str">
        <f t="shared" si="40"/>
        <v>Reg2010Other respiratory and intrathoracic organs - C39AllSexAllEth</v>
      </c>
      <c r="B2423" s="42" t="s">
        <v>2</v>
      </c>
      <c r="C2423" s="43">
        <v>2010</v>
      </c>
      <c r="D2423" s="42" t="s">
        <v>261</v>
      </c>
      <c r="E2423" s="42" t="s">
        <v>3</v>
      </c>
      <c r="F2423" s="42" t="s">
        <v>12</v>
      </c>
      <c r="G2423" s="43">
        <v>0</v>
      </c>
      <c r="H2423" s="193">
        <v>0</v>
      </c>
    </row>
    <row r="2424" spans="1:8" x14ac:dyDescent="0.25">
      <c r="A2424" s="25" t="str">
        <f t="shared" si="40"/>
        <v>Reg2010Other respiratory and intrathoracic organs - C39AllSexMāori</v>
      </c>
      <c r="B2424" s="42" t="s">
        <v>2</v>
      </c>
      <c r="C2424" s="43">
        <v>2010</v>
      </c>
      <c r="D2424" s="42" t="s">
        <v>261</v>
      </c>
      <c r="E2424" s="42" t="s">
        <v>3</v>
      </c>
      <c r="F2424" s="42" t="s">
        <v>10</v>
      </c>
      <c r="G2424" s="43">
        <v>0</v>
      </c>
      <c r="H2424" s="193">
        <v>0</v>
      </c>
    </row>
    <row r="2425" spans="1:8" x14ac:dyDescent="0.25">
      <c r="A2425" s="25" t="str">
        <f t="shared" si="40"/>
        <v>Reg2010Other respiratory and intrathoracic organs - C39AllSexNon-Māori</v>
      </c>
      <c r="B2425" s="42" t="s">
        <v>2</v>
      </c>
      <c r="C2425" s="43">
        <v>2010</v>
      </c>
      <c r="D2425" s="42" t="s">
        <v>261</v>
      </c>
      <c r="E2425" s="42" t="s">
        <v>3</v>
      </c>
      <c r="F2425" s="42" t="s">
        <v>11</v>
      </c>
      <c r="G2425" s="43">
        <v>0</v>
      </c>
      <c r="H2425" s="193">
        <v>0</v>
      </c>
    </row>
    <row r="2426" spans="1:8" x14ac:dyDescent="0.25">
      <c r="A2426" s="25" t="str">
        <f t="shared" si="40"/>
        <v>Reg2010Other respiratory and intrathoracic organs - C39FemaleAllEth</v>
      </c>
      <c r="B2426" s="42" t="s">
        <v>2</v>
      </c>
      <c r="C2426" s="43">
        <v>2010</v>
      </c>
      <c r="D2426" s="42" t="s">
        <v>261</v>
      </c>
      <c r="E2426" s="42" t="s">
        <v>4</v>
      </c>
      <c r="F2426" s="42" t="s">
        <v>12</v>
      </c>
      <c r="G2426" s="43">
        <v>0</v>
      </c>
      <c r="H2426" s="193">
        <v>0</v>
      </c>
    </row>
    <row r="2427" spans="1:8" x14ac:dyDescent="0.25">
      <c r="A2427" s="25" t="str">
        <f t="shared" si="40"/>
        <v>Reg2010Other respiratory and intrathoracic organs - C39FemaleMāori</v>
      </c>
      <c r="B2427" s="42" t="s">
        <v>2</v>
      </c>
      <c r="C2427" s="43">
        <v>2010</v>
      </c>
      <c r="D2427" s="42" t="s">
        <v>261</v>
      </c>
      <c r="E2427" s="42" t="s">
        <v>4</v>
      </c>
      <c r="F2427" s="42" t="s">
        <v>10</v>
      </c>
      <c r="G2427" s="43">
        <v>0</v>
      </c>
      <c r="H2427" s="193">
        <v>0</v>
      </c>
    </row>
    <row r="2428" spans="1:8" x14ac:dyDescent="0.25">
      <c r="A2428" s="25" t="str">
        <f t="shared" si="40"/>
        <v>Reg2010Other respiratory and intrathoracic organs - C39FemaleNon-Māori</v>
      </c>
      <c r="B2428" s="42" t="s">
        <v>2</v>
      </c>
      <c r="C2428" s="43">
        <v>2010</v>
      </c>
      <c r="D2428" s="42" t="s">
        <v>261</v>
      </c>
      <c r="E2428" s="42" t="s">
        <v>4</v>
      </c>
      <c r="F2428" s="42" t="s">
        <v>11</v>
      </c>
      <c r="G2428" s="43">
        <v>0</v>
      </c>
      <c r="H2428" s="193">
        <v>0</v>
      </c>
    </row>
    <row r="2429" spans="1:8" x14ac:dyDescent="0.25">
      <c r="A2429" s="25" t="str">
        <f t="shared" si="40"/>
        <v>Reg2010Other respiratory and intrathoracic organs - C39MaleAllEth</v>
      </c>
      <c r="B2429" s="42" t="s">
        <v>2</v>
      </c>
      <c r="C2429" s="43">
        <v>2010</v>
      </c>
      <c r="D2429" s="42" t="s">
        <v>261</v>
      </c>
      <c r="E2429" s="42" t="s">
        <v>5</v>
      </c>
      <c r="F2429" s="42" t="s">
        <v>12</v>
      </c>
      <c r="G2429" s="43">
        <v>0</v>
      </c>
      <c r="H2429" s="193">
        <v>0</v>
      </c>
    </row>
    <row r="2430" spans="1:8" x14ac:dyDescent="0.25">
      <c r="A2430" s="25" t="str">
        <f t="shared" si="40"/>
        <v>Reg2010Other respiratory and intrathoracic organs - C39MaleMāori</v>
      </c>
      <c r="B2430" s="42" t="s">
        <v>2</v>
      </c>
      <c r="C2430" s="43">
        <v>2010</v>
      </c>
      <c r="D2430" s="42" t="s">
        <v>261</v>
      </c>
      <c r="E2430" s="42" t="s">
        <v>5</v>
      </c>
      <c r="F2430" s="42" t="s">
        <v>10</v>
      </c>
      <c r="G2430" s="43">
        <v>0</v>
      </c>
      <c r="H2430" s="193">
        <v>0</v>
      </c>
    </row>
    <row r="2431" spans="1:8" x14ac:dyDescent="0.25">
      <c r="A2431" s="25" t="str">
        <f t="shared" si="40"/>
        <v>Reg2010Other respiratory and intrathoracic organs - C39MaleNon-Māori</v>
      </c>
      <c r="B2431" s="42" t="s">
        <v>2</v>
      </c>
      <c r="C2431" s="43">
        <v>2010</v>
      </c>
      <c r="D2431" s="42" t="s">
        <v>261</v>
      </c>
      <c r="E2431" s="42" t="s">
        <v>5</v>
      </c>
      <c r="F2431" s="42" t="s">
        <v>11</v>
      </c>
      <c r="G2431" s="43">
        <v>0</v>
      </c>
      <c r="H2431" s="193">
        <v>0</v>
      </c>
    </row>
    <row r="2432" spans="1:8" x14ac:dyDescent="0.25">
      <c r="A2432" s="25" t="str">
        <f t="shared" si="40"/>
        <v>Reg2010Bone and articular cartilage - C40-C41AllSexAllEth</v>
      </c>
      <c r="B2432" s="42" t="s">
        <v>2</v>
      </c>
      <c r="C2432" s="43">
        <v>2010</v>
      </c>
      <c r="D2432" s="42" t="s">
        <v>262</v>
      </c>
      <c r="E2432" s="42" t="s">
        <v>3</v>
      </c>
      <c r="F2432" s="42" t="s">
        <v>12</v>
      </c>
      <c r="G2432" s="43">
        <v>48</v>
      </c>
      <c r="H2432" s="193">
        <v>1.1000000000000001</v>
      </c>
    </row>
    <row r="2433" spans="1:8" x14ac:dyDescent="0.25">
      <c r="A2433" s="25" t="str">
        <f t="shared" si="40"/>
        <v>Reg2010Bone and articular cartilage - C40-C41AllSexMāori</v>
      </c>
      <c r="B2433" s="42" t="s">
        <v>2</v>
      </c>
      <c r="C2433" s="43">
        <v>2010</v>
      </c>
      <c r="D2433" s="42" t="s">
        <v>262</v>
      </c>
      <c r="E2433" s="42" t="s">
        <v>3</v>
      </c>
      <c r="F2433" s="42" t="s">
        <v>10</v>
      </c>
      <c r="G2433" s="43">
        <v>12</v>
      </c>
      <c r="H2433" s="193">
        <v>1.9</v>
      </c>
    </row>
    <row r="2434" spans="1:8" x14ac:dyDescent="0.25">
      <c r="A2434" s="25" t="str">
        <f t="shared" si="40"/>
        <v>Reg2010Bone and articular cartilage - C40-C41AllSexNon-Māori</v>
      </c>
      <c r="B2434" s="42" t="s">
        <v>2</v>
      </c>
      <c r="C2434" s="43">
        <v>2010</v>
      </c>
      <c r="D2434" s="42" t="s">
        <v>262</v>
      </c>
      <c r="E2434" s="42" t="s">
        <v>3</v>
      </c>
      <c r="F2434" s="42" t="s">
        <v>11</v>
      </c>
      <c r="G2434" s="43">
        <v>36</v>
      </c>
      <c r="H2434" s="193">
        <v>1</v>
      </c>
    </row>
    <row r="2435" spans="1:8" x14ac:dyDescent="0.25">
      <c r="A2435" s="25" t="str">
        <f t="shared" si="40"/>
        <v>Reg2010Bone and articular cartilage - C40-C41FemaleAllEth</v>
      </c>
      <c r="B2435" s="42" t="s">
        <v>2</v>
      </c>
      <c r="C2435" s="43">
        <v>2010</v>
      </c>
      <c r="D2435" s="42" t="s">
        <v>262</v>
      </c>
      <c r="E2435" s="42" t="s">
        <v>4</v>
      </c>
      <c r="F2435" s="42" t="s">
        <v>12</v>
      </c>
      <c r="G2435" s="43">
        <v>25</v>
      </c>
      <c r="H2435" s="193">
        <v>1.2</v>
      </c>
    </row>
    <row r="2436" spans="1:8" x14ac:dyDescent="0.25">
      <c r="A2436" s="25" t="str">
        <f t="shared" si="40"/>
        <v>Reg2010Bone and articular cartilage - C40-C41FemaleMāori</v>
      </c>
      <c r="B2436" s="42" t="s">
        <v>2</v>
      </c>
      <c r="C2436" s="43">
        <v>2010</v>
      </c>
      <c r="D2436" s="42" t="s">
        <v>262</v>
      </c>
      <c r="E2436" s="42" t="s">
        <v>4</v>
      </c>
      <c r="F2436" s="42" t="s">
        <v>10</v>
      </c>
      <c r="G2436" s="43">
        <v>7</v>
      </c>
      <c r="H2436" s="193">
        <v>2.2000000000000002</v>
      </c>
    </row>
    <row r="2437" spans="1:8" x14ac:dyDescent="0.25">
      <c r="A2437" s="25" t="str">
        <f t="shared" si="40"/>
        <v>Reg2010Bone and articular cartilage - C40-C41FemaleNon-Māori</v>
      </c>
      <c r="B2437" s="42" t="s">
        <v>2</v>
      </c>
      <c r="C2437" s="43">
        <v>2010</v>
      </c>
      <c r="D2437" s="42" t="s">
        <v>262</v>
      </c>
      <c r="E2437" s="42" t="s">
        <v>4</v>
      </c>
      <c r="F2437" s="42" t="s">
        <v>11</v>
      </c>
      <c r="G2437" s="43">
        <v>18</v>
      </c>
      <c r="H2437" s="193">
        <v>1</v>
      </c>
    </row>
    <row r="2438" spans="1:8" x14ac:dyDescent="0.25">
      <c r="A2438" s="25" t="str">
        <f t="shared" si="40"/>
        <v>Reg2010Bone and articular cartilage - C40-C41MaleAllEth</v>
      </c>
      <c r="B2438" s="42" t="s">
        <v>2</v>
      </c>
      <c r="C2438" s="43">
        <v>2010</v>
      </c>
      <c r="D2438" s="42" t="s">
        <v>262</v>
      </c>
      <c r="E2438" s="42" t="s">
        <v>5</v>
      </c>
      <c r="F2438" s="42" t="s">
        <v>12</v>
      </c>
      <c r="G2438" s="43">
        <v>23</v>
      </c>
      <c r="H2438" s="193">
        <v>1.1000000000000001</v>
      </c>
    </row>
    <row r="2439" spans="1:8" x14ac:dyDescent="0.25">
      <c r="A2439" s="25" t="str">
        <f t="shared" si="40"/>
        <v>Reg2010Bone and articular cartilage - C40-C41MaleMāori</v>
      </c>
      <c r="B2439" s="42" t="s">
        <v>2</v>
      </c>
      <c r="C2439" s="43">
        <v>2010</v>
      </c>
      <c r="D2439" s="42" t="s">
        <v>262</v>
      </c>
      <c r="E2439" s="42" t="s">
        <v>5</v>
      </c>
      <c r="F2439" s="42" t="s">
        <v>10</v>
      </c>
      <c r="G2439" s="43">
        <v>5</v>
      </c>
      <c r="H2439" s="193">
        <v>1.5</v>
      </c>
    </row>
    <row r="2440" spans="1:8" x14ac:dyDescent="0.25">
      <c r="A2440" s="25" t="str">
        <f t="shared" si="40"/>
        <v>Reg2010Bone and articular cartilage - C40-C41MaleNon-Māori</v>
      </c>
      <c r="B2440" s="42" t="s">
        <v>2</v>
      </c>
      <c r="C2440" s="43">
        <v>2010</v>
      </c>
      <c r="D2440" s="42" t="s">
        <v>262</v>
      </c>
      <c r="E2440" s="42" t="s">
        <v>5</v>
      </c>
      <c r="F2440" s="42" t="s">
        <v>11</v>
      </c>
      <c r="G2440" s="43">
        <v>18</v>
      </c>
      <c r="H2440" s="193">
        <v>1.1000000000000001</v>
      </c>
    </row>
    <row r="2441" spans="1:8" x14ac:dyDescent="0.25">
      <c r="A2441" s="25" t="str">
        <f t="shared" si="40"/>
        <v>Reg2010Skin - C43-C44AllSexAllEth</v>
      </c>
      <c r="B2441" s="42" t="s">
        <v>2</v>
      </c>
      <c r="C2441" s="43">
        <v>2010</v>
      </c>
      <c r="D2441" s="42" t="s">
        <v>65</v>
      </c>
      <c r="E2441" s="42" t="s">
        <v>3</v>
      </c>
      <c r="F2441" s="42" t="s">
        <v>12</v>
      </c>
      <c r="G2441" s="43">
        <v>2483</v>
      </c>
      <c r="H2441" s="193">
        <v>41.5</v>
      </c>
    </row>
    <row r="2442" spans="1:8" x14ac:dyDescent="0.25">
      <c r="A2442" s="25" t="str">
        <f t="shared" si="40"/>
        <v>Reg2010Skin - C43-C44AllSexMāori</v>
      </c>
      <c r="B2442" s="42" t="s">
        <v>2</v>
      </c>
      <c r="C2442" s="43">
        <v>2010</v>
      </c>
      <c r="D2442" s="42" t="s">
        <v>65</v>
      </c>
      <c r="E2442" s="42" t="s">
        <v>3</v>
      </c>
      <c r="F2442" s="42" t="s">
        <v>10</v>
      </c>
      <c r="G2442" s="43">
        <v>39</v>
      </c>
      <c r="H2442" s="193">
        <v>8.4</v>
      </c>
    </row>
    <row r="2443" spans="1:8" x14ac:dyDescent="0.25">
      <c r="A2443" s="25" t="str">
        <f t="shared" si="40"/>
        <v>Reg2010Skin - C43-C44AllSexNon-Māori</v>
      </c>
      <c r="B2443" s="42" t="s">
        <v>2</v>
      </c>
      <c r="C2443" s="43">
        <v>2010</v>
      </c>
      <c r="D2443" s="42" t="s">
        <v>65</v>
      </c>
      <c r="E2443" s="42" t="s">
        <v>3</v>
      </c>
      <c r="F2443" s="42" t="s">
        <v>11</v>
      </c>
      <c r="G2443" s="43">
        <v>2444</v>
      </c>
      <c r="H2443" s="193">
        <v>44.9</v>
      </c>
    </row>
    <row r="2444" spans="1:8" x14ac:dyDescent="0.25">
      <c r="A2444" s="25" t="str">
        <f t="shared" si="40"/>
        <v>Reg2010Skin - C43-C44FemaleAllEth</v>
      </c>
      <c r="B2444" s="42" t="s">
        <v>2</v>
      </c>
      <c r="C2444" s="43">
        <v>2010</v>
      </c>
      <c r="D2444" s="42" t="s">
        <v>65</v>
      </c>
      <c r="E2444" s="42" t="s">
        <v>4</v>
      </c>
      <c r="F2444" s="42" t="s">
        <v>12</v>
      </c>
      <c r="G2444" s="43">
        <v>1156</v>
      </c>
      <c r="H2444" s="193">
        <v>37.5</v>
      </c>
    </row>
    <row r="2445" spans="1:8" x14ac:dyDescent="0.25">
      <c r="A2445" s="25" t="str">
        <f t="shared" si="40"/>
        <v>Reg2010Skin - C43-C44FemaleMāori</v>
      </c>
      <c r="B2445" s="42" t="s">
        <v>2</v>
      </c>
      <c r="C2445" s="43">
        <v>2010</v>
      </c>
      <c r="D2445" s="42" t="s">
        <v>65</v>
      </c>
      <c r="E2445" s="42" t="s">
        <v>4</v>
      </c>
      <c r="F2445" s="42" t="s">
        <v>10</v>
      </c>
      <c r="G2445" s="43">
        <v>20</v>
      </c>
      <c r="H2445" s="193">
        <v>8.1</v>
      </c>
    </row>
    <row r="2446" spans="1:8" x14ac:dyDescent="0.25">
      <c r="A2446" s="25" t="str">
        <f t="shared" si="40"/>
        <v>Reg2010Skin - C43-C44FemaleNon-Māori</v>
      </c>
      <c r="B2446" s="42" t="s">
        <v>2</v>
      </c>
      <c r="C2446" s="43">
        <v>2010</v>
      </c>
      <c r="D2446" s="42" t="s">
        <v>65</v>
      </c>
      <c r="E2446" s="42" t="s">
        <v>4</v>
      </c>
      <c r="F2446" s="42" t="s">
        <v>11</v>
      </c>
      <c r="G2446" s="43">
        <v>1136</v>
      </c>
      <c r="H2446" s="193">
        <v>40.9</v>
      </c>
    </row>
    <row r="2447" spans="1:8" x14ac:dyDescent="0.25">
      <c r="A2447" s="25" t="str">
        <f t="shared" si="40"/>
        <v>Reg2010Skin - C43-C44MaleAllEth</v>
      </c>
      <c r="B2447" s="42" t="s">
        <v>2</v>
      </c>
      <c r="C2447" s="43">
        <v>2010</v>
      </c>
      <c r="D2447" s="42" t="s">
        <v>65</v>
      </c>
      <c r="E2447" s="42" t="s">
        <v>5</v>
      </c>
      <c r="F2447" s="42" t="s">
        <v>12</v>
      </c>
      <c r="G2447" s="43">
        <v>1327</v>
      </c>
      <c r="H2447" s="193">
        <v>46.4</v>
      </c>
    </row>
    <row r="2448" spans="1:8" x14ac:dyDescent="0.25">
      <c r="A2448" s="25" t="str">
        <f t="shared" si="40"/>
        <v>Reg2010Skin - C43-C44MaleMāori</v>
      </c>
      <c r="B2448" s="42" t="s">
        <v>2</v>
      </c>
      <c r="C2448" s="43">
        <v>2010</v>
      </c>
      <c r="D2448" s="42" t="s">
        <v>65</v>
      </c>
      <c r="E2448" s="42" t="s">
        <v>5</v>
      </c>
      <c r="F2448" s="42" t="s">
        <v>10</v>
      </c>
      <c r="G2448" s="43">
        <v>19</v>
      </c>
      <c r="H2448" s="193">
        <v>8.9</v>
      </c>
    </row>
    <row r="2449" spans="1:8" x14ac:dyDescent="0.25">
      <c r="A2449" s="25" t="str">
        <f t="shared" si="40"/>
        <v>Reg2010Skin - C43-C44MaleNon-Māori</v>
      </c>
      <c r="B2449" s="42" t="s">
        <v>2</v>
      </c>
      <c r="C2449" s="43">
        <v>2010</v>
      </c>
      <c r="D2449" s="42" t="s">
        <v>65</v>
      </c>
      <c r="E2449" s="42" t="s">
        <v>5</v>
      </c>
      <c r="F2449" s="42" t="s">
        <v>11</v>
      </c>
      <c r="G2449" s="43">
        <v>1308</v>
      </c>
      <c r="H2449" s="193">
        <v>49.8</v>
      </c>
    </row>
    <row r="2450" spans="1:8" x14ac:dyDescent="0.25">
      <c r="A2450" s="25" t="str">
        <f t="shared" si="40"/>
        <v>Reg2010Chapter - Bone and articular cartilage - C40-C41AllSexAllEth</v>
      </c>
      <c r="B2450" s="42" t="s">
        <v>2</v>
      </c>
      <c r="C2450" s="43">
        <v>2010</v>
      </c>
      <c r="D2450" s="42" t="s">
        <v>342</v>
      </c>
      <c r="E2450" s="42" t="s">
        <v>3</v>
      </c>
      <c r="F2450" s="42" t="s">
        <v>12</v>
      </c>
      <c r="G2450" s="43">
        <v>48</v>
      </c>
      <c r="H2450" s="193">
        <v>1.1000000000000001</v>
      </c>
    </row>
    <row r="2451" spans="1:8" x14ac:dyDescent="0.25">
      <c r="A2451" s="25" t="str">
        <f t="shared" si="40"/>
        <v>Reg2010Chapter - Bone and articular cartilage - C40-C41AllSexMāori</v>
      </c>
      <c r="B2451" s="42" t="s">
        <v>2</v>
      </c>
      <c r="C2451" s="43">
        <v>2010</v>
      </c>
      <c r="D2451" s="42" t="s">
        <v>342</v>
      </c>
      <c r="E2451" s="42" t="s">
        <v>3</v>
      </c>
      <c r="F2451" s="42" t="s">
        <v>10</v>
      </c>
      <c r="G2451" s="43">
        <v>12</v>
      </c>
      <c r="H2451" s="193">
        <v>1.9</v>
      </c>
    </row>
    <row r="2452" spans="1:8" x14ac:dyDescent="0.25">
      <c r="A2452" s="25" t="str">
        <f t="shared" si="40"/>
        <v>Reg2010Chapter - Bone and articular cartilage - C40-C41AllSexNon-Māori</v>
      </c>
      <c r="B2452" s="42" t="s">
        <v>2</v>
      </c>
      <c r="C2452" s="43">
        <v>2010</v>
      </c>
      <c r="D2452" s="42" t="s">
        <v>342</v>
      </c>
      <c r="E2452" s="42" t="s">
        <v>3</v>
      </c>
      <c r="F2452" s="42" t="s">
        <v>11</v>
      </c>
      <c r="G2452" s="43">
        <v>36</v>
      </c>
      <c r="H2452" s="193">
        <v>1</v>
      </c>
    </row>
    <row r="2453" spans="1:8" x14ac:dyDescent="0.25">
      <c r="A2453" s="25" t="str">
        <f t="shared" si="40"/>
        <v>Reg2010Chapter - Bone and articular cartilage - C40-C41FemaleAllEth</v>
      </c>
      <c r="B2453" s="42" t="s">
        <v>2</v>
      </c>
      <c r="C2453" s="43">
        <v>2010</v>
      </c>
      <c r="D2453" s="42" t="s">
        <v>342</v>
      </c>
      <c r="E2453" s="42" t="s">
        <v>4</v>
      </c>
      <c r="F2453" s="42" t="s">
        <v>12</v>
      </c>
      <c r="G2453" s="43">
        <v>25</v>
      </c>
      <c r="H2453" s="193">
        <v>1.2</v>
      </c>
    </row>
    <row r="2454" spans="1:8" x14ac:dyDescent="0.25">
      <c r="A2454" s="25" t="str">
        <f t="shared" si="40"/>
        <v>Reg2010Chapter - Bone and articular cartilage - C40-C41FemaleMāori</v>
      </c>
      <c r="B2454" s="42" t="s">
        <v>2</v>
      </c>
      <c r="C2454" s="43">
        <v>2010</v>
      </c>
      <c r="D2454" s="42" t="s">
        <v>342</v>
      </c>
      <c r="E2454" s="42" t="s">
        <v>4</v>
      </c>
      <c r="F2454" s="42" t="s">
        <v>10</v>
      </c>
      <c r="G2454" s="43">
        <v>7</v>
      </c>
      <c r="H2454" s="193">
        <v>2.2000000000000002</v>
      </c>
    </row>
    <row r="2455" spans="1:8" x14ac:dyDescent="0.25">
      <c r="A2455" s="25" t="str">
        <f t="shared" si="40"/>
        <v>Reg2010Chapter - Bone and articular cartilage - C40-C41FemaleNon-Māori</v>
      </c>
      <c r="B2455" s="42" t="s">
        <v>2</v>
      </c>
      <c r="C2455" s="43">
        <v>2010</v>
      </c>
      <c r="D2455" s="42" t="s">
        <v>342</v>
      </c>
      <c r="E2455" s="42" t="s">
        <v>4</v>
      </c>
      <c r="F2455" s="42" t="s">
        <v>11</v>
      </c>
      <c r="G2455" s="43">
        <v>18</v>
      </c>
      <c r="H2455" s="193">
        <v>1</v>
      </c>
    </row>
    <row r="2456" spans="1:8" x14ac:dyDescent="0.25">
      <c r="A2456" s="25" t="str">
        <f t="shared" si="40"/>
        <v>Reg2010Chapter - Bone and articular cartilage - C40-C41MaleAllEth</v>
      </c>
      <c r="B2456" s="42" t="s">
        <v>2</v>
      </c>
      <c r="C2456" s="43">
        <v>2010</v>
      </c>
      <c r="D2456" s="42" t="s">
        <v>342</v>
      </c>
      <c r="E2456" s="42" t="s">
        <v>5</v>
      </c>
      <c r="F2456" s="42" t="s">
        <v>12</v>
      </c>
      <c r="G2456" s="43">
        <v>23</v>
      </c>
      <c r="H2456" s="193">
        <v>1.1000000000000001</v>
      </c>
    </row>
    <row r="2457" spans="1:8" x14ac:dyDescent="0.25">
      <c r="A2457" s="25" t="str">
        <f t="shared" si="40"/>
        <v>Reg2010Chapter - Bone and articular cartilage - C40-C41MaleMāori</v>
      </c>
      <c r="B2457" s="42" t="s">
        <v>2</v>
      </c>
      <c r="C2457" s="43">
        <v>2010</v>
      </c>
      <c r="D2457" s="42" t="s">
        <v>342</v>
      </c>
      <c r="E2457" s="42" t="s">
        <v>5</v>
      </c>
      <c r="F2457" s="42" t="s">
        <v>10</v>
      </c>
      <c r="G2457" s="43">
        <v>5</v>
      </c>
      <c r="H2457" s="193">
        <v>1.5</v>
      </c>
    </row>
    <row r="2458" spans="1:8" x14ac:dyDescent="0.25">
      <c r="A2458" s="25" t="str">
        <f t="shared" si="40"/>
        <v>Reg2010Chapter - Bone and articular cartilage - C40-C41MaleNon-Māori</v>
      </c>
      <c r="B2458" s="42" t="s">
        <v>2</v>
      </c>
      <c r="C2458" s="43">
        <v>2010</v>
      </c>
      <c r="D2458" s="42" t="s">
        <v>342</v>
      </c>
      <c r="E2458" s="42" t="s">
        <v>5</v>
      </c>
      <c r="F2458" s="42" t="s">
        <v>11</v>
      </c>
      <c r="G2458" s="43">
        <v>18</v>
      </c>
      <c r="H2458" s="193">
        <v>1.1000000000000001</v>
      </c>
    </row>
    <row r="2459" spans="1:8" x14ac:dyDescent="0.25">
      <c r="A2459" s="25" t="str">
        <f t="shared" si="40"/>
        <v>Reg2010Melanoma - C43AllSexAllEth</v>
      </c>
      <c r="B2459" s="42" t="s">
        <v>2</v>
      </c>
      <c r="C2459" s="43">
        <v>2010</v>
      </c>
      <c r="D2459" s="42" t="s">
        <v>28</v>
      </c>
      <c r="E2459" s="42" t="s">
        <v>3</v>
      </c>
      <c r="F2459" s="42" t="s">
        <v>12</v>
      </c>
      <c r="G2459" s="43">
        <v>2341</v>
      </c>
      <c r="H2459" s="193">
        <v>39.5</v>
      </c>
    </row>
    <row r="2460" spans="1:8" x14ac:dyDescent="0.25">
      <c r="A2460" s="25" t="str">
        <f t="shared" si="40"/>
        <v>Reg2010Melanoma - C43AllSexMāori</v>
      </c>
      <c r="B2460" s="42" t="s">
        <v>2</v>
      </c>
      <c r="C2460" s="43">
        <v>2010</v>
      </c>
      <c r="D2460" s="42" t="s">
        <v>28</v>
      </c>
      <c r="E2460" s="42" t="s">
        <v>3</v>
      </c>
      <c r="F2460" s="42" t="s">
        <v>10</v>
      </c>
      <c r="G2460" s="43">
        <v>32</v>
      </c>
      <c r="H2460" s="193">
        <v>6.5</v>
      </c>
    </row>
    <row r="2461" spans="1:8" x14ac:dyDescent="0.25">
      <c r="A2461" s="25" t="str">
        <f t="shared" si="40"/>
        <v>Reg2010Melanoma - C43AllSexNon-Māori</v>
      </c>
      <c r="B2461" s="42" t="s">
        <v>2</v>
      </c>
      <c r="C2461" s="43">
        <v>2010</v>
      </c>
      <c r="D2461" s="42" t="s">
        <v>28</v>
      </c>
      <c r="E2461" s="42" t="s">
        <v>3</v>
      </c>
      <c r="F2461" s="42" t="s">
        <v>11</v>
      </c>
      <c r="G2461" s="43">
        <v>2309</v>
      </c>
      <c r="H2461" s="193">
        <v>42.9</v>
      </c>
    </row>
    <row r="2462" spans="1:8" x14ac:dyDescent="0.25">
      <c r="A2462" s="25" t="str">
        <f t="shared" si="40"/>
        <v>Reg2010Melanoma - C43FemaleAllEth</v>
      </c>
      <c r="B2462" s="42" t="s">
        <v>2</v>
      </c>
      <c r="C2462" s="43">
        <v>2010</v>
      </c>
      <c r="D2462" s="42" t="s">
        <v>28</v>
      </c>
      <c r="E2462" s="42" t="s">
        <v>4</v>
      </c>
      <c r="F2462" s="42" t="s">
        <v>12</v>
      </c>
      <c r="G2462" s="43">
        <v>1100</v>
      </c>
      <c r="H2462" s="193">
        <v>36.1</v>
      </c>
    </row>
    <row r="2463" spans="1:8" x14ac:dyDescent="0.25">
      <c r="A2463" s="25" t="str">
        <f t="shared" si="40"/>
        <v>Reg2010Melanoma - C43FemaleMāori</v>
      </c>
      <c r="B2463" s="42" t="s">
        <v>2</v>
      </c>
      <c r="C2463" s="43">
        <v>2010</v>
      </c>
      <c r="D2463" s="42" t="s">
        <v>28</v>
      </c>
      <c r="E2463" s="42" t="s">
        <v>4</v>
      </c>
      <c r="F2463" s="42" t="s">
        <v>10</v>
      </c>
      <c r="G2463" s="43">
        <v>17</v>
      </c>
      <c r="H2463" s="193">
        <v>6.7</v>
      </c>
    </row>
    <row r="2464" spans="1:8" x14ac:dyDescent="0.25">
      <c r="A2464" s="25" t="str">
        <f t="shared" si="40"/>
        <v>Reg2010Melanoma - C43FemaleNon-Māori</v>
      </c>
      <c r="B2464" s="42" t="s">
        <v>2</v>
      </c>
      <c r="C2464" s="43">
        <v>2010</v>
      </c>
      <c r="D2464" s="42" t="s">
        <v>28</v>
      </c>
      <c r="E2464" s="42" t="s">
        <v>4</v>
      </c>
      <c r="F2464" s="42" t="s">
        <v>11</v>
      </c>
      <c r="G2464" s="43">
        <v>1083</v>
      </c>
      <c r="H2464" s="193">
        <v>39.5</v>
      </c>
    </row>
    <row r="2465" spans="1:8" x14ac:dyDescent="0.25">
      <c r="A2465" s="25" t="str">
        <f t="shared" si="40"/>
        <v>Reg2010Melanoma - C43MaleAllEth</v>
      </c>
      <c r="B2465" s="42" t="s">
        <v>2</v>
      </c>
      <c r="C2465" s="43">
        <v>2010</v>
      </c>
      <c r="D2465" s="42" t="s">
        <v>28</v>
      </c>
      <c r="E2465" s="42" t="s">
        <v>5</v>
      </c>
      <c r="F2465" s="42" t="s">
        <v>12</v>
      </c>
      <c r="G2465" s="43">
        <v>1241</v>
      </c>
      <c r="H2465" s="193">
        <v>43.7</v>
      </c>
    </row>
    <row r="2466" spans="1:8" x14ac:dyDescent="0.25">
      <c r="A2466" s="25" t="str">
        <f t="shared" si="40"/>
        <v>Reg2010Melanoma - C43MaleMāori</v>
      </c>
      <c r="B2466" s="42" t="s">
        <v>2</v>
      </c>
      <c r="C2466" s="43">
        <v>2010</v>
      </c>
      <c r="D2466" s="42" t="s">
        <v>28</v>
      </c>
      <c r="E2466" s="42" t="s">
        <v>5</v>
      </c>
      <c r="F2466" s="42" t="s">
        <v>10</v>
      </c>
      <c r="G2466" s="43">
        <v>15</v>
      </c>
      <c r="H2466" s="193">
        <v>6</v>
      </c>
    </row>
    <row r="2467" spans="1:8" x14ac:dyDescent="0.25">
      <c r="A2467" s="25" t="str">
        <f t="shared" si="40"/>
        <v>Reg2010Melanoma - C43MaleNon-Māori</v>
      </c>
      <c r="B2467" s="42" t="s">
        <v>2</v>
      </c>
      <c r="C2467" s="43">
        <v>2010</v>
      </c>
      <c r="D2467" s="42" t="s">
        <v>28</v>
      </c>
      <c r="E2467" s="42" t="s">
        <v>5</v>
      </c>
      <c r="F2467" s="42" t="s">
        <v>11</v>
      </c>
      <c r="G2467" s="43">
        <v>1226</v>
      </c>
      <c r="H2467" s="193">
        <v>47.1</v>
      </c>
    </row>
    <row r="2468" spans="1:8" x14ac:dyDescent="0.25">
      <c r="A2468" s="25" t="str">
        <f t="shared" si="40"/>
        <v>Reg2010Non-melanoma - C44AllSexAllEth</v>
      </c>
      <c r="B2468" s="42" t="s">
        <v>2</v>
      </c>
      <c r="C2468" s="43">
        <v>2010</v>
      </c>
      <c r="D2468" s="42" t="s">
        <v>263</v>
      </c>
      <c r="E2468" s="42" t="s">
        <v>3</v>
      </c>
      <c r="F2468" s="42" t="s">
        <v>12</v>
      </c>
      <c r="G2468" s="43">
        <v>142</v>
      </c>
      <c r="H2468" s="193">
        <v>2</v>
      </c>
    </row>
    <row r="2469" spans="1:8" x14ac:dyDescent="0.25">
      <c r="A2469" s="25" t="str">
        <f t="shared" si="40"/>
        <v>Reg2010Non-melanoma - C44AllSexMāori</v>
      </c>
      <c r="B2469" s="42" t="s">
        <v>2</v>
      </c>
      <c r="C2469" s="43">
        <v>2010</v>
      </c>
      <c r="D2469" s="42" t="s">
        <v>263</v>
      </c>
      <c r="E2469" s="42" t="s">
        <v>3</v>
      </c>
      <c r="F2469" s="42" t="s">
        <v>10</v>
      </c>
      <c r="G2469" s="43">
        <v>7</v>
      </c>
      <c r="H2469" s="193">
        <v>1.9</v>
      </c>
    </row>
    <row r="2470" spans="1:8" x14ac:dyDescent="0.25">
      <c r="A2470" s="25" t="str">
        <f t="shared" si="40"/>
        <v>Reg2010Non-melanoma - C44AllSexNon-Māori</v>
      </c>
      <c r="B2470" s="42" t="s">
        <v>2</v>
      </c>
      <c r="C2470" s="43">
        <v>2010</v>
      </c>
      <c r="D2470" s="42" t="s">
        <v>263</v>
      </c>
      <c r="E2470" s="42" t="s">
        <v>3</v>
      </c>
      <c r="F2470" s="42" t="s">
        <v>11</v>
      </c>
      <c r="G2470" s="43">
        <v>135</v>
      </c>
      <c r="H2470" s="193">
        <v>2</v>
      </c>
    </row>
    <row r="2471" spans="1:8" x14ac:dyDescent="0.25">
      <c r="A2471" s="25" t="str">
        <f t="shared" ref="A2471:A2534" si="41">B2471&amp;C2471&amp;D2471&amp;E2471&amp;F2471</f>
        <v>Reg2010Non-melanoma - C44FemaleAllEth</v>
      </c>
      <c r="B2471" s="42" t="s">
        <v>2</v>
      </c>
      <c r="C2471" s="43">
        <v>2010</v>
      </c>
      <c r="D2471" s="42" t="s">
        <v>263</v>
      </c>
      <c r="E2471" s="42" t="s">
        <v>4</v>
      </c>
      <c r="F2471" s="42" t="s">
        <v>12</v>
      </c>
      <c r="G2471" s="43">
        <v>56</v>
      </c>
      <c r="H2471" s="193">
        <v>1.4</v>
      </c>
    </row>
    <row r="2472" spans="1:8" x14ac:dyDescent="0.25">
      <c r="A2472" s="25" t="str">
        <f t="shared" si="41"/>
        <v>Reg2010Non-melanoma - C44FemaleMāori</v>
      </c>
      <c r="B2472" s="42" t="s">
        <v>2</v>
      </c>
      <c r="C2472" s="43">
        <v>2010</v>
      </c>
      <c r="D2472" s="42" t="s">
        <v>263</v>
      </c>
      <c r="E2472" s="42" t="s">
        <v>4</v>
      </c>
      <c r="F2472" s="42" t="s">
        <v>10</v>
      </c>
      <c r="G2472" s="43">
        <v>3</v>
      </c>
      <c r="H2472" s="193">
        <v>1.4</v>
      </c>
    </row>
    <row r="2473" spans="1:8" x14ac:dyDescent="0.25">
      <c r="A2473" s="25" t="str">
        <f t="shared" si="41"/>
        <v>Reg2010Non-melanoma - C44FemaleNon-Māori</v>
      </c>
      <c r="B2473" s="42" t="s">
        <v>2</v>
      </c>
      <c r="C2473" s="43">
        <v>2010</v>
      </c>
      <c r="D2473" s="42" t="s">
        <v>263</v>
      </c>
      <c r="E2473" s="42" t="s">
        <v>4</v>
      </c>
      <c r="F2473" s="42" t="s">
        <v>11</v>
      </c>
      <c r="G2473" s="43">
        <v>53</v>
      </c>
      <c r="H2473" s="193">
        <v>1.4</v>
      </c>
    </row>
    <row r="2474" spans="1:8" x14ac:dyDescent="0.25">
      <c r="A2474" s="25" t="str">
        <f t="shared" si="41"/>
        <v>Reg2010Non-melanoma - C44MaleAllEth</v>
      </c>
      <c r="B2474" s="42" t="s">
        <v>2</v>
      </c>
      <c r="C2474" s="43">
        <v>2010</v>
      </c>
      <c r="D2474" s="42" t="s">
        <v>263</v>
      </c>
      <c r="E2474" s="42" t="s">
        <v>5</v>
      </c>
      <c r="F2474" s="42" t="s">
        <v>12</v>
      </c>
      <c r="G2474" s="43">
        <v>86</v>
      </c>
      <c r="H2474" s="193">
        <v>2.7</v>
      </c>
    </row>
    <row r="2475" spans="1:8" x14ac:dyDescent="0.25">
      <c r="A2475" s="25" t="str">
        <f t="shared" si="41"/>
        <v>Reg2010Non-melanoma - C44MaleMāori</v>
      </c>
      <c r="B2475" s="42" t="s">
        <v>2</v>
      </c>
      <c r="C2475" s="43">
        <v>2010</v>
      </c>
      <c r="D2475" s="42" t="s">
        <v>263</v>
      </c>
      <c r="E2475" s="42" t="s">
        <v>5</v>
      </c>
      <c r="F2475" s="42" t="s">
        <v>10</v>
      </c>
      <c r="G2475" s="43">
        <v>4</v>
      </c>
      <c r="H2475" s="193">
        <v>2.9</v>
      </c>
    </row>
    <row r="2476" spans="1:8" x14ac:dyDescent="0.25">
      <c r="A2476" s="25" t="str">
        <f t="shared" si="41"/>
        <v>Reg2010Non-melanoma - C44MaleNon-Māori</v>
      </c>
      <c r="B2476" s="42" t="s">
        <v>2</v>
      </c>
      <c r="C2476" s="43">
        <v>2010</v>
      </c>
      <c r="D2476" s="42" t="s">
        <v>263</v>
      </c>
      <c r="E2476" s="42" t="s">
        <v>5</v>
      </c>
      <c r="F2476" s="42" t="s">
        <v>11</v>
      </c>
      <c r="G2476" s="43">
        <v>82</v>
      </c>
      <c r="H2476" s="193">
        <v>2.7</v>
      </c>
    </row>
    <row r="2477" spans="1:8" x14ac:dyDescent="0.25">
      <c r="A2477" s="25" t="str">
        <f t="shared" si="41"/>
        <v>Reg2010Mesothelial and soft tissue - C45-C49AllSexAllEth</v>
      </c>
      <c r="B2477" s="42" t="s">
        <v>2</v>
      </c>
      <c r="C2477" s="43">
        <v>2010</v>
      </c>
      <c r="D2477" s="42" t="s">
        <v>264</v>
      </c>
      <c r="E2477" s="42" t="s">
        <v>3</v>
      </c>
      <c r="F2477" s="42" t="s">
        <v>12</v>
      </c>
      <c r="G2477" s="43">
        <v>265</v>
      </c>
      <c r="H2477" s="193">
        <v>4.5999999999999996</v>
      </c>
    </row>
    <row r="2478" spans="1:8" x14ac:dyDescent="0.25">
      <c r="A2478" s="25" t="str">
        <f t="shared" si="41"/>
        <v>Reg2010Mesothelial and soft tissue - C45-C49AllSexMāori</v>
      </c>
      <c r="B2478" s="42" t="s">
        <v>2</v>
      </c>
      <c r="C2478" s="43">
        <v>2010</v>
      </c>
      <c r="D2478" s="42" t="s">
        <v>264</v>
      </c>
      <c r="E2478" s="42" t="s">
        <v>3</v>
      </c>
      <c r="F2478" s="42" t="s">
        <v>10</v>
      </c>
      <c r="G2478" s="43">
        <v>39</v>
      </c>
      <c r="H2478" s="193">
        <v>7.4</v>
      </c>
    </row>
    <row r="2479" spans="1:8" x14ac:dyDescent="0.25">
      <c r="A2479" s="25" t="str">
        <f t="shared" si="41"/>
        <v>Reg2010Mesothelial and soft tissue - C45-C49AllSexNon-Māori</v>
      </c>
      <c r="B2479" s="42" t="s">
        <v>2</v>
      </c>
      <c r="C2479" s="43">
        <v>2010</v>
      </c>
      <c r="D2479" s="42" t="s">
        <v>264</v>
      </c>
      <c r="E2479" s="42" t="s">
        <v>3</v>
      </c>
      <c r="F2479" s="42" t="s">
        <v>11</v>
      </c>
      <c r="G2479" s="43">
        <v>226</v>
      </c>
      <c r="H2479" s="193">
        <v>4.2</v>
      </c>
    </row>
    <row r="2480" spans="1:8" x14ac:dyDescent="0.25">
      <c r="A2480" s="25" t="str">
        <f t="shared" si="41"/>
        <v>Reg2010Mesothelial and soft tissue - C45-C49FemaleAllEth</v>
      </c>
      <c r="B2480" s="42" t="s">
        <v>2</v>
      </c>
      <c r="C2480" s="43">
        <v>2010</v>
      </c>
      <c r="D2480" s="42" t="s">
        <v>264</v>
      </c>
      <c r="E2480" s="42" t="s">
        <v>4</v>
      </c>
      <c r="F2480" s="42" t="s">
        <v>12</v>
      </c>
      <c r="G2480" s="43">
        <v>97</v>
      </c>
      <c r="H2480" s="193">
        <v>3.3</v>
      </c>
    </row>
    <row r="2481" spans="1:8" x14ac:dyDescent="0.25">
      <c r="A2481" s="25" t="str">
        <f t="shared" si="41"/>
        <v>Reg2010Mesothelial and soft tissue - C45-C49FemaleMāori</v>
      </c>
      <c r="B2481" s="42" t="s">
        <v>2</v>
      </c>
      <c r="C2481" s="43">
        <v>2010</v>
      </c>
      <c r="D2481" s="42" t="s">
        <v>264</v>
      </c>
      <c r="E2481" s="42" t="s">
        <v>4</v>
      </c>
      <c r="F2481" s="42" t="s">
        <v>10</v>
      </c>
      <c r="G2481" s="43">
        <v>16</v>
      </c>
      <c r="H2481" s="193">
        <v>5.3</v>
      </c>
    </row>
    <row r="2482" spans="1:8" x14ac:dyDescent="0.25">
      <c r="A2482" s="25" t="str">
        <f t="shared" si="41"/>
        <v>Reg2010Mesothelial and soft tissue - C45-C49FemaleNon-Māori</v>
      </c>
      <c r="B2482" s="42" t="s">
        <v>2</v>
      </c>
      <c r="C2482" s="43">
        <v>2010</v>
      </c>
      <c r="D2482" s="42" t="s">
        <v>264</v>
      </c>
      <c r="E2482" s="42" t="s">
        <v>4</v>
      </c>
      <c r="F2482" s="42" t="s">
        <v>11</v>
      </c>
      <c r="G2482" s="43">
        <v>81</v>
      </c>
      <c r="H2482" s="193">
        <v>3</v>
      </c>
    </row>
    <row r="2483" spans="1:8" x14ac:dyDescent="0.25">
      <c r="A2483" s="25" t="str">
        <f t="shared" si="41"/>
        <v>Reg2010Mesothelial and soft tissue - C45-C49MaleAllEth</v>
      </c>
      <c r="B2483" s="42" t="s">
        <v>2</v>
      </c>
      <c r="C2483" s="43">
        <v>2010</v>
      </c>
      <c r="D2483" s="42" t="s">
        <v>264</v>
      </c>
      <c r="E2483" s="42" t="s">
        <v>5</v>
      </c>
      <c r="F2483" s="42" t="s">
        <v>12</v>
      </c>
      <c r="G2483" s="43">
        <v>168</v>
      </c>
      <c r="H2483" s="193">
        <v>6</v>
      </c>
    </row>
    <row r="2484" spans="1:8" x14ac:dyDescent="0.25">
      <c r="A2484" s="25" t="str">
        <f t="shared" si="41"/>
        <v>Reg2010Mesothelial and soft tissue - C45-C49MaleMāori</v>
      </c>
      <c r="B2484" s="42" t="s">
        <v>2</v>
      </c>
      <c r="C2484" s="43">
        <v>2010</v>
      </c>
      <c r="D2484" s="42" t="s">
        <v>264</v>
      </c>
      <c r="E2484" s="42" t="s">
        <v>5</v>
      </c>
      <c r="F2484" s="42" t="s">
        <v>10</v>
      </c>
      <c r="G2484" s="43">
        <v>23</v>
      </c>
      <c r="H2484" s="193">
        <v>10.3</v>
      </c>
    </row>
    <row r="2485" spans="1:8" x14ac:dyDescent="0.25">
      <c r="A2485" s="25" t="str">
        <f t="shared" si="41"/>
        <v>Reg2010Mesothelial and soft tissue - C45-C49MaleNon-Māori</v>
      </c>
      <c r="B2485" s="42" t="s">
        <v>2</v>
      </c>
      <c r="C2485" s="43">
        <v>2010</v>
      </c>
      <c r="D2485" s="42" t="s">
        <v>264</v>
      </c>
      <c r="E2485" s="42" t="s">
        <v>5</v>
      </c>
      <c r="F2485" s="42" t="s">
        <v>11</v>
      </c>
      <c r="G2485" s="43">
        <v>145</v>
      </c>
      <c r="H2485" s="193">
        <v>5.6</v>
      </c>
    </row>
    <row r="2486" spans="1:8" x14ac:dyDescent="0.25">
      <c r="A2486" s="25" t="str">
        <f t="shared" si="41"/>
        <v>Reg2010Mesothelioma - C45AllSexAllEth</v>
      </c>
      <c r="B2486" s="42" t="s">
        <v>2</v>
      </c>
      <c r="C2486" s="43">
        <v>2010</v>
      </c>
      <c r="D2486" s="42" t="s">
        <v>30</v>
      </c>
      <c r="E2486" s="42" t="s">
        <v>3</v>
      </c>
      <c r="F2486" s="42" t="s">
        <v>12</v>
      </c>
      <c r="G2486" s="43">
        <v>89</v>
      </c>
      <c r="H2486" s="193">
        <v>1.3</v>
      </c>
    </row>
    <row r="2487" spans="1:8" x14ac:dyDescent="0.25">
      <c r="A2487" s="25" t="str">
        <f t="shared" si="41"/>
        <v>Reg2010Mesothelioma - C45AllSexMāori</v>
      </c>
      <c r="B2487" s="42" t="s">
        <v>2</v>
      </c>
      <c r="C2487" s="43">
        <v>2010</v>
      </c>
      <c r="D2487" s="42" t="s">
        <v>30</v>
      </c>
      <c r="E2487" s="42" t="s">
        <v>3</v>
      </c>
      <c r="F2487" s="42" t="s">
        <v>10</v>
      </c>
      <c r="G2487" s="43">
        <v>6</v>
      </c>
      <c r="H2487" s="193">
        <v>1.3</v>
      </c>
    </row>
    <row r="2488" spans="1:8" x14ac:dyDescent="0.25">
      <c r="A2488" s="25" t="str">
        <f t="shared" si="41"/>
        <v>Reg2010Mesothelioma - C45AllSexNon-Māori</v>
      </c>
      <c r="B2488" s="42" t="s">
        <v>2</v>
      </c>
      <c r="C2488" s="43">
        <v>2010</v>
      </c>
      <c r="D2488" s="42" t="s">
        <v>30</v>
      </c>
      <c r="E2488" s="42" t="s">
        <v>3</v>
      </c>
      <c r="F2488" s="42" t="s">
        <v>11</v>
      </c>
      <c r="G2488" s="43">
        <v>83</v>
      </c>
      <c r="H2488" s="193">
        <v>1.3</v>
      </c>
    </row>
    <row r="2489" spans="1:8" x14ac:dyDescent="0.25">
      <c r="A2489" s="25" t="str">
        <f t="shared" si="41"/>
        <v>Reg2010Mesothelioma - C45FemaleAllEth</v>
      </c>
      <c r="B2489" s="42" t="s">
        <v>2</v>
      </c>
      <c r="C2489" s="43">
        <v>2010</v>
      </c>
      <c r="D2489" s="42" t="s">
        <v>30</v>
      </c>
      <c r="E2489" s="42" t="s">
        <v>4</v>
      </c>
      <c r="F2489" s="42" t="s">
        <v>12</v>
      </c>
      <c r="G2489" s="43">
        <v>11</v>
      </c>
      <c r="H2489" s="193">
        <v>0.3</v>
      </c>
    </row>
    <row r="2490" spans="1:8" x14ac:dyDescent="0.25">
      <c r="A2490" s="25" t="str">
        <f t="shared" si="41"/>
        <v>Reg2010Mesothelioma - C45FemaleMāori</v>
      </c>
      <c r="B2490" s="42" t="s">
        <v>2</v>
      </c>
      <c r="C2490" s="43">
        <v>2010</v>
      </c>
      <c r="D2490" s="42" t="s">
        <v>30</v>
      </c>
      <c r="E2490" s="42" t="s">
        <v>4</v>
      </c>
      <c r="F2490" s="42" t="s">
        <v>10</v>
      </c>
      <c r="G2490" s="43">
        <v>0</v>
      </c>
      <c r="H2490" s="193">
        <v>0</v>
      </c>
    </row>
    <row r="2491" spans="1:8" x14ac:dyDescent="0.25">
      <c r="A2491" s="25" t="str">
        <f t="shared" si="41"/>
        <v>Reg2010Mesothelioma - C45FemaleNon-Māori</v>
      </c>
      <c r="B2491" s="42" t="s">
        <v>2</v>
      </c>
      <c r="C2491" s="43">
        <v>2010</v>
      </c>
      <c r="D2491" s="42" t="s">
        <v>30</v>
      </c>
      <c r="E2491" s="42" t="s">
        <v>4</v>
      </c>
      <c r="F2491" s="42" t="s">
        <v>11</v>
      </c>
      <c r="G2491" s="43">
        <v>11</v>
      </c>
      <c r="H2491" s="193">
        <v>0.3</v>
      </c>
    </row>
    <row r="2492" spans="1:8" x14ac:dyDescent="0.25">
      <c r="A2492" s="25" t="str">
        <f t="shared" si="41"/>
        <v>Reg2010Mesothelioma - C45MaleAllEth</v>
      </c>
      <c r="B2492" s="42" t="s">
        <v>2</v>
      </c>
      <c r="C2492" s="43">
        <v>2010</v>
      </c>
      <c r="D2492" s="42" t="s">
        <v>30</v>
      </c>
      <c r="E2492" s="42" t="s">
        <v>5</v>
      </c>
      <c r="F2492" s="42" t="s">
        <v>12</v>
      </c>
      <c r="G2492" s="43">
        <v>78</v>
      </c>
      <c r="H2492" s="193">
        <v>2.5</v>
      </c>
    </row>
    <row r="2493" spans="1:8" x14ac:dyDescent="0.25">
      <c r="A2493" s="25" t="str">
        <f t="shared" si="41"/>
        <v>Reg2010Mesothelioma - C45MaleMāori</v>
      </c>
      <c r="B2493" s="42" t="s">
        <v>2</v>
      </c>
      <c r="C2493" s="43">
        <v>2010</v>
      </c>
      <c r="D2493" s="42" t="s">
        <v>30</v>
      </c>
      <c r="E2493" s="42" t="s">
        <v>5</v>
      </c>
      <c r="F2493" s="42" t="s">
        <v>10</v>
      </c>
      <c r="G2493" s="43">
        <v>6</v>
      </c>
      <c r="H2493" s="193">
        <v>2.8</v>
      </c>
    </row>
    <row r="2494" spans="1:8" x14ac:dyDescent="0.25">
      <c r="A2494" s="25" t="str">
        <f t="shared" si="41"/>
        <v>Reg2010Mesothelioma - C45MaleNon-Māori</v>
      </c>
      <c r="B2494" s="42" t="s">
        <v>2</v>
      </c>
      <c r="C2494" s="43">
        <v>2010</v>
      </c>
      <c r="D2494" s="42" t="s">
        <v>30</v>
      </c>
      <c r="E2494" s="42" t="s">
        <v>5</v>
      </c>
      <c r="F2494" s="42" t="s">
        <v>11</v>
      </c>
      <c r="G2494" s="43">
        <v>72</v>
      </c>
      <c r="H2494" s="193">
        <v>2.5</v>
      </c>
    </row>
    <row r="2495" spans="1:8" x14ac:dyDescent="0.25">
      <c r="A2495" s="25" t="str">
        <f t="shared" si="41"/>
        <v>Reg2010Kaposi sarcoma - C46AllSexAllEth</v>
      </c>
      <c r="B2495" s="42" t="s">
        <v>2</v>
      </c>
      <c r="C2495" s="43">
        <v>2010</v>
      </c>
      <c r="D2495" s="42" t="s">
        <v>265</v>
      </c>
      <c r="E2495" s="42" t="s">
        <v>3</v>
      </c>
      <c r="F2495" s="42" t="s">
        <v>12</v>
      </c>
      <c r="G2495" s="43">
        <v>6</v>
      </c>
      <c r="H2495" s="193">
        <v>0.1</v>
      </c>
    </row>
    <row r="2496" spans="1:8" x14ac:dyDescent="0.25">
      <c r="A2496" s="25" t="str">
        <f t="shared" si="41"/>
        <v>Reg2010Kaposi sarcoma - C46AllSexMāori</v>
      </c>
      <c r="B2496" s="42" t="s">
        <v>2</v>
      </c>
      <c r="C2496" s="43">
        <v>2010</v>
      </c>
      <c r="D2496" s="42" t="s">
        <v>265</v>
      </c>
      <c r="E2496" s="42" t="s">
        <v>3</v>
      </c>
      <c r="F2496" s="42" t="s">
        <v>10</v>
      </c>
      <c r="G2496" s="43">
        <v>0</v>
      </c>
      <c r="H2496" s="193">
        <v>0</v>
      </c>
    </row>
    <row r="2497" spans="1:8" x14ac:dyDescent="0.25">
      <c r="A2497" s="25" t="str">
        <f t="shared" si="41"/>
        <v>Reg2010Kaposi sarcoma - C46AllSexNon-Māori</v>
      </c>
      <c r="B2497" s="42" t="s">
        <v>2</v>
      </c>
      <c r="C2497" s="43">
        <v>2010</v>
      </c>
      <c r="D2497" s="42" t="s">
        <v>265</v>
      </c>
      <c r="E2497" s="42" t="s">
        <v>3</v>
      </c>
      <c r="F2497" s="42" t="s">
        <v>11</v>
      </c>
      <c r="G2497" s="43">
        <v>6</v>
      </c>
      <c r="H2497" s="193">
        <v>0.1</v>
      </c>
    </row>
    <row r="2498" spans="1:8" x14ac:dyDescent="0.25">
      <c r="A2498" s="25" t="str">
        <f t="shared" si="41"/>
        <v>Reg2010Kaposi sarcoma - C46FemaleAllEth</v>
      </c>
      <c r="B2498" s="42" t="s">
        <v>2</v>
      </c>
      <c r="C2498" s="43">
        <v>2010</v>
      </c>
      <c r="D2498" s="42" t="s">
        <v>265</v>
      </c>
      <c r="E2498" s="42" t="s">
        <v>4</v>
      </c>
      <c r="F2498" s="42" t="s">
        <v>12</v>
      </c>
      <c r="G2498" s="43">
        <v>0</v>
      </c>
      <c r="H2498" s="193">
        <v>0</v>
      </c>
    </row>
    <row r="2499" spans="1:8" x14ac:dyDescent="0.25">
      <c r="A2499" s="25" t="str">
        <f t="shared" si="41"/>
        <v>Reg2010Kaposi sarcoma - C46FemaleMāori</v>
      </c>
      <c r="B2499" s="42" t="s">
        <v>2</v>
      </c>
      <c r="C2499" s="43">
        <v>2010</v>
      </c>
      <c r="D2499" s="42" t="s">
        <v>265</v>
      </c>
      <c r="E2499" s="42" t="s">
        <v>4</v>
      </c>
      <c r="F2499" s="42" t="s">
        <v>10</v>
      </c>
      <c r="G2499" s="43">
        <v>0</v>
      </c>
      <c r="H2499" s="193">
        <v>0</v>
      </c>
    </row>
    <row r="2500" spans="1:8" x14ac:dyDescent="0.25">
      <c r="A2500" s="25" t="str">
        <f t="shared" si="41"/>
        <v>Reg2010Kaposi sarcoma - C46FemaleNon-Māori</v>
      </c>
      <c r="B2500" s="42" t="s">
        <v>2</v>
      </c>
      <c r="C2500" s="43">
        <v>2010</v>
      </c>
      <c r="D2500" s="42" t="s">
        <v>265</v>
      </c>
      <c r="E2500" s="42" t="s">
        <v>4</v>
      </c>
      <c r="F2500" s="42" t="s">
        <v>11</v>
      </c>
      <c r="G2500" s="43">
        <v>0</v>
      </c>
      <c r="H2500" s="193">
        <v>0</v>
      </c>
    </row>
    <row r="2501" spans="1:8" x14ac:dyDescent="0.25">
      <c r="A2501" s="25" t="str">
        <f t="shared" si="41"/>
        <v>Reg2010Kaposi sarcoma - C46MaleAllEth</v>
      </c>
      <c r="B2501" s="42" t="s">
        <v>2</v>
      </c>
      <c r="C2501" s="43">
        <v>2010</v>
      </c>
      <c r="D2501" s="42" t="s">
        <v>265</v>
      </c>
      <c r="E2501" s="42" t="s">
        <v>5</v>
      </c>
      <c r="F2501" s="42" t="s">
        <v>12</v>
      </c>
      <c r="G2501" s="43">
        <v>6</v>
      </c>
      <c r="H2501" s="193">
        <v>0.3</v>
      </c>
    </row>
    <row r="2502" spans="1:8" x14ac:dyDescent="0.25">
      <c r="A2502" s="25" t="str">
        <f t="shared" si="41"/>
        <v>Reg2010Kaposi sarcoma - C46MaleMāori</v>
      </c>
      <c r="B2502" s="42" t="s">
        <v>2</v>
      </c>
      <c r="C2502" s="43">
        <v>2010</v>
      </c>
      <c r="D2502" s="42" t="s">
        <v>265</v>
      </c>
      <c r="E2502" s="42" t="s">
        <v>5</v>
      </c>
      <c r="F2502" s="42" t="s">
        <v>10</v>
      </c>
      <c r="G2502" s="43">
        <v>0</v>
      </c>
      <c r="H2502" s="193">
        <v>0</v>
      </c>
    </row>
    <row r="2503" spans="1:8" x14ac:dyDescent="0.25">
      <c r="A2503" s="25" t="str">
        <f t="shared" si="41"/>
        <v>Reg2010Kaposi sarcoma - C46MaleNon-Māori</v>
      </c>
      <c r="B2503" s="42" t="s">
        <v>2</v>
      </c>
      <c r="C2503" s="43">
        <v>2010</v>
      </c>
      <c r="D2503" s="42" t="s">
        <v>265</v>
      </c>
      <c r="E2503" s="42" t="s">
        <v>5</v>
      </c>
      <c r="F2503" s="42" t="s">
        <v>11</v>
      </c>
      <c r="G2503" s="43">
        <v>6</v>
      </c>
      <c r="H2503" s="193">
        <v>0.3</v>
      </c>
    </row>
    <row r="2504" spans="1:8" x14ac:dyDescent="0.25">
      <c r="A2504" s="25" t="str">
        <f t="shared" si="41"/>
        <v>Reg2010Peripheral nerves and autonomic nervous system - C47AllSexAllEth</v>
      </c>
      <c r="B2504" s="42" t="s">
        <v>2</v>
      </c>
      <c r="C2504" s="43">
        <v>2010</v>
      </c>
      <c r="D2504" s="42" t="s">
        <v>266</v>
      </c>
      <c r="E2504" s="42" t="s">
        <v>3</v>
      </c>
      <c r="F2504" s="42" t="s">
        <v>12</v>
      </c>
      <c r="G2504" s="43">
        <v>13</v>
      </c>
      <c r="H2504" s="193">
        <v>0.3</v>
      </c>
    </row>
    <row r="2505" spans="1:8" x14ac:dyDescent="0.25">
      <c r="A2505" s="25" t="str">
        <f t="shared" si="41"/>
        <v>Reg2010Peripheral nerves and autonomic nervous system - C47AllSexMāori</v>
      </c>
      <c r="B2505" s="42" t="s">
        <v>2</v>
      </c>
      <c r="C2505" s="43">
        <v>2010</v>
      </c>
      <c r="D2505" s="42" t="s">
        <v>266</v>
      </c>
      <c r="E2505" s="42" t="s">
        <v>3</v>
      </c>
      <c r="F2505" s="42" t="s">
        <v>10</v>
      </c>
      <c r="G2505" s="43">
        <v>4</v>
      </c>
      <c r="H2505" s="193">
        <v>0.6</v>
      </c>
    </row>
    <row r="2506" spans="1:8" x14ac:dyDescent="0.25">
      <c r="A2506" s="25" t="str">
        <f t="shared" si="41"/>
        <v>Reg2010Peripheral nerves and autonomic nervous system - C47AllSexNon-Māori</v>
      </c>
      <c r="B2506" s="42" t="s">
        <v>2</v>
      </c>
      <c r="C2506" s="43">
        <v>2010</v>
      </c>
      <c r="D2506" s="42" t="s">
        <v>266</v>
      </c>
      <c r="E2506" s="42" t="s">
        <v>3</v>
      </c>
      <c r="F2506" s="42" t="s">
        <v>11</v>
      </c>
      <c r="G2506" s="43">
        <v>9</v>
      </c>
      <c r="H2506" s="193">
        <v>0.3</v>
      </c>
    </row>
    <row r="2507" spans="1:8" x14ac:dyDescent="0.25">
      <c r="A2507" s="25" t="str">
        <f t="shared" si="41"/>
        <v>Reg2010Peripheral nerves and autonomic nervous system - C47FemaleAllEth</v>
      </c>
      <c r="B2507" s="42" t="s">
        <v>2</v>
      </c>
      <c r="C2507" s="43">
        <v>2010</v>
      </c>
      <c r="D2507" s="42" t="s">
        <v>266</v>
      </c>
      <c r="E2507" s="42" t="s">
        <v>4</v>
      </c>
      <c r="F2507" s="42" t="s">
        <v>12</v>
      </c>
      <c r="G2507" s="43">
        <v>7</v>
      </c>
      <c r="H2507" s="193">
        <v>0.3</v>
      </c>
    </row>
    <row r="2508" spans="1:8" x14ac:dyDescent="0.25">
      <c r="A2508" s="25" t="str">
        <f t="shared" si="41"/>
        <v>Reg2010Peripheral nerves and autonomic nervous system - C47FemaleMāori</v>
      </c>
      <c r="B2508" s="42" t="s">
        <v>2</v>
      </c>
      <c r="C2508" s="43">
        <v>2010</v>
      </c>
      <c r="D2508" s="42" t="s">
        <v>266</v>
      </c>
      <c r="E2508" s="42" t="s">
        <v>4</v>
      </c>
      <c r="F2508" s="42" t="s">
        <v>10</v>
      </c>
      <c r="G2508" s="43">
        <v>2</v>
      </c>
      <c r="H2508" s="193">
        <v>0.6</v>
      </c>
    </row>
    <row r="2509" spans="1:8" x14ac:dyDescent="0.25">
      <c r="A2509" s="25" t="str">
        <f t="shared" si="41"/>
        <v>Reg2010Peripheral nerves and autonomic nervous system - C47FemaleNon-Māori</v>
      </c>
      <c r="B2509" s="42" t="s">
        <v>2</v>
      </c>
      <c r="C2509" s="43">
        <v>2010</v>
      </c>
      <c r="D2509" s="42" t="s">
        <v>266</v>
      </c>
      <c r="E2509" s="42" t="s">
        <v>4</v>
      </c>
      <c r="F2509" s="42" t="s">
        <v>11</v>
      </c>
      <c r="G2509" s="43">
        <v>5</v>
      </c>
      <c r="H2509" s="193">
        <v>0.3</v>
      </c>
    </row>
    <row r="2510" spans="1:8" x14ac:dyDescent="0.25">
      <c r="A2510" s="25" t="str">
        <f t="shared" si="41"/>
        <v>Reg2010Peripheral nerves and autonomic nervous system - C47MaleAllEth</v>
      </c>
      <c r="B2510" s="42" t="s">
        <v>2</v>
      </c>
      <c r="C2510" s="43">
        <v>2010</v>
      </c>
      <c r="D2510" s="42" t="s">
        <v>266</v>
      </c>
      <c r="E2510" s="42" t="s">
        <v>5</v>
      </c>
      <c r="F2510" s="42" t="s">
        <v>12</v>
      </c>
      <c r="G2510" s="43">
        <v>6</v>
      </c>
      <c r="H2510" s="193">
        <v>0.3</v>
      </c>
    </row>
    <row r="2511" spans="1:8" x14ac:dyDescent="0.25">
      <c r="A2511" s="25" t="str">
        <f t="shared" si="41"/>
        <v>Reg2010Peripheral nerves and autonomic nervous system - C47MaleMāori</v>
      </c>
      <c r="B2511" s="42" t="s">
        <v>2</v>
      </c>
      <c r="C2511" s="43">
        <v>2010</v>
      </c>
      <c r="D2511" s="42" t="s">
        <v>266</v>
      </c>
      <c r="E2511" s="42" t="s">
        <v>5</v>
      </c>
      <c r="F2511" s="42" t="s">
        <v>10</v>
      </c>
      <c r="G2511" s="43">
        <v>2</v>
      </c>
      <c r="H2511" s="193">
        <v>0.5</v>
      </c>
    </row>
    <row r="2512" spans="1:8" x14ac:dyDescent="0.25">
      <c r="A2512" s="25" t="str">
        <f t="shared" si="41"/>
        <v>Reg2010Peripheral nerves and autonomic nervous system - C47MaleNon-Māori</v>
      </c>
      <c r="B2512" s="42" t="s">
        <v>2</v>
      </c>
      <c r="C2512" s="43">
        <v>2010</v>
      </c>
      <c r="D2512" s="42" t="s">
        <v>266</v>
      </c>
      <c r="E2512" s="42" t="s">
        <v>5</v>
      </c>
      <c r="F2512" s="42" t="s">
        <v>11</v>
      </c>
      <c r="G2512" s="43">
        <v>4</v>
      </c>
      <c r="H2512" s="193">
        <v>0.3</v>
      </c>
    </row>
    <row r="2513" spans="1:8" x14ac:dyDescent="0.25">
      <c r="A2513" s="25" t="str">
        <f t="shared" si="41"/>
        <v>Reg2010Peritoneum - C48AllSexAllEth</v>
      </c>
      <c r="B2513" s="42" t="s">
        <v>2</v>
      </c>
      <c r="C2513" s="43">
        <v>2010</v>
      </c>
      <c r="D2513" s="42" t="s">
        <v>267</v>
      </c>
      <c r="E2513" s="42" t="s">
        <v>3</v>
      </c>
      <c r="F2513" s="42" t="s">
        <v>12</v>
      </c>
      <c r="G2513" s="43">
        <v>34</v>
      </c>
      <c r="H2513" s="193">
        <v>0.6</v>
      </c>
    </row>
    <row r="2514" spans="1:8" x14ac:dyDescent="0.25">
      <c r="A2514" s="25" t="str">
        <f t="shared" si="41"/>
        <v>Reg2010Peritoneum - C48AllSexMāori</v>
      </c>
      <c r="B2514" s="42" t="s">
        <v>2</v>
      </c>
      <c r="C2514" s="43">
        <v>2010</v>
      </c>
      <c r="D2514" s="42" t="s">
        <v>267</v>
      </c>
      <c r="E2514" s="42" t="s">
        <v>3</v>
      </c>
      <c r="F2514" s="42" t="s">
        <v>10</v>
      </c>
      <c r="G2514" s="43">
        <v>6</v>
      </c>
      <c r="H2514" s="193">
        <v>1.1000000000000001</v>
      </c>
    </row>
    <row r="2515" spans="1:8" x14ac:dyDescent="0.25">
      <c r="A2515" s="25" t="str">
        <f t="shared" si="41"/>
        <v>Reg2010Peritoneum - C48AllSexNon-Māori</v>
      </c>
      <c r="B2515" s="42" t="s">
        <v>2</v>
      </c>
      <c r="C2515" s="43">
        <v>2010</v>
      </c>
      <c r="D2515" s="42" t="s">
        <v>267</v>
      </c>
      <c r="E2515" s="42" t="s">
        <v>3</v>
      </c>
      <c r="F2515" s="42" t="s">
        <v>11</v>
      </c>
      <c r="G2515" s="43">
        <v>28</v>
      </c>
      <c r="H2515" s="193">
        <v>0.5</v>
      </c>
    </row>
    <row r="2516" spans="1:8" x14ac:dyDescent="0.25">
      <c r="A2516" s="25" t="str">
        <f t="shared" si="41"/>
        <v>Reg2010Peritoneum - C48FemaleAllEth</v>
      </c>
      <c r="B2516" s="42" t="s">
        <v>2</v>
      </c>
      <c r="C2516" s="43">
        <v>2010</v>
      </c>
      <c r="D2516" s="42" t="s">
        <v>267</v>
      </c>
      <c r="E2516" s="42" t="s">
        <v>4</v>
      </c>
      <c r="F2516" s="42" t="s">
        <v>12</v>
      </c>
      <c r="G2516" s="43">
        <v>27</v>
      </c>
      <c r="H2516" s="193">
        <v>0.8</v>
      </c>
    </row>
    <row r="2517" spans="1:8" x14ac:dyDescent="0.25">
      <c r="A2517" s="25" t="str">
        <f t="shared" si="41"/>
        <v>Reg2010Peritoneum - C48FemaleMāori</v>
      </c>
      <c r="B2517" s="42" t="s">
        <v>2</v>
      </c>
      <c r="C2517" s="43">
        <v>2010</v>
      </c>
      <c r="D2517" s="42" t="s">
        <v>267</v>
      </c>
      <c r="E2517" s="42" t="s">
        <v>4</v>
      </c>
      <c r="F2517" s="42" t="s">
        <v>10</v>
      </c>
      <c r="G2517" s="43">
        <v>5</v>
      </c>
      <c r="H2517" s="193">
        <v>1.8</v>
      </c>
    </row>
    <row r="2518" spans="1:8" x14ac:dyDescent="0.25">
      <c r="A2518" s="25" t="str">
        <f t="shared" si="41"/>
        <v>Reg2010Peritoneum - C48FemaleNon-Māori</v>
      </c>
      <c r="B2518" s="42" t="s">
        <v>2</v>
      </c>
      <c r="C2518" s="43">
        <v>2010</v>
      </c>
      <c r="D2518" s="42" t="s">
        <v>267</v>
      </c>
      <c r="E2518" s="42" t="s">
        <v>4</v>
      </c>
      <c r="F2518" s="42" t="s">
        <v>11</v>
      </c>
      <c r="G2518" s="43">
        <v>22</v>
      </c>
      <c r="H2518" s="193">
        <v>0.7</v>
      </c>
    </row>
    <row r="2519" spans="1:8" x14ac:dyDescent="0.25">
      <c r="A2519" s="25" t="str">
        <f t="shared" si="41"/>
        <v>Reg2010Peritoneum - C48MaleAllEth</v>
      </c>
      <c r="B2519" s="42" t="s">
        <v>2</v>
      </c>
      <c r="C2519" s="43">
        <v>2010</v>
      </c>
      <c r="D2519" s="42" t="s">
        <v>267</v>
      </c>
      <c r="E2519" s="42" t="s">
        <v>5</v>
      </c>
      <c r="F2519" s="42" t="s">
        <v>12</v>
      </c>
      <c r="G2519" s="43">
        <v>7</v>
      </c>
      <c r="H2519" s="193">
        <v>0.3</v>
      </c>
    </row>
    <row r="2520" spans="1:8" x14ac:dyDescent="0.25">
      <c r="A2520" s="25" t="str">
        <f t="shared" si="41"/>
        <v>Reg2010Peritoneum - C48MaleMāori</v>
      </c>
      <c r="B2520" s="42" t="s">
        <v>2</v>
      </c>
      <c r="C2520" s="43">
        <v>2010</v>
      </c>
      <c r="D2520" s="42" t="s">
        <v>267</v>
      </c>
      <c r="E2520" s="42" t="s">
        <v>5</v>
      </c>
      <c r="F2520" s="42" t="s">
        <v>10</v>
      </c>
      <c r="G2520" s="43">
        <v>1</v>
      </c>
      <c r="H2520" s="193">
        <v>0.3</v>
      </c>
    </row>
    <row r="2521" spans="1:8" x14ac:dyDescent="0.25">
      <c r="A2521" s="25" t="str">
        <f t="shared" si="41"/>
        <v>Reg2010Peritoneum - C48MaleNon-Māori</v>
      </c>
      <c r="B2521" s="42" t="s">
        <v>2</v>
      </c>
      <c r="C2521" s="43">
        <v>2010</v>
      </c>
      <c r="D2521" s="42" t="s">
        <v>267</v>
      </c>
      <c r="E2521" s="42" t="s">
        <v>5</v>
      </c>
      <c r="F2521" s="42" t="s">
        <v>11</v>
      </c>
      <c r="G2521" s="43">
        <v>6</v>
      </c>
      <c r="H2521" s="193">
        <v>0.3</v>
      </c>
    </row>
    <row r="2522" spans="1:8" x14ac:dyDescent="0.25">
      <c r="A2522" s="25" t="str">
        <f t="shared" si="41"/>
        <v>Reg2010Connective tissue - C49AllSexAllEth</v>
      </c>
      <c r="B2522" s="42" t="s">
        <v>2</v>
      </c>
      <c r="C2522" s="43">
        <v>2010</v>
      </c>
      <c r="D2522" s="42" t="s">
        <v>268</v>
      </c>
      <c r="E2522" s="42" t="s">
        <v>3</v>
      </c>
      <c r="F2522" s="42" t="s">
        <v>12</v>
      </c>
      <c r="G2522" s="43">
        <v>123</v>
      </c>
      <c r="H2522" s="193">
        <v>2.2000000000000002</v>
      </c>
    </row>
    <row r="2523" spans="1:8" x14ac:dyDescent="0.25">
      <c r="A2523" s="25" t="str">
        <f t="shared" si="41"/>
        <v>Reg2010Connective tissue - C49AllSexMāori</v>
      </c>
      <c r="B2523" s="42" t="s">
        <v>2</v>
      </c>
      <c r="C2523" s="43">
        <v>2010</v>
      </c>
      <c r="D2523" s="42" t="s">
        <v>268</v>
      </c>
      <c r="E2523" s="42" t="s">
        <v>3</v>
      </c>
      <c r="F2523" s="42" t="s">
        <v>10</v>
      </c>
      <c r="G2523" s="43">
        <v>23</v>
      </c>
      <c r="H2523" s="193">
        <v>4.4000000000000004</v>
      </c>
    </row>
    <row r="2524" spans="1:8" x14ac:dyDescent="0.25">
      <c r="A2524" s="25" t="str">
        <f t="shared" si="41"/>
        <v>Reg2010Connective tissue - C49AllSexNon-Māori</v>
      </c>
      <c r="B2524" s="42" t="s">
        <v>2</v>
      </c>
      <c r="C2524" s="43">
        <v>2010</v>
      </c>
      <c r="D2524" s="42" t="s">
        <v>268</v>
      </c>
      <c r="E2524" s="42" t="s">
        <v>3</v>
      </c>
      <c r="F2524" s="42" t="s">
        <v>11</v>
      </c>
      <c r="G2524" s="43">
        <v>100</v>
      </c>
      <c r="H2524" s="193">
        <v>1.9</v>
      </c>
    </row>
    <row r="2525" spans="1:8" x14ac:dyDescent="0.25">
      <c r="A2525" s="25" t="str">
        <f t="shared" si="41"/>
        <v>Reg2010Connective tissue - C49FemaleAllEth</v>
      </c>
      <c r="B2525" s="42" t="s">
        <v>2</v>
      </c>
      <c r="C2525" s="43">
        <v>2010</v>
      </c>
      <c r="D2525" s="42" t="s">
        <v>268</v>
      </c>
      <c r="E2525" s="42" t="s">
        <v>4</v>
      </c>
      <c r="F2525" s="42" t="s">
        <v>12</v>
      </c>
      <c r="G2525" s="43">
        <v>52</v>
      </c>
      <c r="H2525" s="193">
        <v>1.8</v>
      </c>
    </row>
    <row r="2526" spans="1:8" x14ac:dyDescent="0.25">
      <c r="A2526" s="25" t="str">
        <f t="shared" si="41"/>
        <v>Reg2010Connective tissue - C49FemaleMāori</v>
      </c>
      <c r="B2526" s="42" t="s">
        <v>2</v>
      </c>
      <c r="C2526" s="43">
        <v>2010</v>
      </c>
      <c r="D2526" s="42" t="s">
        <v>268</v>
      </c>
      <c r="E2526" s="42" t="s">
        <v>4</v>
      </c>
      <c r="F2526" s="42" t="s">
        <v>10</v>
      </c>
      <c r="G2526" s="43">
        <v>9</v>
      </c>
      <c r="H2526" s="193">
        <v>2.8</v>
      </c>
    </row>
    <row r="2527" spans="1:8" x14ac:dyDescent="0.25">
      <c r="A2527" s="25" t="str">
        <f t="shared" si="41"/>
        <v>Reg2010Connective tissue - C49FemaleNon-Māori</v>
      </c>
      <c r="B2527" s="42" t="s">
        <v>2</v>
      </c>
      <c r="C2527" s="43">
        <v>2010</v>
      </c>
      <c r="D2527" s="42" t="s">
        <v>268</v>
      </c>
      <c r="E2527" s="42" t="s">
        <v>4</v>
      </c>
      <c r="F2527" s="42" t="s">
        <v>11</v>
      </c>
      <c r="G2527" s="43">
        <v>43</v>
      </c>
      <c r="H2527" s="193">
        <v>1.6</v>
      </c>
    </row>
    <row r="2528" spans="1:8" x14ac:dyDescent="0.25">
      <c r="A2528" s="25" t="str">
        <f t="shared" si="41"/>
        <v>Reg2010Connective tissue - C49MaleAllEth</v>
      </c>
      <c r="B2528" s="42" t="s">
        <v>2</v>
      </c>
      <c r="C2528" s="43">
        <v>2010</v>
      </c>
      <c r="D2528" s="42" t="s">
        <v>268</v>
      </c>
      <c r="E2528" s="42" t="s">
        <v>5</v>
      </c>
      <c r="F2528" s="42" t="s">
        <v>12</v>
      </c>
      <c r="G2528" s="43">
        <v>71</v>
      </c>
      <c r="H2528" s="193">
        <v>2.7</v>
      </c>
    </row>
    <row r="2529" spans="1:8" x14ac:dyDescent="0.25">
      <c r="A2529" s="25" t="str">
        <f t="shared" si="41"/>
        <v>Reg2010Connective tissue - C49MaleMāori</v>
      </c>
      <c r="B2529" s="42" t="s">
        <v>2</v>
      </c>
      <c r="C2529" s="43">
        <v>2010</v>
      </c>
      <c r="D2529" s="42" t="s">
        <v>268</v>
      </c>
      <c r="E2529" s="42" t="s">
        <v>5</v>
      </c>
      <c r="F2529" s="42" t="s">
        <v>10</v>
      </c>
      <c r="G2529" s="43">
        <v>14</v>
      </c>
      <c r="H2529" s="193">
        <v>6.7</v>
      </c>
    </row>
    <row r="2530" spans="1:8" x14ac:dyDescent="0.25">
      <c r="A2530" s="25" t="str">
        <f t="shared" si="41"/>
        <v>Reg2010Connective tissue - C49MaleNon-Māori</v>
      </c>
      <c r="B2530" s="42" t="s">
        <v>2</v>
      </c>
      <c r="C2530" s="43">
        <v>2010</v>
      </c>
      <c r="D2530" s="42" t="s">
        <v>268</v>
      </c>
      <c r="E2530" s="42" t="s">
        <v>5</v>
      </c>
      <c r="F2530" s="42" t="s">
        <v>11</v>
      </c>
      <c r="G2530" s="43">
        <v>57</v>
      </c>
      <c r="H2530" s="193">
        <v>2.2999999999999998</v>
      </c>
    </row>
    <row r="2531" spans="1:8" x14ac:dyDescent="0.25">
      <c r="A2531" s="25" t="str">
        <f t="shared" si="41"/>
        <v>Reg2010Breast - C50AllSexAllEth</v>
      </c>
      <c r="B2531" s="42" t="s">
        <v>2</v>
      </c>
      <c r="C2531" s="43">
        <v>2010</v>
      </c>
      <c r="D2531" s="42" t="s">
        <v>21</v>
      </c>
      <c r="E2531" s="42" t="s">
        <v>3</v>
      </c>
      <c r="F2531" s="42" t="s">
        <v>12</v>
      </c>
      <c r="G2531" s="43">
        <v>2812</v>
      </c>
      <c r="H2531" s="193">
        <v>48.2</v>
      </c>
    </row>
    <row r="2532" spans="1:8" x14ac:dyDescent="0.25">
      <c r="A2532" s="25" t="str">
        <f t="shared" si="41"/>
        <v>Reg2010Breast - C50AllSexMāori</v>
      </c>
      <c r="B2532" s="42" t="s">
        <v>2</v>
      </c>
      <c r="C2532" s="43">
        <v>2010</v>
      </c>
      <c r="D2532" s="42" t="s">
        <v>21</v>
      </c>
      <c r="E2532" s="42" t="s">
        <v>3</v>
      </c>
      <c r="F2532" s="42" t="s">
        <v>10</v>
      </c>
      <c r="G2532" s="43">
        <v>376</v>
      </c>
      <c r="H2532" s="193">
        <v>72.099999999999994</v>
      </c>
    </row>
    <row r="2533" spans="1:8" x14ac:dyDescent="0.25">
      <c r="A2533" s="25" t="str">
        <f t="shared" si="41"/>
        <v>Reg2010Breast - C50AllSexNon-Māori</v>
      </c>
      <c r="B2533" s="42" t="s">
        <v>2</v>
      </c>
      <c r="C2533" s="43">
        <v>2010</v>
      </c>
      <c r="D2533" s="42" t="s">
        <v>21</v>
      </c>
      <c r="E2533" s="42" t="s">
        <v>3</v>
      </c>
      <c r="F2533" s="42" t="s">
        <v>11</v>
      </c>
      <c r="G2533" s="43">
        <v>2436</v>
      </c>
      <c r="H2533" s="193">
        <v>45.7</v>
      </c>
    </row>
    <row r="2534" spans="1:8" x14ac:dyDescent="0.25">
      <c r="A2534" s="25" t="str">
        <f t="shared" si="41"/>
        <v>Reg2010Breast - C50FemaleAllEth</v>
      </c>
      <c r="B2534" s="42" t="s">
        <v>2</v>
      </c>
      <c r="C2534" s="43">
        <v>2010</v>
      </c>
      <c r="D2534" s="42" t="s">
        <v>21</v>
      </c>
      <c r="E2534" s="42" t="s">
        <v>4</v>
      </c>
      <c r="F2534" s="42" t="s">
        <v>12</v>
      </c>
      <c r="G2534" s="43">
        <v>2791</v>
      </c>
      <c r="H2534" s="193">
        <v>91.9</v>
      </c>
    </row>
    <row r="2535" spans="1:8" x14ac:dyDescent="0.25">
      <c r="A2535" s="25" t="str">
        <f t="shared" ref="A2535:A2598" si="42">B2535&amp;C2535&amp;D2535&amp;E2535&amp;F2535</f>
        <v>Reg2010Breast - C50FemaleMāori</v>
      </c>
      <c r="B2535" s="42" t="s">
        <v>2</v>
      </c>
      <c r="C2535" s="43">
        <v>2010</v>
      </c>
      <c r="D2535" s="42" t="s">
        <v>21</v>
      </c>
      <c r="E2535" s="42" t="s">
        <v>4</v>
      </c>
      <c r="F2535" s="42" t="s">
        <v>10</v>
      </c>
      <c r="G2535" s="43">
        <v>376</v>
      </c>
      <c r="H2535" s="193">
        <v>134.6</v>
      </c>
    </row>
    <row r="2536" spans="1:8" x14ac:dyDescent="0.25">
      <c r="A2536" s="25" t="str">
        <f t="shared" si="42"/>
        <v>Reg2010Breast - C50FemaleNon-Māori</v>
      </c>
      <c r="B2536" s="42" t="s">
        <v>2</v>
      </c>
      <c r="C2536" s="43">
        <v>2010</v>
      </c>
      <c r="D2536" s="42" t="s">
        <v>21</v>
      </c>
      <c r="E2536" s="42" t="s">
        <v>4</v>
      </c>
      <c r="F2536" s="42" t="s">
        <v>11</v>
      </c>
      <c r="G2536" s="43">
        <v>2415</v>
      </c>
      <c r="H2536" s="193">
        <v>87.2</v>
      </c>
    </row>
    <row r="2537" spans="1:8" x14ac:dyDescent="0.25">
      <c r="A2537" s="25" t="str">
        <f t="shared" si="42"/>
        <v>Reg2010Breast - C50MaleAllEth</v>
      </c>
      <c r="B2537" s="42" t="s">
        <v>2</v>
      </c>
      <c r="C2537" s="43">
        <v>2010</v>
      </c>
      <c r="D2537" s="42" t="s">
        <v>21</v>
      </c>
      <c r="E2537" s="42" t="s">
        <v>5</v>
      </c>
      <c r="F2537" s="42" t="s">
        <v>12</v>
      </c>
      <c r="G2537" s="43">
        <v>21</v>
      </c>
      <c r="H2537" s="193">
        <v>0.7</v>
      </c>
    </row>
    <row r="2538" spans="1:8" x14ac:dyDescent="0.25">
      <c r="A2538" s="25" t="str">
        <f t="shared" si="42"/>
        <v>Reg2010Breast - C50MaleMāori</v>
      </c>
      <c r="B2538" s="42" t="s">
        <v>2</v>
      </c>
      <c r="C2538" s="43">
        <v>2010</v>
      </c>
      <c r="D2538" s="42" t="s">
        <v>21</v>
      </c>
      <c r="E2538" s="42" t="s">
        <v>5</v>
      </c>
      <c r="F2538" s="42" t="s">
        <v>10</v>
      </c>
      <c r="G2538" s="43">
        <v>0</v>
      </c>
      <c r="H2538" s="193">
        <v>0</v>
      </c>
    </row>
    <row r="2539" spans="1:8" x14ac:dyDescent="0.25">
      <c r="A2539" s="25" t="str">
        <f t="shared" si="42"/>
        <v>Reg2010Breast - C50MaleNon-Māori</v>
      </c>
      <c r="B2539" s="42" t="s">
        <v>2</v>
      </c>
      <c r="C2539" s="43">
        <v>2010</v>
      </c>
      <c r="D2539" s="42" t="s">
        <v>21</v>
      </c>
      <c r="E2539" s="42" t="s">
        <v>5</v>
      </c>
      <c r="F2539" s="42" t="s">
        <v>11</v>
      </c>
      <c r="G2539" s="43">
        <v>21</v>
      </c>
      <c r="H2539" s="193">
        <v>0.8</v>
      </c>
    </row>
    <row r="2540" spans="1:8" x14ac:dyDescent="0.25">
      <c r="A2540" s="25" t="str">
        <f t="shared" si="42"/>
        <v>Reg2010Chapter - Breast - C50AllSexAllEth</v>
      </c>
      <c r="B2540" s="42" t="s">
        <v>2</v>
      </c>
      <c r="C2540" s="43">
        <v>2010</v>
      </c>
      <c r="D2540" s="42" t="s">
        <v>343</v>
      </c>
      <c r="E2540" s="42" t="s">
        <v>3</v>
      </c>
      <c r="F2540" s="42" t="s">
        <v>12</v>
      </c>
      <c r="G2540" s="43">
        <v>2812</v>
      </c>
      <c r="H2540" s="193">
        <v>48.2</v>
      </c>
    </row>
    <row r="2541" spans="1:8" x14ac:dyDescent="0.25">
      <c r="A2541" s="25" t="str">
        <f t="shared" si="42"/>
        <v>Reg2010Chapter - Breast - C50AllSexMāori</v>
      </c>
      <c r="B2541" s="42" t="s">
        <v>2</v>
      </c>
      <c r="C2541" s="43">
        <v>2010</v>
      </c>
      <c r="D2541" s="42" t="s">
        <v>343</v>
      </c>
      <c r="E2541" s="42" t="s">
        <v>3</v>
      </c>
      <c r="F2541" s="42" t="s">
        <v>10</v>
      </c>
      <c r="G2541" s="43">
        <v>376</v>
      </c>
      <c r="H2541" s="193">
        <v>72.099999999999994</v>
      </c>
    </row>
    <row r="2542" spans="1:8" x14ac:dyDescent="0.25">
      <c r="A2542" s="25" t="str">
        <f t="shared" si="42"/>
        <v>Reg2010Chapter - Breast - C50AllSexNon-Māori</v>
      </c>
      <c r="B2542" s="42" t="s">
        <v>2</v>
      </c>
      <c r="C2542" s="43">
        <v>2010</v>
      </c>
      <c r="D2542" s="42" t="s">
        <v>343</v>
      </c>
      <c r="E2542" s="42" t="s">
        <v>3</v>
      </c>
      <c r="F2542" s="42" t="s">
        <v>11</v>
      </c>
      <c r="G2542" s="43">
        <v>2436</v>
      </c>
      <c r="H2542" s="193">
        <v>45.7</v>
      </c>
    </row>
    <row r="2543" spans="1:8" x14ac:dyDescent="0.25">
      <c r="A2543" s="25" t="str">
        <f t="shared" si="42"/>
        <v>Reg2010Chapter - Breast - C50FemaleAllEth</v>
      </c>
      <c r="B2543" s="42" t="s">
        <v>2</v>
      </c>
      <c r="C2543" s="43">
        <v>2010</v>
      </c>
      <c r="D2543" s="42" t="s">
        <v>343</v>
      </c>
      <c r="E2543" s="42" t="s">
        <v>4</v>
      </c>
      <c r="F2543" s="42" t="s">
        <v>12</v>
      </c>
      <c r="G2543" s="43">
        <v>2791</v>
      </c>
      <c r="H2543" s="193">
        <v>91.9</v>
      </c>
    </row>
    <row r="2544" spans="1:8" x14ac:dyDescent="0.25">
      <c r="A2544" s="25" t="str">
        <f t="shared" si="42"/>
        <v>Reg2010Chapter - Breast - C50FemaleMāori</v>
      </c>
      <c r="B2544" s="42" t="s">
        <v>2</v>
      </c>
      <c r="C2544" s="43">
        <v>2010</v>
      </c>
      <c r="D2544" s="42" t="s">
        <v>343</v>
      </c>
      <c r="E2544" s="42" t="s">
        <v>4</v>
      </c>
      <c r="F2544" s="42" t="s">
        <v>10</v>
      </c>
      <c r="G2544" s="43">
        <v>376</v>
      </c>
      <c r="H2544" s="193">
        <v>134.6</v>
      </c>
    </row>
    <row r="2545" spans="1:8" x14ac:dyDescent="0.25">
      <c r="A2545" s="25" t="str">
        <f t="shared" si="42"/>
        <v>Reg2010Chapter - Breast - C50FemaleNon-Māori</v>
      </c>
      <c r="B2545" s="42" t="s">
        <v>2</v>
      </c>
      <c r="C2545" s="43">
        <v>2010</v>
      </c>
      <c r="D2545" s="42" t="s">
        <v>343</v>
      </c>
      <c r="E2545" s="42" t="s">
        <v>4</v>
      </c>
      <c r="F2545" s="42" t="s">
        <v>11</v>
      </c>
      <c r="G2545" s="43">
        <v>2415</v>
      </c>
      <c r="H2545" s="193">
        <v>87.2</v>
      </c>
    </row>
    <row r="2546" spans="1:8" x14ac:dyDescent="0.25">
      <c r="A2546" s="25" t="str">
        <f t="shared" si="42"/>
        <v>Reg2010Chapter - Breast - C50MaleAllEth</v>
      </c>
      <c r="B2546" s="42" t="s">
        <v>2</v>
      </c>
      <c r="C2546" s="43">
        <v>2010</v>
      </c>
      <c r="D2546" s="42" t="s">
        <v>343</v>
      </c>
      <c r="E2546" s="42" t="s">
        <v>5</v>
      </c>
      <c r="F2546" s="42" t="s">
        <v>12</v>
      </c>
      <c r="G2546" s="43">
        <v>21</v>
      </c>
      <c r="H2546" s="193">
        <v>0.7</v>
      </c>
    </row>
    <row r="2547" spans="1:8" x14ac:dyDescent="0.25">
      <c r="A2547" s="25" t="str">
        <f t="shared" si="42"/>
        <v>Reg2010Chapter - Breast - C50MaleMāori</v>
      </c>
      <c r="B2547" s="42" t="s">
        <v>2</v>
      </c>
      <c r="C2547" s="43">
        <v>2010</v>
      </c>
      <c r="D2547" s="42" t="s">
        <v>343</v>
      </c>
      <c r="E2547" s="42" t="s">
        <v>5</v>
      </c>
      <c r="F2547" s="42" t="s">
        <v>10</v>
      </c>
      <c r="G2547" s="43">
        <v>0</v>
      </c>
      <c r="H2547" s="193">
        <v>0</v>
      </c>
    </row>
    <row r="2548" spans="1:8" x14ac:dyDescent="0.25">
      <c r="A2548" s="25" t="str">
        <f t="shared" si="42"/>
        <v>Reg2010Chapter - Breast - C50MaleNon-Māori</v>
      </c>
      <c r="B2548" s="42" t="s">
        <v>2</v>
      </c>
      <c r="C2548" s="43">
        <v>2010</v>
      </c>
      <c r="D2548" s="42" t="s">
        <v>343</v>
      </c>
      <c r="E2548" s="42" t="s">
        <v>5</v>
      </c>
      <c r="F2548" s="42" t="s">
        <v>11</v>
      </c>
      <c r="G2548" s="43">
        <v>21</v>
      </c>
      <c r="H2548" s="193">
        <v>0.8</v>
      </c>
    </row>
    <row r="2549" spans="1:8" x14ac:dyDescent="0.25">
      <c r="A2549" s="25" t="str">
        <f t="shared" si="42"/>
        <v>Reg2010Female genital organs - C51-C58FemaleAllEth</v>
      </c>
      <c r="B2549" s="42" t="s">
        <v>2</v>
      </c>
      <c r="C2549" s="43">
        <v>2010</v>
      </c>
      <c r="D2549" s="42" t="s">
        <v>269</v>
      </c>
      <c r="E2549" s="42" t="s">
        <v>4</v>
      </c>
      <c r="F2549" s="42" t="s">
        <v>12</v>
      </c>
      <c r="G2549" s="43">
        <v>1086</v>
      </c>
      <c r="H2549" s="193">
        <v>36.1</v>
      </c>
    </row>
    <row r="2550" spans="1:8" x14ac:dyDescent="0.25">
      <c r="A2550" s="25" t="str">
        <f t="shared" si="42"/>
        <v>Reg2010Female genital organs - C51-C58FemaleMāori</v>
      </c>
      <c r="B2550" s="42" t="s">
        <v>2</v>
      </c>
      <c r="C2550" s="43">
        <v>2010</v>
      </c>
      <c r="D2550" s="42" t="s">
        <v>269</v>
      </c>
      <c r="E2550" s="42" t="s">
        <v>4</v>
      </c>
      <c r="F2550" s="42" t="s">
        <v>10</v>
      </c>
      <c r="G2550" s="43">
        <v>165</v>
      </c>
      <c r="H2550" s="193">
        <v>61.2</v>
      </c>
    </row>
    <row r="2551" spans="1:8" x14ac:dyDescent="0.25">
      <c r="A2551" s="25" t="str">
        <f t="shared" si="42"/>
        <v>Reg2010Female genital organs - C51-C58FemaleNon-Māori</v>
      </c>
      <c r="B2551" s="42" t="s">
        <v>2</v>
      </c>
      <c r="C2551" s="43">
        <v>2010</v>
      </c>
      <c r="D2551" s="42" t="s">
        <v>269</v>
      </c>
      <c r="E2551" s="42" t="s">
        <v>4</v>
      </c>
      <c r="F2551" s="42" t="s">
        <v>11</v>
      </c>
      <c r="G2551" s="43">
        <v>921</v>
      </c>
      <c r="H2551" s="193">
        <v>33.4</v>
      </c>
    </row>
    <row r="2552" spans="1:8" x14ac:dyDescent="0.25">
      <c r="A2552" s="25" t="str">
        <f t="shared" si="42"/>
        <v>Reg2010Vulva - C51FemaleAllEth</v>
      </c>
      <c r="B2552" s="42" t="s">
        <v>2</v>
      </c>
      <c r="C2552" s="43">
        <v>2010</v>
      </c>
      <c r="D2552" s="42" t="s">
        <v>46</v>
      </c>
      <c r="E2552" s="42" t="s">
        <v>4</v>
      </c>
      <c r="F2552" s="42" t="s">
        <v>12</v>
      </c>
      <c r="G2552" s="43">
        <v>46</v>
      </c>
      <c r="H2552" s="193">
        <v>1.4</v>
      </c>
    </row>
    <row r="2553" spans="1:8" x14ac:dyDescent="0.25">
      <c r="A2553" s="25" t="str">
        <f t="shared" si="42"/>
        <v>Reg2010Vulva - C51FemaleMāori</v>
      </c>
      <c r="B2553" s="42" t="s">
        <v>2</v>
      </c>
      <c r="C2553" s="43">
        <v>2010</v>
      </c>
      <c r="D2553" s="42" t="s">
        <v>46</v>
      </c>
      <c r="E2553" s="42" t="s">
        <v>4</v>
      </c>
      <c r="F2553" s="42" t="s">
        <v>10</v>
      </c>
      <c r="G2553" s="43">
        <v>6</v>
      </c>
      <c r="H2553" s="193">
        <v>2.2999999999999998</v>
      </c>
    </row>
    <row r="2554" spans="1:8" x14ac:dyDescent="0.25">
      <c r="A2554" s="25" t="str">
        <f t="shared" si="42"/>
        <v>Reg2010Vulva - C51FemaleNon-Māori</v>
      </c>
      <c r="B2554" s="42" t="s">
        <v>2</v>
      </c>
      <c r="C2554" s="43">
        <v>2010</v>
      </c>
      <c r="D2554" s="42" t="s">
        <v>46</v>
      </c>
      <c r="E2554" s="42" t="s">
        <v>4</v>
      </c>
      <c r="F2554" s="42" t="s">
        <v>11</v>
      </c>
      <c r="G2554" s="43">
        <v>40</v>
      </c>
      <c r="H2554" s="193">
        <v>1.3</v>
      </c>
    </row>
    <row r="2555" spans="1:8" x14ac:dyDescent="0.25">
      <c r="A2555" s="25" t="str">
        <f t="shared" si="42"/>
        <v>Reg2010Vagina - C52FemaleAllEth</v>
      </c>
      <c r="B2555" s="42" t="s">
        <v>2</v>
      </c>
      <c r="C2555" s="43">
        <v>2010</v>
      </c>
      <c r="D2555" s="42" t="s">
        <v>45</v>
      </c>
      <c r="E2555" s="42" t="s">
        <v>4</v>
      </c>
      <c r="F2555" s="42" t="s">
        <v>12</v>
      </c>
      <c r="G2555" s="43">
        <v>15</v>
      </c>
      <c r="H2555" s="193">
        <v>0.5</v>
      </c>
    </row>
    <row r="2556" spans="1:8" x14ac:dyDescent="0.25">
      <c r="A2556" s="25" t="str">
        <f t="shared" si="42"/>
        <v>Reg2010Vagina - C52FemaleMāori</v>
      </c>
      <c r="B2556" s="42" t="s">
        <v>2</v>
      </c>
      <c r="C2556" s="43">
        <v>2010</v>
      </c>
      <c r="D2556" s="42" t="s">
        <v>45</v>
      </c>
      <c r="E2556" s="42" t="s">
        <v>4</v>
      </c>
      <c r="F2556" s="42" t="s">
        <v>10</v>
      </c>
      <c r="G2556" s="43">
        <v>4</v>
      </c>
      <c r="H2556" s="193">
        <v>2</v>
      </c>
    </row>
    <row r="2557" spans="1:8" x14ac:dyDescent="0.25">
      <c r="A2557" s="25" t="str">
        <f t="shared" si="42"/>
        <v>Reg2010Vagina - C52FemaleNon-Māori</v>
      </c>
      <c r="B2557" s="42" t="s">
        <v>2</v>
      </c>
      <c r="C2557" s="43">
        <v>2010</v>
      </c>
      <c r="D2557" s="42" t="s">
        <v>45</v>
      </c>
      <c r="E2557" s="42" t="s">
        <v>4</v>
      </c>
      <c r="F2557" s="42" t="s">
        <v>11</v>
      </c>
      <c r="G2557" s="43">
        <v>11</v>
      </c>
      <c r="H2557" s="193">
        <v>0.4</v>
      </c>
    </row>
    <row r="2558" spans="1:8" x14ac:dyDescent="0.25">
      <c r="A2558" s="25" t="str">
        <f t="shared" si="42"/>
        <v>Reg2010Cervix - C53FemaleAllEth</v>
      </c>
      <c r="B2558" s="42" t="s">
        <v>2</v>
      </c>
      <c r="C2558" s="43">
        <v>2010</v>
      </c>
      <c r="D2558" s="42" t="s">
        <v>22</v>
      </c>
      <c r="E2558" s="42" t="s">
        <v>4</v>
      </c>
      <c r="F2558" s="42" t="s">
        <v>12</v>
      </c>
      <c r="G2558" s="43">
        <v>180</v>
      </c>
      <c r="H2558" s="193">
        <v>7.1</v>
      </c>
    </row>
    <row r="2559" spans="1:8" x14ac:dyDescent="0.25">
      <c r="A2559" s="25" t="str">
        <f t="shared" si="42"/>
        <v>Reg2010Cervix - C53FemaleMāori</v>
      </c>
      <c r="B2559" s="42" t="s">
        <v>2</v>
      </c>
      <c r="C2559" s="43">
        <v>2010</v>
      </c>
      <c r="D2559" s="42" t="s">
        <v>22</v>
      </c>
      <c r="E2559" s="42" t="s">
        <v>4</v>
      </c>
      <c r="F2559" s="42" t="s">
        <v>10</v>
      </c>
      <c r="G2559" s="43">
        <v>37</v>
      </c>
      <c r="H2559" s="193">
        <v>12.1</v>
      </c>
    </row>
    <row r="2560" spans="1:8" x14ac:dyDescent="0.25">
      <c r="A2560" s="25" t="str">
        <f t="shared" si="42"/>
        <v>Reg2010Cervix - C53FemaleNon-Māori</v>
      </c>
      <c r="B2560" s="42" t="s">
        <v>2</v>
      </c>
      <c r="C2560" s="43">
        <v>2010</v>
      </c>
      <c r="D2560" s="42" t="s">
        <v>22</v>
      </c>
      <c r="E2560" s="42" t="s">
        <v>4</v>
      </c>
      <c r="F2560" s="42" t="s">
        <v>11</v>
      </c>
      <c r="G2560" s="43">
        <v>143</v>
      </c>
      <c r="H2560" s="193">
        <v>6.3</v>
      </c>
    </row>
    <row r="2561" spans="1:8" x14ac:dyDescent="0.25">
      <c r="A2561" s="25" t="str">
        <f t="shared" si="42"/>
        <v>Reg2010Uterus - C54-C55FemaleAllEth</v>
      </c>
      <c r="B2561" s="42" t="s">
        <v>2</v>
      </c>
      <c r="C2561" s="43">
        <v>2010</v>
      </c>
      <c r="D2561" s="42" t="s">
        <v>44</v>
      </c>
      <c r="E2561" s="42" t="s">
        <v>4</v>
      </c>
      <c r="F2561" s="42" t="s">
        <v>12</v>
      </c>
      <c r="G2561" s="43">
        <v>499</v>
      </c>
      <c r="H2561" s="193">
        <v>16.2</v>
      </c>
    </row>
    <row r="2562" spans="1:8" x14ac:dyDescent="0.25">
      <c r="A2562" s="25" t="str">
        <f t="shared" si="42"/>
        <v>Reg2010Uterus - C54-C55FemaleMāori</v>
      </c>
      <c r="B2562" s="42" t="s">
        <v>2</v>
      </c>
      <c r="C2562" s="43">
        <v>2010</v>
      </c>
      <c r="D2562" s="42" t="s">
        <v>44</v>
      </c>
      <c r="E2562" s="42" t="s">
        <v>4</v>
      </c>
      <c r="F2562" s="42" t="s">
        <v>10</v>
      </c>
      <c r="G2562" s="43">
        <v>72</v>
      </c>
      <c r="H2562" s="193">
        <v>28</v>
      </c>
    </row>
    <row r="2563" spans="1:8" x14ac:dyDescent="0.25">
      <c r="A2563" s="25" t="str">
        <f t="shared" si="42"/>
        <v>Reg2010Uterus - C54-C55FemaleNon-Māori</v>
      </c>
      <c r="B2563" s="42" t="s">
        <v>2</v>
      </c>
      <c r="C2563" s="43">
        <v>2010</v>
      </c>
      <c r="D2563" s="42" t="s">
        <v>44</v>
      </c>
      <c r="E2563" s="42" t="s">
        <v>4</v>
      </c>
      <c r="F2563" s="42" t="s">
        <v>11</v>
      </c>
      <c r="G2563" s="43">
        <v>427</v>
      </c>
      <c r="H2563" s="193">
        <v>15.2</v>
      </c>
    </row>
    <row r="2564" spans="1:8" x14ac:dyDescent="0.25">
      <c r="A2564" s="25" t="str">
        <f t="shared" si="42"/>
        <v>Reg2010Ovary - C56FemaleAllEth</v>
      </c>
      <c r="B2564" s="42" t="s">
        <v>2</v>
      </c>
      <c r="C2564" s="43">
        <v>2010</v>
      </c>
      <c r="D2564" s="42" t="s">
        <v>35</v>
      </c>
      <c r="E2564" s="42" t="s">
        <v>4</v>
      </c>
      <c r="F2564" s="42" t="s">
        <v>12</v>
      </c>
      <c r="G2564" s="43">
        <v>303</v>
      </c>
      <c r="H2564" s="193">
        <v>9.6</v>
      </c>
    </row>
    <row r="2565" spans="1:8" x14ac:dyDescent="0.25">
      <c r="A2565" s="25" t="str">
        <f t="shared" si="42"/>
        <v>Reg2010Ovary - C56FemaleMāori</v>
      </c>
      <c r="B2565" s="42" t="s">
        <v>2</v>
      </c>
      <c r="C2565" s="43">
        <v>2010</v>
      </c>
      <c r="D2565" s="42" t="s">
        <v>35</v>
      </c>
      <c r="E2565" s="42" t="s">
        <v>4</v>
      </c>
      <c r="F2565" s="42" t="s">
        <v>10</v>
      </c>
      <c r="G2565" s="43">
        <v>40</v>
      </c>
      <c r="H2565" s="193">
        <v>14.4</v>
      </c>
    </row>
    <row r="2566" spans="1:8" x14ac:dyDescent="0.25">
      <c r="A2566" s="25" t="str">
        <f t="shared" si="42"/>
        <v>Reg2010Ovary - C56FemaleNon-Māori</v>
      </c>
      <c r="B2566" s="42" t="s">
        <v>2</v>
      </c>
      <c r="C2566" s="43">
        <v>2010</v>
      </c>
      <c r="D2566" s="42" t="s">
        <v>35</v>
      </c>
      <c r="E2566" s="42" t="s">
        <v>4</v>
      </c>
      <c r="F2566" s="42" t="s">
        <v>11</v>
      </c>
      <c r="G2566" s="43">
        <v>263</v>
      </c>
      <c r="H2566" s="193">
        <v>9</v>
      </c>
    </row>
    <row r="2567" spans="1:8" x14ac:dyDescent="0.25">
      <c r="A2567" s="25" t="str">
        <f t="shared" si="42"/>
        <v>Reg2010Other female genital organs - C57FemaleAllEth</v>
      </c>
      <c r="B2567" s="42" t="s">
        <v>2</v>
      </c>
      <c r="C2567" s="43">
        <v>2010</v>
      </c>
      <c r="D2567" s="42" t="s">
        <v>270</v>
      </c>
      <c r="E2567" s="42" t="s">
        <v>4</v>
      </c>
      <c r="F2567" s="42" t="s">
        <v>12</v>
      </c>
      <c r="G2567" s="43">
        <v>42</v>
      </c>
      <c r="H2567" s="193">
        <v>1.3</v>
      </c>
    </row>
    <row r="2568" spans="1:8" x14ac:dyDescent="0.25">
      <c r="A2568" s="25" t="str">
        <f t="shared" si="42"/>
        <v>Reg2010Other female genital organs - C57FemaleMāori</v>
      </c>
      <c r="B2568" s="42" t="s">
        <v>2</v>
      </c>
      <c r="C2568" s="43">
        <v>2010</v>
      </c>
      <c r="D2568" s="42" t="s">
        <v>270</v>
      </c>
      <c r="E2568" s="42" t="s">
        <v>4</v>
      </c>
      <c r="F2568" s="42" t="s">
        <v>10</v>
      </c>
      <c r="G2568" s="43">
        <v>6</v>
      </c>
      <c r="H2568" s="193">
        <v>2.2999999999999998</v>
      </c>
    </row>
    <row r="2569" spans="1:8" x14ac:dyDescent="0.25">
      <c r="A2569" s="25" t="str">
        <f t="shared" si="42"/>
        <v>Reg2010Other female genital organs - C57FemaleNon-Māori</v>
      </c>
      <c r="B2569" s="42" t="s">
        <v>2</v>
      </c>
      <c r="C2569" s="43">
        <v>2010</v>
      </c>
      <c r="D2569" s="42" t="s">
        <v>270</v>
      </c>
      <c r="E2569" s="42" t="s">
        <v>4</v>
      </c>
      <c r="F2569" s="42" t="s">
        <v>11</v>
      </c>
      <c r="G2569" s="43">
        <v>36</v>
      </c>
      <c r="H2569" s="193">
        <v>1.2</v>
      </c>
    </row>
    <row r="2570" spans="1:8" x14ac:dyDescent="0.25">
      <c r="A2570" s="25" t="str">
        <f t="shared" si="42"/>
        <v>Reg2010Placenta - C58FemaleAllEth</v>
      </c>
      <c r="B2570" s="42" t="s">
        <v>2</v>
      </c>
      <c r="C2570" s="43">
        <v>2010</v>
      </c>
      <c r="D2570" s="42" t="s">
        <v>48</v>
      </c>
      <c r="E2570" s="42" t="s">
        <v>4</v>
      </c>
      <c r="F2570" s="42" t="s">
        <v>12</v>
      </c>
      <c r="G2570" s="43">
        <v>1</v>
      </c>
      <c r="H2570" s="193">
        <v>0.1</v>
      </c>
    </row>
    <row r="2571" spans="1:8" x14ac:dyDescent="0.25">
      <c r="A2571" s="25" t="str">
        <f t="shared" si="42"/>
        <v>Reg2010Placenta - C58FemaleMāori</v>
      </c>
      <c r="B2571" s="42" t="s">
        <v>2</v>
      </c>
      <c r="C2571" s="43">
        <v>2010</v>
      </c>
      <c r="D2571" s="42" t="s">
        <v>48</v>
      </c>
      <c r="E2571" s="42" t="s">
        <v>4</v>
      </c>
      <c r="F2571" s="42" t="s">
        <v>10</v>
      </c>
      <c r="G2571" s="43">
        <v>0</v>
      </c>
      <c r="H2571" s="193">
        <v>0</v>
      </c>
    </row>
    <row r="2572" spans="1:8" x14ac:dyDescent="0.25">
      <c r="A2572" s="25" t="str">
        <f t="shared" si="42"/>
        <v>Reg2010Placenta - C58FemaleNon-Māori</v>
      </c>
      <c r="B2572" s="42" t="s">
        <v>2</v>
      </c>
      <c r="C2572" s="43">
        <v>2010</v>
      </c>
      <c r="D2572" s="42" t="s">
        <v>48</v>
      </c>
      <c r="E2572" s="42" t="s">
        <v>4</v>
      </c>
      <c r="F2572" s="42" t="s">
        <v>11</v>
      </c>
      <c r="G2572" s="43">
        <v>1</v>
      </c>
      <c r="H2572" s="193">
        <v>0.1</v>
      </c>
    </row>
    <row r="2573" spans="1:8" x14ac:dyDescent="0.25">
      <c r="A2573" s="25" t="str">
        <f t="shared" si="42"/>
        <v>Reg2010Male genital organs - C60-C63MaleAllEth</v>
      </c>
      <c r="B2573" s="42" t="s">
        <v>2</v>
      </c>
      <c r="C2573" s="43">
        <v>2010</v>
      </c>
      <c r="D2573" s="42" t="s">
        <v>271</v>
      </c>
      <c r="E2573" s="42" t="s">
        <v>5</v>
      </c>
      <c r="F2573" s="42" t="s">
        <v>12</v>
      </c>
      <c r="G2573" s="43">
        <v>3175</v>
      </c>
      <c r="H2573" s="193">
        <v>108.4</v>
      </c>
    </row>
    <row r="2574" spans="1:8" x14ac:dyDescent="0.25">
      <c r="A2574" s="25" t="str">
        <f t="shared" si="42"/>
        <v>Reg2010Male genital organs - C60-C63MaleMāori</v>
      </c>
      <c r="B2574" s="42" t="s">
        <v>2</v>
      </c>
      <c r="C2574" s="43">
        <v>2010</v>
      </c>
      <c r="D2574" s="42" t="s">
        <v>271</v>
      </c>
      <c r="E2574" s="42" t="s">
        <v>5</v>
      </c>
      <c r="F2574" s="42" t="s">
        <v>10</v>
      </c>
      <c r="G2574" s="43">
        <v>205</v>
      </c>
      <c r="H2574" s="193">
        <v>100.2</v>
      </c>
    </row>
    <row r="2575" spans="1:8" x14ac:dyDescent="0.25">
      <c r="A2575" s="25" t="str">
        <f t="shared" si="42"/>
        <v>Reg2010Male genital organs - C60-C63MaleNon-Māori</v>
      </c>
      <c r="B2575" s="42" t="s">
        <v>2</v>
      </c>
      <c r="C2575" s="43">
        <v>2010</v>
      </c>
      <c r="D2575" s="42" t="s">
        <v>271</v>
      </c>
      <c r="E2575" s="42" t="s">
        <v>5</v>
      </c>
      <c r="F2575" s="42" t="s">
        <v>11</v>
      </c>
      <c r="G2575" s="43">
        <v>2970</v>
      </c>
      <c r="H2575" s="193">
        <v>109</v>
      </c>
    </row>
    <row r="2576" spans="1:8" x14ac:dyDescent="0.25">
      <c r="A2576" s="25" t="str">
        <f t="shared" si="42"/>
        <v>Reg2010Penis - C60MaleAllEth</v>
      </c>
      <c r="B2576" s="42" t="s">
        <v>2</v>
      </c>
      <c r="C2576" s="43">
        <v>2010</v>
      </c>
      <c r="D2576" s="42" t="s">
        <v>37</v>
      </c>
      <c r="E2576" s="42" t="s">
        <v>5</v>
      </c>
      <c r="F2576" s="42" t="s">
        <v>12</v>
      </c>
      <c r="G2576" s="43">
        <v>14</v>
      </c>
      <c r="H2576" s="193">
        <v>0.5</v>
      </c>
    </row>
    <row r="2577" spans="1:8" x14ac:dyDescent="0.25">
      <c r="A2577" s="25" t="str">
        <f t="shared" si="42"/>
        <v>Reg2010Penis - C60MaleMāori</v>
      </c>
      <c r="B2577" s="42" t="s">
        <v>2</v>
      </c>
      <c r="C2577" s="43">
        <v>2010</v>
      </c>
      <c r="D2577" s="42" t="s">
        <v>37</v>
      </c>
      <c r="E2577" s="42" t="s">
        <v>5</v>
      </c>
      <c r="F2577" s="42" t="s">
        <v>10</v>
      </c>
      <c r="G2577" s="43">
        <v>0</v>
      </c>
      <c r="H2577" s="193">
        <v>0</v>
      </c>
    </row>
    <row r="2578" spans="1:8" x14ac:dyDescent="0.25">
      <c r="A2578" s="25" t="str">
        <f t="shared" si="42"/>
        <v>Reg2010Penis - C60MaleNon-Māori</v>
      </c>
      <c r="B2578" s="42" t="s">
        <v>2</v>
      </c>
      <c r="C2578" s="43">
        <v>2010</v>
      </c>
      <c r="D2578" s="42" t="s">
        <v>37</v>
      </c>
      <c r="E2578" s="42" t="s">
        <v>5</v>
      </c>
      <c r="F2578" s="42" t="s">
        <v>11</v>
      </c>
      <c r="G2578" s="43">
        <v>14</v>
      </c>
      <c r="H2578" s="193">
        <v>0.5</v>
      </c>
    </row>
    <row r="2579" spans="1:8" x14ac:dyDescent="0.25">
      <c r="A2579" s="25" t="str">
        <f t="shared" si="42"/>
        <v>Reg2010Prostate - C61MaleAllEth</v>
      </c>
      <c r="B2579" s="42" t="s">
        <v>2</v>
      </c>
      <c r="C2579" s="43">
        <v>2010</v>
      </c>
      <c r="D2579" s="42" t="s">
        <v>38</v>
      </c>
      <c r="E2579" s="42" t="s">
        <v>5</v>
      </c>
      <c r="F2579" s="42" t="s">
        <v>12</v>
      </c>
      <c r="G2579" s="43">
        <v>2988</v>
      </c>
      <c r="H2579" s="193">
        <v>99.3</v>
      </c>
    </row>
    <row r="2580" spans="1:8" x14ac:dyDescent="0.25">
      <c r="A2580" s="25" t="str">
        <f t="shared" si="42"/>
        <v>Reg2010Prostate - C61MaleMāori</v>
      </c>
      <c r="B2580" s="42" t="s">
        <v>2</v>
      </c>
      <c r="C2580" s="43">
        <v>2010</v>
      </c>
      <c r="D2580" s="42" t="s">
        <v>38</v>
      </c>
      <c r="E2580" s="42" t="s">
        <v>5</v>
      </c>
      <c r="F2580" s="42" t="s">
        <v>10</v>
      </c>
      <c r="G2580" s="43">
        <v>169</v>
      </c>
      <c r="H2580" s="193">
        <v>87.3</v>
      </c>
    </row>
    <row r="2581" spans="1:8" x14ac:dyDescent="0.25">
      <c r="A2581" s="25" t="str">
        <f t="shared" si="42"/>
        <v>Reg2010Prostate - C61MaleNon-Māori</v>
      </c>
      <c r="B2581" s="42" t="s">
        <v>2</v>
      </c>
      <c r="C2581" s="43">
        <v>2010</v>
      </c>
      <c r="D2581" s="42" t="s">
        <v>38</v>
      </c>
      <c r="E2581" s="42" t="s">
        <v>5</v>
      </c>
      <c r="F2581" s="42" t="s">
        <v>11</v>
      </c>
      <c r="G2581" s="43">
        <v>2819</v>
      </c>
      <c r="H2581" s="193">
        <v>100.7</v>
      </c>
    </row>
    <row r="2582" spans="1:8" x14ac:dyDescent="0.25">
      <c r="A2582" s="25" t="str">
        <f t="shared" si="42"/>
        <v>Reg2010Urinary tract - C64-C68AllSexAllEth</v>
      </c>
      <c r="B2582" s="42" t="s">
        <v>2</v>
      </c>
      <c r="C2582" s="43">
        <v>2010</v>
      </c>
      <c r="D2582" s="42" t="s">
        <v>273</v>
      </c>
      <c r="E2582" s="42" t="s">
        <v>3</v>
      </c>
      <c r="F2582" s="42" t="s">
        <v>12</v>
      </c>
      <c r="G2582" s="43">
        <v>978</v>
      </c>
      <c r="H2582" s="193">
        <v>15</v>
      </c>
    </row>
    <row r="2583" spans="1:8" x14ac:dyDescent="0.25">
      <c r="A2583" s="25" t="str">
        <f t="shared" si="42"/>
        <v>Reg2010Urinary tract - C64-C68AllSexMāori</v>
      </c>
      <c r="B2583" s="42" t="s">
        <v>2</v>
      </c>
      <c r="C2583" s="43">
        <v>2010</v>
      </c>
      <c r="D2583" s="42" t="s">
        <v>273</v>
      </c>
      <c r="E2583" s="42" t="s">
        <v>3</v>
      </c>
      <c r="F2583" s="42" t="s">
        <v>10</v>
      </c>
      <c r="G2583" s="43">
        <v>80</v>
      </c>
      <c r="H2583" s="193">
        <v>17.7</v>
      </c>
    </row>
    <row r="2584" spans="1:8" x14ac:dyDescent="0.25">
      <c r="A2584" s="25" t="str">
        <f t="shared" si="42"/>
        <v>Reg2010Urinary tract - C64-C68AllSexNon-Māori</v>
      </c>
      <c r="B2584" s="42" t="s">
        <v>2</v>
      </c>
      <c r="C2584" s="43">
        <v>2010</v>
      </c>
      <c r="D2584" s="42" t="s">
        <v>273</v>
      </c>
      <c r="E2584" s="42" t="s">
        <v>3</v>
      </c>
      <c r="F2584" s="42" t="s">
        <v>11</v>
      </c>
      <c r="G2584" s="43">
        <v>898</v>
      </c>
      <c r="H2584" s="193">
        <v>14.8</v>
      </c>
    </row>
    <row r="2585" spans="1:8" x14ac:dyDescent="0.25">
      <c r="A2585" s="25" t="str">
        <f t="shared" si="42"/>
        <v>Reg2010Urinary tract - C64-C68FemaleAllEth</v>
      </c>
      <c r="B2585" s="42" t="s">
        <v>2</v>
      </c>
      <c r="C2585" s="43">
        <v>2010</v>
      </c>
      <c r="D2585" s="42" t="s">
        <v>273</v>
      </c>
      <c r="E2585" s="42" t="s">
        <v>4</v>
      </c>
      <c r="F2585" s="42" t="s">
        <v>12</v>
      </c>
      <c r="G2585" s="43">
        <v>309</v>
      </c>
      <c r="H2585" s="193">
        <v>8.9</v>
      </c>
    </row>
    <row r="2586" spans="1:8" x14ac:dyDescent="0.25">
      <c r="A2586" s="25" t="str">
        <f t="shared" si="42"/>
        <v>Reg2010Urinary tract - C64-C68FemaleMāori</v>
      </c>
      <c r="B2586" s="42" t="s">
        <v>2</v>
      </c>
      <c r="C2586" s="43">
        <v>2010</v>
      </c>
      <c r="D2586" s="42" t="s">
        <v>273</v>
      </c>
      <c r="E2586" s="42" t="s">
        <v>4</v>
      </c>
      <c r="F2586" s="42" t="s">
        <v>10</v>
      </c>
      <c r="G2586" s="43">
        <v>27</v>
      </c>
      <c r="H2586" s="193">
        <v>10.7</v>
      </c>
    </row>
    <row r="2587" spans="1:8" x14ac:dyDescent="0.25">
      <c r="A2587" s="25" t="str">
        <f t="shared" si="42"/>
        <v>Reg2010Urinary tract - C64-C68FemaleNon-Māori</v>
      </c>
      <c r="B2587" s="42" t="s">
        <v>2</v>
      </c>
      <c r="C2587" s="43">
        <v>2010</v>
      </c>
      <c r="D2587" s="42" t="s">
        <v>273</v>
      </c>
      <c r="E2587" s="42" t="s">
        <v>4</v>
      </c>
      <c r="F2587" s="42" t="s">
        <v>11</v>
      </c>
      <c r="G2587" s="43">
        <v>282</v>
      </c>
      <c r="H2587" s="193">
        <v>8.8000000000000007</v>
      </c>
    </row>
    <row r="2588" spans="1:8" x14ac:dyDescent="0.25">
      <c r="A2588" s="25" t="str">
        <f t="shared" si="42"/>
        <v>Reg2010Urinary tract - C64-C68MaleAllEth</v>
      </c>
      <c r="B2588" s="42" t="s">
        <v>2</v>
      </c>
      <c r="C2588" s="43">
        <v>2010</v>
      </c>
      <c r="D2588" s="42" t="s">
        <v>273</v>
      </c>
      <c r="E2588" s="42" t="s">
        <v>5</v>
      </c>
      <c r="F2588" s="42" t="s">
        <v>12</v>
      </c>
      <c r="G2588" s="43">
        <v>669</v>
      </c>
      <c r="H2588" s="193">
        <v>22.2</v>
      </c>
    </row>
    <row r="2589" spans="1:8" x14ac:dyDescent="0.25">
      <c r="A2589" s="25" t="str">
        <f t="shared" si="42"/>
        <v>Reg2010Urinary tract - C64-C68MaleMāori</v>
      </c>
      <c r="B2589" s="42" t="s">
        <v>2</v>
      </c>
      <c r="C2589" s="43">
        <v>2010</v>
      </c>
      <c r="D2589" s="42" t="s">
        <v>273</v>
      </c>
      <c r="E2589" s="42" t="s">
        <v>5</v>
      </c>
      <c r="F2589" s="42" t="s">
        <v>10</v>
      </c>
      <c r="G2589" s="43">
        <v>53</v>
      </c>
      <c r="H2589" s="193">
        <v>26.8</v>
      </c>
    </row>
    <row r="2590" spans="1:8" x14ac:dyDescent="0.25">
      <c r="A2590" s="25" t="str">
        <f t="shared" si="42"/>
        <v>Reg2010Urinary tract - C64-C68MaleNon-Māori</v>
      </c>
      <c r="B2590" s="42" t="s">
        <v>2</v>
      </c>
      <c r="C2590" s="43">
        <v>2010</v>
      </c>
      <c r="D2590" s="42" t="s">
        <v>273</v>
      </c>
      <c r="E2590" s="42" t="s">
        <v>5</v>
      </c>
      <c r="F2590" s="42" t="s">
        <v>11</v>
      </c>
      <c r="G2590" s="43">
        <v>616</v>
      </c>
      <c r="H2590" s="193">
        <v>21.8</v>
      </c>
    </row>
    <row r="2591" spans="1:8" x14ac:dyDescent="0.25">
      <c r="A2591" s="25" t="str">
        <f t="shared" si="42"/>
        <v>Reg2010Testis - C62MaleAllEth</v>
      </c>
      <c r="B2591" s="42" t="s">
        <v>2</v>
      </c>
      <c r="C2591" s="43">
        <v>2010</v>
      </c>
      <c r="D2591" s="42" t="s">
        <v>40</v>
      </c>
      <c r="E2591" s="42" t="s">
        <v>5</v>
      </c>
      <c r="F2591" s="42" t="s">
        <v>12</v>
      </c>
      <c r="G2591" s="43">
        <v>166</v>
      </c>
      <c r="H2591" s="193">
        <v>8.3000000000000007</v>
      </c>
    </row>
    <row r="2592" spans="1:8" x14ac:dyDescent="0.25">
      <c r="A2592" s="25" t="str">
        <f t="shared" si="42"/>
        <v>Reg2010Testis - C62MaleMāori</v>
      </c>
      <c r="B2592" s="42" t="s">
        <v>2</v>
      </c>
      <c r="C2592" s="43">
        <v>2010</v>
      </c>
      <c r="D2592" s="42" t="s">
        <v>40</v>
      </c>
      <c r="E2592" s="42" t="s">
        <v>5</v>
      </c>
      <c r="F2592" s="42" t="s">
        <v>10</v>
      </c>
      <c r="G2592" s="43">
        <v>36</v>
      </c>
      <c r="H2592" s="193">
        <v>12.8</v>
      </c>
    </row>
    <row r="2593" spans="1:8" x14ac:dyDescent="0.25">
      <c r="A2593" s="25" t="str">
        <f t="shared" si="42"/>
        <v>Reg2010Testis - C62MaleNon-Māori</v>
      </c>
      <c r="B2593" s="42" t="s">
        <v>2</v>
      </c>
      <c r="C2593" s="43">
        <v>2010</v>
      </c>
      <c r="D2593" s="42" t="s">
        <v>40</v>
      </c>
      <c r="E2593" s="42" t="s">
        <v>5</v>
      </c>
      <c r="F2593" s="42" t="s">
        <v>11</v>
      </c>
      <c r="G2593" s="43">
        <v>130</v>
      </c>
      <c r="H2593" s="193">
        <v>7.5</v>
      </c>
    </row>
    <row r="2594" spans="1:8" x14ac:dyDescent="0.25">
      <c r="A2594" s="25" t="str">
        <f t="shared" si="42"/>
        <v>Reg2010Other male genital organs - C63MaleAllEth</v>
      </c>
      <c r="B2594" s="42" t="s">
        <v>2</v>
      </c>
      <c r="C2594" s="43">
        <v>2010</v>
      </c>
      <c r="D2594" s="42" t="s">
        <v>272</v>
      </c>
      <c r="E2594" s="42" t="s">
        <v>5</v>
      </c>
      <c r="F2594" s="42" t="s">
        <v>12</v>
      </c>
      <c r="G2594" s="43">
        <v>7</v>
      </c>
      <c r="H2594" s="193">
        <v>0.2</v>
      </c>
    </row>
    <row r="2595" spans="1:8" x14ac:dyDescent="0.25">
      <c r="A2595" s="25" t="str">
        <f t="shared" si="42"/>
        <v>Reg2010Other male genital organs - C63MaleMāori</v>
      </c>
      <c r="B2595" s="42" t="s">
        <v>2</v>
      </c>
      <c r="C2595" s="43">
        <v>2010</v>
      </c>
      <c r="D2595" s="42" t="s">
        <v>272</v>
      </c>
      <c r="E2595" s="42" t="s">
        <v>5</v>
      </c>
      <c r="F2595" s="42" t="s">
        <v>10</v>
      </c>
      <c r="G2595" s="43">
        <v>0</v>
      </c>
      <c r="H2595" s="193">
        <v>0</v>
      </c>
    </row>
    <row r="2596" spans="1:8" x14ac:dyDescent="0.25">
      <c r="A2596" s="25" t="str">
        <f t="shared" si="42"/>
        <v>Reg2010Other male genital organs - C63MaleNon-Māori</v>
      </c>
      <c r="B2596" s="42" t="s">
        <v>2</v>
      </c>
      <c r="C2596" s="43">
        <v>2010</v>
      </c>
      <c r="D2596" s="42" t="s">
        <v>272</v>
      </c>
      <c r="E2596" s="42" t="s">
        <v>5</v>
      </c>
      <c r="F2596" s="42" t="s">
        <v>11</v>
      </c>
      <c r="G2596" s="43">
        <v>7</v>
      </c>
      <c r="H2596" s="193">
        <v>0.3</v>
      </c>
    </row>
    <row r="2597" spans="1:8" x14ac:dyDescent="0.25">
      <c r="A2597" s="25" t="str">
        <f t="shared" si="42"/>
        <v>Reg2010Kidney - C64AllSexAllEth</v>
      </c>
      <c r="B2597" s="42" t="s">
        <v>2</v>
      </c>
      <c r="C2597" s="43">
        <v>2010</v>
      </c>
      <c r="D2597" s="42" t="s">
        <v>274</v>
      </c>
      <c r="E2597" s="42" t="s">
        <v>3</v>
      </c>
      <c r="F2597" s="42" t="s">
        <v>12</v>
      </c>
      <c r="G2597" s="43">
        <v>524</v>
      </c>
      <c r="H2597" s="193">
        <v>8.6</v>
      </c>
    </row>
    <row r="2598" spans="1:8" x14ac:dyDescent="0.25">
      <c r="A2598" s="25" t="str">
        <f t="shared" si="42"/>
        <v>Reg2010Kidney - C64AllSexMāori</v>
      </c>
      <c r="B2598" s="42" t="s">
        <v>2</v>
      </c>
      <c r="C2598" s="43">
        <v>2010</v>
      </c>
      <c r="D2598" s="42" t="s">
        <v>274</v>
      </c>
      <c r="E2598" s="42" t="s">
        <v>3</v>
      </c>
      <c r="F2598" s="42" t="s">
        <v>10</v>
      </c>
      <c r="G2598" s="43">
        <v>54</v>
      </c>
      <c r="H2598" s="193">
        <v>11.7</v>
      </c>
    </row>
    <row r="2599" spans="1:8" x14ac:dyDescent="0.25">
      <c r="A2599" s="25" t="str">
        <f t="shared" ref="A2599:A2662" si="43">B2599&amp;C2599&amp;D2599&amp;E2599&amp;F2599</f>
        <v>Reg2010Kidney - C64AllSexNon-Māori</v>
      </c>
      <c r="B2599" s="42" t="s">
        <v>2</v>
      </c>
      <c r="C2599" s="43">
        <v>2010</v>
      </c>
      <c r="D2599" s="42" t="s">
        <v>274</v>
      </c>
      <c r="E2599" s="42" t="s">
        <v>3</v>
      </c>
      <c r="F2599" s="42" t="s">
        <v>11</v>
      </c>
      <c r="G2599" s="43">
        <v>470</v>
      </c>
      <c r="H2599" s="193">
        <v>8.4</v>
      </c>
    </row>
    <row r="2600" spans="1:8" x14ac:dyDescent="0.25">
      <c r="A2600" s="25" t="str">
        <f t="shared" si="43"/>
        <v>Reg2010Kidney - C64FemaleAllEth</v>
      </c>
      <c r="B2600" s="42" t="s">
        <v>2</v>
      </c>
      <c r="C2600" s="43">
        <v>2010</v>
      </c>
      <c r="D2600" s="42" t="s">
        <v>274</v>
      </c>
      <c r="E2600" s="42" t="s">
        <v>4</v>
      </c>
      <c r="F2600" s="42" t="s">
        <v>12</v>
      </c>
      <c r="G2600" s="43">
        <v>183</v>
      </c>
      <c r="H2600" s="193">
        <v>5.7</v>
      </c>
    </row>
    <row r="2601" spans="1:8" x14ac:dyDescent="0.25">
      <c r="A2601" s="25" t="str">
        <f t="shared" si="43"/>
        <v>Reg2010Kidney - C64FemaleMāori</v>
      </c>
      <c r="B2601" s="42" t="s">
        <v>2</v>
      </c>
      <c r="C2601" s="43">
        <v>2010</v>
      </c>
      <c r="D2601" s="42" t="s">
        <v>274</v>
      </c>
      <c r="E2601" s="42" t="s">
        <v>4</v>
      </c>
      <c r="F2601" s="42" t="s">
        <v>10</v>
      </c>
      <c r="G2601" s="43">
        <v>17</v>
      </c>
      <c r="H2601" s="193">
        <v>6.4</v>
      </c>
    </row>
    <row r="2602" spans="1:8" x14ac:dyDescent="0.25">
      <c r="A2602" s="25" t="str">
        <f t="shared" si="43"/>
        <v>Reg2010Kidney - C64FemaleNon-Māori</v>
      </c>
      <c r="B2602" s="42" t="s">
        <v>2</v>
      </c>
      <c r="C2602" s="43">
        <v>2010</v>
      </c>
      <c r="D2602" s="42" t="s">
        <v>274</v>
      </c>
      <c r="E2602" s="42" t="s">
        <v>4</v>
      </c>
      <c r="F2602" s="42" t="s">
        <v>11</v>
      </c>
      <c r="G2602" s="43">
        <v>166</v>
      </c>
      <c r="H2602" s="193">
        <v>5.6</v>
      </c>
    </row>
    <row r="2603" spans="1:8" x14ac:dyDescent="0.25">
      <c r="A2603" s="25" t="str">
        <f t="shared" si="43"/>
        <v>Reg2010Kidney - C64MaleAllEth</v>
      </c>
      <c r="B2603" s="42" t="s">
        <v>2</v>
      </c>
      <c r="C2603" s="43">
        <v>2010</v>
      </c>
      <c r="D2603" s="42" t="s">
        <v>274</v>
      </c>
      <c r="E2603" s="42" t="s">
        <v>5</v>
      </c>
      <c r="F2603" s="42" t="s">
        <v>12</v>
      </c>
      <c r="G2603" s="43">
        <v>341</v>
      </c>
      <c r="H2603" s="193">
        <v>11.9</v>
      </c>
    </row>
    <row r="2604" spans="1:8" x14ac:dyDescent="0.25">
      <c r="A2604" s="25" t="str">
        <f t="shared" si="43"/>
        <v>Reg2010Kidney - C64MaleMāori</v>
      </c>
      <c r="B2604" s="42" t="s">
        <v>2</v>
      </c>
      <c r="C2604" s="43">
        <v>2010</v>
      </c>
      <c r="D2604" s="42" t="s">
        <v>274</v>
      </c>
      <c r="E2604" s="42" t="s">
        <v>5</v>
      </c>
      <c r="F2604" s="42" t="s">
        <v>10</v>
      </c>
      <c r="G2604" s="43">
        <v>37</v>
      </c>
      <c r="H2604" s="193">
        <v>18.3</v>
      </c>
    </row>
    <row r="2605" spans="1:8" x14ac:dyDescent="0.25">
      <c r="A2605" s="25" t="str">
        <f t="shared" si="43"/>
        <v>Reg2010Kidney - C64MaleNon-Māori</v>
      </c>
      <c r="B2605" s="42" t="s">
        <v>2</v>
      </c>
      <c r="C2605" s="43">
        <v>2010</v>
      </c>
      <c r="D2605" s="42" t="s">
        <v>274</v>
      </c>
      <c r="E2605" s="42" t="s">
        <v>5</v>
      </c>
      <c r="F2605" s="42" t="s">
        <v>11</v>
      </c>
      <c r="G2605" s="43">
        <v>304</v>
      </c>
      <c r="H2605" s="193">
        <v>11.5</v>
      </c>
    </row>
    <row r="2606" spans="1:8" x14ac:dyDescent="0.25">
      <c r="A2606" s="25" t="str">
        <f t="shared" si="43"/>
        <v>Reg2010Renal pelvis - C65AllSexAllEth</v>
      </c>
      <c r="B2606" s="42" t="s">
        <v>2</v>
      </c>
      <c r="C2606" s="43">
        <v>2010</v>
      </c>
      <c r="D2606" s="42" t="s">
        <v>275</v>
      </c>
      <c r="E2606" s="42" t="s">
        <v>3</v>
      </c>
      <c r="F2606" s="42" t="s">
        <v>12</v>
      </c>
      <c r="G2606" s="43">
        <v>32</v>
      </c>
      <c r="H2606" s="193">
        <v>0.5</v>
      </c>
    </row>
    <row r="2607" spans="1:8" x14ac:dyDescent="0.25">
      <c r="A2607" s="25" t="str">
        <f t="shared" si="43"/>
        <v>Reg2010Renal pelvis - C65AllSexMāori</v>
      </c>
      <c r="B2607" s="42" t="s">
        <v>2</v>
      </c>
      <c r="C2607" s="43">
        <v>2010</v>
      </c>
      <c r="D2607" s="42" t="s">
        <v>275</v>
      </c>
      <c r="E2607" s="42" t="s">
        <v>3</v>
      </c>
      <c r="F2607" s="42" t="s">
        <v>10</v>
      </c>
      <c r="G2607" s="43">
        <v>2</v>
      </c>
      <c r="H2607" s="193">
        <v>0.5</v>
      </c>
    </row>
    <row r="2608" spans="1:8" x14ac:dyDescent="0.25">
      <c r="A2608" s="25" t="str">
        <f t="shared" si="43"/>
        <v>Reg2010Renal pelvis - C65AllSexNon-Māori</v>
      </c>
      <c r="B2608" s="42" t="s">
        <v>2</v>
      </c>
      <c r="C2608" s="43">
        <v>2010</v>
      </c>
      <c r="D2608" s="42" t="s">
        <v>275</v>
      </c>
      <c r="E2608" s="42" t="s">
        <v>3</v>
      </c>
      <c r="F2608" s="42" t="s">
        <v>11</v>
      </c>
      <c r="G2608" s="43">
        <v>30</v>
      </c>
      <c r="H2608" s="193">
        <v>0.5</v>
      </c>
    </row>
    <row r="2609" spans="1:8" x14ac:dyDescent="0.25">
      <c r="A2609" s="25" t="str">
        <f t="shared" si="43"/>
        <v>Reg2010Renal pelvis - C65FemaleAllEth</v>
      </c>
      <c r="B2609" s="42" t="s">
        <v>2</v>
      </c>
      <c r="C2609" s="43">
        <v>2010</v>
      </c>
      <c r="D2609" s="42" t="s">
        <v>275</v>
      </c>
      <c r="E2609" s="42" t="s">
        <v>4</v>
      </c>
      <c r="F2609" s="42" t="s">
        <v>12</v>
      </c>
      <c r="G2609" s="43">
        <v>15</v>
      </c>
      <c r="H2609" s="193">
        <v>0.4</v>
      </c>
    </row>
    <row r="2610" spans="1:8" x14ac:dyDescent="0.25">
      <c r="A2610" s="25" t="str">
        <f t="shared" si="43"/>
        <v>Reg2010Renal pelvis - C65FemaleMāori</v>
      </c>
      <c r="B2610" s="42" t="s">
        <v>2</v>
      </c>
      <c r="C2610" s="43">
        <v>2010</v>
      </c>
      <c r="D2610" s="42" t="s">
        <v>275</v>
      </c>
      <c r="E2610" s="42" t="s">
        <v>4</v>
      </c>
      <c r="F2610" s="42" t="s">
        <v>10</v>
      </c>
      <c r="G2610" s="43">
        <v>1</v>
      </c>
      <c r="H2610" s="193">
        <v>0.5</v>
      </c>
    </row>
    <row r="2611" spans="1:8" x14ac:dyDescent="0.25">
      <c r="A2611" s="25" t="str">
        <f t="shared" si="43"/>
        <v>Reg2010Renal pelvis - C65FemaleNon-Māori</v>
      </c>
      <c r="B2611" s="42" t="s">
        <v>2</v>
      </c>
      <c r="C2611" s="43">
        <v>2010</v>
      </c>
      <c r="D2611" s="42" t="s">
        <v>275</v>
      </c>
      <c r="E2611" s="42" t="s">
        <v>4</v>
      </c>
      <c r="F2611" s="42" t="s">
        <v>11</v>
      </c>
      <c r="G2611" s="43">
        <v>14</v>
      </c>
      <c r="H2611" s="193">
        <v>0.4</v>
      </c>
    </row>
    <row r="2612" spans="1:8" x14ac:dyDescent="0.25">
      <c r="A2612" s="25" t="str">
        <f t="shared" si="43"/>
        <v>Reg2010Renal pelvis - C65MaleAllEth</v>
      </c>
      <c r="B2612" s="42" t="s">
        <v>2</v>
      </c>
      <c r="C2612" s="43">
        <v>2010</v>
      </c>
      <c r="D2612" s="42" t="s">
        <v>275</v>
      </c>
      <c r="E2612" s="42" t="s">
        <v>5</v>
      </c>
      <c r="F2612" s="42" t="s">
        <v>12</v>
      </c>
      <c r="G2612" s="43">
        <v>17</v>
      </c>
      <c r="H2612" s="193">
        <v>0.5</v>
      </c>
    </row>
    <row r="2613" spans="1:8" x14ac:dyDescent="0.25">
      <c r="A2613" s="25" t="str">
        <f t="shared" si="43"/>
        <v>Reg2010Renal pelvis - C65MaleMāori</v>
      </c>
      <c r="B2613" s="42" t="s">
        <v>2</v>
      </c>
      <c r="C2613" s="43">
        <v>2010</v>
      </c>
      <c r="D2613" s="42" t="s">
        <v>275</v>
      </c>
      <c r="E2613" s="42" t="s">
        <v>5</v>
      </c>
      <c r="F2613" s="42" t="s">
        <v>10</v>
      </c>
      <c r="G2613" s="43">
        <v>1</v>
      </c>
      <c r="H2613" s="193">
        <v>0.3</v>
      </c>
    </row>
    <row r="2614" spans="1:8" x14ac:dyDescent="0.25">
      <c r="A2614" s="25" t="str">
        <f t="shared" si="43"/>
        <v>Reg2010Renal pelvis - C65MaleNon-Māori</v>
      </c>
      <c r="B2614" s="42" t="s">
        <v>2</v>
      </c>
      <c r="C2614" s="43">
        <v>2010</v>
      </c>
      <c r="D2614" s="42" t="s">
        <v>275</v>
      </c>
      <c r="E2614" s="42" t="s">
        <v>5</v>
      </c>
      <c r="F2614" s="42" t="s">
        <v>11</v>
      </c>
      <c r="G2614" s="43">
        <v>16</v>
      </c>
      <c r="H2614" s="193">
        <v>0.5</v>
      </c>
    </row>
    <row r="2615" spans="1:8" x14ac:dyDescent="0.25">
      <c r="A2615" s="25" t="str">
        <f t="shared" si="43"/>
        <v>Reg2010Ureter - C66AllSexAllEth</v>
      </c>
      <c r="B2615" s="42" t="s">
        <v>2</v>
      </c>
      <c r="C2615" s="43">
        <v>2010</v>
      </c>
      <c r="D2615" s="42" t="s">
        <v>43</v>
      </c>
      <c r="E2615" s="42" t="s">
        <v>3</v>
      </c>
      <c r="F2615" s="42" t="s">
        <v>12</v>
      </c>
      <c r="G2615" s="43">
        <v>13</v>
      </c>
      <c r="H2615" s="193">
        <v>0.2</v>
      </c>
    </row>
    <row r="2616" spans="1:8" x14ac:dyDescent="0.25">
      <c r="A2616" s="25" t="str">
        <f t="shared" si="43"/>
        <v>Reg2010Ureter - C66AllSexMāori</v>
      </c>
      <c r="B2616" s="42" t="s">
        <v>2</v>
      </c>
      <c r="C2616" s="43">
        <v>2010</v>
      </c>
      <c r="D2616" s="42" t="s">
        <v>43</v>
      </c>
      <c r="E2616" s="42" t="s">
        <v>3</v>
      </c>
      <c r="F2616" s="42" t="s">
        <v>10</v>
      </c>
      <c r="G2616" s="43">
        <v>1</v>
      </c>
      <c r="H2616" s="193">
        <v>0.2</v>
      </c>
    </row>
    <row r="2617" spans="1:8" x14ac:dyDescent="0.25">
      <c r="A2617" s="25" t="str">
        <f t="shared" si="43"/>
        <v>Reg2010Ureter - C66AllSexNon-Māori</v>
      </c>
      <c r="B2617" s="42" t="s">
        <v>2</v>
      </c>
      <c r="C2617" s="43">
        <v>2010</v>
      </c>
      <c r="D2617" s="42" t="s">
        <v>43</v>
      </c>
      <c r="E2617" s="42" t="s">
        <v>3</v>
      </c>
      <c r="F2617" s="42" t="s">
        <v>11</v>
      </c>
      <c r="G2617" s="43">
        <v>12</v>
      </c>
      <c r="H2617" s="193">
        <v>0.2</v>
      </c>
    </row>
    <row r="2618" spans="1:8" x14ac:dyDescent="0.25">
      <c r="A2618" s="25" t="str">
        <f t="shared" si="43"/>
        <v>Reg2010Ureter - C66FemaleAllEth</v>
      </c>
      <c r="B2618" s="42" t="s">
        <v>2</v>
      </c>
      <c r="C2618" s="43">
        <v>2010</v>
      </c>
      <c r="D2618" s="42" t="s">
        <v>43</v>
      </c>
      <c r="E2618" s="42" t="s">
        <v>4</v>
      </c>
      <c r="F2618" s="42" t="s">
        <v>12</v>
      </c>
      <c r="G2618" s="43">
        <v>4</v>
      </c>
      <c r="H2618" s="193">
        <v>0.1</v>
      </c>
    </row>
    <row r="2619" spans="1:8" x14ac:dyDescent="0.25">
      <c r="A2619" s="25" t="str">
        <f t="shared" si="43"/>
        <v>Reg2010Ureter - C66FemaleMāori</v>
      </c>
      <c r="B2619" s="42" t="s">
        <v>2</v>
      </c>
      <c r="C2619" s="43">
        <v>2010</v>
      </c>
      <c r="D2619" s="42" t="s">
        <v>43</v>
      </c>
      <c r="E2619" s="42" t="s">
        <v>4</v>
      </c>
      <c r="F2619" s="42" t="s">
        <v>10</v>
      </c>
      <c r="G2619" s="43">
        <v>0</v>
      </c>
      <c r="H2619" s="193">
        <v>0</v>
      </c>
    </row>
    <row r="2620" spans="1:8" x14ac:dyDescent="0.25">
      <c r="A2620" s="25" t="str">
        <f t="shared" si="43"/>
        <v>Reg2010Ureter - C66FemaleNon-Māori</v>
      </c>
      <c r="B2620" s="42" t="s">
        <v>2</v>
      </c>
      <c r="C2620" s="43">
        <v>2010</v>
      </c>
      <c r="D2620" s="42" t="s">
        <v>43</v>
      </c>
      <c r="E2620" s="42" t="s">
        <v>4</v>
      </c>
      <c r="F2620" s="42" t="s">
        <v>11</v>
      </c>
      <c r="G2620" s="43">
        <v>4</v>
      </c>
      <c r="H2620" s="193">
        <v>0.1</v>
      </c>
    </row>
    <row r="2621" spans="1:8" x14ac:dyDescent="0.25">
      <c r="A2621" s="25" t="str">
        <f t="shared" si="43"/>
        <v>Reg2010Ureter - C66MaleAllEth</v>
      </c>
      <c r="B2621" s="42" t="s">
        <v>2</v>
      </c>
      <c r="C2621" s="43">
        <v>2010</v>
      </c>
      <c r="D2621" s="42" t="s">
        <v>43</v>
      </c>
      <c r="E2621" s="42" t="s">
        <v>5</v>
      </c>
      <c r="F2621" s="42" t="s">
        <v>12</v>
      </c>
      <c r="G2621" s="43">
        <v>9</v>
      </c>
      <c r="H2621" s="193">
        <v>0.3</v>
      </c>
    </row>
    <row r="2622" spans="1:8" x14ac:dyDescent="0.25">
      <c r="A2622" s="25" t="str">
        <f t="shared" si="43"/>
        <v>Reg2010Ureter - C66MaleMāori</v>
      </c>
      <c r="B2622" s="42" t="s">
        <v>2</v>
      </c>
      <c r="C2622" s="43">
        <v>2010</v>
      </c>
      <c r="D2622" s="42" t="s">
        <v>43</v>
      </c>
      <c r="E2622" s="42" t="s">
        <v>5</v>
      </c>
      <c r="F2622" s="42" t="s">
        <v>10</v>
      </c>
      <c r="G2622" s="43">
        <v>1</v>
      </c>
      <c r="H2622" s="193">
        <v>0.5</v>
      </c>
    </row>
    <row r="2623" spans="1:8" x14ac:dyDescent="0.25">
      <c r="A2623" s="25" t="str">
        <f t="shared" si="43"/>
        <v>Reg2010Ureter - C66MaleNon-Māori</v>
      </c>
      <c r="B2623" s="42" t="s">
        <v>2</v>
      </c>
      <c r="C2623" s="43">
        <v>2010</v>
      </c>
      <c r="D2623" s="42" t="s">
        <v>43</v>
      </c>
      <c r="E2623" s="42" t="s">
        <v>5</v>
      </c>
      <c r="F2623" s="42" t="s">
        <v>11</v>
      </c>
      <c r="G2623" s="43">
        <v>8</v>
      </c>
      <c r="H2623" s="193">
        <v>0.3</v>
      </c>
    </row>
    <row r="2624" spans="1:8" x14ac:dyDescent="0.25">
      <c r="A2624" s="25" t="str">
        <f t="shared" si="43"/>
        <v>Reg2010Eye, brain and other parts of central nervous system - C69-C72AllSexAllEth</v>
      </c>
      <c r="B2624" s="42" t="s">
        <v>2</v>
      </c>
      <c r="C2624" s="43">
        <v>2010</v>
      </c>
      <c r="D2624" s="42" t="s">
        <v>277</v>
      </c>
      <c r="E2624" s="42" t="s">
        <v>3</v>
      </c>
      <c r="F2624" s="42" t="s">
        <v>12</v>
      </c>
      <c r="G2624" s="43">
        <v>395</v>
      </c>
      <c r="H2624" s="193">
        <v>7.2</v>
      </c>
    </row>
    <row r="2625" spans="1:8" x14ac:dyDescent="0.25">
      <c r="A2625" s="25" t="str">
        <f t="shared" si="43"/>
        <v>Reg2010Eye, brain and other parts of central nervous system - C69-C72AllSexMāori</v>
      </c>
      <c r="B2625" s="42" t="s">
        <v>2</v>
      </c>
      <c r="C2625" s="43">
        <v>2010</v>
      </c>
      <c r="D2625" s="42" t="s">
        <v>277</v>
      </c>
      <c r="E2625" s="42" t="s">
        <v>3</v>
      </c>
      <c r="F2625" s="42" t="s">
        <v>10</v>
      </c>
      <c r="G2625" s="43">
        <v>33</v>
      </c>
      <c r="H2625" s="193">
        <v>6</v>
      </c>
    </row>
    <row r="2626" spans="1:8" x14ac:dyDescent="0.25">
      <c r="A2626" s="25" t="str">
        <f t="shared" si="43"/>
        <v>Reg2010Eye, brain and other parts of central nervous system - C69-C72AllSexNon-Māori</v>
      </c>
      <c r="B2626" s="42" t="s">
        <v>2</v>
      </c>
      <c r="C2626" s="43">
        <v>2010</v>
      </c>
      <c r="D2626" s="42" t="s">
        <v>277</v>
      </c>
      <c r="E2626" s="42" t="s">
        <v>3</v>
      </c>
      <c r="F2626" s="42" t="s">
        <v>11</v>
      </c>
      <c r="G2626" s="43">
        <v>362</v>
      </c>
      <c r="H2626" s="193">
        <v>7.3</v>
      </c>
    </row>
    <row r="2627" spans="1:8" x14ac:dyDescent="0.25">
      <c r="A2627" s="25" t="str">
        <f t="shared" si="43"/>
        <v>Reg2010Eye, brain and other parts of central nervous system - C69-C72FemaleAllEth</v>
      </c>
      <c r="B2627" s="42" t="s">
        <v>2</v>
      </c>
      <c r="C2627" s="43">
        <v>2010</v>
      </c>
      <c r="D2627" s="42" t="s">
        <v>277</v>
      </c>
      <c r="E2627" s="42" t="s">
        <v>4</v>
      </c>
      <c r="F2627" s="42" t="s">
        <v>12</v>
      </c>
      <c r="G2627" s="43">
        <v>170</v>
      </c>
      <c r="H2627" s="193">
        <v>5.9</v>
      </c>
    </row>
    <row r="2628" spans="1:8" x14ac:dyDescent="0.25">
      <c r="A2628" s="25" t="str">
        <f t="shared" si="43"/>
        <v>Reg2010Eye, brain and other parts of central nervous system - C69-C72FemaleMāori</v>
      </c>
      <c r="B2628" s="42" t="s">
        <v>2</v>
      </c>
      <c r="C2628" s="43">
        <v>2010</v>
      </c>
      <c r="D2628" s="42" t="s">
        <v>277</v>
      </c>
      <c r="E2628" s="42" t="s">
        <v>4</v>
      </c>
      <c r="F2628" s="42" t="s">
        <v>10</v>
      </c>
      <c r="G2628" s="43">
        <v>13</v>
      </c>
      <c r="H2628" s="193">
        <v>4.7</v>
      </c>
    </row>
    <row r="2629" spans="1:8" x14ac:dyDescent="0.25">
      <c r="A2629" s="25" t="str">
        <f t="shared" si="43"/>
        <v>Reg2010Eye, brain and other parts of central nervous system - C69-C72FemaleNon-Māori</v>
      </c>
      <c r="B2629" s="42" t="s">
        <v>2</v>
      </c>
      <c r="C2629" s="43">
        <v>2010</v>
      </c>
      <c r="D2629" s="42" t="s">
        <v>277</v>
      </c>
      <c r="E2629" s="42" t="s">
        <v>4</v>
      </c>
      <c r="F2629" s="42" t="s">
        <v>11</v>
      </c>
      <c r="G2629" s="43">
        <v>157</v>
      </c>
      <c r="H2629" s="193">
        <v>6</v>
      </c>
    </row>
    <row r="2630" spans="1:8" x14ac:dyDescent="0.25">
      <c r="A2630" s="25" t="str">
        <f t="shared" si="43"/>
        <v>Reg2010Eye, brain and other parts of central nervous system - C69-C72MaleAllEth</v>
      </c>
      <c r="B2630" s="42" t="s">
        <v>2</v>
      </c>
      <c r="C2630" s="43">
        <v>2010</v>
      </c>
      <c r="D2630" s="42" t="s">
        <v>277</v>
      </c>
      <c r="E2630" s="42" t="s">
        <v>5</v>
      </c>
      <c r="F2630" s="42" t="s">
        <v>12</v>
      </c>
      <c r="G2630" s="43">
        <v>225</v>
      </c>
      <c r="H2630" s="193">
        <v>8.6</v>
      </c>
    </row>
    <row r="2631" spans="1:8" x14ac:dyDescent="0.25">
      <c r="A2631" s="25" t="str">
        <f t="shared" si="43"/>
        <v>Reg2010Eye, brain and other parts of central nervous system - C69-C72MaleMāori</v>
      </c>
      <c r="B2631" s="42" t="s">
        <v>2</v>
      </c>
      <c r="C2631" s="43">
        <v>2010</v>
      </c>
      <c r="D2631" s="42" t="s">
        <v>277</v>
      </c>
      <c r="E2631" s="42" t="s">
        <v>5</v>
      </c>
      <c r="F2631" s="42" t="s">
        <v>10</v>
      </c>
      <c r="G2631" s="43">
        <v>20</v>
      </c>
      <c r="H2631" s="193">
        <v>7.3</v>
      </c>
    </row>
    <row r="2632" spans="1:8" x14ac:dyDescent="0.25">
      <c r="A2632" s="25" t="str">
        <f t="shared" si="43"/>
        <v>Reg2010Eye, brain and other parts of central nervous system - C69-C72MaleNon-Māori</v>
      </c>
      <c r="B2632" s="42" t="s">
        <v>2</v>
      </c>
      <c r="C2632" s="43">
        <v>2010</v>
      </c>
      <c r="D2632" s="42" t="s">
        <v>277</v>
      </c>
      <c r="E2632" s="42" t="s">
        <v>5</v>
      </c>
      <c r="F2632" s="42" t="s">
        <v>11</v>
      </c>
      <c r="G2632" s="43">
        <v>205</v>
      </c>
      <c r="H2632" s="193">
        <v>8.6999999999999993</v>
      </c>
    </row>
    <row r="2633" spans="1:8" x14ac:dyDescent="0.25">
      <c r="A2633" s="25" t="str">
        <f t="shared" si="43"/>
        <v>Reg2010Bladder - C67AllSexAllEth</v>
      </c>
      <c r="B2633" s="42" t="s">
        <v>2</v>
      </c>
      <c r="C2633" s="43">
        <v>2010</v>
      </c>
      <c r="D2633" s="42" t="s">
        <v>19</v>
      </c>
      <c r="E2633" s="42" t="s">
        <v>3</v>
      </c>
      <c r="F2633" s="42" t="s">
        <v>12</v>
      </c>
      <c r="G2633" s="43">
        <v>389</v>
      </c>
      <c r="H2633" s="193">
        <v>5.5</v>
      </c>
    </row>
    <row r="2634" spans="1:8" x14ac:dyDescent="0.25">
      <c r="A2634" s="25" t="str">
        <f t="shared" si="43"/>
        <v>Reg2010Bladder - C67AllSexMāori</v>
      </c>
      <c r="B2634" s="42" t="s">
        <v>2</v>
      </c>
      <c r="C2634" s="43">
        <v>2010</v>
      </c>
      <c r="D2634" s="42" t="s">
        <v>19</v>
      </c>
      <c r="E2634" s="42" t="s">
        <v>3</v>
      </c>
      <c r="F2634" s="42" t="s">
        <v>10</v>
      </c>
      <c r="G2634" s="43">
        <v>23</v>
      </c>
      <c r="H2634" s="193">
        <v>5.3</v>
      </c>
    </row>
    <row r="2635" spans="1:8" x14ac:dyDescent="0.25">
      <c r="A2635" s="25" t="str">
        <f t="shared" si="43"/>
        <v>Reg2010Bladder - C67AllSexNon-Māori</v>
      </c>
      <c r="B2635" s="42" t="s">
        <v>2</v>
      </c>
      <c r="C2635" s="43">
        <v>2010</v>
      </c>
      <c r="D2635" s="42" t="s">
        <v>19</v>
      </c>
      <c r="E2635" s="42" t="s">
        <v>3</v>
      </c>
      <c r="F2635" s="42" t="s">
        <v>11</v>
      </c>
      <c r="G2635" s="43">
        <v>366</v>
      </c>
      <c r="H2635" s="193">
        <v>5.4</v>
      </c>
    </row>
    <row r="2636" spans="1:8" x14ac:dyDescent="0.25">
      <c r="A2636" s="25" t="str">
        <f t="shared" si="43"/>
        <v>Reg2010Bladder - C67FemaleAllEth</v>
      </c>
      <c r="B2636" s="42" t="s">
        <v>2</v>
      </c>
      <c r="C2636" s="43">
        <v>2010</v>
      </c>
      <c r="D2636" s="42" t="s">
        <v>19</v>
      </c>
      <c r="E2636" s="42" t="s">
        <v>4</v>
      </c>
      <c r="F2636" s="42" t="s">
        <v>12</v>
      </c>
      <c r="G2636" s="43">
        <v>103</v>
      </c>
      <c r="H2636" s="193">
        <v>2.6</v>
      </c>
    </row>
    <row r="2637" spans="1:8" x14ac:dyDescent="0.25">
      <c r="A2637" s="25" t="str">
        <f t="shared" si="43"/>
        <v>Reg2010Bladder - C67FemaleMāori</v>
      </c>
      <c r="B2637" s="42" t="s">
        <v>2</v>
      </c>
      <c r="C2637" s="43">
        <v>2010</v>
      </c>
      <c r="D2637" s="42" t="s">
        <v>19</v>
      </c>
      <c r="E2637" s="42" t="s">
        <v>4</v>
      </c>
      <c r="F2637" s="42" t="s">
        <v>10</v>
      </c>
      <c r="G2637" s="43">
        <v>9</v>
      </c>
      <c r="H2637" s="193">
        <v>3.8</v>
      </c>
    </row>
    <row r="2638" spans="1:8" x14ac:dyDescent="0.25">
      <c r="A2638" s="25" t="str">
        <f t="shared" si="43"/>
        <v>Reg2010Bladder - C67FemaleNon-Māori</v>
      </c>
      <c r="B2638" s="42" t="s">
        <v>2</v>
      </c>
      <c r="C2638" s="43">
        <v>2010</v>
      </c>
      <c r="D2638" s="42" t="s">
        <v>19</v>
      </c>
      <c r="E2638" s="42" t="s">
        <v>4</v>
      </c>
      <c r="F2638" s="42" t="s">
        <v>11</v>
      </c>
      <c r="G2638" s="43">
        <v>94</v>
      </c>
      <c r="H2638" s="193">
        <v>2.5</v>
      </c>
    </row>
    <row r="2639" spans="1:8" x14ac:dyDescent="0.25">
      <c r="A2639" s="25" t="str">
        <f t="shared" si="43"/>
        <v>Reg2010Bladder - C67MaleAllEth</v>
      </c>
      <c r="B2639" s="42" t="s">
        <v>2</v>
      </c>
      <c r="C2639" s="43">
        <v>2010</v>
      </c>
      <c r="D2639" s="42" t="s">
        <v>19</v>
      </c>
      <c r="E2639" s="42" t="s">
        <v>5</v>
      </c>
      <c r="F2639" s="42" t="s">
        <v>12</v>
      </c>
      <c r="G2639" s="43">
        <v>286</v>
      </c>
      <c r="H2639" s="193">
        <v>9</v>
      </c>
    </row>
    <row r="2640" spans="1:8" x14ac:dyDescent="0.25">
      <c r="A2640" s="25" t="str">
        <f t="shared" si="43"/>
        <v>Reg2010Bladder - C67MaleMāori</v>
      </c>
      <c r="B2640" s="42" t="s">
        <v>2</v>
      </c>
      <c r="C2640" s="43">
        <v>2010</v>
      </c>
      <c r="D2640" s="42" t="s">
        <v>19</v>
      </c>
      <c r="E2640" s="42" t="s">
        <v>5</v>
      </c>
      <c r="F2640" s="42" t="s">
        <v>10</v>
      </c>
      <c r="G2640" s="43">
        <v>14</v>
      </c>
      <c r="H2640" s="193">
        <v>7.6</v>
      </c>
    </row>
    <row r="2641" spans="1:8" x14ac:dyDescent="0.25">
      <c r="A2641" s="25" t="str">
        <f t="shared" si="43"/>
        <v>Reg2010Bladder - C67MaleNon-Māori</v>
      </c>
      <c r="B2641" s="42" t="s">
        <v>2</v>
      </c>
      <c r="C2641" s="43">
        <v>2010</v>
      </c>
      <c r="D2641" s="42" t="s">
        <v>19</v>
      </c>
      <c r="E2641" s="42" t="s">
        <v>5</v>
      </c>
      <c r="F2641" s="42" t="s">
        <v>11</v>
      </c>
      <c r="G2641" s="43">
        <v>272</v>
      </c>
      <c r="H2641" s="193">
        <v>8.9</v>
      </c>
    </row>
    <row r="2642" spans="1:8" x14ac:dyDescent="0.25">
      <c r="A2642" s="25" t="str">
        <f t="shared" si="43"/>
        <v>Reg2010Other urinary organs - C68AllSexAllEth</v>
      </c>
      <c r="B2642" s="42" t="s">
        <v>2</v>
      </c>
      <c r="C2642" s="43">
        <v>2010</v>
      </c>
      <c r="D2642" s="42" t="s">
        <v>276</v>
      </c>
      <c r="E2642" s="42" t="s">
        <v>3</v>
      </c>
      <c r="F2642" s="42" t="s">
        <v>12</v>
      </c>
      <c r="G2642" s="43">
        <v>20</v>
      </c>
      <c r="H2642" s="193">
        <v>0.3</v>
      </c>
    </row>
    <row r="2643" spans="1:8" x14ac:dyDescent="0.25">
      <c r="A2643" s="25" t="str">
        <f t="shared" si="43"/>
        <v>Reg2010Other urinary organs - C68AllSexMāori</v>
      </c>
      <c r="B2643" s="42" t="s">
        <v>2</v>
      </c>
      <c r="C2643" s="43">
        <v>2010</v>
      </c>
      <c r="D2643" s="42" t="s">
        <v>276</v>
      </c>
      <c r="E2643" s="42" t="s">
        <v>3</v>
      </c>
      <c r="F2643" s="42" t="s">
        <v>10</v>
      </c>
      <c r="G2643" s="43">
        <v>0</v>
      </c>
      <c r="H2643" s="193">
        <v>0</v>
      </c>
    </row>
    <row r="2644" spans="1:8" x14ac:dyDescent="0.25">
      <c r="A2644" s="25" t="str">
        <f t="shared" si="43"/>
        <v>Reg2010Other urinary organs - C68AllSexNon-Māori</v>
      </c>
      <c r="B2644" s="42" t="s">
        <v>2</v>
      </c>
      <c r="C2644" s="43">
        <v>2010</v>
      </c>
      <c r="D2644" s="42" t="s">
        <v>276</v>
      </c>
      <c r="E2644" s="42" t="s">
        <v>3</v>
      </c>
      <c r="F2644" s="42" t="s">
        <v>11</v>
      </c>
      <c r="G2644" s="43">
        <v>20</v>
      </c>
      <c r="H2644" s="193">
        <v>0.3</v>
      </c>
    </row>
    <row r="2645" spans="1:8" x14ac:dyDescent="0.25">
      <c r="A2645" s="25" t="str">
        <f t="shared" si="43"/>
        <v>Reg2010Other urinary organs - C68FemaleAllEth</v>
      </c>
      <c r="B2645" s="42" t="s">
        <v>2</v>
      </c>
      <c r="C2645" s="43">
        <v>2010</v>
      </c>
      <c r="D2645" s="42" t="s">
        <v>276</v>
      </c>
      <c r="E2645" s="42" t="s">
        <v>4</v>
      </c>
      <c r="F2645" s="42" t="s">
        <v>12</v>
      </c>
      <c r="G2645" s="43">
        <v>4</v>
      </c>
      <c r="H2645" s="193">
        <v>0.1</v>
      </c>
    </row>
    <row r="2646" spans="1:8" x14ac:dyDescent="0.25">
      <c r="A2646" s="25" t="str">
        <f t="shared" si="43"/>
        <v>Reg2010Other urinary organs - C68FemaleMāori</v>
      </c>
      <c r="B2646" s="42" t="s">
        <v>2</v>
      </c>
      <c r="C2646" s="43">
        <v>2010</v>
      </c>
      <c r="D2646" s="42" t="s">
        <v>276</v>
      </c>
      <c r="E2646" s="42" t="s">
        <v>4</v>
      </c>
      <c r="F2646" s="42" t="s">
        <v>10</v>
      </c>
      <c r="G2646" s="43">
        <v>0</v>
      </c>
      <c r="H2646" s="193">
        <v>0</v>
      </c>
    </row>
    <row r="2647" spans="1:8" x14ac:dyDescent="0.25">
      <c r="A2647" s="25" t="str">
        <f t="shared" si="43"/>
        <v>Reg2010Other urinary organs - C68FemaleNon-Māori</v>
      </c>
      <c r="B2647" s="42" t="s">
        <v>2</v>
      </c>
      <c r="C2647" s="43">
        <v>2010</v>
      </c>
      <c r="D2647" s="42" t="s">
        <v>276</v>
      </c>
      <c r="E2647" s="42" t="s">
        <v>4</v>
      </c>
      <c r="F2647" s="42" t="s">
        <v>11</v>
      </c>
      <c r="G2647" s="43">
        <v>4</v>
      </c>
      <c r="H2647" s="193">
        <v>0.1</v>
      </c>
    </row>
    <row r="2648" spans="1:8" x14ac:dyDescent="0.25">
      <c r="A2648" s="25" t="str">
        <f t="shared" si="43"/>
        <v>Reg2010Other urinary organs - C68MaleAllEth</v>
      </c>
      <c r="B2648" s="42" t="s">
        <v>2</v>
      </c>
      <c r="C2648" s="43">
        <v>2010</v>
      </c>
      <c r="D2648" s="42" t="s">
        <v>276</v>
      </c>
      <c r="E2648" s="42" t="s">
        <v>5</v>
      </c>
      <c r="F2648" s="42" t="s">
        <v>12</v>
      </c>
      <c r="G2648" s="43">
        <v>16</v>
      </c>
      <c r="H2648" s="193">
        <v>0.5</v>
      </c>
    </row>
    <row r="2649" spans="1:8" x14ac:dyDescent="0.25">
      <c r="A2649" s="25" t="str">
        <f t="shared" si="43"/>
        <v>Reg2010Other urinary organs - C68MaleMāori</v>
      </c>
      <c r="B2649" s="42" t="s">
        <v>2</v>
      </c>
      <c r="C2649" s="43">
        <v>2010</v>
      </c>
      <c r="D2649" s="42" t="s">
        <v>276</v>
      </c>
      <c r="E2649" s="42" t="s">
        <v>5</v>
      </c>
      <c r="F2649" s="42" t="s">
        <v>10</v>
      </c>
      <c r="G2649" s="43">
        <v>0</v>
      </c>
      <c r="H2649" s="193">
        <v>0</v>
      </c>
    </row>
    <row r="2650" spans="1:8" x14ac:dyDescent="0.25">
      <c r="A2650" s="25" t="str">
        <f t="shared" si="43"/>
        <v>Reg2010Other urinary organs - C68MaleNon-Māori</v>
      </c>
      <c r="B2650" s="42" t="s">
        <v>2</v>
      </c>
      <c r="C2650" s="43">
        <v>2010</v>
      </c>
      <c r="D2650" s="42" t="s">
        <v>276</v>
      </c>
      <c r="E2650" s="42" t="s">
        <v>5</v>
      </c>
      <c r="F2650" s="42" t="s">
        <v>11</v>
      </c>
      <c r="G2650" s="43">
        <v>16</v>
      </c>
      <c r="H2650" s="193">
        <v>0.5</v>
      </c>
    </row>
    <row r="2651" spans="1:8" x14ac:dyDescent="0.25">
      <c r="A2651" s="25" t="str">
        <f t="shared" si="43"/>
        <v>Reg2010Eye - C69AllSexAllEth</v>
      </c>
      <c r="B2651" s="42" t="s">
        <v>2</v>
      </c>
      <c r="C2651" s="43">
        <v>2010</v>
      </c>
      <c r="D2651" s="42" t="s">
        <v>278</v>
      </c>
      <c r="E2651" s="42" t="s">
        <v>3</v>
      </c>
      <c r="F2651" s="42" t="s">
        <v>12</v>
      </c>
      <c r="G2651" s="43">
        <v>63</v>
      </c>
      <c r="H2651" s="193">
        <v>1.1000000000000001</v>
      </c>
    </row>
    <row r="2652" spans="1:8" x14ac:dyDescent="0.25">
      <c r="A2652" s="25" t="str">
        <f t="shared" si="43"/>
        <v>Reg2010Eye - C69AllSexMāori</v>
      </c>
      <c r="B2652" s="42" t="s">
        <v>2</v>
      </c>
      <c r="C2652" s="43">
        <v>2010</v>
      </c>
      <c r="D2652" s="42" t="s">
        <v>278</v>
      </c>
      <c r="E2652" s="42" t="s">
        <v>3</v>
      </c>
      <c r="F2652" s="42" t="s">
        <v>10</v>
      </c>
      <c r="G2652" s="43">
        <v>2</v>
      </c>
      <c r="H2652" s="193">
        <v>0.3</v>
      </c>
    </row>
    <row r="2653" spans="1:8" x14ac:dyDescent="0.25">
      <c r="A2653" s="25" t="str">
        <f t="shared" si="43"/>
        <v>Reg2010Eye - C69AllSexNon-Māori</v>
      </c>
      <c r="B2653" s="42" t="s">
        <v>2</v>
      </c>
      <c r="C2653" s="43">
        <v>2010</v>
      </c>
      <c r="D2653" s="42" t="s">
        <v>278</v>
      </c>
      <c r="E2653" s="42" t="s">
        <v>3</v>
      </c>
      <c r="F2653" s="42" t="s">
        <v>11</v>
      </c>
      <c r="G2653" s="43">
        <v>61</v>
      </c>
      <c r="H2653" s="193">
        <v>1.1000000000000001</v>
      </c>
    </row>
    <row r="2654" spans="1:8" x14ac:dyDescent="0.25">
      <c r="A2654" s="25" t="str">
        <f t="shared" si="43"/>
        <v>Reg2010Eye - C69FemaleAllEth</v>
      </c>
      <c r="B2654" s="42" t="s">
        <v>2</v>
      </c>
      <c r="C2654" s="43">
        <v>2010</v>
      </c>
      <c r="D2654" s="42" t="s">
        <v>278</v>
      </c>
      <c r="E2654" s="42" t="s">
        <v>4</v>
      </c>
      <c r="F2654" s="42" t="s">
        <v>12</v>
      </c>
      <c r="G2654" s="43">
        <v>33</v>
      </c>
      <c r="H2654" s="193">
        <v>1.1000000000000001</v>
      </c>
    </row>
    <row r="2655" spans="1:8" x14ac:dyDescent="0.25">
      <c r="A2655" s="25" t="str">
        <f t="shared" si="43"/>
        <v>Reg2010Eye - C69FemaleMāori</v>
      </c>
      <c r="B2655" s="42" t="s">
        <v>2</v>
      </c>
      <c r="C2655" s="43">
        <v>2010</v>
      </c>
      <c r="D2655" s="42" t="s">
        <v>278</v>
      </c>
      <c r="E2655" s="42" t="s">
        <v>4</v>
      </c>
      <c r="F2655" s="42" t="s">
        <v>10</v>
      </c>
      <c r="G2655" s="43">
        <v>2</v>
      </c>
      <c r="H2655" s="193">
        <v>0.6</v>
      </c>
    </row>
    <row r="2656" spans="1:8" x14ac:dyDescent="0.25">
      <c r="A2656" s="25" t="str">
        <f t="shared" si="43"/>
        <v>Reg2010Eye - C69FemaleNon-Māori</v>
      </c>
      <c r="B2656" s="42" t="s">
        <v>2</v>
      </c>
      <c r="C2656" s="43">
        <v>2010</v>
      </c>
      <c r="D2656" s="42" t="s">
        <v>278</v>
      </c>
      <c r="E2656" s="42" t="s">
        <v>4</v>
      </c>
      <c r="F2656" s="42" t="s">
        <v>11</v>
      </c>
      <c r="G2656" s="43">
        <v>31</v>
      </c>
      <c r="H2656" s="193">
        <v>1.1000000000000001</v>
      </c>
    </row>
    <row r="2657" spans="1:8" x14ac:dyDescent="0.25">
      <c r="A2657" s="25" t="str">
        <f t="shared" si="43"/>
        <v>Reg2010Eye - C69MaleAllEth</v>
      </c>
      <c r="B2657" s="42" t="s">
        <v>2</v>
      </c>
      <c r="C2657" s="43">
        <v>2010</v>
      </c>
      <c r="D2657" s="42" t="s">
        <v>278</v>
      </c>
      <c r="E2657" s="42" t="s">
        <v>5</v>
      </c>
      <c r="F2657" s="42" t="s">
        <v>12</v>
      </c>
      <c r="G2657" s="43">
        <v>30</v>
      </c>
      <c r="H2657" s="193">
        <v>1.1000000000000001</v>
      </c>
    </row>
    <row r="2658" spans="1:8" x14ac:dyDescent="0.25">
      <c r="A2658" s="25" t="str">
        <f t="shared" si="43"/>
        <v>Reg2010Eye - C69MaleMāori</v>
      </c>
      <c r="B2658" s="42" t="s">
        <v>2</v>
      </c>
      <c r="C2658" s="43">
        <v>2010</v>
      </c>
      <c r="D2658" s="42" t="s">
        <v>278</v>
      </c>
      <c r="E2658" s="42" t="s">
        <v>5</v>
      </c>
      <c r="F2658" s="42" t="s">
        <v>10</v>
      </c>
      <c r="G2658" s="43">
        <v>0</v>
      </c>
      <c r="H2658" s="193">
        <v>0</v>
      </c>
    </row>
    <row r="2659" spans="1:8" x14ac:dyDescent="0.25">
      <c r="A2659" s="25" t="str">
        <f t="shared" si="43"/>
        <v>Reg2010Eye - C69MaleNon-Māori</v>
      </c>
      <c r="B2659" s="42" t="s">
        <v>2</v>
      </c>
      <c r="C2659" s="43">
        <v>2010</v>
      </c>
      <c r="D2659" s="42" t="s">
        <v>278</v>
      </c>
      <c r="E2659" s="42" t="s">
        <v>5</v>
      </c>
      <c r="F2659" s="42" t="s">
        <v>11</v>
      </c>
      <c r="G2659" s="43">
        <v>30</v>
      </c>
      <c r="H2659" s="193">
        <v>1.2</v>
      </c>
    </row>
    <row r="2660" spans="1:8" x14ac:dyDescent="0.25">
      <c r="A2660" s="25" t="str">
        <f t="shared" si="43"/>
        <v>Reg2010Meninges - C70AllSexAllEth</v>
      </c>
      <c r="B2660" s="42" t="s">
        <v>2</v>
      </c>
      <c r="C2660" s="43">
        <v>2010</v>
      </c>
      <c r="D2660" s="42" t="s">
        <v>29</v>
      </c>
      <c r="E2660" s="42" t="s">
        <v>3</v>
      </c>
      <c r="F2660" s="42" t="s">
        <v>12</v>
      </c>
      <c r="G2660" s="43">
        <v>4</v>
      </c>
      <c r="H2660" s="193">
        <v>0.1</v>
      </c>
    </row>
    <row r="2661" spans="1:8" x14ac:dyDescent="0.25">
      <c r="A2661" s="25" t="str">
        <f t="shared" si="43"/>
        <v>Reg2010Meninges - C70AllSexMāori</v>
      </c>
      <c r="B2661" s="42" t="s">
        <v>2</v>
      </c>
      <c r="C2661" s="43">
        <v>2010</v>
      </c>
      <c r="D2661" s="42" t="s">
        <v>29</v>
      </c>
      <c r="E2661" s="42" t="s">
        <v>3</v>
      </c>
      <c r="F2661" s="42" t="s">
        <v>10</v>
      </c>
      <c r="G2661" s="43">
        <v>0</v>
      </c>
      <c r="H2661" s="193">
        <v>0</v>
      </c>
    </row>
    <row r="2662" spans="1:8" x14ac:dyDescent="0.25">
      <c r="A2662" s="25" t="str">
        <f t="shared" si="43"/>
        <v>Reg2010Meninges - C70AllSexNon-Māori</v>
      </c>
      <c r="B2662" s="42" t="s">
        <v>2</v>
      </c>
      <c r="C2662" s="43">
        <v>2010</v>
      </c>
      <c r="D2662" s="42" t="s">
        <v>29</v>
      </c>
      <c r="E2662" s="42" t="s">
        <v>3</v>
      </c>
      <c r="F2662" s="42" t="s">
        <v>11</v>
      </c>
      <c r="G2662" s="43">
        <v>4</v>
      </c>
      <c r="H2662" s="193">
        <v>0.1</v>
      </c>
    </row>
    <row r="2663" spans="1:8" x14ac:dyDescent="0.25">
      <c r="A2663" s="25" t="str">
        <f t="shared" ref="A2663:A2726" si="44">B2663&amp;C2663&amp;D2663&amp;E2663&amp;F2663</f>
        <v>Reg2010Meninges - C70FemaleAllEth</v>
      </c>
      <c r="B2663" s="42" t="s">
        <v>2</v>
      </c>
      <c r="C2663" s="43">
        <v>2010</v>
      </c>
      <c r="D2663" s="42" t="s">
        <v>29</v>
      </c>
      <c r="E2663" s="42" t="s">
        <v>4</v>
      </c>
      <c r="F2663" s="42" t="s">
        <v>12</v>
      </c>
      <c r="G2663" s="43">
        <v>3</v>
      </c>
      <c r="H2663" s="193">
        <v>0.1</v>
      </c>
    </row>
    <row r="2664" spans="1:8" x14ac:dyDescent="0.25">
      <c r="A2664" s="25" t="str">
        <f t="shared" si="44"/>
        <v>Reg2010Meninges - C70FemaleMāori</v>
      </c>
      <c r="B2664" s="42" t="s">
        <v>2</v>
      </c>
      <c r="C2664" s="43">
        <v>2010</v>
      </c>
      <c r="D2664" s="42" t="s">
        <v>29</v>
      </c>
      <c r="E2664" s="42" t="s">
        <v>4</v>
      </c>
      <c r="F2664" s="42" t="s">
        <v>10</v>
      </c>
      <c r="G2664" s="43">
        <v>0</v>
      </c>
      <c r="H2664" s="193">
        <v>0</v>
      </c>
    </row>
    <row r="2665" spans="1:8" x14ac:dyDescent="0.25">
      <c r="A2665" s="25" t="str">
        <f t="shared" si="44"/>
        <v>Reg2010Meninges - C70FemaleNon-Māori</v>
      </c>
      <c r="B2665" s="42" t="s">
        <v>2</v>
      </c>
      <c r="C2665" s="43">
        <v>2010</v>
      </c>
      <c r="D2665" s="42" t="s">
        <v>29</v>
      </c>
      <c r="E2665" s="42" t="s">
        <v>4</v>
      </c>
      <c r="F2665" s="42" t="s">
        <v>11</v>
      </c>
      <c r="G2665" s="43">
        <v>3</v>
      </c>
      <c r="H2665" s="193">
        <v>0.1</v>
      </c>
    </row>
    <row r="2666" spans="1:8" x14ac:dyDescent="0.25">
      <c r="A2666" s="25" t="str">
        <f t="shared" si="44"/>
        <v>Reg2010Meninges - C70MaleAllEth</v>
      </c>
      <c r="B2666" s="42" t="s">
        <v>2</v>
      </c>
      <c r="C2666" s="43">
        <v>2010</v>
      </c>
      <c r="D2666" s="42" t="s">
        <v>29</v>
      </c>
      <c r="E2666" s="42" t="s">
        <v>5</v>
      </c>
      <c r="F2666" s="42" t="s">
        <v>12</v>
      </c>
      <c r="G2666" s="43">
        <v>1</v>
      </c>
      <c r="H2666" s="193">
        <v>0</v>
      </c>
    </row>
    <row r="2667" spans="1:8" x14ac:dyDescent="0.25">
      <c r="A2667" s="25" t="str">
        <f t="shared" si="44"/>
        <v>Reg2010Meninges - C70MaleMāori</v>
      </c>
      <c r="B2667" s="42" t="s">
        <v>2</v>
      </c>
      <c r="C2667" s="43">
        <v>2010</v>
      </c>
      <c r="D2667" s="42" t="s">
        <v>29</v>
      </c>
      <c r="E2667" s="42" t="s">
        <v>5</v>
      </c>
      <c r="F2667" s="42" t="s">
        <v>10</v>
      </c>
      <c r="G2667" s="43">
        <v>0</v>
      </c>
      <c r="H2667" s="193">
        <v>0</v>
      </c>
    </row>
    <row r="2668" spans="1:8" x14ac:dyDescent="0.25">
      <c r="A2668" s="25" t="str">
        <f t="shared" si="44"/>
        <v>Reg2010Meninges - C70MaleNon-Māori</v>
      </c>
      <c r="B2668" s="42" t="s">
        <v>2</v>
      </c>
      <c r="C2668" s="43">
        <v>2010</v>
      </c>
      <c r="D2668" s="42" t="s">
        <v>29</v>
      </c>
      <c r="E2668" s="42" t="s">
        <v>5</v>
      </c>
      <c r="F2668" s="42" t="s">
        <v>11</v>
      </c>
      <c r="G2668" s="43">
        <v>1</v>
      </c>
      <c r="H2668" s="193">
        <v>0</v>
      </c>
    </row>
    <row r="2669" spans="1:8" x14ac:dyDescent="0.25">
      <c r="A2669" s="25" t="str">
        <f t="shared" si="44"/>
        <v>Reg2010Thyroid and other endocrine glands - C73-C75AllSexAllEth</v>
      </c>
      <c r="B2669" s="42" t="s">
        <v>2</v>
      </c>
      <c r="C2669" s="43">
        <v>2010</v>
      </c>
      <c r="D2669" s="42" t="s">
        <v>280</v>
      </c>
      <c r="E2669" s="42" t="s">
        <v>3</v>
      </c>
      <c r="F2669" s="42" t="s">
        <v>12</v>
      </c>
      <c r="G2669" s="43">
        <v>272</v>
      </c>
      <c r="H2669" s="193">
        <v>5.5</v>
      </c>
    </row>
    <row r="2670" spans="1:8" x14ac:dyDescent="0.25">
      <c r="A2670" s="25" t="str">
        <f t="shared" si="44"/>
        <v>Reg2010Thyroid and other endocrine glands - C73-C75AllSexMāori</v>
      </c>
      <c r="B2670" s="42" t="s">
        <v>2</v>
      </c>
      <c r="C2670" s="43">
        <v>2010</v>
      </c>
      <c r="D2670" s="42" t="s">
        <v>280</v>
      </c>
      <c r="E2670" s="42" t="s">
        <v>3</v>
      </c>
      <c r="F2670" s="42" t="s">
        <v>10</v>
      </c>
      <c r="G2670" s="43">
        <v>45</v>
      </c>
      <c r="H2670" s="193">
        <v>8.1</v>
      </c>
    </row>
    <row r="2671" spans="1:8" x14ac:dyDescent="0.25">
      <c r="A2671" s="25" t="str">
        <f t="shared" si="44"/>
        <v>Reg2010Thyroid and other endocrine glands - C73-C75AllSexNon-Māori</v>
      </c>
      <c r="B2671" s="42" t="s">
        <v>2</v>
      </c>
      <c r="C2671" s="43">
        <v>2010</v>
      </c>
      <c r="D2671" s="42" t="s">
        <v>280</v>
      </c>
      <c r="E2671" s="42" t="s">
        <v>3</v>
      </c>
      <c r="F2671" s="42" t="s">
        <v>11</v>
      </c>
      <c r="G2671" s="43">
        <v>227</v>
      </c>
      <c r="H2671" s="193">
        <v>5.2</v>
      </c>
    </row>
    <row r="2672" spans="1:8" x14ac:dyDescent="0.25">
      <c r="A2672" s="25" t="str">
        <f t="shared" si="44"/>
        <v>Reg2010Thyroid and other endocrine glands - C73-C75FemaleAllEth</v>
      </c>
      <c r="B2672" s="42" t="s">
        <v>2</v>
      </c>
      <c r="C2672" s="43">
        <v>2010</v>
      </c>
      <c r="D2672" s="42" t="s">
        <v>280</v>
      </c>
      <c r="E2672" s="42" t="s">
        <v>4</v>
      </c>
      <c r="F2672" s="42" t="s">
        <v>12</v>
      </c>
      <c r="G2672" s="43">
        <v>194</v>
      </c>
      <c r="H2672" s="193">
        <v>7.7</v>
      </c>
    </row>
    <row r="2673" spans="1:8" x14ac:dyDescent="0.25">
      <c r="A2673" s="25" t="str">
        <f t="shared" si="44"/>
        <v>Reg2010Thyroid and other endocrine glands - C73-C75FemaleMāori</v>
      </c>
      <c r="B2673" s="42" t="s">
        <v>2</v>
      </c>
      <c r="C2673" s="43">
        <v>2010</v>
      </c>
      <c r="D2673" s="42" t="s">
        <v>280</v>
      </c>
      <c r="E2673" s="42" t="s">
        <v>4</v>
      </c>
      <c r="F2673" s="42" t="s">
        <v>10</v>
      </c>
      <c r="G2673" s="43">
        <v>36</v>
      </c>
      <c r="H2673" s="193">
        <v>12.1</v>
      </c>
    </row>
    <row r="2674" spans="1:8" x14ac:dyDescent="0.25">
      <c r="A2674" s="25" t="str">
        <f t="shared" si="44"/>
        <v>Reg2010Thyroid and other endocrine glands - C73-C75FemaleNon-Māori</v>
      </c>
      <c r="B2674" s="42" t="s">
        <v>2</v>
      </c>
      <c r="C2674" s="43">
        <v>2010</v>
      </c>
      <c r="D2674" s="42" t="s">
        <v>280</v>
      </c>
      <c r="E2674" s="42" t="s">
        <v>4</v>
      </c>
      <c r="F2674" s="42" t="s">
        <v>11</v>
      </c>
      <c r="G2674" s="43">
        <v>158</v>
      </c>
      <c r="H2674" s="193">
        <v>7.1</v>
      </c>
    </row>
    <row r="2675" spans="1:8" x14ac:dyDescent="0.25">
      <c r="A2675" s="25" t="str">
        <f t="shared" si="44"/>
        <v>Reg2010Thyroid and other endocrine glands - C73-C75MaleAllEth</v>
      </c>
      <c r="B2675" s="42" t="s">
        <v>2</v>
      </c>
      <c r="C2675" s="43">
        <v>2010</v>
      </c>
      <c r="D2675" s="42" t="s">
        <v>280</v>
      </c>
      <c r="E2675" s="42" t="s">
        <v>5</v>
      </c>
      <c r="F2675" s="42" t="s">
        <v>12</v>
      </c>
      <c r="G2675" s="43">
        <v>78</v>
      </c>
      <c r="H2675" s="193">
        <v>3.2</v>
      </c>
    </row>
    <row r="2676" spans="1:8" x14ac:dyDescent="0.25">
      <c r="A2676" s="25" t="str">
        <f t="shared" si="44"/>
        <v>Reg2010Thyroid and other endocrine glands - C73-C75MaleMāori</v>
      </c>
      <c r="B2676" s="42" t="s">
        <v>2</v>
      </c>
      <c r="C2676" s="43">
        <v>2010</v>
      </c>
      <c r="D2676" s="42" t="s">
        <v>280</v>
      </c>
      <c r="E2676" s="42" t="s">
        <v>5</v>
      </c>
      <c r="F2676" s="42" t="s">
        <v>10</v>
      </c>
      <c r="G2676" s="43">
        <v>9</v>
      </c>
      <c r="H2676" s="193">
        <v>3.5</v>
      </c>
    </row>
    <row r="2677" spans="1:8" x14ac:dyDescent="0.25">
      <c r="A2677" s="25" t="str">
        <f t="shared" si="44"/>
        <v>Reg2010Thyroid and other endocrine glands - C73-C75MaleNon-Māori</v>
      </c>
      <c r="B2677" s="42" t="s">
        <v>2</v>
      </c>
      <c r="C2677" s="43">
        <v>2010</v>
      </c>
      <c r="D2677" s="42" t="s">
        <v>280</v>
      </c>
      <c r="E2677" s="42" t="s">
        <v>5</v>
      </c>
      <c r="F2677" s="42" t="s">
        <v>11</v>
      </c>
      <c r="G2677" s="43">
        <v>69</v>
      </c>
      <c r="H2677" s="193">
        <v>3.2</v>
      </c>
    </row>
    <row r="2678" spans="1:8" x14ac:dyDescent="0.25">
      <c r="A2678" s="25" t="str">
        <f t="shared" si="44"/>
        <v>Reg2010Brain - C71AllSexAllEth</v>
      </c>
      <c r="B2678" s="42" t="s">
        <v>2</v>
      </c>
      <c r="C2678" s="43">
        <v>2010</v>
      </c>
      <c r="D2678" s="42" t="s">
        <v>20</v>
      </c>
      <c r="E2678" s="42" t="s">
        <v>3</v>
      </c>
      <c r="F2678" s="42" t="s">
        <v>12</v>
      </c>
      <c r="G2678" s="43">
        <v>318</v>
      </c>
      <c r="H2678" s="193">
        <v>5.8</v>
      </c>
    </row>
    <row r="2679" spans="1:8" x14ac:dyDescent="0.25">
      <c r="A2679" s="25" t="str">
        <f t="shared" si="44"/>
        <v>Reg2010Brain - C71AllSexMāori</v>
      </c>
      <c r="B2679" s="42" t="s">
        <v>2</v>
      </c>
      <c r="C2679" s="43">
        <v>2010</v>
      </c>
      <c r="D2679" s="42" t="s">
        <v>20</v>
      </c>
      <c r="E2679" s="42" t="s">
        <v>3</v>
      </c>
      <c r="F2679" s="42" t="s">
        <v>10</v>
      </c>
      <c r="G2679" s="43">
        <v>28</v>
      </c>
      <c r="H2679" s="193">
        <v>5.3</v>
      </c>
    </row>
    <row r="2680" spans="1:8" x14ac:dyDescent="0.25">
      <c r="A2680" s="25" t="str">
        <f t="shared" si="44"/>
        <v>Reg2010Brain - C71AllSexNon-Māori</v>
      </c>
      <c r="B2680" s="42" t="s">
        <v>2</v>
      </c>
      <c r="C2680" s="43">
        <v>2010</v>
      </c>
      <c r="D2680" s="42" t="s">
        <v>20</v>
      </c>
      <c r="E2680" s="42" t="s">
        <v>3</v>
      </c>
      <c r="F2680" s="42" t="s">
        <v>11</v>
      </c>
      <c r="G2680" s="43">
        <v>290</v>
      </c>
      <c r="H2680" s="193">
        <v>5.8</v>
      </c>
    </row>
    <row r="2681" spans="1:8" x14ac:dyDescent="0.25">
      <c r="A2681" s="25" t="str">
        <f t="shared" si="44"/>
        <v>Reg2010Brain - C71FemaleAllEth</v>
      </c>
      <c r="B2681" s="42" t="s">
        <v>2</v>
      </c>
      <c r="C2681" s="43">
        <v>2010</v>
      </c>
      <c r="D2681" s="42" t="s">
        <v>20</v>
      </c>
      <c r="E2681" s="42" t="s">
        <v>4</v>
      </c>
      <c r="F2681" s="42" t="s">
        <v>12</v>
      </c>
      <c r="G2681" s="43">
        <v>130</v>
      </c>
      <c r="H2681" s="193">
        <v>4.5</v>
      </c>
    </row>
    <row r="2682" spans="1:8" x14ac:dyDescent="0.25">
      <c r="A2682" s="25" t="str">
        <f t="shared" si="44"/>
        <v>Reg2010Brain - C71FemaleMāori</v>
      </c>
      <c r="B2682" s="42" t="s">
        <v>2</v>
      </c>
      <c r="C2682" s="43">
        <v>2010</v>
      </c>
      <c r="D2682" s="42" t="s">
        <v>20</v>
      </c>
      <c r="E2682" s="42" t="s">
        <v>4</v>
      </c>
      <c r="F2682" s="42" t="s">
        <v>10</v>
      </c>
      <c r="G2682" s="43">
        <v>10</v>
      </c>
      <c r="H2682" s="193">
        <v>3.8</v>
      </c>
    </row>
    <row r="2683" spans="1:8" x14ac:dyDescent="0.25">
      <c r="A2683" s="25" t="str">
        <f t="shared" si="44"/>
        <v>Reg2010Brain - C71FemaleNon-Māori</v>
      </c>
      <c r="B2683" s="42" t="s">
        <v>2</v>
      </c>
      <c r="C2683" s="43">
        <v>2010</v>
      </c>
      <c r="D2683" s="42" t="s">
        <v>20</v>
      </c>
      <c r="E2683" s="42" t="s">
        <v>4</v>
      </c>
      <c r="F2683" s="42" t="s">
        <v>11</v>
      </c>
      <c r="G2683" s="43">
        <v>120</v>
      </c>
      <c r="H2683" s="193">
        <v>4.5999999999999996</v>
      </c>
    </row>
    <row r="2684" spans="1:8" x14ac:dyDescent="0.25">
      <c r="A2684" s="25" t="str">
        <f t="shared" si="44"/>
        <v>Reg2010Brain - C71MaleAllEth</v>
      </c>
      <c r="B2684" s="42" t="s">
        <v>2</v>
      </c>
      <c r="C2684" s="43">
        <v>2010</v>
      </c>
      <c r="D2684" s="42" t="s">
        <v>20</v>
      </c>
      <c r="E2684" s="42" t="s">
        <v>5</v>
      </c>
      <c r="F2684" s="42" t="s">
        <v>12</v>
      </c>
      <c r="G2684" s="43">
        <v>188</v>
      </c>
      <c r="H2684" s="193">
        <v>7.2</v>
      </c>
    </row>
    <row r="2685" spans="1:8" x14ac:dyDescent="0.25">
      <c r="A2685" s="25" t="str">
        <f t="shared" si="44"/>
        <v>Reg2010Brain - C71MaleMāori</v>
      </c>
      <c r="B2685" s="42" t="s">
        <v>2</v>
      </c>
      <c r="C2685" s="43">
        <v>2010</v>
      </c>
      <c r="D2685" s="42" t="s">
        <v>20</v>
      </c>
      <c r="E2685" s="42" t="s">
        <v>5</v>
      </c>
      <c r="F2685" s="42" t="s">
        <v>10</v>
      </c>
      <c r="G2685" s="43">
        <v>18</v>
      </c>
      <c r="H2685" s="193">
        <v>6.8</v>
      </c>
    </row>
    <row r="2686" spans="1:8" x14ac:dyDescent="0.25">
      <c r="A2686" s="25" t="str">
        <f t="shared" si="44"/>
        <v>Reg2010Brain - C71MaleNon-Māori</v>
      </c>
      <c r="B2686" s="42" t="s">
        <v>2</v>
      </c>
      <c r="C2686" s="43">
        <v>2010</v>
      </c>
      <c r="D2686" s="42" t="s">
        <v>20</v>
      </c>
      <c r="E2686" s="42" t="s">
        <v>5</v>
      </c>
      <c r="F2686" s="42" t="s">
        <v>11</v>
      </c>
      <c r="G2686" s="43">
        <v>170</v>
      </c>
      <c r="H2686" s="193">
        <v>7.2</v>
      </c>
    </row>
    <row r="2687" spans="1:8" x14ac:dyDescent="0.25">
      <c r="A2687" s="25" t="str">
        <f t="shared" si="44"/>
        <v>Reg2010Other central nervous system - C72AllSexAllEth</v>
      </c>
      <c r="B2687" s="42" t="s">
        <v>2</v>
      </c>
      <c r="C2687" s="43">
        <v>2010</v>
      </c>
      <c r="D2687" s="42" t="s">
        <v>279</v>
      </c>
      <c r="E2687" s="42" t="s">
        <v>3</v>
      </c>
      <c r="F2687" s="42" t="s">
        <v>12</v>
      </c>
      <c r="G2687" s="43">
        <v>10</v>
      </c>
      <c r="H2687" s="193">
        <v>0.2</v>
      </c>
    </row>
    <row r="2688" spans="1:8" x14ac:dyDescent="0.25">
      <c r="A2688" s="25" t="str">
        <f t="shared" si="44"/>
        <v>Reg2010Other central nervous system - C72AllSexMāori</v>
      </c>
      <c r="B2688" s="42" t="s">
        <v>2</v>
      </c>
      <c r="C2688" s="43">
        <v>2010</v>
      </c>
      <c r="D2688" s="42" t="s">
        <v>279</v>
      </c>
      <c r="E2688" s="42" t="s">
        <v>3</v>
      </c>
      <c r="F2688" s="42" t="s">
        <v>10</v>
      </c>
      <c r="G2688" s="43">
        <v>3</v>
      </c>
      <c r="H2688" s="193">
        <v>0.4</v>
      </c>
    </row>
    <row r="2689" spans="1:8" x14ac:dyDescent="0.25">
      <c r="A2689" s="25" t="str">
        <f t="shared" si="44"/>
        <v>Reg2010Other central nervous system - C72AllSexNon-Māori</v>
      </c>
      <c r="B2689" s="42" t="s">
        <v>2</v>
      </c>
      <c r="C2689" s="43">
        <v>2010</v>
      </c>
      <c r="D2689" s="42" t="s">
        <v>279</v>
      </c>
      <c r="E2689" s="42" t="s">
        <v>3</v>
      </c>
      <c r="F2689" s="42" t="s">
        <v>11</v>
      </c>
      <c r="G2689" s="43">
        <v>7</v>
      </c>
      <c r="H2689" s="193">
        <v>0.2</v>
      </c>
    </row>
    <row r="2690" spans="1:8" x14ac:dyDescent="0.25">
      <c r="A2690" s="25" t="str">
        <f t="shared" si="44"/>
        <v>Reg2010Other central nervous system - C72FemaleAllEth</v>
      </c>
      <c r="B2690" s="42" t="s">
        <v>2</v>
      </c>
      <c r="C2690" s="43">
        <v>2010</v>
      </c>
      <c r="D2690" s="42" t="s">
        <v>279</v>
      </c>
      <c r="E2690" s="42" t="s">
        <v>4</v>
      </c>
      <c r="F2690" s="42" t="s">
        <v>12</v>
      </c>
      <c r="G2690" s="43">
        <v>4</v>
      </c>
      <c r="H2690" s="193">
        <v>0.2</v>
      </c>
    </row>
    <row r="2691" spans="1:8" x14ac:dyDescent="0.25">
      <c r="A2691" s="25" t="str">
        <f t="shared" si="44"/>
        <v>Reg2010Other central nervous system - C72FemaleMāori</v>
      </c>
      <c r="B2691" s="42" t="s">
        <v>2</v>
      </c>
      <c r="C2691" s="43">
        <v>2010</v>
      </c>
      <c r="D2691" s="42" t="s">
        <v>279</v>
      </c>
      <c r="E2691" s="42" t="s">
        <v>4</v>
      </c>
      <c r="F2691" s="42" t="s">
        <v>10</v>
      </c>
      <c r="G2691" s="43">
        <v>1</v>
      </c>
      <c r="H2691" s="193">
        <v>0.3</v>
      </c>
    </row>
    <row r="2692" spans="1:8" x14ac:dyDescent="0.25">
      <c r="A2692" s="25" t="str">
        <f t="shared" si="44"/>
        <v>Reg2010Other central nervous system - C72FemaleNon-Māori</v>
      </c>
      <c r="B2692" s="42" t="s">
        <v>2</v>
      </c>
      <c r="C2692" s="43">
        <v>2010</v>
      </c>
      <c r="D2692" s="42" t="s">
        <v>279</v>
      </c>
      <c r="E2692" s="42" t="s">
        <v>4</v>
      </c>
      <c r="F2692" s="42" t="s">
        <v>11</v>
      </c>
      <c r="G2692" s="43">
        <v>3</v>
      </c>
      <c r="H2692" s="193">
        <v>0.2</v>
      </c>
    </row>
    <row r="2693" spans="1:8" x14ac:dyDescent="0.25">
      <c r="A2693" s="25" t="str">
        <f t="shared" si="44"/>
        <v>Reg2010Other central nervous system - C72MaleAllEth</v>
      </c>
      <c r="B2693" s="42" t="s">
        <v>2</v>
      </c>
      <c r="C2693" s="43">
        <v>2010</v>
      </c>
      <c r="D2693" s="42" t="s">
        <v>279</v>
      </c>
      <c r="E2693" s="42" t="s">
        <v>5</v>
      </c>
      <c r="F2693" s="42" t="s">
        <v>12</v>
      </c>
      <c r="G2693" s="43">
        <v>6</v>
      </c>
      <c r="H2693" s="193">
        <v>0.3</v>
      </c>
    </row>
    <row r="2694" spans="1:8" x14ac:dyDescent="0.25">
      <c r="A2694" s="25" t="str">
        <f t="shared" si="44"/>
        <v>Reg2010Other central nervous system - C72MaleMāori</v>
      </c>
      <c r="B2694" s="42" t="s">
        <v>2</v>
      </c>
      <c r="C2694" s="43">
        <v>2010</v>
      </c>
      <c r="D2694" s="42" t="s">
        <v>279</v>
      </c>
      <c r="E2694" s="42" t="s">
        <v>5</v>
      </c>
      <c r="F2694" s="42" t="s">
        <v>10</v>
      </c>
      <c r="G2694" s="43">
        <v>2</v>
      </c>
      <c r="H2694" s="193">
        <v>0.6</v>
      </c>
    </row>
    <row r="2695" spans="1:8" x14ac:dyDescent="0.25">
      <c r="A2695" s="25" t="str">
        <f t="shared" si="44"/>
        <v>Reg2010Other central nervous system - C72MaleNon-Māori</v>
      </c>
      <c r="B2695" s="42" t="s">
        <v>2</v>
      </c>
      <c r="C2695" s="43">
        <v>2010</v>
      </c>
      <c r="D2695" s="42" t="s">
        <v>279</v>
      </c>
      <c r="E2695" s="42" t="s">
        <v>5</v>
      </c>
      <c r="F2695" s="42" t="s">
        <v>11</v>
      </c>
      <c r="G2695" s="43">
        <v>4</v>
      </c>
      <c r="H2695" s="193">
        <v>0.2</v>
      </c>
    </row>
    <row r="2696" spans="1:8" x14ac:dyDescent="0.25">
      <c r="A2696" s="25" t="str">
        <f t="shared" si="44"/>
        <v>Reg2010Thyroid - C73AllSexAllEth</v>
      </c>
      <c r="B2696" s="42" t="s">
        <v>2</v>
      </c>
      <c r="C2696" s="43">
        <v>2010</v>
      </c>
      <c r="D2696" s="42" t="s">
        <v>281</v>
      </c>
      <c r="E2696" s="42" t="s">
        <v>3</v>
      </c>
      <c r="F2696" s="42" t="s">
        <v>12</v>
      </c>
      <c r="G2696" s="43">
        <v>258</v>
      </c>
      <c r="H2696" s="193">
        <v>5.2</v>
      </c>
    </row>
    <row r="2697" spans="1:8" x14ac:dyDescent="0.25">
      <c r="A2697" s="25" t="str">
        <f t="shared" si="44"/>
        <v>Reg2010Thyroid - C73AllSexMāori</v>
      </c>
      <c r="B2697" s="42" t="s">
        <v>2</v>
      </c>
      <c r="C2697" s="43">
        <v>2010</v>
      </c>
      <c r="D2697" s="42" t="s">
        <v>281</v>
      </c>
      <c r="E2697" s="42" t="s">
        <v>3</v>
      </c>
      <c r="F2697" s="42" t="s">
        <v>10</v>
      </c>
      <c r="G2697" s="43">
        <v>40</v>
      </c>
      <c r="H2697" s="193">
        <v>7.4</v>
      </c>
    </row>
    <row r="2698" spans="1:8" x14ac:dyDescent="0.25">
      <c r="A2698" s="25" t="str">
        <f t="shared" si="44"/>
        <v>Reg2010Thyroid - C73AllSexNon-Māori</v>
      </c>
      <c r="B2698" s="42" t="s">
        <v>2</v>
      </c>
      <c r="C2698" s="43">
        <v>2010</v>
      </c>
      <c r="D2698" s="42" t="s">
        <v>281</v>
      </c>
      <c r="E2698" s="42" t="s">
        <v>3</v>
      </c>
      <c r="F2698" s="42" t="s">
        <v>11</v>
      </c>
      <c r="G2698" s="43">
        <v>218</v>
      </c>
      <c r="H2698" s="193">
        <v>4.9000000000000004</v>
      </c>
    </row>
    <row r="2699" spans="1:8" x14ac:dyDescent="0.25">
      <c r="A2699" s="25" t="str">
        <f t="shared" si="44"/>
        <v>Reg2010Thyroid - C73FemaleAllEth</v>
      </c>
      <c r="B2699" s="42" t="s">
        <v>2</v>
      </c>
      <c r="C2699" s="43">
        <v>2010</v>
      </c>
      <c r="D2699" s="42" t="s">
        <v>281</v>
      </c>
      <c r="E2699" s="42" t="s">
        <v>4</v>
      </c>
      <c r="F2699" s="42" t="s">
        <v>12</v>
      </c>
      <c r="G2699" s="43">
        <v>188</v>
      </c>
      <c r="H2699" s="193">
        <v>7.4</v>
      </c>
    </row>
    <row r="2700" spans="1:8" x14ac:dyDescent="0.25">
      <c r="A2700" s="25" t="str">
        <f t="shared" si="44"/>
        <v>Reg2010Thyroid - C73FemaleMāori</v>
      </c>
      <c r="B2700" s="42" t="s">
        <v>2</v>
      </c>
      <c r="C2700" s="43">
        <v>2010</v>
      </c>
      <c r="D2700" s="42" t="s">
        <v>281</v>
      </c>
      <c r="E2700" s="42" t="s">
        <v>4</v>
      </c>
      <c r="F2700" s="42" t="s">
        <v>10</v>
      </c>
      <c r="G2700" s="43">
        <v>32</v>
      </c>
      <c r="H2700" s="193">
        <v>11</v>
      </c>
    </row>
    <row r="2701" spans="1:8" x14ac:dyDescent="0.25">
      <c r="A2701" s="25" t="str">
        <f t="shared" si="44"/>
        <v>Reg2010Thyroid - C73FemaleNon-Māori</v>
      </c>
      <c r="B2701" s="42" t="s">
        <v>2</v>
      </c>
      <c r="C2701" s="43">
        <v>2010</v>
      </c>
      <c r="D2701" s="42" t="s">
        <v>281</v>
      </c>
      <c r="E2701" s="42" t="s">
        <v>4</v>
      </c>
      <c r="F2701" s="42" t="s">
        <v>11</v>
      </c>
      <c r="G2701" s="43">
        <v>156</v>
      </c>
      <c r="H2701" s="193">
        <v>7</v>
      </c>
    </row>
    <row r="2702" spans="1:8" x14ac:dyDescent="0.25">
      <c r="A2702" s="25" t="str">
        <f t="shared" si="44"/>
        <v>Reg2010Thyroid - C73MaleAllEth</v>
      </c>
      <c r="B2702" s="42" t="s">
        <v>2</v>
      </c>
      <c r="C2702" s="43">
        <v>2010</v>
      </c>
      <c r="D2702" s="42" t="s">
        <v>281</v>
      </c>
      <c r="E2702" s="42" t="s">
        <v>5</v>
      </c>
      <c r="F2702" s="42" t="s">
        <v>12</v>
      </c>
      <c r="G2702" s="43">
        <v>70</v>
      </c>
      <c r="H2702" s="193">
        <v>2.8</v>
      </c>
    </row>
    <row r="2703" spans="1:8" x14ac:dyDescent="0.25">
      <c r="A2703" s="25" t="str">
        <f t="shared" si="44"/>
        <v>Reg2010Thyroid - C73MaleMāori</v>
      </c>
      <c r="B2703" s="42" t="s">
        <v>2</v>
      </c>
      <c r="C2703" s="43">
        <v>2010</v>
      </c>
      <c r="D2703" s="42" t="s">
        <v>281</v>
      </c>
      <c r="E2703" s="42" t="s">
        <v>5</v>
      </c>
      <c r="F2703" s="42" t="s">
        <v>10</v>
      </c>
      <c r="G2703" s="43">
        <v>8</v>
      </c>
      <c r="H2703" s="193">
        <v>3.2</v>
      </c>
    </row>
    <row r="2704" spans="1:8" x14ac:dyDescent="0.25">
      <c r="A2704" s="25" t="str">
        <f t="shared" si="44"/>
        <v>Reg2010Thyroid - C73MaleNon-Māori</v>
      </c>
      <c r="B2704" s="42" t="s">
        <v>2</v>
      </c>
      <c r="C2704" s="43">
        <v>2010</v>
      </c>
      <c r="D2704" s="42" t="s">
        <v>281</v>
      </c>
      <c r="E2704" s="42" t="s">
        <v>5</v>
      </c>
      <c r="F2704" s="42" t="s">
        <v>11</v>
      </c>
      <c r="G2704" s="43">
        <v>62</v>
      </c>
      <c r="H2704" s="193">
        <v>2.8</v>
      </c>
    </row>
    <row r="2705" spans="1:8" x14ac:dyDescent="0.25">
      <c r="A2705" s="25" t="str">
        <f t="shared" si="44"/>
        <v>Reg2010Adrenal gland - C74AllSexAllEth</v>
      </c>
      <c r="B2705" s="42" t="s">
        <v>2</v>
      </c>
      <c r="C2705" s="43">
        <v>2010</v>
      </c>
      <c r="D2705" s="42" t="s">
        <v>282</v>
      </c>
      <c r="E2705" s="42" t="s">
        <v>3</v>
      </c>
      <c r="F2705" s="42" t="s">
        <v>12</v>
      </c>
      <c r="G2705" s="43">
        <v>8</v>
      </c>
      <c r="H2705" s="193">
        <v>0.2</v>
      </c>
    </row>
    <row r="2706" spans="1:8" x14ac:dyDescent="0.25">
      <c r="A2706" s="25" t="str">
        <f t="shared" si="44"/>
        <v>Reg2010Adrenal gland - C74AllSexMāori</v>
      </c>
      <c r="B2706" s="42" t="s">
        <v>2</v>
      </c>
      <c r="C2706" s="43">
        <v>2010</v>
      </c>
      <c r="D2706" s="42" t="s">
        <v>282</v>
      </c>
      <c r="E2706" s="42" t="s">
        <v>3</v>
      </c>
      <c r="F2706" s="42" t="s">
        <v>10</v>
      </c>
      <c r="G2706" s="43">
        <v>2</v>
      </c>
      <c r="H2706" s="193">
        <v>0.3</v>
      </c>
    </row>
    <row r="2707" spans="1:8" x14ac:dyDescent="0.25">
      <c r="A2707" s="25" t="str">
        <f t="shared" si="44"/>
        <v>Reg2010Adrenal gland - C74AllSexNon-Māori</v>
      </c>
      <c r="B2707" s="42" t="s">
        <v>2</v>
      </c>
      <c r="C2707" s="43">
        <v>2010</v>
      </c>
      <c r="D2707" s="42" t="s">
        <v>282</v>
      </c>
      <c r="E2707" s="42" t="s">
        <v>3</v>
      </c>
      <c r="F2707" s="42" t="s">
        <v>11</v>
      </c>
      <c r="G2707" s="43">
        <v>6</v>
      </c>
      <c r="H2707" s="193">
        <v>0.2</v>
      </c>
    </row>
    <row r="2708" spans="1:8" x14ac:dyDescent="0.25">
      <c r="A2708" s="25" t="str">
        <f t="shared" si="44"/>
        <v>Reg2010Adrenal gland - C74FemaleAllEth</v>
      </c>
      <c r="B2708" s="42" t="s">
        <v>2</v>
      </c>
      <c r="C2708" s="43">
        <v>2010</v>
      </c>
      <c r="D2708" s="42" t="s">
        <v>282</v>
      </c>
      <c r="E2708" s="42" t="s">
        <v>4</v>
      </c>
      <c r="F2708" s="42" t="s">
        <v>12</v>
      </c>
      <c r="G2708" s="43">
        <v>4</v>
      </c>
      <c r="H2708" s="193">
        <v>0.2</v>
      </c>
    </row>
    <row r="2709" spans="1:8" x14ac:dyDescent="0.25">
      <c r="A2709" s="25" t="str">
        <f t="shared" si="44"/>
        <v>Reg2010Adrenal gland - C74FemaleMāori</v>
      </c>
      <c r="B2709" s="42" t="s">
        <v>2</v>
      </c>
      <c r="C2709" s="43">
        <v>2010</v>
      </c>
      <c r="D2709" s="42" t="s">
        <v>282</v>
      </c>
      <c r="E2709" s="42" t="s">
        <v>4</v>
      </c>
      <c r="F2709" s="42" t="s">
        <v>10</v>
      </c>
      <c r="G2709" s="43">
        <v>2</v>
      </c>
      <c r="H2709" s="193">
        <v>0.7</v>
      </c>
    </row>
    <row r="2710" spans="1:8" x14ac:dyDescent="0.25">
      <c r="A2710" s="25" t="str">
        <f t="shared" si="44"/>
        <v>Reg2010Adrenal gland - C74FemaleNon-Māori</v>
      </c>
      <c r="B2710" s="42" t="s">
        <v>2</v>
      </c>
      <c r="C2710" s="43">
        <v>2010</v>
      </c>
      <c r="D2710" s="42" t="s">
        <v>282</v>
      </c>
      <c r="E2710" s="42" t="s">
        <v>4</v>
      </c>
      <c r="F2710" s="42" t="s">
        <v>11</v>
      </c>
      <c r="G2710" s="43">
        <v>2</v>
      </c>
      <c r="H2710" s="193">
        <v>0.1</v>
      </c>
    </row>
    <row r="2711" spans="1:8" x14ac:dyDescent="0.25">
      <c r="A2711" s="25" t="str">
        <f t="shared" si="44"/>
        <v>Reg2010Adrenal gland - C74MaleAllEth</v>
      </c>
      <c r="B2711" s="42" t="s">
        <v>2</v>
      </c>
      <c r="C2711" s="43">
        <v>2010</v>
      </c>
      <c r="D2711" s="42" t="s">
        <v>282</v>
      </c>
      <c r="E2711" s="42" t="s">
        <v>5</v>
      </c>
      <c r="F2711" s="42" t="s">
        <v>12</v>
      </c>
      <c r="G2711" s="43">
        <v>4</v>
      </c>
      <c r="H2711" s="193">
        <v>0.2</v>
      </c>
    </row>
    <row r="2712" spans="1:8" x14ac:dyDescent="0.25">
      <c r="A2712" s="25" t="str">
        <f t="shared" si="44"/>
        <v>Reg2010Adrenal gland - C74MaleMāori</v>
      </c>
      <c r="B2712" s="42" t="s">
        <v>2</v>
      </c>
      <c r="C2712" s="43">
        <v>2010</v>
      </c>
      <c r="D2712" s="42" t="s">
        <v>282</v>
      </c>
      <c r="E2712" s="42" t="s">
        <v>5</v>
      </c>
      <c r="F2712" s="42" t="s">
        <v>10</v>
      </c>
      <c r="G2712" s="43">
        <v>0</v>
      </c>
      <c r="H2712" s="193">
        <v>0</v>
      </c>
    </row>
    <row r="2713" spans="1:8" x14ac:dyDescent="0.25">
      <c r="A2713" s="25" t="str">
        <f t="shared" si="44"/>
        <v>Reg2010Adrenal gland - C74MaleNon-Māori</v>
      </c>
      <c r="B2713" s="42" t="s">
        <v>2</v>
      </c>
      <c r="C2713" s="43">
        <v>2010</v>
      </c>
      <c r="D2713" s="42" t="s">
        <v>282</v>
      </c>
      <c r="E2713" s="42" t="s">
        <v>5</v>
      </c>
      <c r="F2713" s="42" t="s">
        <v>11</v>
      </c>
      <c r="G2713" s="43">
        <v>4</v>
      </c>
      <c r="H2713" s="193">
        <v>0.2</v>
      </c>
    </row>
    <row r="2714" spans="1:8" x14ac:dyDescent="0.25">
      <c r="A2714" s="25" t="str">
        <f t="shared" si="44"/>
        <v>Reg2010Other endocrine glands - C75AllSexAllEth</v>
      </c>
      <c r="B2714" s="42" t="s">
        <v>2</v>
      </c>
      <c r="C2714" s="43">
        <v>2010</v>
      </c>
      <c r="D2714" s="42" t="s">
        <v>283</v>
      </c>
      <c r="E2714" s="42" t="s">
        <v>3</v>
      </c>
      <c r="F2714" s="42" t="s">
        <v>12</v>
      </c>
      <c r="G2714" s="43">
        <v>6</v>
      </c>
      <c r="H2714" s="193">
        <v>0.2</v>
      </c>
    </row>
    <row r="2715" spans="1:8" x14ac:dyDescent="0.25">
      <c r="A2715" s="25" t="str">
        <f t="shared" si="44"/>
        <v>Reg2010Other endocrine glands - C75AllSexMāori</v>
      </c>
      <c r="B2715" s="42" t="s">
        <v>2</v>
      </c>
      <c r="C2715" s="43">
        <v>2010</v>
      </c>
      <c r="D2715" s="42" t="s">
        <v>283</v>
      </c>
      <c r="E2715" s="42" t="s">
        <v>3</v>
      </c>
      <c r="F2715" s="42" t="s">
        <v>10</v>
      </c>
      <c r="G2715" s="43">
        <v>3</v>
      </c>
      <c r="H2715" s="193">
        <v>0.4</v>
      </c>
    </row>
    <row r="2716" spans="1:8" x14ac:dyDescent="0.25">
      <c r="A2716" s="25" t="str">
        <f t="shared" si="44"/>
        <v>Reg2010Other endocrine glands - C75AllSexNon-Māori</v>
      </c>
      <c r="B2716" s="42" t="s">
        <v>2</v>
      </c>
      <c r="C2716" s="43">
        <v>2010</v>
      </c>
      <c r="D2716" s="42" t="s">
        <v>283</v>
      </c>
      <c r="E2716" s="42" t="s">
        <v>3</v>
      </c>
      <c r="F2716" s="42" t="s">
        <v>11</v>
      </c>
      <c r="G2716" s="43">
        <v>3</v>
      </c>
      <c r="H2716" s="193">
        <v>0.1</v>
      </c>
    </row>
    <row r="2717" spans="1:8" x14ac:dyDescent="0.25">
      <c r="A2717" s="25" t="str">
        <f t="shared" si="44"/>
        <v>Reg2010Other endocrine glands - C75FemaleAllEth</v>
      </c>
      <c r="B2717" s="42" t="s">
        <v>2</v>
      </c>
      <c r="C2717" s="43">
        <v>2010</v>
      </c>
      <c r="D2717" s="42" t="s">
        <v>283</v>
      </c>
      <c r="E2717" s="42" t="s">
        <v>4</v>
      </c>
      <c r="F2717" s="42" t="s">
        <v>12</v>
      </c>
      <c r="G2717" s="43">
        <v>2</v>
      </c>
      <c r="H2717" s="193">
        <v>0.1</v>
      </c>
    </row>
    <row r="2718" spans="1:8" x14ac:dyDescent="0.25">
      <c r="A2718" s="25" t="str">
        <f t="shared" si="44"/>
        <v>Reg2010Other endocrine glands - C75FemaleMāori</v>
      </c>
      <c r="B2718" s="42" t="s">
        <v>2</v>
      </c>
      <c r="C2718" s="43">
        <v>2010</v>
      </c>
      <c r="D2718" s="42" t="s">
        <v>283</v>
      </c>
      <c r="E2718" s="42" t="s">
        <v>4</v>
      </c>
      <c r="F2718" s="42" t="s">
        <v>10</v>
      </c>
      <c r="G2718" s="43">
        <v>2</v>
      </c>
      <c r="H2718" s="193">
        <v>0.5</v>
      </c>
    </row>
    <row r="2719" spans="1:8" x14ac:dyDescent="0.25">
      <c r="A2719" s="25" t="str">
        <f t="shared" si="44"/>
        <v>Reg2010Other endocrine glands - C75FemaleNon-Māori</v>
      </c>
      <c r="B2719" s="42" t="s">
        <v>2</v>
      </c>
      <c r="C2719" s="43">
        <v>2010</v>
      </c>
      <c r="D2719" s="42" t="s">
        <v>283</v>
      </c>
      <c r="E2719" s="42" t="s">
        <v>4</v>
      </c>
      <c r="F2719" s="42" t="s">
        <v>11</v>
      </c>
      <c r="G2719" s="43">
        <v>0</v>
      </c>
      <c r="H2719" s="193">
        <v>0</v>
      </c>
    </row>
    <row r="2720" spans="1:8" x14ac:dyDescent="0.25">
      <c r="A2720" s="25" t="str">
        <f t="shared" si="44"/>
        <v>Reg2010Other endocrine glands - C75MaleAllEth</v>
      </c>
      <c r="B2720" s="42" t="s">
        <v>2</v>
      </c>
      <c r="C2720" s="43">
        <v>2010</v>
      </c>
      <c r="D2720" s="42" t="s">
        <v>283</v>
      </c>
      <c r="E2720" s="42" t="s">
        <v>5</v>
      </c>
      <c r="F2720" s="42" t="s">
        <v>12</v>
      </c>
      <c r="G2720" s="43">
        <v>4</v>
      </c>
      <c r="H2720" s="193">
        <v>0.2</v>
      </c>
    </row>
    <row r="2721" spans="1:8" x14ac:dyDescent="0.25">
      <c r="A2721" s="25" t="str">
        <f t="shared" si="44"/>
        <v>Reg2010Other endocrine glands - C75MaleMāori</v>
      </c>
      <c r="B2721" s="42" t="s">
        <v>2</v>
      </c>
      <c r="C2721" s="43">
        <v>2010</v>
      </c>
      <c r="D2721" s="42" t="s">
        <v>283</v>
      </c>
      <c r="E2721" s="42" t="s">
        <v>5</v>
      </c>
      <c r="F2721" s="42" t="s">
        <v>10</v>
      </c>
      <c r="G2721" s="43">
        <v>1</v>
      </c>
      <c r="H2721" s="193">
        <v>0.3</v>
      </c>
    </row>
    <row r="2722" spans="1:8" x14ac:dyDescent="0.25">
      <c r="A2722" s="25" t="str">
        <f t="shared" si="44"/>
        <v>Reg2010Other endocrine glands - C75MaleNon-Māori</v>
      </c>
      <c r="B2722" s="42" t="s">
        <v>2</v>
      </c>
      <c r="C2722" s="43">
        <v>2010</v>
      </c>
      <c r="D2722" s="42" t="s">
        <v>283</v>
      </c>
      <c r="E2722" s="42" t="s">
        <v>5</v>
      </c>
      <c r="F2722" s="42" t="s">
        <v>11</v>
      </c>
      <c r="G2722" s="43">
        <v>3</v>
      </c>
      <c r="H2722" s="193">
        <v>0.2</v>
      </c>
    </row>
    <row r="2723" spans="1:8" x14ac:dyDescent="0.25">
      <c r="A2723" s="25" t="str">
        <f t="shared" si="44"/>
        <v>Reg2010Ill-defined, secondary and unspecified sites - C76-C80AllSexAllEth</v>
      </c>
      <c r="B2723" s="42" t="s">
        <v>2</v>
      </c>
      <c r="C2723" s="43">
        <v>2010</v>
      </c>
      <c r="D2723" s="42" t="s">
        <v>284</v>
      </c>
      <c r="E2723" s="42" t="s">
        <v>3</v>
      </c>
      <c r="F2723" s="42" t="s">
        <v>12</v>
      </c>
      <c r="G2723" s="43">
        <v>437</v>
      </c>
      <c r="H2723" s="193">
        <v>6.3</v>
      </c>
    </row>
    <row r="2724" spans="1:8" x14ac:dyDescent="0.25">
      <c r="A2724" s="25" t="str">
        <f t="shared" si="44"/>
        <v>Reg2010Ill-defined, secondary and unspecified sites - C76-C80AllSexMāori</v>
      </c>
      <c r="B2724" s="42" t="s">
        <v>2</v>
      </c>
      <c r="C2724" s="43">
        <v>2010</v>
      </c>
      <c r="D2724" s="42" t="s">
        <v>284</v>
      </c>
      <c r="E2724" s="42" t="s">
        <v>3</v>
      </c>
      <c r="F2724" s="42" t="s">
        <v>10</v>
      </c>
      <c r="G2724" s="43">
        <v>49</v>
      </c>
      <c r="H2724" s="193">
        <v>11.1</v>
      </c>
    </row>
    <row r="2725" spans="1:8" x14ac:dyDescent="0.25">
      <c r="A2725" s="25" t="str">
        <f t="shared" si="44"/>
        <v>Reg2010Ill-defined, secondary and unspecified sites - C76-C80AllSexNon-Māori</v>
      </c>
      <c r="B2725" s="42" t="s">
        <v>2</v>
      </c>
      <c r="C2725" s="43">
        <v>2010</v>
      </c>
      <c r="D2725" s="42" t="s">
        <v>284</v>
      </c>
      <c r="E2725" s="42" t="s">
        <v>3</v>
      </c>
      <c r="F2725" s="42" t="s">
        <v>11</v>
      </c>
      <c r="G2725" s="43">
        <v>388</v>
      </c>
      <c r="H2725" s="193">
        <v>5.8</v>
      </c>
    </row>
    <row r="2726" spans="1:8" x14ac:dyDescent="0.25">
      <c r="A2726" s="25" t="str">
        <f t="shared" si="44"/>
        <v>Reg2010Ill-defined, secondary and unspecified sites - C76-C80FemaleAllEth</v>
      </c>
      <c r="B2726" s="42" t="s">
        <v>2</v>
      </c>
      <c r="C2726" s="43">
        <v>2010</v>
      </c>
      <c r="D2726" s="42" t="s">
        <v>284</v>
      </c>
      <c r="E2726" s="42" t="s">
        <v>4</v>
      </c>
      <c r="F2726" s="42" t="s">
        <v>12</v>
      </c>
      <c r="G2726" s="43">
        <v>230</v>
      </c>
      <c r="H2726" s="193">
        <v>6</v>
      </c>
    </row>
    <row r="2727" spans="1:8" x14ac:dyDescent="0.25">
      <c r="A2727" s="25" t="str">
        <f t="shared" ref="A2727:A2790" si="45">B2727&amp;C2727&amp;D2727&amp;E2727&amp;F2727</f>
        <v>Reg2010Ill-defined, secondary and unspecified sites - C76-C80FemaleMāori</v>
      </c>
      <c r="B2727" s="42" t="s">
        <v>2</v>
      </c>
      <c r="C2727" s="43">
        <v>2010</v>
      </c>
      <c r="D2727" s="42" t="s">
        <v>284</v>
      </c>
      <c r="E2727" s="42" t="s">
        <v>4</v>
      </c>
      <c r="F2727" s="42" t="s">
        <v>10</v>
      </c>
      <c r="G2727" s="43">
        <v>31</v>
      </c>
      <c r="H2727" s="193">
        <v>12.6</v>
      </c>
    </row>
    <row r="2728" spans="1:8" x14ac:dyDescent="0.25">
      <c r="A2728" s="25" t="str">
        <f t="shared" si="45"/>
        <v>Reg2010Ill-defined, secondary and unspecified sites - C76-C80FemaleNon-Māori</v>
      </c>
      <c r="B2728" s="42" t="s">
        <v>2</v>
      </c>
      <c r="C2728" s="43">
        <v>2010</v>
      </c>
      <c r="D2728" s="42" t="s">
        <v>284</v>
      </c>
      <c r="E2728" s="42" t="s">
        <v>4</v>
      </c>
      <c r="F2728" s="42" t="s">
        <v>11</v>
      </c>
      <c r="G2728" s="43">
        <v>199</v>
      </c>
      <c r="H2728" s="193">
        <v>5.4</v>
      </c>
    </row>
    <row r="2729" spans="1:8" x14ac:dyDescent="0.25">
      <c r="A2729" s="25" t="str">
        <f t="shared" si="45"/>
        <v>Reg2010Ill-defined, secondary and unspecified sites - C76-C80MaleAllEth</v>
      </c>
      <c r="B2729" s="42" t="s">
        <v>2</v>
      </c>
      <c r="C2729" s="43">
        <v>2010</v>
      </c>
      <c r="D2729" s="42" t="s">
        <v>284</v>
      </c>
      <c r="E2729" s="42" t="s">
        <v>5</v>
      </c>
      <c r="F2729" s="42" t="s">
        <v>12</v>
      </c>
      <c r="G2729" s="43">
        <v>207</v>
      </c>
      <c r="H2729" s="193">
        <v>6.6</v>
      </c>
    </row>
    <row r="2730" spans="1:8" x14ac:dyDescent="0.25">
      <c r="A2730" s="25" t="str">
        <f t="shared" si="45"/>
        <v>Reg2010Ill-defined, secondary and unspecified sites - C76-C80MaleMāori</v>
      </c>
      <c r="B2730" s="42" t="s">
        <v>2</v>
      </c>
      <c r="C2730" s="43">
        <v>2010</v>
      </c>
      <c r="D2730" s="42" t="s">
        <v>284</v>
      </c>
      <c r="E2730" s="42" t="s">
        <v>5</v>
      </c>
      <c r="F2730" s="42" t="s">
        <v>10</v>
      </c>
      <c r="G2730" s="43">
        <v>18</v>
      </c>
      <c r="H2730" s="193">
        <v>9.6999999999999993</v>
      </c>
    </row>
    <row r="2731" spans="1:8" x14ac:dyDescent="0.25">
      <c r="A2731" s="25" t="str">
        <f t="shared" si="45"/>
        <v>Reg2010Ill-defined, secondary and unspecified sites - C76-C80MaleNon-Māori</v>
      </c>
      <c r="B2731" s="42" t="s">
        <v>2</v>
      </c>
      <c r="C2731" s="43">
        <v>2010</v>
      </c>
      <c r="D2731" s="42" t="s">
        <v>284</v>
      </c>
      <c r="E2731" s="42" t="s">
        <v>5</v>
      </c>
      <c r="F2731" s="42" t="s">
        <v>11</v>
      </c>
      <c r="G2731" s="43">
        <v>189</v>
      </c>
      <c r="H2731" s="193">
        <v>6.4</v>
      </c>
    </row>
    <row r="2732" spans="1:8" x14ac:dyDescent="0.25">
      <c r="A2732" s="25" t="str">
        <f t="shared" si="45"/>
        <v>Reg2010Other and ill-defined sites - C76AllSexAllEth</v>
      </c>
      <c r="B2732" s="42" t="s">
        <v>2</v>
      </c>
      <c r="C2732" s="43">
        <v>2010</v>
      </c>
      <c r="D2732" s="42" t="s">
        <v>285</v>
      </c>
      <c r="E2732" s="42" t="s">
        <v>3</v>
      </c>
      <c r="F2732" s="42" t="s">
        <v>12</v>
      </c>
      <c r="G2732" s="43">
        <v>5</v>
      </c>
      <c r="H2732" s="193">
        <v>0.1</v>
      </c>
    </row>
    <row r="2733" spans="1:8" x14ac:dyDescent="0.25">
      <c r="A2733" s="25" t="str">
        <f t="shared" si="45"/>
        <v>Reg2010Other and ill-defined sites - C76AllSexMāori</v>
      </c>
      <c r="B2733" s="42" t="s">
        <v>2</v>
      </c>
      <c r="C2733" s="43">
        <v>2010</v>
      </c>
      <c r="D2733" s="42" t="s">
        <v>285</v>
      </c>
      <c r="E2733" s="42" t="s">
        <v>3</v>
      </c>
      <c r="F2733" s="42" t="s">
        <v>10</v>
      </c>
      <c r="G2733" s="43">
        <v>0</v>
      </c>
      <c r="H2733" s="193">
        <v>0</v>
      </c>
    </row>
    <row r="2734" spans="1:8" x14ac:dyDescent="0.25">
      <c r="A2734" s="25" t="str">
        <f t="shared" si="45"/>
        <v>Reg2010Other and ill-defined sites - C76AllSexNon-Māori</v>
      </c>
      <c r="B2734" s="42" t="s">
        <v>2</v>
      </c>
      <c r="C2734" s="43">
        <v>2010</v>
      </c>
      <c r="D2734" s="42" t="s">
        <v>285</v>
      </c>
      <c r="E2734" s="42" t="s">
        <v>3</v>
      </c>
      <c r="F2734" s="42" t="s">
        <v>11</v>
      </c>
      <c r="G2734" s="43">
        <v>5</v>
      </c>
      <c r="H2734" s="193">
        <v>0.1</v>
      </c>
    </row>
    <row r="2735" spans="1:8" x14ac:dyDescent="0.25">
      <c r="A2735" s="25" t="str">
        <f t="shared" si="45"/>
        <v>Reg2010Other and ill-defined sites - C76FemaleAllEth</v>
      </c>
      <c r="B2735" s="42" t="s">
        <v>2</v>
      </c>
      <c r="C2735" s="43">
        <v>2010</v>
      </c>
      <c r="D2735" s="42" t="s">
        <v>285</v>
      </c>
      <c r="E2735" s="42" t="s">
        <v>4</v>
      </c>
      <c r="F2735" s="42" t="s">
        <v>12</v>
      </c>
      <c r="G2735" s="43">
        <v>2</v>
      </c>
      <c r="H2735" s="193">
        <v>0</v>
      </c>
    </row>
    <row r="2736" spans="1:8" x14ac:dyDescent="0.25">
      <c r="A2736" s="25" t="str">
        <f t="shared" si="45"/>
        <v>Reg2010Other and ill-defined sites - C76FemaleMāori</v>
      </c>
      <c r="B2736" s="42" t="s">
        <v>2</v>
      </c>
      <c r="C2736" s="43">
        <v>2010</v>
      </c>
      <c r="D2736" s="42" t="s">
        <v>285</v>
      </c>
      <c r="E2736" s="42" t="s">
        <v>4</v>
      </c>
      <c r="F2736" s="42" t="s">
        <v>10</v>
      </c>
      <c r="G2736" s="43">
        <v>0</v>
      </c>
      <c r="H2736" s="193">
        <v>0</v>
      </c>
    </row>
    <row r="2737" spans="1:8" x14ac:dyDescent="0.25">
      <c r="A2737" s="25" t="str">
        <f t="shared" si="45"/>
        <v>Reg2010Other and ill-defined sites - C76FemaleNon-Māori</v>
      </c>
      <c r="B2737" s="42" t="s">
        <v>2</v>
      </c>
      <c r="C2737" s="43">
        <v>2010</v>
      </c>
      <c r="D2737" s="42" t="s">
        <v>285</v>
      </c>
      <c r="E2737" s="42" t="s">
        <v>4</v>
      </c>
      <c r="F2737" s="42" t="s">
        <v>11</v>
      </c>
      <c r="G2737" s="43">
        <v>2</v>
      </c>
      <c r="H2737" s="193">
        <v>0</v>
      </c>
    </row>
    <row r="2738" spans="1:8" x14ac:dyDescent="0.25">
      <c r="A2738" s="25" t="str">
        <f t="shared" si="45"/>
        <v>Reg2010Other and ill-defined sites - C76MaleAllEth</v>
      </c>
      <c r="B2738" s="42" t="s">
        <v>2</v>
      </c>
      <c r="C2738" s="43">
        <v>2010</v>
      </c>
      <c r="D2738" s="42" t="s">
        <v>285</v>
      </c>
      <c r="E2738" s="42" t="s">
        <v>5</v>
      </c>
      <c r="F2738" s="42" t="s">
        <v>12</v>
      </c>
      <c r="G2738" s="43">
        <v>3</v>
      </c>
      <c r="H2738" s="193">
        <v>0.1</v>
      </c>
    </row>
    <row r="2739" spans="1:8" x14ac:dyDescent="0.25">
      <c r="A2739" s="25" t="str">
        <f t="shared" si="45"/>
        <v>Reg2010Other and ill-defined sites - C76MaleMāori</v>
      </c>
      <c r="B2739" s="42" t="s">
        <v>2</v>
      </c>
      <c r="C2739" s="43">
        <v>2010</v>
      </c>
      <c r="D2739" s="42" t="s">
        <v>285</v>
      </c>
      <c r="E2739" s="42" t="s">
        <v>5</v>
      </c>
      <c r="F2739" s="42" t="s">
        <v>10</v>
      </c>
      <c r="G2739" s="43">
        <v>0</v>
      </c>
      <c r="H2739" s="193">
        <v>0</v>
      </c>
    </row>
    <row r="2740" spans="1:8" x14ac:dyDescent="0.25">
      <c r="A2740" s="25" t="str">
        <f t="shared" si="45"/>
        <v>Reg2010Other and ill-defined sites - C76MaleNon-Māori</v>
      </c>
      <c r="B2740" s="42" t="s">
        <v>2</v>
      </c>
      <c r="C2740" s="43">
        <v>2010</v>
      </c>
      <c r="D2740" s="42" t="s">
        <v>285</v>
      </c>
      <c r="E2740" s="42" t="s">
        <v>5</v>
      </c>
      <c r="F2740" s="42" t="s">
        <v>11</v>
      </c>
      <c r="G2740" s="43">
        <v>3</v>
      </c>
      <c r="H2740" s="193">
        <v>0.1</v>
      </c>
    </row>
    <row r="2741" spans="1:8" x14ac:dyDescent="0.25">
      <c r="A2741" s="25" t="str">
        <f t="shared" si="45"/>
        <v>Reg2010Lymphoid, haematopoietic and related tissue - C81-C96, D45-D47AllSexAllEth</v>
      </c>
      <c r="B2741" s="42" t="s">
        <v>2</v>
      </c>
      <c r="C2741" s="43">
        <v>2010</v>
      </c>
      <c r="D2741" s="42" t="s">
        <v>288</v>
      </c>
      <c r="E2741" s="42" t="s">
        <v>3</v>
      </c>
      <c r="F2741" s="42" t="s">
        <v>12</v>
      </c>
      <c r="G2741" s="43">
        <v>2103</v>
      </c>
      <c r="H2741" s="193">
        <v>34.6</v>
      </c>
    </row>
    <row r="2742" spans="1:8" x14ac:dyDescent="0.25">
      <c r="A2742" s="25" t="str">
        <f t="shared" si="45"/>
        <v>Reg2010Lymphoid, haematopoietic and related tissue - C81-C96, D45-D47AllSexMāori</v>
      </c>
      <c r="B2742" s="42" t="s">
        <v>2</v>
      </c>
      <c r="C2742" s="43">
        <v>2010</v>
      </c>
      <c r="D2742" s="42" t="s">
        <v>288</v>
      </c>
      <c r="E2742" s="42" t="s">
        <v>3</v>
      </c>
      <c r="F2742" s="42" t="s">
        <v>10</v>
      </c>
      <c r="G2742" s="43">
        <v>166</v>
      </c>
      <c r="H2742" s="193">
        <v>34.200000000000003</v>
      </c>
    </row>
    <row r="2743" spans="1:8" x14ac:dyDescent="0.25">
      <c r="A2743" s="25" t="str">
        <f t="shared" si="45"/>
        <v>Reg2010Lymphoid, haematopoietic and related tissue - C81-C96, D45-D47AllSexNon-Māori</v>
      </c>
      <c r="B2743" s="42" t="s">
        <v>2</v>
      </c>
      <c r="C2743" s="43">
        <v>2010</v>
      </c>
      <c r="D2743" s="42" t="s">
        <v>288</v>
      </c>
      <c r="E2743" s="42" t="s">
        <v>3</v>
      </c>
      <c r="F2743" s="42" t="s">
        <v>11</v>
      </c>
      <c r="G2743" s="43">
        <v>1937</v>
      </c>
      <c r="H2743" s="193">
        <v>34.799999999999997</v>
      </c>
    </row>
    <row r="2744" spans="1:8" x14ac:dyDescent="0.25">
      <c r="A2744" s="25" t="str">
        <f t="shared" si="45"/>
        <v>Reg2010Lymphoid, haematopoietic and related tissue - C81-C96, D45-D47FemaleAllEth</v>
      </c>
      <c r="B2744" s="42" t="s">
        <v>2</v>
      </c>
      <c r="C2744" s="43">
        <v>2010</v>
      </c>
      <c r="D2744" s="42" t="s">
        <v>288</v>
      </c>
      <c r="E2744" s="42" t="s">
        <v>4</v>
      </c>
      <c r="F2744" s="42" t="s">
        <v>12</v>
      </c>
      <c r="G2744" s="43">
        <v>895</v>
      </c>
      <c r="H2744" s="193">
        <v>27.7</v>
      </c>
    </row>
    <row r="2745" spans="1:8" x14ac:dyDescent="0.25">
      <c r="A2745" s="25" t="str">
        <f t="shared" si="45"/>
        <v>Reg2010Lymphoid, haematopoietic and related tissue - C81-C96, D45-D47FemaleMāori</v>
      </c>
      <c r="B2745" s="42" t="s">
        <v>2</v>
      </c>
      <c r="C2745" s="43">
        <v>2010</v>
      </c>
      <c r="D2745" s="42" t="s">
        <v>288</v>
      </c>
      <c r="E2745" s="42" t="s">
        <v>4</v>
      </c>
      <c r="F2745" s="42" t="s">
        <v>10</v>
      </c>
      <c r="G2745" s="43">
        <v>70</v>
      </c>
      <c r="H2745" s="193">
        <v>27.5</v>
      </c>
    </row>
    <row r="2746" spans="1:8" x14ac:dyDescent="0.25">
      <c r="A2746" s="25" t="str">
        <f t="shared" si="45"/>
        <v>Reg2010Lymphoid, haematopoietic and related tissue - C81-C96, D45-D47FemaleNon-Māori</v>
      </c>
      <c r="B2746" s="42" t="s">
        <v>2</v>
      </c>
      <c r="C2746" s="43">
        <v>2010</v>
      </c>
      <c r="D2746" s="42" t="s">
        <v>288</v>
      </c>
      <c r="E2746" s="42" t="s">
        <v>4</v>
      </c>
      <c r="F2746" s="42" t="s">
        <v>11</v>
      </c>
      <c r="G2746" s="43">
        <v>825</v>
      </c>
      <c r="H2746" s="193">
        <v>28.1</v>
      </c>
    </row>
    <row r="2747" spans="1:8" x14ac:dyDescent="0.25">
      <c r="A2747" s="25" t="str">
        <f t="shared" si="45"/>
        <v>Reg2010Lymphoid, haematopoietic and related tissue - C81-C96, D45-D47MaleAllEth</v>
      </c>
      <c r="B2747" s="42" t="s">
        <v>2</v>
      </c>
      <c r="C2747" s="43">
        <v>2010</v>
      </c>
      <c r="D2747" s="42" t="s">
        <v>288</v>
      </c>
      <c r="E2747" s="42" t="s">
        <v>5</v>
      </c>
      <c r="F2747" s="42" t="s">
        <v>12</v>
      </c>
      <c r="G2747" s="43">
        <v>1208</v>
      </c>
      <c r="H2747" s="193">
        <v>42.5</v>
      </c>
    </row>
    <row r="2748" spans="1:8" x14ac:dyDescent="0.25">
      <c r="A2748" s="25" t="str">
        <f t="shared" si="45"/>
        <v>Reg2010Lymphoid, haematopoietic and related tissue - C81-C96, D45-D47MaleMāori</v>
      </c>
      <c r="B2748" s="42" t="s">
        <v>2</v>
      </c>
      <c r="C2748" s="43">
        <v>2010</v>
      </c>
      <c r="D2748" s="42" t="s">
        <v>288</v>
      </c>
      <c r="E2748" s="42" t="s">
        <v>5</v>
      </c>
      <c r="F2748" s="42" t="s">
        <v>10</v>
      </c>
      <c r="G2748" s="43">
        <v>96</v>
      </c>
      <c r="H2748" s="193">
        <v>41.8</v>
      </c>
    </row>
    <row r="2749" spans="1:8" x14ac:dyDescent="0.25">
      <c r="A2749" s="25" t="str">
        <f t="shared" si="45"/>
        <v>Reg2010Lymphoid, haematopoietic and related tissue - C81-C96, D45-D47MaleNon-Māori</v>
      </c>
      <c r="B2749" s="42" t="s">
        <v>2</v>
      </c>
      <c r="C2749" s="43">
        <v>2010</v>
      </c>
      <c r="D2749" s="42" t="s">
        <v>288</v>
      </c>
      <c r="E2749" s="42" t="s">
        <v>5</v>
      </c>
      <c r="F2749" s="42" t="s">
        <v>11</v>
      </c>
      <c r="G2749" s="43">
        <v>1112</v>
      </c>
      <c r="H2749" s="193">
        <v>42.7</v>
      </c>
    </row>
    <row r="2750" spans="1:8" x14ac:dyDescent="0.25">
      <c r="A2750" s="25" t="str">
        <f t="shared" si="45"/>
        <v>Reg2010Unknown primary - C77-C79AllSexAllEth</v>
      </c>
      <c r="B2750" s="42" t="s">
        <v>2</v>
      </c>
      <c r="C2750" s="43">
        <v>2010</v>
      </c>
      <c r="D2750" s="42" t="s">
        <v>286</v>
      </c>
      <c r="E2750" s="42" t="s">
        <v>3</v>
      </c>
      <c r="F2750" s="42" t="s">
        <v>12</v>
      </c>
      <c r="G2750" s="43">
        <v>393</v>
      </c>
      <c r="H2750" s="193">
        <v>5.7</v>
      </c>
    </row>
    <row r="2751" spans="1:8" x14ac:dyDescent="0.25">
      <c r="A2751" s="25" t="str">
        <f t="shared" si="45"/>
        <v>Reg2010Unknown primary - C77-C79AllSexMāori</v>
      </c>
      <c r="B2751" s="42" t="s">
        <v>2</v>
      </c>
      <c r="C2751" s="43">
        <v>2010</v>
      </c>
      <c r="D2751" s="42" t="s">
        <v>286</v>
      </c>
      <c r="E2751" s="42" t="s">
        <v>3</v>
      </c>
      <c r="F2751" s="42" t="s">
        <v>10</v>
      </c>
      <c r="G2751" s="43">
        <v>46</v>
      </c>
      <c r="H2751" s="193">
        <v>10.199999999999999</v>
      </c>
    </row>
    <row r="2752" spans="1:8" x14ac:dyDescent="0.25">
      <c r="A2752" s="25" t="str">
        <f t="shared" si="45"/>
        <v>Reg2010Unknown primary - C77-C79AllSexNon-Māori</v>
      </c>
      <c r="B2752" s="42" t="s">
        <v>2</v>
      </c>
      <c r="C2752" s="43">
        <v>2010</v>
      </c>
      <c r="D2752" s="42" t="s">
        <v>286</v>
      </c>
      <c r="E2752" s="42" t="s">
        <v>3</v>
      </c>
      <c r="F2752" s="42" t="s">
        <v>11</v>
      </c>
      <c r="G2752" s="43">
        <v>347</v>
      </c>
      <c r="H2752" s="193">
        <v>5.3</v>
      </c>
    </row>
    <row r="2753" spans="1:8" x14ac:dyDescent="0.25">
      <c r="A2753" s="25" t="str">
        <f t="shared" si="45"/>
        <v>Reg2010Unknown primary - C77-C79FemaleAllEth</v>
      </c>
      <c r="B2753" s="42" t="s">
        <v>2</v>
      </c>
      <c r="C2753" s="43">
        <v>2010</v>
      </c>
      <c r="D2753" s="42" t="s">
        <v>286</v>
      </c>
      <c r="E2753" s="42" t="s">
        <v>4</v>
      </c>
      <c r="F2753" s="42" t="s">
        <v>12</v>
      </c>
      <c r="G2753" s="43">
        <v>207</v>
      </c>
      <c r="H2753" s="193">
        <v>5.6</v>
      </c>
    </row>
    <row r="2754" spans="1:8" x14ac:dyDescent="0.25">
      <c r="A2754" s="25" t="str">
        <f t="shared" si="45"/>
        <v>Reg2010Unknown primary - C77-C79FemaleMāori</v>
      </c>
      <c r="B2754" s="42" t="s">
        <v>2</v>
      </c>
      <c r="C2754" s="43">
        <v>2010</v>
      </c>
      <c r="D2754" s="42" t="s">
        <v>286</v>
      </c>
      <c r="E2754" s="42" t="s">
        <v>4</v>
      </c>
      <c r="F2754" s="42" t="s">
        <v>10</v>
      </c>
      <c r="G2754" s="43">
        <v>31</v>
      </c>
      <c r="H2754" s="193">
        <v>12.6</v>
      </c>
    </row>
    <row r="2755" spans="1:8" x14ac:dyDescent="0.25">
      <c r="A2755" s="25" t="str">
        <f t="shared" si="45"/>
        <v>Reg2010Unknown primary - C77-C79FemaleNon-Māori</v>
      </c>
      <c r="B2755" s="42" t="s">
        <v>2</v>
      </c>
      <c r="C2755" s="43">
        <v>2010</v>
      </c>
      <c r="D2755" s="42" t="s">
        <v>286</v>
      </c>
      <c r="E2755" s="42" t="s">
        <v>4</v>
      </c>
      <c r="F2755" s="42" t="s">
        <v>11</v>
      </c>
      <c r="G2755" s="43">
        <v>176</v>
      </c>
      <c r="H2755" s="193">
        <v>4.9000000000000004</v>
      </c>
    </row>
    <row r="2756" spans="1:8" x14ac:dyDescent="0.25">
      <c r="A2756" s="25" t="str">
        <f t="shared" si="45"/>
        <v>Reg2010Unknown primary - C77-C79MaleAllEth</v>
      </c>
      <c r="B2756" s="42" t="s">
        <v>2</v>
      </c>
      <c r="C2756" s="43">
        <v>2010</v>
      </c>
      <c r="D2756" s="42" t="s">
        <v>286</v>
      </c>
      <c r="E2756" s="42" t="s">
        <v>5</v>
      </c>
      <c r="F2756" s="42" t="s">
        <v>12</v>
      </c>
      <c r="G2756" s="43">
        <v>186</v>
      </c>
      <c r="H2756" s="193">
        <v>6</v>
      </c>
    </row>
    <row r="2757" spans="1:8" x14ac:dyDescent="0.25">
      <c r="A2757" s="25" t="str">
        <f t="shared" si="45"/>
        <v>Reg2010Unknown primary - C77-C79MaleMāori</v>
      </c>
      <c r="B2757" s="42" t="s">
        <v>2</v>
      </c>
      <c r="C2757" s="43">
        <v>2010</v>
      </c>
      <c r="D2757" s="42" t="s">
        <v>286</v>
      </c>
      <c r="E2757" s="42" t="s">
        <v>5</v>
      </c>
      <c r="F2757" s="42" t="s">
        <v>10</v>
      </c>
      <c r="G2757" s="43">
        <v>15</v>
      </c>
      <c r="H2757" s="193">
        <v>7.5</v>
      </c>
    </row>
    <row r="2758" spans="1:8" x14ac:dyDescent="0.25">
      <c r="A2758" s="25" t="str">
        <f t="shared" si="45"/>
        <v>Reg2010Unknown primary - C77-C79MaleNon-Māori</v>
      </c>
      <c r="B2758" s="42" t="s">
        <v>2</v>
      </c>
      <c r="C2758" s="43">
        <v>2010</v>
      </c>
      <c r="D2758" s="42" t="s">
        <v>286</v>
      </c>
      <c r="E2758" s="42" t="s">
        <v>5</v>
      </c>
      <c r="F2758" s="42" t="s">
        <v>11</v>
      </c>
      <c r="G2758" s="43">
        <v>171</v>
      </c>
      <c r="H2758" s="193">
        <v>5.9</v>
      </c>
    </row>
    <row r="2759" spans="1:8" x14ac:dyDescent="0.25">
      <c r="A2759" s="25" t="str">
        <f t="shared" si="45"/>
        <v>Reg2010Unspecified site - C80AllSexAllEth</v>
      </c>
      <c r="B2759" s="42" t="s">
        <v>2</v>
      </c>
      <c r="C2759" s="43">
        <v>2010</v>
      </c>
      <c r="D2759" s="42" t="s">
        <v>287</v>
      </c>
      <c r="E2759" s="42" t="s">
        <v>3</v>
      </c>
      <c r="F2759" s="42" t="s">
        <v>12</v>
      </c>
      <c r="G2759" s="43">
        <v>39</v>
      </c>
      <c r="H2759" s="193">
        <v>0.5</v>
      </c>
    </row>
    <row r="2760" spans="1:8" x14ac:dyDescent="0.25">
      <c r="A2760" s="25" t="str">
        <f t="shared" si="45"/>
        <v>Reg2010Unspecified site - C80AllSexMāori</v>
      </c>
      <c r="B2760" s="42" t="s">
        <v>2</v>
      </c>
      <c r="C2760" s="43">
        <v>2010</v>
      </c>
      <c r="D2760" s="42" t="s">
        <v>287</v>
      </c>
      <c r="E2760" s="42" t="s">
        <v>3</v>
      </c>
      <c r="F2760" s="42" t="s">
        <v>10</v>
      </c>
      <c r="G2760" s="43">
        <v>3</v>
      </c>
      <c r="H2760" s="193">
        <v>0.9</v>
      </c>
    </row>
    <row r="2761" spans="1:8" x14ac:dyDescent="0.25">
      <c r="A2761" s="25" t="str">
        <f t="shared" si="45"/>
        <v>Reg2010Unspecified site - C80AllSexNon-Māori</v>
      </c>
      <c r="B2761" s="42" t="s">
        <v>2</v>
      </c>
      <c r="C2761" s="43">
        <v>2010</v>
      </c>
      <c r="D2761" s="42" t="s">
        <v>287</v>
      </c>
      <c r="E2761" s="42" t="s">
        <v>3</v>
      </c>
      <c r="F2761" s="42" t="s">
        <v>11</v>
      </c>
      <c r="G2761" s="43">
        <v>36</v>
      </c>
      <c r="H2761" s="193">
        <v>0.5</v>
      </c>
    </row>
    <row r="2762" spans="1:8" x14ac:dyDescent="0.25">
      <c r="A2762" s="25" t="str">
        <f t="shared" si="45"/>
        <v>Reg2010Unspecified site - C80FemaleAllEth</v>
      </c>
      <c r="B2762" s="42" t="s">
        <v>2</v>
      </c>
      <c r="C2762" s="43">
        <v>2010</v>
      </c>
      <c r="D2762" s="42" t="s">
        <v>287</v>
      </c>
      <c r="E2762" s="42" t="s">
        <v>4</v>
      </c>
      <c r="F2762" s="42" t="s">
        <v>12</v>
      </c>
      <c r="G2762" s="43">
        <v>21</v>
      </c>
      <c r="H2762" s="193">
        <v>0.4</v>
      </c>
    </row>
    <row r="2763" spans="1:8" x14ac:dyDescent="0.25">
      <c r="A2763" s="25" t="str">
        <f t="shared" si="45"/>
        <v>Reg2010Unspecified site - C80FemaleMāori</v>
      </c>
      <c r="B2763" s="42" t="s">
        <v>2</v>
      </c>
      <c r="C2763" s="43">
        <v>2010</v>
      </c>
      <c r="D2763" s="42" t="s">
        <v>287</v>
      </c>
      <c r="E2763" s="42" t="s">
        <v>4</v>
      </c>
      <c r="F2763" s="42" t="s">
        <v>10</v>
      </c>
      <c r="G2763" s="43">
        <v>0</v>
      </c>
      <c r="H2763" s="193">
        <v>0</v>
      </c>
    </row>
    <row r="2764" spans="1:8" x14ac:dyDescent="0.25">
      <c r="A2764" s="25" t="str">
        <f t="shared" si="45"/>
        <v>Reg2010Unspecified site - C80FemaleNon-Māori</v>
      </c>
      <c r="B2764" s="42" t="s">
        <v>2</v>
      </c>
      <c r="C2764" s="43">
        <v>2010</v>
      </c>
      <c r="D2764" s="42" t="s">
        <v>287</v>
      </c>
      <c r="E2764" s="42" t="s">
        <v>4</v>
      </c>
      <c r="F2764" s="42" t="s">
        <v>11</v>
      </c>
      <c r="G2764" s="43">
        <v>21</v>
      </c>
      <c r="H2764" s="193">
        <v>0.4</v>
      </c>
    </row>
    <row r="2765" spans="1:8" x14ac:dyDescent="0.25">
      <c r="A2765" s="25" t="str">
        <f t="shared" si="45"/>
        <v>Reg2010Unspecified site - C80MaleAllEth</v>
      </c>
      <c r="B2765" s="42" t="s">
        <v>2</v>
      </c>
      <c r="C2765" s="43">
        <v>2010</v>
      </c>
      <c r="D2765" s="42" t="s">
        <v>287</v>
      </c>
      <c r="E2765" s="42" t="s">
        <v>5</v>
      </c>
      <c r="F2765" s="42" t="s">
        <v>12</v>
      </c>
      <c r="G2765" s="43">
        <v>18</v>
      </c>
      <c r="H2765" s="193">
        <v>0.5</v>
      </c>
    </row>
    <row r="2766" spans="1:8" x14ac:dyDescent="0.25">
      <c r="A2766" s="25" t="str">
        <f t="shared" si="45"/>
        <v>Reg2010Unspecified site - C80MaleMāori</v>
      </c>
      <c r="B2766" s="42" t="s">
        <v>2</v>
      </c>
      <c r="C2766" s="43">
        <v>2010</v>
      </c>
      <c r="D2766" s="42" t="s">
        <v>287</v>
      </c>
      <c r="E2766" s="42" t="s">
        <v>5</v>
      </c>
      <c r="F2766" s="42" t="s">
        <v>10</v>
      </c>
      <c r="G2766" s="43">
        <v>3</v>
      </c>
      <c r="H2766" s="193">
        <v>2.2000000000000002</v>
      </c>
    </row>
    <row r="2767" spans="1:8" x14ac:dyDescent="0.25">
      <c r="A2767" s="25" t="str">
        <f t="shared" si="45"/>
        <v>Reg2010Unspecified site - C80MaleNon-Māori</v>
      </c>
      <c r="B2767" s="42" t="s">
        <v>2</v>
      </c>
      <c r="C2767" s="43">
        <v>2010</v>
      </c>
      <c r="D2767" s="42" t="s">
        <v>287</v>
      </c>
      <c r="E2767" s="42" t="s">
        <v>5</v>
      </c>
      <c r="F2767" s="42" t="s">
        <v>11</v>
      </c>
      <c r="G2767" s="43">
        <v>15</v>
      </c>
      <c r="H2767" s="193">
        <v>0.5</v>
      </c>
    </row>
    <row r="2768" spans="1:8" x14ac:dyDescent="0.25">
      <c r="A2768" s="25" t="str">
        <f t="shared" si="45"/>
        <v>Reg2010Non-Hodgkin lymphoma - C82-C86, C96AllSexAllEth</v>
      </c>
      <c r="B2768" s="42" t="s">
        <v>2</v>
      </c>
      <c r="C2768" s="43">
        <v>2010</v>
      </c>
      <c r="D2768" s="42" t="s">
        <v>365</v>
      </c>
      <c r="E2768" s="42" t="s">
        <v>3</v>
      </c>
      <c r="F2768" s="42" t="s">
        <v>12</v>
      </c>
      <c r="G2768" s="43">
        <v>780</v>
      </c>
      <c r="H2768" s="193">
        <v>12.8</v>
      </c>
    </row>
    <row r="2769" spans="1:8" x14ac:dyDescent="0.25">
      <c r="A2769" s="25" t="str">
        <f t="shared" si="45"/>
        <v>Reg2010Non-Hodgkin lymphoma - C82-C86, C96AllSexMāori</v>
      </c>
      <c r="B2769" s="42" t="s">
        <v>2</v>
      </c>
      <c r="C2769" s="43">
        <v>2010</v>
      </c>
      <c r="D2769" s="42" t="s">
        <v>365</v>
      </c>
      <c r="E2769" s="42" t="s">
        <v>3</v>
      </c>
      <c r="F2769" s="42" t="s">
        <v>10</v>
      </c>
      <c r="G2769" s="43">
        <v>53</v>
      </c>
      <c r="H2769" s="193">
        <v>11</v>
      </c>
    </row>
    <row r="2770" spans="1:8" x14ac:dyDescent="0.25">
      <c r="A2770" s="25" t="str">
        <f t="shared" si="45"/>
        <v>Reg2010Non-Hodgkin lymphoma - C82-C86, C96AllSexNon-Māori</v>
      </c>
      <c r="B2770" s="42" t="s">
        <v>2</v>
      </c>
      <c r="C2770" s="43">
        <v>2010</v>
      </c>
      <c r="D2770" s="42" t="s">
        <v>365</v>
      </c>
      <c r="E2770" s="42" t="s">
        <v>3</v>
      </c>
      <c r="F2770" s="42" t="s">
        <v>11</v>
      </c>
      <c r="G2770" s="43">
        <v>727</v>
      </c>
      <c r="H2770" s="193">
        <v>13</v>
      </c>
    </row>
    <row r="2771" spans="1:8" x14ac:dyDescent="0.25">
      <c r="A2771" s="25" t="str">
        <f t="shared" si="45"/>
        <v>Reg2010Non-Hodgkin lymphoma - C82-C86, C96FemaleAllEth</v>
      </c>
      <c r="B2771" s="42" t="s">
        <v>2</v>
      </c>
      <c r="C2771" s="43">
        <v>2010</v>
      </c>
      <c r="D2771" s="42" t="s">
        <v>365</v>
      </c>
      <c r="E2771" s="42" t="s">
        <v>4</v>
      </c>
      <c r="F2771" s="42" t="s">
        <v>12</v>
      </c>
      <c r="G2771" s="43">
        <v>339</v>
      </c>
      <c r="H2771" s="193">
        <v>10.4</v>
      </c>
    </row>
    <row r="2772" spans="1:8" x14ac:dyDescent="0.25">
      <c r="A2772" s="25" t="str">
        <f t="shared" si="45"/>
        <v>Reg2010Non-Hodgkin lymphoma - C82-C86, C96FemaleMāori</v>
      </c>
      <c r="B2772" s="42" t="s">
        <v>2</v>
      </c>
      <c r="C2772" s="43">
        <v>2010</v>
      </c>
      <c r="D2772" s="42" t="s">
        <v>365</v>
      </c>
      <c r="E2772" s="42" t="s">
        <v>4</v>
      </c>
      <c r="F2772" s="42" t="s">
        <v>10</v>
      </c>
      <c r="G2772" s="43">
        <v>21</v>
      </c>
      <c r="H2772" s="193">
        <v>8.4</v>
      </c>
    </row>
    <row r="2773" spans="1:8" x14ac:dyDescent="0.25">
      <c r="A2773" s="25" t="str">
        <f t="shared" si="45"/>
        <v>Reg2010Non-Hodgkin lymphoma - C82-C86, C96FemaleNon-Māori</v>
      </c>
      <c r="B2773" s="42" t="s">
        <v>2</v>
      </c>
      <c r="C2773" s="43">
        <v>2010</v>
      </c>
      <c r="D2773" s="42" t="s">
        <v>365</v>
      </c>
      <c r="E2773" s="42" t="s">
        <v>4</v>
      </c>
      <c r="F2773" s="42" t="s">
        <v>11</v>
      </c>
      <c r="G2773" s="43">
        <v>318</v>
      </c>
      <c r="H2773" s="193">
        <v>10.7</v>
      </c>
    </row>
    <row r="2774" spans="1:8" x14ac:dyDescent="0.25">
      <c r="A2774" s="25" t="str">
        <f t="shared" si="45"/>
        <v>Reg2010Non-Hodgkin lymphoma - C82-C86, C96MaleAllEth</v>
      </c>
      <c r="B2774" s="42" t="s">
        <v>2</v>
      </c>
      <c r="C2774" s="43">
        <v>2010</v>
      </c>
      <c r="D2774" s="42" t="s">
        <v>365</v>
      </c>
      <c r="E2774" s="42" t="s">
        <v>5</v>
      </c>
      <c r="F2774" s="42" t="s">
        <v>12</v>
      </c>
      <c r="G2774" s="43">
        <v>441</v>
      </c>
      <c r="H2774" s="193">
        <v>15.6</v>
      </c>
    </row>
    <row r="2775" spans="1:8" x14ac:dyDescent="0.25">
      <c r="A2775" s="25" t="str">
        <f t="shared" si="45"/>
        <v>Reg2010Non-Hodgkin lymphoma - C82-C86, C96MaleMāori</v>
      </c>
      <c r="B2775" s="42" t="s">
        <v>2</v>
      </c>
      <c r="C2775" s="43">
        <v>2010</v>
      </c>
      <c r="D2775" s="42" t="s">
        <v>365</v>
      </c>
      <c r="E2775" s="42" t="s">
        <v>5</v>
      </c>
      <c r="F2775" s="42" t="s">
        <v>10</v>
      </c>
      <c r="G2775" s="43">
        <v>32</v>
      </c>
      <c r="H2775" s="193">
        <v>13.9</v>
      </c>
    </row>
    <row r="2776" spans="1:8" x14ac:dyDescent="0.25">
      <c r="A2776" s="25" t="str">
        <f t="shared" si="45"/>
        <v>Reg2010Non-Hodgkin lymphoma - C82-C86, C96MaleNon-Māori</v>
      </c>
      <c r="B2776" s="42" t="s">
        <v>2</v>
      </c>
      <c r="C2776" s="43">
        <v>2010</v>
      </c>
      <c r="D2776" s="42" t="s">
        <v>365</v>
      </c>
      <c r="E2776" s="42" t="s">
        <v>5</v>
      </c>
      <c r="F2776" s="42" t="s">
        <v>11</v>
      </c>
      <c r="G2776" s="43">
        <v>409</v>
      </c>
      <c r="H2776" s="193">
        <v>15.7</v>
      </c>
    </row>
    <row r="2777" spans="1:8" x14ac:dyDescent="0.25">
      <c r="A2777" s="25" t="str">
        <f t="shared" si="45"/>
        <v>Reg2010Hodgkin lymphoma - C81AllSexAllEth</v>
      </c>
      <c r="B2777" s="42" t="s">
        <v>2</v>
      </c>
      <c r="C2777" s="43">
        <v>2010</v>
      </c>
      <c r="D2777" s="42" t="s">
        <v>289</v>
      </c>
      <c r="E2777" s="42" t="s">
        <v>3</v>
      </c>
      <c r="F2777" s="42" t="s">
        <v>12</v>
      </c>
      <c r="G2777" s="43">
        <v>102</v>
      </c>
      <c r="H2777" s="193">
        <v>2.2999999999999998</v>
      </c>
    </row>
    <row r="2778" spans="1:8" x14ac:dyDescent="0.25">
      <c r="A2778" s="25" t="str">
        <f t="shared" si="45"/>
        <v>Reg2010Hodgkin lymphoma - C81AllSexMāori</v>
      </c>
      <c r="B2778" s="42" t="s">
        <v>2</v>
      </c>
      <c r="C2778" s="43">
        <v>2010</v>
      </c>
      <c r="D2778" s="42" t="s">
        <v>289</v>
      </c>
      <c r="E2778" s="42" t="s">
        <v>3</v>
      </c>
      <c r="F2778" s="42" t="s">
        <v>10</v>
      </c>
      <c r="G2778" s="43">
        <v>8</v>
      </c>
      <c r="H2778" s="193">
        <v>1.3</v>
      </c>
    </row>
    <row r="2779" spans="1:8" x14ac:dyDescent="0.25">
      <c r="A2779" s="25" t="str">
        <f t="shared" si="45"/>
        <v>Reg2010Hodgkin lymphoma - C81AllSexNon-Māori</v>
      </c>
      <c r="B2779" s="42" t="s">
        <v>2</v>
      </c>
      <c r="C2779" s="43">
        <v>2010</v>
      </c>
      <c r="D2779" s="42" t="s">
        <v>289</v>
      </c>
      <c r="E2779" s="42" t="s">
        <v>3</v>
      </c>
      <c r="F2779" s="42" t="s">
        <v>11</v>
      </c>
      <c r="G2779" s="43">
        <v>94</v>
      </c>
      <c r="H2779" s="193">
        <v>2.5</v>
      </c>
    </row>
    <row r="2780" spans="1:8" x14ac:dyDescent="0.25">
      <c r="A2780" s="25" t="str">
        <f t="shared" si="45"/>
        <v>Reg2010Hodgkin lymphoma - C81FemaleAllEth</v>
      </c>
      <c r="B2780" s="42" t="s">
        <v>2</v>
      </c>
      <c r="C2780" s="43">
        <v>2010</v>
      </c>
      <c r="D2780" s="42" t="s">
        <v>289</v>
      </c>
      <c r="E2780" s="42" t="s">
        <v>4</v>
      </c>
      <c r="F2780" s="42" t="s">
        <v>12</v>
      </c>
      <c r="G2780" s="43">
        <v>46</v>
      </c>
      <c r="H2780" s="193">
        <v>2.1</v>
      </c>
    </row>
    <row r="2781" spans="1:8" x14ac:dyDescent="0.25">
      <c r="A2781" s="25" t="str">
        <f t="shared" si="45"/>
        <v>Reg2010Hodgkin lymphoma - C81FemaleMāori</v>
      </c>
      <c r="B2781" s="42" t="s">
        <v>2</v>
      </c>
      <c r="C2781" s="43">
        <v>2010</v>
      </c>
      <c r="D2781" s="42" t="s">
        <v>289</v>
      </c>
      <c r="E2781" s="42" t="s">
        <v>4</v>
      </c>
      <c r="F2781" s="42" t="s">
        <v>10</v>
      </c>
      <c r="G2781" s="43">
        <v>4</v>
      </c>
      <c r="H2781" s="193">
        <v>1.2</v>
      </c>
    </row>
    <row r="2782" spans="1:8" x14ac:dyDescent="0.25">
      <c r="A2782" s="25" t="str">
        <f t="shared" si="45"/>
        <v>Reg2010Hodgkin lymphoma - C81FemaleNon-Māori</v>
      </c>
      <c r="B2782" s="42" t="s">
        <v>2</v>
      </c>
      <c r="C2782" s="43">
        <v>2010</v>
      </c>
      <c r="D2782" s="42" t="s">
        <v>289</v>
      </c>
      <c r="E2782" s="42" t="s">
        <v>4</v>
      </c>
      <c r="F2782" s="42" t="s">
        <v>11</v>
      </c>
      <c r="G2782" s="43">
        <v>42</v>
      </c>
      <c r="H2782" s="193">
        <v>2.2999999999999998</v>
      </c>
    </row>
    <row r="2783" spans="1:8" x14ac:dyDescent="0.25">
      <c r="A2783" s="25" t="str">
        <f t="shared" si="45"/>
        <v>Reg2010Hodgkin lymphoma - C81MaleAllEth</v>
      </c>
      <c r="B2783" s="42" t="s">
        <v>2</v>
      </c>
      <c r="C2783" s="43">
        <v>2010</v>
      </c>
      <c r="D2783" s="42" t="s">
        <v>289</v>
      </c>
      <c r="E2783" s="42" t="s">
        <v>5</v>
      </c>
      <c r="F2783" s="42" t="s">
        <v>12</v>
      </c>
      <c r="G2783" s="43">
        <v>56</v>
      </c>
      <c r="H2783" s="193">
        <v>2.5</v>
      </c>
    </row>
    <row r="2784" spans="1:8" x14ac:dyDescent="0.25">
      <c r="A2784" s="25" t="str">
        <f t="shared" si="45"/>
        <v>Reg2010Hodgkin lymphoma - C81MaleMāori</v>
      </c>
      <c r="B2784" s="42" t="s">
        <v>2</v>
      </c>
      <c r="C2784" s="43">
        <v>2010</v>
      </c>
      <c r="D2784" s="42" t="s">
        <v>289</v>
      </c>
      <c r="E2784" s="42" t="s">
        <v>5</v>
      </c>
      <c r="F2784" s="42" t="s">
        <v>10</v>
      </c>
      <c r="G2784" s="43">
        <v>4</v>
      </c>
      <c r="H2784" s="193">
        <v>1.3</v>
      </c>
    </row>
    <row r="2785" spans="1:8" x14ac:dyDescent="0.25">
      <c r="A2785" s="25" t="str">
        <f t="shared" si="45"/>
        <v>Reg2010Hodgkin lymphoma - C81MaleNon-Māori</v>
      </c>
      <c r="B2785" s="42" t="s">
        <v>2</v>
      </c>
      <c r="C2785" s="43">
        <v>2010</v>
      </c>
      <c r="D2785" s="42" t="s">
        <v>289</v>
      </c>
      <c r="E2785" s="42" t="s">
        <v>5</v>
      </c>
      <c r="F2785" s="42" t="s">
        <v>11</v>
      </c>
      <c r="G2785" s="43">
        <v>52</v>
      </c>
      <c r="H2785" s="193">
        <v>2.7</v>
      </c>
    </row>
    <row r="2786" spans="1:8" x14ac:dyDescent="0.25">
      <c r="A2786" s="25" t="str">
        <f t="shared" si="45"/>
        <v>Reg2010Non-Hodgkin lymphoma - C82-C85AllSexAllEth</v>
      </c>
      <c r="B2786" s="42" t="s">
        <v>2</v>
      </c>
      <c r="C2786" s="43">
        <v>2010</v>
      </c>
      <c r="D2786" s="42" t="s">
        <v>290</v>
      </c>
      <c r="E2786" s="42" t="s">
        <v>3</v>
      </c>
      <c r="F2786" s="42" t="s">
        <v>12</v>
      </c>
      <c r="G2786" s="43">
        <v>772</v>
      </c>
      <c r="H2786" s="193">
        <v>12.7</v>
      </c>
    </row>
    <row r="2787" spans="1:8" x14ac:dyDescent="0.25">
      <c r="A2787" s="25" t="str">
        <f t="shared" si="45"/>
        <v>Reg2010Non-Hodgkin lymphoma - C82-C85AllSexMāori</v>
      </c>
      <c r="B2787" s="42" t="s">
        <v>2</v>
      </c>
      <c r="C2787" s="43">
        <v>2010</v>
      </c>
      <c r="D2787" s="42" t="s">
        <v>290</v>
      </c>
      <c r="E2787" s="42" t="s">
        <v>3</v>
      </c>
      <c r="F2787" s="42" t="s">
        <v>10</v>
      </c>
      <c r="G2787" s="43">
        <v>52</v>
      </c>
      <c r="H2787" s="193">
        <v>10.7</v>
      </c>
    </row>
    <row r="2788" spans="1:8" x14ac:dyDescent="0.25">
      <c r="A2788" s="25" t="str">
        <f t="shared" si="45"/>
        <v>Reg2010Non-Hodgkin lymphoma - C82-C85AllSexNon-Māori</v>
      </c>
      <c r="B2788" s="42" t="s">
        <v>2</v>
      </c>
      <c r="C2788" s="43">
        <v>2010</v>
      </c>
      <c r="D2788" s="42" t="s">
        <v>290</v>
      </c>
      <c r="E2788" s="42" t="s">
        <v>3</v>
      </c>
      <c r="F2788" s="42" t="s">
        <v>11</v>
      </c>
      <c r="G2788" s="43">
        <v>720</v>
      </c>
      <c r="H2788" s="193">
        <v>12.9</v>
      </c>
    </row>
    <row r="2789" spans="1:8" x14ac:dyDescent="0.25">
      <c r="A2789" s="25" t="str">
        <f t="shared" si="45"/>
        <v>Reg2010Non-Hodgkin lymphoma - C82-C85FemaleAllEth</v>
      </c>
      <c r="B2789" s="42" t="s">
        <v>2</v>
      </c>
      <c r="C2789" s="43">
        <v>2010</v>
      </c>
      <c r="D2789" s="42" t="s">
        <v>290</v>
      </c>
      <c r="E2789" s="42" t="s">
        <v>4</v>
      </c>
      <c r="F2789" s="42" t="s">
        <v>12</v>
      </c>
      <c r="G2789" s="43">
        <v>336</v>
      </c>
      <c r="H2789" s="193">
        <v>10.3</v>
      </c>
    </row>
    <row r="2790" spans="1:8" x14ac:dyDescent="0.25">
      <c r="A2790" s="25" t="str">
        <f t="shared" si="45"/>
        <v>Reg2010Non-Hodgkin lymphoma - C82-C85FemaleMāori</v>
      </c>
      <c r="B2790" s="42" t="s">
        <v>2</v>
      </c>
      <c r="C2790" s="43">
        <v>2010</v>
      </c>
      <c r="D2790" s="42" t="s">
        <v>290</v>
      </c>
      <c r="E2790" s="42" t="s">
        <v>4</v>
      </c>
      <c r="F2790" s="42" t="s">
        <v>10</v>
      </c>
      <c r="G2790" s="43">
        <v>21</v>
      </c>
      <c r="H2790" s="193">
        <v>8.4</v>
      </c>
    </row>
    <row r="2791" spans="1:8" x14ac:dyDescent="0.25">
      <c r="A2791" s="25" t="str">
        <f t="shared" ref="A2791:A2854" si="46">B2791&amp;C2791&amp;D2791&amp;E2791&amp;F2791</f>
        <v>Reg2010Non-Hodgkin lymphoma - C82-C85FemaleNon-Māori</v>
      </c>
      <c r="B2791" s="42" t="s">
        <v>2</v>
      </c>
      <c r="C2791" s="43">
        <v>2010</v>
      </c>
      <c r="D2791" s="42" t="s">
        <v>290</v>
      </c>
      <c r="E2791" s="42" t="s">
        <v>4</v>
      </c>
      <c r="F2791" s="42" t="s">
        <v>11</v>
      </c>
      <c r="G2791" s="43">
        <v>315</v>
      </c>
      <c r="H2791" s="193">
        <v>10.5</v>
      </c>
    </row>
    <row r="2792" spans="1:8" x14ac:dyDescent="0.25">
      <c r="A2792" s="25" t="str">
        <f t="shared" si="46"/>
        <v>Reg2010Non-Hodgkin lymphoma - C82-C85MaleAllEth</v>
      </c>
      <c r="B2792" s="42" t="s">
        <v>2</v>
      </c>
      <c r="C2792" s="43">
        <v>2010</v>
      </c>
      <c r="D2792" s="42" t="s">
        <v>290</v>
      </c>
      <c r="E2792" s="42" t="s">
        <v>5</v>
      </c>
      <c r="F2792" s="42" t="s">
        <v>12</v>
      </c>
      <c r="G2792" s="43">
        <v>436</v>
      </c>
      <c r="H2792" s="193">
        <v>15.4</v>
      </c>
    </row>
    <row r="2793" spans="1:8" x14ac:dyDescent="0.25">
      <c r="A2793" s="25" t="str">
        <f t="shared" si="46"/>
        <v>Reg2010Non-Hodgkin lymphoma - C82-C85MaleMāori</v>
      </c>
      <c r="B2793" s="42" t="s">
        <v>2</v>
      </c>
      <c r="C2793" s="43">
        <v>2010</v>
      </c>
      <c r="D2793" s="42" t="s">
        <v>290</v>
      </c>
      <c r="E2793" s="42" t="s">
        <v>5</v>
      </c>
      <c r="F2793" s="42" t="s">
        <v>10</v>
      </c>
      <c r="G2793" s="43">
        <v>31</v>
      </c>
      <c r="H2793" s="193">
        <v>13.3</v>
      </c>
    </row>
    <row r="2794" spans="1:8" x14ac:dyDescent="0.25">
      <c r="A2794" s="25" t="str">
        <f t="shared" si="46"/>
        <v>Reg2010Non-Hodgkin lymphoma - C82-C85MaleNon-Māori</v>
      </c>
      <c r="B2794" s="42" t="s">
        <v>2</v>
      </c>
      <c r="C2794" s="43">
        <v>2010</v>
      </c>
      <c r="D2794" s="42" t="s">
        <v>290</v>
      </c>
      <c r="E2794" s="42" t="s">
        <v>5</v>
      </c>
      <c r="F2794" s="42" t="s">
        <v>11</v>
      </c>
      <c r="G2794" s="43">
        <v>405</v>
      </c>
      <c r="H2794" s="193">
        <v>15.5</v>
      </c>
    </row>
    <row r="2795" spans="1:8" x14ac:dyDescent="0.25">
      <c r="A2795" s="25" t="str">
        <f t="shared" si="46"/>
        <v>Reg2010Immunoproliferative cancers - C88AllSexAllEth</v>
      </c>
      <c r="B2795" s="42" t="s">
        <v>2</v>
      </c>
      <c r="C2795" s="43">
        <v>2010</v>
      </c>
      <c r="D2795" s="42" t="s">
        <v>291</v>
      </c>
      <c r="E2795" s="42" t="s">
        <v>3</v>
      </c>
      <c r="F2795" s="42" t="s">
        <v>12</v>
      </c>
      <c r="G2795" s="43">
        <v>23</v>
      </c>
      <c r="H2795" s="193">
        <v>0.3</v>
      </c>
    </row>
    <row r="2796" spans="1:8" x14ac:dyDescent="0.25">
      <c r="A2796" s="25" t="str">
        <f t="shared" si="46"/>
        <v>Reg2010Immunoproliferative cancers - C88AllSexMāori</v>
      </c>
      <c r="B2796" s="42" t="s">
        <v>2</v>
      </c>
      <c r="C2796" s="43">
        <v>2010</v>
      </c>
      <c r="D2796" s="42" t="s">
        <v>291</v>
      </c>
      <c r="E2796" s="42" t="s">
        <v>3</v>
      </c>
      <c r="F2796" s="42" t="s">
        <v>10</v>
      </c>
      <c r="G2796" s="43">
        <v>0</v>
      </c>
      <c r="H2796" s="193">
        <v>0</v>
      </c>
    </row>
    <row r="2797" spans="1:8" x14ac:dyDescent="0.25">
      <c r="A2797" s="25" t="str">
        <f t="shared" si="46"/>
        <v>Reg2010Immunoproliferative cancers - C88AllSexNon-Māori</v>
      </c>
      <c r="B2797" s="42" t="s">
        <v>2</v>
      </c>
      <c r="C2797" s="43">
        <v>2010</v>
      </c>
      <c r="D2797" s="42" t="s">
        <v>291</v>
      </c>
      <c r="E2797" s="42" t="s">
        <v>3</v>
      </c>
      <c r="F2797" s="42" t="s">
        <v>11</v>
      </c>
      <c r="G2797" s="43">
        <v>23</v>
      </c>
      <c r="H2797" s="193">
        <v>0.3</v>
      </c>
    </row>
    <row r="2798" spans="1:8" x14ac:dyDescent="0.25">
      <c r="A2798" s="25" t="str">
        <f t="shared" si="46"/>
        <v>Reg2010Immunoproliferative cancers - C88FemaleAllEth</v>
      </c>
      <c r="B2798" s="42" t="s">
        <v>2</v>
      </c>
      <c r="C2798" s="43">
        <v>2010</v>
      </c>
      <c r="D2798" s="42" t="s">
        <v>291</v>
      </c>
      <c r="E2798" s="42" t="s">
        <v>4</v>
      </c>
      <c r="F2798" s="42" t="s">
        <v>12</v>
      </c>
      <c r="G2798" s="43">
        <v>6</v>
      </c>
      <c r="H2798" s="193">
        <v>0.1</v>
      </c>
    </row>
    <row r="2799" spans="1:8" x14ac:dyDescent="0.25">
      <c r="A2799" s="25" t="str">
        <f t="shared" si="46"/>
        <v>Reg2010Immunoproliferative cancers - C88FemaleMāori</v>
      </c>
      <c r="B2799" s="42" t="s">
        <v>2</v>
      </c>
      <c r="C2799" s="43">
        <v>2010</v>
      </c>
      <c r="D2799" s="42" t="s">
        <v>291</v>
      </c>
      <c r="E2799" s="42" t="s">
        <v>4</v>
      </c>
      <c r="F2799" s="42" t="s">
        <v>10</v>
      </c>
      <c r="G2799" s="43">
        <v>0</v>
      </c>
      <c r="H2799" s="193">
        <v>0</v>
      </c>
    </row>
    <row r="2800" spans="1:8" x14ac:dyDescent="0.25">
      <c r="A2800" s="25" t="str">
        <f t="shared" si="46"/>
        <v>Reg2010Immunoproliferative cancers - C88FemaleNon-Māori</v>
      </c>
      <c r="B2800" s="42" t="s">
        <v>2</v>
      </c>
      <c r="C2800" s="43">
        <v>2010</v>
      </c>
      <c r="D2800" s="42" t="s">
        <v>291</v>
      </c>
      <c r="E2800" s="42" t="s">
        <v>4</v>
      </c>
      <c r="F2800" s="42" t="s">
        <v>11</v>
      </c>
      <c r="G2800" s="43">
        <v>6</v>
      </c>
      <c r="H2800" s="193">
        <v>0.2</v>
      </c>
    </row>
    <row r="2801" spans="1:8" x14ac:dyDescent="0.25">
      <c r="A2801" s="25" t="str">
        <f t="shared" si="46"/>
        <v>Reg2010Immunoproliferative cancers - C88MaleAllEth</v>
      </c>
      <c r="B2801" s="42" t="s">
        <v>2</v>
      </c>
      <c r="C2801" s="43">
        <v>2010</v>
      </c>
      <c r="D2801" s="42" t="s">
        <v>291</v>
      </c>
      <c r="E2801" s="42" t="s">
        <v>5</v>
      </c>
      <c r="F2801" s="42" t="s">
        <v>12</v>
      </c>
      <c r="G2801" s="43">
        <v>17</v>
      </c>
      <c r="H2801" s="193">
        <v>0.5</v>
      </c>
    </row>
    <row r="2802" spans="1:8" x14ac:dyDescent="0.25">
      <c r="A2802" s="25" t="str">
        <f t="shared" si="46"/>
        <v>Reg2010Immunoproliferative cancers - C88MaleMāori</v>
      </c>
      <c r="B2802" s="42" t="s">
        <v>2</v>
      </c>
      <c r="C2802" s="43">
        <v>2010</v>
      </c>
      <c r="D2802" s="42" t="s">
        <v>291</v>
      </c>
      <c r="E2802" s="42" t="s">
        <v>5</v>
      </c>
      <c r="F2802" s="42" t="s">
        <v>10</v>
      </c>
      <c r="G2802" s="43">
        <v>0</v>
      </c>
      <c r="H2802" s="193">
        <v>0</v>
      </c>
    </row>
    <row r="2803" spans="1:8" x14ac:dyDescent="0.25">
      <c r="A2803" s="25" t="str">
        <f t="shared" si="46"/>
        <v>Reg2010Immunoproliferative cancers - C88MaleNon-Māori</v>
      </c>
      <c r="B2803" s="42" t="s">
        <v>2</v>
      </c>
      <c r="C2803" s="43">
        <v>2010</v>
      </c>
      <c r="D2803" s="42" t="s">
        <v>291</v>
      </c>
      <c r="E2803" s="42" t="s">
        <v>5</v>
      </c>
      <c r="F2803" s="42" t="s">
        <v>11</v>
      </c>
      <c r="G2803" s="43">
        <v>17</v>
      </c>
      <c r="H2803" s="193">
        <v>0.6</v>
      </c>
    </row>
    <row r="2804" spans="1:8" x14ac:dyDescent="0.25">
      <c r="A2804" s="25" t="str">
        <f t="shared" si="46"/>
        <v>Reg2010Myeloma - C90AllSexAllEth</v>
      </c>
      <c r="B2804" s="42" t="s">
        <v>2</v>
      </c>
      <c r="C2804" s="43">
        <v>2010</v>
      </c>
      <c r="D2804" s="42" t="s">
        <v>292</v>
      </c>
      <c r="E2804" s="42" t="s">
        <v>3</v>
      </c>
      <c r="F2804" s="42" t="s">
        <v>12</v>
      </c>
      <c r="G2804" s="43">
        <v>310</v>
      </c>
      <c r="H2804" s="193">
        <v>4.7</v>
      </c>
    </row>
    <row r="2805" spans="1:8" x14ac:dyDescent="0.25">
      <c r="A2805" s="25" t="str">
        <f t="shared" si="46"/>
        <v>Reg2010Myeloma - C90AllSexMāori</v>
      </c>
      <c r="B2805" s="42" t="s">
        <v>2</v>
      </c>
      <c r="C2805" s="43">
        <v>2010</v>
      </c>
      <c r="D2805" s="42" t="s">
        <v>292</v>
      </c>
      <c r="E2805" s="42" t="s">
        <v>3</v>
      </c>
      <c r="F2805" s="42" t="s">
        <v>10</v>
      </c>
      <c r="G2805" s="43">
        <v>30</v>
      </c>
      <c r="H2805" s="193">
        <v>6.3</v>
      </c>
    </row>
    <row r="2806" spans="1:8" x14ac:dyDescent="0.25">
      <c r="A2806" s="25" t="str">
        <f t="shared" si="46"/>
        <v>Reg2010Myeloma - C90AllSexNon-Māori</v>
      </c>
      <c r="B2806" s="42" t="s">
        <v>2</v>
      </c>
      <c r="C2806" s="43">
        <v>2010</v>
      </c>
      <c r="D2806" s="42" t="s">
        <v>292</v>
      </c>
      <c r="E2806" s="42" t="s">
        <v>3</v>
      </c>
      <c r="F2806" s="42" t="s">
        <v>11</v>
      </c>
      <c r="G2806" s="43">
        <v>280</v>
      </c>
      <c r="H2806" s="193">
        <v>4.5</v>
      </c>
    </row>
    <row r="2807" spans="1:8" x14ac:dyDescent="0.25">
      <c r="A2807" s="25" t="str">
        <f t="shared" si="46"/>
        <v>Reg2010Myeloma - C90FemaleAllEth</v>
      </c>
      <c r="B2807" s="42" t="s">
        <v>2</v>
      </c>
      <c r="C2807" s="43">
        <v>2010</v>
      </c>
      <c r="D2807" s="42" t="s">
        <v>292</v>
      </c>
      <c r="E2807" s="42" t="s">
        <v>4</v>
      </c>
      <c r="F2807" s="42" t="s">
        <v>12</v>
      </c>
      <c r="G2807" s="43">
        <v>135</v>
      </c>
      <c r="H2807" s="193">
        <v>3.9</v>
      </c>
    </row>
    <row r="2808" spans="1:8" x14ac:dyDescent="0.25">
      <c r="A2808" s="25" t="str">
        <f t="shared" si="46"/>
        <v>Reg2010Myeloma - C90FemaleMāori</v>
      </c>
      <c r="B2808" s="42" t="s">
        <v>2</v>
      </c>
      <c r="C2808" s="43">
        <v>2010</v>
      </c>
      <c r="D2808" s="42" t="s">
        <v>292</v>
      </c>
      <c r="E2808" s="42" t="s">
        <v>4</v>
      </c>
      <c r="F2808" s="42" t="s">
        <v>10</v>
      </c>
      <c r="G2808" s="43">
        <v>14</v>
      </c>
      <c r="H2808" s="193">
        <v>5.4</v>
      </c>
    </row>
    <row r="2809" spans="1:8" x14ac:dyDescent="0.25">
      <c r="A2809" s="25" t="str">
        <f t="shared" si="46"/>
        <v>Reg2010Myeloma - C90FemaleNon-Māori</v>
      </c>
      <c r="B2809" s="42" t="s">
        <v>2</v>
      </c>
      <c r="C2809" s="43">
        <v>2010</v>
      </c>
      <c r="D2809" s="42" t="s">
        <v>292</v>
      </c>
      <c r="E2809" s="42" t="s">
        <v>4</v>
      </c>
      <c r="F2809" s="42" t="s">
        <v>11</v>
      </c>
      <c r="G2809" s="43">
        <v>121</v>
      </c>
      <c r="H2809" s="193">
        <v>3.7</v>
      </c>
    </row>
    <row r="2810" spans="1:8" x14ac:dyDescent="0.25">
      <c r="A2810" s="25" t="str">
        <f t="shared" si="46"/>
        <v>Reg2010Myeloma - C90MaleAllEth</v>
      </c>
      <c r="B2810" s="42" t="s">
        <v>2</v>
      </c>
      <c r="C2810" s="43">
        <v>2010</v>
      </c>
      <c r="D2810" s="42" t="s">
        <v>292</v>
      </c>
      <c r="E2810" s="42" t="s">
        <v>5</v>
      </c>
      <c r="F2810" s="42" t="s">
        <v>12</v>
      </c>
      <c r="G2810" s="43">
        <v>175</v>
      </c>
      <c r="H2810" s="193">
        <v>5.8</v>
      </c>
    </row>
    <row r="2811" spans="1:8" x14ac:dyDescent="0.25">
      <c r="A2811" s="25" t="str">
        <f t="shared" si="46"/>
        <v>Reg2010Myeloma - C90MaleMāori</v>
      </c>
      <c r="B2811" s="42" t="s">
        <v>2</v>
      </c>
      <c r="C2811" s="43">
        <v>2010</v>
      </c>
      <c r="D2811" s="42" t="s">
        <v>292</v>
      </c>
      <c r="E2811" s="42" t="s">
        <v>5</v>
      </c>
      <c r="F2811" s="42" t="s">
        <v>10</v>
      </c>
      <c r="G2811" s="43">
        <v>16</v>
      </c>
      <c r="H2811" s="193">
        <v>7.3</v>
      </c>
    </row>
    <row r="2812" spans="1:8" x14ac:dyDescent="0.25">
      <c r="A2812" s="25" t="str">
        <f t="shared" si="46"/>
        <v>Reg2010Myeloma - C90MaleNon-Māori</v>
      </c>
      <c r="B2812" s="42" t="s">
        <v>2</v>
      </c>
      <c r="C2812" s="43">
        <v>2010</v>
      </c>
      <c r="D2812" s="42" t="s">
        <v>292</v>
      </c>
      <c r="E2812" s="42" t="s">
        <v>5</v>
      </c>
      <c r="F2812" s="42" t="s">
        <v>11</v>
      </c>
      <c r="G2812" s="43">
        <v>159</v>
      </c>
      <c r="H2812" s="193">
        <v>5.6</v>
      </c>
    </row>
    <row r="2813" spans="1:8" x14ac:dyDescent="0.25">
      <c r="A2813" s="25" t="str">
        <f t="shared" si="46"/>
        <v>Reg2010Leukaemia - C91-C95AllSexAllEth</v>
      </c>
      <c r="B2813" s="42" t="s">
        <v>2</v>
      </c>
      <c r="C2813" s="43">
        <v>2010</v>
      </c>
      <c r="D2813" s="42" t="s">
        <v>26</v>
      </c>
      <c r="E2813" s="42" t="s">
        <v>3</v>
      </c>
      <c r="F2813" s="42" t="s">
        <v>12</v>
      </c>
      <c r="G2813" s="43">
        <v>591</v>
      </c>
      <c r="H2813" s="193">
        <v>10.199999999999999</v>
      </c>
    </row>
    <row r="2814" spans="1:8" x14ac:dyDescent="0.25">
      <c r="A2814" s="25" t="str">
        <f t="shared" si="46"/>
        <v>Reg2010Leukaemia - C91-C95AllSexMāori</v>
      </c>
      <c r="B2814" s="42" t="s">
        <v>2</v>
      </c>
      <c r="C2814" s="43">
        <v>2010</v>
      </c>
      <c r="D2814" s="42" t="s">
        <v>26</v>
      </c>
      <c r="E2814" s="42" t="s">
        <v>3</v>
      </c>
      <c r="F2814" s="42" t="s">
        <v>10</v>
      </c>
      <c r="G2814" s="43">
        <v>64</v>
      </c>
      <c r="H2814" s="193">
        <v>13</v>
      </c>
    </row>
    <row r="2815" spans="1:8" x14ac:dyDescent="0.25">
      <c r="A2815" s="25" t="str">
        <f t="shared" si="46"/>
        <v>Reg2010Leukaemia - C91-C95AllSexNon-Māori</v>
      </c>
      <c r="B2815" s="42" t="s">
        <v>2</v>
      </c>
      <c r="C2815" s="43">
        <v>2010</v>
      </c>
      <c r="D2815" s="42" t="s">
        <v>26</v>
      </c>
      <c r="E2815" s="42" t="s">
        <v>3</v>
      </c>
      <c r="F2815" s="42" t="s">
        <v>11</v>
      </c>
      <c r="G2815" s="43">
        <v>527</v>
      </c>
      <c r="H2815" s="193">
        <v>10.1</v>
      </c>
    </row>
    <row r="2816" spans="1:8" x14ac:dyDescent="0.25">
      <c r="A2816" s="25" t="str">
        <f t="shared" si="46"/>
        <v>Reg2010Leukaemia - C91-C95FemaleAllEth</v>
      </c>
      <c r="B2816" s="42" t="s">
        <v>2</v>
      </c>
      <c r="C2816" s="43">
        <v>2010</v>
      </c>
      <c r="D2816" s="42" t="s">
        <v>26</v>
      </c>
      <c r="E2816" s="42" t="s">
        <v>4</v>
      </c>
      <c r="F2816" s="42" t="s">
        <v>12</v>
      </c>
      <c r="G2816" s="43">
        <v>239</v>
      </c>
      <c r="H2816" s="193">
        <v>7.7</v>
      </c>
    </row>
    <row r="2817" spans="1:8" x14ac:dyDescent="0.25">
      <c r="A2817" s="25" t="str">
        <f t="shared" si="46"/>
        <v>Reg2010Leukaemia - C91-C95FemaleMāori</v>
      </c>
      <c r="B2817" s="42" t="s">
        <v>2</v>
      </c>
      <c r="C2817" s="43">
        <v>2010</v>
      </c>
      <c r="D2817" s="42" t="s">
        <v>26</v>
      </c>
      <c r="E2817" s="42" t="s">
        <v>4</v>
      </c>
      <c r="F2817" s="42" t="s">
        <v>10</v>
      </c>
      <c r="G2817" s="43">
        <v>24</v>
      </c>
      <c r="H2817" s="193">
        <v>9.5</v>
      </c>
    </row>
    <row r="2818" spans="1:8" x14ac:dyDescent="0.25">
      <c r="A2818" s="25" t="str">
        <f t="shared" si="46"/>
        <v>Reg2010Leukaemia - C91-C95FemaleNon-Māori</v>
      </c>
      <c r="B2818" s="42" t="s">
        <v>2</v>
      </c>
      <c r="C2818" s="43">
        <v>2010</v>
      </c>
      <c r="D2818" s="42" t="s">
        <v>26</v>
      </c>
      <c r="E2818" s="42" t="s">
        <v>4</v>
      </c>
      <c r="F2818" s="42" t="s">
        <v>11</v>
      </c>
      <c r="G2818" s="43">
        <v>215</v>
      </c>
      <c r="H2818" s="193">
        <v>7.8</v>
      </c>
    </row>
    <row r="2819" spans="1:8" x14ac:dyDescent="0.25">
      <c r="A2819" s="25" t="str">
        <f t="shared" si="46"/>
        <v>Reg2010Leukaemia - C91-C95MaleAllEth</v>
      </c>
      <c r="B2819" s="42" t="s">
        <v>2</v>
      </c>
      <c r="C2819" s="43">
        <v>2010</v>
      </c>
      <c r="D2819" s="42" t="s">
        <v>26</v>
      </c>
      <c r="E2819" s="42" t="s">
        <v>5</v>
      </c>
      <c r="F2819" s="42" t="s">
        <v>12</v>
      </c>
      <c r="G2819" s="43">
        <v>352</v>
      </c>
      <c r="H2819" s="193">
        <v>12.9</v>
      </c>
    </row>
    <row r="2820" spans="1:8" x14ac:dyDescent="0.25">
      <c r="A2820" s="25" t="str">
        <f t="shared" si="46"/>
        <v>Reg2010Leukaemia - C91-C95MaleMāori</v>
      </c>
      <c r="B2820" s="42" t="s">
        <v>2</v>
      </c>
      <c r="C2820" s="43">
        <v>2010</v>
      </c>
      <c r="D2820" s="42" t="s">
        <v>26</v>
      </c>
      <c r="E2820" s="42" t="s">
        <v>5</v>
      </c>
      <c r="F2820" s="42" t="s">
        <v>10</v>
      </c>
      <c r="G2820" s="43">
        <v>40</v>
      </c>
      <c r="H2820" s="193">
        <v>17.3</v>
      </c>
    </row>
    <row r="2821" spans="1:8" x14ac:dyDescent="0.25">
      <c r="A2821" s="25" t="str">
        <f t="shared" si="46"/>
        <v>Reg2010Leukaemia - C91-C95MaleNon-Māori</v>
      </c>
      <c r="B2821" s="42" t="s">
        <v>2</v>
      </c>
      <c r="C2821" s="43">
        <v>2010</v>
      </c>
      <c r="D2821" s="42" t="s">
        <v>26</v>
      </c>
      <c r="E2821" s="42" t="s">
        <v>5</v>
      </c>
      <c r="F2821" s="42" t="s">
        <v>11</v>
      </c>
      <c r="G2821" s="43">
        <v>312</v>
      </c>
      <c r="H2821" s="193">
        <v>12.6</v>
      </c>
    </row>
    <row r="2822" spans="1:8" x14ac:dyDescent="0.25">
      <c r="A2822" s="25" t="str">
        <f t="shared" si="46"/>
        <v>Reg2010Other lymphoid, haematopoietic and related tissue - C96AllSexAllEth</v>
      </c>
      <c r="B2822" s="42" t="s">
        <v>2</v>
      </c>
      <c r="C2822" s="43">
        <v>2010</v>
      </c>
      <c r="D2822" s="42" t="s">
        <v>293</v>
      </c>
      <c r="E2822" s="42" t="s">
        <v>3</v>
      </c>
      <c r="F2822" s="42" t="s">
        <v>12</v>
      </c>
      <c r="G2822" s="43">
        <v>8</v>
      </c>
      <c r="H2822" s="193">
        <v>0.1</v>
      </c>
    </row>
    <row r="2823" spans="1:8" x14ac:dyDescent="0.25">
      <c r="A2823" s="25" t="str">
        <f t="shared" si="46"/>
        <v>Reg2010Other lymphoid, haematopoietic and related tissue - C96AllSexMāori</v>
      </c>
      <c r="B2823" s="42" t="s">
        <v>2</v>
      </c>
      <c r="C2823" s="43">
        <v>2010</v>
      </c>
      <c r="D2823" s="42" t="s">
        <v>293</v>
      </c>
      <c r="E2823" s="42" t="s">
        <v>3</v>
      </c>
      <c r="F2823" s="42" t="s">
        <v>10</v>
      </c>
      <c r="G2823" s="43">
        <v>1</v>
      </c>
      <c r="H2823" s="193">
        <v>0.2</v>
      </c>
    </row>
    <row r="2824" spans="1:8" x14ac:dyDescent="0.25">
      <c r="A2824" s="25" t="str">
        <f t="shared" si="46"/>
        <v>Reg2010Other lymphoid, haematopoietic and related tissue - C96AllSexNon-Māori</v>
      </c>
      <c r="B2824" s="42" t="s">
        <v>2</v>
      </c>
      <c r="C2824" s="43">
        <v>2010</v>
      </c>
      <c r="D2824" s="42" t="s">
        <v>293</v>
      </c>
      <c r="E2824" s="42" t="s">
        <v>3</v>
      </c>
      <c r="F2824" s="42" t="s">
        <v>11</v>
      </c>
      <c r="G2824" s="43">
        <v>7</v>
      </c>
      <c r="H2824" s="193">
        <v>0.1</v>
      </c>
    </row>
    <row r="2825" spans="1:8" x14ac:dyDescent="0.25">
      <c r="A2825" s="25" t="str">
        <f t="shared" si="46"/>
        <v>Reg2010Other lymphoid, haematopoietic and related tissue - C96FemaleAllEth</v>
      </c>
      <c r="B2825" s="42" t="s">
        <v>2</v>
      </c>
      <c r="C2825" s="43">
        <v>2010</v>
      </c>
      <c r="D2825" s="42" t="s">
        <v>293</v>
      </c>
      <c r="E2825" s="42" t="s">
        <v>4</v>
      </c>
      <c r="F2825" s="42" t="s">
        <v>12</v>
      </c>
      <c r="G2825" s="43">
        <v>3</v>
      </c>
      <c r="H2825" s="193">
        <v>0.1</v>
      </c>
    </row>
    <row r="2826" spans="1:8" x14ac:dyDescent="0.25">
      <c r="A2826" s="25" t="str">
        <f t="shared" si="46"/>
        <v>Reg2010Other lymphoid, haematopoietic and related tissue - C96FemaleMāori</v>
      </c>
      <c r="B2826" s="42" t="s">
        <v>2</v>
      </c>
      <c r="C2826" s="43">
        <v>2010</v>
      </c>
      <c r="D2826" s="42" t="s">
        <v>293</v>
      </c>
      <c r="E2826" s="42" t="s">
        <v>4</v>
      </c>
      <c r="F2826" s="42" t="s">
        <v>10</v>
      </c>
      <c r="G2826" s="43">
        <v>0</v>
      </c>
      <c r="H2826" s="193">
        <v>0</v>
      </c>
    </row>
    <row r="2827" spans="1:8" x14ac:dyDescent="0.25">
      <c r="A2827" s="25" t="str">
        <f t="shared" si="46"/>
        <v>Reg2010Other lymphoid, haematopoietic and related tissue - C96FemaleNon-Māori</v>
      </c>
      <c r="B2827" s="42" t="s">
        <v>2</v>
      </c>
      <c r="C2827" s="43">
        <v>2010</v>
      </c>
      <c r="D2827" s="42" t="s">
        <v>293</v>
      </c>
      <c r="E2827" s="42" t="s">
        <v>4</v>
      </c>
      <c r="F2827" s="42" t="s">
        <v>11</v>
      </c>
      <c r="G2827" s="43">
        <v>3</v>
      </c>
      <c r="H2827" s="193">
        <v>0.1</v>
      </c>
    </row>
    <row r="2828" spans="1:8" x14ac:dyDescent="0.25">
      <c r="A2828" s="25" t="str">
        <f t="shared" si="46"/>
        <v>Reg2010Other lymphoid, haematopoietic and related tissue - C96MaleAllEth</v>
      </c>
      <c r="B2828" s="42" t="s">
        <v>2</v>
      </c>
      <c r="C2828" s="43">
        <v>2010</v>
      </c>
      <c r="D2828" s="42" t="s">
        <v>293</v>
      </c>
      <c r="E2828" s="42" t="s">
        <v>5</v>
      </c>
      <c r="F2828" s="42" t="s">
        <v>12</v>
      </c>
      <c r="G2828" s="43">
        <v>5</v>
      </c>
      <c r="H2828" s="193">
        <v>0.2</v>
      </c>
    </row>
    <row r="2829" spans="1:8" x14ac:dyDescent="0.25">
      <c r="A2829" s="25" t="str">
        <f t="shared" si="46"/>
        <v>Reg2010Other lymphoid, haematopoietic and related tissue - C96MaleMāori</v>
      </c>
      <c r="B2829" s="42" t="s">
        <v>2</v>
      </c>
      <c r="C2829" s="43">
        <v>2010</v>
      </c>
      <c r="D2829" s="42" t="s">
        <v>293</v>
      </c>
      <c r="E2829" s="42" t="s">
        <v>5</v>
      </c>
      <c r="F2829" s="42" t="s">
        <v>10</v>
      </c>
      <c r="G2829" s="43">
        <v>1</v>
      </c>
      <c r="H2829" s="193">
        <v>0.5</v>
      </c>
    </row>
    <row r="2830" spans="1:8" x14ac:dyDescent="0.25">
      <c r="A2830" s="25" t="str">
        <f t="shared" si="46"/>
        <v>Reg2010Other lymphoid, haematopoietic and related tissue - C96MaleNon-Māori</v>
      </c>
      <c r="B2830" s="42" t="s">
        <v>2</v>
      </c>
      <c r="C2830" s="43">
        <v>2010</v>
      </c>
      <c r="D2830" s="42" t="s">
        <v>293</v>
      </c>
      <c r="E2830" s="42" t="s">
        <v>5</v>
      </c>
      <c r="F2830" s="42" t="s">
        <v>11</v>
      </c>
      <c r="G2830" s="43">
        <v>4</v>
      </c>
      <c r="H2830" s="193">
        <v>0.2</v>
      </c>
    </row>
    <row r="2831" spans="1:8" x14ac:dyDescent="0.25">
      <c r="A2831" s="25" t="str">
        <f t="shared" si="46"/>
        <v>Reg2010Polycythemia vera - D45AllSexAllEth</v>
      </c>
      <c r="B2831" s="42" t="s">
        <v>2</v>
      </c>
      <c r="C2831" s="43">
        <v>2010</v>
      </c>
      <c r="D2831" s="42" t="s">
        <v>294</v>
      </c>
      <c r="E2831" s="42" t="s">
        <v>3</v>
      </c>
      <c r="F2831" s="42" t="s">
        <v>12</v>
      </c>
      <c r="G2831" s="43">
        <v>37</v>
      </c>
      <c r="H2831" s="193">
        <v>0.6</v>
      </c>
    </row>
    <row r="2832" spans="1:8" x14ac:dyDescent="0.25">
      <c r="A2832" s="25" t="str">
        <f t="shared" si="46"/>
        <v>Reg2010Polycythemia vera - D45AllSexMāori</v>
      </c>
      <c r="B2832" s="42" t="s">
        <v>2</v>
      </c>
      <c r="C2832" s="43">
        <v>2010</v>
      </c>
      <c r="D2832" s="42" t="s">
        <v>294</v>
      </c>
      <c r="E2832" s="42" t="s">
        <v>3</v>
      </c>
      <c r="F2832" s="42" t="s">
        <v>10</v>
      </c>
      <c r="G2832" s="43">
        <v>0</v>
      </c>
      <c r="H2832" s="193">
        <v>0</v>
      </c>
    </row>
    <row r="2833" spans="1:8" x14ac:dyDescent="0.25">
      <c r="A2833" s="25" t="str">
        <f t="shared" si="46"/>
        <v>Reg2010Polycythemia vera - D45AllSexNon-Māori</v>
      </c>
      <c r="B2833" s="42" t="s">
        <v>2</v>
      </c>
      <c r="C2833" s="43">
        <v>2010</v>
      </c>
      <c r="D2833" s="42" t="s">
        <v>294</v>
      </c>
      <c r="E2833" s="42" t="s">
        <v>3</v>
      </c>
      <c r="F2833" s="42" t="s">
        <v>11</v>
      </c>
      <c r="G2833" s="43">
        <v>37</v>
      </c>
      <c r="H2833" s="193">
        <v>0.6</v>
      </c>
    </row>
    <row r="2834" spans="1:8" x14ac:dyDescent="0.25">
      <c r="A2834" s="25" t="str">
        <f t="shared" si="46"/>
        <v>Reg2010Polycythemia vera - D45FemaleAllEth</v>
      </c>
      <c r="B2834" s="42" t="s">
        <v>2</v>
      </c>
      <c r="C2834" s="43">
        <v>2010</v>
      </c>
      <c r="D2834" s="42" t="s">
        <v>294</v>
      </c>
      <c r="E2834" s="42" t="s">
        <v>4</v>
      </c>
      <c r="F2834" s="42" t="s">
        <v>12</v>
      </c>
      <c r="G2834" s="43">
        <v>23</v>
      </c>
      <c r="H2834" s="193">
        <v>0.6</v>
      </c>
    </row>
    <row r="2835" spans="1:8" x14ac:dyDescent="0.25">
      <c r="A2835" s="25" t="str">
        <f t="shared" si="46"/>
        <v>Reg2010Polycythemia vera - D45FemaleMāori</v>
      </c>
      <c r="B2835" s="42" t="s">
        <v>2</v>
      </c>
      <c r="C2835" s="43">
        <v>2010</v>
      </c>
      <c r="D2835" s="42" t="s">
        <v>294</v>
      </c>
      <c r="E2835" s="42" t="s">
        <v>4</v>
      </c>
      <c r="F2835" s="42" t="s">
        <v>10</v>
      </c>
      <c r="G2835" s="43">
        <v>0</v>
      </c>
      <c r="H2835" s="193">
        <v>0</v>
      </c>
    </row>
    <row r="2836" spans="1:8" x14ac:dyDescent="0.25">
      <c r="A2836" s="25" t="str">
        <f t="shared" si="46"/>
        <v>Reg2010Polycythemia vera - D45FemaleNon-Māori</v>
      </c>
      <c r="B2836" s="42" t="s">
        <v>2</v>
      </c>
      <c r="C2836" s="43">
        <v>2010</v>
      </c>
      <c r="D2836" s="42" t="s">
        <v>294</v>
      </c>
      <c r="E2836" s="42" t="s">
        <v>4</v>
      </c>
      <c r="F2836" s="42" t="s">
        <v>11</v>
      </c>
      <c r="G2836" s="43">
        <v>23</v>
      </c>
      <c r="H2836" s="193">
        <v>0.7</v>
      </c>
    </row>
    <row r="2837" spans="1:8" x14ac:dyDescent="0.25">
      <c r="A2837" s="25" t="str">
        <f t="shared" si="46"/>
        <v>Reg2010Polycythemia vera - D45MaleAllEth</v>
      </c>
      <c r="B2837" s="42" t="s">
        <v>2</v>
      </c>
      <c r="C2837" s="43">
        <v>2010</v>
      </c>
      <c r="D2837" s="42" t="s">
        <v>294</v>
      </c>
      <c r="E2837" s="42" t="s">
        <v>5</v>
      </c>
      <c r="F2837" s="42" t="s">
        <v>12</v>
      </c>
      <c r="G2837" s="43">
        <v>14</v>
      </c>
      <c r="H2837" s="193">
        <v>0.5</v>
      </c>
    </row>
    <row r="2838" spans="1:8" x14ac:dyDescent="0.25">
      <c r="A2838" s="25" t="str">
        <f t="shared" si="46"/>
        <v>Reg2010Polycythemia vera - D45MaleMāori</v>
      </c>
      <c r="B2838" s="42" t="s">
        <v>2</v>
      </c>
      <c r="C2838" s="43">
        <v>2010</v>
      </c>
      <c r="D2838" s="42" t="s">
        <v>294</v>
      </c>
      <c r="E2838" s="42" t="s">
        <v>5</v>
      </c>
      <c r="F2838" s="42" t="s">
        <v>10</v>
      </c>
      <c r="G2838" s="43">
        <v>0</v>
      </c>
      <c r="H2838" s="193">
        <v>0</v>
      </c>
    </row>
    <row r="2839" spans="1:8" x14ac:dyDescent="0.25">
      <c r="A2839" s="25" t="str">
        <f t="shared" si="46"/>
        <v>Reg2010Polycythemia vera - D45MaleNon-Māori</v>
      </c>
      <c r="B2839" s="42" t="s">
        <v>2</v>
      </c>
      <c r="C2839" s="43">
        <v>2010</v>
      </c>
      <c r="D2839" s="42" t="s">
        <v>294</v>
      </c>
      <c r="E2839" s="42" t="s">
        <v>5</v>
      </c>
      <c r="F2839" s="42" t="s">
        <v>11</v>
      </c>
      <c r="G2839" s="43">
        <v>14</v>
      </c>
      <c r="H2839" s="193">
        <v>0.5</v>
      </c>
    </row>
    <row r="2840" spans="1:8" x14ac:dyDescent="0.25">
      <c r="A2840" s="25" t="str">
        <f t="shared" si="46"/>
        <v>Reg2010Myelodyplastic syndromes - D46AllSexAllEth</v>
      </c>
      <c r="B2840" s="42" t="s">
        <v>2</v>
      </c>
      <c r="C2840" s="43">
        <v>2010</v>
      </c>
      <c r="D2840" s="42" t="s">
        <v>295</v>
      </c>
      <c r="E2840" s="42" t="s">
        <v>3</v>
      </c>
      <c r="F2840" s="42" t="s">
        <v>12</v>
      </c>
      <c r="G2840" s="43">
        <v>187</v>
      </c>
      <c r="H2840" s="193">
        <v>2.5</v>
      </c>
    </row>
    <row r="2841" spans="1:8" x14ac:dyDescent="0.25">
      <c r="A2841" s="25" t="str">
        <f t="shared" si="46"/>
        <v>Reg2010Myelodyplastic syndromes - D46AllSexMāori</v>
      </c>
      <c r="B2841" s="42" t="s">
        <v>2</v>
      </c>
      <c r="C2841" s="43">
        <v>2010</v>
      </c>
      <c r="D2841" s="42" t="s">
        <v>295</v>
      </c>
      <c r="E2841" s="42" t="s">
        <v>3</v>
      </c>
      <c r="F2841" s="42" t="s">
        <v>10</v>
      </c>
      <c r="G2841" s="43">
        <v>8</v>
      </c>
      <c r="H2841" s="193">
        <v>2</v>
      </c>
    </row>
    <row r="2842" spans="1:8" x14ac:dyDescent="0.25">
      <c r="A2842" s="25" t="str">
        <f t="shared" si="46"/>
        <v>Reg2010Myelodyplastic syndromes - D46AllSexNon-Māori</v>
      </c>
      <c r="B2842" s="42" t="s">
        <v>2</v>
      </c>
      <c r="C2842" s="43">
        <v>2010</v>
      </c>
      <c r="D2842" s="42" t="s">
        <v>295</v>
      </c>
      <c r="E2842" s="42" t="s">
        <v>3</v>
      </c>
      <c r="F2842" s="42" t="s">
        <v>11</v>
      </c>
      <c r="G2842" s="43">
        <v>179</v>
      </c>
      <c r="H2842" s="193">
        <v>2.6</v>
      </c>
    </row>
    <row r="2843" spans="1:8" x14ac:dyDescent="0.25">
      <c r="A2843" s="25" t="str">
        <f t="shared" si="46"/>
        <v>Reg2010Myelodyplastic syndromes - D46FemaleAllEth</v>
      </c>
      <c r="B2843" s="42" t="s">
        <v>2</v>
      </c>
      <c r="C2843" s="43">
        <v>2010</v>
      </c>
      <c r="D2843" s="42" t="s">
        <v>295</v>
      </c>
      <c r="E2843" s="42" t="s">
        <v>4</v>
      </c>
      <c r="F2843" s="42" t="s">
        <v>12</v>
      </c>
      <c r="G2843" s="43">
        <v>69</v>
      </c>
      <c r="H2843" s="193">
        <v>1.7</v>
      </c>
    </row>
    <row r="2844" spans="1:8" x14ac:dyDescent="0.25">
      <c r="A2844" s="25" t="str">
        <f t="shared" si="46"/>
        <v>Reg2010Myelodyplastic syndromes - D46FemaleMāori</v>
      </c>
      <c r="B2844" s="42" t="s">
        <v>2</v>
      </c>
      <c r="C2844" s="43">
        <v>2010</v>
      </c>
      <c r="D2844" s="42" t="s">
        <v>295</v>
      </c>
      <c r="E2844" s="42" t="s">
        <v>4</v>
      </c>
      <c r="F2844" s="42" t="s">
        <v>10</v>
      </c>
      <c r="G2844" s="43">
        <v>5</v>
      </c>
      <c r="H2844" s="193">
        <v>2.4</v>
      </c>
    </row>
    <row r="2845" spans="1:8" x14ac:dyDescent="0.25">
      <c r="A2845" s="25" t="str">
        <f t="shared" si="46"/>
        <v>Reg2010Myelodyplastic syndromes - D46FemaleNon-Māori</v>
      </c>
      <c r="B2845" s="42" t="s">
        <v>2</v>
      </c>
      <c r="C2845" s="43">
        <v>2010</v>
      </c>
      <c r="D2845" s="42" t="s">
        <v>295</v>
      </c>
      <c r="E2845" s="42" t="s">
        <v>4</v>
      </c>
      <c r="F2845" s="42" t="s">
        <v>11</v>
      </c>
      <c r="G2845" s="43">
        <v>64</v>
      </c>
      <c r="H2845" s="193">
        <v>1.6</v>
      </c>
    </row>
    <row r="2846" spans="1:8" x14ac:dyDescent="0.25">
      <c r="A2846" s="25" t="str">
        <f t="shared" si="46"/>
        <v>Reg2010Myelodyplastic syndromes - D46MaleAllEth</v>
      </c>
      <c r="B2846" s="42" t="s">
        <v>2</v>
      </c>
      <c r="C2846" s="43">
        <v>2010</v>
      </c>
      <c r="D2846" s="42" t="s">
        <v>295</v>
      </c>
      <c r="E2846" s="42" t="s">
        <v>5</v>
      </c>
      <c r="F2846" s="42" t="s">
        <v>12</v>
      </c>
      <c r="G2846" s="43">
        <v>118</v>
      </c>
      <c r="H2846" s="193">
        <v>3.7</v>
      </c>
    </row>
    <row r="2847" spans="1:8" x14ac:dyDescent="0.25">
      <c r="A2847" s="25" t="str">
        <f t="shared" si="46"/>
        <v>Reg2010Myelodyplastic syndromes - D46MaleMāori</v>
      </c>
      <c r="B2847" s="42" t="s">
        <v>2</v>
      </c>
      <c r="C2847" s="43">
        <v>2010</v>
      </c>
      <c r="D2847" s="42" t="s">
        <v>295</v>
      </c>
      <c r="E2847" s="42" t="s">
        <v>5</v>
      </c>
      <c r="F2847" s="42" t="s">
        <v>10</v>
      </c>
      <c r="G2847" s="43">
        <v>3</v>
      </c>
      <c r="H2847" s="193">
        <v>1.5</v>
      </c>
    </row>
    <row r="2848" spans="1:8" x14ac:dyDescent="0.25">
      <c r="A2848" s="25" t="str">
        <f t="shared" si="46"/>
        <v>Reg2010Myelodyplastic syndromes - D46MaleNon-Māori</v>
      </c>
      <c r="B2848" s="42" t="s">
        <v>2</v>
      </c>
      <c r="C2848" s="43">
        <v>2010</v>
      </c>
      <c r="D2848" s="42" t="s">
        <v>295</v>
      </c>
      <c r="E2848" s="42" t="s">
        <v>5</v>
      </c>
      <c r="F2848" s="42" t="s">
        <v>11</v>
      </c>
      <c r="G2848" s="43">
        <v>115</v>
      </c>
      <c r="H2848" s="193">
        <v>3.8</v>
      </c>
    </row>
    <row r="2849" spans="1:8" x14ac:dyDescent="0.25">
      <c r="A2849" s="25" t="str">
        <f t="shared" si="46"/>
        <v>Reg2010Uncertain behaviour of lymphoid, haematopoietic and related tissue - D47AllSexAllEth</v>
      </c>
      <c r="B2849" s="42" t="s">
        <v>2</v>
      </c>
      <c r="C2849" s="43">
        <v>2010</v>
      </c>
      <c r="D2849" s="42" t="s">
        <v>296</v>
      </c>
      <c r="E2849" s="42" t="s">
        <v>3</v>
      </c>
      <c r="F2849" s="42" t="s">
        <v>12</v>
      </c>
      <c r="G2849" s="43">
        <v>73</v>
      </c>
      <c r="H2849" s="193">
        <v>1.2</v>
      </c>
    </row>
    <row r="2850" spans="1:8" x14ac:dyDescent="0.25">
      <c r="A2850" s="25" t="str">
        <f t="shared" si="46"/>
        <v>Reg2010Uncertain behaviour of lymphoid, haematopoietic and related tissue - D47AllSexMāori</v>
      </c>
      <c r="B2850" s="42" t="s">
        <v>2</v>
      </c>
      <c r="C2850" s="43">
        <v>2010</v>
      </c>
      <c r="D2850" s="42" t="s">
        <v>296</v>
      </c>
      <c r="E2850" s="42" t="s">
        <v>3</v>
      </c>
      <c r="F2850" s="42" t="s">
        <v>10</v>
      </c>
      <c r="G2850" s="43">
        <v>3</v>
      </c>
      <c r="H2850" s="193">
        <v>0.6</v>
      </c>
    </row>
    <row r="2851" spans="1:8" x14ac:dyDescent="0.25">
      <c r="A2851" s="25" t="str">
        <f t="shared" si="46"/>
        <v>Reg2010Uncertain behaviour of lymphoid, haematopoietic and related tissue - D47AllSexNon-Māori</v>
      </c>
      <c r="B2851" s="42" t="s">
        <v>2</v>
      </c>
      <c r="C2851" s="43">
        <v>2010</v>
      </c>
      <c r="D2851" s="42" t="s">
        <v>296</v>
      </c>
      <c r="E2851" s="42" t="s">
        <v>3</v>
      </c>
      <c r="F2851" s="42" t="s">
        <v>11</v>
      </c>
      <c r="G2851" s="43">
        <v>70</v>
      </c>
      <c r="H2851" s="193">
        <v>1.2</v>
      </c>
    </row>
    <row r="2852" spans="1:8" x14ac:dyDescent="0.25">
      <c r="A2852" s="25" t="str">
        <f t="shared" si="46"/>
        <v>Reg2010Uncertain behaviour of lymphoid, haematopoietic and related tissue - D47FemaleAllEth</v>
      </c>
      <c r="B2852" s="42" t="s">
        <v>2</v>
      </c>
      <c r="C2852" s="43">
        <v>2010</v>
      </c>
      <c r="D2852" s="42" t="s">
        <v>296</v>
      </c>
      <c r="E2852" s="42" t="s">
        <v>4</v>
      </c>
      <c r="F2852" s="42" t="s">
        <v>12</v>
      </c>
      <c r="G2852" s="43">
        <v>38</v>
      </c>
      <c r="H2852" s="193">
        <v>1.2</v>
      </c>
    </row>
    <row r="2853" spans="1:8" x14ac:dyDescent="0.25">
      <c r="A2853" s="25" t="str">
        <f t="shared" si="46"/>
        <v>Reg2010Uncertain behaviour of lymphoid, haematopoietic and related tissue - D47FemaleMāori</v>
      </c>
      <c r="B2853" s="42" t="s">
        <v>2</v>
      </c>
      <c r="C2853" s="43">
        <v>2010</v>
      </c>
      <c r="D2853" s="42" t="s">
        <v>296</v>
      </c>
      <c r="E2853" s="42" t="s">
        <v>4</v>
      </c>
      <c r="F2853" s="42" t="s">
        <v>10</v>
      </c>
      <c r="G2853" s="43">
        <v>2</v>
      </c>
      <c r="H2853" s="193">
        <v>0.6</v>
      </c>
    </row>
    <row r="2854" spans="1:8" x14ac:dyDescent="0.25">
      <c r="A2854" s="25" t="str">
        <f t="shared" si="46"/>
        <v>Reg2010Uncertain behaviour of lymphoid, haematopoietic and related tissue - D47FemaleNon-Māori</v>
      </c>
      <c r="B2854" s="42" t="s">
        <v>2</v>
      </c>
      <c r="C2854" s="43">
        <v>2010</v>
      </c>
      <c r="D2854" s="42" t="s">
        <v>296</v>
      </c>
      <c r="E2854" s="42" t="s">
        <v>4</v>
      </c>
      <c r="F2854" s="42" t="s">
        <v>11</v>
      </c>
      <c r="G2854" s="43">
        <v>36</v>
      </c>
      <c r="H2854" s="193">
        <v>1.3</v>
      </c>
    </row>
    <row r="2855" spans="1:8" x14ac:dyDescent="0.25">
      <c r="A2855" s="25" t="str">
        <f t="shared" ref="A2855:A2918" si="47">B2855&amp;C2855&amp;D2855&amp;E2855&amp;F2855</f>
        <v>Reg2010Uncertain behaviour of lymphoid, haematopoietic and related tissue - D47MaleAllEth</v>
      </c>
      <c r="B2855" s="42" t="s">
        <v>2</v>
      </c>
      <c r="C2855" s="43">
        <v>2010</v>
      </c>
      <c r="D2855" s="42" t="s">
        <v>296</v>
      </c>
      <c r="E2855" s="42" t="s">
        <v>5</v>
      </c>
      <c r="F2855" s="42" t="s">
        <v>12</v>
      </c>
      <c r="G2855" s="43">
        <v>35</v>
      </c>
      <c r="H2855" s="193">
        <v>1.1000000000000001</v>
      </c>
    </row>
    <row r="2856" spans="1:8" x14ac:dyDescent="0.25">
      <c r="A2856" s="25" t="str">
        <f t="shared" si="47"/>
        <v>Reg2010Uncertain behaviour of lymphoid, haematopoietic and related tissue - D47MaleMāori</v>
      </c>
      <c r="B2856" s="42" t="s">
        <v>2</v>
      </c>
      <c r="C2856" s="43">
        <v>2010</v>
      </c>
      <c r="D2856" s="42" t="s">
        <v>296</v>
      </c>
      <c r="E2856" s="42" t="s">
        <v>5</v>
      </c>
      <c r="F2856" s="42" t="s">
        <v>10</v>
      </c>
      <c r="G2856" s="43">
        <v>1</v>
      </c>
      <c r="H2856" s="193">
        <v>0.7</v>
      </c>
    </row>
    <row r="2857" spans="1:8" x14ac:dyDescent="0.25">
      <c r="A2857" s="25" t="str">
        <f t="shared" si="47"/>
        <v>Reg2010Uncertain behaviour of lymphoid, haematopoietic and related tissue - D47MaleNon-Māori</v>
      </c>
      <c r="B2857" s="42" t="s">
        <v>2</v>
      </c>
      <c r="C2857" s="43">
        <v>2010</v>
      </c>
      <c r="D2857" s="42" t="s">
        <v>296</v>
      </c>
      <c r="E2857" s="42" t="s">
        <v>5</v>
      </c>
      <c r="F2857" s="42" t="s">
        <v>11</v>
      </c>
      <c r="G2857" s="43">
        <v>34</v>
      </c>
      <c r="H2857" s="193">
        <v>1.2</v>
      </c>
    </row>
    <row r="2858" spans="1:8" x14ac:dyDescent="0.25">
      <c r="A2858" s="25" t="str">
        <f t="shared" si="47"/>
        <v>Reg2009All Cancers - C00-C96, D45-D47AllSexAllEth</v>
      </c>
      <c r="B2858" s="42" t="s">
        <v>2</v>
      </c>
      <c r="C2858" s="43">
        <v>2009</v>
      </c>
      <c r="D2858" s="42" t="s">
        <v>17</v>
      </c>
      <c r="E2858" s="42" t="s">
        <v>3</v>
      </c>
      <c r="F2858" s="42" t="s">
        <v>12</v>
      </c>
      <c r="G2858" s="43">
        <v>20875</v>
      </c>
      <c r="H2858" s="193">
        <v>345.4</v>
      </c>
    </row>
    <row r="2859" spans="1:8" x14ac:dyDescent="0.25">
      <c r="A2859" s="25" t="str">
        <f t="shared" si="47"/>
        <v>Reg2009All Cancers - C00-C96, D45-D47AllSexMāori</v>
      </c>
      <c r="B2859" s="42" t="s">
        <v>2</v>
      </c>
      <c r="C2859" s="43">
        <v>2009</v>
      </c>
      <c r="D2859" s="42" t="s">
        <v>17</v>
      </c>
      <c r="E2859" s="42" t="s">
        <v>3</v>
      </c>
      <c r="F2859" s="42" t="s">
        <v>10</v>
      </c>
      <c r="G2859" s="43">
        <v>1888</v>
      </c>
      <c r="H2859" s="193">
        <v>414.3</v>
      </c>
    </row>
    <row r="2860" spans="1:8" x14ac:dyDescent="0.25">
      <c r="A2860" s="25" t="str">
        <f t="shared" si="47"/>
        <v>Reg2009All Cancers - C00-C96, D45-D47AllSexNon-Māori</v>
      </c>
      <c r="B2860" s="42" t="s">
        <v>2</v>
      </c>
      <c r="C2860" s="43">
        <v>2009</v>
      </c>
      <c r="D2860" s="42" t="s">
        <v>17</v>
      </c>
      <c r="E2860" s="42" t="s">
        <v>3</v>
      </c>
      <c r="F2860" s="42" t="s">
        <v>11</v>
      </c>
      <c r="G2860" s="43">
        <v>18987</v>
      </c>
      <c r="H2860" s="193">
        <v>339.1</v>
      </c>
    </row>
    <row r="2861" spans="1:8" x14ac:dyDescent="0.25">
      <c r="A2861" s="25" t="str">
        <f t="shared" si="47"/>
        <v>Reg2009All Cancers - C00-C96, D45-D47FemaleAllEth</v>
      </c>
      <c r="B2861" s="42" t="s">
        <v>2</v>
      </c>
      <c r="C2861" s="43">
        <v>2009</v>
      </c>
      <c r="D2861" s="42" t="s">
        <v>17</v>
      </c>
      <c r="E2861" s="42" t="s">
        <v>4</v>
      </c>
      <c r="F2861" s="42" t="s">
        <v>12</v>
      </c>
      <c r="G2861" s="43">
        <v>9724</v>
      </c>
      <c r="H2861" s="193">
        <v>307.60000000000002</v>
      </c>
    </row>
    <row r="2862" spans="1:8" x14ac:dyDescent="0.25">
      <c r="A2862" s="25" t="str">
        <f t="shared" si="47"/>
        <v>Reg2009All Cancers - C00-C96, D45-D47FemaleMāori</v>
      </c>
      <c r="B2862" s="42" t="s">
        <v>2</v>
      </c>
      <c r="C2862" s="43">
        <v>2009</v>
      </c>
      <c r="D2862" s="42" t="s">
        <v>17</v>
      </c>
      <c r="E2862" s="42" t="s">
        <v>4</v>
      </c>
      <c r="F2862" s="42" t="s">
        <v>10</v>
      </c>
      <c r="G2862" s="43">
        <v>1022</v>
      </c>
      <c r="H2862" s="193">
        <v>408.3</v>
      </c>
    </row>
    <row r="2863" spans="1:8" x14ac:dyDescent="0.25">
      <c r="A2863" s="25" t="str">
        <f t="shared" si="47"/>
        <v>Reg2009All Cancers - C00-C96, D45-D47FemaleNon-Māori</v>
      </c>
      <c r="B2863" s="42" t="s">
        <v>2</v>
      </c>
      <c r="C2863" s="43">
        <v>2009</v>
      </c>
      <c r="D2863" s="42" t="s">
        <v>17</v>
      </c>
      <c r="E2863" s="42" t="s">
        <v>4</v>
      </c>
      <c r="F2863" s="42" t="s">
        <v>11</v>
      </c>
      <c r="G2863" s="43">
        <v>8702</v>
      </c>
      <c r="H2863" s="193">
        <v>298.60000000000002</v>
      </c>
    </row>
    <row r="2864" spans="1:8" x14ac:dyDescent="0.25">
      <c r="A2864" s="25" t="str">
        <f t="shared" si="47"/>
        <v>Reg2009All Cancers - C00-C96, D45-D47MaleAllEth</v>
      </c>
      <c r="B2864" s="42" t="s">
        <v>2</v>
      </c>
      <c r="C2864" s="43">
        <v>2009</v>
      </c>
      <c r="D2864" s="42" t="s">
        <v>17</v>
      </c>
      <c r="E2864" s="42" t="s">
        <v>5</v>
      </c>
      <c r="F2864" s="42" t="s">
        <v>12</v>
      </c>
      <c r="G2864" s="43">
        <v>11151</v>
      </c>
      <c r="H2864" s="193">
        <v>389.9</v>
      </c>
    </row>
    <row r="2865" spans="1:8" x14ac:dyDescent="0.25">
      <c r="A2865" s="25" t="str">
        <f t="shared" si="47"/>
        <v>Reg2009All Cancers - C00-C96, D45-D47MaleMāori</v>
      </c>
      <c r="B2865" s="42" t="s">
        <v>2</v>
      </c>
      <c r="C2865" s="43">
        <v>2009</v>
      </c>
      <c r="D2865" s="42" t="s">
        <v>17</v>
      </c>
      <c r="E2865" s="42" t="s">
        <v>5</v>
      </c>
      <c r="F2865" s="42" t="s">
        <v>10</v>
      </c>
      <c r="G2865" s="43">
        <v>866</v>
      </c>
      <c r="H2865" s="193">
        <v>422.8</v>
      </c>
    </row>
    <row r="2866" spans="1:8" x14ac:dyDescent="0.25">
      <c r="A2866" s="25" t="str">
        <f t="shared" si="47"/>
        <v>Reg2009All Cancers - C00-C96, D45-D47MaleNon-Māori</v>
      </c>
      <c r="B2866" s="42" t="s">
        <v>2</v>
      </c>
      <c r="C2866" s="43">
        <v>2009</v>
      </c>
      <c r="D2866" s="42" t="s">
        <v>17</v>
      </c>
      <c r="E2866" s="42" t="s">
        <v>5</v>
      </c>
      <c r="F2866" s="42" t="s">
        <v>11</v>
      </c>
      <c r="G2866" s="43">
        <v>10285</v>
      </c>
      <c r="H2866" s="193">
        <v>386.6</v>
      </c>
    </row>
    <row r="2867" spans="1:8" x14ac:dyDescent="0.25">
      <c r="A2867" s="25" t="str">
        <f t="shared" si="47"/>
        <v>Reg2009Lip, oral cavity and pharynx - C00-C14AllSexAllEth</v>
      </c>
      <c r="B2867" s="42" t="s">
        <v>2</v>
      </c>
      <c r="C2867" s="43">
        <v>2009</v>
      </c>
      <c r="D2867" s="42" t="s">
        <v>246</v>
      </c>
      <c r="E2867" s="42" t="s">
        <v>3</v>
      </c>
      <c r="F2867" s="42" t="s">
        <v>12</v>
      </c>
      <c r="G2867" s="43">
        <v>348</v>
      </c>
      <c r="H2867" s="193">
        <v>6</v>
      </c>
    </row>
    <row r="2868" spans="1:8" x14ac:dyDescent="0.25">
      <c r="A2868" s="25" t="str">
        <f t="shared" si="47"/>
        <v>Reg2009Lip, oral cavity and pharynx - C00-C14AllSexMāori</v>
      </c>
      <c r="B2868" s="42" t="s">
        <v>2</v>
      </c>
      <c r="C2868" s="43">
        <v>2009</v>
      </c>
      <c r="D2868" s="42" t="s">
        <v>246</v>
      </c>
      <c r="E2868" s="42" t="s">
        <v>3</v>
      </c>
      <c r="F2868" s="42" t="s">
        <v>10</v>
      </c>
      <c r="G2868" s="43">
        <v>31</v>
      </c>
      <c r="H2868" s="193">
        <v>5.9</v>
      </c>
    </row>
    <row r="2869" spans="1:8" x14ac:dyDescent="0.25">
      <c r="A2869" s="25" t="str">
        <f t="shared" si="47"/>
        <v>Reg2009Lip, oral cavity and pharynx - C00-C14AllSexNon-Māori</v>
      </c>
      <c r="B2869" s="42" t="s">
        <v>2</v>
      </c>
      <c r="C2869" s="43">
        <v>2009</v>
      </c>
      <c r="D2869" s="42" t="s">
        <v>246</v>
      </c>
      <c r="E2869" s="42" t="s">
        <v>3</v>
      </c>
      <c r="F2869" s="42" t="s">
        <v>11</v>
      </c>
      <c r="G2869" s="43">
        <v>317</v>
      </c>
      <c r="H2869" s="193">
        <v>6</v>
      </c>
    </row>
    <row r="2870" spans="1:8" x14ac:dyDescent="0.25">
      <c r="A2870" s="25" t="str">
        <f t="shared" si="47"/>
        <v>Reg2009Lip, oral cavity and pharynx - C00-C14FemaleAllEth</v>
      </c>
      <c r="B2870" s="42" t="s">
        <v>2</v>
      </c>
      <c r="C2870" s="43">
        <v>2009</v>
      </c>
      <c r="D2870" s="42" t="s">
        <v>246</v>
      </c>
      <c r="E2870" s="42" t="s">
        <v>4</v>
      </c>
      <c r="F2870" s="42" t="s">
        <v>12</v>
      </c>
      <c r="G2870" s="43">
        <v>110</v>
      </c>
      <c r="H2870" s="193">
        <v>3.5</v>
      </c>
    </row>
    <row r="2871" spans="1:8" x14ac:dyDescent="0.25">
      <c r="A2871" s="25" t="str">
        <f t="shared" si="47"/>
        <v>Reg2009Lip, oral cavity and pharynx - C00-C14FemaleMāori</v>
      </c>
      <c r="B2871" s="42" t="s">
        <v>2</v>
      </c>
      <c r="C2871" s="43">
        <v>2009</v>
      </c>
      <c r="D2871" s="42" t="s">
        <v>246</v>
      </c>
      <c r="E2871" s="42" t="s">
        <v>4</v>
      </c>
      <c r="F2871" s="42" t="s">
        <v>10</v>
      </c>
      <c r="G2871" s="43">
        <v>12</v>
      </c>
      <c r="H2871" s="193">
        <v>4</v>
      </c>
    </row>
    <row r="2872" spans="1:8" x14ac:dyDescent="0.25">
      <c r="A2872" s="25" t="str">
        <f t="shared" si="47"/>
        <v>Reg2009Lip, oral cavity and pharynx - C00-C14FemaleNon-Māori</v>
      </c>
      <c r="B2872" s="42" t="s">
        <v>2</v>
      </c>
      <c r="C2872" s="43">
        <v>2009</v>
      </c>
      <c r="D2872" s="42" t="s">
        <v>246</v>
      </c>
      <c r="E2872" s="42" t="s">
        <v>4</v>
      </c>
      <c r="F2872" s="42" t="s">
        <v>11</v>
      </c>
      <c r="G2872" s="43">
        <v>98</v>
      </c>
      <c r="H2872" s="193">
        <v>3.3</v>
      </c>
    </row>
    <row r="2873" spans="1:8" x14ac:dyDescent="0.25">
      <c r="A2873" s="25" t="str">
        <f t="shared" si="47"/>
        <v>Reg2009Lip, oral cavity and pharynx - C00-C14MaleAllEth</v>
      </c>
      <c r="B2873" s="42" t="s">
        <v>2</v>
      </c>
      <c r="C2873" s="43">
        <v>2009</v>
      </c>
      <c r="D2873" s="42" t="s">
        <v>246</v>
      </c>
      <c r="E2873" s="42" t="s">
        <v>5</v>
      </c>
      <c r="F2873" s="42" t="s">
        <v>12</v>
      </c>
      <c r="G2873" s="43">
        <v>238</v>
      </c>
      <c r="H2873" s="193">
        <v>8.6999999999999993</v>
      </c>
    </row>
    <row r="2874" spans="1:8" x14ac:dyDescent="0.25">
      <c r="A2874" s="25" t="str">
        <f t="shared" si="47"/>
        <v>Reg2009Lip, oral cavity and pharynx - C00-C14MaleMāori</v>
      </c>
      <c r="B2874" s="42" t="s">
        <v>2</v>
      </c>
      <c r="C2874" s="43">
        <v>2009</v>
      </c>
      <c r="D2874" s="42" t="s">
        <v>246</v>
      </c>
      <c r="E2874" s="42" t="s">
        <v>5</v>
      </c>
      <c r="F2874" s="42" t="s">
        <v>10</v>
      </c>
      <c r="G2874" s="43">
        <v>19</v>
      </c>
      <c r="H2874" s="193">
        <v>8.1</v>
      </c>
    </row>
    <row r="2875" spans="1:8" x14ac:dyDescent="0.25">
      <c r="A2875" s="25" t="str">
        <f t="shared" si="47"/>
        <v>Reg2009Lip, oral cavity and pharynx - C00-C14MaleNon-Māori</v>
      </c>
      <c r="B2875" s="42" t="s">
        <v>2</v>
      </c>
      <c r="C2875" s="43">
        <v>2009</v>
      </c>
      <c r="D2875" s="42" t="s">
        <v>246</v>
      </c>
      <c r="E2875" s="42" t="s">
        <v>5</v>
      </c>
      <c r="F2875" s="42" t="s">
        <v>11</v>
      </c>
      <c r="G2875" s="43">
        <v>219</v>
      </c>
      <c r="H2875" s="193">
        <v>8.8000000000000007</v>
      </c>
    </row>
    <row r="2876" spans="1:8" x14ac:dyDescent="0.25">
      <c r="A2876" s="25" t="str">
        <f t="shared" si="47"/>
        <v>Reg2009Lip - C00AllSexAllEth</v>
      </c>
      <c r="B2876" s="42" t="s">
        <v>2</v>
      </c>
      <c r="C2876" s="43">
        <v>2009</v>
      </c>
      <c r="D2876" s="42" t="s">
        <v>27</v>
      </c>
      <c r="E2876" s="42" t="s">
        <v>3</v>
      </c>
      <c r="F2876" s="42" t="s">
        <v>12</v>
      </c>
      <c r="G2876" s="43">
        <v>37</v>
      </c>
      <c r="H2876" s="193">
        <v>0.6</v>
      </c>
    </row>
    <row r="2877" spans="1:8" x14ac:dyDescent="0.25">
      <c r="A2877" s="25" t="str">
        <f t="shared" si="47"/>
        <v>Reg2009Lip - C00AllSexMāori</v>
      </c>
      <c r="B2877" s="42" t="s">
        <v>2</v>
      </c>
      <c r="C2877" s="43">
        <v>2009</v>
      </c>
      <c r="D2877" s="42" t="s">
        <v>27</v>
      </c>
      <c r="E2877" s="42" t="s">
        <v>3</v>
      </c>
      <c r="F2877" s="42" t="s">
        <v>10</v>
      </c>
      <c r="G2877" s="43">
        <v>0</v>
      </c>
      <c r="H2877" s="193">
        <v>0</v>
      </c>
    </row>
    <row r="2878" spans="1:8" x14ac:dyDescent="0.25">
      <c r="A2878" s="25" t="str">
        <f t="shared" si="47"/>
        <v>Reg2009Lip - C00AllSexNon-Māori</v>
      </c>
      <c r="B2878" s="42" t="s">
        <v>2</v>
      </c>
      <c r="C2878" s="43">
        <v>2009</v>
      </c>
      <c r="D2878" s="42" t="s">
        <v>27</v>
      </c>
      <c r="E2878" s="42" t="s">
        <v>3</v>
      </c>
      <c r="F2878" s="42" t="s">
        <v>11</v>
      </c>
      <c r="G2878" s="43">
        <v>37</v>
      </c>
      <c r="H2878" s="193">
        <v>0.6</v>
      </c>
    </row>
    <row r="2879" spans="1:8" x14ac:dyDescent="0.25">
      <c r="A2879" s="25" t="str">
        <f t="shared" si="47"/>
        <v>Reg2009Lip - C00FemaleAllEth</v>
      </c>
      <c r="B2879" s="42" t="s">
        <v>2</v>
      </c>
      <c r="C2879" s="43">
        <v>2009</v>
      </c>
      <c r="D2879" s="42" t="s">
        <v>27</v>
      </c>
      <c r="E2879" s="42" t="s">
        <v>4</v>
      </c>
      <c r="F2879" s="42" t="s">
        <v>12</v>
      </c>
      <c r="G2879" s="43">
        <v>6</v>
      </c>
      <c r="H2879" s="193">
        <v>0.1</v>
      </c>
    </row>
    <row r="2880" spans="1:8" x14ac:dyDescent="0.25">
      <c r="A2880" s="25" t="str">
        <f t="shared" si="47"/>
        <v>Reg2009Lip - C00FemaleMāori</v>
      </c>
      <c r="B2880" s="42" t="s">
        <v>2</v>
      </c>
      <c r="C2880" s="43">
        <v>2009</v>
      </c>
      <c r="D2880" s="42" t="s">
        <v>27</v>
      </c>
      <c r="E2880" s="42" t="s">
        <v>4</v>
      </c>
      <c r="F2880" s="42" t="s">
        <v>10</v>
      </c>
      <c r="G2880" s="43">
        <v>0</v>
      </c>
      <c r="H2880" s="193">
        <v>0</v>
      </c>
    </row>
    <row r="2881" spans="1:8" x14ac:dyDescent="0.25">
      <c r="A2881" s="25" t="str">
        <f t="shared" si="47"/>
        <v>Reg2009Lip - C00FemaleNon-Māori</v>
      </c>
      <c r="B2881" s="42" t="s">
        <v>2</v>
      </c>
      <c r="C2881" s="43">
        <v>2009</v>
      </c>
      <c r="D2881" s="42" t="s">
        <v>27</v>
      </c>
      <c r="E2881" s="42" t="s">
        <v>4</v>
      </c>
      <c r="F2881" s="42" t="s">
        <v>11</v>
      </c>
      <c r="G2881" s="43">
        <v>6</v>
      </c>
      <c r="H2881" s="193">
        <v>0.1</v>
      </c>
    </row>
    <row r="2882" spans="1:8" x14ac:dyDescent="0.25">
      <c r="A2882" s="25" t="str">
        <f t="shared" si="47"/>
        <v>Reg2009Lip - C00MaleAllEth</v>
      </c>
      <c r="B2882" s="42" t="s">
        <v>2</v>
      </c>
      <c r="C2882" s="43">
        <v>2009</v>
      </c>
      <c r="D2882" s="42" t="s">
        <v>27</v>
      </c>
      <c r="E2882" s="42" t="s">
        <v>5</v>
      </c>
      <c r="F2882" s="42" t="s">
        <v>12</v>
      </c>
      <c r="G2882" s="43">
        <v>31</v>
      </c>
      <c r="H2882" s="193">
        <v>1.1000000000000001</v>
      </c>
    </row>
    <row r="2883" spans="1:8" x14ac:dyDescent="0.25">
      <c r="A2883" s="25" t="str">
        <f t="shared" si="47"/>
        <v>Reg2009Lip - C00MaleMāori</v>
      </c>
      <c r="B2883" s="42" t="s">
        <v>2</v>
      </c>
      <c r="C2883" s="43">
        <v>2009</v>
      </c>
      <c r="D2883" s="42" t="s">
        <v>27</v>
      </c>
      <c r="E2883" s="42" t="s">
        <v>5</v>
      </c>
      <c r="F2883" s="42" t="s">
        <v>10</v>
      </c>
      <c r="G2883" s="43">
        <v>0</v>
      </c>
      <c r="H2883" s="193">
        <v>0</v>
      </c>
    </row>
    <row r="2884" spans="1:8" x14ac:dyDescent="0.25">
      <c r="A2884" s="25" t="str">
        <f t="shared" si="47"/>
        <v>Reg2009Lip - C00MaleNon-Māori</v>
      </c>
      <c r="B2884" s="42" t="s">
        <v>2</v>
      </c>
      <c r="C2884" s="43">
        <v>2009</v>
      </c>
      <c r="D2884" s="42" t="s">
        <v>27</v>
      </c>
      <c r="E2884" s="42" t="s">
        <v>5</v>
      </c>
      <c r="F2884" s="42" t="s">
        <v>11</v>
      </c>
      <c r="G2884" s="43">
        <v>31</v>
      </c>
      <c r="H2884" s="193">
        <v>1.2</v>
      </c>
    </row>
    <row r="2885" spans="1:8" x14ac:dyDescent="0.25">
      <c r="A2885" s="25" t="str">
        <f t="shared" si="47"/>
        <v>Reg2009Tongue - C01-C02AllSexAllEth</v>
      </c>
      <c r="B2885" s="42" t="s">
        <v>2</v>
      </c>
      <c r="C2885" s="43">
        <v>2009</v>
      </c>
      <c r="D2885" s="42" t="s">
        <v>42</v>
      </c>
      <c r="E2885" s="42" t="s">
        <v>3</v>
      </c>
      <c r="F2885" s="42" t="s">
        <v>12</v>
      </c>
      <c r="G2885" s="43">
        <v>93</v>
      </c>
      <c r="H2885" s="193">
        <v>1.6</v>
      </c>
    </row>
    <row r="2886" spans="1:8" x14ac:dyDescent="0.25">
      <c r="A2886" s="25" t="str">
        <f t="shared" si="47"/>
        <v>Reg2009Tongue - C01-C02AllSexMāori</v>
      </c>
      <c r="B2886" s="42" t="s">
        <v>2</v>
      </c>
      <c r="C2886" s="43">
        <v>2009</v>
      </c>
      <c r="D2886" s="42" t="s">
        <v>42</v>
      </c>
      <c r="E2886" s="42" t="s">
        <v>3</v>
      </c>
      <c r="F2886" s="42" t="s">
        <v>10</v>
      </c>
      <c r="G2886" s="43">
        <v>5</v>
      </c>
      <c r="H2886" s="193">
        <v>1</v>
      </c>
    </row>
    <row r="2887" spans="1:8" x14ac:dyDescent="0.25">
      <c r="A2887" s="25" t="str">
        <f t="shared" si="47"/>
        <v>Reg2009Tongue - C01-C02AllSexNon-Māori</v>
      </c>
      <c r="B2887" s="42" t="s">
        <v>2</v>
      </c>
      <c r="C2887" s="43">
        <v>2009</v>
      </c>
      <c r="D2887" s="42" t="s">
        <v>42</v>
      </c>
      <c r="E2887" s="42" t="s">
        <v>3</v>
      </c>
      <c r="F2887" s="42" t="s">
        <v>11</v>
      </c>
      <c r="G2887" s="43">
        <v>88</v>
      </c>
      <c r="H2887" s="193">
        <v>1.7</v>
      </c>
    </row>
    <row r="2888" spans="1:8" x14ac:dyDescent="0.25">
      <c r="A2888" s="25" t="str">
        <f t="shared" si="47"/>
        <v>Reg2009Tongue - C01-C02FemaleAllEth</v>
      </c>
      <c r="B2888" s="42" t="s">
        <v>2</v>
      </c>
      <c r="C2888" s="43">
        <v>2009</v>
      </c>
      <c r="D2888" s="42" t="s">
        <v>42</v>
      </c>
      <c r="E2888" s="42" t="s">
        <v>4</v>
      </c>
      <c r="F2888" s="42" t="s">
        <v>12</v>
      </c>
      <c r="G2888" s="43">
        <v>26</v>
      </c>
      <c r="H2888" s="193">
        <v>0.9</v>
      </c>
    </row>
    <row r="2889" spans="1:8" x14ac:dyDescent="0.25">
      <c r="A2889" s="25" t="str">
        <f t="shared" si="47"/>
        <v>Reg2009Tongue - C01-C02FemaleMāori</v>
      </c>
      <c r="B2889" s="42" t="s">
        <v>2</v>
      </c>
      <c r="C2889" s="43">
        <v>2009</v>
      </c>
      <c r="D2889" s="42" t="s">
        <v>42</v>
      </c>
      <c r="E2889" s="42" t="s">
        <v>4</v>
      </c>
      <c r="F2889" s="42" t="s">
        <v>10</v>
      </c>
      <c r="G2889" s="43">
        <v>2</v>
      </c>
      <c r="H2889" s="193">
        <v>0.7</v>
      </c>
    </row>
    <row r="2890" spans="1:8" x14ac:dyDescent="0.25">
      <c r="A2890" s="25" t="str">
        <f t="shared" si="47"/>
        <v>Reg2009Tongue - C01-C02FemaleNon-Māori</v>
      </c>
      <c r="B2890" s="42" t="s">
        <v>2</v>
      </c>
      <c r="C2890" s="43">
        <v>2009</v>
      </c>
      <c r="D2890" s="42" t="s">
        <v>42</v>
      </c>
      <c r="E2890" s="42" t="s">
        <v>4</v>
      </c>
      <c r="F2890" s="42" t="s">
        <v>11</v>
      </c>
      <c r="G2890" s="43">
        <v>24</v>
      </c>
      <c r="H2890" s="193">
        <v>0.9</v>
      </c>
    </row>
    <row r="2891" spans="1:8" x14ac:dyDescent="0.25">
      <c r="A2891" s="25" t="str">
        <f t="shared" si="47"/>
        <v>Reg2009Tongue - C01-C02MaleAllEth</v>
      </c>
      <c r="B2891" s="42" t="s">
        <v>2</v>
      </c>
      <c r="C2891" s="43">
        <v>2009</v>
      </c>
      <c r="D2891" s="42" t="s">
        <v>42</v>
      </c>
      <c r="E2891" s="42" t="s">
        <v>5</v>
      </c>
      <c r="F2891" s="42" t="s">
        <v>12</v>
      </c>
      <c r="G2891" s="43">
        <v>67</v>
      </c>
      <c r="H2891" s="193">
        <v>2.5</v>
      </c>
    </row>
    <row r="2892" spans="1:8" x14ac:dyDescent="0.25">
      <c r="A2892" s="25" t="str">
        <f t="shared" si="47"/>
        <v>Reg2009Tongue - C01-C02MaleMāori</v>
      </c>
      <c r="B2892" s="42" t="s">
        <v>2</v>
      </c>
      <c r="C2892" s="43">
        <v>2009</v>
      </c>
      <c r="D2892" s="42" t="s">
        <v>42</v>
      </c>
      <c r="E2892" s="42" t="s">
        <v>5</v>
      </c>
      <c r="F2892" s="42" t="s">
        <v>10</v>
      </c>
      <c r="G2892" s="43">
        <v>3</v>
      </c>
      <c r="H2892" s="193">
        <v>1.5</v>
      </c>
    </row>
    <row r="2893" spans="1:8" x14ac:dyDescent="0.25">
      <c r="A2893" s="25" t="str">
        <f t="shared" si="47"/>
        <v>Reg2009Tongue - C01-C02MaleNon-Māori</v>
      </c>
      <c r="B2893" s="42" t="s">
        <v>2</v>
      </c>
      <c r="C2893" s="43">
        <v>2009</v>
      </c>
      <c r="D2893" s="42" t="s">
        <v>42</v>
      </c>
      <c r="E2893" s="42" t="s">
        <v>5</v>
      </c>
      <c r="F2893" s="42" t="s">
        <v>11</v>
      </c>
      <c r="G2893" s="43">
        <v>64</v>
      </c>
      <c r="H2893" s="193">
        <v>2.6</v>
      </c>
    </row>
    <row r="2894" spans="1:8" x14ac:dyDescent="0.25">
      <c r="A2894" s="25" t="str">
        <f t="shared" si="47"/>
        <v>Reg2009Mouth - C03-C06AllSexAllEth</v>
      </c>
      <c r="B2894" s="42" t="s">
        <v>2</v>
      </c>
      <c r="C2894" s="43">
        <v>2009</v>
      </c>
      <c r="D2894" s="42" t="s">
        <v>31</v>
      </c>
      <c r="E2894" s="42" t="s">
        <v>3</v>
      </c>
      <c r="F2894" s="42" t="s">
        <v>12</v>
      </c>
      <c r="G2894" s="43">
        <v>72</v>
      </c>
      <c r="H2894" s="193">
        <v>1.2</v>
      </c>
    </row>
    <row r="2895" spans="1:8" x14ac:dyDescent="0.25">
      <c r="A2895" s="25" t="str">
        <f t="shared" si="47"/>
        <v>Reg2009Mouth - C03-C06AllSexMāori</v>
      </c>
      <c r="B2895" s="42" t="s">
        <v>2</v>
      </c>
      <c r="C2895" s="43">
        <v>2009</v>
      </c>
      <c r="D2895" s="42" t="s">
        <v>31</v>
      </c>
      <c r="E2895" s="42" t="s">
        <v>3</v>
      </c>
      <c r="F2895" s="42" t="s">
        <v>10</v>
      </c>
      <c r="G2895" s="43">
        <v>4</v>
      </c>
      <c r="H2895" s="193">
        <v>0.9</v>
      </c>
    </row>
    <row r="2896" spans="1:8" x14ac:dyDescent="0.25">
      <c r="A2896" s="25" t="str">
        <f t="shared" si="47"/>
        <v>Reg2009Mouth - C03-C06AllSexNon-Māori</v>
      </c>
      <c r="B2896" s="42" t="s">
        <v>2</v>
      </c>
      <c r="C2896" s="43">
        <v>2009</v>
      </c>
      <c r="D2896" s="42" t="s">
        <v>31</v>
      </c>
      <c r="E2896" s="42" t="s">
        <v>3</v>
      </c>
      <c r="F2896" s="42" t="s">
        <v>11</v>
      </c>
      <c r="G2896" s="43">
        <v>68</v>
      </c>
      <c r="H2896" s="193">
        <v>1.2</v>
      </c>
    </row>
    <row r="2897" spans="1:8" x14ac:dyDescent="0.25">
      <c r="A2897" s="25" t="str">
        <f t="shared" si="47"/>
        <v>Reg2009Mouth - C03-C06FemaleAllEth</v>
      </c>
      <c r="B2897" s="42" t="s">
        <v>2</v>
      </c>
      <c r="C2897" s="43">
        <v>2009</v>
      </c>
      <c r="D2897" s="42" t="s">
        <v>31</v>
      </c>
      <c r="E2897" s="42" t="s">
        <v>4</v>
      </c>
      <c r="F2897" s="42" t="s">
        <v>12</v>
      </c>
      <c r="G2897" s="43">
        <v>38</v>
      </c>
      <c r="H2897" s="193">
        <v>1.1000000000000001</v>
      </c>
    </row>
    <row r="2898" spans="1:8" x14ac:dyDescent="0.25">
      <c r="A2898" s="25" t="str">
        <f t="shared" si="47"/>
        <v>Reg2009Mouth - C03-C06FemaleMāori</v>
      </c>
      <c r="B2898" s="42" t="s">
        <v>2</v>
      </c>
      <c r="C2898" s="43">
        <v>2009</v>
      </c>
      <c r="D2898" s="42" t="s">
        <v>31</v>
      </c>
      <c r="E2898" s="42" t="s">
        <v>4</v>
      </c>
      <c r="F2898" s="42" t="s">
        <v>10</v>
      </c>
      <c r="G2898" s="43">
        <v>0</v>
      </c>
      <c r="H2898" s="193">
        <v>0</v>
      </c>
    </row>
    <row r="2899" spans="1:8" x14ac:dyDescent="0.25">
      <c r="A2899" s="25" t="str">
        <f t="shared" si="47"/>
        <v>Reg2009Mouth - C03-C06FemaleNon-Māori</v>
      </c>
      <c r="B2899" s="42" t="s">
        <v>2</v>
      </c>
      <c r="C2899" s="43">
        <v>2009</v>
      </c>
      <c r="D2899" s="42" t="s">
        <v>31</v>
      </c>
      <c r="E2899" s="42" t="s">
        <v>4</v>
      </c>
      <c r="F2899" s="42" t="s">
        <v>11</v>
      </c>
      <c r="G2899" s="43">
        <v>38</v>
      </c>
      <c r="H2899" s="193">
        <v>1.2</v>
      </c>
    </row>
    <row r="2900" spans="1:8" x14ac:dyDescent="0.25">
      <c r="A2900" s="25" t="str">
        <f t="shared" si="47"/>
        <v>Reg2009Mouth - C03-C06MaleAllEth</v>
      </c>
      <c r="B2900" s="42" t="s">
        <v>2</v>
      </c>
      <c r="C2900" s="43">
        <v>2009</v>
      </c>
      <c r="D2900" s="42" t="s">
        <v>31</v>
      </c>
      <c r="E2900" s="42" t="s">
        <v>5</v>
      </c>
      <c r="F2900" s="42" t="s">
        <v>12</v>
      </c>
      <c r="G2900" s="43">
        <v>34</v>
      </c>
      <c r="H2900" s="193">
        <v>1.2</v>
      </c>
    </row>
    <row r="2901" spans="1:8" x14ac:dyDescent="0.25">
      <c r="A2901" s="25" t="str">
        <f t="shared" si="47"/>
        <v>Reg2009Mouth - C03-C06MaleMāori</v>
      </c>
      <c r="B2901" s="42" t="s">
        <v>2</v>
      </c>
      <c r="C2901" s="43">
        <v>2009</v>
      </c>
      <c r="D2901" s="42" t="s">
        <v>31</v>
      </c>
      <c r="E2901" s="42" t="s">
        <v>5</v>
      </c>
      <c r="F2901" s="42" t="s">
        <v>10</v>
      </c>
      <c r="G2901" s="43">
        <v>4</v>
      </c>
      <c r="H2901" s="193">
        <v>1.9</v>
      </c>
    </row>
    <row r="2902" spans="1:8" x14ac:dyDescent="0.25">
      <c r="A2902" s="25" t="str">
        <f t="shared" si="47"/>
        <v>Reg2009Mouth - C03-C06MaleNon-Māori</v>
      </c>
      <c r="B2902" s="42" t="s">
        <v>2</v>
      </c>
      <c r="C2902" s="43">
        <v>2009</v>
      </c>
      <c r="D2902" s="42" t="s">
        <v>31</v>
      </c>
      <c r="E2902" s="42" t="s">
        <v>5</v>
      </c>
      <c r="F2902" s="42" t="s">
        <v>11</v>
      </c>
      <c r="G2902" s="43">
        <v>30</v>
      </c>
      <c r="H2902" s="193">
        <v>1.2</v>
      </c>
    </row>
    <row r="2903" spans="1:8" x14ac:dyDescent="0.25">
      <c r="A2903" s="25" t="str">
        <f t="shared" si="47"/>
        <v>Reg2009Salivary glands - C07-C08AllSexAllEth</v>
      </c>
      <c r="B2903" s="42" t="s">
        <v>2</v>
      </c>
      <c r="C2903" s="43">
        <v>2009</v>
      </c>
      <c r="D2903" s="42" t="s">
        <v>247</v>
      </c>
      <c r="E2903" s="42" t="s">
        <v>3</v>
      </c>
      <c r="F2903" s="42" t="s">
        <v>12</v>
      </c>
      <c r="G2903" s="43">
        <v>31</v>
      </c>
      <c r="H2903" s="193">
        <v>0.5</v>
      </c>
    </row>
    <row r="2904" spans="1:8" x14ac:dyDescent="0.25">
      <c r="A2904" s="25" t="str">
        <f t="shared" si="47"/>
        <v>Reg2009Salivary glands - C07-C08AllSexMāori</v>
      </c>
      <c r="B2904" s="42" t="s">
        <v>2</v>
      </c>
      <c r="C2904" s="43">
        <v>2009</v>
      </c>
      <c r="D2904" s="42" t="s">
        <v>247</v>
      </c>
      <c r="E2904" s="42" t="s">
        <v>3</v>
      </c>
      <c r="F2904" s="42" t="s">
        <v>10</v>
      </c>
      <c r="G2904" s="43">
        <v>4</v>
      </c>
      <c r="H2904" s="193">
        <v>0.8</v>
      </c>
    </row>
    <row r="2905" spans="1:8" x14ac:dyDescent="0.25">
      <c r="A2905" s="25" t="str">
        <f t="shared" si="47"/>
        <v>Reg2009Salivary glands - C07-C08AllSexNon-Māori</v>
      </c>
      <c r="B2905" s="42" t="s">
        <v>2</v>
      </c>
      <c r="C2905" s="43">
        <v>2009</v>
      </c>
      <c r="D2905" s="42" t="s">
        <v>247</v>
      </c>
      <c r="E2905" s="42" t="s">
        <v>3</v>
      </c>
      <c r="F2905" s="42" t="s">
        <v>11</v>
      </c>
      <c r="G2905" s="43">
        <v>27</v>
      </c>
      <c r="H2905" s="193">
        <v>0.5</v>
      </c>
    </row>
    <row r="2906" spans="1:8" x14ac:dyDescent="0.25">
      <c r="A2906" s="25" t="str">
        <f t="shared" si="47"/>
        <v>Reg2009Salivary glands - C07-C08FemaleAllEth</v>
      </c>
      <c r="B2906" s="42" t="s">
        <v>2</v>
      </c>
      <c r="C2906" s="43">
        <v>2009</v>
      </c>
      <c r="D2906" s="42" t="s">
        <v>247</v>
      </c>
      <c r="E2906" s="42" t="s">
        <v>4</v>
      </c>
      <c r="F2906" s="42" t="s">
        <v>12</v>
      </c>
      <c r="G2906" s="43">
        <v>14</v>
      </c>
      <c r="H2906" s="193">
        <v>0.5</v>
      </c>
    </row>
    <row r="2907" spans="1:8" x14ac:dyDescent="0.25">
      <c r="A2907" s="25" t="str">
        <f t="shared" si="47"/>
        <v>Reg2009Salivary glands - C07-C08FemaleMāori</v>
      </c>
      <c r="B2907" s="42" t="s">
        <v>2</v>
      </c>
      <c r="C2907" s="43">
        <v>2009</v>
      </c>
      <c r="D2907" s="42" t="s">
        <v>247</v>
      </c>
      <c r="E2907" s="42" t="s">
        <v>4</v>
      </c>
      <c r="F2907" s="42" t="s">
        <v>10</v>
      </c>
      <c r="G2907" s="43">
        <v>3</v>
      </c>
      <c r="H2907" s="193">
        <v>1.1000000000000001</v>
      </c>
    </row>
    <row r="2908" spans="1:8" x14ac:dyDescent="0.25">
      <c r="A2908" s="25" t="str">
        <f t="shared" si="47"/>
        <v>Reg2009Salivary glands - C07-C08FemaleNon-Māori</v>
      </c>
      <c r="B2908" s="42" t="s">
        <v>2</v>
      </c>
      <c r="C2908" s="43">
        <v>2009</v>
      </c>
      <c r="D2908" s="42" t="s">
        <v>247</v>
      </c>
      <c r="E2908" s="42" t="s">
        <v>4</v>
      </c>
      <c r="F2908" s="42" t="s">
        <v>11</v>
      </c>
      <c r="G2908" s="43">
        <v>11</v>
      </c>
      <c r="H2908" s="193">
        <v>0.4</v>
      </c>
    </row>
    <row r="2909" spans="1:8" x14ac:dyDescent="0.25">
      <c r="A2909" s="25" t="str">
        <f t="shared" si="47"/>
        <v>Reg2009Salivary glands - C07-C08MaleAllEth</v>
      </c>
      <c r="B2909" s="42" t="s">
        <v>2</v>
      </c>
      <c r="C2909" s="43">
        <v>2009</v>
      </c>
      <c r="D2909" s="42" t="s">
        <v>247</v>
      </c>
      <c r="E2909" s="42" t="s">
        <v>5</v>
      </c>
      <c r="F2909" s="42" t="s">
        <v>12</v>
      </c>
      <c r="G2909" s="43">
        <v>17</v>
      </c>
      <c r="H2909" s="193">
        <v>0.6</v>
      </c>
    </row>
    <row r="2910" spans="1:8" x14ac:dyDescent="0.25">
      <c r="A2910" s="25" t="str">
        <f t="shared" si="47"/>
        <v>Reg2009Salivary glands - C07-C08MaleMāori</v>
      </c>
      <c r="B2910" s="42" t="s">
        <v>2</v>
      </c>
      <c r="C2910" s="43">
        <v>2009</v>
      </c>
      <c r="D2910" s="42" t="s">
        <v>247</v>
      </c>
      <c r="E2910" s="42" t="s">
        <v>5</v>
      </c>
      <c r="F2910" s="42" t="s">
        <v>10</v>
      </c>
      <c r="G2910" s="43">
        <v>1</v>
      </c>
      <c r="H2910" s="193">
        <v>0.4</v>
      </c>
    </row>
    <row r="2911" spans="1:8" x14ac:dyDescent="0.25">
      <c r="A2911" s="25" t="str">
        <f t="shared" si="47"/>
        <v>Reg2009Salivary glands - C07-C08MaleNon-Māori</v>
      </c>
      <c r="B2911" s="42" t="s">
        <v>2</v>
      </c>
      <c r="C2911" s="43">
        <v>2009</v>
      </c>
      <c r="D2911" s="42" t="s">
        <v>247</v>
      </c>
      <c r="E2911" s="42" t="s">
        <v>5</v>
      </c>
      <c r="F2911" s="42" t="s">
        <v>11</v>
      </c>
      <c r="G2911" s="43">
        <v>16</v>
      </c>
      <c r="H2911" s="193">
        <v>0.6</v>
      </c>
    </row>
    <row r="2912" spans="1:8" x14ac:dyDescent="0.25">
      <c r="A2912" s="25" t="str">
        <f t="shared" si="47"/>
        <v>Reg2009Tonsils - C09AllSexAllEth</v>
      </c>
      <c r="B2912" s="42" t="s">
        <v>2</v>
      </c>
      <c r="C2912" s="43">
        <v>2009</v>
      </c>
      <c r="D2912" s="42" t="s">
        <v>248</v>
      </c>
      <c r="E2912" s="42" t="s">
        <v>3</v>
      </c>
      <c r="F2912" s="42" t="s">
        <v>12</v>
      </c>
      <c r="G2912" s="43">
        <v>53</v>
      </c>
      <c r="H2912" s="193">
        <v>0.9</v>
      </c>
    </row>
    <row r="2913" spans="1:8" x14ac:dyDescent="0.25">
      <c r="A2913" s="25" t="str">
        <f t="shared" si="47"/>
        <v>Reg2009Tonsils - C09AllSexMāori</v>
      </c>
      <c r="B2913" s="42" t="s">
        <v>2</v>
      </c>
      <c r="C2913" s="43">
        <v>2009</v>
      </c>
      <c r="D2913" s="42" t="s">
        <v>248</v>
      </c>
      <c r="E2913" s="42" t="s">
        <v>3</v>
      </c>
      <c r="F2913" s="42" t="s">
        <v>10</v>
      </c>
      <c r="G2913" s="43">
        <v>7</v>
      </c>
      <c r="H2913" s="193">
        <v>1.2</v>
      </c>
    </row>
    <row r="2914" spans="1:8" x14ac:dyDescent="0.25">
      <c r="A2914" s="25" t="str">
        <f t="shared" si="47"/>
        <v>Reg2009Tonsils - C09AllSexNon-Māori</v>
      </c>
      <c r="B2914" s="42" t="s">
        <v>2</v>
      </c>
      <c r="C2914" s="43">
        <v>2009</v>
      </c>
      <c r="D2914" s="42" t="s">
        <v>248</v>
      </c>
      <c r="E2914" s="42" t="s">
        <v>3</v>
      </c>
      <c r="F2914" s="42" t="s">
        <v>11</v>
      </c>
      <c r="G2914" s="43">
        <v>46</v>
      </c>
      <c r="H2914" s="193">
        <v>0.9</v>
      </c>
    </row>
    <row r="2915" spans="1:8" x14ac:dyDescent="0.25">
      <c r="A2915" s="25" t="str">
        <f t="shared" si="47"/>
        <v>Reg2009Tonsils - C09FemaleAllEth</v>
      </c>
      <c r="B2915" s="42" t="s">
        <v>2</v>
      </c>
      <c r="C2915" s="43">
        <v>2009</v>
      </c>
      <c r="D2915" s="42" t="s">
        <v>248</v>
      </c>
      <c r="E2915" s="42" t="s">
        <v>4</v>
      </c>
      <c r="F2915" s="42" t="s">
        <v>12</v>
      </c>
      <c r="G2915" s="43">
        <v>11</v>
      </c>
      <c r="H2915" s="193">
        <v>0.4</v>
      </c>
    </row>
    <row r="2916" spans="1:8" x14ac:dyDescent="0.25">
      <c r="A2916" s="25" t="str">
        <f t="shared" si="47"/>
        <v>Reg2009Tonsils - C09FemaleMāori</v>
      </c>
      <c r="B2916" s="42" t="s">
        <v>2</v>
      </c>
      <c r="C2916" s="43">
        <v>2009</v>
      </c>
      <c r="D2916" s="42" t="s">
        <v>248</v>
      </c>
      <c r="E2916" s="42" t="s">
        <v>4</v>
      </c>
      <c r="F2916" s="42" t="s">
        <v>10</v>
      </c>
      <c r="G2916" s="43">
        <v>5</v>
      </c>
      <c r="H2916" s="193">
        <v>1.6</v>
      </c>
    </row>
    <row r="2917" spans="1:8" x14ac:dyDescent="0.25">
      <c r="A2917" s="25" t="str">
        <f t="shared" si="47"/>
        <v>Reg2009Tonsils - C09FemaleNon-Māori</v>
      </c>
      <c r="B2917" s="42" t="s">
        <v>2</v>
      </c>
      <c r="C2917" s="43">
        <v>2009</v>
      </c>
      <c r="D2917" s="42" t="s">
        <v>248</v>
      </c>
      <c r="E2917" s="42" t="s">
        <v>4</v>
      </c>
      <c r="F2917" s="42" t="s">
        <v>11</v>
      </c>
      <c r="G2917" s="43">
        <v>6</v>
      </c>
      <c r="H2917" s="193">
        <v>0.2</v>
      </c>
    </row>
    <row r="2918" spans="1:8" x14ac:dyDescent="0.25">
      <c r="A2918" s="25" t="str">
        <f t="shared" si="47"/>
        <v>Reg2009Tonsils - C09MaleAllEth</v>
      </c>
      <c r="B2918" s="42" t="s">
        <v>2</v>
      </c>
      <c r="C2918" s="43">
        <v>2009</v>
      </c>
      <c r="D2918" s="42" t="s">
        <v>248</v>
      </c>
      <c r="E2918" s="42" t="s">
        <v>5</v>
      </c>
      <c r="F2918" s="42" t="s">
        <v>12</v>
      </c>
      <c r="G2918" s="43">
        <v>42</v>
      </c>
      <c r="H2918" s="193">
        <v>1.6</v>
      </c>
    </row>
    <row r="2919" spans="1:8" x14ac:dyDescent="0.25">
      <c r="A2919" s="25" t="str">
        <f t="shared" ref="A2919:A2982" si="48">B2919&amp;C2919&amp;D2919&amp;E2919&amp;F2919</f>
        <v>Reg2009Tonsils - C09MaleMāori</v>
      </c>
      <c r="B2919" s="42" t="s">
        <v>2</v>
      </c>
      <c r="C2919" s="43">
        <v>2009</v>
      </c>
      <c r="D2919" s="42" t="s">
        <v>248</v>
      </c>
      <c r="E2919" s="42" t="s">
        <v>5</v>
      </c>
      <c r="F2919" s="42" t="s">
        <v>10</v>
      </c>
      <c r="G2919" s="43">
        <v>2</v>
      </c>
      <c r="H2919" s="193">
        <v>0.7</v>
      </c>
    </row>
    <row r="2920" spans="1:8" x14ac:dyDescent="0.25">
      <c r="A2920" s="25" t="str">
        <f t="shared" si="48"/>
        <v>Reg2009Tonsils - C09MaleNon-Māori</v>
      </c>
      <c r="B2920" s="42" t="s">
        <v>2</v>
      </c>
      <c r="C2920" s="43">
        <v>2009</v>
      </c>
      <c r="D2920" s="42" t="s">
        <v>248</v>
      </c>
      <c r="E2920" s="42" t="s">
        <v>5</v>
      </c>
      <c r="F2920" s="42" t="s">
        <v>11</v>
      </c>
      <c r="G2920" s="43">
        <v>40</v>
      </c>
      <c r="H2920" s="193">
        <v>1.6</v>
      </c>
    </row>
    <row r="2921" spans="1:8" x14ac:dyDescent="0.25">
      <c r="A2921" s="25" t="str">
        <f t="shared" si="48"/>
        <v>Reg2009Oropharynx - C10AllSexAllEth</v>
      </c>
      <c r="B2921" s="42" t="s">
        <v>2</v>
      </c>
      <c r="C2921" s="43">
        <v>2009</v>
      </c>
      <c r="D2921" s="42" t="s">
        <v>34</v>
      </c>
      <c r="E2921" s="42" t="s">
        <v>3</v>
      </c>
      <c r="F2921" s="42" t="s">
        <v>12</v>
      </c>
      <c r="G2921" s="43">
        <v>17</v>
      </c>
      <c r="H2921" s="193">
        <v>0.3</v>
      </c>
    </row>
    <row r="2922" spans="1:8" x14ac:dyDescent="0.25">
      <c r="A2922" s="25" t="str">
        <f t="shared" si="48"/>
        <v>Reg2009Oropharynx - C10AllSexMāori</v>
      </c>
      <c r="B2922" s="42" t="s">
        <v>2</v>
      </c>
      <c r="C2922" s="43">
        <v>2009</v>
      </c>
      <c r="D2922" s="42" t="s">
        <v>34</v>
      </c>
      <c r="E2922" s="42" t="s">
        <v>3</v>
      </c>
      <c r="F2922" s="42" t="s">
        <v>10</v>
      </c>
      <c r="G2922" s="43">
        <v>1</v>
      </c>
      <c r="H2922" s="193">
        <v>0.2</v>
      </c>
    </row>
    <row r="2923" spans="1:8" x14ac:dyDescent="0.25">
      <c r="A2923" s="25" t="str">
        <f t="shared" si="48"/>
        <v>Reg2009Oropharynx - C10AllSexNon-Māori</v>
      </c>
      <c r="B2923" s="42" t="s">
        <v>2</v>
      </c>
      <c r="C2923" s="43">
        <v>2009</v>
      </c>
      <c r="D2923" s="42" t="s">
        <v>34</v>
      </c>
      <c r="E2923" s="42" t="s">
        <v>3</v>
      </c>
      <c r="F2923" s="42" t="s">
        <v>11</v>
      </c>
      <c r="G2923" s="43">
        <v>16</v>
      </c>
      <c r="H2923" s="193">
        <v>0.3</v>
      </c>
    </row>
    <row r="2924" spans="1:8" x14ac:dyDescent="0.25">
      <c r="A2924" s="25" t="str">
        <f t="shared" si="48"/>
        <v>Reg2009Oropharynx - C10FemaleAllEth</v>
      </c>
      <c r="B2924" s="42" t="s">
        <v>2</v>
      </c>
      <c r="C2924" s="43">
        <v>2009</v>
      </c>
      <c r="D2924" s="42" t="s">
        <v>34</v>
      </c>
      <c r="E2924" s="42" t="s">
        <v>4</v>
      </c>
      <c r="F2924" s="42" t="s">
        <v>12</v>
      </c>
      <c r="G2924" s="43">
        <v>3</v>
      </c>
      <c r="H2924" s="193">
        <v>0.1</v>
      </c>
    </row>
    <row r="2925" spans="1:8" x14ac:dyDescent="0.25">
      <c r="A2925" s="25" t="str">
        <f t="shared" si="48"/>
        <v>Reg2009Oropharynx - C10FemaleMāori</v>
      </c>
      <c r="B2925" s="42" t="s">
        <v>2</v>
      </c>
      <c r="C2925" s="43">
        <v>2009</v>
      </c>
      <c r="D2925" s="42" t="s">
        <v>34</v>
      </c>
      <c r="E2925" s="42" t="s">
        <v>4</v>
      </c>
      <c r="F2925" s="42" t="s">
        <v>10</v>
      </c>
      <c r="G2925" s="43">
        <v>0</v>
      </c>
      <c r="H2925" s="193">
        <v>0</v>
      </c>
    </row>
    <row r="2926" spans="1:8" x14ac:dyDescent="0.25">
      <c r="A2926" s="25" t="str">
        <f t="shared" si="48"/>
        <v>Reg2009Oropharynx - C10FemaleNon-Māori</v>
      </c>
      <c r="B2926" s="42" t="s">
        <v>2</v>
      </c>
      <c r="C2926" s="43">
        <v>2009</v>
      </c>
      <c r="D2926" s="42" t="s">
        <v>34</v>
      </c>
      <c r="E2926" s="42" t="s">
        <v>4</v>
      </c>
      <c r="F2926" s="42" t="s">
        <v>11</v>
      </c>
      <c r="G2926" s="43">
        <v>3</v>
      </c>
      <c r="H2926" s="193">
        <v>0.1</v>
      </c>
    </row>
    <row r="2927" spans="1:8" x14ac:dyDescent="0.25">
      <c r="A2927" s="25" t="str">
        <f t="shared" si="48"/>
        <v>Reg2009Oropharynx - C10MaleAllEth</v>
      </c>
      <c r="B2927" s="42" t="s">
        <v>2</v>
      </c>
      <c r="C2927" s="43">
        <v>2009</v>
      </c>
      <c r="D2927" s="42" t="s">
        <v>34</v>
      </c>
      <c r="E2927" s="42" t="s">
        <v>5</v>
      </c>
      <c r="F2927" s="42" t="s">
        <v>12</v>
      </c>
      <c r="G2927" s="43">
        <v>14</v>
      </c>
      <c r="H2927" s="193">
        <v>0.5</v>
      </c>
    </row>
    <row r="2928" spans="1:8" x14ac:dyDescent="0.25">
      <c r="A2928" s="25" t="str">
        <f t="shared" si="48"/>
        <v>Reg2009Oropharynx - C10MaleMāori</v>
      </c>
      <c r="B2928" s="42" t="s">
        <v>2</v>
      </c>
      <c r="C2928" s="43">
        <v>2009</v>
      </c>
      <c r="D2928" s="42" t="s">
        <v>34</v>
      </c>
      <c r="E2928" s="42" t="s">
        <v>5</v>
      </c>
      <c r="F2928" s="42" t="s">
        <v>10</v>
      </c>
      <c r="G2928" s="43">
        <v>1</v>
      </c>
      <c r="H2928" s="193">
        <v>0.5</v>
      </c>
    </row>
    <row r="2929" spans="1:8" x14ac:dyDescent="0.25">
      <c r="A2929" s="25" t="str">
        <f t="shared" si="48"/>
        <v>Reg2009Oropharynx - C10MaleNon-Māori</v>
      </c>
      <c r="B2929" s="42" t="s">
        <v>2</v>
      </c>
      <c r="C2929" s="43">
        <v>2009</v>
      </c>
      <c r="D2929" s="42" t="s">
        <v>34</v>
      </c>
      <c r="E2929" s="42" t="s">
        <v>5</v>
      </c>
      <c r="F2929" s="42" t="s">
        <v>11</v>
      </c>
      <c r="G2929" s="43">
        <v>13</v>
      </c>
      <c r="H2929" s="193">
        <v>0.5</v>
      </c>
    </row>
    <row r="2930" spans="1:8" x14ac:dyDescent="0.25">
      <c r="A2930" s="25" t="str">
        <f t="shared" si="48"/>
        <v>Reg2009Nasopharynx - C11AllSexAllEth</v>
      </c>
      <c r="B2930" s="42" t="s">
        <v>2</v>
      </c>
      <c r="C2930" s="43">
        <v>2009</v>
      </c>
      <c r="D2930" s="42" t="s">
        <v>32</v>
      </c>
      <c r="E2930" s="42" t="s">
        <v>3</v>
      </c>
      <c r="F2930" s="42" t="s">
        <v>12</v>
      </c>
      <c r="G2930" s="43">
        <v>21</v>
      </c>
      <c r="H2930" s="193">
        <v>0.4</v>
      </c>
    </row>
    <row r="2931" spans="1:8" x14ac:dyDescent="0.25">
      <c r="A2931" s="25" t="str">
        <f t="shared" si="48"/>
        <v>Reg2009Nasopharynx - C11AllSexMāori</v>
      </c>
      <c r="B2931" s="42" t="s">
        <v>2</v>
      </c>
      <c r="C2931" s="43">
        <v>2009</v>
      </c>
      <c r="D2931" s="42" t="s">
        <v>32</v>
      </c>
      <c r="E2931" s="42" t="s">
        <v>3</v>
      </c>
      <c r="F2931" s="42" t="s">
        <v>10</v>
      </c>
      <c r="G2931" s="43">
        <v>5</v>
      </c>
      <c r="H2931" s="193">
        <v>0.9</v>
      </c>
    </row>
    <row r="2932" spans="1:8" x14ac:dyDescent="0.25">
      <c r="A2932" s="25" t="str">
        <f t="shared" si="48"/>
        <v>Reg2009Nasopharynx - C11AllSexNon-Māori</v>
      </c>
      <c r="B2932" s="42" t="s">
        <v>2</v>
      </c>
      <c r="C2932" s="43">
        <v>2009</v>
      </c>
      <c r="D2932" s="42" t="s">
        <v>32</v>
      </c>
      <c r="E2932" s="42" t="s">
        <v>3</v>
      </c>
      <c r="F2932" s="42" t="s">
        <v>11</v>
      </c>
      <c r="G2932" s="43">
        <v>16</v>
      </c>
      <c r="H2932" s="193">
        <v>0.3</v>
      </c>
    </row>
    <row r="2933" spans="1:8" x14ac:dyDescent="0.25">
      <c r="A2933" s="25" t="str">
        <f t="shared" si="48"/>
        <v>Reg2009Nasopharynx - C11FemaleAllEth</v>
      </c>
      <c r="B2933" s="42" t="s">
        <v>2</v>
      </c>
      <c r="C2933" s="43">
        <v>2009</v>
      </c>
      <c r="D2933" s="42" t="s">
        <v>32</v>
      </c>
      <c r="E2933" s="42" t="s">
        <v>4</v>
      </c>
      <c r="F2933" s="42" t="s">
        <v>12</v>
      </c>
      <c r="G2933" s="43">
        <v>6</v>
      </c>
      <c r="H2933" s="193">
        <v>0.3</v>
      </c>
    </row>
    <row r="2934" spans="1:8" x14ac:dyDescent="0.25">
      <c r="A2934" s="25" t="str">
        <f t="shared" si="48"/>
        <v>Reg2009Nasopharynx - C11FemaleMāori</v>
      </c>
      <c r="B2934" s="42" t="s">
        <v>2</v>
      </c>
      <c r="C2934" s="43">
        <v>2009</v>
      </c>
      <c r="D2934" s="42" t="s">
        <v>32</v>
      </c>
      <c r="E2934" s="42" t="s">
        <v>4</v>
      </c>
      <c r="F2934" s="42" t="s">
        <v>10</v>
      </c>
      <c r="G2934" s="43">
        <v>2</v>
      </c>
      <c r="H2934" s="193">
        <v>0.6</v>
      </c>
    </row>
    <row r="2935" spans="1:8" x14ac:dyDescent="0.25">
      <c r="A2935" s="25" t="str">
        <f t="shared" si="48"/>
        <v>Reg2009Nasopharynx - C11FemaleNon-Māori</v>
      </c>
      <c r="B2935" s="42" t="s">
        <v>2</v>
      </c>
      <c r="C2935" s="43">
        <v>2009</v>
      </c>
      <c r="D2935" s="42" t="s">
        <v>32</v>
      </c>
      <c r="E2935" s="42" t="s">
        <v>4</v>
      </c>
      <c r="F2935" s="42" t="s">
        <v>11</v>
      </c>
      <c r="G2935" s="43">
        <v>4</v>
      </c>
      <c r="H2935" s="193">
        <v>0.2</v>
      </c>
    </row>
    <row r="2936" spans="1:8" x14ac:dyDescent="0.25">
      <c r="A2936" s="25" t="str">
        <f t="shared" si="48"/>
        <v>Reg2009Nasopharynx - C11MaleAllEth</v>
      </c>
      <c r="B2936" s="42" t="s">
        <v>2</v>
      </c>
      <c r="C2936" s="43">
        <v>2009</v>
      </c>
      <c r="D2936" s="42" t="s">
        <v>32</v>
      </c>
      <c r="E2936" s="42" t="s">
        <v>5</v>
      </c>
      <c r="F2936" s="42" t="s">
        <v>12</v>
      </c>
      <c r="G2936" s="43">
        <v>15</v>
      </c>
      <c r="H2936" s="193">
        <v>0.6</v>
      </c>
    </row>
    <row r="2937" spans="1:8" x14ac:dyDescent="0.25">
      <c r="A2937" s="25" t="str">
        <f t="shared" si="48"/>
        <v>Reg2009Nasopharynx - C11MaleMāori</v>
      </c>
      <c r="B2937" s="42" t="s">
        <v>2</v>
      </c>
      <c r="C2937" s="43">
        <v>2009</v>
      </c>
      <c r="D2937" s="42" t="s">
        <v>32</v>
      </c>
      <c r="E2937" s="42" t="s">
        <v>5</v>
      </c>
      <c r="F2937" s="42" t="s">
        <v>10</v>
      </c>
      <c r="G2937" s="43">
        <v>3</v>
      </c>
      <c r="H2937" s="193">
        <v>1.2</v>
      </c>
    </row>
    <row r="2938" spans="1:8" x14ac:dyDescent="0.25">
      <c r="A2938" s="25" t="str">
        <f t="shared" si="48"/>
        <v>Reg2009Nasopharynx - C11MaleNon-Māori</v>
      </c>
      <c r="B2938" s="42" t="s">
        <v>2</v>
      </c>
      <c r="C2938" s="43">
        <v>2009</v>
      </c>
      <c r="D2938" s="42" t="s">
        <v>32</v>
      </c>
      <c r="E2938" s="42" t="s">
        <v>5</v>
      </c>
      <c r="F2938" s="42" t="s">
        <v>11</v>
      </c>
      <c r="G2938" s="43">
        <v>12</v>
      </c>
      <c r="H2938" s="193">
        <v>0.5</v>
      </c>
    </row>
    <row r="2939" spans="1:8" x14ac:dyDescent="0.25">
      <c r="A2939" s="25" t="str">
        <f t="shared" si="48"/>
        <v>Reg2009Pyriform sinus - C12AllSexAllEth</v>
      </c>
      <c r="B2939" s="42" t="s">
        <v>2</v>
      </c>
      <c r="C2939" s="43">
        <v>2009</v>
      </c>
      <c r="D2939" s="42" t="s">
        <v>249</v>
      </c>
      <c r="E2939" s="42" t="s">
        <v>3</v>
      </c>
      <c r="F2939" s="42" t="s">
        <v>12</v>
      </c>
      <c r="G2939" s="43">
        <v>5</v>
      </c>
      <c r="H2939" s="193">
        <v>0.1</v>
      </c>
    </row>
    <row r="2940" spans="1:8" x14ac:dyDescent="0.25">
      <c r="A2940" s="25" t="str">
        <f t="shared" si="48"/>
        <v>Reg2009Pyriform sinus - C12AllSexMāori</v>
      </c>
      <c r="B2940" s="42" t="s">
        <v>2</v>
      </c>
      <c r="C2940" s="43">
        <v>2009</v>
      </c>
      <c r="D2940" s="42" t="s">
        <v>249</v>
      </c>
      <c r="E2940" s="42" t="s">
        <v>3</v>
      </c>
      <c r="F2940" s="42" t="s">
        <v>10</v>
      </c>
      <c r="G2940" s="43">
        <v>2</v>
      </c>
      <c r="H2940" s="193">
        <v>0.4</v>
      </c>
    </row>
    <row r="2941" spans="1:8" x14ac:dyDescent="0.25">
      <c r="A2941" s="25" t="str">
        <f t="shared" si="48"/>
        <v>Reg2009Pyriform sinus - C12AllSexNon-Māori</v>
      </c>
      <c r="B2941" s="42" t="s">
        <v>2</v>
      </c>
      <c r="C2941" s="43">
        <v>2009</v>
      </c>
      <c r="D2941" s="42" t="s">
        <v>249</v>
      </c>
      <c r="E2941" s="42" t="s">
        <v>3</v>
      </c>
      <c r="F2941" s="42" t="s">
        <v>11</v>
      </c>
      <c r="G2941" s="43">
        <v>3</v>
      </c>
      <c r="H2941" s="193">
        <v>0.1</v>
      </c>
    </row>
    <row r="2942" spans="1:8" x14ac:dyDescent="0.25">
      <c r="A2942" s="25" t="str">
        <f t="shared" si="48"/>
        <v>Reg2009Pyriform sinus - C12FemaleAllEth</v>
      </c>
      <c r="B2942" s="42" t="s">
        <v>2</v>
      </c>
      <c r="C2942" s="43">
        <v>2009</v>
      </c>
      <c r="D2942" s="42" t="s">
        <v>249</v>
      </c>
      <c r="E2942" s="42" t="s">
        <v>4</v>
      </c>
      <c r="F2942" s="42" t="s">
        <v>12</v>
      </c>
      <c r="G2942" s="43">
        <v>0</v>
      </c>
      <c r="H2942" s="193">
        <v>0</v>
      </c>
    </row>
    <row r="2943" spans="1:8" x14ac:dyDescent="0.25">
      <c r="A2943" s="25" t="str">
        <f t="shared" si="48"/>
        <v>Reg2009Pyriform sinus - C12FemaleMāori</v>
      </c>
      <c r="B2943" s="42" t="s">
        <v>2</v>
      </c>
      <c r="C2943" s="43">
        <v>2009</v>
      </c>
      <c r="D2943" s="42" t="s">
        <v>249</v>
      </c>
      <c r="E2943" s="42" t="s">
        <v>4</v>
      </c>
      <c r="F2943" s="42" t="s">
        <v>10</v>
      </c>
      <c r="G2943" s="43">
        <v>0</v>
      </c>
      <c r="H2943" s="193">
        <v>0</v>
      </c>
    </row>
    <row r="2944" spans="1:8" x14ac:dyDescent="0.25">
      <c r="A2944" s="25" t="str">
        <f t="shared" si="48"/>
        <v>Reg2009Pyriform sinus - C12FemaleNon-Māori</v>
      </c>
      <c r="B2944" s="42" t="s">
        <v>2</v>
      </c>
      <c r="C2944" s="43">
        <v>2009</v>
      </c>
      <c r="D2944" s="42" t="s">
        <v>249</v>
      </c>
      <c r="E2944" s="42" t="s">
        <v>4</v>
      </c>
      <c r="F2944" s="42" t="s">
        <v>11</v>
      </c>
      <c r="G2944" s="43">
        <v>0</v>
      </c>
      <c r="H2944" s="193">
        <v>0</v>
      </c>
    </row>
    <row r="2945" spans="1:8" x14ac:dyDescent="0.25">
      <c r="A2945" s="25" t="str">
        <f t="shared" si="48"/>
        <v>Reg2009Pyriform sinus - C12MaleAllEth</v>
      </c>
      <c r="B2945" s="42" t="s">
        <v>2</v>
      </c>
      <c r="C2945" s="43">
        <v>2009</v>
      </c>
      <c r="D2945" s="42" t="s">
        <v>249</v>
      </c>
      <c r="E2945" s="42" t="s">
        <v>5</v>
      </c>
      <c r="F2945" s="42" t="s">
        <v>12</v>
      </c>
      <c r="G2945" s="43">
        <v>5</v>
      </c>
      <c r="H2945" s="193">
        <v>0.2</v>
      </c>
    </row>
    <row r="2946" spans="1:8" x14ac:dyDescent="0.25">
      <c r="A2946" s="25" t="str">
        <f t="shared" si="48"/>
        <v>Reg2009Pyriform sinus - C12MaleMāori</v>
      </c>
      <c r="B2946" s="42" t="s">
        <v>2</v>
      </c>
      <c r="C2946" s="43">
        <v>2009</v>
      </c>
      <c r="D2946" s="42" t="s">
        <v>249</v>
      </c>
      <c r="E2946" s="42" t="s">
        <v>5</v>
      </c>
      <c r="F2946" s="42" t="s">
        <v>10</v>
      </c>
      <c r="G2946" s="43">
        <v>2</v>
      </c>
      <c r="H2946" s="193">
        <v>0.9</v>
      </c>
    </row>
    <row r="2947" spans="1:8" x14ac:dyDescent="0.25">
      <c r="A2947" s="25" t="str">
        <f t="shared" si="48"/>
        <v>Reg2009Pyriform sinus - C12MaleNon-Māori</v>
      </c>
      <c r="B2947" s="42" t="s">
        <v>2</v>
      </c>
      <c r="C2947" s="43">
        <v>2009</v>
      </c>
      <c r="D2947" s="42" t="s">
        <v>249</v>
      </c>
      <c r="E2947" s="42" t="s">
        <v>5</v>
      </c>
      <c r="F2947" s="42" t="s">
        <v>11</v>
      </c>
      <c r="G2947" s="43">
        <v>3</v>
      </c>
      <c r="H2947" s="193">
        <v>0.1</v>
      </c>
    </row>
    <row r="2948" spans="1:8" x14ac:dyDescent="0.25">
      <c r="A2948" s="25" t="str">
        <f t="shared" si="48"/>
        <v>Reg2009Hypopharynx - C13AllSexAllEth</v>
      </c>
      <c r="B2948" s="42" t="s">
        <v>2</v>
      </c>
      <c r="C2948" s="43">
        <v>2009</v>
      </c>
      <c r="D2948" s="42" t="s">
        <v>24</v>
      </c>
      <c r="E2948" s="42" t="s">
        <v>3</v>
      </c>
      <c r="F2948" s="42" t="s">
        <v>12</v>
      </c>
      <c r="G2948" s="43">
        <v>9</v>
      </c>
      <c r="H2948" s="193">
        <v>0.2</v>
      </c>
    </row>
    <row r="2949" spans="1:8" x14ac:dyDescent="0.25">
      <c r="A2949" s="25" t="str">
        <f t="shared" si="48"/>
        <v>Reg2009Hypopharynx - C13AllSexMāori</v>
      </c>
      <c r="B2949" s="42" t="s">
        <v>2</v>
      </c>
      <c r="C2949" s="43">
        <v>2009</v>
      </c>
      <c r="D2949" s="42" t="s">
        <v>24</v>
      </c>
      <c r="E2949" s="42" t="s">
        <v>3</v>
      </c>
      <c r="F2949" s="42" t="s">
        <v>10</v>
      </c>
      <c r="G2949" s="43">
        <v>1</v>
      </c>
      <c r="H2949" s="193">
        <v>0.2</v>
      </c>
    </row>
    <row r="2950" spans="1:8" x14ac:dyDescent="0.25">
      <c r="A2950" s="25" t="str">
        <f t="shared" si="48"/>
        <v>Reg2009Hypopharynx - C13AllSexNon-Māori</v>
      </c>
      <c r="B2950" s="42" t="s">
        <v>2</v>
      </c>
      <c r="C2950" s="43">
        <v>2009</v>
      </c>
      <c r="D2950" s="42" t="s">
        <v>24</v>
      </c>
      <c r="E2950" s="42" t="s">
        <v>3</v>
      </c>
      <c r="F2950" s="42" t="s">
        <v>11</v>
      </c>
      <c r="G2950" s="43">
        <v>8</v>
      </c>
      <c r="H2950" s="193">
        <v>0.1</v>
      </c>
    </row>
    <row r="2951" spans="1:8" x14ac:dyDescent="0.25">
      <c r="A2951" s="25" t="str">
        <f t="shared" si="48"/>
        <v>Reg2009Hypopharynx - C13FemaleAllEth</v>
      </c>
      <c r="B2951" s="42" t="s">
        <v>2</v>
      </c>
      <c r="C2951" s="43">
        <v>2009</v>
      </c>
      <c r="D2951" s="42" t="s">
        <v>24</v>
      </c>
      <c r="E2951" s="42" t="s">
        <v>4</v>
      </c>
      <c r="F2951" s="42" t="s">
        <v>12</v>
      </c>
      <c r="G2951" s="43">
        <v>2</v>
      </c>
      <c r="H2951" s="193">
        <v>0.1</v>
      </c>
    </row>
    <row r="2952" spans="1:8" x14ac:dyDescent="0.25">
      <c r="A2952" s="25" t="str">
        <f t="shared" si="48"/>
        <v>Reg2009Hypopharynx - C13FemaleMāori</v>
      </c>
      <c r="B2952" s="42" t="s">
        <v>2</v>
      </c>
      <c r="C2952" s="43">
        <v>2009</v>
      </c>
      <c r="D2952" s="42" t="s">
        <v>24</v>
      </c>
      <c r="E2952" s="42" t="s">
        <v>4</v>
      </c>
      <c r="F2952" s="42" t="s">
        <v>10</v>
      </c>
      <c r="G2952" s="43">
        <v>0</v>
      </c>
      <c r="H2952" s="193">
        <v>0</v>
      </c>
    </row>
    <row r="2953" spans="1:8" x14ac:dyDescent="0.25">
      <c r="A2953" s="25" t="str">
        <f t="shared" si="48"/>
        <v>Reg2009Hypopharynx - C13FemaleNon-Māori</v>
      </c>
      <c r="B2953" s="42" t="s">
        <v>2</v>
      </c>
      <c r="C2953" s="43">
        <v>2009</v>
      </c>
      <c r="D2953" s="42" t="s">
        <v>24</v>
      </c>
      <c r="E2953" s="42" t="s">
        <v>4</v>
      </c>
      <c r="F2953" s="42" t="s">
        <v>11</v>
      </c>
      <c r="G2953" s="43">
        <v>2</v>
      </c>
      <c r="H2953" s="193">
        <v>0.1</v>
      </c>
    </row>
    <row r="2954" spans="1:8" x14ac:dyDescent="0.25">
      <c r="A2954" s="25" t="str">
        <f t="shared" si="48"/>
        <v>Reg2009Hypopharynx - C13MaleAllEth</v>
      </c>
      <c r="B2954" s="42" t="s">
        <v>2</v>
      </c>
      <c r="C2954" s="43">
        <v>2009</v>
      </c>
      <c r="D2954" s="42" t="s">
        <v>24</v>
      </c>
      <c r="E2954" s="42" t="s">
        <v>5</v>
      </c>
      <c r="F2954" s="42" t="s">
        <v>12</v>
      </c>
      <c r="G2954" s="43">
        <v>7</v>
      </c>
      <c r="H2954" s="193">
        <v>0.3</v>
      </c>
    </row>
    <row r="2955" spans="1:8" x14ac:dyDescent="0.25">
      <c r="A2955" s="25" t="str">
        <f t="shared" si="48"/>
        <v>Reg2009Hypopharynx - C13MaleMāori</v>
      </c>
      <c r="B2955" s="42" t="s">
        <v>2</v>
      </c>
      <c r="C2955" s="43">
        <v>2009</v>
      </c>
      <c r="D2955" s="42" t="s">
        <v>24</v>
      </c>
      <c r="E2955" s="42" t="s">
        <v>5</v>
      </c>
      <c r="F2955" s="42" t="s">
        <v>10</v>
      </c>
      <c r="G2955" s="43">
        <v>1</v>
      </c>
      <c r="H2955" s="193">
        <v>0.3</v>
      </c>
    </row>
    <row r="2956" spans="1:8" x14ac:dyDescent="0.25">
      <c r="A2956" s="25" t="str">
        <f t="shared" si="48"/>
        <v>Reg2009Hypopharynx - C13MaleNon-Māori</v>
      </c>
      <c r="B2956" s="42" t="s">
        <v>2</v>
      </c>
      <c r="C2956" s="43">
        <v>2009</v>
      </c>
      <c r="D2956" s="42" t="s">
        <v>24</v>
      </c>
      <c r="E2956" s="42" t="s">
        <v>5</v>
      </c>
      <c r="F2956" s="42" t="s">
        <v>11</v>
      </c>
      <c r="G2956" s="43">
        <v>6</v>
      </c>
      <c r="H2956" s="193">
        <v>0.2</v>
      </c>
    </row>
    <row r="2957" spans="1:8" x14ac:dyDescent="0.25">
      <c r="A2957" s="25" t="str">
        <f t="shared" si="48"/>
        <v>Reg2009Other lip, oral cavity and pharynx - C14AllSexAllEth</v>
      </c>
      <c r="B2957" s="42" t="s">
        <v>2</v>
      </c>
      <c r="C2957" s="43">
        <v>2009</v>
      </c>
      <c r="D2957" s="42" t="s">
        <v>250</v>
      </c>
      <c r="E2957" s="42" t="s">
        <v>3</v>
      </c>
      <c r="F2957" s="42" t="s">
        <v>12</v>
      </c>
      <c r="G2957" s="43">
        <v>10</v>
      </c>
      <c r="H2957" s="193">
        <v>0.2</v>
      </c>
    </row>
    <row r="2958" spans="1:8" x14ac:dyDescent="0.25">
      <c r="A2958" s="25" t="str">
        <f t="shared" si="48"/>
        <v>Reg2009Other lip, oral cavity and pharynx - C14AllSexMāori</v>
      </c>
      <c r="B2958" s="42" t="s">
        <v>2</v>
      </c>
      <c r="C2958" s="43">
        <v>2009</v>
      </c>
      <c r="D2958" s="42" t="s">
        <v>250</v>
      </c>
      <c r="E2958" s="42" t="s">
        <v>3</v>
      </c>
      <c r="F2958" s="42" t="s">
        <v>10</v>
      </c>
      <c r="G2958" s="43">
        <v>2</v>
      </c>
      <c r="H2958" s="193">
        <v>0.4</v>
      </c>
    </row>
    <row r="2959" spans="1:8" x14ac:dyDescent="0.25">
      <c r="A2959" s="25" t="str">
        <f t="shared" si="48"/>
        <v>Reg2009Other lip, oral cavity and pharynx - C14AllSexNon-Māori</v>
      </c>
      <c r="B2959" s="42" t="s">
        <v>2</v>
      </c>
      <c r="C2959" s="43">
        <v>2009</v>
      </c>
      <c r="D2959" s="42" t="s">
        <v>250</v>
      </c>
      <c r="E2959" s="42" t="s">
        <v>3</v>
      </c>
      <c r="F2959" s="42" t="s">
        <v>11</v>
      </c>
      <c r="G2959" s="43">
        <v>8</v>
      </c>
      <c r="H2959" s="193">
        <v>0.2</v>
      </c>
    </row>
    <row r="2960" spans="1:8" x14ac:dyDescent="0.25">
      <c r="A2960" s="25" t="str">
        <f t="shared" si="48"/>
        <v>Reg2009Other lip, oral cavity and pharynx - C14FemaleAllEth</v>
      </c>
      <c r="B2960" s="42" t="s">
        <v>2</v>
      </c>
      <c r="C2960" s="43">
        <v>2009</v>
      </c>
      <c r="D2960" s="42" t="s">
        <v>250</v>
      </c>
      <c r="E2960" s="42" t="s">
        <v>4</v>
      </c>
      <c r="F2960" s="42" t="s">
        <v>12</v>
      </c>
      <c r="G2960" s="43">
        <v>4</v>
      </c>
      <c r="H2960" s="193">
        <v>0.1</v>
      </c>
    </row>
    <row r="2961" spans="1:8" x14ac:dyDescent="0.25">
      <c r="A2961" s="25" t="str">
        <f t="shared" si="48"/>
        <v>Reg2009Other lip, oral cavity and pharynx - C14FemaleMāori</v>
      </c>
      <c r="B2961" s="42" t="s">
        <v>2</v>
      </c>
      <c r="C2961" s="43">
        <v>2009</v>
      </c>
      <c r="D2961" s="42" t="s">
        <v>250</v>
      </c>
      <c r="E2961" s="42" t="s">
        <v>4</v>
      </c>
      <c r="F2961" s="42" t="s">
        <v>10</v>
      </c>
      <c r="G2961" s="43">
        <v>0</v>
      </c>
      <c r="H2961" s="193">
        <v>0</v>
      </c>
    </row>
    <row r="2962" spans="1:8" x14ac:dyDescent="0.25">
      <c r="A2962" s="25" t="str">
        <f t="shared" si="48"/>
        <v>Reg2009Other lip, oral cavity and pharynx - C14FemaleNon-Māori</v>
      </c>
      <c r="B2962" s="42" t="s">
        <v>2</v>
      </c>
      <c r="C2962" s="43">
        <v>2009</v>
      </c>
      <c r="D2962" s="42" t="s">
        <v>250</v>
      </c>
      <c r="E2962" s="42" t="s">
        <v>4</v>
      </c>
      <c r="F2962" s="42" t="s">
        <v>11</v>
      </c>
      <c r="G2962" s="43">
        <v>4</v>
      </c>
      <c r="H2962" s="193">
        <v>0.1</v>
      </c>
    </row>
    <row r="2963" spans="1:8" x14ac:dyDescent="0.25">
      <c r="A2963" s="25" t="str">
        <f t="shared" si="48"/>
        <v>Reg2009Other lip, oral cavity and pharynx - C14MaleAllEth</v>
      </c>
      <c r="B2963" s="42" t="s">
        <v>2</v>
      </c>
      <c r="C2963" s="43">
        <v>2009</v>
      </c>
      <c r="D2963" s="42" t="s">
        <v>250</v>
      </c>
      <c r="E2963" s="42" t="s">
        <v>5</v>
      </c>
      <c r="F2963" s="42" t="s">
        <v>12</v>
      </c>
      <c r="G2963" s="43">
        <v>6</v>
      </c>
      <c r="H2963" s="193">
        <v>0.2</v>
      </c>
    </row>
    <row r="2964" spans="1:8" x14ac:dyDescent="0.25">
      <c r="A2964" s="25" t="str">
        <f t="shared" si="48"/>
        <v>Reg2009Other lip, oral cavity and pharynx - C14MaleMāori</v>
      </c>
      <c r="B2964" s="42" t="s">
        <v>2</v>
      </c>
      <c r="C2964" s="43">
        <v>2009</v>
      </c>
      <c r="D2964" s="42" t="s">
        <v>250</v>
      </c>
      <c r="E2964" s="42" t="s">
        <v>5</v>
      </c>
      <c r="F2964" s="42" t="s">
        <v>10</v>
      </c>
      <c r="G2964" s="43">
        <v>2</v>
      </c>
      <c r="H2964" s="193">
        <v>0.9</v>
      </c>
    </row>
    <row r="2965" spans="1:8" x14ac:dyDescent="0.25">
      <c r="A2965" s="25" t="str">
        <f t="shared" si="48"/>
        <v>Reg2009Other lip, oral cavity and pharynx - C14MaleNon-Māori</v>
      </c>
      <c r="B2965" s="42" t="s">
        <v>2</v>
      </c>
      <c r="C2965" s="43">
        <v>2009</v>
      </c>
      <c r="D2965" s="42" t="s">
        <v>250</v>
      </c>
      <c r="E2965" s="42" t="s">
        <v>5</v>
      </c>
      <c r="F2965" s="42" t="s">
        <v>11</v>
      </c>
      <c r="G2965" s="43">
        <v>4</v>
      </c>
      <c r="H2965" s="193">
        <v>0.2</v>
      </c>
    </row>
    <row r="2966" spans="1:8" x14ac:dyDescent="0.25">
      <c r="A2966" s="25" t="str">
        <f t="shared" si="48"/>
        <v>Reg2009Digestive organs - C15-C26AllSexAllEth</v>
      </c>
      <c r="B2966" s="42" t="s">
        <v>2</v>
      </c>
      <c r="C2966" s="43">
        <v>2009</v>
      </c>
      <c r="D2966" s="42" t="s">
        <v>251</v>
      </c>
      <c r="E2966" s="42" t="s">
        <v>3</v>
      </c>
      <c r="F2966" s="42" t="s">
        <v>12</v>
      </c>
      <c r="G2966" s="43">
        <v>4487</v>
      </c>
      <c r="H2966" s="193">
        <v>69.8</v>
      </c>
    </row>
    <row r="2967" spans="1:8" x14ac:dyDescent="0.25">
      <c r="A2967" s="25" t="str">
        <f t="shared" si="48"/>
        <v>Reg2009Digestive organs - C15-C26AllSexMāori</v>
      </c>
      <c r="B2967" s="42" t="s">
        <v>2</v>
      </c>
      <c r="C2967" s="43">
        <v>2009</v>
      </c>
      <c r="D2967" s="42" t="s">
        <v>251</v>
      </c>
      <c r="E2967" s="42" t="s">
        <v>3</v>
      </c>
      <c r="F2967" s="42" t="s">
        <v>10</v>
      </c>
      <c r="G2967" s="43">
        <v>384</v>
      </c>
      <c r="H2967" s="193">
        <v>88.1</v>
      </c>
    </row>
    <row r="2968" spans="1:8" x14ac:dyDescent="0.25">
      <c r="A2968" s="25" t="str">
        <f t="shared" si="48"/>
        <v>Reg2009Digestive organs - C15-C26AllSexNon-Māori</v>
      </c>
      <c r="B2968" s="42" t="s">
        <v>2</v>
      </c>
      <c r="C2968" s="43">
        <v>2009</v>
      </c>
      <c r="D2968" s="42" t="s">
        <v>251</v>
      </c>
      <c r="E2968" s="42" t="s">
        <v>3</v>
      </c>
      <c r="F2968" s="42" t="s">
        <v>11</v>
      </c>
      <c r="G2968" s="43">
        <v>4103</v>
      </c>
      <c r="H2968" s="193">
        <v>67.8</v>
      </c>
    </row>
    <row r="2969" spans="1:8" x14ac:dyDescent="0.25">
      <c r="A2969" s="25" t="str">
        <f t="shared" si="48"/>
        <v>Reg2009Digestive organs - C15-C26FemaleAllEth</v>
      </c>
      <c r="B2969" s="42" t="s">
        <v>2</v>
      </c>
      <c r="C2969" s="43">
        <v>2009</v>
      </c>
      <c r="D2969" s="42" t="s">
        <v>251</v>
      </c>
      <c r="E2969" s="42" t="s">
        <v>4</v>
      </c>
      <c r="F2969" s="42" t="s">
        <v>12</v>
      </c>
      <c r="G2969" s="43">
        <v>2072</v>
      </c>
      <c r="H2969" s="193">
        <v>58.8</v>
      </c>
    </row>
    <row r="2970" spans="1:8" x14ac:dyDescent="0.25">
      <c r="A2970" s="25" t="str">
        <f t="shared" si="48"/>
        <v>Reg2009Digestive organs - C15-C26FemaleMāori</v>
      </c>
      <c r="B2970" s="42" t="s">
        <v>2</v>
      </c>
      <c r="C2970" s="43">
        <v>2009</v>
      </c>
      <c r="D2970" s="42" t="s">
        <v>251</v>
      </c>
      <c r="E2970" s="42" t="s">
        <v>4</v>
      </c>
      <c r="F2970" s="42" t="s">
        <v>10</v>
      </c>
      <c r="G2970" s="43">
        <v>162</v>
      </c>
      <c r="H2970" s="193">
        <v>69.5</v>
      </c>
    </row>
    <row r="2971" spans="1:8" x14ac:dyDescent="0.25">
      <c r="A2971" s="25" t="str">
        <f t="shared" si="48"/>
        <v>Reg2009Digestive organs - C15-C26FemaleNon-Māori</v>
      </c>
      <c r="B2971" s="42" t="s">
        <v>2</v>
      </c>
      <c r="C2971" s="43">
        <v>2009</v>
      </c>
      <c r="D2971" s="42" t="s">
        <v>251</v>
      </c>
      <c r="E2971" s="42" t="s">
        <v>4</v>
      </c>
      <c r="F2971" s="42" t="s">
        <v>11</v>
      </c>
      <c r="G2971" s="43">
        <v>1910</v>
      </c>
      <c r="H2971" s="193">
        <v>57.4</v>
      </c>
    </row>
    <row r="2972" spans="1:8" x14ac:dyDescent="0.25">
      <c r="A2972" s="25" t="str">
        <f t="shared" si="48"/>
        <v>Reg2009Digestive organs - C15-C26MaleAllEth</v>
      </c>
      <c r="B2972" s="42" t="s">
        <v>2</v>
      </c>
      <c r="C2972" s="43">
        <v>2009</v>
      </c>
      <c r="D2972" s="42" t="s">
        <v>251</v>
      </c>
      <c r="E2972" s="42" t="s">
        <v>5</v>
      </c>
      <c r="F2972" s="42" t="s">
        <v>12</v>
      </c>
      <c r="G2972" s="43">
        <v>2415</v>
      </c>
      <c r="H2972" s="193">
        <v>82.3</v>
      </c>
    </row>
    <row r="2973" spans="1:8" x14ac:dyDescent="0.25">
      <c r="A2973" s="25" t="str">
        <f t="shared" si="48"/>
        <v>Reg2009Digestive organs - C15-C26MaleMāori</v>
      </c>
      <c r="B2973" s="42" t="s">
        <v>2</v>
      </c>
      <c r="C2973" s="43">
        <v>2009</v>
      </c>
      <c r="D2973" s="42" t="s">
        <v>251</v>
      </c>
      <c r="E2973" s="42" t="s">
        <v>5</v>
      </c>
      <c r="F2973" s="42" t="s">
        <v>10</v>
      </c>
      <c r="G2973" s="43">
        <v>222</v>
      </c>
      <c r="H2973" s="193">
        <v>108.1</v>
      </c>
    </row>
    <row r="2974" spans="1:8" x14ac:dyDescent="0.25">
      <c r="A2974" s="25" t="str">
        <f t="shared" si="48"/>
        <v>Reg2009Digestive organs - C15-C26MaleNon-Māori</v>
      </c>
      <c r="B2974" s="42" t="s">
        <v>2</v>
      </c>
      <c r="C2974" s="43">
        <v>2009</v>
      </c>
      <c r="D2974" s="42" t="s">
        <v>251</v>
      </c>
      <c r="E2974" s="42" t="s">
        <v>5</v>
      </c>
      <c r="F2974" s="42" t="s">
        <v>11</v>
      </c>
      <c r="G2974" s="43">
        <v>2193</v>
      </c>
      <c r="H2974" s="193">
        <v>79.599999999999994</v>
      </c>
    </row>
    <row r="2975" spans="1:8" x14ac:dyDescent="0.25">
      <c r="A2975" s="25" t="str">
        <f t="shared" si="48"/>
        <v>Reg2009Oesophagus - C15AllSexAllEth</v>
      </c>
      <c r="B2975" s="42" t="s">
        <v>2</v>
      </c>
      <c r="C2975" s="43">
        <v>2009</v>
      </c>
      <c r="D2975" s="42" t="s">
        <v>33</v>
      </c>
      <c r="E2975" s="42" t="s">
        <v>3</v>
      </c>
      <c r="F2975" s="42" t="s">
        <v>12</v>
      </c>
      <c r="G2975" s="43">
        <v>257</v>
      </c>
      <c r="H2975" s="193">
        <v>3.9</v>
      </c>
    </row>
    <row r="2976" spans="1:8" x14ac:dyDescent="0.25">
      <c r="A2976" s="25" t="str">
        <f t="shared" si="48"/>
        <v>Reg2009Oesophagus - C15AllSexMāori</v>
      </c>
      <c r="B2976" s="42" t="s">
        <v>2</v>
      </c>
      <c r="C2976" s="43">
        <v>2009</v>
      </c>
      <c r="D2976" s="42" t="s">
        <v>33</v>
      </c>
      <c r="E2976" s="42" t="s">
        <v>3</v>
      </c>
      <c r="F2976" s="42" t="s">
        <v>10</v>
      </c>
      <c r="G2976" s="43">
        <v>22</v>
      </c>
      <c r="H2976" s="193">
        <v>5.3</v>
      </c>
    </row>
    <row r="2977" spans="1:8" x14ac:dyDescent="0.25">
      <c r="A2977" s="25" t="str">
        <f t="shared" si="48"/>
        <v>Reg2009Oesophagus - C15AllSexNon-Māori</v>
      </c>
      <c r="B2977" s="42" t="s">
        <v>2</v>
      </c>
      <c r="C2977" s="43">
        <v>2009</v>
      </c>
      <c r="D2977" s="42" t="s">
        <v>33</v>
      </c>
      <c r="E2977" s="42" t="s">
        <v>3</v>
      </c>
      <c r="F2977" s="42" t="s">
        <v>11</v>
      </c>
      <c r="G2977" s="43">
        <v>235</v>
      </c>
      <c r="H2977" s="193">
        <v>3.8</v>
      </c>
    </row>
    <row r="2978" spans="1:8" x14ac:dyDescent="0.25">
      <c r="A2978" s="25" t="str">
        <f t="shared" si="48"/>
        <v>Reg2009Oesophagus - C15FemaleAllEth</v>
      </c>
      <c r="B2978" s="42" t="s">
        <v>2</v>
      </c>
      <c r="C2978" s="43">
        <v>2009</v>
      </c>
      <c r="D2978" s="42" t="s">
        <v>33</v>
      </c>
      <c r="E2978" s="42" t="s">
        <v>4</v>
      </c>
      <c r="F2978" s="42" t="s">
        <v>12</v>
      </c>
      <c r="G2978" s="43">
        <v>86</v>
      </c>
      <c r="H2978" s="193">
        <v>2.2999999999999998</v>
      </c>
    </row>
    <row r="2979" spans="1:8" x14ac:dyDescent="0.25">
      <c r="A2979" s="25" t="str">
        <f t="shared" si="48"/>
        <v>Reg2009Oesophagus - C15FemaleMāori</v>
      </c>
      <c r="B2979" s="42" t="s">
        <v>2</v>
      </c>
      <c r="C2979" s="43">
        <v>2009</v>
      </c>
      <c r="D2979" s="42" t="s">
        <v>33</v>
      </c>
      <c r="E2979" s="42" t="s">
        <v>4</v>
      </c>
      <c r="F2979" s="42" t="s">
        <v>10</v>
      </c>
      <c r="G2979" s="43">
        <v>5</v>
      </c>
      <c r="H2979" s="193">
        <v>2.8</v>
      </c>
    </row>
    <row r="2980" spans="1:8" x14ac:dyDescent="0.25">
      <c r="A2980" s="25" t="str">
        <f t="shared" si="48"/>
        <v>Reg2009Oesophagus - C15FemaleNon-Māori</v>
      </c>
      <c r="B2980" s="42" t="s">
        <v>2</v>
      </c>
      <c r="C2980" s="43">
        <v>2009</v>
      </c>
      <c r="D2980" s="42" t="s">
        <v>33</v>
      </c>
      <c r="E2980" s="42" t="s">
        <v>4</v>
      </c>
      <c r="F2980" s="42" t="s">
        <v>11</v>
      </c>
      <c r="G2980" s="43">
        <v>81</v>
      </c>
      <c r="H2980" s="193">
        <v>2.4</v>
      </c>
    </row>
    <row r="2981" spans="1:8" x14ac:dyDescent="0.25">
      <c r="A2981" s="25" t="str">
        <f t="shared" si="48"/>
        <v>Reg2009Oesophagus - C15MaleAllEth</v>
      </c>
      <c r="B2981" s="42" t="s">
        <v>2</v>
      </c>
      <c r="C2981" s="43">
        <v>2009</v>
      </c>
      <c r="D2981" s="42" t="s">
        <v>33</v>
      </c>
      <c r="E2981" s="42" t="s">
        <v>5</v>
      </c>
      <c r="F2981" s="42" t="s">
        <v>12</v>
      </c>
      <c r="G2981" s="43">
        <v>171</v>
      </c>
      <c r="H2981" s="193">
        <v>5.7</v>
      </c>
    </row>
    <row r="2982" spans="1:8" x14ac:dyDescent="0.25">
      <c r="A2982" s="25" t="str">
        <f t="shared" si="48"/>
        <v>Reg2009Oesophagus - C15MaleMāori</v>
      </c>
      <c r="B2982" s="42" t="s">
        <v>2</v>
      </c>
      <c r="C2982" s="43">
        <v>2009</v>
      </c>
      <c r="D2982" s="42" t="s">
        <v>33</v>
      </c>
      <c r="E2982" s="42" t="s">
        <v>5</v>
      </c>
      <c r="F2982" s="42" t="s">
        <v>10</v>
      </c>
      <c r="G2982" s="43">
        <v>17</v>
      </c>
      <c r="H2982" s="193">
        <v>7.8</v>
      </c>
    </row>
    <row r="2983" spans="1:8" x14ac:dyDescent="0.25">
      <c r="A2983" s="25" t="str">
        <f t="shared" ref="A2983:A3046" si="49">B2983&amp;C2983&amp;D2983&amp;E2983&amp;F2983</f>
        <v>Reg2009Oesophagus - C15MaleNon-Māori</v>
      </c>
      <c r="B2983" s="42" t="s">
        <v>2</v>
      </c>
      <c r="C2983" s="43">
        <v>2009</v>
      </c>
      <c r="D2983" s="42" t="s">
        <v>33</v>
      </c>
      <c r="E2983" s="42" t="s">
        <v>5</v>
      </c>
      <c r="F2983" s="42" t="s">
        <v>11</v>
      </c>
      <c r="G2983" s="43">
        <v>154</v>
      </c>
      <c r="H2983" s="193">
        <v>5.4</v>
      </c>
    </row>
    <row r="2984" spans="1:8" x14ac:dyDescent="0.25">
      <c r="A2984" s="25" t="str">
        <f t="shared" si="49"/>
        <v>Reg2009Stomach - C16AllSexAllEth</v>
      </c>
      <c r="B2984" s="42" t="s">
        <v>2</v>
      </c>
      <c r="C2984" s="43">
        <v>2009</v>
      </c>
      <c r="D2984" s="42" t="s">
        <v>39</v>
      </c>
      <c r="E2984" s="42" t="s">
        <v>3</v>
      </c>
      <c r="F2984" s="42" t="s">
        <v>12</v>
      </c>
      <c r="G2984" s="43">
        <v>370</v>
      </c>
      <c r="H2984" s="193">
        <v>5.9</v>
      </c>
    </row>
    <row r="2985" spans="1:8" x14ac:dyDescent="0.25">
      <c r="A2985" s="25" t="str">
        <f t="shared" si="49"/>
        <v>Reg2009Stomach - C16AllSexMāori</v>
      </c>
      <c r="B2985" s="42" t="s">
        <v>2</v>
      </c>
      <c r="C2985" s="43">
        <v>2009</v>
      </c>
      <c r="D2985" s="42" t="s">
        <v>39</v>
      </c>
      <c r="E2985" s="42" t="s">
        <v>3</v>
      </c>
      <c r="F2985" s="42" t="s">
        <v>10</v>
      </c>
      <c r="G2985" s="43">
        <v>74</v>
      </c>
      <c r="H2985" s="193">
        <v>17.100000000000001</v>
      </c>
    </row>
    <row r="2986" spans="1:8" x14ac:dyDescent="0.25">
      <c r="A2986" s="25" t="str">
        <f t="shared" si="49"/>
        <v>Reg2009Stomach - C16AllSexNon-Māori</v>
      </c>
      <c r="B2986" s="42" t="s">
        <v>2</v>
      </c>
      <c r="C2986" s="43">
        <v>2009</v>
      </c>
      <c r="D2986" s="42" t="s">
        <v>39</v>
      </c>
      <c r="E2986" s="42" t="s">
        <v>3</v>
      </c>
      <c r="F2986" s="42" t="s">
        <v>11</v>
      </c>
      <c r="G2986" s="43">
        <v>296</v>
      </c>
      <c r="H2986" s="193">
        <v>4.9000000000000004</v>
      </c>
    </row>
    <row r="2987" spans="1:8" x14ac:dyDescent="0.25">
      <c r="A2987" s="25" t="str">
        <f t="shared" si="49"/>
        <v>Reg2009Stomach - C16FemaleAllEth</v>
      </c>
      <c r="B2987" s="42" t="s">
        <v>2</v>
      </c>
      <c r="C2987" s="43">
        <v>2009</v>
      </c>
      <c r="D2987" s="42" t="s">
        <v>39</v>
      </c>
      <c r="E2987" s="42" t="s">
        <v>4</v>
      </c>
      <c r="F2987" s="42" t="s">
        <v>12</v>
      </c>
      <c r="G2987" s="43">
        <v>128</v>
      </c>
      <c r="H2987" s="193">
        <v>3.8</v>
      </c>
    </row>
    <row r="2988" spans="1:8" x14ac:dyDescent="0.25">
      <c r="A2988" s="25" t="str">
        <f t="shared" si="49"/>
        <v>Reg2009Stomach - C16FemaleMāori</v>
      </c>
      <c r="B2988" s="42" t="s">
        <v>2</v>
      </c>
      <c r="C2988" s="43">
        <v>2009</v>
      </c>
      <c r="D2988" s="42" t="s">
        <v>39</v>
      </c>
      <c r="E2988" s="42" t="s">
        <v>4</v>
      </c>
      <c r="F2988" s="42" t="s">
        <v>10</v>
      </c>
      <c r="G2988" s="43">
        <v>36</v>
      </c>
      <c r="H2988" s="193">
        <v>15.1</v>
      </c>
    </row>
    <row r="2989" spans="1:8" x14ac:dyDescent="0.25">
      <c r="A2989" s="25" t="str">
        <f t="shared" si="49"/>
        <v>Reg2009Stomach - C16FemaleNon-Māori</v>
      </c>
      <c r="B2989" s="42" t="s">
        <v>2</v>
      </c>
      <c r="C2989" s="43">
        <v>2009</v>
      </c>
      <c r="D2989" s="42" t="s">
        <v>39</v>
      </c>
      <c r="E2989" s="42" t="s">
        <v>4</v>
      </c>
      <c r="F2989" s="42" t="s">
        <v>11</v>
      </c>
      <c r="G2989" s="43">
        <v>92</v>
      </c>
      <c r="H2989" s="193">
        <v>2.8</v>
      </c>
    </row>
    <row r="2990" spans="1:8" x14ac:dyDescent="0.25">
      <c r="A2990" s="25" t="str">
        <f t="shared" si="49"/>
        <v>Reg2009Stomach - C16MaleAllEth</v>
      </c>
      <c r="B2990" s="42" t="s">
        <v>2</v>
      </c>
      <c r="C2990" s="43">
        <v>2009</v>
      </c>
      <c r="D2990" s="42" t="s">
        <v>39</v>
      </c>
      <c r="E2990" s="42" t="s">
        <v>5</v>
      </c>
      <c r="F2990" s="42" t="s">
        <v>12</v>
      </c>
      <c r="G2990" s="43">
        <v>242</v>
      </c>
      <c r="H2990" s="193">
        <v>8.3000000000000007</v>
      </c>
    </row>
    <row r="2991" spans="1:8" x14ac:dyDescent="0.25">
      <c r="A2991" s="25" t="str">
        <f t="shared" si="49"/>
        <v>Reg2009Stomach - C16MaleMāori</v>
      </c>
      <c r="B2991" s="42" t="s">
        <v>2</v>
      </c>
      <c r="C2991" s="43">
        <v>2009</v>
      </c>
      <c r="D2991" s="42" t="s">
        <v>39</v>
      </c>
      <c r="E2991" s="42" t="s">
        <v>5</v>
      </c>
      <c r="F2991" s="42" t="s">
        <v>10</v>
      </c>
      <c r="G2991" s="43">
        <v>38</v>
      </c>
      <c r="H2991" s="193">
        <v>19.399999999999999</v>
      </c>
    </row>
    <row r="2992" spans="1:8" x14ac:dyDescent="0.25">
      <c r="A2992" s="25" t="str">
        <f t="shared" si="49"/>
        <v>Reg2009Stomach - C16MaleNon-Māori</v>
      </c>
      <c r="B2992" s="42" t="s">
        <v>2</v>
      </c>
      <c r="C2992" s="43">
        <v>2009</v>
      </c>
      <c r="D2992" s="42" t="s">
        <v>39</v>
      </c>
      <c r="E2992" s="42" t="s">
        <v>5</v>
      </c>
      <c r="F2992" s="42" t="s">
        <v>11</v>
      </c>
      <c r="G2992" s="43">
        <v>204</v>
      </c>
      <c r="H2992" s="193">
        <v>7.4</v>
      </c>
    </row>
    <row r="2993" spans="1:8" x14ac:dyDescent="0.25">
      <c r="A2993" s="25" t="str">
        <f t="shared" si="49"/>
        <v>Reg2009Small intestine - C17AllSexAllEth</v>
      </c>
      <c r="B2993" s="42" t="s">
        <v>2</v>
      </c>
      <c r="C2993" s="43">
        <v>2009</v>
      </c>
      <c r="D2993" s="42" t="s">
        <v>252</v>
      </c>
      <c r="E2993" s="42" t="s">
        <v>3</v>
      </c>
      <c r="F2993" s="42" t="s">
        <v>12</v>
      </c>
      <c r="G2993" s="43">
        <v>67</v>
      </c>
      <c r="H2993" s="193">
        <v>1.1000000000000001</v>
      </c>
    </row>
    <row r="2994" spans="1:8" x14ac:dyDescent="0.25">
      <c r="A2994" s="25" t="str">
        <f t="shared" si="49"/>
        <v>Reg2009Small intestine - C17AllSexMāori</v>
      </c>
      <c r="B2994" s="42" t="s">
        <v>2</v>
      </c>
      <c r="C2994" s="43">
        <v>2009</v>
      </c>
      <c r="D2994" s="42" t="s">
        <v>252</v>
      </c>
      <c r="E2994" s="42" t="s">
        <v>3</v>
      </c>
      <c r="F2994" s="42" t="s">
        <v>10</v>
      </c>
      <c r="G2994" s="43">
        <v>11</v>
      </c>
      <c r="H2994" s="193">
        <v>2.5</v>
      </c>
    </row>
    <row r="2995" spans="1:8" x14ac:dyDescent="0.25">
      <c r="A2995" s="25" t="str">
        <f t="shared" si="49"/>
        <v>Reg2009Small intestine - C17AllSexNon-Māori</v>
      </c>
      <c r="B2995" s="42" t="s">
        <v>2</v>
      </c>
      <c r="C2995" s="43">
        <v>2009</v>
      </c>
      <c r="D2995" s="42" t="s">
        <v>252</v>
      </c>
      <c r="E2995" s="42" t="s">
        <v>3</v>
      </c>
      <c r="F2995" s="42" t="s">
        <v>11</v>
      </c>
      <c r="G2995" s="43">
        <v>56</v>
      </c>
      <c r="H2995" s="193">
        <v>1</v>
      </c>
    </row>
    <row r="2996" spans="1:8" x14ac:dyDescent="0.25">
      <c r="A2996" s="25" t="str">
        <f t="shared" si="49"/>
        <v>Reg2009Small intestine - C17FemaleAllEth</v>
      </c>
      <c r="B2996" s="42" t="s">
        <v>2</v>
      </c>
      <c r="C2996" s="43">
        <v>2009</v>
      </c>
      <c r="D2996" s="42" t="s">
        <v>252</v>
      </c>
      <c r="E2996" s="42" t="s">
        <v>4</v>
      </c>
      <c r="F2996" s="42" t="s">
        <v>12</v>
      </c>
      <c r="G2996" s="43">
        <v>32</v>
      </c>
      <c r="H2996" s="193">
        <v>1</v>
      </c>
    </row>
    <row r="2997" spans="1:8" x14ac:dyDescent="0.25">
      <c r="A2997" s="25" t="str">
        <f t="shared" si="49"/>
        <v>Reg2009Small intestine - C17FemaleMāori</v>
      </c>
      <c r="B2997" s="42" t="s">
        <v>2</v>
      </c>
      <c r="C2997" s="43">
        <v>2009</v>
      </c>
      <c r="D2997" s="42" t="s">
        <v>252</v>
      </c>
      <c r="E2997" s="42" t="s">
        <v>4</v>
      </c>
      <c r="F2997" s="42" t="s">
        <v>10</v>
      </c>
      <c r="G2997" s="43">
        <v>6</v>
      </c>
      <c r="H2997" s="193">
        <v>2.7</v>
      </c>
    </row>
    <row r="2998" spans="1:8" x14ac:dyDescent="0.25">
      <c r="A2998" s="25" t="str">
        <f t="shared" si="49"/>
        <v>Reg2009Small intestine - C17FemaleNon-Māori</v>
      </c>
      <c r="B2998" s="42" t="s">
        <v>2</v>
      </c>
      <c r="C2998" s="43">
        <v>2009</v>
      </c>
      <c r="D2998" s="42" t="s">
        <v>252</v>
      </c>
      <c r="E2998" s="42" t="s">
        <v>4</v>
      </c>
      <c r="F2998" s="42" t="s">
        <v>11</v>
      </c>
      <c r="G2998" s="43">
        <v>26</v>
      </c>
      <c r="H2998" s="193">
        <v>0.9</v>
      </c>
    </row>
    <row r="2999" spans="1:8" x14ac:dyDescent="0.25">
      <c r="A2999" s="25" t="str">
        <f t="shared" si="49"/>
        <v>Reg2009Small intestine - C17MaleAllEth</v>
      </c>
      <c r="B2999" s="42" t="s">
        <v>2</v>
      </c>
      <c r="C2999" s="43">
        <v>2009</v>
      </c>
      <c r="D2999" s="42" t="s">
        <v>252</v>
      </c>
      <c r="E2999" s="42" t="s">
        <v>5</v>
      </c>
      <c r="F2999" s="42" t="s">
        <v>12</v>
      </c>
      <c r="G2999" s="43">
        <v>35</v>
      </c>
      <c r="H2999" s="193">
        <v>1.2</v>
      </c>
    </row>
    <row r="3000" spans="1:8" x14ac:dyDescent="0.25">
      <c r="A3000" s="25" t="str">
        <f t="shared" si="49"/>
        <v>Reg2009Small intestine - C17MaleMāori</v>
      </c>
      <c r="B3000" s="42" t="s">
        <v>2</v>
      </c>
      <c r="C3000" s="43">
        <v>2009</v>
      </c>
      <c r="D3000" s="42" t="s">
        <v>252</v>
      </c>
      <c r="E3000" s="42" t="s">
        <v>5</v>
      </c>
      <c r="F3000" s="42" t="s">
        <v>10</v>
      </c>
      <c r="G3000" s="43">
        <v>5</v>
      </c>
      <c r="H3000" s="193">
        <v>2.2000000000000002</v>
      </c>
    </row>
    <row r="3001" spans="1:8" x14ac:dyDescent="0.25">
      <c r="A3001" s="25" t="str">
        <f t="shared" si="49"/>
        <v>Reg2009Small intestine - C17MaleNon-Māori</v>
      </c>
      <c r="B3001" s="42" t="s">
        <v>2</v>
      </c>
      <c r="C3001" s="43">
        <v>2009</v>
      </c>
      <c r="D3001" s="42" t="s">
        <v>252</v>
      </c>
      <c r="E3001" s="42" t="s">
        <v>5</v>
      </c>
      <c r="F3001" s="42" t="s">
        <v>11</v>
      </c>
      <c r="G3001" s="43">
        <v>30</v>
      </c>
      <c r="H3001" s="193">
        <v>1.1000000000000001</v>
      </c>
    </row>
    <row r="3002" spans="1:8" x14ac:dyDescent="0.25">
      <c r="A3002" s="25" t="str">
        <f t="shared" si="49"/>
        <v>Reg2009Colorectal - C18-C21AllSexAllEth</v>
      </c>
      <c r="B3002" s="42" t="s">
        <v>2</v>
      </c>
      <c r="C3002" s="43">
        <v>2009</v>
      </c>
      <c r="D3002" s="42" t="s">
        <v>253</v>
      </c>
      <c r="E3002" s="42" t="s">
        <v>3</v>
      </c>
      <c r="F3002" s="42" t="s">
        <v>12</v>
      </c>
      <c r="G3002" s="43">
        <v>2837</v>
      </c>
      <c r="H3002" s="193">
        <v>44.5</v>
      </c>
    </row>
    <row r="3003" spans="1:8" x14ac:dyDescent="0.25">
      <c r="A3003" s="25" t="str">
        <f t="shared" si="49"/>
        <v>Reg2009Colorectal - C18-C21AllSexMāori</v>
      </c>
      <c r="B3003" s="42" t="s">
        <v>2</v>
      </c>
      <c r="C3003" s="43">
        <v>2009</v>
      </c>
      <c r="D3003" s="42" t="s">
        <v>253</v>
      </c>
      <c r="E3003" s="42" t="s">
        <v>3</v>
      </c>
      <c r="F3003" s="42" t="s">
        <v>10</v>
      </c>
      <c r="G3003" s="43">
        <v>164</v>
      </c>
      <c r="H3003" s="193">
        <v>36.5</v>
      </c>
    </row>
    <row r="3004" spans="1:8" x14ac:dyDescent="0.25">
      <c r="A3004" s="25" t="str">
        <f t="shared" si="49"/>
        <v>Reg2009Colorectal - C18-C21AllSexNon-Māori</v>
      </c>
      <c r="B3004" s="42" t="s">
        <v>2</v>
      </c>
      <c r="C3004" s="43">
        <v>2009</v>
      </c>
      <c r="D3004" s="42" t="s">
        <v>253</v>
      </c>
      <c r="E3004" s="42" t="s">
        <v>3</v>
      </c>
      <c r="F3004" s="42" t="s">
        <v>11</v>
      </c>
      <c r="G3004" s="43">
        <v>2673</v>
      </c>
      <c r="H3004" s="193">
        <v>44.7</v>
      </c>
    </row>
    <row r="3005" spans="1:8" x14ac:dyDescent="0.25">
      <c r="A3005" s="25" t="str">
        <f t="shared" si="49"/>
        <v>Reg2009Colorectal - C18-C21FemaleAllEth</v>
      </c>
      <c r="B3005" s="42" t="s">
        <v>2</v>
      </c>
      <c r="C3005" s="43">
        <v>2009</v>
      </c>
      <c r="D3005" s="42" t="s">
        <v>253</v>
      </c>
      <c r="E3005" s="42" t="s">
        <v>4</v>
      </c>
      <c r="F3005" s="42" t="s">
        <v>12</v>
      </c>
      <c r="G3005" s="43">
        <v>1374</v>
      </c>
      <c r="H3005" s="193">
        <v>39.6</v>
      </c>
    </row>
    <row r="3006" spans="1:8" x14ac:dyDescent="0.25">
      <c r="A3006" s="25" t="str">
        <f t="shared" si="49"/>
        <v>Reg2009Colorectal - C18-C21FemaleMāori</v>
      </c>
      <c r="B3006" s="42" t="s">
        <v>2</v>
      </c>
      <c r="C3006" s="43">
        <v>2009</v>
      </c>
      <c r="D3006" s="42" t="s">
        <v>253</v>
      </c>
      <c r="E3006" s="42" t="s">
        <v>4</v>
      </c>
      <c r="F3006" s="42" t="s">
        <v>10</v>
      </c>
      <c r="G3006" s="43">
        <v>69</v>
      </c>
      <c r="H3006" s="193">
        <v>27.5</v>
      </c>
    </row>
    <row r="3007" spans="1:8" x14ac:dyDescent="0.25">
      <c r="A3007" s="25" t="str">
        <f t="shared" si="49"/>
        <v>Reg2009Colorectal - C18-C21FemaleNon-Māori</v>
      </c>
      <c r="B3007" s="42" t="s">
        <v>2</v>
      </c>
      <c r="C3007" s="43">
        <v>2009</v>
      </c>
      <c r="D3007" s="42" t="s">
        <v>253</v>
      </c>
      <c r="E3007" s="42" t="s">
        <v>4</v>
      </c>
      <c r="F3007" s="42" t="s">
        <v>11</v>
      </c>
      <c r="G3007" s="43">
        <v>1305</v>
      </c>
      <c r="H3007" s="193">
        <v>40</v>
      </c>
    </row>
    <row r="3008" spans="1:8" x14ac:dyDescent="0.25">
      <c r="A3008" s="25" t="str">
        <f t="shared" si="49"/>
        <v>Reg2009Colorectal - C18-C21MaleAllEth</v>
      </c>
      <c r="B3008" s="42" t="s">
        <v>2</v>
      </c>
      <c r="C3008" s="43">
        <v>2009</v>
      </c>
      <c r="D3008" s="42" t="s">
        <v>253</v>
      </c>
      <c r="E3008" s="42" t="s">
        <v>5</v>
      </c>
      <c r="F3008" s="42" t="s">
        <v>12</v>
      </c>
      <c r="G3008" s="43">
        <v>1463</v>
      </c>
      <c r="H3008" s="193">
        <v>49.9</v>
      </c>
    </row>
    <row r="3009" spans="1:8" x14ac:dyDescent="0.25">
      <c r="A3009" s="25" t="str">
        <f t="shared" si="49"/>
        <v>Reg2009Colorectal - C18-C21MaleMāori</v>
      </c>
      <c r="B3009" s="42" t="s">
        <v>2</v>
      </c>
      <c r="C3009" s="43">
        <v>2009</v>
      </c>
      <c r="D3009" s="42" t="s">
        <v>253</v>
      </c>
      <c r="E3009" s="42" t="s">
        <v>5</v>
      </c>
      <c r="F3009" s="42" t="s">
        <v>10</v>
      </c>
      <c r="G3009" s="43">
        <v>95</v>
      </c>
      <c r="H3009" s="193">
        <v>46.5</v>
      </c>
    </row>
    <row r="3010" spans="1:8" x14ac:dyDescent="0.25">
      <c r="A3010" s="25" t="str">
        <f t="shared" si="49"/>
        <v>Reg2009Colorectal - C18-C21MaleNon-Māori</v>
      </c>
      <c r="B3010" s="42" t="s">
        <v>2</v>
      </c>
      <c r="C3010" s="43">
        <v>2009</v>
      </c>
      <c r="D3010" s="42" t="s">
        <v>253</v>
      </c>
      <c r="E3010" s="42" t="s">
        <v>5</v>
      </c>
      <c r="F3010" s="42" t="s">
        <v>11</v>
      </c>
      <c r="G3010" s="43">
        <v>1368</v>
      </c>
      <c r="H3010" s="193">
        <v>49.9</v>
      </c>
    </row>
    <row r="3011" spans="1:8" x14ac:dyDescent="0.25">
      <c r="A3011" s="25" t="str">
        <f t="shared" si="49"/>
        <v>Reg2009Colon, rectum and rectosigmoid junction - C18-C20AllSexAllEth</v>
      </c>
      <c r="B3011" s="42" t="s">
        <v>2</v>
      </c>
      <c r="C3011" s="43">
        <v>2009</v>
      </c>
      <c r="D3011" s="42" t="s">
        <v>1567</v>
      </c>
      <c r="E3011" s="42" t="s">
        <v>3</v>
      </c>
      <c r="F3011" s="42" t="s">
        <v>12</v>
      </c>
      <c r="G3011" s="43">
        <v>2787</v>
      </c>
      <c r="H3011" s="193">
        <v>43.6</v>
      </c>
    </row>
    <row r="3012" spans="1:8" x14ac:dyDescent="0.25">
      <c r="A3012" s="25" t="str">
        <f t="shared" si="49"/>
        <v>Reg2009Colon, rectum and rectosigmoid junction - C18-C20AllSexMāori</v>
      </c>
      <c r="B3012" s="42" t="s">
        <v>2</v>
      </c>
      <c r="C3012" s="43">
        <v>2009</v>
      </c>
      <c r="D3012" s="42" t="s">
        <v>1567</v>
      </c>
      <c r="E3012" s="42" t="s">
        <v>3</v>
      </c>
      <c r="F3012" s="42" t="s">
        <v>10</v>
      </c>
      <c r="G3012" s="43">
        <v>160</v>
      </c>
      <c r="H3012" s="193">
        <v>35.4</v>
      </c>
    </row>
    <row r="3013" spans="1:8" x14ac:dyDescent="0.25">
      <c r="A3013" s="25" t="str">
        <f t="shared" si="49"/>
        <v>Reg2009Colon, rectum and rectosigmoid junction - C18-C20AllSexNon-Māori</v>
      </c>
      <c r="B3013" s="42" t="s">
        <v>2</v>
      </c>
      <c r="C3013" s="43">
        <v>2009</v>
      </c>
      <c r="D3013" s="42" t="s">
        <v>1567</v>
      </c>
      <c r="E3013" s="42" t="s">
        <v>3</v>
      </c>
      <c r="F3013" s="42" t="s">
        <v>11</v>
      </c>
      <c r="G3013" s="43">
        <v>2627</v>
      </c>
      <c r="H3013" s="193">
        <v>43.9</v>
      </c>
    </row>
    <row r="3014" spans="1:8" x14ac:dyDescent="0.25">
      <c r="A3014" s="25" t="str">
        <f t="shared" si="49"/>
        <v>Reg2009Colon, rectum and rectosigmoid junction - C18-C20FemaleAllEth</v>
      </c>
      <c r="B3014" s="42" t="s">
        <v>2</v>
      </c>
      <c r="C3014" s="43">
        <v>2009</v>
      </c>
      <c r="D3014" s="42" t="s">
        <v>1567</v>
      </c>
      <c r="E3014" s="42" t="s">
        <v>4</v>
      </c>
      <c r="F3014" s="42" t="s">
        <v>12</v>
      </c>
      <c r="G3014" s="43">
        <v>1345</v>
      </c>
      <c r="H3014" s="193">
        <v>38.700000000000003</v>
      </c>
    </row>
    <row r="3015" spans="1:8" x14ac:dyDescent="0.25">
      <c r="A3015" s="25" t="str">
        <f t="shared" si="49"/>
        <v>Reg2009Colon, rectum and rectosigmoid junction - C18-C20FemaleMāori</v>
      </c>
      <c r="B3015" s="42" t="s">
        <v>2</v>
      </c>
      <c r="C3015" s="43">
        <v>2009</v>
      </c>
      <c r="D3015" s="42" t="s">
        <v>1567</v>
      </c>
      <c r="E3015" s="42" t="s">
        <v>4</v>
      </c>
      <c r="F3015" s="42" t="s">
        <v>10</v>
      </c>
      <c r="G3015" s="43">
        <v>67</v>
      </c>
      <c r="H3015" s="193">
        <v>26.4</v>
      </c>
    </row>
    <row r="3016" spans="1:8" x14ac:dyDescent="0.25">
      <c r="A3016" s="25" t="str">
        <f t="shared" si="49"/>
        <v>Reg2009Colon, rectum and rectosigmoid junction - C18-C20FemaleNon-Māori</v>
      </c>
      <c r="B3016" s="42" t="s">
        <v>2</v>
      </c>
      <c r="C3016" s="43">
        <v>2009</v>
      </c>
      <c r="D3016" s="42" t="s">
        <v>1567</v>
      </c>
      <c r="E3016" s="42" t="s">
        <v>4</v>
      </c>
      <c r="F3016" s="42" t="s">
        <v>11</v>
      </c>
      <c r="G3016" s="43">
        <v>1278</v>
      </c>
      <c r="H3016" s="193">
        <v>39.1</v>
      </c>
    </row>
    <row r="3017" spans="1:8" x14ac:dyDescent="0.25">
      <c r="A3017" s="25" t="str">
        <f t="shared" si="49"/>
        <v>Reg2009Colon, rectum and rectosigmoid junction - C18-C20MaleAllEth</v>
      </c>
      <c r="B3017" s="42" t="s">
        <v>2</v>
      </c>
      <c r="C3017" s="43">
        <v>2009</v>
      </c>
      <c r="D3017" s="42" t="s">
        <v>1567</v>
      </c>
      <c r="E3017" s="42" t="s">
        <v>5</v>
      </c>
      <c r="F3017" s="42" t="s">
        <v>12</v>
      </c>
      <c r="G3017" s="43">
        <v>1442</v>
      </c>
      <c r="H3017" s="193">
        <v>49.1</v>
      </c>
    </row>
    <row r="3018" spans="1:8" x14ac:dyDescent="0.25">
      <c r="A3018" s="25" t="str">
        <f t="shared" si="49"/>
        <v>Reg2009Colon, rectum and rectosigmoid junction - C18-C20MaleMāori</v>
      </c>
      <c r="B3018" s="42" t="s">
        <v>2</v>
      </c>
      <c r="C3018" s="43">
        <v>2009</v>
      </c>
      <c r="D3018" s="42" t="s">
        <v>1567</v>
      </c>
      <c r="E3018" s="42" t="s">
        <v>5</v>
      </c>
      <c r="F3018" s="42" t="s">
        <v>10</v>
      </c>
      <c r="G3018" s="43">
        <v>93</v>
      </c>
      <c r="H3018" s="193">
        <v>45.7</v>
      </c>
    </row>
    <row r="3019" spans="1:8" x14ac:dyDescent="0.25">
      <c r="A3019" s="25" t="str">
        <f t="shared" si="49"/>
        <v>Reg2009Colon, rectum and rectosigmoid junction - C18-C20MaleNon-Māori</v>
      </c>
      <c r="B3019" s="42" t="s">
        <v>2</v>
      </c>
      <c r="C3019" s="43">
        <v>2009</v>
      </c>
      <c r="D3019" s="42" t="s">
        <v>1567</v>
      </c>
      <c r="E3019" s="42" t="s">
        <v>5</v>
      </c>
      <c r="F3019" s="42" t="s">
        <v>11</v>
      </c>
      <c r="G3019" s="43">
        <v>1349</v>
      </c>
      <c r="H3019" s="193">
        <v>49.2</v>
      </c>
    </row>
    <row r="3020" spans="1:8" x14ac:dyDescent="0.25">
      <c r="A3020" s="25" t="str">
        <f t="shared" si="49"/>
        <v>Reg2009Anus - C21AllSexAllEth</v>
      </c>
      <c r="B3020" s="42" t="s">
        <v>2</v>
      </c>
      <c r="C3020" s="43">
        <v>2009</v>
      </c>
      <c r="D3020" s="42" t="s">
        <v>18</v>
      </c>
      <c r="E3020" s="42" t="s">
        <v>3</v>
      </c>
      <c r="F3020" s="42" t="s">
        <v>12</v>
      </c>
      <c r="G3020" s="43">
        <v>50</v>
      </c>
      <c r="H3020" s="193">
        <v>0.8</v>
      </c>
    </row>
    <row r="3021" spans="1:8" x14ac:dyDescent="0.25">
      <c r="A3021" s="25" t="str">
        <f t="shared" si="49"/>
        <v>Reg2009Anus - C21AllSexMāori</v>
      </c>
      <c r="B3021" s="42" t="s">
        <v>2</v>
      </c>
      <c r="C3021" s="43">
        <v>2009</v>
      </c>
      <c r="D3021" s="42" t="s">
        <v>18</v>
      </c>
      <c r="E3021" s="42" t="s">
        <v>3</v>
      </c>
      <c r="F3021" s="42" t="s">
        <v>10</v>
      </c>
      <c r="G3021" s="43">
        <v>4</v>
      </c>
      <c r="H3021" s="193">
        <v>1.1000000000000001</v>
      </c>
    </row>
    <row r="3022" spans="1:8" x14ac:dyDescent="0.25">
      <c r="A3022" s="25" t="str">
        <f t="shared" si="49"/>
        <v>Reg2009Anus - C21AllSexNon-Māori</v>
      </c>
      <c r="B3022" s="42" t="s">
        <v>2</v>
      </c>
      <c r="C3022" s="43">
        <v>2009</v>
      </c>
      <c r="D3022" s="42" t="s">
        <v>18</v>
      </c>
      <c r="E3022" s="42" t="s">
        <v>3</v>
      </c>
      <c r="F3022" s="42" t="s">
        <v>11</v>
      </c>
      <c r="G3022" s="43">
        <v>46</v>
      </c>
      <c r="H3022" s="193">
        <v>0.8</v>
      </c>
    </row>
    <row r="3023" spans="1:8" x14ac:dyDescent="0.25">
      <c r="A3023" s="25" t="str">
        <f t="shared" si="49"/>
        <v>Reg2009Anus - C21FemaleAllEth</v>
      </c>
      <c r="B3023" s="42" t="s">
        <v>2</v>
      </c>
      <c r="C3023" s="43">
        <v>2009</v>
      </c>
      <c r="D3023" s="42" t="s">
        <v>18</v>
      </c>
      <c r="E3023" s="42" t="s">
        <v>4</v>
      </c>
      <c r="F3023" s="42" t="s">
        <v>12</v>
      </c>
      <c r="G3023" s="43">
        <v>29</v>
      </c>
      <c r="H3023" s="193">
        <v>0.9</v>
      </c>
    </row>
    <row r="3024" spans="1:8" x14ac:dyDescent="0.25">
      <c r="A3024" s="25" t="str">
        <f t="shared" si="49"/>
        <v>Reg2009Anus - C21FemaleMāori</v>
      </c>
      <c r="B3024" s="42" t="s">
        <v>2</v>
      </c>
      <c r="C3024" s="43">
        <v>2009</v>
      </c>
      <c r="D3024" s="42" t="s">
        <v>18</v>
      </c>
      <c r="E3024" s="42" t="s">
        <v>4</v>
      </c>
      <c r="F3024" s="42" t="s">
        <v>10</v>
      </c>
      <c r="G3024" s="43">
        <v>2</v>
      </c>
      <c r="H3024" s="193">
        <v>1.1000000000000001</v>
      </c>
    </row>
    <row r="3025" spans="1:8" x14ac:dyDescent="0.25">
      <c r="A3025" s="25" t="str">
        <f t="shared" si="49"/>
        <v>Reg2009Anus - C21FemaleNon-Māori</v>
      </c>
      <c r="B3025" s="42" t="s">
        <v>2</v>
      </c>
      <c r="C3025" s="43">
        <v>2009</v>
      </c>
      <c r="D3025" s="42" t="s">
        <v>18</v>
      </c>
      <c r="E3025" s="42" t="s">
        <v>4</v>
      </c>
      <c r="F3025" s="42" t="s">
        <v>11</v>
      </c>
      <c r="G3025" s="43">
        <v>27</v>
      </c>
      <c r="H3025" s="193">
        <v>0.9</v>
      </c>
    </row>
    <row r="3026" spans="1:8" x14ac:dyDescent="0.25">
      <c r="A3026" s="25" t="str">
        <f t="shared" si="49"/>
        <v>Reg2009Anus - C21MaleAllEth</v>
      </c>
      <c r="B3026" s="42" t="s">
        <v>2</v>
      </c>
      <c r="C3026" s="43">
        <v>2009</v>
      </c>
      <c r="D3026" s="42" t="s">
        <v>18</v>
      </c>
      <c r="E3026" s="42" t="s">
        <v>5</v>
      </c>
      <c r="F3026" s="42" t="s">
        <v>12</v>
      </c>
      <c r="G3026" s="43">
        <v>21</v>
      </c>
      <c r="H3026" s="193">
        <v>0.7</v>
      </c>
    </row>
    <row r="3027" spans="1:8" x14ac:dyDescent="0.25">
      <c r="A3027" s="25" t="str">
        <f t="shared" si="49"/>
        <v>Reg2009Anus - C21MaleMāori</v>
      </c>
      <c r="B3027" s="42" t="s">
        <v>2</v>
      </c>
      <c r="C3027" s="43">
        <v>2009</v>
      </c>
      <c r="D3027" s="42" t="s">
        <v>18</v>
      </c>
      <c r="E3027" s="42" t="s">
        <v>5</v>
      </c>
      <c r="F3027" s="42" t="s">
        <v>10</v>
      </c>
      <c r="G3027" s="43">
        <v>2</v>
      </c>
      <c r="H3027" s="193">
        <v>0.8</v>
      </c>
    </row>
    <row r="3028" spans="1:8" x14ac:dyDescent="0.25">
      <c r="A3028" s="25" t="str">
        <f t="shared" si="49"/>
        <v>Reg2009Anus - C21MaleNon-Māori</v>
      </c>
      <c r="B3028" s="42" t="s">
        <v>2</v>
      </c>
      <c r="C3028" s="43">
        <v>2009</v>
      </c>
      <c r="D3028" s="42" t="s">
        <v>18</v>
      </c>
      <c r="E3028" s="42" t="s">
        <v>5</v>
      </c>
      <c r="F3028" s="42" t="s">
        <v>11</v>
      </c>
      <c r="G3028" s="43">
        <v>19</v>
      </c>
      <c r="H3028" s="193">
        <v>0.7</v>
      </c>
    </row>
    <row r="3029" spans="1:8" x14ac:dyDescent="0.25">
      <c r="A3029" s="25" t="str">
        <f t="shared" si="49"/>
        <v>Reg2009Liver - C22AllSexAllEth</v>
      </c>
      <c r="B3029" s="42" t="s">
        <v>2</v>
      </c>
      <c r="C3029" s="43">
        <v>2009</v>
      </c>
      <c r="D3029" s="42" t="s">
        <v>254</v>
      </c>
      <c r="E3029" s="42" t="s">
        <v>3</v>
      </c>
      <c r="F3029" s="42" t="s">
        <v>12</v>
      </c>
      <c r="G3029" s="43">
        <v>253</v>
      </c>
      <c r="H3029" s="193">
        <v>4</v>
      </c>
    </row>
    <row r="3030" spans="1:8" x14ac:dyDescent="0.25">
      <c r="A3030" s="25" t="str">
        <f t="shared" si="49"/>
        <v>Reg2009Liver - C22AllSexMāori</v>
      </c>
      <c r="B3030" s="42" t="s">
        <v>2</v>
      </c>
      <c r="C3030" s="43">
        <v>2009</v>
      </c>
      <c r="D3030" s="42" t="s">
        <v>254</v>
      </c>
      <c r="E3030" s="42" t="s">
        <v>3</v>
      </c>
      <c r="F3030" s="42" t="s">
        <v>10</v>
      </c>
      <c r="G3030" s="43">
        <v>45</v>
      </c>
      <c r="H3030" s="193">
        <v>10.199999999999999</v>
      </c>
    </row>
    <row r="3031" spans="1:8" x14ac:dyDescent="0.25">
      <c r="A3031" s="25" t="str">
        <f t="shared" si="49"/>
        <v>Reg2009Liver - C22AllSexNon-Māori</v>
      </c>
      <c r="B3031" s="42" t="s">
        <v>2</v>
      </c>
      <c r="C3031" s="43">
        <v>2009</v>
      </c>
      <c r="D3031" s="42" t="s">
        <v>254</v>
      </c>
      <c r="E3031" s="42" t="s">
        <v>3</v>
      </c>
      <c r="F3031" s="42" t="s">
        <v>11</v>
      </c>
      <c r="G3031" s="43">
        <v>208</v>
      </c>
      <c r="H3031" s="193">
        <v>3.5</v>
      </c>
    </row>
    <row r="3032" spans="1:8" x14ac:dyDescent="0.25">
      <c r="A3032" s="25" t="str">
        <f t="shared" si="49"/>
        <v>Reg2009Liver - C22FemaleAllEth</v>
      </c>
      <c r="B3032" s="42" t="s">
        <v>2</v>
      </c>
      <c r="C3032" s="43">
        <v>2009</v>
      </c>
      <c r="D3032" s="42" t="s">
        <v>254</v>
      </c>
      <c r="E3032" s="42" t="s">
        <v>4</v>
      </c>
      <c r="F3032" s="42" t="s">
        <v>12</v>
      </c>
      <c r="G3032" s="43">
        <v>83</v>
      </c>
      <c r="H3032" s="193">
        <v>2.2000000000000002</v>
      </c>
    </row>
    <row r="3033" spans="1:8" x14ac:dyDescent="0.25">
      <c r="A3033" s="25" t="str">
        <f t="shared" si="49"/>
        <v>Reg2009Liver - C22FemaleMāori</v>
      </c>
      <c r="B3033" s="42" t="s">
        <v>2</v>
      </c>
      <c r="C3033" s="43">
        <v>2009</v>
      </c>
      <c r="D3033" s="42" t="s">
        <v>254</v>
      </c>
      <c r="E3033" s="42" t="s">
        <v>4</v>
      </c>
      <c r="F3033" s="42" t="s">
        <v>10</v>
      </c>
      <c r="G3033" s="43">
        <v>9</v>
      </c>
      <c r="H3033" s="193">
        <v>4.0999999999999996</v>
      </c>
    </row>
    <row r="3034" spans="1:8" x14ac:dyDescent="0.25">
      <c r="A3034" s="25" t="str">
        <f t="shared" si="49"/>
        <v>Reg2009Liver - C22FemaleNon-Māori</v>
      </c>
      <c r="B3034" s="42" t="s">
        <v>2</v>
      </c>
      <c r="C3034" s="43">
        <v>2009</v>
      </c>
      <c r="D3034" s="42" t="s">
        <v>254</v>
      </c>
      <c r="E3034" s="42" t="s">
        <v>4</v>
      </c>
      <c r="F3034" s="42" t="s">
        <v>11</v>
      </c>
      <c r="G3034" s="43">
        <v>74</v>
      </c>
      <c r="H3034" s="193">
        <v>2.1</v>
      </c>
    </row>
    <row r="3035" spans="1:8" x14ac:dyDescent="0.25">
      <c r="A3035" s="25" t="str">
        <f t="shared" si="49"/>
        <v>Reg2009Liver - C22MaleAllEth</v>
      </c>
      <c r="B3035" s="42" t="s">
        <v>2</v>
      </c>
      <c r="C3035" s="43">
        <v>2009</v>
      </c>
      <c r="D3035" s="42" t="s">
        <v>254</v>
      </c>
      <c r="E3035" s="42" t="s">
        <v>5</v>
      </c>
      <c r="F3035" s="42" t="s">
        <v>12</v>
      </c>
      <c r="G3035" s="43">
        <v>170</v>
      </c>
      <c r="H3035" s="193">
        <v>6</v>
      </c>
    </row>
    <row r="3036" spans="1:8" x14ac:dyDescent="0.25">
      <c r="A3036" s="25" t="str">
        <f t="shared" si="49"/>
        <v>Reg2009Liver - C22MaleMāori</v>
      </c>
      <c r="B3036" s="42" t="s">
        <v>2</v>
      </c>
      <c r="C3036" s="43">
        <v>2009</v>
      </c>
      <c r="D3036" s="42" t="s">
        <v>254</v>
      </c>
      <c r="E3036" s="42" t="s">
        <v>5</v>
      </c>
      <c r="F3036" s="42" t="s">
        <v>10</v>
      </c>
      <c r="G3036" s="43">
        <v>36</v>
      </c>
      <c r="H3036" s="193">
        <v>17.600000000000001</v>
      </c>
    </row>
    <row r="3037" spans="1:8" x14ac:dyDescent="0.25">
      <c r="A3037" s="25" t="str">
        <f t="shared" si="49"/>
        <v>Reg2009Liver - C22MaleNon-Māori</v>
      </c>
      <c r="B3037" s="42" t="s">
        <v>2</v>
      </c>
      <c r="C3037" s="43">
        <v>2009</v>
      </c>
      <c r="D3037" s="42" t="s">
        <v>254</v>
      </c>
      <c r="E3037" s="42" t="s">
        <v>5</v>
      </c>
      <c r="F3037" s="42" t="s">
        <v>11</v>
      </c>
      <c r="G3037" s="43">
        <v>134</v>
      </c>
      <c r="H3037" s="193">
        <v>5.0999999999999996</v>
      </c>
    </row>
    <row r="3038" spans="1:8" x14ac:dyDescent="0.25">
      <c r="A3038" s="25" t="str">
        <f t="shared" si="49"/>
        <v>Reg2009Gallbladder - C23AllSexAllEth</v>
      </c>
      <c r="B3038" s="42" t="s">
        <v>2</v>
      </c>
      <c r="C3038" s="43">
        <v>2009</v>
      </c>
      <c r="D3038" s="42" t="s">
        <v>23</v>
      </c>
      <c r="E3038" s="42" t="s">
        <v>3</v>
      </c>
      <c r="F3038" s="42" t="s">
        <v>12</v>
      </c>
      <c r="G3038" s="43">
        <v>65</v>
      </c>
      <c r="H3038" s="193">
        <v>1</v>
      </c>
    </row>
    <row r="3039" spans="1:8" x14ac:dyDescent="0.25">
      <c r="A3039" s="25" t="str">
        <f t="shared" si="49"/>
        <v>Reg2009Gallbladder - C23AllSexMāori</v>
      </c>
      <c r="B3039" s="42" t="s">
        <v>2</v>
      </c>
      <c r="C3039" s="43">
        <v>2009</v>
      </c>
      <c r="D3039" s="42" t="s">
        <v>23</v>
      </c>
      <c r="E3039" s="42" t="s">
        <v>3</v>
      </c>
      <c r="F3039" s="42" t="s">
        <v>10</v>
      </c>
      <c r="G3039" s="43">
        <v>6</v>
      </c>
      <c r="H3039" s="193">
        <v>1.4</v>
      </c>
    </row>
    <row r="3040" spans="1:8" x14ac:dyDescent="0.25">
      <c r="A3040" s="25" t="str">
        <f t="shared" si="49"/>
        <v>Reg2009Gallbladder - C23AllSexNon-Māori</v>
      </c>
      <c r="B3040" s="42" t="s">
        <v>2</v>
      </c>
      <c r="C3040" s="43">
        <v>2009</v>
      </c>
      <c r="D3040" s="42" t="s">
        <v>23</v>
      </c>
      <c r="E3040" s="42" t="s">
        <v>3</v>
      </c>
      <c r="F3040" s="42" t="s">
        <v>11</v>
      </c>
      <c r="G3040" s="43">
        <v>59</v>
      </c>
      <c r="H3040" s="193">
        <v>0.9</v>
      </c>
    </row>
    <row r="3041" spans="1:8" x14ac:dyDescent="0.25">
      <c r="A3041" s="25" t="str">
        <f t="shared" si="49"/>
        <v>Reg2009Gallbladder - C23FemaleAllEth</v>
      </c>
      <c r="B3041" s="42" t="s">
        <v>2</v>
      </c>
      <c r="C3041" s="43">
        <v>2009</v>
      </c>
      <c r="D3041" s="42" t="s">
        <v>23</v>
      </c>
      <c r="E3041" s="42" t="s">
        <v>4</v>
      </c>
      <c r="F3041" s="42" t="s">
        <v>12</v>
      </c>
      <c r="G3041" s="43">
        <v>48</v>
      </c>
      <c r="H3041" s="193">
        <v>1.4</v>
      </c>
    </row>
    <row r="3042" spans="1:8" x14ac:dyDescent="0.25">
      <c r="A3042" s="25" t="str">
        <f t="shared" si="49"/>
        <v>Reg2009Gallbladder - C23FemaleMāori</v>
      </c>
      <c r="B3042" s="42" t="s">
        <v>2</v>
      </c>
      <c r="C3042" s="43">
        <v>2009</v>
      </c>
      <c r="D3042" s="42" t="s">
        <v>23</v>
      </c>
      <c r="E3042" s="42" t="s">
        <v>4</v>
      </c>
      <c r="F3042" s="42" t="s">
        <v>10</v>
      </c>
      <c r="G3042" s="43">
        <v>5</v>
      </c>
      <c r="H3042" s="193">
        <v>2.2999999999999998</v>
      </c>
    </row>
    <row r="3043" spans="1:8" x14ac:dyDescent="0.25">
      <c r="A3043" s="25" t="str">
        <f t="shared" si="49"/>
        <v>Reg2009Gallbladder - C23FemaleNon-Māori</v>
      </c>
      <c r="B3043" s="42" t="s">
        <v>2</v>
      </c>
      <c r="C3043" s="43">
        <v>2009</v>
      </c>
      <c r="D3043" s="42" t="s">
        <v>23</v>
      </c>
      <c r="E3043" s="42" t="s">
        <v>4</v>
      </c>
      <c r="F3043" s="42" t="s">
        <v>11</v>
      </c>
      <c r="G3043" s="43">
        <v>43</v>
      </c>
      <c r="H3043" s="193">
        <v>1.3</v>
      </c>
    </row>
    <row r="3044" spans="1:8" x14ac:dyDescent="0.25">
      <c r="A3044" s="25" t="str">
        <f t="shared" si="49"/>
        <v>Reg2009Gallbladder - C23MaleAllEth</v>
      </c>
      <c r="B3044" s="42" t="s">
        <v>2</v>
      </c>
      <c r="C3044" s="43">
        <v>2009</v>
      </c>
      <c r="D3044" s="42" t="s">
        <v>23</v>
      </c>
      <c r="E3044" s="42" t="s">
        <v>5</v>
      </c>
      <c r="F3044" s="42" t="s">
        <v>12</v>
      </c>
      <c r="G3044" s="43">
        <v>17</v>
      </c>
      <c r="H3044" s="193">
        <v>0.6</v>
      </c>
    </row>
    <row r="3045" spans="1:8" x14ac:dyDescent="0.25">
      <c r="A3045" s="25" t="str">
        <f t="shared" si="49"/>
        <v>Reg2009Gallbladder - C23MaleMāori</v>
      </c>
      <c r="B3045" s="42" t="s">
        <v>2</v>
      </c>
      <c r="C3045" s="43">
        <v>2009</v>
      </c>
      <c r="D3045" s="42" t="s">
        <v>23</v>
      </c>
      <c r="E3045" s="42" t="s">
        <v>5</v>
      </c>
      <c r="F3045" s="42" t="s">
        <v>10</v>
      </c>
      <c r="G3045" s="43">
        <v>1</v>
      </c>
      <c r="H3045" s="193">
        <v>0.5</v>
      </c>
    </row>
    <row r="3046" spans="1:8" x14ac:dyDescent="0.25">
      <c r="A3046" s="25" t="str">
        <f t="shared" si="49"/>
        <v>Reg2009Gallbladder - C23MaleNon-Māori</v>
      </c>
      <c r="B3046" s="42" t="s">
        <v>2</v>
      </c>
      <c r="C3046" s="43">
        <v>2009</v>
      </c>
      <c r="D3046" s="42" t="s">
        <v>23</v>
      </c>
      <c r="E3046" s="42" t="s">
        <v>5</v>
      </c>
      <c r="F3046" s="42" t="s">
        <v>11</v>
      </c>
      <c r="G3046" s="43">
        <v>16</v>
      </c>
      <c r="H3046" s="193">
        <v>0.6</v>
      </c>
    </row>
    <row r="3047" spans="1:8" x14ac:dyDescent="0.25">
      <c r="A3047" s="25" t="str">
        <f t="shared" ref="A3047:A3110" si="50">B3047&amp;C3047&amp;D3047&amp;E3047&amp;F3047</f>
        <v>Reg2009Other biliary tract - C24AllSexAllEth</v>
      </c>
      <c r="B3047" s="42" t="s">
        <v>2</v>
      </c>
      <c r="C3047" s="43">
        <v>2009</v>
      </c>
      <c r="D3047" s="42" t="s">
        <v>255</v>
      </c>
      <c r="E3047" s="42" t="s">
        <v>3</v>
      </c>
      <c r="F3047" s="42" t="s">
        <v>12</v>
      </c>
      <c r="G3047" s="43">
        <v>57</v>
      </c>
      <c r="H3047" s="193">
        <v>0.9</v>
      </c>
    </row>
    <row r="3048" spans="1:8" x14ac:dyDescent="0.25">
      <c r="A3048" s="25" t="str">
        <f t="shared" si="50"/>
        <v>Reg2009Other biliary tract - C24AllSexMāori</v>
      </c>
      <c r="B3048" s="42" t="s">
        <v>2</v>
      </c>
      <c r="C3048" s="43">
        <v>2009</v>
      </c>
      <c r="D3048" s="42" t="s">
        <v>255</v>
      </c>
      <c r="E3048" s="42" t="s">
        <v>3</v>
      </c>
      <c r="F3048" s="42" t="s">
        <v>10</v>
      </c>
      <c r="G3048" s="43">
        <v>5</v>
      </c>
      <c r="H3048" s="193">
        <v>1.1000000000000001</v>
      </c>
    </row>
    <row r="3049" spans="1:8" x14ac:dyDescent="0.25">
      <c r="A3049" s="25" t="str">
        <f t="shared" si="50"/>
        <v>Reg2009Other biliary tract - C24AllSexNon-Māori</v>
      </c>
      <c r="B3049" s="42" t="s">
        <v>2</v>
      </c>
      <c r="C3049" s="43">
        <v>2009</v>
      </c>
      <c r="D3049" s="42" t="s">
        <v>255</v>
      </c>
      <c r="E3049" s="42" t="s">
        <v>3</v>
      </c>
      <c r="F3049" s="42" t="s">
        <v>11</v>
      </c>
      <c r="G3049" s="43">
        <v>52</v>
      </c>
      <c r="H3049" s="193">
        <v>0.8</v>
      </c>
    </row>
    <row r="3050" spans="1:8" x14ac:dyDescent="0.25">
      <c r="A3050" s="25" t="str">
        <f t="shared" si="50"/>
        <v>Reg2009Other biliary tract - C24FemaleAllEth</v>
      </c>
      <c r="B3050" s="42" t="s">
        <v>2</v>
      </c>
      <c r="C3050" s="43">
        <v>2009</v>
      </c>
      <c r="D3050" s="42" t="s">
        <v>255</v>
      </c>
      <c r="E3050" s="42" t="s">
        <v>4</v>
      </c>
      <c r="F3050" s="42" t="s">
        <v>12</v>
      </c>
      <c r="G3050" s="43">
        <v>28</v>
      </c>
      <c r="H3050" s="193">
        <v>0.8</v>
      </c>
    </row>
    <row r="3051" spans="1:8" x14ac:dyDescent="0.25">
      <c r="A3051" s="25" t="str">
        <f t="shared" si="50"/>
        <v>Reg2009Other biliary tract - C24FemaleMāori</v>
      </c>
      <c r="B3051" s="42" t="s">
        <v>2</v>
      </c>
      <c r="C3051" s="43">
        <v>2009</v>
      </c>
      <c r="D3051" s="42" t="s">
        <v>255</v>
      </c>
      <c r="E3051" s="42" t="s">
        <v>4</v>
      </c>
      <c r="F3051" s="42" t="s">
        <v>10</v>
      </c>
      <c r="G3051" s="43">
        <v>2</v>
      </c>
      <c r="H3051" s="193">
        <v>0.9</v>
      </c>
    </row>
    <row r="3052" spans="1:8" x14ac:dyDescent="0.25">
      <c r="A3052" s="25" t="str">
        <f t="shared" si="50"/>
        <v>Reg2009Other biliary tract - C24FemaleNon-Māori</v>
      </c>
      <c r="B3052" s="42" t="s">
        <v>2</v>
      </c>
      <c r="C3052" s="43">
        <v>2009</v>
      </c>
      <c r="D3052" s="42" t="s">
        <v>255</v>
      </c>
      <c r="E3052" s="42" t="s">
        <v>4</v>
      </c>
      <c r="F3052" s="42" t="s">
        <v>11</v>
      </c>
      <c r="G3052" s="43">
        <v>26</v>
      </c>
      <c r="H3052" s="193">
        <v>0.8</v>
      </c>
    </row>
    <row r="3053" spans="1:8" x14ac:dyDescent="0.25">
      <c r="A3053" s="25" t="str">
        <f t="shared" si="50"/>
        <v>Reg2009Other biliary tract - C24MaleAllEth</v>
      </c>
      <c r="B3053" s="42" t="s">
        <v>2</v>
      </c>
      <c r="C3053" s="43">
        <v>2009</v>
      </c>
      <c r="D3053" s="42" t="s">
        <v>255</v>
      </c>
      <c r="E3053" s="42" t="s">
        <v>5</v>
      </c>
      <c r="F3053" s="42" t="s">
        <v>12</v>
      </c>
      <c r="G3053" s="43">
        <v>29</v>
      </c>
      <c r="H3053" s="193">
        <v>1</v>
      </c>
    </row>
    <row r="3054" spans="1:8" x14ac:dyDescent="0.25">
      <c r="A3054" s="25" t="str">
        <f t="shared" si="50"/>
        <v>Reg2009Other biliary tract - C24MaleMāori</v>
      </c>
      <c r="B3054" s="42" t="s">
        <v>2</v>
      </c>
      <c r="C3054" s="43">
        <v>2009</v>
      </c>
      <c r="D3054" s="42" t="s">
        <v>255</v>
      </c>
      <c r="E3054" s="42" t="s">
        <v>5</v>
      </c>
      <c r="F3054" s="42" t="s">
        <v>10</v>
      </c>
      <c r="G3054" s="43">
        <v>3</v>
      </c>
      <c r="H3054" s="193">
        <v>1.2</v>
      </c>
    </row>
    <row r="3055" spans="1:8" x14ac:dyDescent="0.25">
      <c r="A3055" s="25" t="str">
        <f t="shared" si="50"/>
        <v>Reg2009Other biliary tract - C24MaleNon-Māori</v>
      </c>
      <c r="B3055" s="42" t="s">
        <v>2</v>
      </c>
      <c r="C3055" s="43">
        <v>2009</v>
      </c>
      <c r="D3055" s="42" t="s">
        <v>255</v>
      </c>
      <c r="E3055" s="42" t="s">
        <v>5</v>
      </c>
      <c r="F3055" s="42" t="s">
        <v>11</v>
      </c>
      <c r="G3055" s="43">
        <v>26</v>
      </c>
      <c r="H3055" s="193">
        <v>0.9</v>
      </c>
    </row>
    <row r="3056" spans="1:8" x14ac:dyDescent="0.25">
      <c r="A3056" s="25" t="str">
        <f t="shared" si="50"/>
        <v>Reg2009Pancreas - C25AllSexAllEth</v>
      </c>
      <c r="B3056" s="42" t="s">
        <v>2</v>
      </c>
      <c r="C3056" s="43">
        <v>2009</v>
      </c>
      <c r="D3056" s="42" t="s">
        <v>36</v>
      </c>
      <c r="E3056" s="42" t="s">
        <v>3</v>
      </c>
      <c r="F3056" s="42" t="s">
        <v>12</v>
      </c>
      <c r="G3056" s="43">
        <v>472</v>
      </c>
      <c r="H3056" s="193">
        <v>7.1</v>
      </c>
    </row>
    <row r="3057" spans="1:8" x14ac:dyDescent="0.25">
      <c r="A3057" s="25" t="str">
        <f t="shared" si="50"/>
        <v>Reg2009Pancreas - C25AllSexMāori</v>
      </c>
      <c r="B3057" s="42" t="s">
        <v>2</v>
      </c>
      <c r="C3057" s="43">
        <v>2009</v>
      </c>
      <c r="D3057" s="42" t="s">
        <v>36</v>
      </c>
      <c r="E3057" s="42" t="s">
        <v>3</v>
      </c>
      <c r="F3057" s="42" t="s">
        <v>10</v>
      </c>
      <c r="G3057" s="43">
        <v>46</v>
      </c>
      <c r="H3057" s="193">
        <v>11.4</v>
      </c>
    </row>
    <row r="3058" spans="1:8" x14ac:dyDescent="0.25">
      <c r="A3058" s="25" t="str">
        <f t="shared" si="50"/>
        <v>Reg2009Pancreas - C25AllSexNon-Māori</v>
      </c>
      <c r="B3058" s="42" t="s">
        <v>2</v>
      </c>
      <c r="C3058" s="43">
        <v>2009</v>
      </c>
      <c r="D3058" s="42" t="s">
        <v>36</v>
      </c>
      <c r="E3058" s="42" t="s">
        <v>3</v>
      </c>
      <c r="F3058" s="42" t="s">
        <v>11</v>
      </c>
      <c r="G3058" s="43">
        <v>426</v>
      </c>
      <c r="H3058" s="193">
        <v>6.8</v>
      </c>
    </row>
    <row r="3059" spans="1:8" x14ac:dyDescent="0.25">
      <c r="A3059" s="25" t="str">
        <f t="shared" si="50"/>
        <v>Reg2009Pancreas - C25FemaleAllEth</v>
      </c>
      <c r="B3059" s="42" t="s">
        <v>2</v>
      </c>
      <c r="C3059" s="43">
        <v>2009</v>
      </c>
      <c r="D3059" s="42" t="s">
        <v>36</v>
      </c>
      <c r="E3059" s="42" t="s">
        <v>4</v>
      </c>
      <c r="F3059" s="42" t="s">
        <v>12</v>
      </c>
      <c r="G3059" s="43">
        <v>238</v>
      </c>
      <c r="H3059" s="193">
        <v>6.5</v>
      </c>
    </row>
    <row r="3060" spans="1:8" x14ac:dyDescent="0.25">
      <c r="A3060" s="25" t="str">
        <f t="shared" si="50"/>
        <v>Reg2009Pancreas - C25FemaleMāori</v>
      </c>
      <c r="B3060" s="42" t="s">
        <v>2</v>
      </c>
      <c r="C3060" s="43">
        <v>2009</v>
      </c>
      <c r="D3060" s="42" t="s">
        <v>36</v>
      </c>
      <c r="E3060" s="42" t="s">
        <v>4</v>
      </c>
      <c r="F3060" s="42" t="s">
        <v>10</v>
      </c>
      <c r="G3060" s="43">
        <v>26</v>
      </c>
      <c r="H3060" s="193">
        <v>12.2</v>
      </c>
    </row>
    <row r="3061" spans="1:8" x14ac:dyDescent="0.25">
      <c r="A3061" s="25" t="str">
        <f t="shared" si="50"/>
        <v>Reg2009Pancreas - C25FemaleNon-Māori</v>
      </c>
      <c r="B3061" s="42" t="s">
        <v>2</v>
      </c>
      <c r="C3061" s="43">
        <v>2009</v>
      </c>
      <c r="D3061" s="42" t="s">
        <v>36</v>
      </c>
      <c r="E3061" s="42" t="s">
        <v>4</v>
      </c>
      <c r="F3061" s="42" t="s">
        <v>11</v>
      </c>
      <c r="G3061" s="43">
        <v>212</v>
      </c>
      <c r="H3061" s="193">
        <v>6.1</v>
      </c>
    </row>
    <row r="3062" spans="1:8" x14ac:dyDescent="0.25">
      <c r="A3062" s="25" t="str">
        <f t="shared" si="50"/>
        <v>Reg2009Pancreas - C25MaleAllEth</v>
      </c>
      <c r="B3062" s="42" t="s">
        <v>2</v>
      </c>
      <c r="C3062" s="43">
        <v>2009</v>
      </c>
      <c r="D3062" s="42" t="s">
        <v>36</v>
      </c>
      <c r="E3062" s="42" t="s">
        <v>5</v>
      </c>
      <c r="F3062" s="42" t="s">
        <v>12</v>
      </c>
      <c r="G3062" s="43">
        <v>234</v>
      </c>
      <c r="H3062" s="193">
        <v>7.8</v>
      </c>
    </row>
    <row r="3063" spans="1:8" x14ac:dyDescent="0.25">
      <c r="A3063" s="25" t="str">
        <f t="shared" si="50"/>
        <v>Reg2009Pancreas - C25MaleMāori</v>
      </c>
      <c r="B3063" s="42" t="s">
        <v>2</v>
      </c>
      <c r="C3063" s="43">
        <v>2009</v>
      </c>
      <c r="D3063" s="42" t="s">
        <v>36</v>
      </c>
      <c r="E3063" s="42" t="s">
        <v>5</v>
      </c>
      <c r="F3063" s="42" t="s">
        <v>10</v>
      </c>
      <c r="G3063" s="43">
        <v>20</v>
      </c>
      <c r="H3063" s="193">
        <v>9.6999999999999993</v>
      </c>
    </row>
    <row r="3064" spans="1:8" x14ac:dyDescent="0.25">
      <c r="A3064" s="25" t="str">
        <f t="shared" si="50"/>
        <v>Reg2009Pancreas - C25MaleNon-Māori</v>
      </c>
      <c r="B3064" s="42" t="s">
        <v>2</v>
      </c>
      <c r="C3064" s="43">
        <v>2009</v>
      </c>
      <c r="D3064" s="42" t="s">
        <v>36</v>
      </c>
      <c r="E3064" s="42" t="s">
        <v>5</v>
      </c>
      <c r="F3064" s="42" t="s">
        <v>11</v>
      </c>
      <c r="G3064" s="43">
        <v>214</v>
      </c>
      <c r="H3064" s="193">
        <v>7.6</v>
      </c>
    </row>
    <row r="3065" spans="1:8" x14ac:dyDescent="0.25">
      <c r="A3065" s="25" t="str">
        <f t="shared" si="50"/>
        <v>Reg2009Other digestive organs - C26AllSexAllEth</v>
      </c>
      <c r="B3065" s="42" t="s">
        <v>2</v>
      </c>
      <c r="C3065" s="43">
        <v>2009</v>
      </c>
      <c r="D3065" s="42" t="s">
        <v>256</v>
      </c>
      <c r="E3065" s="42" t="s">
        <v>3</v>
      </c>
      <c r="F3065" s="42" t="s">
        <v>12</v>
      </c>
      <c r="G3065" s="43">
        <v>109</v>
      </c>
      <c r="H3065" s="193">
        <v>1.5</v>
      </c>
    </row>
    <row r="3066" spans="1:8" x14ac:dyDescent="0.25">
      <c r="A3066" s="25" t="str">
        <f t="shared" si="50"/>
        <v>Reg2009Other digestive organs - C26AllSexMāori</v>
      </c>
      <c r="B3066" s="42" t="s">
        <v>2</v>
      </c>
      <c r="C3066" s="43">
        <v>2009</v>
      </c>
      <c r="D3066" s="42" t="s">
        <v>256</v>
      </c>
      <c r="E3066" s="42" t="s">
        <v>3</v>
      </c>
      <c r="F3066" s="42" t="s">
        <v>10</v>
      </c>
      <c r="G3066" s="43">
        <v>11</v>
      </c>
      <c r="H3066" s="193">
        <v>2.6</v>
      </c>
    </row>
    <row r="3067" spans="1:8" x14ac:dyDescent="0.25">
      <c r="A3067" s="25" t="str">
        <f t="shared" si="50"/>
        <v>Reg2009Other digestive organs - C26AllSexNon-Māori</v>
      </c>
      <c r="B3067" s="42" t="s">
        <v>2</v>
      </c>
      <c r="C3067" s="43">
        <v>2009</v>
      </c>
      <c r="D3067" s="42" t="s">
        <v>256</v>
      </c>
      <c r="E3067" s="42" t="s">
        <v>3</v>
      </c>
      <c r="F3067" s="42" t="s">
        <v>11</v>
      </c>
      <c r="G3067" s="43">
        <v>98</v>
      </c>
      <c r="H3067" s="193">
        <v>1.4</v>
      </c>
    </row>
    <row r="3068" spans="1:8" x14ac:dyDescent="0.25">
      <c r="A3068" s="25" t="str">
        <f t="shared" si="50"/>
        <v>Reg2009Other digestive organs - C26FemaleAllEth</v>
      </c>
      <c r="B3068" s="42" t="s">
        <v>2</v>
      </c>
      <c r="C3068" s="43">
        <v>2009</v>
      </c>
      <c r="D3068" s="42" t="s">
        <v>256</v>
      </c>
      <c r="E3068" s="42" t="s">
        <v>4</v>
      </c>
      <c r="F3068" s="42" t="s">
        <v>12</v>
      </c>
      <c r="G3068" s="43">
        <v>55</v>
      </c>
      <c r="H3068" s="193">
        <v>1.2</v>
      </c>
    </row>
    <row r="3069" spans="1:8" x14ac:dyDescent="0.25">
      <c r="A3069" s="25" t="str">
        <f t="shared" si="50"/>
        <v>Reg2009Other digestive organs - C26FemaleMāori</v>
      </c>
      <c r="B3069" s="42" t="s">
        <v>2</v>
      </c>
      <c r="C3069" s="43">
        <v>2009</v>
      </c>
      <c r="D3069" s="42" t="s">
        <v>256</v>
      </c>
      <c r="E3069" s="42" t="s">
        <v>4</v>
      </c>
      <c r="F3069" s="42" t="s">
        <v>10</v>
      </c>
      <c r="G3069" s="43">
        <v>4</v>
      </c>
      <c r="H3069" s="193">
        <v>2</v>
      </c>
    </row>
    <row r="3070" spans="1:8" x14ac:dyDescent="0.25">
      <c r="A3070" s="25" t="str">
        <f t="shared" si="50"/>
        <v>Reg2009Other digestive organs - C26FemaleNon-Māori</v>
      </c>
      <c r="B3070" s="42" t="s">
        <v>2</v>
      </c>
      <c r="C3070" s="43">
        <v>2009</v>
      </c>
      <c r="D3070" s="42" t="s">
        <v>256</v>
      </c>
      <c r="E3070" s="42" t="s">
        <v>4</v>
      </c>
      <c r="F3070" s="42" t="s">
        <v>11</v>
      </c>
      <c r="G3070" s="43">
        <v>51</v>
      </c>
      <c r="H3070" s="193">
        <v>1.2</v>
      </c>
    </row>
    <row r="3071" spans="1:8" x14ac:dyDescent="0.25">
      <c r="A3071" s="25" t="str">
        <f t="shared" si="50"/>
        <v>Reg2009Other digestive organs - C26MaleAllEth</v>
      </c>
      <c r="B3071" s="42" t="s">
        <v>2</v>
      </c>
      <c r="C3071" s="43">
        <v>2009</v>
      </c>
      <c r="D3071" s="42" t="s">
        <v>256</v>
      </c>
      <c r="E3071" s="42" t="s">
        <v>5</v>
      </c>
      <c r="F3071" s="42" t="s">
        <v>12</v>
      </c>
      <c r="G3071" s="43">
        <v>54</v>
      </c>
      <c r="H3071" s="193">
        <v>1.8</v>
      </c>
    </row>
    <row r="3072" spans="1:8" x14ac:dyDescent="0.25">
      <c r="A3072" s="25" t="str">
        <f t="shared" si="50"/>
        <v>Reg2009Other digestive organs - C26MaleMāori</v>
      </c>
      <c r="B3072" s="42" t="s">
        <v>2</v>
      </c>
      <c r="C3072" s="43">
        <v>2009</v>
      </c>
      <c r="D3072" s="42" t="s">
        <v>256</v>
      </c>
      <c r="E3072" s="42" t="s">
        <v>5</v>
      </c>
      <c r="F3072" s="42" t="s">
        <v>10</v>
      </c>
      <c r="G3072" s="43">
        <v>7</v>
      </c>
      <c r="H3072" s="193">
        <v>3.1</v>
      </c>
    </row>
    <row r="3073" spans="1:8" x14ac:dyDescent="0.25">
      <c r="A3073" s="25" t="str">
        <f t="shared" si="50"/>
        <v>Reg2009Other digestive organs - C26MaleNon-Māori</v>
      </c>
      <c r="B3073" s="42" t="s">
        <v>2</v>
      </c>
      <c r="C3073" s="43">
        <v>2009</v>
      </c>
      <c r="D3073" s="42" t="s">
        <v>256</v>
      </c>
      <c r="E3073" s="42" t="s">
        <v>5</v>
      </c>
      <c r="F3073" s="42" t="s">
        <v>11</v>
      </c>
      <c r="G3073" s="43">
        <v>47</v>
      </c>
      <c r="H3073" s="193">
        <v>1.6</v>
      </c>
    </row>
    <row r="3074" spans="1:8" x14ac:dyDescent="0.25">
      <c r="A3074" s="25" t="str">
        <f t="shared" si="50"/>
        <v>Reg2009Respiratory and intrathoracic organs - C30-C39AllSexAllEth</v>
      </c>
      <c r="B3074" s="42" t="s">
        <v>2</v>
      </c>
      <c r="C3074" s="43">
        <v>2009</v>
      </c>
      <c r="D3074" s="42" t="s">
        <v>257</v>
      </c>
      <c r="E3074" s="42" t="s">
        <v>3</v>
      </c>
      <c r="F3074" s="42" t="s">
        <v>12</v>
      </c>
      <c r="G3074" s="43">
        <v>2149</v>
      </c>
      <c r="H3074" s="193">
        <v>33.799999999999997</v>
      </c>
    </row>
    <row r="3075" spans="1:8" x14ac:dyDescent="0.25">
      <c r="A3075" s="25" t="str">
        <f t="shared" si="50"/>
        <v>Reg2009Respiratory and intrathoracic organs - C30-C39AllSexMāori</v>
      </c>
      <c r="B3075" s="42" t="s">
        <v>2</v>
      </c>
      <c r="C3075" s="43">
        <v>2009</v>
      </c>
      <c r="D3075" s="42" t="s">
        <v>257</v>
      </c>
      <c r="E3075" s="42" t="s">
        <v>3</v>
      </c>
      <c r="F3075" s="42" t="s">
        <v>10</v>
      </c>
      <c r="G3075" s="43">
        <v>390</v>
      </c>
      <c r="H3075" s="193">
        <v>92.9</v>
      </c>
    </row>
    <row r="3076" spans="1:8" x14ac:dyDescent="0.25">
      <c r="A3076" s="25" t="str">
        <f t="shared" si="50"/>
        <v>Reg2009Respiratory and intrathoracic organs - C30-C39AllSexNon-Māori</v>
      </c>
      <c r="B3076" s="42" t="s">
        <v>2</v>
      </c>
      <c r="C3076" s="43">
        <v>2009</v>
      </c>
      <c r="D3076" s="42" t="s">
        <v>257</v>
      </c>
      <c r="E3076" s="42" t="s">
        <v>3</v>
      </c>
      <c r="F3076" s="42" t="s">
        <v>11</v>
      </c>
      <c r="G3076" s="43">
        <v>1759</v>
      </c>
      <c r="H3076" s="193">
        <v>29.2</v>
      </c>
    </row>
    <row r="3077" spans="1:8" x14ac:dyDescent="0.25">
      <c r="A3077" s="25" t="str">
        <f t="shared" si="50"/>
        <v>Reg2009Respiratory and intrathoracic organs - C30-C39FemaleAllEth</v>
      </c>
      <c r="B3077" s="42" t="s">
        <v>2</v>
      </c>
      <c r="C3077" s="43">
        <v>2009</v>
      </c>
      <c r="D3077" s="42" t="s">
        <v>257</v>
      </c>
      <c r="E3077" s="42" t="s">
        <v>4</v>
      </c>
      <c r="F3077" s="42" t="s">
        <v>12</v>
      </c>
      <c r="G3077" s="43">
        <v>930</v>
      </c>
      <c r="H3077" s="193">
        <v>28.1</v>
      </c>
    </row>
    <row r="3078" spans="1:8" x14ac:dyDescent="0.25">
      <c r="A3078" s="25" t="str">
        <f t="shared" si="50"/>
        <v>Reg2009Respiratory and intrathoracic organs - C30-C39FemaleMāori</v>
      </c>
      <c r="B3078" s="42" t="s">
        <v>2</v>
      </c>
      <c r="C3078" s="43">
        <v>2009</v>
      </c>
      <c r="D3078" s="42" t="s">
        <v>257</v>
      </c>
      <c r="E3078" s="42" t="s">
        <v>4</v>
      </c>
      <c r="F3078" s="42" t="s">
        <v>10</v>
      </c>
      <c r="G3078" s="43">
        <v>207</v>
      </c>
      <c r="H3078" s="193">
        <v>90.7</v>
      </c>
    </row>
    <row r="3079" spans="1:8" x14ac:dyDescent="0.25">
      <c r="A3079" s="25" t="str">
        <f t="shared" si="50"/>
        <v>Reg2009Respiratory and intrathoracic organs - C30-C39FemaleNon-Māori</v>
      </c>
      <c r="B3079" s="42" t="s">
        <v>2</v>
      </c>
      <c r="C3079" s="43">
        <v>2009</v>
      </c>
      <c r="D3079" s="42" t="s">
        <v>257</v>
      </c>
      <c r="E3079" s="42" t="s">
        <v>4</v>
      </c>
      <c r="F3079" s="42" t="s">
        <v>11</v>
      </c>
      <c r="G3079" s="43">
        <v>723</v>
      </c>
      <c r="H3079" s="193">
        <v>23.1</v>
      </c>
    </row>
    <row r="3080" spans="1:8" x14ac:dyDescent="0.25">
      <c r="A3080" s="25" t="str">
        <f t="shared" si="50"/>
        <v>Reg2009Respiratory and intrathoracic organs - C30-C39MaleAllEth</v>
      </c>
      <c r="B3080" s="42" t="s">
        <v>2</v>
      </c>
      <c r="C3080" s="43">
        <v>2009</v>
      </c>
      <c r="D3080" s="42" t="s">
        <v>257</v>
      </c>
      <c r="E3080" s="42" t="s">
        <v>5</v>
      </c>
      <c r="F3080" s="42" t="s">
        <v>12</v>
      </c>
      <c r="G3080" s="43">
        <v>1219</v>
      </c>
      <c r="H3080" s="193">
        <v>40.9</v>
      </c>
    </row>
    <row r="3081" spans="1:8" x14ac:dyDescent="0.25">
      <c r="A3081" s="25" t="str">
        <f t="shared" si="50"/>
        <v>Reg2009Respiratory and intrathoracic organs - C30-C39MaleMāori</v>
      </c>
      <c r="B3081" s="42" t="s">
        <v>2</v>
      </c>
      <c r="C3081" s="43">
        <v>2009</v>
      </c>
      <c r="D3081" s="42" t="s">
        <v>257</v>
      </c>
      <c r="E3081" s="42" t="s">
        <v>5</v>
      </c>
      <c r="F3081" s="42" t="s">
        <v>10</v>
      </c>
      <c r="G3081" s="43">
        <v>183</v>
      </c>
      <c r="H3081" s="193">
        <v>96.1</v>
      </c>
    </row>
    <row r="3082" spans="1:8" x14ac:dyDescent="0.25">
      <c r="A3082" s="25" t="str">
        <f t="shared" si="50"/>
        <v>Reg2009Respiratory and intrathoracic organs - C30-C39MaleNon-Māori</v>
      </c>
      <c r="B3082" s="42" t="s">
        <v>2</v>
      </c>
      <c r="C3082" s="43">
        <v>2009</v>
      </c>
      <c r="D3082" s="42" t="s">
        <v>257</v>
      </c>
      <c r="E3082" s="42" t="s">
        <v>5</v>
      </c>
      <c r="F3082" s="42" t="s">
        <v>11</v>
      </c>
      <c r="G3082" s="43">
        <v>1036</v>
      </c>
      <c r="H3082" s="193">
        <v>36.700000000000003</v>
      </c>
    </row>
    <row r="3083" spans="1:8" x14ac:dyDescent="0.25">
      <c r="A3083" s="25" t="str">
        <f t="shared" si="50"/>
        <v>Reg2009Nasal cavity and middle ear - C30AllSexAllEth</v>
      </c>
      <c r="B3083" s="42" t="s">
        <v>2</v>
      </c>
      <c r="C3083" s="43">
        <v>2009</v>
      </c>
      <c r="D3083" s="42" t="s">
        <v>258</v>
      </c>
      <c r="E3083" s="42" t="s">
        <v>3</v>
      </c>
      <c r="F3083" s="42" t="s">
        <v>12</v>
      </c>
      <c r="G3083" s="43">
        <v>10</v>
      </c>
      <c r="H3083" s="193">
        <v>0.2</v>
      </c>
    </row>
    <row r="3084" spans="1:8" x14ac:dyDescent="0.25">
      <c r="A3084" s="25" t="str">
        <f t="shared" si="50"/>
        <v>Reg2009Nasal cavity and middle ear - C30AllSexMāori</v>
      </c>
      <c r="B3084" s="42" t="s">
        <v>2</v>
      </c>
      <c r="C3084" s="43">
        <v>2009</v>
      </c>
      <c r="D3084" s="42" t="s">
        <v>258</v>
      </c>
      <c r="E3084" s="42" t="s">
        <v>3</v>
      </c>
      <c r="F3084" s="42" t="s">
        <v>10</v>
      </c>
      <c r="G3084" s="43">
        <v>1</v>
      </c>
      <c r="H3084" s="193">
        <v>0.2</v>
      </c>
    </row>
    <row r="3085" spans="1:8" x14ac:dyDescent="0.25">
      <c r="A3085" s="25" t="str">
        <f t="shared" si="50"/>
        <v>Reg2009Nasal cavity and middle ear - C30AllSexNon-Māori</v>
      </c>
      <c r="B3085" s="42" t="s">
        <v>2</v>
      </c>
      <c r="C3085" s="43">
        <v>2009</v>
      </c>
      <c r="D3085" s="42" t="s">
        <v>258</v>
      </c>
      <c r="E3085" s="42" t="s">
        <v>3</v>
      </c>
      <c r="F3085" s="42" t="s">
        <v>11</v>
      </c>
      <c r="G3085" s="43">
        <v>9</v>
      </c>
      <c r="H3085" s="193">
        <v>0.2</v>
      </c>
    </row>
    <row r="3086" spans="1:8" x14ac:dyDescent="0.25">
      <c r="A3086" s="25" t="str">
        <f t="shared" si="50"/>
        <v>Reg2009Nasal cavity and middle ear - C30FemaleAllEth</v>
      </c>
      <c r="B3086" s="42" t="s">
        <v>2</v>
      </c>
      <c r="C3086" s="43">
        <v>2009</v>
      </c>
      <c r="D3086" s="42" t="s">
        <v>258</v>
      </c>
      <c r="E3086" s="42" t="s">
        <v>4</v>
      </c>
      <c r="F3086" s="42" t="s">
        <v>12</v>
      </c>
      <c r="G3086" s="43">
        <v>2</v>
      </c>
      <c r="H3086" s="193">
        <v>0.1</v>
      </c>
    </row>
    <row r="3087" spans="1:8" x14ac:dyDescent="0.25">
      <c r="A3087" s="25" t="str">
        <f t="shared" si="50"/>
        <v>Reg2009Nasal cavity and middle ear - C30FemaleMāori</v>
      </c>
      <c r="B3087" s="42" t="s">
        <v>2</v>
      </c>
      <c r="C3087" s="43">
        <v>2009</v>
      </c>
      <c r="D3087" s="42" t="s">
        <v>258</v>
      </c>
      <c r="E3087" s="42" t="s">
        <v>4</v>
      </c>
      <c r="F3087" s="42" t="s">
        <v>10</v>
      </c>
      <c r="G3087" s="43">
        <v>0</v>
      </c>
      <c r="H3087" s="193">
        <v>0</v>
      </c>
    </row>
    <row r="3088" spans="1:8" x14ac:dyDescent="0.25">
      <c r="A3088" s="25" t="str">
        <f t="shared" si="50"/>
        <v>Reg2009Nasal cavity and middle ear - C30FemaleNon-Māori</v>
      </c>
      <c r="B3088" s="42" t="s">
        <v>2</v>
      </c>
      <c r="C3088" s="43">
        <v>2009</v>
      </c>
      <c r="D3088" s="42" t="s">
        <v>258</v>
      </c>
      <c r="E3088" s="42" t="s">
        <v>4</v>
      </c>
      <c r="F3088" s="42" t="s">
        <v>11</v>
      </c>
      <c r="G3088" s="43">
        <v>2</v>
      </c>
      <c r="H3088" s="193">
        <v>0.1</v>
      </c>
    </row>
    <row r="3089" spans="1:8" x14ac:dyDescent="0.25">
      <c r="A3089" s="25" t="str">
        <f t="shared" si="50"/>
        <v>Reg2009Nasal cavity and middle ear - C30MaleAllEth</v>
      </c>
      <c r="B3089" s="42" t="s">
        <v>2</v>
      </c>
      <c r="C3089" s="43">
        <v>2009</v>
      </c>
      <c r="D3089" s="42" t="s">
        <v>258</v>
      </c>
      <c r="E3089" s="42" t="s">
        <v>5</v>
      </c>
      <c r="F3089" s="42" t="s">
        <v>12</v>
      </c>
      <c r="G3089" s="43">
        <v>8</v>
      </c>
      <c r="H3089" s="193">
        <v>0.3</v>
      </c>
    </row>
    <row r="3090" spans="1:8" x14ac:dyDescent="0.25">
      <c r="A3090" s="25" t="str">
        <f t="shared" si="50"/>
        <v>Reg2009Nasal cavity and middle ear - C30MaleMāori</v>
      </c>
      <c r="B3090" s="42" t="s">
        <v>2</v>
      </c>
      <c r="C3090" s="43">
        <v>2009</v>
      </c>
      <c r="D3090" s="42" t="s">
        <v>258</v>
      </c>
      <c r="E3090" s="42" t="s">
        <v>5</v>
      </c>
      <c r="F3090" s="42" t="s">
        <v>10</v>
      </c>
      <c r="G3090" s="43">
        <v>1</v>
      </c>
      <c r="H3090" s="193">
        <v>0.3</v>
      </c>
    </row>
    <row r="3091" spans="1:8" x14ac:dyDescent="0.25">
      <c r="A3091" s="25" t="str">
        <f t="shared" si="50"/>
        <v>Reg2009Nasal cavity and middle ear - C30MaleNon-Māori</v>
      </c>
      <c r="B3091" s="42" t="s">
        <v>2</v>
      </c>
      <c r="C3091" s="43">
        <v>2009</v>
      </c>
      <c r="D3091" s="42" t="s">
        <v>258</v>
      </c>
      <c r="E3091" s="42" t="s">
        <v>5</v>
      </c>
      <c r="F3091" s="42" t="s">
        <v>11</v>
      </c>
      <c r="G3091" s="43">
        <v>7</v>
      </c>
      <c r="H3091" s="193">
        <v>0.3</v>
      </c>
    </row>
    <row r="3092" spans="1:8" x14ac:dyDescent="0.25">
      <c r="A3092" s="25" t="str">
        <f t="shared" si="50"/>
        <v>Reg2009Accessory sinuses - C31AllSexAllEth</v>
      </c>
      <c r="B3092" s="42" t="s">
        <v>2</v>
      </c>
      <c r="C3092" s="43">
        <v>2009</v>
      </c>
      <c r="D3092" s="42" t="s">
        <v>259</v>
      </c>
      <c r="E3092" s="42" t="s">
        <v>3</v>
      </c>
      <c r="F3092" s="42" t="s">
        <v>12</v>
      </c>
      <c r="G3092" s="43">
        <v>11</v>
      </c>
      <c r="H3092" s="193">
        <v>0.2</v>
      </c>
    </row>
    <row r="3093" spans="1:8" x14ac:dyDescent="0.25">
      <c r="A3093" s="25" t="str">
        <f t="shared" si="50"/>
        <v>Reg2009Accessory sinuses - C31AllSexMāori</v>
      </c>
      <c r="B3093" s="42" t="s">
        <v>2</v>
      </c>
      <c r="C3093" s="43">
        <v>2009</v>
      </c>
      <c r="D3093" s="42" t="s">
        <v>259</v>
      </c>
      <c r="E3093" s="42" t="s">
        <v>3</v>
      </c>
      <c r="F3093" s="42" t="s">
        <v>10</v>
      </c>
      <c r="G3093" s="43">
        <v>0</v>
      </c>
      <c r="H3093" s="193">
        <v>0</v>
      </c>
    </row>
    <row r="3094" spans="1:8" x14ac:dyDescent="0.25">
      <c r="A3094" s="25" t="str">
        <f t="shared" si="50"/>
        <v>Reg2009Accessory sinuses - C31AllSexNon-Māori</v>
      </c>
      <c r="B3094" s="42" t="s">
        <v>2</v>
      </c>
      <c r="C3094" s="43">
        <v>2009</v>
      </c>
      <c r="D3094" s="42" t="s">
        <v>259</v>
      </c>
      <c r="E3094" s="42" t="s">
        <v>3</v>
      </c>
      <c r="F3094" s="42" t="s">
        <v>11</v>
      </c>
      <c r="G3094" s="43">
        <v>11</v>
      </c>
      <c r="H3094" s="193">
        <v>0.2</v>
      </c>
    </row>
    <row r="3095" spans="1:8" x14ac:dyDescent="0.25">
      <c r="A3095" s="25" t="str">
        <f t="shared" si="50"/>
        <v>Reg2009Accessory sinuses - C31FemaleAllEth</v>
      </c>
      <c r="B3095" s="42" t="s">
        <v>2</v>
      </c>
      <c r="C3095" s="43">
        <v>2009</v>
      </c>
      <c r="D3095" s="42" t="s">
        <v>259</v>
      </c>
      <c r="E3095" s="42" t="s">
        <v>4</v>
      </c>
      <c r="F3095" s="42" t="s">
        <v>12</v>
      </c>
      <c r="G3095" s="43">
        <v>4</v>
      </c>
      <c r="H3095" s="193">
        <v>0.1</v>
      </c>
    </row>
    <row r="3096" spans="1:8" x14ac:dyDescent="0.25">
      <c r="A3096" s="25" t="str">
        <f t="shared" si="50"/>
        <v>Reg2009Accessory sinuses - C31FemaleMāori</v>
      </c>
      <c r="B3096" s="42" t="s">
        <v>2</v>
      </c>
      <c r="C3096" s="43">
        <v>2009</v>
      </c>
      <c r="D3096" s="42" t="s">
        <v>259</v>
      </c>
      <c r="E3096" s="42" t="s">
        <v>4</v>
      </c>
      <c r="F3096" s="42" t="s">
        <v>10</v>
      </c>
      <c r="G3096" s="43">
        <v>0</v>
      </c>
      <c r="H3096" s="193">
        <v>0</v>
      </c>
    </row>
    <row r="3097" spans="1:8" x14ac:dyDescent="0.25">
      <c r="A3097" s="25" t="str">
        <f t="shared" si="50"/>
        <v>Reg2009Accessory sinuses - C31FemaleNon-Māori</v>
      </c>
      <c r="B3097" s="42" t="s">
        <v>2</v>
      </c>
      <c r="C3097" s="43">
        <v>2009</v>
      </c>
      <c r="D3097" s="42" t="s">
        <v>259</v>
      </c>
      <c r="E3097" s="42" t="s">
        <v>4</v>
      </c>
      <c r="F3097" s="42" t="s">
        <v>11</v>
      </c>
      <c r="G3097" s="43">
        <v>4</v>
      </c>
      <c r="H3097" s="193">
        <v>0.2</v>
      </c>
    </row>
    <row r="3098" spans="1:8" x14ac:dyDescent="0.25">
      <c r="A3098" s="25" t="str">
        <f t="shared" si="50"/>
        <v>Reg2009Accessory sinuses - C31MaleAllEth</v>
      </c>
      <c r="B3098" s="42" t="s">
        <v>2</v>
      </c>
      <c r="C3098" s="43">
        <v>2009</v>
      </c>
      <c r="D3098" s="42" t="s">
        <v>259</v>
      </c>
      <c r="E3098" s="42" t="s">
        <v>5</v>
      </c>
      <c r="F3098" s="42" t="s">
        <v>12</v>
      </c>
      <c r="G3098" s="43">
        <v>7</v>
      </c>
      <c r="H3098" s="193">
        <v>0.2</v>
      </c>
    </row>
    <row r="3099" spans="1:8" x14ac:dyDescent="0.25">
      <c r="A3099" s="25" t="str">
        <f t="shared" si="50"/>
        <v>Reg2009Accessory sinuses - C31MaleMāori</v>
      </c>
      <c r="B3099" s="42" t="s">
        <v>2</v>
      </c>
      <c r="C3099" s="43">
        <v>2009</v>
      </c>
      <c r="D3099" s="42" t="s">
        <v>259</v>
      </c>
      <c r="E3099" s="42" t="s">
        <v>5</v>
      </c>
      <c r="F3099" s="42" t="s">
        <v>10</v>
      </c>
      <c r="G3099" s="43">
        <v>0</v>
      </c>
      <c r="H3099" s="193">
        <v>0</v>
      </c>
    </row>
    <row r="3100" spans="1:8" x14ac:dyDescent="0.25">
      <c r="A3100" s="25" t="str">
        <f t="shared" si="50"/>
        <v>Reg2009Accessory sinuses - C31MaleNon-Māori</v>
      </c>
      <c r="B3100" s="42" t="s">
        <v>2</v>
      </c>
      <c r="C3100" s="43">
        <v>2009</v>
      </c>
      <c r="D3100" s="42" t="s">
        <v>259</v>
      </c>
      <c r="E3100" s="42" t="s">
        <v>5</v>
      </c>
      <c r="F3100" s="42" t="s">
        <v>11</v>
      </c>
      <c r="G3100" s="43">
        <v>7</v>
      </c>
      <c r="H3100" s="193">
        <v>0.2</v>
      </c>
    </row>
    <row r="3101" spans="1:8" x14ac:dyDescent="0.25">
      <c r="A3101" s="25" t="str">
        <f t="shared" si="50"/>
        <v>Reg2009Larynx - C32AllSexAllEth</v>
      </c>
      <c r="B3101" s="42" t="s">
        <v>2</v>
      </c>
      <c r="C3101" s="43">
        <v>2009</v>
      </c>
      <c r="D3101" s="42" t="s">
        <v>25</v>
      </c>
      <c r="E3101" s="42" t="s">
        <v>3</v>
      </c>
      <c r="F3101" s="42" t="s">
        <v>12</v>
      </c>
      <c r="G3101" s="43">
        <v>95</v>
      </c>
      <c r="H3101" s="193">
        <v>1.5</v>
      </c>
    </row>
    <row r="3102" spans="1:8" x14ac:dyDescent="0.25">
      <c r="A3102" s="25" t="str">
        <f t="shared" si="50"/>
        <v>Reg2009Larynx - C32AllSexMāori</v>
      </c>
      <c r="B3102" s="42" t="s">
        <v>2</v>
      </c>
      <c r="C3102" s="43">
        <v>2009</v>
      </c>
      <c r="D3102" s="42" t="s">
        <v>25</v>
      </c>
      <c r="E3102" s="42" t="s">
        <v>3</v>
      </c>
      <c r="F3102" s="42" t="s">
        <v>10</v>
      </c>
      <c r="G3102" s="43">
        <v>10</v>
      </c>
      <c r="H3102" s="193">
        <v>2.2000000000000002</v>
      </c>
    </row>
    <row r="3103" spans="1:8" x14ac:dyDescent="0.25">
      <c r="A3103" s="25" t="str">
        <f t="shared" si="50"/>
        <v>Reg2009Larynx - C32AllSexNon-Māori</v>
      </c>
      <c r="B3103" s="42" t="s">
        <v>2</v>
      </c>
      <c r="C3103" s="43">
        <v>2009</v>
      </c>
      <c r="D3103" s="42" t="s">
        <v>25</v>
      </c>
      <c r="E3103" s="42" t="s">
        <v>3</v>
      </c>
      <c r="F3103" s="42" t="s">
        <v>11</v>
      </c>
      <c r="G3103" s="43">
        <v>85</v>
      </c>
      <c r="H3103" s="193">
        <v>1.5</v>
      </c>
    </row>
    <row r="3104" spans="1:8" x14ac:dyDescent="0.25">
      <c r="A3104" s="25" t="str">
        <f t="shared" si="50"/>
        <v>Reg2009Larynx - C32FemaleAllEth</v>
      </c>
      <c r="B3104" s="42" t="s">
        <v>2</v>
      </c>
      <c r="C3104" s="43">
        <v>2009</v>
      </c>
      <c r="D3104" s="42" t="s">
        <v>25</v>
      </c>
      <c r="E3104" s="42" t="s">
        <v>4</v>
      </c>
      <c r="F3104" s="42" t="s">
        <v>12</v>
      </c>
      <c r="G3104" s="43">
        <v>13</v>
      </c>
      <c r="H3104" s="193">
        <v>0.4</v>
      </c>
    </row>
    <row r="3105" spans="1:8" x14ac:dyDescent="0.25">
      <c r="A3105" s="25" t="str">
        <f t="shared" si="50"/>
        <v>Reg2009Larynx - C32FemaleMāori</v>
      </c>
      <c r="B3105" s="42" t="s">
        <v>2</v>
      </c>
      <c r="C3105" s="43">
        <v>2009</v>
      </c>
      <c r="D3105" s="42" t="s">
        <v>25</v>
      </c>
      <c r="E3105" s="42" t="s">
        <v>4</v>
      </c>
      <c r="F3105" s="42" t="s">
        <v>10</v>
      </c>
      <c r="G3105" s="43">
        <v>3</v>
      </c>
      <c r="H3105" s="193">
        <v>1.3</v>
      </c>
    </row>
    <row r="3106" spans="1:8" x14ac:dyDescent="0.25">
      <c r="A3106" s="25" t="str">
        <f t="shared" si="50"/>
        <v>Reg2009Larynx - C32FemaleNon-Māori</v>
      </c>
      <c r="B3106" s="42" t="s">
        <v>2</v>
      </c>
      <c r="C3106" s="43">
        <v>2009</v>
      </c>
      <c r="D3106" s="42" t="s">
        <v>25</v>
      </c>
      <c r="E3106" s="42" t="s">
        <v>4</v>
      </c>
      <c r="F3106" s="42" t="s">
        <v>11</v>
      </c>
      <c r="G3106" s="43">
        <v>10</v>
      </c>
      <c r="H3106" s="193">
        <v>0.3</v>
      </c>
    </row>
    <row r="3107" spans="1:8" x14ac:dyDescent="0.25">
      <c r="A3107" s="25" t="str">
        <f t="shared" si="50"/>
        <v>Reg2009Larynx - C32MaleAllEth</v>
      </c>
      <c r="B3107" s="42" t="s">
        <v>2</v>
      </c>
      <c r="C3107" s="43">
        <v>2009</v>
      </c>
      <c r="D3107" s="42" t="s">
        <v>25</v>
      </c>
      <c r="E3107" s="42" t="s">
        <v>5</v>
      </c>
      <c r="F3107" s="42" t="s">
        <v>12</v>
      </c>
      <c r="G3107" s="43">
        <v>82</v>
      </c>
      <c r="H3107" s="193">
        <v>2.8</v>
      </c>
    </row>
    <row r="3108" spans="1:8" x14ac:dyDescent="0.25">
      <c r="A3108" s="25" t="str">
        <f t="shared" si="50"/>
        <v>Reg2009Larynx - C32MaleMāori</v>
      </c>
      <c r="B3108" s="42" t="s">
        <v>2</v>
      </c>
      <c r="C3108" s="43">
        <v>2009</v>
      </c>
      <c r="D3108" s="42" t="s">
        <v>25</v>
      </c>
      <c r="E3108" s="42" t="s">
        <v>5</v>
      </c>
      <c r="F3108" s="42" t="s">
        <v>10</v>
      </c>
      <c r="G3108" s="43">
        <v>7</v>
      </c>
      <c r="H3108" s="193">
        <v>3.2</v>
      </c>
    </row>
    <row r="3109" spans="1:8" x14ac:dyDescent="0.25">
      <c r="A3109" s="25" t="str">
        <f t="shared" si="50"/>
        <v>Reg2009Larynx - C32MaleNon-Māori</v>
      </c>
      <c r="B3109" s="42" t="s">
        <v>2</v>
      </c>
      <c r="C3109" s="43">
        <v>2009</v>
      </c>
      <c r="D3109" s="42" t="s">
        <v>25</v>
      </c>
      <c r="E3109" s="42" t="s">
        <v>5</v>
      </c>
      <c r="F3109" s="42" t="s">
        <v>11</v>
      </c>
      <c r="G3109" s="43">
        <v>75</v>
      </c>
      <c r="H3109" s="193">
        <v>2.8</v>
      </c>
    </row>
    <row r="3110" spans="1:8" x14ac:dyDescent="0.25">
      <c r="A3110" s="25" t="str">
        <f t="shared" si="50"/>
        <v>Reg2009Lung - C33-C34AllSexAllEth</v>
      </c>
      <c r="B3110" s="42" t="s">
        <v>2</v>
      </c>
      <c r="C3110" s="43">
        <v>2009</v>
      </c>
      <c r="D3110" s="42" t="s">
        <v>47</v>
      </c>
      <c r="E3110" s="42" t="s">
        <v>3</v>
      </c>
      <c r="F3110" s="42" t="s">
        <v>12</v>
      </c>
      <c r="G3110" s="43">
        <v>2008</v>
      </c>
      <c r="H3110" s="193">
        <v>31.4</v>
      </c>
    </row>
    <row r="3111" spans="1:8" x14ac:dyDescent="0.25">
      <c r="A3111" s="25" t="str">
        <f t="shared" ref="A3111:A3174" si="51">B3111&amp;C3111&amp;D3111&amp;E3111&amp;F3111</f>
        <v>Reg2009Lung - C33-C34AllSexMāori</v>
      </c>
      <c r="B3111" s="42" t="s">
        <v>2</v>
      </c>
      <c r="C3111" s="43">
        <v>2009</v>
      </c>
      <c r="D3111" s="42" t="s">
        <v>47</v>
      </c>
      <c r="E3111" s="42" t="s">
        <v>3</v>
      </c>
      <c r="F3111" s="42" t="s">
        <v>10</v>
      </c>
      <c r="G3111" s="43">
        <v>373</v>
      </c>
      <c r="H3111" s="193">
        <v>89.3</v>
      </c>
    </row>
    <row r="3112" spans="1:8" x14ac:dyDescent="0.25">
      <c r="A3112" s="25" t="str">
        <f t="shared" si="51"/>
        <v>Reg2009Lung - C33-C34AllSexNon-Māori</v>
      </c>
      <c r="B3112" s="42" t="s">
        <v>2</v>
      </c>
      <c r="C3112" s="43">
        <v>2009</v>
      </c>
      <c r="D3112" s="42" t="s">
        <v>47</v>
      </c>
      <c r="E3112" s="42" t="s">
        <v>3</v>
      </c>
      <c r="F3112" s="42" t="s">
        <v>11</v>
      </c>
      <c r="G3112" s="43">
        <v>1635</v>
      </c>
      <c r="H3112" s="193">
        <v>26.9</v>
      </c>
    </row>
    <row r="3113" spans="1:8" x14ac:dyDescent="0.25">
      <c r="A3113" s="25" t="str">
        <f t="shared" si="51"/>
        <v>Reg2009Lung - C33-C34FemaleAllEth</v>
      </c>
      <c r="B3113" s="42" t="s">
        <v>2</v>
      </c>
      <c r="C3113" s="43">
        <v>2009</v>
      </c>
      <c r="D3113" s="42" t="s">
        <v>47</v>
      </c>
      <c r="E3113" s="42" t="s">
        <v>4</v>
      </c>
      <c r="F3113" s="42" t="s">
        <v>12</v>
      </c>
      <c r="G3113" s="43">
        <v>903</v>
      </c>
      <c r="H3113" s="193">
        <v>27.2</v>
      </c>
    </row>
    <row r="3114" spans="1:8" x14ac:dyDescent="0.25">
      <c r="A3114" s="25" t="str">
        <f t="shared" si="51"/>
        <v>Reg2009Lung - C33-C34FemaleMāori</v>
      </c>
      <c r="B3114" s="42" t="s">
        <v>2</v>
      </c>
      <c r="C3114" s="43">
        <v>2009</v>
      </c>
      <c r="D3114" s="42" t="s">
        <v>47</v>
      </c>
      <c r="E3114" s="42" t="s">
        <v>4</v>
      </c>
      <c r="F3114" s="42" t="s">
        <v>10</v>
      </c>
      <c r="G3114" s="43">
        <v>203</v>
      </c>
      <c r="H3114" s="193">
        <v>89.1</v>
      </c>
    </row>
    <row r="3115" spans="1:8" x14ac:dyDescent="0.25">
      <c r="A3115" s="25" t="str">
        <f t="shared" si="51"/>
        <v>Reg2009Lung - C33-C34FemaleNon-Māori</v>
      </c>
      <c r="B3115" s="42" t="s">
        <v>2</v>
      </c>
      <c r="C3115" s="43">
        <v>2009</v>
      </c>
      <c r="D3115" s="42" t="s">
        <v>47</v>
      </c>
      <c r="E3115" s="42" t="s">
        <v>4</v>
      </c>
      <c r="F3115" s="42" t="s">
        <v>11</v>
      </c>
      <c r="G3115" s="43">
        <v>700</v>
      </c>
      <c r="H3115" s="193">
        <v>22.2</v>
      </c>
    </row>
    <row r="3116" spans="1:8" x14ac:dyDescent="0.25">
      <c r="A3116" s="25" t="str">
        <f t="shared" si="51"/>
        <v>Reg2009Lung - C33-C34MaleAllEth</v>
      </c>
      <c r="B3116" s="42" t="s">
        <v>2</v>
      </c>
      <c r="C3116" s="43">
        <v>2009</v>
      </c>
      <c r="D3116" s="42" t="s">
        <v>47</v>
      </c>
      <c r="E3116" s="42" t="s">
        <v>5</v>
      </c>
      <c r="F3116" s="42" t="s">
        <v>12</v>
      </c>
      <c r="G3116" s="43">
        <v>1105</v>
      </c>
      <c r="H3116" s="193">
        <v>36.9</v>
      </c>
    </row>
    <row r="3117" spans="1:8" x14ac:dyDescent="0.25">
      <c r="A3117" s="25" t="str">
        <f t="shared" si="51"/>
        <v>Reg2009Lung - C33-C34MaleMāori</v>
      </c>
      <c r="B3117" s="42" t="s">
        <v>2</v>
      </c>
      <c r="C3117" s="43">
        <v>2009</v>
      </c>
      <c r="D3117" s="42" t="s">
        <v>47</v>
      </c>
      <c r="E3117" s="42" t="s">
        <v>5</v>
      </c>
      <c r="F3117" s="42" t="s">
        <v>10</v>
      </c>
      <c r="G3117" s="43">
        <v>170</v>
      </c>
      <c r="H3117" s="193">
        <v>90.3</v>
      </c>
    </row>
    <row r="3118" spans="1:8" x14ac:dyDescent="0.25">
      <c r="A3118" s="25" t="str">
        <f t="shared" si="51"/>
        <v>Reg2009Lung - C33-C34MaleNon-Māori</v>
      </c>
      <c r="B3118" s="42" t="s">
        <v>2</v>
      </c>
      <c r="C3118" s="43">
        <v>2009</v>
      </c>
      <c r="D3118" s="42" t="s">
        <v>47</v>
      </c>
      <c r="E3118" s="42" t="s">
        <v>5</v>
      </c>
      <c r="F3118" s="42" t="s">
        <v>11</v>
      </c>
      <c r="G3118" s="43">
        <v>935</v>
      </c>
      <c r="H3118" s="193">
        <v>32.9</v>
      </c>
    </row>
    <row r="3119" spans="1:8" x14ac:dyDescent="0.25">
      <c r="A3119" s="25" t="str">
        <f t="shared" si="51"/>
        <v>Reg2009Thymus - C37AllSexAllEth</v>
      </c>
      <c r="B3119" s="42" t="s">
        <v>2</v>
      </c>
      <c r="C3119" s="43">
        <v>2009</v>
      </c>
      <c r="D3119" s="42" t="s">
        <v>41</v>
      </c>
      <c r="E3119" s="42" t="s">
        <v>3</v>
      </c>
      <c r="F3119" s="42" t="s">
        <v>12</v>
      </c>
      <c r="G3119" s="43">
        <v>18</v>
      </c>
      <c r="H3119" s="193">
        <v>0.4</v>
      </c>
    </row>
    <row r="3120" spans="1:8" x14ac:dyDescent="0.25">
      <c r="A3120" s="25" t="str">
        <f t="shared" si="51"/>
        <v>Reg2009Thymus - C37AllSexMāori</v>
      </c>
      <c r="B3120" s="42" t="s">
        <v>2</v>
      </c>
      <c r="C3120" s="43">
        <v>2009</v>
      </c>
      <c r="D3120" s="42" t="s">
        <v>41</v>
      </c>
      <c r="E3120" s="42" t="s">
        <v>3</v>
      </c>
      <c r="F3120" s="42" t="s">
        <v>10</v>
      </c>
      <c r="G3120" s="43">
        <v>5</v>
      </c>
      <c r="H3120" s="193">
        <v>1.1000000000000001</v>
      </c>
    </row>
    <row r="3121" spans="1:8" x14ac:dyDescent="0.25">
      <c r="A3121" s="25" t="str">
        <f t="shared" si="51"/>
        <v>Reg2009Thymus - C37AllSexNon-Māori</v>
      </c>
      <c r="B3121" s="42" t="s">
        <v>2</v>
      </c>
      <c r="C3121" s="43">
        <v>2009</v>
      </c>
      <c r="D3121" s="42" t="s">
        <v>41</v>
      </c>
      <c r="E3121" s="42" t="s">
        <v>3</v>
      </c>
      <c r="F3121" s="42" t="s">
        <v>11</v>
      </c>
      <c r="G3121" s="43">
        <v>13</v>
      </c>
      <c r="H3121" s="193">
        <v>0.3</v>
      </c>
    </row>
    <row r="3122" spans="1:8" x14ac:dyDescent="0.25">
      <c r="A3122" s="25" t="str">
        <f t="shared" si="51"/>
        <v>Reg2009Thymus - C37FemaleAllEth</v>
      </c>
      <c r="B3122" s="42" t="s">
        <v>2</v>
      </c>
      <c r="C3122" s="43">
        <v>2009</v>
      </c>
      <c r="D3122" s="42" t="s">
        <v>41</v>
      </c>
      <c r="E3122" s="42" t="s">
        <v>4</v>
      </c>
      <c r="F3122" s="42" t="s">
        <v>12</v>
      </c>
      <c r="G3122" s="43">
        <v>6</v>
      </c>
      <c r="H3122" s="193">
        <v>0.3</v>
      </c>
    </row>
    <row r="3123" spans="1:8" x14ac:dyDescent="0.25">
      <c r="A3123" s="25" t="str">
        <f t="shared" si="51"/>
        <v>Reg2009Thymus - C37FemaleMāori</v>
      </c>
      <c r="B3123" s="42" t="s">
        <v>2</v>
      </c>
      <c r="C3123" s="43">
        <v>2009</v>
      </c>
      <c r="D3123" s="42" t="s">
        <v>41</v>
      </c>
      <c r="E3123" s="42" t="s">
        <v>4</v>
      </c>
      <c r="F3123" s="42" t="s">
        <v>10</v>
      </c>
      <c r="G3123" s="43">
        <v>1</v>
      </c>
      <c r="H3123" s="193">
        <v>0.3</v>
      </c>
    </row>
    <row r="3124" spans="1:8" x14ac:dyDescent="0.25">
      <c r="A3124" s="25" t="str">
        <f t="shared" si="51"/>
        <v>Reg2009Thymus - C37FemaleNon-Māori</v>
      </c>
      <c r="B3124" s="42" t="s">
        <v>2</v>
      </c>
      <c r="C3124" s="43">
        <v>2009</v>
      </c>
      <c r="D3124" s="42" t="s">
        <v>41</v>
      </c>
      <c r="E3124" s="42" t="s">
        <v>4</v>
      </c>
      <c r="F3124" s="42" t="s">
        <v>11</v>
      </c>
      <c r="G3124" s="43">
        <v>5</v>
      </c>
      <c r="H3124" s="193">
        <v>0.2</v>
      </c>
    </row>
    <row r="3125" spans="1:8" x14ac:dyDescent="0.25">
      <c r="A3125" s="25" t="str">
        <f t="shared" si="51"/>
        <v>Reg2009Thymus - C37MaleAllEth</v>
      </c>
      <c r="B3125" s="42" t="s">
        <v>2</v>
      </c>
      <c r="C3125" s="43">
        <v>2009</v>
      </c>
      <c r="D3125" s="42" t="s">
        <v>41</v>
      </c>
      <c r="E3125" s="42" t="s">
        <v>5</v>
      </c>
      <c r="F3125" s="42" t="s">
        <v>12</v>
      </c>
      <c r="G3125" s="43">
        <v>12</v>
      </c>
      <c r="H3125" s="193">
        <v>0.4</v>
      </c>
    </row>
    <row r="3126" spans="1:8" x14ac:dyDescent="0.25">
      <c r="A3126" s="25" t="str">
        <f t="shared" si="51"/>
        <v>Reg2009Thymus - C37MaleMāori</v>
      </c>
      <c r="B3126" s="42" t="s">
        <v>2</v>
      </c>
      <c r="C3126" s="43">
        <v>2009</v>
      </c>
      <c r="D3126" s="42" t="s">
        <v>41</v>
      </c>
      <c r="E3126" s="42" t="s">
        <v>5</v>
      </c>
      <c r="F3126" s="42" t="s">
        <v>10</v>
      </c>
      <c r="G3126" s="43">
        <v>4</v>
      </c>
      <c r="H3126" s="193">
        <v>1.9</v>
      </c>
    </row>
    <row r="3127" spans="1:8" x14ac:dyDescent="0.25">
      <c r="A3127" s="25" t="str">
        <f t="shared" si="51"/>
        <v>Reg2009Thymus - C37MaleNon-Māori</v>
      </c>
      <c r="B3127" s="42" t="s">
        <v>2</v>
      </c>
      <c r="C3127" s="43">
        <v>2009</v>
      </c>
      <c r="D3127" s="42" t="s">
        <v>41</v>
      </c>
      <c r="E3127" s="42" t="s">
        <v>5</v>
      </c>
      <c r="F3127" s="42" t="s">
        <v>11</v>
      </c>
      <c r="G3127" s="43">
        <v>8</v>
      </c>
      <c r="H3127" s="193">
        <v>0.3</v>
      </c>
    </row>
    <row r="3128" spans="1:8" x14ac:dyDescent="0.25">
      <c r="A3128" s="25" t="str">
        <f t="shared" si="51"/>
        <v>Reg2009Heart, mediastinum and pleura - C38AllSexAllEth</v>
      </c>
      <c r="B3128" s="42" t="s">
        <v>2</v>
      </c>
      <c r="C3128" s="43">
        <v>2009</v>
      </c>
      <c r="D3128" s="42" t="s">
        <v>260</v>
      </c>
      <c r="E3128" s="42" t="s">
        <v>3</v>
      </c>
      <c r="F3128" s="42" t="s">
        <v>12</v>
      </c>
      <c r="G3128" s="43">
        <v>6</v>
      </c>
      <c r="H3128" s="193">
        <v>0.1</v>
      </c>
    </row>
    <row r="3129" spans="1:8" x14ac:dyDescent="0.25">
      <c r="A3129" s="25" t="str">
        <f t="shared" si="51"/>
        <v>Reg2009Heart, mediastinum and pleura - C38AllSexMāori</v>
      </c>
      <c r="B3129" s="42" t="s">
        <v>2</v>
      </c>
      <c r="C3129" s="43">
        <v>2009</v>
      </c>
      <c r="D3129" s="42" t="s">
        <v>260</v>
      </c>
      <c r="E3129" s="42" t="s">
        <v>3</v>
      </c>
      <c r="F3129" s="42" t="s">
        <v>10</v>
      </c>
      <c r="G3129" s="43">
        <v>1</v>
      </c>
      <c r="H3129" s="193">
        <v>0.2</v>
      </c>
    </row>
    <row r="3130" spans="1:8" x14ac:dyDescent="0.25">
      <c r="A3130" s="25" t="str">
        <f t="shared" si="51"/>
        <v>Reg2009Heart, mediastinum and pleura - C38AllSexNon-Māori</v>
      </c>
      <c r="B3130" s="42" t="s">
        <v>2</v>
      </c>
      <c r="C3130" s="43">
        <v>2009</v>
      </c>
      <c r="D3130" s="42" t="s">
        <v>260</v>
      </c>
      <c r="E3130" s="42" t="s">
        <v>3</v>
      </c>
      <c r="F3130" s="42" t="s">
        <v>11</v>
      </c>
      <c r="G3130" s="43">
        <v>5</v>
      </c>
      <c r="H3130" s="193">
        <v>0.1</v>
      </c>
    </row>
    <row r="3131" spans="1:8" x14ac:dyDescent="0.25">
      <c r="A3131" s="25" t="str">
        <f t="shared" si="51"/>
        <v>Reg2009Heart, mediastinum and pleura - C38FemaleAllEth</v>
      </c>
      <c r="B3131" s="42" t="s">
        <v>2</v>
      </c>
      <c r="C3131" s="43">
        <v>2009</v>
      </c>
      <c r="D3131" s="42" t="s">
        <v>260</v>
      </c>
      <c r="E3131" s="42" t="s">
        <v>4</v>
      </c>
      <c r="F3131" s="42" t="s">
        <v>12</v>
      </c>
      <c r="G3131" s="43">
        <v>2</v>
      </c>
      <c r="H3131" s="193">
        <v>0.1</v>
      </c>
    </row>
    <row r="3132" spans="1:8" x14ac:dyDescent="0.25">
      <c r="A3132" s="25" t="str">
        <f t="shared" si="51"/>
        <v>Reg2009Heart, mediastinum and pleura - C38FemaleMāori</v>
      </c>
      <c r="B3132" s="42" t="s">
        <v>2</v>
      </c>
      <c r="C3132" s="43">
        <v>2009</v>
      </c>
      <c r="D3132" s="42" t="s">
        <v>260</v>
      </c>
      <c r="E3132" s="42" t="s">
        <v>4</v>
      </c>
      <c r="F3132" s="42" t="s">
        <v>10</v>
      </c>
      <c r="G3132" s="43">
        <v>0</v>
      </c>
      <c r="H3132" s="193">
        <v>0</v>
      </c>
    </row>
    <row r="3133" spans="1:8" x14ac:dyDescent="0.25">
      <c r="A3133" s="25" t="str">
        <f t="shared" si="51"/>
        <v>Reg2009Heart, mediastinum and pleura - C38FemaleNon-Māori</v>
      </c>
      <c r="B3133" s="42" t="s">
        <v>2</v>
      </c>
      <c r="C3133" s="43">
        <v>2009</v>
      </c>
      <c r="D3133" s="42" t="s">
        <v>260</v>
      </c>
      <c r="E3133" s="42" t="s">
        <v>4</v>
      </c>
      <c r="F3133" s="42" t="s">
        <v>11</v>
      </c>
      <c r="G3133" s="43">
        <v>2</v>
      </c>
      <c r="H3133" s="193">
        <v>0.1</v>
      </c>
    </row>
    <row r="3134" spans="1:8" x14ac:dyDescent="0.25">
      <c r="A3134" s="25" t="str">
        <f t="shared" si="51"/>
        <v>Reg2009Heart, mediastinum and pleura - C38MaleAllEth</v>
      </c>
      <c r="B3134" s="42" t="s">
        <v>2</v>
      </c>
      <c r="C3134" s="43">
        <v>2009</v>
      </c>
      <c r="D3134" s="42" t="s">
        <v>260</v>
      </c>
      <c r="E3134" s="42" t="s">
        <v>5</v>
      </c>
      <c r="F3134" s="42" t="s">
        <v>12</v>
      </c>
      <c r="G3134" s="43">
        <v>4</v>
      </c>
      <c r="H3134" s="193">
        <v>0.2</v>
      </c>
    </row>
    <row r="3135" spans="1:8" x14ac:dyDescent="0.25">
      <c r="A3135" s="25" t="str">
        <f t="shared" si="51"/>
        <v>Reg2009Heart, mediastinum and pleura - C38MaleMāori</v>
      </c>
      <c r="B3135" s="42" t="s">
        <v>2</v>
      </c>
      <c r="C3135" s="43">
        <v>2009</v>
      </c>
      <c r="D3135" s="42" t="s">
        <v>260</v>
      </c>
      <c r="E3135" s="42" t="s">
        <v>5</v>
      </c>
      <c r="F3135" s="42" t="s">
        <v>10</v>
      </c>
      <c r="G3135" s="43">
        <v>1</v>
      </c>
      <c r="H3135" s="193">
        <v>0.3</v>
      </c>
    </row>
    <row r="3136" spans="1:8" x14ac:dyDescent="0.25">
      <c r="A3136" s="25" t="str">
        <f t="shared" si="51"/>
        <v>Reg2009Heart, mediastinum and pleura - C38MaleNon-Māori</v>
      </c>
      <c r="B3136" s="42" t="s">
        <v>2</v>
      </c>
      <c r="C3136" s="43">
        <v>2009</v>
      </c>
      <c r="D3136" s="42" t="s">
        <v>260</v>
      </c>
      <c r="E3136" s="42" t="s">
        <v>5</v>
      </c>
      <c r="F3136" s="42" t="s">
        <v>11</v>
      </c>
      <c r="G3136" s="43">
        <v>3</v>
      </c>
      <c r="H3136" s="193">
        <v>0.1</v>
      </c>
    </row>
    <row r="3137" spans="1:8" x14ac:dyDescent="0.25">
      <c r="A3137" s="25" t="str">
        <f t="shared" si="51"/>
        <v>Reg2009Other respiratory and intrathoracic organs - C39AllSexAllEth</v>
      </c>
      <c r="B3137" s="42" t="s">
        <v>2</v>
      </c>
      <c r="C3137" s="43">
        <v>2009</v>
      </c>
      <c r="D3137" s="42" t="s">
        <v>261</v>
      </c>
      <c r="E3137" s="42" t="s">
        <v>3</v>
      </c>
      <c r="F3137" s="42" t="s">
        <v>12</v>
      </c>
      <c r="G3137" s="43">
        <v>1</v>
      </c>
      <c r="H3137" s="193">
        <v>0</v>
      </c>
    </row>
    <row r="3138" spans="1:8" x14ac:dyDescent="0.25">
      <c r="A3138" s="25" t="str">
        <f t="shared" si="51"/>
        <v>Reg2009Other respiratory and intrathoracic organs - C39AllSexMāori</v>
      </c>
      <c r="B3138" s="42" t="s">
        <v>2</v>
      </c>
      <c r="C3138" s="43">
        <v>2009</v>
      </c>
      <c r="D3138" s="42" t="s">
        <v>261</v>
      </c>
      <c r="E3138" s="42" t="s">
        <v>3</v>
      </c>
      <c r="F3138" s="42" t="s">
        <v>10</v>
      </c>
      <c r="G3138" s="43">
        <v>0</v>
      </c>
      <c r="H3138" s="193">
        <v>0</v>
      </c>
    </row>
    <row r="3139" spans="1:8" x14ac:dyDescent="0.25">
      <c r="A3139" s="25" t="str">
        <f t="shared" si="51"/>
        <v>Reg2009Other respiratory and intrathoracic organs - C39AllSexNon-Māori</v>
      </c>
      <c r="B3139" s="42" t="s">
        <v>2</v>
      </c>
      <c r="C3139" s="43">
        <v>2009</v>
      </c>
      <c r="D3139" s="42" t="s">
        <v>261</v>
      </c>
      <c r="E3139" s="42" t="s">
        <v>3</v>
      </c>
      <c r="F3139" s="42" t="s">
        <v>11</v>
      </c>
      <c r="G3139" s="43">
        <v>1</v>
      </c>
      <c r="H3139" s="193">
        <v>0</v>
      </c>
    </row>
    <row r="3140" spans="1:8" x14ac:dyDescent="0.25">
      <c r="A3140" s="25" t="str">
        <f t="shared" si="51"/>
        <v>Reg2009Other respiratory and intrathoracic organs - C39FemaleAllEth</v>
      </c>
      <c r="B3140" s="42" t="s">
        <v>2</v>
      </c>
      <c r="C3140" s="43">
        <v>2009</v>
      </c>
      <c r="D3140" s="42" t="s">
        <v>261</v>
      </c>
      <c r="E3140" s="42" t="s">
        <v>4</v>
      </c>
      <c r="F3140" s="42" t="s">
        <v>12</v>
      </c>
      <c r="G3140" s="43">
        <v>0</v>
      </c>
      <c r="H3140" s="193">
        <v>0</v>
      </c>
    </row>
    <row r="3141" spans="1:8" x14ac:dyDescent="0.25">
      <c r="A3141" s="25" t="str">
        <f t="shared" si="51"/>
        <v>Reg2009Other respiratory and intrathoracic organs - C39FemaleMāori</v>
      </c>
      <c r="B3141" s="42" t="s">
        <v>2</v>
      </c>
      <c r="C3141" s="43">
        <v>2009</v>
      </c>
      <c r="D3141" s="42" t="s">
        <v>261</v>
      </c>
      <c r="E3141" s="42" t="s">
        <v>4</v>
      </c>
      <c r="F3141" s="42" t="s">
        <v>10</v>
      </c>
      <c r="G3141" s="43">
        <v>0</v>
      </c>
      <c r="H3141" s="193">
        <v>0</v>
      </c>
    </row>
    <row r="3142" spans="1:8" x14ac:dyDescent="0.25">
      <c r="A3142" s="25" t="str">
        <f t="shared" si="51"/>
        <v>Reg2009Other respiratory and intrathoracic organs - C39FemaleNon-Māori</v>
      </c>
      <c r="B3142" s="42" t="s">
        <v>2</v>
      </c>
      <c r="C3142" s="43">
        <v>2009</v>
      </c>
      <c r="D3142" s="42" t="s">
        <v>261</v>
      </c>
      <c r="E3142" s="42" t="s">
        <v>4</v>
      </c>
      <c r="F3142" s="42" t="s">
        <v>11</v>
      </c>
      <c r="G3142" s="43">
        <v>0</v>
      </c>
      <c r="H3142" s="193">
        <v>0</v>
      </c>
    </row>
    <row r="3143" spans="1:8" x14ac:dyDescent="0.25">
      <c r="A3143" s="25" t="str">
        <f t="shared" si="51"/>
        <v>Reg2009Other respiratory and intrathoracic organs - C39MaleAllEth</v>
      </c>
      <c r="B3143" s="42" t="s">
        <v>2</v>
      </c>
      <c r="C3143" s="43">
        <v>2009</v>
      </c>
      <c r="D3143" s="42" t="s">
        <v>261</v>
      </c>
      <c r="E3143" s="42" t="s">
        <v>5</v>
      </c>
      <c r="F3143" s="42" t="s">
        <v>12</v>
      </c>
      <c r="G3143" s="43">
        <v>1</v>
      </c>
      <c r="H3143" s="193">
        <v>0</v>
      </c>
    </row>
    <row r="3144" spans="1:8" x14ac:dyDescent="0.25">
      <c r="A3144" s="25" t="str">
        <f t="shared" si="51"/>
        <v>Reg2009Other respiratory and intrathoracic organs - C39MaleMāori</v>
      </c>
      <c r="B3144" s="42" t="s">
        <v>2</v>
      </c>
      <c r="C3144" s="43">
        <v>2009</v>
      </c>
      <c r="D3144" s="42" t="s">
        <v>261</v>
      </c>
      <c r="E3144" s="42" t="s">
        <v>5</v>
      </c>
      <c r="F3144" s="42" t="s">
        <v>10</v>
      </c>
      <c r="G3144" s="43">
        <v>0</v>
      </c>
      <c r="H3144" s="193">
        <v>0</v>
      </c>
    </row>
    <row r="3145" spans="1:8" x14ac:dyDescent="0.25">
      <c r="A3145" s="25" t="str">
        <f t="shared" si="51"/>
        <v>Reg2009Other respiratory and intrathoracic organs - C39MaleNon-Māori</v>
      </c>
      <c r="B3145" s="42" t="s">
        <v>2</v>
      </c>
      <c r="C3145" s="43">
        <v>2009</v>
      </c>
      <c r="D3145" s="42" t="s">
        <v>261</v>
      </c>
      <c r="E3145" s="42" t="s">
        <v>5</v>
      </c>
      <c r="F3145" s="42" t="s">
        <v>11</v>
      </c>
      <c r="G3145" s="43">
        <v>1</v>
      </c>
      <c r="H3145" s="193">
        <v>0</v>
      </c>
    </row>
    <row r="3146" spans="1:8" x14ac:dyDescent="0.25">
      <c r="A3146" s="25" t="str">
        <f t="shared" si="51"/>
        <v>Reg2009Bone and articular cartilage - C40-C41AllSexAllEth</v>
      </c>
      <c r="B3146" s="42" t="s">
        <v>2</v>
      </c>
      <c r="C3146" s="43">
        <v>2009</v>
      </c>
      <c r="D3146" s="42" t="s">
        <v>262</v>
      </c>
      <c r="E3146" s="42" t="s">
        <v>3</v>
      </c>
      <c r="F3146" s="42" t="s">
        <v>12</v>
      </c>
      <c r="G3146" s="43">
        <v>36</v>
      </c>
      <c r="H3146" s="193">
        <v>0.8</v>
      </c>
    </row>
    <row r="3147" spans="1:8" x14ac:dyDescent="0.25">
      <c r="A3147" s="25" t="str">
        <f t="shared" si="51"/>
        <v>Reg2009Bone and articular cartilage - C40-C41AllSexMāori</v>
      </c>
      <c r="B3147" s="42" t="s">
        <v>2</v>
      </c>
      <c r="C3147" s="43">
        <v>2009</v>
      </c>
      <c r="D3147" s="42" t="s">
        <v>262</v>
      </c>
      <c r="E3147" s="42" t="s">
        <v>3</v>
      </c>
      <c r="F3147" s="42" t="s">
        <v>10</v>
      </c>
      <c r="G3147" s="43">
        <v>6</v>
      </c>
      <c r="H3147" s="193">
        <v>0.9</v>
      </c>
    </row>
    <row r="3148" spans="1:8" x14ac:dyDescent="0.25">
      <c r="A3148" s="25" t="str">
        <f t="shared" si="51"/>
        <v>Reg2009Bone and articular cartilage - C40-C41AllSexNon-Māori</v>
      </c>
      <c r="B3148" s="42" t="s">
        <v>2</v>
      </c>
      <c r="C3148" s="43">
        <v>2009</v>
      </c>
      <c r="D3148" s="42" t="s">
        <v>262</v>
      </c>
      <c r="E3148" s="42" t="s">
        <v>3</v>
      </c>
      <c r="F3148" s="42" t="s">
        <v>11</v>
      </c>
      <c r="G3148" s="43">
        <v>30</v>
      </c>
      <c r="H3148" s="193">
        <v>0.8</v>
      </c>
    </row>
    <row r="3149" spans="1:8" x14ac:dyDescent="0.25">
      <c r="A3149" s="25" t="str">
        <f t="shared" si="51"/>
        <v>Reg2009Bone and articular cartilage - C40-C41FemaleAllEth</v>
      </c>
      <c r="B3149" s="42" t="s">
        <v>2</v>
      </c>
      <c r="C3149" s="43">
        <v>2009</v>
      </c>
      <c r="D3149" s="42" t="s">
        <v>262</v>
      </c>
      <c r="E3149" s="42" t="s">
        <v>4</v>
      </c>
      <c r="F3149" s="42" t="s">
        <v>12</v>
      </c>
      <c r="G3149" s="43">
        <v>14</v>
      </c>
      <c r="H3149" s="193">
        <v>0.6</v>
      </c>
    </row>
    <row r="3150" spans="1:8" x14ac:dyDescent="0.25">
      <c r="A3150" s="25" t="str">
        <f t="shared" si="51"/>
        <v>Reg2009Bone and articular cartilage - C40-C41FemaleMāori</v>
      </c>
      <c r="B3150" s="42" t="s">
        <v>2</v>
      </c>
      <c r="C3150" s="43">
        <v>2009</v>
      </c>
      <c r="D3150" s="42" t="s">
        <v>262</v>
      </c>
      <c r="E3150" s="42" t="s">
        <v>4</v>
      </c>
      <c r="F3150" s="42" t="s">
        <v>10</v>
      </c>
      <c r="G3150" s="43">
        <v>2</v>
      </c>
      <c r="H3150" s="193">
        <v>0.5</v>
      </c>
    </row>
    <row r="3151" spans="1:8" x14ac:dyDescent="0.25">
      <c r="A3151" s="25" t="str">
        <f t="shared" si="51"/>
        <v>Reg2009Bone and articular cartilage - C40-C41FemaleNon-Māori</v>
      </c>
      <c r="B3151" s="42" t="s">
        <v>2</v>
      </c>
      <c r="C3151" s="43">
        <v>2009</v>
      </c>
      <c r="D3151" s="42" t="s">
        <v>262</v>
      </c>
      <c r="E3151" s="42" t="s">
        <v>4</v>
      </c>
      <c r="F3151" s="42" t="s">
        <v>11</v>
      </c>
      <c r="G3151" s="43">
        <v>12</v>
      </c>
      <c r="H3151" s="193">
        <v>0.6</v>
      </c>
    </row>
    <row r="3152" spans="1:8" x14ac:dyDescent="0.25">
      <c r="A3152" s="25" t="str">
        <f t="shared" si="51"/>
        <v>Reg2009Bone and articular cartilage - C40-C41MaleAllEth</v>
      </c>
      <c r="B3152" s="42" t="s">
        <v>2</v>
      </c>
      <c r="C3152" s="43">
        <v>2009</v>
      </c>
      <c r="D3152" s="42" t="s">
        <v>262</v>
      </c>
      <c r="E3152" s="42" t="s">
        <v>5</v>
      </c>
      <c r="F3152" s="42" t="s">
        <v>12</v>
      </c>
      <c r="G3152" s="43">
        <v>22</v>
      </c>
      <c r="H3152" s="193">
        <v>1</v>
      </c>
    </row>
    <row r="3153" spans="1:8" x14ac:dyDescent="0.25">
      <c r="A3153" s="25" t="str">
        <f t="shared" si="51"/>
        <v>Reg2009Bone and articular cartilage - C40-C41MaleMāori</v>
      </c>
      <c r="B3153" s="42" t="s">
        <v>2</v>
      </c>
      <c r="C3153" s="43">
        <v>2009</v>
      </c>
      <c r="D3153" s="42" t="s">
        <v>262</v>
      </c>
      <c r="E3153" s="42" t="s">
        <v>5</v>
      </c>
      <c r="F3153" s="42" t="s">
        <v>10</v>
      </c>
      <c r="G3153" s="43">
        <v>4</v>
      </c>
      <c r="H3153" s="193">
        <v>1.3</v>
      </c>
    </row>
    <row r="3154" spans="1:8" x14ac:dyDescent="0.25">
      <c r="A3154" s="25" t="str">
        <f t="shared" si="51"/>
        <v>Reg2009Bone and articular cartilage - C40-C41MaleNon-Māori</v>
      </c>
      <c r="B3154" s="42" t="s">
        <v>2</v>
      </c>
      <c r="C3154" s="43">
        <v>2009</v>
      </c>
      <c r="D3154" s="42" t="s">
        <v>262</v>
      </c>
      <c r="E3154" s="42" t="s">
        <v>5</v>
      </c>
      <c r="F3154" s="42" t="s">
        <v>11</v>
      </c>
      <c r="G3154" s="43">
        <v>18</v>
      </c>
      <c r="H3154" s="193">
        <v>1</v>
      </c>
    </row>
    <row r="3155" spans="1:8" x14ac:dyDescent="0.25">
      <c r="A3155" s="25" t="str">
        <f t="shared" si="51"/>
        <v>Reg2009Skin - C43-C44AllSexAllEth</v>
      </c>
      <c r="B3155" s="42" t="s">
        <v>2</v>
      </c>
      <c r="C3155" s="43">
        <v>2009</v>
      </c>
      <c r="D3155" s="42" t="s">
        <v>65</v>
      </c>
      <c r="E3155" s="42" t="s">
        <v>3</v>
      </c>
      <c r="F3155" s="42" t="s">
        <v>12</v>
      </c>
      <c r="G3155" s="43">
        <v>2309</v>
      </c>
      <c r="H3155" s="193">
        <v>39.299999999999997</v>
      </c>
    </row>
    <row r="3156" spans="1:8" x14ac:dyDescent="0.25">
      <c r="A3156" s="25" t="str">
        <f t="shared" si="51"/>
        <v>Reg2009Skin - C43-C44AllSexMāori</v>
      </c>
      <c r="B3156" s="42" t="s">
        <v>2</v>
      </c>
      <c r="C3156" s="43">
        <v>2009</v>
      </c>
      <c r="D3156" s="42" t="s">
        <v>65</v>
      </c>
      <c r="E3156" s="42" t="s">
        <v>3</v>
      </c>
      <c r="F3156" s="42" t="s">
        <v>10</v>
      </c>
      <c r="G3156" s="43">
        <v>29</v>
      </c>
      <c r="H3156" s="193">
        <v>6.7</v>
      </c>
    </row>
    <row r="3157" spans="1:8" x14ac:dyDescent="0.25">
      <c r="A3157" s="25" t="str">
        <f t="shared" si="51"/>
        <v>Reg2009Skin - C43-C44AllSexNon-Māori</v>
      </c>
      <c r="B3157" s="42" t="s">
        <v>2</v>
      </c>
      <c r="C3157" s="43">
        <v>2009</v>
      </c>
      <c r="D3157" s="42" t="s">
        <v>65</v>
      </c>
      <c r="E3157" s="42" t="s">
        <v>3</v>
      </c>
      <c r="F3157" s="42" t="s">
        <v>11</v>
      </c>
      <c r="G3157" s="43">
        <v>2280</v>
      </c>
      <c r="H3157" s="193">
        <v>42.6</v>
      </c>
    </row>
    <row r="3158" spans="1:8" x14ac:dyDescent="0.25">
      <c r="A3158" s="25" t="str">
        <f t="shared" si="51"/>
        <v>Reg2009Skin - C43-C44FemaleAllEth</v>
      </c>
      <c r="B3158" s="42" t="s">
        <v>2</v>
      </c>
      <c r="C3158" s="43">
        <v>2009</v>
      </c>
      <c r="D3158" s="42" t="s">
        <v>65</v>
      </c>
      <c r="E3158" s="42" t="s">
        <v>4</v>
      </c>
      <c r="F3158" s="42" t="s">
        <v>12</v>
      </c>
      <c r="G3158" s="43">
        <v>1054</v>
      </c>
      <c r="H3158" s="193">
        <v>34.700000000000003</v>
      </c>
    </row>
    <row r="3159" spans="1:8" x14ac:dyDescent="0.25">
      <c r="A3159" s="25" t="str">
        <f t="shared" si="51"/>
        <v>Reg2009Skin - C43-C44FemaleMāori</v>
      </c>
      <c r="B3159" s="42" t="s">
        <v>2</v>
      </c>
      <c r="C3159" s="43">
        <v>2009</v>
      </c>
      <c r="D3159" s="42" t="s">
        <v>65</v>
      </c>
      <c r="E3159" s="42" t="s">
        <v>4</v>
      </c>
      <c r="F3159" s="42" t="s">
        <v>10</v>
      </c>
      <c r="G3159" s="43">
        <v>10</v>
      </c>
      <c r="H3159" s="193">
        <v>3.7</v>
      </c>
    </row>
    <row r="3160" spans="1:8" x14ac:dyDescent="0.25">
      <c r="A3160" s="25" t="str">
        <f t="shared" si="51"/>
        <v>Reg2009Skin - C43-C44FemaleNon-Māori</v>
      </c>
      <c r="B3160" s="42" t="s">
        <v>2</v>
      </c>
      <c r="C3160" s="43">
        <v>2009</v>
      </c>
      <c r="D3160" s="42" t="s">
        <v>65</v>
      </c>
      <c r="E3160" s="42" t="s">
        <v>4</v>
      </c>
      <c r="F3160" s="42" t="s">
        <v>11</v>
      </c>
      <c r="G3160" s="43">
        <v>1044</v>
      </c>
      <c r="H3160" s="193">
        <v>38</v>
      </c>
    </row>
    <row r="3161" spans="1:8" x14ac:dyDescent="0.25">
      <c r="A3161" s="25" t="str">
        <f t="shared" si="51"/>
        <v>Reg2009Skin - C43-C44MaleAllEth</v>
      </c>
      <c r="B3161" s="42" t="s">
        <v>2</v>
      </c>
      <c r="C3161" s="43">
        <v>2009</v>
      </c>
      <c r="D3161" s="42" t="s">
        <v>65</v>
      </c>
      <c r="E3161" s="42" t="s">
        <v>5</v>
      </c>
      <c r="F3161" s="42" t="s">
        <v>12</v>
      </c>
      <c r="G3161" s="43">
        <v>1255</v>
      </c>
      <c r="H3161" s="193">
        <v>44.8</v>
      </c>
    </row>
    <row r="3162" spans="1:8" x14ac:dyDescent="0.25">
      <c r="A3162" s="25" t="str">
        <f t="shared" si="51"/>
        <v>Reg2009Skin - C43-C44MaleMāori</v>
      </c>
      <c r="B3162" s="42" t="s">
        <v>2</v>
      </c>
      <c r="C3162" s="43">
        <v>2009</v>
      </c>
      <c r="D3162" s="42" t="s">
        <v>65</v>
      </c>
      <c r="E3162" s="42" t="s">
        <v>5</v>
      </c>
      <c r="F3162" s="42" t="s">
        <v>10</v>
      </c>
      <c r="G3162" s="43">
        <v>19</v>
      </c>
      <c r="H3162" s="193">
        <v>10.5</v>
      </c>
    </row>
    <row r="3163" spans="1:8" x14ac:dyDescent="0.25">
      <c r="A3163" s="25" t="str">
        <f t="shared" si="51"/>
        <v>Reg2009Skin - C43-C44MaleNon-Māori</v>
      </c>
      <c r="B3163" s="42" t="s">
        <v>2</v>
      </c>
      <c r="C3163" s="43">
        <v>2009</v>
      </c>
      <c r="D3163" s="42" t="s">
        <v>65</v>
      </c>
      <c r="E3163" s="42" t="s">
        <v>5</v>
      </c>
      <c r="F3163" s="42" t="s">
        <v>11</v>
      </c>
      <c r="G3163" s="43">
        <v>1236</v>
      </c>
      <c r="H3163" s="193">
        <v>48.1</v>
      </c>
    </row>
    <row r="3164" spans="1:8" x14ac:dyDescent="0.25">
      <c r="A3164" s="25" t="str">
        <f t="shared" si="51"/>
        <v>Reg2009Chapter - Bone and articular cartilage - C40-C41AllSexAllEth</v>
      </c>
      <c r="B3164" s="42" t="s">
        <v>2</v>
      </c>
      <c r="C3164" s="43">
        <v>2009</v>
      </c>
      <c r="D3164" s="42" t="s">
        <v>342</v>
      </c>
      <c r="E3164" s="42" t="s">
        <v>3</v>
      </c>
      <c r="F3164" s="42" t="s">
        <v>12</v>
      </c>
      <c r="G3164" s="43">
        <v>36</v>
      </c>
      <c r="H3164" s="193">
        <v>0.8</v>
      </c>
    </row>
    <row r="3165" spans="1:8" x14ac:dyDescent="0.25">
      <c r="A3165" s="25" t="str">
        <f t="shared" si="51"/>
        <v>Reg2009Chapter - Bone and articular cartilage - C40-C41AllSexMāori</v>
      </c>
      <c r="B3165" s="42" t="s">
        <v>2</v>
      </c>
      <c r="C3165" s="43">
        <v>2009</v>
      </c>
      <c r="D3165" s="42" t="s">
        <v>342</v>
      </c>
      <c r="E3165" s="42" t="s">
        <v>3</v>
      </c>
      <c r="F3165" s="42" t="s">
        <v>10</v>
      </c>
      <c r="G3165" s="43">
        <v>6</v>
      </c>
      <c r="H3165" s="193">
        <v>0.9</v>
      </c>
    </row>
    <row r="3166" spans="1:8" x14ac:dyDescent="0.25">
      <c r="A3166" s="25" t="str">
        <f t="shared" si="51"/>
        <v>Reg2009Chapter - Bone and articular cartilage - C40-C41AllSexNon-Māori</v>
      </c>
      <c r="B3166" s="42" t="s">
        <v>2</v>
      </c>
      <c r="C3166" s="43">
        <v>2009</v>
      </c>
      <c r="D3166" s="42" t="s">
        <v>342</v>
      </c>
      <c r="E3166" s="42" t="s">
        <v>3</v>
      </c>
      <c r="F3166" s="42" t="s">
        <v>11</v>
      </c>
      <c r="G3166" s="43">
        <v>30</v>
      </c>
      <c r="H3166" s="193">
        <v>0.8</v>
      </c>
    </row>
    <row r="3167" spans="1:8" x14ac:dyDescent="0.25">
      <c r="A3167" s="25" t="str">
        <f t="shared" si="51"/>
        <v>Reg2009Chapter - Bone and articular cartilage - C40-C41FemaleAllEth</v>
      </c>
      <c r="B3167" s="42" t="s">
        <v>2</v>
      </c>
      <c r="C3167" s="43">
        <v>2009</v>
      </c>
      <c r="D3167" s="42" t="s">
        <v>342</v>
      </c>
      <c r="E3167" s="42" t="s">
        <v>4</v>
      </c>
      <c r="F3167" s="42" t="s">
        <v>12</v>
      </c>
      <c r="G3167" s="43">
        <v>14</v>
      </c>
      <c r="H3167" s="193">
        <v>0.6</v>
      </c>
    </row>
    <row r="3168" spans="1:8" x14ac:dyDescent="0.25">
      <c r="A3168" s="25" t="str">
        <f t="shared" si="51"/>
        <v>Reg2009Chapter - Bone and articular cartilage - C40-C41FemaleMāori</v>
      </c>
      <c r="B3168" s="42" t="s">
        <v>2</v>
      </c>
      <c r="C3168" s="43">
        <v>2009</v>
      </c>
      <c r="D3168" s="42" t="s">
        <v>342</v>
      </c>
      <c r="E3168" s="42" t="s">
        <v>4</v>
      </c>
      <c r="F3168" s="42" t="s">
        <v>10</v>
      </c>
      <c r="G3168" s="43">
        <v>2</v>
      </c>
      <c r="H3168" s="193">
        <v>0.5</v>
      </c>
    </row>
    <row r="3169" spans="1:8" x14ac:dyDescent="0.25">
      <c r="A3169" s="25" t="str">
        <f t="shared" si="51"/>
        <v>Reg2009Chapter - Bone and articular cartilage - C40-C41FemaleNon-Māori</v>
      </c>
      <c r="B3169" s="42" t="s">
        <v>2</v>
      </c>
      <c r="C3169" s="43">
        <v>2009</v>
      </c>
      <c r="D3169" s="42" t="s">
        <v>342</v>
      </c>
      <c r="E3169" s="42" t="s">
        <v>4</v>
      </c>
      <c r="F3169" s="42" t="s">
        <v>11</v>
      </c>
      <c r="G3169" s="43">
        <v>12</v>
      </c>
      <c r="H3169" s="193">
        <v>0.6</v>
      </c>
    </row>
    <row r="3170" spans="1:8" x14ac:dyDescent="0.25">
      <c r="A3170" s="25" t="str">
        <f t="shared" si="51"/>
        <v>Reg2009Chapter - Bone and articular cartilage - C40-C41MaleAllEth</v>
      </c>
      <c r="B3170" s="42" t="s">
        <v>2</v>
      </c>
      <c r="C3170" s="43">
        <v>2009</v>
      </c>
      <c r="D3170" s="42" t="s">
        <v>342</v>
      </c>
      <c r="E3170" s="42" t="s">
        <v>5</v>
      </c>
      <c r="F3170" s="42" t="s">
        <v>12</v>
      </c>
      <c r="G3170" s="43">
        <v>22</v>
      </c>
      <c r="H3170" s="193">
        <v>1</v>
      </c>
    </row>
    <row r="3171" spans="1:8" x14ac:dyDescent="0.25">
      <c r="A3171" s="25" t="str">
        <f t="shared" si="51"/>
        <v>Reg2009Chapter - Bone and articular cartilage - C40-C41MaleMāori</v>
      </c>
      <c r="B3171" s="42" t="s">
        <v>2</v>
      </c>
      <c r="C3171" s="43">
        <v>2009</v>
      </c>
      <c r="D3171" s="42" t="s">
        <v>342</v>
      </c>
      <c r="E3171" s="42" t="s">
        <v>5</v>
      </c>
      <c r="F3171" s="42" t="s">
        <v>10</v>
      </c>
      <c r="G3171" s="43">
        <v>4</v>
      </c>
      <c r="H3171" s="193">
        <v>1.3</v>
      </c>
    </row>
    <row r="3172" spans="1:8" x14ac:dyDescent="0.25">
      <c r="A3172" s="25" t="str">
        <f t="shared" si="51"/>
        <v>Reg2009Chapter - Bone and articular cartilage - C40-C41MaleNon-Māori</v>
      </c>
      <c r="B3172" s="42" t="s">
        <v>2</v>
      </c>
      <c r="C3172" s="43">
        <v>2009</v>
      </c>
      <c r="D3172" s="42" t="s">
        <v>342</v>
      </c>
      <c r="E3172" s="42" t="s">
        <v>5</v>
      </c>
      <c r="F3172" s="42" t="s">
        <v>11</v>
      </c>
      <c r="G3172" s="43">
        <v>18</v>
      </c>
      <c r="H3172" s="193">
        <v>1</v>
      </c>
    </row>
    <row r="3173" spans="1:8" x14ac:dyDescent="0.25">
      <c r="A3173" s="25" t="str">
        <f t="shared" si="51"/>
        <v>Reg2009Melanoma - C43AllSexAllEth</v>
      </c>
      <c r="B3173" s="42" t="s">
        <v>2</v>
      </c>
      <c r="C3173" s="43">
        <v>2009</v>
      </c>
      <c r="D3173" s="42" t="s">
        <v>28</v>
      </c>
      <c r="E3173" s="42" t="s">
        <v>3</v>
      </c>
      <c r="F3173" s="42" t="s">
        <v>12</v>
      </c>
      <c r="G3173" s="43">
        <v>2212</v>
      </c>
      <c r="H3173" s="193">
        <v>37.9</v>
      </c>
    </row>
    <row r="3174" spans="1:8" x14ac:dyDescent="0.25">
      <c r="A3174" s="25" t="str">
        <f t="shared" si="51"/>
        <v>Reg2009Melanoma - C43AllSexMāori</v>
      </c>
      <c r="B3174" s="42" t="s">
        <v>2</v>
      </c>
      <c r="C3174" s="43">
        <v>2009</v>
      </c>
      <c r="D3174" s="42" t="s">
        <v>28</v>
      </c>
      <c r="E3174" s="42" t="s">
        <v>3</v>
      </c>
      <c r="F3174" s="42" t="s">
        <v>10</v>
      </c>
      <c r="G3174" s="43">
        <v>21</v>
      </c>
      <c r="H3174" s="193">
        <v>4.5</v>
      </c>
    </row>
    <row r="3175" spans="1:8" x14ac:dyDescent="0.25">
      <c r="A3175" s="25" t="str">
        <f t="shared" ref="A3175:A3238" si="52">B3175&amp;C3175&amp;D3175&amp;E3175&amp;F3175</f>
        <v>Reg2009Melanoma - C43AllSexNon-Māori</v>
      </c>
      <c r="B3175" s="42" t="s">
        <v>2</v>
      </c>
      <c r="C3175" s="43">
        <v>2009</v>
      </c>
      <c r="D3175" s="42" t="s">
        <v>28</v>
      </c>
      <c r="E3175" s="42" t="s">
        <v>3</v>
      </c>
      <c r="F3175" s="42" t="s">
        <v>11</v>
      </c>
      <c r="G3175" s="43">
        <v>2191</v>
      </c>
      <c r="H3175" s="193">
        <v>41.2</v>
      </c>
    </row>
    <row r="3176" spans="1:8" x14ac:dyDescent="0.25">
      <c r="A3176" s="25" t="str">
        <f t="shared" si="52"/>
        <v>Reg2009Melanoma - C43FemaleAllEth</v>
      </c>
      <c r="B3176" s="42" t="s">
        <v>2</v>
      </c>
      <c r="C3176" s="43">
        <v>2009</v>
      </c>
      <c r="D3176" s="42" t="s">
        <v>28</v>
      </c>
      <c r="E3176" s="42" t="s">
        <v>4</v>
      </c>
      <c r="F3176" s="42" t="s">
        <v>12</v>
      </c>
      <c r="G3176" s="43">
        <v>1015</v>
      </c>
      <c r="H3176" s="193">
        <v>33.700000000000003</v>
      </c>
    </row>
    <row r="3177" spans="1:8" x14ac:dyDescent="0.25">
      <c r="A3177" s="25" t="str">
        <f t="shared" si="52"/>
        <v>Reg2009Melanoma - C43FemaleMāori</v>
      </c>
      <c r="B3177" s="42" t="s">
        <v>2</v>
      </c>
      <c r="C3177" s="43">
        <v>2009</v>
      </c>
      <c r="D3177" s="42" t="s">
        <v>28</v>
      </c>
      <c r="E3177" s="42" t="s">
        <v>4</v>
      </c>
      <c r="F3177" s="42" t="s">
        <v>10</v>
      </c>
      <c r="G3177" s="43">
        <v>9</v>
      </c>
      <c r="H3177" s="193">
        <v>3.2</v>
      </c>
    </row>
    <row r="3178" spans="1:8" x14ac:dyDescent="0.25">
      <c r="A3178" s="25" t="str">
        <f t="shared" si="52"/>
        <v>Reg2009Melanoma - C43FemaleNon-Māori</v>
      </c>
      <c r="B3178" s="42" t="s">
        <v>2</v>
      </c>
      <c r="C3178" s="43">
        <v>2009</v>
      </c>
      <c r="D3178" s="42" t="s">
        <v>28</v>
      </c>
      <c r="E3178" s="42" t="s">
        <v>4</v>
      </c>
      <c r="F3178" s="42" t="s">
        <v>11</v>
      </c>
      <c r="G3178" s="43">
        <v>1006</v>
      </c>
      <c r="H3178" s="193">
        <v>36.9</v>
      </c>
    </row>
    <row r="3179" spans="1:8" x14ac:dyDescent="0.25">
      <c r="A3179" s="25" t="str">
        <f t="shared" si="52"/>
        <v>Reg2009Melanoma - C43MaleAllEth</v>
      </c>
      <c r="B3179" s="42" t="s">
        <v>2</v>
      </c>
      <c r="C3179" s="43">
        <v>2009</v>
      </c>
      <c r="D3179" s="42" t="s">
        <v>28</v>
      </c>
      <c r="E3179" s="42" t="s">
        <v>5</v>
      </c>
      <c r="F3179" s="42" t="s">
        <v>12</v>
      </c>
      <c r="G3179" s="43">
        <v>1197</v>
      </c>
      <c r="H3179" s="193">
        <v>43</v>
      </c>
    </row>
    <row r="3180" spans="1:8" x14ac:dyDescent="0.25">
      <c r="A3180" s="25" t="str">
        <f t="shared" si="52"/>
        <v>Reg2009Melanoma - C43MaleMāori</v>
      </c>
      <c r="B3180" s="42" t="s">
        <v>2</v>
      </c>
      <c r="C3180" s="43">
        <v>2009</v>
      </c>
      <c r="D3180" s="42" t="s">
        <v>28</v>
      </c>
      <c r="E3180" s="42" t="s">
        <v>5</v>
      </c>
      <c r="F3180" s="42" t="s">
        <v>10</v>
      </c>
      <c r="G3180" s="43">
        <v>12</v>
      </c>
      <c r="H3180" s="193">
        <v>6.1</v>
      </c>
    </row>
    <row r="3181" spans="1:8" x14ac:dyDescent="0.25">
      <c r="A3181" s="25" t="str">
        <f t="shared" si="52"/>
        <v>Reg2009Melanoma - C43MaleNon-Māori</v>
      </c>
      <c r="B3181" s="42" t="s">
        <v>2</v>
      </c>
      <c r="C3181" s="43">
        <v>2009</v>
      </c>
      <c r="D3181" s="42" t="s">
        <v>28</v>
      </c>
      <c r="E3181" s="42" t="s">
        <v>5</v>
      </c>
      <c r="F3181" s="42" t="s">
        <v>11</v>
      </c>
      <c r="G3181" s="43">
        <v>1185</v>
      </c>
      <c r="H3181" s="193">
        <v>46.4</v>
      </c>
    </row>
    <row r="3182" spans="1:8" x14ac:dyDescent="0.25">
      <c r="A3182" s="25" t="str">
        <f t="shared" si="52"/>
        <v>Reg2009Non-melanoma - C44AllSexAllEth</v>
      </c>
      <c r="B3182" s="42" t="s">
        <v>2</v>
      </c>
      <c r="C3182" s="43">
        <v>2009</v>
      </c>
      <c r="D3182" s="42" t="s">
        <v>263</v>
      </c>
      <c r="E3182" s="42" t="s">
        <v>3</v>
      </c>
      <c r="F3182" s="42" t="s">
        <v>12</v>
      </c>
      <c r="G3182" s="43">
        <v>97</v>
      </c>
      <c r="H3182" s="193">
        <v>1.4</v>
      </c>
    </row>
    <row r="3183" spans="1:8" x14ac:dyDescent="0.25">
      <c r="A3183" s="25" t="str">
        <f t="shared" si="52"/>
        <v>Reg2009Non-melanoma - C44AllSexMāori</v>
      </c>
      <c r="B3183" s="42" t="s">
        <v>2</v>
      </c>
      <c r="C3183" s="43">
        <v>2009</v>
      </c>
      <c r="D3183" s="42" t="s">
        <v>263</v>
      </c>
      <c r="E3183" s="42" t="s">
        <v>3</v>
      </c>
      <c r="F3183" s="42" t="s">
        <v>10</v>
      </c>
      <c r="G3183" s="43">
        <v>8</v>
      </c>
      <c r="H3183" s="193">
        <v>2.2000000000000002</v>
      </c>
    </row>
    <row r="3184" spans="1:8" x14ac:dyDescent="0.25">
      <c r="A3184" s="25" t="str">
        <f t="shared" si="52"/>
        <v>Reg2009Non-melanoma - C44AllSexNon-Māori</v>
      </c>
      <c r="B3184" s="42" t="s">
        <v>2</v>
      </c>
      <c r="C3184" s="43">
        <v>2009</v>
      </c>
      <c r="D3184" s="42" t="s">
        <v>263</v>
      </c>
      <c r="E3184" s="42" t="s">
        <v>3</v>
      </c>
      <c r="F3184" s="42" t="s">
        <v>11</v>
      </c>
      <c r="G3184" s="43">
        <v>89</v>
      </c>
      <c r="H3184" s="193">
        <v>1.4</v>
      </c>
    </row>
    <row r="3185" spans="1:8" x14ac:dyDescent="0.25">
      <c r="A3185" s="25" t="str">
        <f t="shared" si="52"/>
        <v>Reg2009Non-melanoma - C44FemaleAllEth</v>
      </c>
      <c r="B3185" s="42" t="s">
        <v>2</v>
      </c>
      <c r="C3185" s="43">
        <v>2009</v>
      </c>
      <c r="D3185" s="42" t="s">
        <v>263</v>
      </c>
      <c r="E3185" s="42" t="s">
        <v>4</v>
      </c>
      <c r="F3185" s="42" t="s">
        <v>12</v>
      </c>
      <c r="G3185" s="43">
        <v>39</v>
      </c>
      <c r="H3185" s="193">
        <v>1</v>
      </c>
    </row>
    <row r="3186" spans="1:8" x14ac:dyDescent="0.25">
      <c r="A3186" s="25" t="str">
        <f t="shared" si="52"/>
        <v>Reg2009Non-melanoma - C44FemaleMāori</v>
      </c>
      <c r="B3186" s="42" t="s">
        <v>2</v>
      </c>
      <c r="C3186" s="43">
        <v>2009</v>
      </c>
      <c r="D3186" s="42" t="s">
        <v>263</v>
      </c>
      <c r="E3186" s="42" t="s">
        <v>4</v>
      </c>
      <c r="F3186" s="42" t="s">
        <v>10</v>
      </c>
      <c r="G3186" s="43">
        <v>1</v>
      </c>
      <c r="H3186" s="193">
        <v>0.5</v>
      </c>
    </row>
    <row r="3187" spans="1:8" x14ac:dyDescent="0.25">
      <c r="A3187" s="25" t="str">
        <f t="shared" si="52"/>
        <v>Reg2009Non-melanoma - C44FemaleNon-Māori</v>
      </c>
      <c r="B3187" s="42" t="s">
        <v>2</v>
      </c>
      <c r="C3187" s="43">
        <v>2009</v>
      </c>
      <c r="D3187" s="42" t="s">
        <v>263</v>
      </c>
      <c r="E3187" s="42" t="s">
        <v>4</v>
      </c>
      <c r="F3187" s="42" t="s">
        <v>11</v>
      </c>
      <c r="G3187" s="43">
        <v>38</v>
      </c>
      <c r="H3187" s="193">
        <v>1.1000000000000001</v>
      </c>
    </row>
    <row r="3188" spans="1:8" x14ac:dyDescent="0.25">
      <c r="A3188" s="25" t="str">
        <f t="shared" si="52"/>
        <v>Reg2009Non-melanoma - C44MaleAllEth</v>
      </c>
      <c r="B3188" s="42" t="s">
        <v>2</v>
      </c>
      <c r="C3188" s="43">
        <v>2009</v>
      </c>
      <c r="D3188" s="42" t="s">
        <v>263</v>
      </c>
      <c r="E3188" s="42" t="s">
        <v>5</v>
      </c>
      <c r="F3188" s="42" t="s">
        <v>12</v>
      </c>
      <c r="G3188" s="43">
        <v>58</v>
      </c>
      <c r="H3188" s="193">
        <v>1.9</v>
      </c>
    </row>
    <row r="3189" spans="1:8" x14ac:dyDescent="0.25">
      <c r="A3189" s="25" t="str">
        <f t="shared" si="52"/>
        <v>Reg2009Non-melanoma - C44MaleMāori</v>
      </c>
      <c r="B3189" s="42" t="s">
        <v>2</v>
      </c>
      <c r="C3189" s="43">
        <v>2009</v>
      </c>
      <c r="D3189" s="42" t="s">
        <v>263</v>
      </c>
      <c r="E3189" s="42" t="s">
        <v>5</v>
      </c>
      <c r="F3189" s="42" t="s">
        <v>10</v>
      </c>
      <c r="G3189" s="43">
        <v>7</v>
      </c>
      <c r="H3189" s="193">
        <v>4.4000000000000004</v>
      </c>
    </row>
    <row r="3190" spans="1:8" x14ac:dyDescent="0.25">
      <c r="A3190" s="25" t="str">
        <f t="shared" si="52"/>
        <v>Reg2009Non-melanoma - C44MaleNon-Māori</v>
      </c>
      <c r="B3190" s="42" t="s">
        <v>2</v>
      </c>
      <c r="C3190" s="43">
        <v>2009</v>
      </c>
      <c r="D3190" s="42" t="s">
        <v>263</v>
      </c>
      <c r="E3190" s="42" t="s">
        <v>5</v>
      </c>
      <c r="F3190" s="42" t="s">
        <v>11</v>
      </c>
      <c r="G3190" s="43">
        <v>51</v>
      </c>
      <c r="H3190" s="193">
        <v>1.7</v>
      </c>
    </row>
    <row r="3191" spans="1:8" x14ac:dyDescent="0.25">
      <c r="A3191" s="25" t="str">
        <f t="shared" si="52"/>
        <v>Reg2009Mesothelial and soft tissue - C45-C49AllSexAllEth</v>
      </c>
      <c r="B3191" s="42" t="s">
        <v>2</v>
      </c>
      <c r="C3191" s="43">
        <v>2009</v>
      </c>
      <c r="D3191" s="42" t="s">
        <v>264</v>
      </c>
      <c r="E3191" s="42" t="s">
        <v>3</v>
      </c>
      <c r="F3191" s="42" t="s">
        <v>12</v>
      </c>
      <c r="G3191" s="43">
        <v>246</v>
      </c>
      <c r="H3191" s="193">
        <v>4.2</v>
      </c>
    </row>
    <row r="3192" spans="1:8" x14ac:dyDescent="0.25">
      <c r="A3192" s="25" t="str">
        <f t="shared" si="52"/>
        <v>Reg2009Mesothelial and soft tissue - C45-C49AllSexMāori</v>
      </c>
      <c r="B3192" s="42" t="s">
        <v>2</v>
      </c>
      <c r="C3192" s="43">
        <v>2009</v>
      </c>
      <c r="D3192" s="42" t="s">
        <v>264</v>
      </c>
      <c r="E3192" s="42" t="s">
        <v>3</v>
      </c>
      <c r="F3192" s="42" t="s">
        <v>10</v>
      </c>
      <c r="G3192" s="43">
        <v>29</v>
      </c>
      <c r="H3192" s="193">
        <v>5.6</v>
      </c>
    </row>
    <row r="3193" spans="1:8" x14ac:dyDescent="0.25">
      <c r="A3193" s="25" t="str">
        <f t="shared" si="52"/>
        <v>Reg2009Mesothelial and soft tissue - C45-C49AllSexNon-Māori</v>
      </c>
      <c r="B3193" s="42" t="s">
        <v>2</v>
      </c>
      <c r="C3193" s="43">
        <v>2009</v>
      </c>
      <c r="D3193" s="42" t="s">
        <v>264</v>
      </c>
      <c r="E3193" s="42" t="s">
        <v>3</v>
      </c>
      <c r="F3193" s="42" t="s">
        <v>11</v>
      </c>
      <c r="G3193" s="43">
        <v>217</v>
      </c>
      <c r="H3193" s="193">
        <v>4</v>
      </c>
    </row>
    <row r="3194" spans="1:8" x14ac:dyDescent="0.25">
      <c r="A3194" s="25" t="str">
        <f t="shared" si="52"/>
        <v>Reg2009Mesothelial and soft tissue - C45-C49FemaleAllEth</v>
      </c>
      <c r="B3194" s="42" t="s">
        <v>2</v>
      </c>
      <c r="C3194" s="43">
        <v>2009</v>
      </c>
      <c r="D3194" s="42" t="s">
        <v>264</v>
      </c>
      <c r="E3194" s="42" t="s">
        <v>4</v>
      </c>
      <c r="F3194" s="42" t="s">
        <v>12</v>
      </c>
      <c r="G3194" s="43">
        <v>95</v>
      </c>
      <c r="H3194" s="193">
        <v>3.2</v>
      </c>
    </row>
    <row r="3195" spans="1:8" x14ac:dyDescent="0.25">
      <c r="A3195" s="25" t="str">
        <f t="shared" si="52"/>
        <v>Reg2009Mesothelial and soft tissue - C45-C49FemaleMāori</v>
      </c>
      <c r="B3195" s="42" t="s">
        <v>2</v>
      </c>
      <c r="C3195" s="43">
        <v>2009</v>
      </c>
      <c r="D3195" s="42" t="s">
        <v>264</v>
      </c>
      <c r="E3195" s="42" t="s">
        <v>4</v>
      </c>
      <c r="F3195" s="42" t="s">
        <v>10</v>
      </c>
      <c r="G3195" s="43">
        <v>10</v>
      </c>
      <c r="H3195" s="193">
        <v>3.4</v>
      </c>
    </row>
    <row r="3196" spans="1:8" x14ac:dyDescent="0.25">
      <c r="A3196" s="25" t="str">
        <f t="shared" si="52"/>
        <v>Reg2009Mesothelial and soft tissue - C45-C49FemaleNon-Māori</v>
      </c>
      <c r="B3196" s="42" t="s">
        <v>2</v>
      </c>
      <c r="C3196" s="43">
        <v>2009</v>
      </c>
      <c r="D3196" s="42" t="s">
        <v>264</v>
      </c>
      <c r="E3196" s="42" t="s">
        <v>4</v>
      </c>
      <c r="F3196" s="42" t="s">
        <v>11</v>
      </c>
      <c r="G3196" s="43">
        <v>85</v>
      </c>
      <c r="H3196" s="193">
        <v>3.1</v>
      </c>
    </row>
    <row r="3197" spans="1:8" x14ac:dyDescent="0.25">
      <c r="A3197" s="25" t="str">
        <f t="shared" si="52"/>
        <v>Reg2009Mesothelial and soft tissue - C45-C49MaleAllEth</v>
      </c>
      <c r="B3197" s="42" t="s">
        <v>2</v>
      </c>
      <c r="C3197" s="43">
        <v>2009</v>
      </c>
      <c r="D3197" s="42" t="s">
        <v>264</v>
      </c>
      <c r="E3197" s="42" t="s">
        <v>5</v>
      </c>
      <c r="F3197" s="42" t="s">
        <v>12</v>
      </c>
      <c r="G3197" s="43">
        <v>151</v>
      </c>
      <c r="H3197" s="193">
        <v>5.4</v>
      </c>
    </row>
    <row r="3198" spans="1:8" x14ac:dyDescent="0.25">
      <c r="A3198" s="25" t="str">
        <f t="shared" si="52"/>
        <v>Reg2009Mesothelial and soft tissue - C45-C49MaleMāori</v>
      </c>
      <c r="B3198" s="42" t="s">
        <v>2</v>
      </c>
      <c r="C3198" s="43">
        <v>2009</v>
      </c>
      <c r="D3198" s="42" t="s">
        <v>264</v>
      </c>
      <c r="E3198" s="42" t="s">
        <v>5</v>
      </c>
      <c r="F3198" s="42" t="s">
        <v>10</v>
      </c>
      <c r="G3198" s="43">
        <v>19</v>
      </c>
      <c r="H3198" s="193">
        <v>8.5</v>
      </c>
    </row>
    <row r="3199" spans="1:8" x14ac:dyDescent="0.25">
      <c r="A3199" s="25" t="str">
        <f t="shared" si="52"/>
        <v>Reg2009Mesothelial and soft tissue - C45-C49MaleNon-Māori</v>
      </c>
      <c r="B3199" s="42" t="s">
        <v>2</v>
      </c>
      <c r="C3199" s="43">
        <v>2009</v>
      </c>
      <c r="D3199" s="42" t="s">
        <v>264</v>
      </c>
      <c r="E3199" s="42" t="s">
        <v>5</v>
      </c>
      <c r="F3199" s="42" t="s">
        <v>11</v>
      </c>
      <c r="G3199" s="43">
        <v>132</v>
      </c>
      <c r="H3199" s="193">
        <v>5.0999999999999996</v>
      </c>
    </row>
    <row r="3200" spans="1:8" x14ac:dyDescent="0.25">
      <c r="A3200" s="25" t="str">
        <f t="shared" si="52"/>
        <v>Reg2009Mesothelioma - C45AllSexAllEth</v>
      </c>
      <c r="B3200" s="42" t="s">
        <v>2</v>
      </c>
      <c r="C3200" s="43">
        <v>2009</v>
      </c>
      <c r="D3200" s="42" t="s">
        <v>30</v>
      </c>
      <c r="E3200" s="42" t="s">
        <v>3</v>
      </c>
      <c r="F3200" s="42" t="s">
        <v>12</v>
      </c>
      <c r="G3200" s="43">
        <v>91</v>
      </c>
      <c r="H3200" s="193">
        <v>1.4</v>
      </c>
    </row>
    <row r="3201" spans="1:8" x14ac:dyDescent="0.25">
      <c r="A3201" s="25" t="str">
        <f t="shared" si="52"/>
        <v>Reg2009Mesothelioma - C45AllSexMāori</v>
      </c>
      <c r="B3201" s="42" t="s">
        <v>2</v>
      </c>
      <c r="C3201" s="43">
        <v>2009</v>
      </c>
      <c r="D3201" s="42" t="s">
        <v>30</v>
      </c>
      <c r="E3201" s="42" t="s">
        <v>3</v>
      </c>
      <c r="F3201" s="42" t="s">
        <v>10</v>
      </c>
      <c r="G3201" s="43">
        <v>5</v>
      </c>
      <c r="H3201" s="193">
        <v>1.4</v>
      </c>
    </row>
    <row r="3202" spans="1:8" x14ac:dyDescent="0.25">
      <c r="A3202" s="25" t="str">
        <f t="shared" si="52"/>
        <v>Reg2009Mesothelioma - C45AllSexNon-Māori</v>
      </c>
      <c r="B3202" s="42" t="s">
        <v>2</v>
      </c>
      <c r="C3202" s="43">
        <v>2009</v>
      </c>
      <c r="D3202" s="42" t="s">
        <v>30</v>
      </c>
      <c r="E3202" s="42" t="s">
        <v>3</v>
      </c>
      <c r="F3202" s="42" t="s">
        <v>11</v>
      </c>
      <c r="G3202" s="43">
        <v>86</v>
      </c>
      <c r="H3202" s="193">
        <v>1.4</v>
      </c>
    </row>
    <row r="3203" spans="1:8" x14ac:dyDescent="0.25">
      <c r="A3203" s="25" t="str">
        <f t="shared" si="52"/>
        <v>Reg2009Mesothelioma - C45FemaleAllEth</v>
      </c>
      <c r="B3203" s="42" t="s">
        <v>2</v>
      </c>
      <c r="C3203" s="43">
        <v>2009</v>
      </c>
      <c r="D3203" s="42" t="s">
        <v>30</v>
      </c>
      <c r="E3203" s="42" t="s">
        <v>4</v>
      </c>
      <c r="F3203" s="42" t="s">
        <v>12</v>
      </c>
      <c r="G3203" s="43">
        <v>15</v>
      </c>
      <c r="H3203" s="193">
        <v>0.5</v>
      </c>
    </row>
    <row r="3204" spans="1:8" x14ac:dyDescent="0.25">
      <c r="A3204" s="25" t="str">
        <f t="shared" si="52"/>
        <v>Reg2009Mesothelioma - C45FemaleMāori</v>
      </c>
      <c r="B3204" s="42" t="s">
        <v>2</v>
      </c>
      <c r="C3204" s="43">
        <v>2009</v>
      </c>
      <c r="D3204" s="42" t="s">
        <v>30</v>
      </c>
      <c r="E3204" s="42" t="s">
        <v>4</v>
      </c>
      <c r="F3204" s="42" t="s">
        <v>10</v>
      </c>
      <c r="G3204" s="43">
        <v>1</v>
      </c>
      <c r="H3204" s="193">
        <v>0.3</v>
      </c>
    </row>
    <row r="3205" spans="1:8" x14ac:dyDescent="0.25">
      <c r="A3205" s="25" t="str">
        <f t="shared" si="52"/>
        <v>Reg2009Mesothelioma - C45FemaleNon-Māori</v>
      </c>
      <c r="B3205" s="42" t="s">
        <v>2</v>
      </c>
      <c r="C3205" s="43">
        <v>2009</v>
      </c>
      <c r="D3205" s="42" t="s">
        <v>30</v>
      </c>
      <c r="E3205" s="42" t="s">
        <v>4</v>
      </c>
      <c r="F3205" s="42" t="s">
        <v>11</v>
      </c>
      <c r="G3205" s="43">
        <v>14</v>
      </c>
      <c r="H3205" s="193">
        <v>0.4</v>
      </c>
    </row>
    <row r="3206" spans="1:8" x14ac:dyDescent="0.25">
      <c r="A3206" s="25" t="str">
        <f t="shared" si="52"/>
        <v>Reg2009Mesothelioma - C45MaleAllEth</v>
      </c>
      <c r="B3206" s="42" t="s">
        <v>2</v>
      </c>
      <c r="C3206" s="43">
        <v>2009</v>
      </c>
      <c r="D3206" s="42" t="s">
        <v>30</v>
      </c>
      <c r="E3206" s="42" t="s">
        <v>5</v>
      </c>
      <c r="F3206" s="42" t="s">
        <v>12</v>
      </c>
      <c r="G3206" s="43">
        <v>76</v>
      </c>
      <c r="H3206" s="193">
        <v>2.5</v>
      </c>
    </row>
    <row r="3207" spans="1:8" x14ac:dyDescent="0.25">
      <c r="A3207" s="25" t="str">
        <f t="shared" si="52"/>
        <v>Reg2009Mesothelioma - C45MaleMāori</v>
      </c>
      <c r="B3207" s="42" t="s">
        <v>2</v>
      </c>
      <c r="C3207" s="43">
        <v>2009</v>
      </c>
      <c r="D3207" s="42" t="s">
        <v>30</v>
      </c>
      <c r="E3207" s="42" t="s">
        <v>5</v>
      </c>
      <c r="F3207" s="42" t="s">
        <v>10</v>
      </c>
      <c r="G3207" s="43">
        <v>4</v>
      </c>
      <c r="H3207" s="193">
        <v>2.9</v>
      </c>
    </row>
    <row r="3208" spans="1:8" x14ac:dyDescent="0.25">
      <c r="A3208" s="25" t="str">
        <f t="shared" si="52"/>
        <v>Reg2009Mesothelioma - C45MaleNon-Māori</v>
      </c>
      <c r="B3208" s="42" t="s">
        <v>2</v>
      </c>
      <c r="C3208" s="43">
        <v>2009</v>
      </c>
      <c r="D3208" s="42" t="s">
        <v>30</v>
      </c>
      <c r="E3208" s="42" t="s">
        <v>5</v>
      </c>
      <c r="F3208" s="42" t="s">
        <v>11</v>
      </c>
      <c r="G3208" s="43">
        <v>72</v>
      </c>
      <c r="H3208" s="193">
        <v>2.5</v>
      </c>
    </row>
    <row r="3209" spans="1:8" x14ac:dyDescent="0.25">
      <c r="A3209" s="25" t="str">
        <f t="shared" si="52"/>
        <v>Reg2009Kaposi sarcoma - C46AllSexAllEth</v>
      </c>
      <c r="B3209" s="42" t="s">
        <v>2</v>
      </c>
      <c r="C3209" s="43">
        <v>2009</v>
      </c>
      <c r="D3209" s="42" t="s">
        <v>265</v>
      </c>
      <c r="E3209" s="42" t="s">
        <v>3</v>
      </c>
      <c r="F3209" s="42" t="s">
        <v>12</v>
      </c>
      <c r="G3209" s="43">
        <v>2</v>
      </c>
      <c r="H3209" s="193">
        <v>0</v>
      </c>
    </row>
    <row r="3210" spans="1:8" x14ac:dyDescent="0.25">
      <c r="A3210" s="25" t="str">
        <f t="shared" si="52"/>
        <v>Reg2009Kaposi sarcoma - C46AllSexMāori</v>
      </c>
      <c r="B3210" s="42" t="s">
        <v>2</v>
      </c>
      <c r="C3210" s="43">
        <v>2009</v>
      </c>
      <c r="D3210" s="42" t="s">
        <v>265</v>
      </c>
      <c r="E3210" s="42" t="s">
        <v>3</v>
      </c>
      <c r="F3210" s="42" t="s">
        <v>10</v>
      </c>
      <c r="G3210" s="43">
        <v>1</v>
      </c>
      <c r="H3210" s="193">
        <v>0.2</v>
      </c>
    </row>
    <row r="3211" spans="1:8" x14ac:dyDescent="0.25">
      <c r="A3211" s="25" t="str">
        <f t="shared" si="52"/>
        <v>Reg2009Kaposi sarcoma - C46AllSexNon-Māori</v>
      </c>
      <c r="B3211" s="42" t="s">
        <v>2</v>
      </c>
      <c r="C3211" s="43">
        <v>2009</v>
      </c>
      <c r="D3211" s="42" t="s">
        <v>265</v>
      </c>
      <c r="E3211" s="42" t="s">
        <v>3</v>
      </c>
      <c r="F3211" s="42" t="s">
        <v>11</v>
      </c>
      <c r="G3211" s="43">
        <v>1</v>
      </c>
      <c r="H3211" s="193">
        <v>0</v>
      </c>
    </row>
    <row r="3212" spans="1:8" x14ac:dyDescent="0.25">
      <c r="A3212" s="25" t="str">
        <f t="shared" si="52"/>
        <v>Reg2009Kaposi sarcoma - C46FemaleAllEth</v>
      </c>
      <c r="B3212" s="42" t="s">
        <v>2</v>
      </c>
      <c r="C3212" s="43">
        <v>2009</v>
      </c>
      <c r="D3212" s="42" t="s">
        <v>265</v>
      </c>
      <c r="E3212" s="42" t="s">
        <v>4</v>
      </c>
      <c r="F3212" s="42" t="s">
        <v>12</v>
      </c>
      <c r="G3212" s="43">
        <v>0</v>
      </c>
      <c r="H3212" s="193">
        <v>0</v>
      </c>
    </row>
    <row r="3213" spans="1:8" x14ac:dyDescent="0.25">
      <c r="A3213" s="25" t="str">
        <f t="shared" si="52"/>
        <v>Reg2009Kaposi sarcoma - C46FemaleMāori</v>
      </c>
      <c r="B3213" s="42" t="s">
        <v>2</v>
      </c>
      <c r="C3213" s="43">
        <v>2009</v>
      </c>
      <c r="D3213" s="42" t="s">
        <v>265</v>
      </c>
      <c r="E3213" s="42" t="s">
        <v>4</v>
      </c>
      <c r="F3213" s="42" t="s">
        <v>10</v>
      </c>
      <c r="G3213" s="43">
        <v>0</v>
      </c>
      <c r="H3213" s="193">
        <v>0</v>
      </c>
    </row>
    <row r="3214" spans="1:8" x14ac:dyDescent="0.25">
      <c r="A3214" s="25" t="str">
        <f t="shared" si="52"/>
        <v>Reg2009Kaposi sarcoma - C46FemaleNon-Māori</v>
      </c>
      <c r="B3214" s="42" t="s">
        <v>2</v>
      </c>
      <c r="C3214" s="43">
        <v>2009</v>
      </c>
      <c r="D3214" s="42" t="s">
        <v>265</v>
      </c>
      <c r="E3214" s="42" t="s">
        <v>4</v>
      </c>
      <c r="F3214" s="42" t="s">
        <v>11</v>
      </c>
      <c r="G3214" s="43">
        <v>0</v>
      </c>
      <c r="H3214" s="193">
        <v>0</v>
      </c>
    </row>
    <row r="3215" spans="1:8" x14ac:dyDescent="0.25">
      <c r="A3215" s="25" t="str">
        <f t="shared" si="52"/>
        <v>Reg2009Kaposi sarcoma - C46MaleAllEth</v>
      </c>
      <c r="B3215" s="42" t="s">
        <v>2</v>
      </c>
      <c r="C3215" s="43">
        <v>2009</v>
      </c>
      <c r="D3215" s="42" t="s">
        <v>265</v>
      </c>
      <c r="E3215" s="42" t="s">
        <v>5</v>
      </c>
      <c r="F3215" s="42" t="s">
        <v>12</v>
      </c>
      <c r="G3215" s="43">
        <v>2</v>
      </c>
      <c r="H3215" s="193">
        <v>0.1</v>
      </c>
    </row>
    <row r="3216" spans="1:8" x14ac:dyDescent="0.25">
      <c r="A3216" s="25" t="str">
        <f t="shared" si="52"/>
        <v>Reg2009Kaposi sarcoma - C46MaleMāori</v>
      </c>
      <c r="B3216" s="42" t="s">
        <v>2</v>
      </c>
      <c r="C3216" s="43">
        <v>2009</v>
      </c>
      <c r="D3216" s="42" t="s">
        <v>265</v>
      </c>
      <c r="E3216" s="42" t="s">
        <v>5</v>
      </c>
      <c r="F3216" s="42" t="s">
        <v>10</v>
      </c>
      <c r="G3216" s="43">
        <v>1</v>
      </c>
      <c r="H3216" s="193">
        <v>0.4</v>
      </c>
    </row>
    <row r="3217" spans="1:8" x14ac:dyDescent="0.25">
      <c r="A3217" s="25" t="str">
        <f t="shared" si="52"/>
        <v>Reg2009Kaposi sarcoma - C46MaleNon-Māori</v>
      </c>
      <c r="B3217" s="42" t="s">
        <v>2</v>
      </c>
      <c r="C3217" s="43">
        <v>2009</v>
      </c>
      <c r="D3217" s="42" t="s">
        <v>265</v>
      </c>
      <c r="E3217" s="42" t="s">
        <v>5</v>
      </c>
      <c r="F3217" s="42" t="s">
        <v>11</v>
      </c>
      <c r="G3217" s="43">
        <v>1</v>
      </c>
      <c r="H3217" s="193">
        <v>0.1</v>
      </c>
    </row>
    <row r="3218" spans="1:8" x14ac:dyDescent="0.25">
      <c r="A3218" s="25" t="str">
        <f t="shared" si="52"/>
        <v>Reg2009Peripheral nerves and autonomic nervous system - C47AllSexAllEth</v>
      </c>
      <c r="B3218" s="42" t="s">
        <v>2</v>
      </c>
      <c r="C3218" s="43">
        <v>2009</v>
      </c>
      <c r="D3218" s="42" t="s">
        <v>266</v>
      </c>
      <c r="E3218" s="42" t="s">
        <v>3</v>
      </c>
      <c r="F3218" s="42" t="s">
        <v>12</v>
      </c>
      <c r="G3218" s="43">
        <v>7</v>
      </c>
      <c r="H3218" s="193">
        <v>0.2</v>
      </c>
    </row>
    <row r="3219" spans="1:8" x14ac:dyDescent="0.25">
      <c r="A3219" s="25" t="str">
        <f t="shared" si="52"/>
        <v>Reg2009Peripheral nerves and autonomic nervous system - C47AllSexMāori</v>
      </c>
      <c r="B3219" s="42" t="s">
        <v>2</v>
      </c>
      <c r="C3219" s="43">
        <v>2009</v>
      </c>
      <c r="D3219" s="42" t="s">
        <v>266</v>
      </c>
      <c r="E3219" s="42" t="s">
        <v>3</v>
      </c>
      <c r="F3219" s="42" t="s">
        <v>10</v>
      </c>
      <c r="G3219" s="43">
        <v>1</v>
      </c>
      <c r="H3219" s="193">
        <v>0.1</v>
      </c>
    </row>
    <row r="3220" spans="1:8" x14ac:dyDescent="0.25">
      <c r="A3220" s="25" t="str">
        <f t="shared" si="52"/>
        <v>Reg2009Peripheral nerves and autonomic nervous system - C47AllSexNon-Māori</v>
      </c>
      <c r="B3220" s="42" t="s">
        <v>2</v>
      </c>
      <c r="C3220" s="43">
        <v>2009</v>
      </c>
      <c r="D3220" s="42" t="s">
        <v>266</v>
      </c>
      <c r="E3220" s="42" t="s">
        <v>3</v>
      </c>
      <c r="F3220" s="42" t="s">
        <v>11</v>
      </c>
      <c r="G3220" s="43">
        <v>6</v>
      </c>
      <c r="H3220" s="193">
        <v>0.2</v>
      </c>
    </row>
    <row r="3221" spans="1:8" x14ac:dyDescent="0.25">
      <c r="A3221" s="25" t="str">
        <f t="shared" si="52"/>
        <v>Reg2009Peripheral nerves and autonomic nervous system - C47FemaleAllEth</v>
      </c>
      <c r="B3221" s="42" t="s">
        <v>2</v>
      </c>
      <c r="C3221" s="43">
        <v>2009</v>
      </c>
      <c r="D3221" s="42" t="s">
        <v>266</v>
      </c>
      <c r="E3221" s="42" t="s">
        <v>4</v>
      </c>
      <c r="F3221" s="42" t="s">
        <v>12</v>
      </c>
      <c r="G3221" s="43">
        <v>3</v>
      </c>
      <c r="H3221" s="193">
        <v>0.1</v>
      </c>
    </row>
    <row r="3222" spans="1:8" x14ac:dyDescent="0.25">
      <c r="A3222" s="25" t="str">
        <f t="shared" si="52"/>
        <v>Reg2009Peripheral nerves and autonomic nervous system - C47FemaleMāori</v>
      </c>
      <c r="B3222" s="42" t="s">
        <v>2</v>
      </c>
      <c r="C3222" s="43">
        <v>2009</v>
      </c>
      <c r="D3222" s="42" t="s">
        <v>266</v>
      </c>
      <c r="E3222" s="42" t="s">
        <v>4</v>
      </c>
      <c r="F3222" s="42" t="s">
        <v>10</v>
      </c>
      <c r="G3222" s="43">
        <v>0</v>
      </c>
      <c r="H3222" s="193">
        <v>0</v>
      </c>
    </row>
    <row r="3223" spans="1:8" x14ac:dyDescent="0.25">
      <c r="A3223" s="25" t="str">
        <f t="shared" si="52"/>
        <v>Reg2009Peripheral nerves and autonomic nervous system - C47FemaleNon-Māori</v>
      </c>
      <c r="B3223" s="42" t="s">
        <v>2</v>
      </c>
      <c r="C3223" s="43">
        <v>2009</v>
      </c>
      <c r="D3223" s="42" t="s">
        <v>266</v>
      </c>
      <c r="E3223" s="42" t="s">
        <v>4</v>
      </c>
      <c r="F3223" s="42" t="s">
        <v>11</v>
      </c>
      <c r="G3223" s="43">
        <v>3</v>
      </c>
      <c r="H3223" s="193">
        <v>0.2</v>
      </c>
    </row>
    <row r="3224" spans="1:8" x14ac:dyDescent="0.25">
      <c r="A3224" s="25" t="str">
        <f t="shared" si="52"/>
        <v>Reg2009Peripheral nerves and autonomic nervous system - C47MaleAllEth</v>
      </c>
      <c r="B3224" s="42" t="s">
        <v>2</v>
      </c>
      <c r="C3224" s="43">
        <v>2009</v>
      </c>
      <c r="D3224" s="42" t="s">
        <v>266</v>
      </c>
      <c r="E3224" s="42" t="s">
        <v>5</v>
      </c>
      <c r="F3224" s="42" t="s">
        <v>12</v>
      </c>
      <c r="G3224" s="43">
        <v>4</v>
      </c>
      <c r="H3224" s="193">
        <v>0.2</v>
      </c>
    </row>
    <row r="3225" spans="1:8" x14ac:dyDescent="0.25">
      <c r="A3225" s="25" t="str">
        <f t="shared" si="52"/>
        <v>Reg2009Peripheral nerves and autonomic nervous system - C47MaleMāori</v>
      </c>
      <c r="B3225" s="42" t="s">
        <v>2</v>
      </c>
      <c r="C3225" s="43">
        <v>2009</v>
      </c>
      <c r="D3225" s="42" t="s">
        <v>266</v>
      </c>
      <c r="E3225" s="42" t="s">
        <v>5</v>
      </c>
      <c r="F3225" s="42" t="s">
        <v>10</v>
      </c>
      <c r="G3225" s="43">
        <v>1</v>
      </c>
      <c r="H3225" s="193">
        <v>0.2</v>
      </c>
    </row>
    <row r="3226" spans="1:8" x14ac:dyDescent="0.25">
      <c r="A3226" s="25" t="str">
        <f t="shared" si="52"/>
        <v>Reg2009Peripheral nerves and autonomic nervous system - C47MaleNon-Māori</v>
      </c>
      <c r="B3226" s="42" t="s">
        <v>2</v>
      </c>
      <c r="C3226" s="43">
        <v>2009</v>
      </c>
      <c r="D3226" s="42" t="s">
        <v>266</v>
      </c>
      <c r="E3226" s="42" t="s">
        <v>5</v>
      </c>
      <c r="F3226" s="42" t="s">
        <v>11</v>
      </c>
      <c r="G3226" s="43">
        <v>3</v>
      </c>
      <c r="H3226" s="193">
        <v>0.2</v>
      </c>
    </row>
    <row r="3227" spans="1:8" x14ac:dyDescent="0.25">
      <c r="A3227" s="25" t="str">
        <f t="shared" si="52"/>
        <v>Reg2009Peritoneum - C48AllSexAllEth</v>
      </c>
      <c r="B3227" s="42" t="s">
        <v>2</v>
      </c>
      <c r="C3227" s="43">
        <v>2009</v>
      </c>
      <c r="D3227" s="42" t="s">
        <v>267</v>
      </c>
      <c r="E3227" s="42" t="s">
        <v>3</v>
      </c>
      <c r="F3227" s="42" t="s">
        <v>12</v>
      </c>
      <c r="G3227" s="43">
        <v>32</v>
      </c>
      <c r="H3227" s="193">
        <v>0.6</v>
      </c>
    </row>
    <row r="3228" spans="1:8" x14ac:dyDescent="0.25">
      <c r="A3228" s="25" t="str">
        <f t="shared" si="52"/>
        <v>Reg2009Peritoneum - C48AllSexMāori</v>
      </c>
      <c r="B3228" s="42" t="s">
        <v>2</v>
      </c>
      <c r="C3228" s="43">
        <v>2009</v>
      </c>
      <c r="D3228" s="42" t="s">
        <v>267</v>
      </c>
      <c r="E3228" s="42" t="s">
        <v>3</v>
      </c>
      <c r="F3228" s="42" t="s">
        <v>10</v>
      </c>
      <c r="G3228" s="43">
        <v>2</v>
      </c>
      <c r="H3228" s="193">
        <v>0.5</v>
      </c>
    </row>
    <row r="3229" spans="1:8" x14ac:dyDescent="0.25">
      <c r="A3229" s="25" t="str">
        <f t="shared" si="52"/>
        <v>Reg2009Peritoneum - C48AllSexNon-Māori</v>
      </c>
      <c r="B3229" s="42" t="s">
        <v>2</v>
      </c>
      <c r="C3229" s="43">
        <v>2009</v>
      </c>
      <c r="D3229" s="42" t="s">
        <v>267</v>
      </c>
      <c r="E3229" s="42" t="s">
        <v>3</v>
      </c>
      <c r="F3229" s="42" t="s">
        <v>11</v>
      </c>
      <c r="G3229" s="43">
        <v>30</v>
      </c>
      <c r="H3229" s="193">
        <v>0.6</v>
      </c>
    </row>
    <row r="3230" spans="1:8" x14ac:dyDescent="0.25">
      <c r="A3230" s="25" t="str">
        <f t="shared" si="52"/>
        <v>Reg2009Peritoneum - C48FemaleAllEth</v>
      </c>
      <c r="B3230" s="42" t="s">
        <v>2</v>
      </c>
      <c r="C3230" s="43">
        <v>2009</v>
      </c>
      <c r="D3230" s="42" t="s">
        <v>267</v>
      </c>
      <c r="E3230" s="42" t="s">
        <v>4</v>
      </c>
      <c r="F3230" s="42" t="s">
        <v>12</v>
      </c>
      <c r="G3230" s="43">
        <v>24</v>
      </c>
      <c r="H3230" s="193">
        <v>0.8</v>
      </c>
    </row>
    <row r="3231" spans="1:8" x14ac:dyDescent="0.25">
      <c r="A3231" s="25" t="str">
        <f t="shared" si="52"/>
        <v>Reg2009Peritoneum - C48FemaleMāori</v>
      </c>
      <c r="B3231" s="42" t="s">
        <v>2</v>
      </c>
      <c r="C3231" s="43">
        <v>2009</v>
      </c>
      <c r="D3231" s="42" t="s">
        <v>267</v>
      </c>
      <c r="E3231" s="42" t="s">
        <v>4</v>
      </c>
      <c r="F3231" s="42" t="s">
        <v>10</v>
      </c>
      <c r="G3231" s="43">
        <v>2</v>
      </c>
      <c r="H3231" s="193">
        <v>0.8</v>
      </c>
    </row>
    <row r="3232" spans="1:8" x14ac:dyDescent="0.25">
      <c r="A3232" s="25" t="str">
        <f t="shared" si="52"/>
        <v>Reg2009Peritoneum - C48FemaleNon-Māori</v>
      </c>
      <c r="B3232" s="42" t="s">
        <v>2</v>
      </c>
      <c r="C3232" s="43">
        <v>2009</v>
      </c>
      <c r="D3232" s="42" t="s">
        <v>267</v>
      </c>
      <c r="E3232" s="42" t="s">
        <v>4</v>
      </c>
      <c r="F3232" s="42" t="s">
        <v>11</v>
      </c>
      <c r="G3232" s="43">
        <v>22</v>
      </c>
      <c r="H3232" s="193">
        <v>0.8</v>
      </c>
    </row>
    <row r="3233" spans="1:8" x14ac:dyDescent="0.25">
      <c r="A3233" s="25" t="str">
        <f t="shared" si="52"/>
        <v>Reg2009Peritoneum - C48MaleAllEth</v>
      </c>
      <c r="B3233" s="42" t="s">
        <v>2</v>
      </c>
      <c r="C3233" s="43">
        <v>2009</v>
      </c>
      <c r="D3233" s="42" t="s">
        <v>267</v>
      </c>
      <c r="E3233" s="42" t="s">
        <v>5</v>
      </c>
      <c r="F3233" s="42" t="s">
        <v>12</v>
      </c>
      <c r="G3233" s="43">
        <v>8</v>
      </c>
      <c r="H3233" s="193">
        <v>0.3</v>
      </c>
    </row>
    <row r="3234" spans="1:8" x14ac:dyDescent="0.25">
      <c r="A3234" s="25" t="str">
        <f t="shared" si="52"/>
        <v>Reg2009Peritoneum - C48MaleMāori</v>
      </c>
      <c r="B3234" s="42" t="s">
        <v>2</v>
      </c>
      <c r="C3234" s="43">
        <v>2009</v>
      </c>
      <c r="D3234" s="42" t="s">
        <v>267</v>
      </c>
      <c r="E3234" s="42" t="s">
        <v>5</v>
      </c>
      <c r="F3234" s="42" t="s">
        <v>10</v>
      </c>
      <c r="G3234" s="43">
        <v>0</v>
      </c>
      <c r="H3234" s="193">
        <v>0</v>
      </c>
    </row>
    <row r="3235" spans="1:8" x14ac:dyDescent="0.25">
      <c r="A3235" s="25" t="str">
        <f t="shared" si="52"/>
        <v>Reg2009Peritoneum - C48MaleNon-Māori</v>
      </c>
      <c r="B3235" s="42" t="s">
        <v>2</v>
      </c>
      <c r="C3235" s="43">
        <v>2009</v>
      </c>
      <c r="D3235" s="42" t="s">
        <v>267</v>
      </c>
      <c r="E3235" s="42" t="s">
        <v>5</v>
      </c>
      <c r="F3235" s="42" t="s">
        <v>11</v>
      </c>
      <c r="G3235" s="43">
        <v>8</v>
      </c>
      <c r="H3235" s="193">
        <v>0.3</v>
      </c>
    </row>
    <row r="3236" spans="1:8" x14ac:dyDescent="0.25">
      <c r="A3236" s="25" t="str">
        <f t="shared" si="52"/>
        <v>Reg2009Connective tissue - C49AllSexAllEth</v>
      </c>
      <c r="B3236" s="42" t="s">
        <v>2</v>
      </c>
      <c r="C3236" s="43">
        <v>2009</v>
      </c>
      <c r="D3236" s="42" t="s">
        <v>268</v>
      </c>
      <c r="E3236" s="42" t="s">
        <v>3</v>
      </c>
      <c r="F3236" s="42" t="s">
        <v>12</v>
      </c>
      <c r="G3236" s="43">
        <v>114</v>
      </c>
      <c r="H3236" s="193">
        <v>2.1</v>
      </c>
    </row>
    <row r="3237" spans="1:8" x14ac:dyDescent="0.25">
      <c r="A3237" s="25" t="str">
        <f t="shared" si="52"/>
        <v>Reg2009Connective tissue - C49AllSexMāori</v>
      </c>
      <c r="B3237" s="42" t="s">
        <v>2</v>
      </c>
      <c r="C3237" s="43">
        <v>2009</v>
      </c>
      <c r="D3237" s="42" t="s">
        <v>268</v>
      </c>
      <c r="E3237" s="42" t="s">
        <v>3</v>
      </c>
      <c r="F3237" s="42" t="s">
        <v>10</v>
      </c>
      <c r="G3237" s="43">
        <v>20</v>
      </c>
      <c r="H3237" s="193">
        <v>3.5</v>
      </c>
    </row>
    <row r="3238" spans="1:8" x14ac:dyDescent="0.25">
      <c r="A3238" s="25" t="str">
        <f t="shared" si="52"/>
        <v>Reg2009Connective tissue - C49AllSexNon-Māori</v>
      </c>
      <c r="B3238" s="42" t="s">
        <v>2</v>
      </c>
      <c r="C3238" s="43">
        <v>2009</v>
      </c>
      <c r="D3238" s="42" t="s">
        <v>268</v>
      </c>
      <c r="E3238" s="42" t="s">
        <v>3</v>
      </c>
      <c r="F3238" s="42" t="s">
        <v>11</v>
      </c>
      <c r="G3238" s="43">
        <v>94</v>
      </c>
      <c r="H3238" s="193">
        <v>1.8</v>
      </c>
    </row>
    <row r="3239" spans="1:8" x14ac:dyDescent="0.25">
      <c r="A3239" s="25" t="str">
        <f t="shared" ref="A3239:A3302" si="53">B3239&amp;C3239&amp;D3239&amp;E3239&amp;F3239</f>
        <v>Reg2009Connective tissue - C49FemaleAllEth</v>
      </c>
      <c r="B3239" s="42" t="s">
        <v>2</v>
      </c>
      <c r="C3239" s="43">
        <v>2009</v>
      </c>
      <c r="D3239" s="42" t="s">
        <v>268</v>
      </c>
      <c r="E3239" s="42" t="s">
        <v>4</v>
      </c>
      <c r="F3239" s="42" t="s">
        <v>12</v>
      </c>
      <c r="G3239" s="43">
        <v>53</v>
      </c>
      <c r="H3239" s="193">
        <v>1.8</v>
      </c>
    </row>
    <row r="3240" spans="1:8" x14ac:dyDescent="0.25">
      <c r="A3240" s="25" t="str">
        <f t="shared" si="53"/>
        <v>Reg2009Connective tissue - C49FemaleMāori</v>
      </c>
      <c r="B3240" s="42" t="s">
        <v>2</v>
      </c>
      <c r="C3240" s="43">
        <v>2009</v>
      </c>
      <c r="D3240" s="42" t="s">
        <v>268</v>
      </c>
      <c r="E3240" s="42" t="s">
        <v>4</v>
      </c>
      <c r="F3240" s="42" t="s">
        <v>10</v>
      </c>
      <c r="G3240" s="43">
        <v>7</v>
      </c>
      <c r="H3240" s="193">
        <v>2.2000000000000002</v>
      </c>
    </row>
    <row r="3241" spans="1:8" x14ac:dyDescent="0.25">
      <c r="A3241" s="25" t="str">
        <f t="shared" si="53"/>
        <v>Reg2009Connective tissue - C49FemaleNon-Māori</v>
      </c>
      <c r="B3241" s="42" t="s">
        <v>2</v>
      </c>
      <c r="C3241" s="43">
        <v>2009</v>
      </c>
      <c r="D3241" s="42" t="s">
        <v>268</v>
      </c>
      <c r="E3241" s="42" t="s">
        <v>4</v>
      </c>
      <c r="F3241" s="42" t="s">
        <v>11</v>
      </c>
      <c r="G3241" s="43">
        <v>46</v>
      </c>
      <c r="H3241" s="193">
        <v>1.7</v>
      </c>
    </row>
    <row r="3242" spans="1:8" x14ac:dyDescent="0.25">
      <c r="A3242" s="25" t="str">
        <f t="shared" si="53"/>
        <v>Reg2009Connective tissue - C49MaleAllEth</v>
      </c>
      <c r="B3242" s="42" t="s">
        <v>2</v>
      </c>
      <c r="C3242" s="43">
        <v>2009</v>
      </c>
      <c r="D3242" s="42" t="s">
        <v>268</v>
      </c>
      <c r="E3242" s="42" t="s">
        <v>5</v>
      </c>
      <c r="F3242" s="42" t="s">
        <v>12</v>
      </c>
      <c r="G3242" s="43">
        <v>61</v>
      </c>
      <c r="H3242" s="193">
        <v>2.2999999999999998</v>
      </c>
    </row>
    <row r="3243" spans="1:8" x14ac:dyDescent="0.25">
      <c r="A3243" s="25" t="str">
        <f t="shared" si="53"/>
        <v>Reg2009Connective tissue - C49MaleMāori</v>
      </c>
      <c r="B3243" s="42" t="s">
        <v>2</v>
      </c>
      <c r="C3243" s="43">
        <v>2009</v>
      </c>
      <c r="D3243" s="42" t="s">
        <v>268</v>
      </c>
      <c r="E3243" s="42" t="s">
        <v>5</v>
      </c>
      <c r="F3243" s="42" t="s">
        <v>10</v>
      </c>
      <c r="G3243" s="43">
        <v>13</v>
      </c>
      <c r="H3243" s="193">
        <v>5.0999999999999996</v>
      </c>
    </row>
    <row r="3244" spans="1:8" x14ac:dyDescent="0.25">
      <c r="A3244" s="25" t="str">
        <f t="shared" si="53"/>
        <v>Reg2009Connective tissue - C49MaleNon-Māori</v>
      </c>
      <c r="B3244" s="42" t="s">
        <v>2</v>
      </c>
      <c r="C3244" s="43">
        <v>2009</v>
      </c>
      <c r="D3244" s="42" t="s">
        <v>268</v>
      </c>
      <c r="E3244" s="42" t="s">
        <v>5</v>
      </c>
      <c r="F3244" s="42" t="s">
        <v>11</v>
      </c>
      <c r="G3244" s="43">
        <v>48</v>
      </c>
      <c r="H3244" s="193">
        <v>2</v>
      </c>
    </row>
    <row r="3245" spans="1:8" x14ac:dyDescent="0.25">
      <c r="A3245" s="25" t="str">
        <f t="shared" si="53"/>
        <v>Reg2009Breast - C50AllSexAllEth</v>
      </c>
      <c r="B3245" s="42" t="s">
        <v>2</v>
      </c>
      <c r="C3245" s="43">
        <v>2009</v>
      </c>
      <c r="D3245" s="42" t="s">
        <v>21</v>
      </c>
      <c r="E3245" s="42" t="s">
        <v>3</v>
      </c>
      <c r="F3245" s="42" t="s">
        <v>12</v>
      </c>
      <c r="G3245" s="43">
        <v>2781</v>
      </c>
      <c r="H3245" s="193">
        <v>48.7</v>
      </c>
    </row>
    <row r="3246" spans="1:8" x14ac:dyDescent="0.25">
      <c r="A3246" s="25" t="str">
        <f t="shared" si="53"/>
        <v>Reg2009Breast - C50AllSexMāori</v>
      </c>
      <c r="B3246" s="42" t="s">
        <v>2</v>
      </c>
      <c r="C3246" s="43">
        <v>2009</v>
      </c>
      <c r="D3246" s="42" t="s">
        <v>21</v>
      </c>
      <c r="E3246" s="42" t="s">
        <v>3</v>
      </c>
      <c r="F3246" s="42" t="s">
        <v>10</v>
      </c>
      <c r="G3246" s="43">
        <v>339</v>
      </c>
      <c r="H3246" s="193">
        <v>66.400000000000006</v>
      </c>
    </row>
    <row r="3247" spans="1:8" x14ac:dyDescent="0.25">
      <c r="A3247" s="25" t="str">
        <f t="shared" si="53"/>
        <v>Reg2009Breast - C50AllSexNon-Māori</v>
      </c>
      <c r="B3247" s="42" t="s">
        <v>2</v>
      </c>
      <c r="C3247" s="43">
        <v>2009</v>
      </c>
      <c r="D3247" s="42" t="s">
        <v>21</v>
      </c>
      <c r="E3247" s="42" t="s">
        <v>3</v>
      </c>
      <c r="F3247" s="42" t="s">
        <v>11</v>
      </c>
      <c r="G3247" s="43">
        <v>2442</v>
      </c>
      <c r="H3247" s="193">
        <v>46.8</v>
      </c>
    </row>
    <row r="3248" spans="1:8" x14ac:dyDescent="0.25">
      <c r="A3248" s="25" t="str">
        <f t="shared" si="53"/>
        <v>Reg2009Breast - C50FemaleAllEth</v>
      </c>
      <c r="B3248" s="42" t="s">
        <v>2</v>
      </c>
      <c r="C3248" s="43">
        <v>2009</v>
      </c>
      <c r="D3248" s="42" t="s">
        <v>21</v>
      </c>
      <c r="E3248" s="42" t="s">
        <v>4</v>
      </c>
      <c r="F3248" s="42" t="s">
        <v>12</v>
      </c>
      <c r="G3248" s="43">
        <v>2759</v>
      </c>
      <c r="H3248" s="193">
        <v>92.9</v>
      </c>
    </row>
    <row r="3249" spans="1:8" x14ac:dyDescent="0.25">
      <c r="A3249" s="25" t="str">
        <f t="shared" si="53"/>
        <v>Reg2009Breast - C50FemaleMāori</v>
      </c>
      <c r="B3249" s="42" t="s">
        <v>2</v>
      </c>
      <c r="C3249" s="43">
        <v>2009</v>
      </c>
      <c r="D3249" s="42" t="s">
        <v>21</v>
      </c>
      <c r="E3249" s="42" t="s">
        <v>4</v>
      </c>
      <c r="F3249" s="42" t="s">
        <v>10</v>
      </c>
      <c r="G3249" s="43">
        <v>337</v>
      </c>
      <c r="H3249" s="193">
        <v>124</v>
      </c>
    </row>
    <row r="3250" spans="1:8" x14ac:dyDescent="0.25">
      <c r="A3250" s="25" t="str">
        <f t="shared" si="53"/>
        <v>Reg2009Breast - C50FemaleNon-Māori</v>
      </c>
      <c r="B3250" s="42" t="s">
        <v>2</v>
      </c>
      <c r="C3250" s="43">
        <v>2009</v>
      </c>
      <c r="D3250" s="42" t="s">
        <v>21</v>
      </c>
      <c r="E3250" s="42" t="s">
        <v>4</v>
      </c>
      <c r="F3250" s="42" t="s">
        <v>11</v>
      </c>
      <c r="G3250" s="43">
        <v>2422</v>
      </c>
      <c r="H3250" s="193">
        <v>89.6</v>
      </c>
    </row>
    <row r="3251" spans="1:8" x14ac:dyDescent="0.25">
      <c r="A3251" s="25" t="str">
        <f t="shared" si="53"/>
        <v>Reg2009Breast - C50MaleAllEth</v>
      </c>
      <c r="B3251" s="42" t="s">
        <v>2</v>
      </c>
      <c r="C3251" s="43">
        <v>2009</v>
      </c>
      <c r="D3251" s="42" t="s">
        <v>21</v>
      </c>
      <c r="E3251" s="42" t="s">
        <v>5</v>
      </c>
      <c r="F3251" s="42" t="s">
        <v>12</v>
      </c>
      <c r="G3251" s="43">
        <v>22</v>
      </c>
      <c r="H3251" s="193">
        <v>0.7</v>
      </c>
    </row>
    <row r="3252" spans="1:8" x14ac:dyDescent="0.25">
      <c r="A3252" s="25" t="str">
        <f t="shared" si="53"/>
        <v>Reg2009Breast - C50MaleMāori</v>
      </c>
      <c r="B3252" s="42" t="s">
        <v>2</v>
      </c>
      <c r="C3252" s="43">
        <v>2009</v>
      </c>
      <c r="D3252" s="42" t="s">
        <v>21</v>
      </c>
      <c r="E3252" s="42" t="s">
        <v>5</v>
      </c>
      <c r="F3252" s="42" t="s">
        <v>10</v>
      </c>
      <c r="G3252" s="43">
        <v>2</v>
      </c>
      <c r="H3252" s="193">
        <v>0.8</v>
      </c>
    </row>
    <row r="3253" spans="1:8" x14ac:dyDescent="0.25">
      <c r="A3253" s="25" t="str">
        <f t="shared" si="53"/>
        <v>Reg2009Breast - C50MaleNon-Māori</v>
      </c>
      <c r="B3253" s="42" t="s">
        <v>2</v>
      </c>
      <c r="C3253" s="43">
        <v>2009</v>
      </c>
      <c r="D3253" s="42" t="s">
        <v>21</v>
      </c>
      <c r="E3253" s="42" t="s">
        <v>5</v>
      </c>
      <c r="F3253" s="42" t="s">
        <v>11</v>
      </c>
      <c r="G3253" s="43">
        <v>20</v>
      </c>
      <c r="H3253" s="193">
        <v>0.7</v>
      </c>
    </row>
    <row r="3254" spans="1:8" x14ac:dyDescent="0.25">
      <c r="A3254" s="25" t="str">
        <f t="shared" si="53"/>
        <v>Reg2009Chapter - Breast - C50AllSexAllEth</v>
      </c>
      <c r="B3254" s="42" t="s">
        <v>2</v>
      </c>
      <c r="C3254" s="43">
        <v>2009</v>
      </c>
      <c r="D3254" s="42" t="s">
        <v>343</v>
      </c>
      <c r="E3254" s="42" t="s">
        <v>3</v>
      </c>
      <c r="F3254" s="42" t="s">
        <v>12</v>
      </c>
      <c r="G3254" s="43">
        <v>2781</v>
      </c>
      <c r="H3254" s="193">
        <v>48.7</v>
      </c>
    </row>
    <row r="3255" spans="1:8" x14ac:dyDescent="0.25">
      <c r="A3255" s="25" t="str">
        <f t="shared" si="53"/>
        <v>Reg2009Chapter - Breast - C50AllSexMāori</v>
      </c>
      <c r="B3255" s="42" t="s">
        <v>2</v>
      </c>
      <c r="C3255" s="43">
        <v>2009</v>
      </c>
      <c r="D3255" s="42" t="s">
        <v>343</v>
      </c>
      <c r="E3255" s="42" t="s">
        <v>3</v>
      </c>
      <c r="F3255" s="42" t="s">
        <v>10</v>
      </c>
      <c r="G3255" s="43">
        <v>339</v>
      </c>
      <c r="H3255" s="193">
        <v>66.400000000000006</v>
      </c>
    </row>
    <row r="3256" spans="1:8" x14ac:dyDescent="0.25">
      <c r="A3256" s="25" t="str">
        <f t="shared" si="53"/>
        <v>Reg2009Chapter - Breast - C50AllSexNon-Māori</v>
      </c>
      <c r="B3256" s="42" t="s">
        <v>2</v>
      </c>
      <c r="C3256" s="43">
        <v>2009</v>
      </c>
      <c r="D3256" s="42" t="s">
        <v>343</v>
      </c>
      <c r="E3256" s="42" t="s">
        <v>3</v>
      </c>
      <c r="F3256" s="42" t="s">
        <v>11</v>
      </c>
      <c r="G3256" s="43">
        <v>2442</v>
      </c>
      <c r="H3256" s="193">
        <v>46.8</v>
      </c>
    </row>
    <row r="3257" spans="1:8" x14ac:dyDescent="0.25">
      <c r="A3257" s="25" t="str">
        <f t="shared" si="53"/>
        <v>Reg2009Chapter - Breast - C50FemaleAllEth</v>
      </c>
      <c r="B3257" s="42" t="s">
        <v>2</v>
      </c>
      <c r="C3257" s="43">
        <v>2009</v>
      </c>
      <c r="D3257" s="42" t="s">
        <v>343</v>
      </c>
      <c r="E3257" s="42" t="s">
        <v>4</v>
      </c>
      <c r="F3257" s="42" t="s">
        <v>12</v>
      </c>
      <c r="G3257" s="43">
        <v>2759</v>
      </c>
      <c r="H3257" s="193">
        <v>92.9</v>
      </c>
    </row>
    <row r="3258" spans="1:8" x14ac:dyDescent="0.25">
      <c r="A3258" s="25" t="str">
        <f t="shared" si="53"/>
        <v>Reg2009Chapter - Breast - C50FemaleMāori</v>
      </c>
      <c r="B3258" s="42" t="s">
        <v>2</v>
      </c>
      <c r="C3258" s="43">
        <v>2009</v>
      </c>
      <c r="D3258" s="42" t="s">
        <v>343</v>
      </c>
      <c r="E3258" s="42" t="s">
        <v>4</v>
      </c>
      <c r="F3258" s="42" t="s">
        <v>10</v>
      </c>
      <c r="G3258" s="43">
        <v>337</v>
      </c>
      <c r="H3258" s="193">
        <v>124</v>
      </c>
    </row>
    <row r="3259" spans="1:8" x14ac:dyDescent="0.25">
      <c r="A3259" s="25" t="str">
        <f t="shared" si="53"/>
        <v>Reg2009Chapter - Breast - C50FemaleNon-Māori</v>
      </c>
      <c r="B3259" s="42" t="s">
        <v>2</v>
      </c>
      <c r="C3259" s="43">
        <v>2009</v>
      </c>
      <c r="D3259" s="42" t="s">
        <v>343</v>
      </c>
      <c r="E3259" s="42" t="s">
        <v>4</v>
      </c>
      <c r="F3259" s="42" t="s">
        <v>11</v>
      </c>
      <c r="G3259" s="43">
        <v>2422</v>
      </c>
      <c r="H3259" s="193">
        <v>89.6</v>
      </c>
    </row>
    <row r="3260" spans="1:8" x14ac:dyDescent="0.25">
      <c r="A3260" s="25" t="str">
        <f t="shared" si="53"/>
        <v>Reg2009Chapter - Breast - C50MaleAllEth</v>
      </c>
      <c r="B3260" s="42" t="s">
        <v>2</v>
      </c>
      <c r="C3260" s="43">
        <v>2009</v>
      </c>
      <c r="D3260" s="42" t="s">
        <v>343</v>
      </c>
      <c r="E3260" s="42" t="s">
        <v>5</v>
      </c>
      <c r="F3260" s="42" t="s">
        <v>12</v>
      </c>
      <c r="G3260" s="43">
        <v>22</v>
      </c>
      <c r="H3260" s="193">
        <v>0.7</v>
      </c>
    </row>
    <row r="3261" spans="1:8" x14ac:dyDescent="0.25">
      <c r="A3261" s="25" t="str">
        <f t="shared" si="53"/>
        <v>Reg2009Chapter - Breast - C50MaleMāori</v>
      </c>
      <c r="B3261" s="42" t="s">
        <v>2</v>
      </c>
      <c r="C3261" s="43">
        <v>2009</v>
      </c>
      <c r="D3261" s="42" t="s">
        <v>343</v>
      </c>
      <c r="E3261" s="42" t="s">
        <v>5</v>
      </c>
      <c r="F3261" s="42" t="s">
        <v>10</v>
      </c>
      <c r="G3261" s="43">
        <v>2</v>
      </c>
      <c r="H3261" s="193">
        <v>0.8</v>
      </c>
    </row>
    <row r="3262" spans="1:8" x14ac:dyDescent="0.25">
      <c r="A3262" s="25" t="str">
        <f t="shared" si="53"/>
        <v>Reg2009Chapter - Breast - C50MaleNon-Māori</v>
      </c>
      <c r="B3262" s="42" t="s">
        <v>2</v>
      </c>
      <c r="C3262" s="43">
        <v>2009</v>
      </c>
      <c r="D3262" s="42" t="s">
        <v>343</v>
      </c>
      <c r="E3262" s="42" t="s">
        <v>5</v>
      </c>
      <c r="F3262" s="42" t="s">
        <v>11</v>
      </c>
      <c r="G3262" s="43">
        <v>20</v>
      </c>
      <c r="H3262" s="193">
        <v>0.7</v>
      </c>
    </row>
    <row r="3263" spans="1:8" x14ac:dyDescent="0.25">
      <c r="A3263" s="25" t="str">
        <f t="shared" si="53"/>
        <v>Reg2009Female genital organs - C51-C58FemaleAllEth</v>
      </c>
      <c r="B3263" s="42" t="s">
        <v>2</v>
      </c>
      <c r="C3263" s="43">
        <v>2009</v>
      </c>
      <c r="D3263" s="42" t="s">
        <v>269</v>
      </c>
      <c r="E3263" s="42" t="s">
        <v>4</v>
      </c>
      <c r="F3263" s="42" t="s">
        <v>12</v>
      </c>
      <c r="G3263" s="43">
        <v>981</v>
      </c>
      <c r="H3263" s="193">
        <v>32.9</v>
      </c>
    </row>
    <row r="3264" spans="1:8" x14ac:dyDescent="0.25">
      <c r="A3264" s="25" t="str">
        <f t="shared" si="53"/>
        <v>Reg2009Female genital organs - C51-C58FemaleMāori</v>
      </c>
      <c r="B3264" s="42" t="s">
        <v>2</v>
      </c>
      <c r="C3264" s="43">
        <v>2009</v>
      </c>
      <c r="D3264" s="42" t="s">
        <v>269</v>
      </c>
      <c r="E3264" s="42" t="s">
        <v>4</v>
      </c>
      <c r="F3264" s="42" t="s">
        <v>10</v>
      </c>
      <c r="G3264" s="43">
        <v>126</v>
      </c>
      <c r="H3264" s="193">
        <v>47.7</v>
      </c>
    </row>
    <row r="3265" spans="1:8" x14ac:dyDescent="0.25">
      <c r="A3265" s="25" t="str">
        <f t="shared" si="53"/>
        <v>Reg2009Female genital organs - C51-C58FemaleNon-Māori</v>
      </c>
      <c r="B3265" s="42" t="s">
        <v>2</v>
      </c>
      <c r="C3265" s="43">
        <v>2009</v>
      </c>
      <c r="D3265" s="42" t="s">
        <v>269</v>
      </c>
      <c r="E3265" s="42" t="s">
        <v>4</v>
      </c>
      <c r="F3265" s="42" t="s">
        <v>11</v>
      </c>
      <c r="G3265" s="43">
        <v>855</v>
      </c>
      <c r="H3265" s="193">
        <v>31.1</v>
      </c>
    </row>
    <row r="3266" spans="1:8" x14ac:dyDescent="0.25">
      <c r="A3266" s="25" t="str">
        <f t="shared" si="53"/>
        <v>Reg2009Vulva - C51FemaleAllEth</v>
      </c>
      <c r="B3266" s="42" t="s">
        <v>2</v>
      </c>
      <c r="C3266" s="43">
        <v>2009</v>
      </c>
      <c r="D3266" s="42" t="s">
        <v>46</v>
      </c>
      <c r="E3266" s="42" t="s">
        <v>4</v>
      </c>
      <c r="F3266" s="42" t="s">
        <v>12</v>
      </c>
      <c r="G3266" s="43">
        <v>51</v>
      </c>
      <c r="H3266" s="193">
        <v>1.6</v>
      </c>
    </row>
    <row r="3267" spans="1:8" x14ac:dyDescent="0.25">
      <c r="A3267" s="25" t="str">
        <f t="shared" si="53"/>
        <v>Reg2009Vulva - C51FemaleMāori</v>
      </c>
      <c r="B3267" s="42" t="s">
        <v>2</v>
      </c>
      <c r="C3267" s="43">
        <v>2009</v>
      </c>
      <c r="D3267" s="42" t="s">
        <v>46</v>
      </c>
      <c r="E3267" s="42" t="s">
        <v>4</v>
      </c>
      <c r="F3267" s="42" t="s">
        <v>10</v>
      </c>
      <c r="G3267" s="43">
        <v>0</v>
      </c>
      <c r="H3267" s="193">
        <v>0</v>
      </c>
    </row>
    <row r="3268" spans="1:8" x14ac:dyDescent="0.25">
      <c r="A3268" s="25" t="str">
        <f t="shared" si="53"/>
        <v>Reg2009Vulva - C51FemaleNon-Māori</v>
      </c>
      <c r="B3268" s="42" t="s">
        <v>2</v>
      </c>
      <c r="C3268" s="43">
        <v>2009</v>
      </c>
      <c r="D3268" s="42" t="s">
        <v>46</v>
      </c>
      <c r="E3268" s="42" t="s">
        <v>4</v>
      </c>
      <c r="F3268" s="42" t="s">
        <v>11</v>
      </c>
      <c r="G3268" s="43">
        <v>51</v>
      </c>
      <c r="H3268" s="193">
        <v>1.8</v>
      </c>
    </row>
    <row r="3269" spans="1:8" x14ac:dyDescent="0.25">
      <c r="A3269" s="25" t="str">
        <f t="shared" si="53"/>
        <v>Reg2009Vagina - C52FemaleAllEth</v>
      </c>
      <c r="B3269" s="42" t="s">
        <v>2</v>
      </c>
      <c r="C3269" s="43">
        <v>2009</v>
      </c>
      <c r="D3269" s="42" t="s">
        <v>45</v>
      </c>
      <c r="E3269" s="42" t="s">
        <v>4</v>
      </c>
      <c r="F3269" s="42" t="s">
        <v>12</v>
      </c>
      <c r="G3269" s="43">
        <v>21</v>
      </c>
      <c r="H3269" s="193">
        <v>0.7</v>
      </c>
    </row>
    <row r="3270" spans="1:8" x14ac:dyDescent="0.25">
      <c r="A3270" s="25" t="str">
        <f t="shared" si="53"/>
        <v>Reg2009Vagina - C52FemaleMāori</v>
      </c>
      <c r="B3270" s="42" t="s">
        <v>2</v>
      </c>
      <c r="C3270" s="43">
        <v>2009</v>
      </c>
      <c r="D3270" s="42" t="s">
        <v>45</v>
      </c>
      <c r="E3270" s="42" t="s">
        <v>4</v>
      </c>
      <c r="F3270" s="42" t="s">
        <v>10</v>
      </c>
      <c r="G3270" s="43">
        <v>4</v>
      </c>
      <c r="H3270" s="193">
        <v>2</v>
      </c>
    </row>
    <row r="3271" spans="1:8" x14ac:dyDescent="0.25">
      <c r="A3271" s="25" t="str">
        <f t="shared" si="53"/>
        <v>Reg2009Vagina - C52FemaleNon-Māori</v>
      </c>
      <c r="B3271" s="42" t="s">
        <v>2</v>
      </c>
      <c r="C3271" s="43">
        <v>2009</v>
      </c>
      <c r="D3271" s="42" t="s">
        <v>45</v>
      </c>
      <c r="E3271" s="42" t="s">
        <v>4</v>
      </c>
      <c r="F3271" s="42" t="s">
        <v>11</v>
      </c>
      <c r="G3271" s="43">
        <v>17</v>
      </c>
      <c r="H3271" s="193">
        <v>0.6</v>
      </c>
    </row>
    <row r="3272" spans="1:8" x14ac:dyDescent="0.25">
      <c r="A3272" s="25" t="str">
        <f t="shared" si="53"/>
        <v>Reg2009Cervix - C53FemaleAllEth</v>
      </c>
      <c r="B3272" s="42" t="s">
        <v>2</v>
      </c>
      <c r="C3272" s="43">
        <v>2009</v>
      </c>
      <c r="D3272" s="42" t="s">
        <v>22</v>
      </c>
      <c r="E3272" s="42" t="s">
        <v>4</v>
      </c>
      <c r="F3272" s="42" t="s">
        <v>12</v>
      </c>
      <c r="G3272" s="43">
        <v>141</v>
      </c>
      <c r="H3272" s="193">
        <v>5.4</v>
      </c>
    </row>
    <row r="3273" spans="1:8" x14ac:dyDescent="0.25">
      <c r="A3273" s="25" t="str">
        <f t="shared" si="53"/>
        <v>Reg2009Cervix - C53FemaleMāori</v>
      </c>
      <c r="B3273" s="42" t="s">
        <v>2</v>
      </c>
      <c r="C3273" s="43">
        <v>2009</v>
      </c>
      <c r="D3273" s="42" t="s">
        <v>22</v>
      </c>
      <c r="E3273" s="42" t="s">
        <v>4</v>
      </c>
      <c r="F3273" s="42" t="s">
        <v>10</v>
      </c>
      <c r="G3273" s="43">
        <v>29</v>
      </c>
      <c r="H3273" s="193">
        <v>10.4</v>
      </c>
    </row>
    <row r="3274" spans="1:8" x14ac:dyDescent="0.25">
      <c r="A3274" s="25" t="str">
        <f t="shared" si="53"/>
        <v>Reg2009Cervix - C53FemaleNon-Māori</v>
      </c>
      <c r="B3274" s="42" t="s">
        <v>2</v>
      </c>
      <c r="C3274" s="43">
        <v>2009</v>
      </c>
      <c r="D3274" s="42" t="s">
        <v>22</v>
      </c>
      <c r="E3274" s="42" t="s">
        <v>4</v>
      </c>
      <c r="F3274" s="42" t="s">
        <v>11</v>
      </c>
      <c r="G3274" s="43">
        <v>112</v>
      </c>
      <c r="H3274" s="193">
        <v>4.8</v>
      </c>
    </row>
    <row r="3275" spans="1:8" x14ac:dyDescent="0.25">
      <c r="A3275" s="25" t="str">
        <f t="shared" si="53"/>
        <v>Reg2009Uterus - C54-C55FemaleAllEth</v>
      </c>
      <c r="B3275" s="42" t="s">
        <v>2</v>
      </c>
      <c r="C3275" s="43">
        <v>2009</v>
      </c>
      <c r="D3275" s="42" t="s">
        <v>44</v>
      </c>
      <c r="E3275" s="42" t="s">
        <v>4</v>
      </c>
      <c r="F3275" s="42" t="s">
        <v>12</v>
      </c>
      <c r="G3275" s="43">
        <v>436</v>
      </c>
      <c r="H3275" s="193">
        <v>14.6</v>
      </c>
    </row>
    <row r="3276" spans="1:8" x14ac:dyDescent="0.25">
      <c r="A3276" s="25" t="str">
        <f t="shared" si="53"/>
        <v>Reg2009Uterus - C54-C55FemaleMāori</v>
      </c>
      <c r="B3276" s="42" t="s">
        <v>2</v>
      </c>
      <c r="C3276" s="43">
        <v>2009</v>
      </c>
      <c r="D3276" s="42" t="s">
        <v>44</v>
      </c>
      <c r="E3276" s="42" t="s">
        <v>4</v>
      </c>
      <c r="F3276" s="42" t="s">
        <v>10</v>
      </c>
      <c r="G3276" s="43">
        <v>56</v>
      </c>
      <c r="H3276" s="193">
        <v>21.2</v>
      </c>
    </row>
    <row r="3277" spans="1:8" x14ac:dyDescent="0.25">
      <c r="A3277" s="25" t="str">
        <f t="shared" si="53"/>
        <v>Reg2009Uterus - C54-C55FemaleNon-Māori</v>
      </c>
      <c r="B3277" s="42" t="s">
        <v>2</v>
      </c>
      <c r="C3277" s="43">
        <v>2009</v>
      </c>
      <c r="D3277" s="42" t="s">
        <v>44</v>
      </c>
      <c r="E3277" s="42" t="s">
        <v>4</v>
      </c>
      <c r="F3277" s="42" t="s">
        <v>11</v>
      </c>
      <c r="G3277" s="43">
        <v>380</v>
      </c>
      <c r="H3277" s="193">
        <v>13.7</v>
      </c>
    </row>
    <row r="3278" spans="1:8" x14ac:dyDescent="0.25">
      <c r="A3278" s="25" t="str">
        <f t="shared" si="53"/>
        <v>Reg2009Ovary - C56FemaleAllEth</v>
      </c>
      <c r="B3278" s="42" t="s">
        <v>2</v>
      </c>
      <c r="C3278" s="43">
        <v>2009</v>
      </c>
      <c r="D3278" s="42" t="s">
        <v>35</v>
      </c>
      <c r="E3278" s="42" t="s">
        <v>4</v>
      </c>
      <c r="F3278" s="42" t="s">
        <v>12</v>
      </c>
      <c r="G3278" s="43">
        <v>298</v>
      </c>
      <c r="H3278" s="193">
        <v>9.6</v>
      </c>
    </row>
    <row r="3279" spans="1:8" x14ac:dyDescent="0.25">
      <c r="A3279" s="25" t="str">
        <f t="shared" si="53"/>
        <v>Reg2009Ovary - C56FemaleMāori</v>
      </c>
      <c r="B3279" s="42" t="s">
        <v>2</v>
      </c>
      <c r="C3279" s="43">
        <v>2009</v>
      </c>
      <c r="D3279" s="42" t="s">
        <v>35</v>
      </c>
      <c r="E3279" s="42" t="s">
        <v>4</v>
      </c>
      <c r="F3279" s="42" t="s">
        <v>10</v>
      </c>
      <c r="G3279" s="43">
        <v>34</v>
      </c>
      <c r="H3279" s="193">
        <v>13</v>
      </c>
    </row>
    <row r="3280" spans="1:8" x14ac:dyDescent="0.25">
      <c r="A3280" s="25" t="str">
        <f t="shared" si="53"/>
        <v>Reg2009Ovary - C56FemaleNon-Māori</v>
      </c>
      <c r="B3280" s="42" t="s">
        <v>2</v>
      </c>
      <c r="C3280" s="43">
        <v>2009</v>
      </c>
      <c r="D3280" s="42" t="s">
        <v>35</v>
      </c>
      <c r="E3280" s="42" t="s">
        <v>4</v>
      </c>
      <c r="F3280" s="42" t="s">
        <v>11</v>
      </c>
      <c r="G3280" s="43">
        <v>264</v>
      </c>
      <c r="H3280" s="193">
        <v>9.1999999999999993</v>
      </c>
    </row>
    <row r="3281" spans="1:8" x14ac:dyDescent="0.25">
      <c r="A3281" s="25" t="str">
        <f t="shared" si="53"/>
        <v>Reg2009Other female genital organs - C57FemaleAllEth</v>
      </c>
      <c r="B3281" s="42" t="s">
        <v>2</v>
      </c>
      <c r="C3281" s="43">
        <v>2009</v>
      </c>
      <c r="D3281" s="42" t="s">
        <v>270</v>
      </c>
      <c r="E3281" s="42" t="s">
        <v>4</v>
      </c>
      <c r="F3281" s="42" t="s">
        <v>12</v>
      </c>
      <c r="G3281" s="43">
        <v>33</v>
      </c>
      <c r="H3281" s="193">
        <v>1</v>
      </c>
    </row>
    <row r="3282" spans="1:8" x14ac:dyDescent="0.25">
      <c r="A3282" s="25" t="str">
        <f t="shared" si="53"/>
        <v>Reg2009Other female genital organs - C57FemaleMāori</v>
      </c>
      <c r="B3282" s="42" t="s">
        <v>2</v>
      </c>
      <c r="C3282" s="43">
        <v>2009</v>
      </c>
      <c r="D3282" s="42" t="s">
        <v>270</v>
      </c>
      <c r="E3282" s="42" t="s">
        <v>4</v>
      </c>
      <c r="F3282" s="42" t="s">
        <v>10</v>
      </c>
      <c r="G3282" s="43">
        <v>3</v>
      </c>
      <c r="H3282" s="193">
        <v>1.1000000000000001</v>
      </c>
    </row>
    <row r="3283" spans="1:8" x14ac:dyDescent="0.25">
      <c r="A3283" s="25" t="str">
        <f t="shared" si="53"/>
        <v>Reg2009Other female genital organs - C57FemaleNon-Māori</v>
      </c>
      <c r="B3283" s="42" t="s">
        <v>2</v>
      </c>
      <c r="C3283" s="43">
        <v>2009</v>
      </c>
      <c r="D3283" s="42" t="s">
        <v>270</v>
      </c>
      <c r="E3283" s="42" t="s">
        <v>4</v>
      </c>
      <c r="F3283" s="42" t="s">
        <v>11</v>
      </c>
      <c r="G3283" s="43">
        <v>30</v>
      </c>
      <c r="H3283" s="193">
        <v>0.9</v>
      </c>
    </row>
    <row r="3284" spans="1:8" x14ac:dyDescent="0.25">
      <c r="A3284" s="25" t="str">
        <f t="shared" si="53"/>
        <v>Reg2009Placenta - C58FemaleAllEth</v>
      </c>
      <c r="B3284" s="42" t="s">
        <v>2</v>
      </c>
      <c r="C3284" s="43">
        <v>2009</v>
      </c>
      <c r="D3284" s="42" t="s">
        <v>48</v>
      </c>
      <c r="E3284" s="42" t="s">
        <v>4</v>
      </c>
      <c r="F3284" s="42" t="s">
        <v>12</v>
      </c>
      <c r="G3284" s="43">
        <v>1</v>
      </c>
      <c r="H3284" s="193">
        <v>0.1</v>
      </c>
    </row>
    <row r="3285" spans="1:8" x14ac:dyDescent="0.25">
      <c r="A3285" s="25" t="str">
        <f t="shared" si="53"/>
        <v>Reg2009Placenta - C58FemaleMāori</v>
      </c>
      <c r="B3285" s="42" t="s">
        <v>2</v>
      </c>
      <c r="C3285" s="43">
        <v>2009</v>
      </c>
      <c r="D3285" s="42" t="s">
        <v>48</v>
      </c>
      <c r="E3285" s="42" t="s">
        <v>4</v>
      </c>
      <c r="F3285" s="42" t="s">
        <v>10</v>
      </c>
      <c r="G3285" s="43">
        <v>0</v>
      </c>
      <c r="H3285" s="193">
        <v>0</v>
      </c>
    </row>
    <row r="3286" spans="1:8" x14ac:dyDescent="0.25">
      <c r="A3286" s="25" t="str">
        <f t="shared" si="53"/>
        <v>Reg2009Placenta - C58FemaleNon-Māori</v>
      </c>
      <c r="B3286" s="42" t="s">
        <v>2</v>
      </c>
      <c r="C3286" s="43">
        <v>2009</v>
      </c>
      <c r="D3286" s="42" t="s">
        <v>48</v>
      </c>
      <c r="E3286" s="42" t="s">
        <v>4</v>
      </c>
      <c r="F3286" s="42" t="s">
        <v>11</v>
      </c>
      <c r="G3286" s="43">
        <v>1</v>
      </c>
      <c r="H3286" s="193">
        <v>0.1</v>
      </c>
    </row>
    <row r="3287" spans="1:8" x14ac:dyDescent="0.25">
      <c r="A3287" s="25" t="str">
        <f t="shared" si="53"/>
        <v>Reg2009Male genital organs - C60-C63MaleAllEth</v>
      </c>
      <c r="B3287" s="42" t="s">
        <v>2</v>
      </c>
      <c r="C3287" s="43">
        <v>2009</v>
      </c>
      <c r="D3287" s="42" t="s">
        <v>271</v>
      </c>
      <c r="E3287" s="42" t="s">
        <v>5</v>
      </c>
      <c r="F3287" s="42" t="s">
        <v>12</v>
      </c>
      <c r="G3287" s="43">
        <v>3545</v>
      </c>
      <c r="H3287" s="193">
        <v>124.3</v>
      </c>
    </row>
    <row r="3288" spans="1:8" x14ac:dyDescent="0.25">
      <c r="A3288" s="25" t="str">
        <f t="shared" si="53"/>
        <v>Reg2009Male genital organs - C60-C63MaleMāori</v>
      </c>
      <c r="B3288" s="42" t="s">
        <v>2</v>
      </c>
      <c r="C3288" s="43">
        <v>2009</v>
      </c>
      <c r="D3288" s="42" t="s">
        <v>271</v>
      </c>
      <c r="E3288" s="42" t="s">
        <v>5</v>
      </c>
      <c r="F3288" s="42" t="s">
        <v>10</v>
      </c>
      <c r="G3288" s="43">
        <v>200</v>
      </c>
      <c r="H3288" s="193">
        <v>98.7</v>
      </c>
    </row>
    <row r="3289" spans="1:8" x14ac:dyDescent="0.25">
      <c r="A3289" s="25" t="str">
        <f t="shared" si="53"/>
        <v>Reg2009Male genital organs - C60-C63MaleNon-Māori</v>
      </c>
      <c r="B3289" s="42" t="s">
        <v>2</v>
      </c>
      <c r="C3289" s="43">
        <v>2009</v>
      </c>
      <c r="D3289" s="42" t="s">
        <v>271</v>
      </c>
      <c r="E3289" s="42" t="s">
        <v>5</v>
      </c>
      <c r="F3289" s="42" t="s">
        <v>11</v>
      </c>
      <c r="G3289" s="43">
        <v>3345</v>
      </c>
      <c r="H3289" s="193">
        <v>125.9</v>
      </c>
    </row>
    <row r="3290" spans="1:8" x14ac:dyDescent="0.25">
      <c r="A3290" s="25" t="str">
        <f t="shared" si="53"/>
        <v>Reg2009Penis - C60MaleAllEth</v>
      </c>
      <c r="B3290" s="42" t="s">
        <v>2</v>
      </c>
      <c r="C3290" s="43">
        <v>2009</v>
      </c>
      <c r="D3290" s="42" t="s">
        <v>37</v>
      </c>
      <c r="E3290" s="42" t="s">
        <v>5</v>
      </c>
      <c r="F3290" s="42" t="s">
        <v>12</v>
      </c>
      <c r="G3290" s="43">
        <v>7</v>
      </c>
      <c r="H3290" s="193">
        <v>0.2</v>
      </c>
    </row>
    <row r="3291" spans="1:8" x14ac:dyDescent="0.25">
      <c r="A3291" s="25" t="str">
        <f t="shared" si="53"/>
        <v>Reg2009Penis - C60MaleMāori</v>
      </c>
      <c r="B3291" s="42" t="s">
        <v>2</v>
      </c>
      <c r="C3291" s="43">
        <v>2009</v>
      </c>
      <c r="D3291" s="42" t="s">
        <v>37</v>
      </c>
      <c r="E3291" s="42" t="s">
        <v>5</v>
      </c>
      <c r="F3291" s="42" t="s">
        <v>10</v>
      </c>
      <c r="G3291" s="43">
        <v>0</v>
      </c>
      <c r="H3291" s="193">
        <v>0</v>
      </c>
    </row>
    <row r="3292" spans="1:8" x14ac:dyDescent="0.25">
      <c r="A3292" s="25" t="str">
        <f t="shared" si="53"/>
        <v>Reg2009Penis - C60MaleNon-Māori</v>
      </c>
      <c r="B3292" s="42" t="s">
        <v>2</v>
      </c>
      <c r="C3292" s="43">
        <v>2009</v>
      </c>
      <c r="D3292" s="42" t="s">
        <v>37</v>
      </c>
      <c r="E3292" s="42" t="s">
        <v>5</v>
      </c>
      <c r="F3292" s="42" t="s">
        <v>11</v>
      </c>
      <c r="G3292" s="43">
        <v>7</v>
      </c>
      <c r="H3292" s="193">
        <v>0.3</v>
      </c>
    </row>
    <row r="3293" spans="1:8" x14ac:dyDescent="0.25">
      <c r="A3293" s="25" t="str">
        <f t="shared" si="53"/>
        <v>Reg2009Prostate - C61MaleAllEth</v>
      </c>
      <c r="B3293" s="42" t="s">
        <v>2</v>
      </c>
      <c r="C3293" s="43">
        <v>2009</v>
      </c>
      <c r="D3293" s="42" t="s">
        <v>38</v>
      </c>
      <c r="E3293" s="42" t="s">
        <v>5</v>
      </c>
      <c r="F3293" s="42" t="s">
        <v>12</v>
      </c>
      <c r="G3293" s="43">
        <v>3369</v>
      </c>
      <c r="H3293" s="193">
        <v>115.8</v>
      </c>
    </row>
    <row r="3294" spans="1:8" x14ac:dyDescent="0.25">
      <c r="A3294" s="25" t="str">
        <f t="shared" si="53"/>
        <v>Reg2009Prostate - C61MaleMāori</v>
      </c>
      <c r="B3294" s="42" t="s">
        <v>2</v>
      </c>
      <c r="C3294" s="43">
        <v>2009</v>
      </c>
      <c r="D3294" s="42" t="s">
        <v>38</v>
      </c>
      <c r="E3294" s="42" t="s">
        <v>5</v>
      </c>
      <c r="F3294" s="42" t="s">
        <v>10</v>
      </c>
      <c r="G3294" s="43">
        <v>162</v>
      </c>
      <c r="H3294" s="193">
        <v>84.9</v>
      </c>
    </row>
    <row r="3295" spans="1:8" x14ac:dyDescent="0.25">
      <c r="A3295" s="25" t="str">
        <f t="shared" si="53"/>
        <v>Reg2009Prostate - C61MaleNon-Māori</v>
      </c>
      <c r="B3295" s="42" t="s">
        <v>2</v>
      </c>
      <c r="C3295" s="43">
        <v>2009</v>
      </c>
      <c r="D3295" s="42" t="s">
        <v>38</v>
      </c>
      <c r="E3295" s="42" t="s">
        <v>5</v>
      </c>
      <c r="F3295" s="42" t="s">
        <v>11</v>
      </c>
      <c r="G3295" s="43">
        <v>3207</v>
      </c>
      <c r="H3295" s="193">
        <v>118.3</v>
      </c>
    </row>
    <row r="3296" spans="1:8" x14ac:dyDescent="0.25">
      <c r="A3296" s="25" t="str">
        <f t="shared" si="53"/>
        <v>Reg2009Urinary tract - C64-C68AllSexAllEth</v>
      </c>
      <c r="B3296" s="42" t="s">
        <v>2</v>
      </c>
      <c r="C3296" s="43">
        <v>2009</v>
      </c>
      <c r="D3296" s="42" t="s">
        <v>273</v>
      </c>
      <c r="E3296" s="42" t="s">
        <v>3</v>
      </c>
      <c r="F3296" s="42" t="s">
        <v>12</v>
      </c>
      <c r="G3296" s="43">
        <v>881</v>
      </c>
      <c r="H3296" s="193">
        <v>13.9</v>
      </c>
    </row>
    <row r="3297" spans="1:8" x14ac:dyDescent="0.25">
      <c r="A3297" s="25" t="str">
        <f t="shared" si="53"/>
        <v>Reg2009Urinary tract - C64-C68AllSexMāori</v>
      </c>
      <c r="B3297" s="42" t="s">
        <v>2</v>
      </c>
      <c r="C3297" s="43">
        <v>2009</v>
      </c>
      <c r="D3297" s="42" t="s">
        <v>273</v>
      </c>
      <c r="E3297" s="42" t="s">
        <v>3</v>
      </c>
      <c r="F3297" s="42" t="s">
        <v>10</v>
      </c>
      <c r="G3297" s="43">
        <v>60</v>
      </c>
      <c r="H3297" s="193">
        <v>13.9</v>
      </c>
    </row>
    <row r="3298" spans="1:8" x14ac:dyDescent="0.25">
      <c r="A3298" s="25" t="str">
        <f t="shared" si="53"/>
        <v>Reg2009Urinary tract - C64-C68AllSexNon-Māori</v>
      </c>
      <c r="B3298" s="42" t="s">
        <v>2</v>
      </c>
      <c r="C3298" s="43">
        <v>2009</v>
      </c>
      <c r="D3298" s="42" t="s">
        <v>273</v>
      </c>
      <c r="E3298" s="42" t="s">
        <v>3</v>
      </c>
      <c r="F3298" s="42" t="s">
        <v>11</v>
      </c>
      <c r="G3298" s="43">
        <v>821</v>
      </c>
      <c r="H3298" s="193">
        <v>14</v>
      </c>
    </row>
    <row r="3299" spans="1:8" x14ac:dyDescent="0.25">
      <c r="A3299" s="25" t="str">
        <f t="shared" si="53"/>
        <v>Reg2009Urinary tract - C64-C68FemaleAllEth</v>
      </c>
      <c r="B3299" s="42" t="s">
        <v>2</v>
      </c>
      <c r="C3299" s="43">
        <v>2009</v>
      </c>
      <c r="D3299" s="42" t="s">
        <v>273</v>
      </c>
      <c r="E3299" s="42" t="s">
        <v>4</v>
      </c>
      <c r="F3299" s="42" t="s">
        <v>12</v>
      </c>
      <c r="G3299" s="43">
        <v>300</v>
      </c>
      <c r="H3299" s="193">
        <v>8.9</v>
      </c>
    </row>
    <row r="3300" spans="1:8" x14ac:dyDescent="0.25">
      <c r="A3300" s="25" t="str">
        <f t="shared" si="53"/>
        <v>Reg2009Urinary tract - C64-C68FemaleMāori</v>
      </c>
      <c r="B3300" s="42" t="s">
        <v>2</v>
      </c>
      <c r="C3300" s="43">
        <v>2009</v>
      </c>
      <c r="D3300" s="42" t="s">
        <v>273</v>
      </c>
      <c r="E3300" s="42" t="s">
        <v>4</v>
      </c>
      <c r="F3300" s="42" t="s">
        <v>10</v>
      </c>
      <c r="G3300" s="43">
        <v>27</v>
      </c>
      <c r="H3300" s="193">
        <v>12.1</v>
      </c>
    </row>
    <row r="3301" spans="1:8" x14ac:dyDescent="0.25">
      <c r="A3301" s="25" t="str">
        <f t="shared" si="53"/>
        <v>Reg2009Urinary tract - C64-C68FemaleNon-Māori</v>
      </c>
      <c r="B3301" s="42" t="s">
        <v>2</v>
      </c>
      <c r="C3301" s="43">
        <v>2009</v>
      </c>
      <c r="D3301" s="42" t="s">
        <v>273</v>
      </c>
      <c r="E3301" s="42" t="s">
        <v>4</v>
      </c>
      <c r="F3301" s="42" t="s">
        <v>11</v>
      </c>
      <c r="G3301" s="43">
        <v>273</v>
      </c>
      <c r="H3301" s="193">
        <v>8.8000000000000007</v>
      </c>
    </row>
    <row r="3302" spans="1:8" x14ac:dyDescent="0.25">
      <c r="A3302" s="25" t="str">
        <f t="shared" si="53"/>
        <v>Reg2009Urinary tract - C64-C68MaleAllEth</v>
      </c>
      <c r="B3302" s="42" t="s">
        <v>2</v>
      </c>
      <c r="C3302" s="43">
        <v>2009</v>
      </c>
      <c r="D3302" s="42" t="s">
        <v>273</v>
      </c>
      <c r="E3302" s="42" t="s">
        <v>5</v>
      </c>
      <c r="F3302" s="42" t="s">
        <v>12</v>
      </c>
      <c r="G3302" s="43">
        <v>581</v>
      </c>
      <c r="H3302" s="193">
        <v>19.899999999999999</v>
      </c>
    </row>
    <row r="3303" spans="1:8" x14ac:dyDescent="0.25">
      <c r="A3303" s="25" t="str">
        <f t="shared" ref="A3303:A3366" si="54">B3303&amp;C3303&amp;D3303&amp;E3303&amp;F3303</f>
        <v>Reg2009Urinary tract - C64-C68MaleMāori</v>
      </c>
      <c r="B3303" s="42" t="s">
        <v>2</v>
      </c>
      <c r="C3303" s="43">
        <v>2009</v>
      </c>
      <c r="D3303" s="42" t="s">
        <v>273</v>
      </c>
      <c r="E3303" s="42" t="s">
        <v>5</v>
      </c>
      <c r="F3303" s="42" t="s">
        <v>10</v>
      </c>
      <c r="G3303" s="43">
        <v>33</v>
      </c>
      <c r="H3303" s="193">
        <v>15.8</v>
      </c>
    </row>
    <row r="3304" spans="1:8" x14ac:dyDescent="0.25">
      <c r="A3304" s="25" t="str">
        <f t="shared" si="54"/>
        <v>Reg2009Urinary tract - C64-C68MaleNon-Māori</v>
      </c>
      <c r="B3304" s="42" t="s">
        <v>2</v>
      </c>
      <c r="C3304" s="43">
        <v>2009</v>
      </c>
      <c r="D3304" s="42" t="s">
        <v>273</v>
      </c>
      <c r="E3304" s="42" t="s">
        <v>5</v>
      </c>
      <c r="F3304" s="42" t="s">
        <v>11</v>
      </c>
      <c r="G3304" s="43">
        <v>548</v>
      </c>
      <c r="H3304" s="193">
        <v>20.100000000000001</v>
      </c>
    </row>
    <row r="3305" spans="1:8" x14ac:dyDescent="0.25">
      <c r="A3305" s="25" t="str">
        <f t="shared" si="54"/>
        <v>Reg2009Testis - C62MaleAllEth</v>
      </c>
      <c r="B3305" s="42" t="s">
        <v>2</v>
      </c>
      <c r="C3305" s="43">
        <v>2009</v>
      </c>
      <c r="D3305" s="42" t="s">
        <v>40</v>
      </c>
      <c r="E3305" s="42" t="s">
        <v>5</v>
      </c>
      <c r="F3305" s="42" t="s">
        <v>12</v>
      </c>
      <c r="G3305" s="43">
        <v>166</v>
      </c>
      <c r="H3305" s="193">
        <v>8.1999999999999993</v>
      </c>
    </row>
    <row r="3306" spans="1:8" x14ac:dyDescent="0.25">
      <c r="A3306" s="25" t="str">
        <f t="shared" si="54"/>
        <v>Reg2009Testis - C62MaleMāori</v>
      </c>
      <c r="B3306" s="42" t="s">
        <v>2</v>
      </c>
      <c r="C3306" s="43">
        <v>2009</v>
      </c>
      <c r="D3306" s="42" t="s">
        <v>40</v>
      </c>
      <c r="E3306" s="42" t="s">
        <v>5</v>
      </c>
      <c r="F3306" s="42" t="s">
        <v>10</v>
      </c>
      <c r="G3306" s="43">
        <v>38</v>
      </c>
      <c r="H3306" s="193">
        <v>13.7</v>
      </c>
    </row>
    <row r="3307" spans="1:8" x14ac:dyDescent="0.25">
      <c r="A3307" s="25" t="str">
        <f t="shared" si="54"/>
        <v>Reg2009Testis - C62MaleNon-Māori</v>
      </c>
      <c r="B3307" s="42" t="s">
        <v>2</v>
      </c>
      <c r="C3307" s="43">
        <v>2009</v>
      </c>
      <c r="D3307" s="42" t="s">
        <v>40</v>
      </c>
      <c r="E3307" s="42" t="s">
        <v>5</v>
      </c>
      <c r="F3307" s="42" t="s">
        <v>11</v>
      </c>
      <c r="G3307" s="43">
        <v>128</v>
      </c>
      <c r="H3307" s="193">
        <v>7.2</v>
      </c>
    </row>
    <row r="3308" spans="1:8" x14ac:dyDescent="0.25">
      <c r="A3308" s="25" t="str">
        <f t="shared" si="54"/>
        <v>Reg2009Other male genital organs - C63MaleAllEth</v>
      </c>
      <c r="B3308" s="42" t="s">
        <v>2</v>
      </c>
      <c r="C3308" s="43">
        <v>2009</v>
      </c>
      <c r="D3308" s="42" t="s">
        <v>272</v>
      </c>
      <c r="E3308" s="42" t="s">
        <v>5</v>
      </c>
      <c r="F3308" s="42" t="s">
        <v>12</v>
      </c>
      <c r="G3308" s="43">
        <v>3</v>
      </c>
      <c r="H3308" s="193">
        <v>0.1</v>
      </c>
    </row>
    <row r="3309" spans="1:8" x14ac:dyDescent="0.25">
      <c r="A3309" s="25" t="str">
        <f t="shared" si="54"/>
        <v>Reg2009Other male genital organs - C63MaleMāori</v>
      </c>
      <c r="B3309" s="42" t="s">
        <v>2</v>
      </c>
      <c r="C3309" s="43">
        <v>2009</v>
      </c>
      <c r="D3309" s="42" t="s">
        <v>272</v>
      </c>
      <c r="E3309" s="42" t="s">
        <v>5</v>
      </c>
      <c r="F3309" s="42" t="s">
        <v>10</v>
      </c>
      <c r="G3309" s="43">
        <v>0</v>
      </c>
      <c r="H3309" s="193">
        <v>0</v>
      </c>
    </row>
    <row r="3310" spans="1:8" x14ac:dyDescent="0.25">
      <c r="A3310" s="25" t="str">
        <f t="shared" si="54"/>
        <v>Reg2009Other male genital organs - C63MaleNon-Māori</v>
      </c>
      <c r="B3310" s="42" t="s">
        <v>2</v>
      </c>
      <c r="C3310" s="43">
        <v>2009</v>
      </c>
      <c r="D3310" s="42" t="s">
        <v>272</v>
      </c>
      <c r="E3310" s="42" t="s">
        <v>5</v>
      </c>
      <c r="F3310" s="42" t="s">
        <v>11</v>
      </c>
      <c r="G3310" s="43">
        <v>3</v>
      </c>
      <c r="H3310" s="193">
        <v>0.1</v>
      </c>
    </row>
    <row r="3311" spans="1:8" x14ac:dyDescent="0.25">
      <c r="A3311" s="25" t="str">
        <f t="shared" si="54"/>
        <v>Reg2009Kidney - C64AllSexAllEth</v>
      </c>
      <c r="B3311" s="42" t="s">
        <v>2</v>
      </c>
      <c r="C3311" s="43">
        <v>2009</v>
      </c>
      <c r="D3311" s="42" t="s">
        <v>274</v>
      </c>
      <c r="E3311" s="42" t="s">
        <v>3</v>
      </c>
      <c r="F3311" s="42" t="s">
        <v>12</v>
      </c>
      <c r="G3311" s="43">
        <v>458</v>
      </c>
      <c r="H3311" s="193">
        <v>7.8</v>
      </c>
    </row>
    <row r="3312" spans="1:8" x14ac:dyDescent="0.25">
      <c r="A3312" s="25" t="str">
        <f t="shared" si="54"/>
        <v>Reg2009Kidney - C64AllSexMāori</v>
      </c>
      <c r="B3312" s="42" t="s">
        <v>2</v>
      </c>
      <c r="C3312" s="43">
        <v>2009</v>
      </c>
      <c r="D3312" s="42" t="s">
        <v>274</v>
      </c>
      <c r="E3312" s="42" t="s">
        <v>3</v>
      </c>
      <c r="F3312" s="42" t="s">
        <v>10</v>
      </c>
      <c r="G3312" s="43">
        <v>40</v>
      </c>
      <c r="H3312" s="193">
        <v>8.8000000000000007</v>
      </c>
    </row>
    <row r="3313" spans="1:8" x14ac:dyDescent="0.25">
      <c r="A3313" s="25" t="str">
        <f t="shared" si="54"/>
        <v>Reg2009Kidney - C64AllSexNon-Māori</v>
      </c>
      <c r="B3313" s="42" t="s">
        <v>2</v>
      </c>
      <c r="C3313" s="43">
        <v>2009</v>
      </c>
      <c r="D3313" s="42" t="s">
        <v>274</v>
      </c>
      <c r="E3313" s="42" t="s">
        <v>3</v>
      </c>
      <c r="F3313" s="42" t="s">
        <v>11</v>
      </c>
      <c r="G3313" s="43">
        <v>418</v>
      </c>
      <c r="H3313" s="193">
        <v>7.8</v>
      </c>
    </row>
    <row r="3314" spans="1:8" x14ac:dyDescent="0.25">
      <c r="A3314" s="25" t="str">
        <f t="shared" si="54"/>
        <v>Reg2009Kidney - C64FemaleAllEth</v>
      </c>
      <c r="B3314" s="42" t="s">
        <v>2</v>
      </c>
      <c r="C3314" s="43">
        <v>2009</v>
      </c>
      <c r="D3314" s="42" t="s">
        <v>274</v>
      </c>
      <c r="E3314" s="42" t="s">
        <v>4</v>
      </c>
      <c r="F3314" s="42" t="s">
        <v>12</v>
      </c>
      <c r="G3314" s="43">
        <v>168</v>
      </c>
      <c r="H3314" s="193">
        <v>5.4</v>
      </c>
    </row>
    <row r="3315" spans="1:8" x14ac:dyDescent="0.25">
      <c r="A3315" s="25" t="str">
        <f t="shared" si="54"/>
        <v>Reg2009Kidney - C64FemaleMāori</v>
      </c>
      <c r="B3315" s="42" t="s">
        <v>2</v>
      </c>
      <c r="C3315" s="43">
        <v>2009</v>
      </c>
      <c r="D3315" s="42" t="s">
        <v>274</v>
      </c>
      <c r="E3315" s="42" t="s">
        <v>4</v>
      </c>
      <c r="F3315" s="42" t="s">
        <v>10</v>
      </c>
      <c r="G3315" s="43">
        <v>18</v>
      </c>
      <c r="H3315" s="193">
        <v>8</v>
      </c>
    </row>
    <row r="3316" spans="1:8" x14ac:dyDescent="0.25">
      <c r="A3316" s="25" t="str">
        <f t="shared" si="54"/>
        <v>Reg2009Kidney - C64FemaleNon-Māori</v>
      </c>
      <c r="B3316" s="42" t="s">
        <v>2</v>
      </c>
      <c r="C3316" s="43">
        <v>2009</v>
      </c>
      <c r="D3316" s="42" t="s">
        <v>274</v>
      </c>
      <c r="E3316" s="42" t="s">
        <v>4</v>
      </c>
      <c r="F3316" s="42" t="s">
        <v>11</v>
      </c>
      <c r="G3316" s="43">
        <v>150</v>
      </c>
      <c r="H3316" s="193">
        <v>5.3</v>
      </c>
    </row>
    <row r="3317" spans="1:8" x14ac:dyDescent="0.25">
      <c r="A3317" s="25" t="str">
        <f t="shared" si="54"/>
        <v>Reg2009Kidney - C64MaleAllEth</v>
      </c>
      <c r="B3317" s="42" t="s">
        <v>2</v>
      </c>
      <c r="C3317" s="43">
        <v>2009</v>
      </c>
      <c r="D3317" s="42" t="s">
        <v>274</v>
      </c>
      <c r="E3317" s="42" t="s">
        <v>5</v>
      </c>
      <c r="F3317" s="42" t="s">
        <v>12</v>
      </c>
      <c r="G3317" s="43">
        <v>290</v>
      </c>
      <c r="H3317" s="193">
        <v>10.4</v>
      </c>
    </row>
    <row r="3318" spans="1:8" x14ac:dyDescent="0.25">
      <c r="A3318" s="25" t="str">
        <f t="shared" si="54"/>
        <v>Reg2009Kidney - C64MaleMāori</v>
      </c>
      <c r="B3318" s="42" t="s">
        <v>2</v>
      </c>
      <c r="C3318" s="43">
        <v>2009</v>
      </c>
      <c r="D3318" s="42" t="s">
        <v>274</v>
      </c>
      <c r="E3318" s="42" t="s">
        <v>5</v>
      </c>
      <c r="F3318" s="42" t="s">
        <v>10</v>
      </c>
      <c r="G3318" s="43">
        <v>22</v>
      </c>
      <c r="H3318" s="193">
        <v>9.3000000000000007</v>
      </c>
    </row>
    <row r="3319" spans="1:8" x14ac:dyDescent="0.25">
      <c r="A3319" s="25" t="str">
        <f t="shared" si="54"/>
        <v>Reg2009Kidney - C64MaleNon-Māori</v>
      </c>
      <c r="B3319" s="42" t="s">
        <v>2</v>
      </c>
      <c r="C3319" s="43">
        <v>2009</v>
      </c>
      <c r="D3319" s="42" t="s">
        <v>274</v>
      </c>
      <c r="E3319" s="42" t="s">
        <v>5</v>
      </c>
      <c r="F3319" s="42" t="s">
        <v>11</v>
      </c>
      <c r="G3319" s="43">
        <v>268</v>
      </c>
      <c r="H3319" s="193">
        <v>10.5</v>
      </c>
    </row>
    <row r="3320" spans="1:8" x14ac:dyDescent="0.25">
      <c r="A3320" s="25" t="str">
        <f t="shared" si="54"/>
        <v>Reg2009Renal pelvis - C65AllSexAllEth</v>
      </c>
      <c r="B3320" s="42" t="s">
        <v>2</v>
      </c>
      <c r="C3320" s="43">
        <v>2009</v>
      </c>
      <c r="D3320" s="42" t="s">
        <v>275</v>
      </c>
      <c r="E3320" s="42" t="s">
        <v>3</v>
      </c>
      <c r="F3320" s="42" t="s">
        <v>12</v>
      </c>
      <c r="G3320" s="43">
        <v>24</v>
      </c>
      <c r="H3320" s="193">
        <v>0.4</v>
      </c>
    </row>
    <row r="3321" spans="1:8" x14ac:dyDescent="0.25">
      <c r="A3321" s="25" t="str">
        <f t="shared" si="54"/>
        <v>Reg2009Renal pelvis - C65AllSexMāori</v>
      </c>
      <c r="B3321" s="42" t="s">
        <v>2</v>
      </c>
      <c r="C3321" s="43">
        <v>2009</v>
      </c>
      <c r="D3321" s="42" t="s">
        <v>275</v>
      </c>
      <c r="E3321" s="42" t="s">
        <v>3</v>
      </c>
      <c r="F3321" s="42" t="s">
        <v>10</v>
      </c>
      <c r="G3321" s="43">
        <v>0</v>
      </c>
      <c r="H3321" s="193">
        <v>0</v>
      </c>
    </row>
    <row r="3322" spans="1:8" x14ac:dyDescent="0.25">
      <c r="A3322" s="25" t="str">
        <f t="shared" si="54"/>
        <v>Reg2009Renal pelvis - C65AllSexNon-Māori</v>
      </c>
      <c r="B3322" s="42" t="s">
        <v>2</v>
      </c>
      <c r="C3322" s="43">
        <v>2009</v>
      </c>
      <c r="D3322" s="42" t="s">
        <v>275</v>
      </c>
      <c r="E3322" s="42" t="s">
        <v>3</v>
      </c>
      <c r="F3322" s="42" t="s">
        <v>11</v>
      </c>
      <c r="G3322" s="43">
        <v>24</v>
      </c>
      <c r="H3322" s="193">
        <v>0.4</v>
      </c>
    </row>
    <row r="3323" spans="1:8" x14ac:dyDescent="0.25">
      <c r="A3323" s="25" t="str">
        <f t="shared" si="54"/>
        <v>Reg2009Renal pelvis - C65FemaleAllEth</v>
      </c>
      <c r="B3323" s="42" t="s">
        <v>2</v>
      </c>
      <c r="C3323" s="43">
        <v>2009</v>
      </c>
      <c r="D3323" s="42" t="s">
        <v>275</v>
      </c>
      <c r="E3323" s="42" t="s">
        <v>4</v>
      </c>
      <c r="F3323" s="42" t="s">
        <v>12</v>
      </c>
      <c r="G3323" s="43">
        <v>9</v>
      </c>
      <c r="H3323" s="193">
        <v>0.2</v>
      </c>
    </row>
    <row r="3324" spans="1:8" x14ac:dyDescent="0.25">
      <c r="A3324" s="25" t="str">
        <f t="shared" si="54"/>
        <v>Reg2009Renal pelvis - C65FemaleMāori</v>
      </c>
      <c r="B3324" s="42" t="s">
        <v>2</v>
      </c>
      <c r="C3324" s="43">
        <v>2009</v>
      </c>
      <c r="D3324" s="42" t="s">
        <v>275</v>
      </c>
      <c r="E3324" s="42" t="s">
        <v>4</v>
      </c>
      <c r="F3324" s="42" t="s">
        <v>10</v>
      </c>
      <c r="G3324" s="43">
        <v>0</v>
      </c>
      <c r="H3324" s="193">
        <v>0</v>
      </c>
    </row>
    <row r="3325" spans="1:8" x14ac:dyDescent="0.25">
      <c r="A3325" s="25" t="str">
        <f t="shared" si="54"/>
        <v>Reg2009Renal pelvis - C65FemaleNon-Māori</v>
      </c>
      <c r="B3325" s="42" t="s">
        <v>2</v>
      </c>
      <c r="C3325" s="43">
        <v>2009</v>
      </c>
      <c r="D3325" s="42" t="s">
        <v>275</v>
      </c>
      <c r="E3325" s="42" t="s">
        <v>4</v>
      </c>
      <c r="F3325" s="42" t="s">
        <v>11</v>
      </c>
      <c r="G3325" s="43">
        <v>9</v>
      </c>
      <c r="H3325" s="193">
        <v>0.3</v>
      </c>
    </row>
    <row r="3326" spans="1:8" x14ac:dyDescent="0.25">
      <c r="A3326" s="25" t="str">
        <f t="shared" si="54"/>
        <v>Reg2009Renal pelvis - C65MaleAllEth</v>
      </c>
      <c r="B3326" s="42" t="s">
        <v>2</v>
      </c>
      <c r="C3326" s="43">
        <v>2009</v>
      </c>
      <c r="D3326" s="42" t="s">
        <v>275</v>
      </c>
      <c r="E3326" s="42" t="s">
        <v>5</v>
      </c>
      <c r="F3326" s="42" t="s">
        <v>12</v>
      </c>
      <c r="G3326" s="43">
        <v>15</v>
      </c>
      <c r="H3326" s="193">
        <v>0.5</v>
      </c>
    </row>
    <row r="3327" spans="1:8" x14ac:dyDescent="0.25">
      <c r="A3327" s="25" t="str">
        <f t="shared" si="54"/>
        <v>Reg2009Renal pelvis - C65MaleMāori</v>
      </c>
      <c r="B3327" s="42" t="s">
        <v>2</v>
      </c>
      <c r="C3327" s="43">
        <v>2009</v>
      </c>
      <c r="D3327" s="42" t="s">
        <v>275</v>
      </c>
      <c r="E3327" s="42" t="s">
        <v>5</v>
      </c>
      <c r="F3327" s="42" t="s">
        <v>10</v>
      </c>
      <c r="G3327" s="43">
        <v>0</v>
      </c>
      <c r="H3327" s="193">
        <v>0</v>
      </c>
    </row>
    <row r="3328" spans="1:8" x14ac:dyDescent="0.25">
      <c r="A3328" s="25" t="str">
        <f t="shared" si="54"/>
        <v>Reg2009Renal pelvis - C65MaleNon-Māori</v>
      </c>
      <c r="B3328" s="42" t="s">
        <v>2</v>
      </c>
      <c r="C3328" s="43">
        <v>2009</v>
      </c>
      <c r="D3328" s="42" t="s">
        <v>275</v>
      </c>
      <c r="E3328" s="42" t="s">
        <v>5</v>
      </c>
      <c r="F3328" s="42" t="s">
        <v>11</v>
      </c>
      <c r="G3328" s="43">
        <v>15</v>
      </c>
      <c r="H3328" s="193">
        <v>0.5</v>
      </c>
    </row>
    <row r="3329" spans="1:8" x14ac:dyDescent="0.25">
      <c r="A3329" s="25" t="str">
        <f t="shared" si="54"/>
        <v>Reg2009Ureter - C66AllSexAllEth</v>
      </c>
      <c r="B3329" s="42" t="s">
        <v>2</v>
      </c>
      <c r="C3329" s="43">
        <v>2009</v>
      </c>
      <c r="D3329" s="42" t="s">
        <v>43</v>
      </c>
      <c r="E3329" s="42" t="s">
        <v>3</v>
      </c>
      <c r="F3329" s="42" t="s">
        <v>12</v>
      </c>
      <c r="G3329" s="43">
        <v>12</v>
      </c>
      <c r="H3329" s="193">
        <v>0.2</v>
      </c>
    </row>
    <row r="3330" spans="1:8" x14ac:dyDescent="0.25">
      <c r="A3330" s="25" t="str">
        <f t="shared" si="54"/>
        <v>Reg2009Ureter - C66AllSexMāori</v>
      </c>
      <c r="B3330" s="42" t="s">
        <v>2</v>
      </c>
      <c r="C3330" s="43">
        <v>2009</v>
      </c>
      <c r="D3330" s="42" t="s">
        <v>43</v>
      </c>
      <c r="E3330" s="42" t="s">
        <v>3</v>
      </c>
      <c r="F3330" s="42" t="s">
        <v>10</v>
      </c>
      <c r="G3330" s="43">
        <v>0</v>
      </c>
      <c r="H3330" s="193">
        <v>0</v>
      </c>
    </row>
    <row r="3331" spans="1:8" x14ac:dyDescent="0.25">
      <c r="A3331" s="25" t="str">
        <f t="shared" si="54"/>
        <v>Reg2009Ureter - C66AllSexNon-Māori</v>
      </c>
      <c r="B3331" s="42" t="s">
        <v>2</v>
      </c>
      <c r="C3331" s="43">
        <v>2009</v>
      </c>
      <c r="D3331" s="42" t="s">
        <v>43</v>
      </c>
      <c r="E3331" s="42" t="s">
        <v>3</v>
      </c>
      <c r="F3331" s="42" t="s">
        <v>11</v>
      </c>
      <c r="G3331" s="43">
        <v>12</v>
      </c>
      <c r="H3331" s="193">
        <v>0.2</v>
      </c>
    </row>
    <row r="3332" spans="1:8" x14ac:dyDescent="0.25">
      <c r="A3332" s="25" t="str">
        <f t="shared" si="54"/>
        <v>Reg2009Ureter - C66FemaleAllEth</v>
      </c>
      <c r="B3332" s="42" t="s">
        <v>2</v>
      </c>
      <c r="C3332" s="43">
        <v>2009</v>
      </c>
      <c r="D3332" s="42" t="s">
        <v>43</v>
      </c>
      <c r="E3332" s="42" t="s">
        <v>4</v>
      </c>
      <c r="F3332" s="42" t="s">
        <v>12</v>
      </c>
      <c r="G3332" s="43">
        <v>4</v>
      </c>
      <c r="H3332" s="193">
        <v>0.1</v>
      </c>
    </row>
    <row r="3333" spans="1:8" x14ac:dyDescent="0.25">
      <c r="A3333" s="25" t="str">
        <f t="shared" si="54"/>
        <v>Reg2009Ureter - C66FemaleMāori</v>
      </c>
      <c r="B3333" s="42" t="s">
        <v>2</v>
      </c>
      <c r="C3333" s="43">
        <v>2009</v>
      </c>
      <c r="D3333" s="42" t="s">
        <v>43</v>
      </c>
      <c r="E3333" s="42" t="s">
        <v>4</v>
      </c>
      <c r="F3333" s="42" t="s">
        <v>10</v>
      </c>
      <c r="G3333" s="43">
        <v>0</v>
      </c>
      <c r="H3333" s="193">
        <v>0</v>
      </c>
    </row>
    <row r="3334" spans="1:8" x14ac:dyDescent="0.25">
      <c r="A3334" s="25" t="str">
        <f t="shared" si="54"/>
        <v>Reg2009Ureter - C66FemaleNon-Māori</v>
      </c>
      <c r="B3334" s="42" t="s">
        <v>2</v>
      </c>
      <c r="C3334" s="43">
        <v>2009</v>
      </c>
      <c r="D3334" s="42" t="s">
        <v>43</v>
      </c>
      <c r="E3334" s="42" t="s">
        <v>4</v>
      </c>
      <c r="F3334" s="42" t="s">
        <v>11</v>
      </c>
      <c r="G3334" s="43">
        <v>4</v>
      </c>
      <c r="H3334" s="193">
        <v>0.1</v>
      </c>
    </row>
    <row r="3335" spans="1:8" x14ac:dyDescent="0.25">
      <c r="A3335" s="25" t="str">
        <f t="shared" si="54"/>
        <v>Reg2009Ureter - C66MaleAllEth</v>
      </c>
      <c r="B3335" s="42" t="s">
        <v>2</v>
      </c>
      <c r="C3335" s="43">
        <v>2009</v>
      </c>
      <c r="D3335" s="42" t="s">
        <v>43</v>
      </c>
      <c r="E3335" s="42" t="s">
        <v>5</v>
      </c>
      <c r="F3335" s="42" t="s">
        <v>12</v>
      </c>
      <c r="G3335" s="43">
        <v>8</v>
      </c>
      <c r="H3335" s="193">
        <v>0.3</v>
      </c>
    </row>
    <row r="3336" spans="1:8" x14ac:dyDescent="0.25">
      <c r="A3336" s="25" t="str">
        <f t="shared" si="54"/>
        <v>Reg2009Ureter - C66MaleMāori</v>
      </c>
      <c r="B3336" s="42" t="s">
        <v>2</v>
      </c>
      <c r="C3336" s="43">
        <v>2009</v>
      </c>
      <c r="D3336" s="42" t="s">
        <v>43</v>
      </c>
      <c r="E3336" s="42" t="s">
        <v>5</v>
      </c>
      <c r="F3336" s="42" t="s">
        <v>10</v>
      </c>
      <c r="G3336" s="43">
        <v>0</v>
      </c>
      <c r="H3336" s="193">
        <v>0</v>
      </c>
    </row>
    <row r="3337" spans="1:8" x14ac:dyDescent="0.25">
      <c r="A3337" s="25" t="str">
        <f t="shared" si="54"/>
        <v>Reg2009Ureter - C66MaleNon-Māori</v>
      </c>
      <c r="B3337" s="42" t="s">
        <v>2</v>
      </c>
      <c r="C3337" s="43">
        <v>2009</v>
      </c>
      <c r="D3337" s="42" t="s">
        <v>43</v>
      </c>
      <c r="E3337" s="42" t="s">
        <v>5</v>
      </c>
      <c r="F3337" s="42" t="s">
        <v>11</v>
      </c>
      <c r="G3337" s="43">
        <v>8</v>
      </c>
      <c r="H3337" s="193">
        <v>0.3</v>
      </c>
    </row>
    <row r="3338" spans="1:8" x14ac:dyDescent="0.25">
      <c r="A3338" s="25" t="str">
        <f t="shared" si="54"/>
        <v>Reg2009Eye, brain and other parts of central nervous system - C69-C72AllSexAllEth</v>
      </c>
      <c r="B3338" s="42" t="s">
        <v>2</v>
      </c>
      <c r="C3338" s="43">
        <v>2009</v>
      </c>
      <c r="D3338" s="42" t="s">
        <v>277</v>
      </c>
      <c r="E3338" s="42" t="s">
        <v>3</v>
      </c>
      <c r="F3338" s="42" t="s">
        <v>12</v>
      </c>
      <c r="G3338" s="43">
        <v>353</v>
      </c>
      <c r="H3338" s="193">
        <v>6.5</v>
      </c>
    </row>
    <row r="3339" spans="1:8" x14ac:dyDescent="0.25">
      <c r="A3339" s="25" t="str">
        <f t="shared" si="54"/>
        <v>Reg2009Eye, brain and other parts of central nervous system - C69-C72AllSexMāori</v>
      </c>
      <c r="B3339" s="42" t="s">
        <v>2</v>
      </c>
      <c r="C3339" s="43">
        <v>2009</v>
      </c>
      <c r="D3339" s="42" t="s">
        <v>277</v>
      </c>
      <c r="E3339" s="42" t="s">
        <v>3</v>
      </c>
      <c r="F3339" s="42" t="s">
        <v>10</v>
      </c>
      <c r="G3339" s="43">
        <v>21</v>
      </c>
      <c r="H3339" s="193">
        <v>4</v>
      </c>
    </row>
    <row r="3340" spans="1:8" x14ac:dyDescent="0.25">
      <c r="A3340" s="25" t="str">
        <f t="shared" si="54"/>
        <v>Reg2009Eye, brain and other parts of central nervous system - C69-C72AllSexNon-Māori</v>
      </c>
      <c r="B3340" s="42" t="s">
        <v>2</v>
      </c>
      <c r="C3340" s="43">
        <v>2009</v>
      </c>
      <c r="D3340" s="42" t="s">
        <v>277</v>
      </c>
      <c r="E3340" s="42" t="s">
        <v>3</v>
      </c>
      <c r="F3340" s="42" t="s">
        <v>11</v>
      </c>
      <c r="G3340" s="43">
        <v>332</v>
      </c>
      <c r="H3340" s="193">
        <v>6.8</v>
      </c>
    </row>
    <row r="3341" spans="1:8" x14ac:dyDescent="0.25">
      <c r="A3341" s="25" t="str">
        <f t="shared" si="54"/>
        <v>Reg2009Eye, brain and other parts of central nervous system - C69-C72FemaleAllEth</v>
      </c>
      <c r="B3341" s="42" t="s">
        <v>2</v>
      </c>
      <c r="C3341" s="43">
        <v>2009</v>
      </c>
      <c r="D3341" s="42" t="s">
        <v>277</v>
      </c>
      <c r="E3341" s="42" t="s">
        <v>4</v>
      </c>
      <c r="F3341" s="42" t="s">
        <v>12</v>
      </c>
      <c r="G3341" s="43">
        <v>144</v>
      </c>
      <c r="H3341" s="193">
        <v>4.9000000000000004</v>
      </c>
    </row>
    <row r="3342" spans="1:8" x14ac:dyDescent="0.25">
      <c r="A3342" s="25" t="str">
        <f t="shared" si="54"/>
        <v>Reg2009Eye, brain and other parts of central nervous system - C69-C72FemaleMāori</v>
      </c>
      <c r="B3342" s="42" t="s">
        <v>2</v>
      </c>
      <c r="C3342" s="43">
        <v>2009</v>
      </c>
      <c r="D3342" s="42" t="s">
        <v>277</v>
      </c>
      <c r="E3342" s="42" t="s">
        <v>4</v>
      </c>
      <c r="F3342" s="42" t="s">
        <v>10</v>
      </c>
      <c r="G3342" s="43">
        <v>9</v>
      </c>
      <c r="H3342" s="193">
        <v>3.1</v>
      </c>
    </row>
    <row r="3343" spans="1:8" x14ac:dyDescent="0.25">
      <c r="A3343" s="25" t="str">
        <f t="shared" si="54"/>
        <v>Reg2009Eye, brain and other parts of central nervous system - C69-C72FemaleNon-Māori</v>
      </c>
      <c r="B3343" s="42" t="s">
        <v>2</v>
      </c>
      <c r="C3343" s="43">
        <v>2009</v>
      </c>
      <c r="D3343" s="42" t="s">
        <v>277</v>
      </c>
      <c r="E3343" s="42" t="s">
        <v>4</v>
      </c>
      <c r="F3343" s="42" t="s">
        <v>11</v>
      </c>
      <c r="G3343" s="43">
        <v>135</v>
      </c>
      <c r="H3343" s="193">
        <v>5</v>
      </c>
    </row>
    <row r="3344" spans="1:8" x14ac:dyDescent="0.25">
      <c r="A3344" s="25" t="str">
        <f t="shared" si="54"/>
        <v>Reg2009Eye, brain and other parts of central nervous system - C69-C72MaleAllEth</v>
      </c>
      <c r="B3344" s="42" t="s">
        <v>2</v>
      </c>
      <c r="C3344" s="43">
        <v>2009</v>
      </c>
      <c r="D3344" s="42" t="s">
        <v>277</v>
      </c>
      <c r="E3344" s="42" t="s">
        <v>5</v>
      </c>
      <c r="F3344" s="42" t="s">
        <v>12</v>
      </c>
      <c r="G3344" s="43">
        <v>209</v>
      </c>
      <c r="H3344" s="193">
        <v>8.1999999999999993</v>
      </c>
    </row>
    <row r="3345" spans="1:8" x14ac:dyDescent="0.25">
      <c r="A3345" s="25" t="str">
        <f t="shared" si="54"/>
        <v>Reg2009Eye, brain and other parts of central nervous system - C69-C72MaleMāori</v>
      </c>
      <c r="B3345" s="42" t="s">
        <v>2</v>
      </c>
      <c r="C3345" s="43">
        <v>2009</v>
      </c>
      <c r="D3345" s="42" t="s">
        <v>277</v>
      </c>
      <c r="E3345" s="42" t="s">
        <v>5</v>
      </c>
      <c r="F3345" s="42" t="s">
        <v>10</v>
      </c>
      <c r="G3345" s="43">
        <v>12</v>
      </c>
      <c r="H3345" s="193">
        <v>4.9000000000000004</v>
      </c>
    </row>
    <row r="3346" spans="1:8" x14ac:dyDescent="0.25">
      <c r="A3346" s="25" t="str">
        <f t="shared" si="54"/>
        <v>Reg2009Eye, brain and other parts of central nervous system - C69-C72MaleNon-Māori</v>
      </c>
      <c r="B3346" s="42" t="s">
        <v>2</v>
      </c>
      <c r="C3346" s="43">
        <v>2009</v>
      </c>
      <c r="D3346" s="42" t="s">
        <v>277</v>
      </c>
      <c r="E3346" s="42" t="s">
        <v>5</v>
      </c>
      <c r="F3346" s="42" t="s">
        <v>11</v>
      </c>
      <c r="G3346" s="43">
        <v>197</v>
      </c>
      <c r="H3346" s="193">
        <v>8.6</v>
      </c>
    </row>
    <row r="3347" spans="1:8" x14ac:dyDescent="0.25">
      <c r="A3347" s="25" t="str">
        <f t="shared" si="54"/>
        <v>Reg2009Bladder - C67AllSexAllEth</v>
      </c>
      <c r="B3347" s="42" t="s">
        <v>2</v>
      </c>
      <c r="C3347" s="43">
        <v>2009</v>
      </c>
      <c r="D3347" s="42" t="s">
        <v>19</v>
      </c>
      <c r="E3347" s="42" t="s">
        <v>3</v>
      </c>
      <c r="F3347" s="42" t="s">
        <v>12</v>
      </c>
      <c r="G3347" s="43">
        <v>361</v>
      </c>
      <c r="H3347" s="193">
        <v>5.3</v>
      </c>
    </row>
    <row r="3348" spans="1:8" x14ac:dyDescent="0.25">
      <c r="A3348" s="25" t="str">
        <f t="shared" si="54"/>
        <v>Reg2009Bladder - C67AllSexMāori</v>
      </c>
      <c r="B3348" s="42" t="s">
        <v>2</v>
      </c>
      <c r="C3348" s="43">
        <v>2009</v>
      </c>
      <c r="D3348" s="42" t="s">
        <v>19</v>
      </c>
      <c r="E3348" s="42" t="s">
        <v>3</v>
      </c>
      <c r="F3348" s="42" t="s">
        <v>10</v>
      </c>
      <c r="G3348" s="43">
        <v>19</v>
      </c>
      <c r="H3348" s="193">
        <v>4.8</v>
      </c>
    </row>
    <row r="3349" spans="1:8" x14ac:dyDescent="0.25">
      <c r="A3349" s="25" t="str">
        <f t="shared" si="54"/>
        <v>Reg2009Bladder - C67AllSexNon-Māori</v>
      </c>
      <c r="B3349" s="42" t="s">
        <v>2</v>
      </c>
      <c r="C3349" s="43">
        <v>2009</v>
      </c>
      <c r="D3349" s="42" t="s">
        <v>19</v>
      </c>
      <c r="E3349" s="42" t="s">
        <v>3</v>
      </c>
      <c r="F3349" s="42" t="s">
        <v>11</v>
      </c>
      <c r="G3349" s="43">
        <v>342</v>
      </c>
      <c r="H3349" s="193">
        <v>5.3</v>
      </c>
    </row>
    <row r="3350" spans="1:8" x14ac:dyDescent="0.25">
      <c r="A3350" s="25" t="str">
        <f t="shared" si="54"/>
        <v>Reg2009Bladder - C67FemaleAllEth</v>
      </c>
      <c r="B3350" s="42" t="s">
        <v>2</v>
      </c>
      <c r="C3350" s="43">
        <v>2009</v>
      </c>
      <c r="D3350" s="42" t="s">
        <v>19</v>
      </c>
      <c r="E3350" s="42" t="s">
        <v>4</v>
      </c>
      <c r="F3350" s="42" t="s">
        <v>12</v>
      </c>
      <c r="G3350" s="43">
        <v>110</v>
      </c>
      <c r="H3350" s="193">
        <v>2.9</v>
      </c>
    </row>
    <row r="3351" spans="1:8" x14ac:dyDescent="0.25">
      <c r="A3351" s="25" t="str">
        <f t="shared" si="54"/>
        <v>Reg2009Bladder - C67FemaleMāori</v>
      </c>
      <c r="B3351" s="42" t="s">
        <v>2</v>
      </c>
      <c r="C3351" s="43">
        <v>2009</v>
      </c>
      <c r="D3351" s="42" t="s">
        <v>19</v>
      </c>
      <c r="E3351" s="42" t="s">
        <v>4</v>
      </c>
      <c r="F3351" s="42" t="s">
        <v>10</v>
      </c>
      <c r="G3351" s="43">
        <v>9</v>
      </c>
      <c r="H3351" s="193">
        <v>4.2</v>
      </c>
    </row>
    <row r="3352" spans="1:8" x14ac:dyDescent="0.25">
      <c r="A3352" s="25" t="str">
        <f t="shared" si="54"/>
        <v>Reg2009Bladder - C67FemaleNon-Māori</v>
      </c>
      <c r="B3352" s="42" t="s">
        <v>2</v>
      </c>
      <c r="C3352" s="43">
        <v>2009</v>
      </c>
      <c r="D3352" s="42" t="s">
        <v>19</v>
      </c>
      <c r="E3352" s="42" t="s">
        <v>4</v>
      </c>
      <c r="F3352" s="42" t="s">
        <v>11</v>
      </c>
      <c r="G3352" s="43">
        <v>101</v>
      </c>
      <c r="H3352" s="193">
        <v>2.8</v>
      </c>
    </row>
    <row r="3353" spans="1:8" x14ac:dyDescent="0.25">
      <c r="A3353" s="25" t="str">
        <f t="shared" si="54"/>
        <v>Reg2009Bladder - C67MaleAllEth</v>
      </c>
      <c r="B3353" s="42" t="s">
        <v>2</v>
      </c>
      <c r="C3353" s="43">
        <v>2009</v>
      </c>
      <c r="D3353" s="42" t="s">
        <v>19</v>
      </c>
      <c r="E3353" s="42" t="s">
        <v>5</v>
      </c>
      <c r="F3353" s="42" t="s">
        <v>12</v>
      </c>
      <c r="G3353" s="43">
        <v>251</v>
      </c>
      <c r="H3353" s="193">
        <v>8.1999999999999993</v>
      </c>
    </row>
    <row r="3354" spans="1:8" x14ac:dyDescent="0.25">
      <c r="A3354" s="25" t="str">
        <f t="shared" si="54"/>
        <v>Reg2009Bladder - C67MaleMāori</v>
      </c>
      <c r="B3354" s="42" t="s">
        <v>2</v>
      </c>
      <c r="C3354" s="43">
        <v>2009</v>
      </c>
      <c r="D3354" s="42" t="s">
        <v>19</v>
      </c>
      <c r="E3354" s="42" t="s">
        <v>5</v>
      </c>
      <c r="F3354" s="42" t="s">
        <v>10</v>
      </c>
      <c r="G3354" s="43">
        <v>10</v>
      </c>
      <c r="H3354" s="193">
        <v>5.9</v>
      </c>
    </row>
    <row r="3355" spans="1:8" x14ac:dyDescent="0.25">
      <c r="A3355" s="25" t="str">
        <f t="shared" si="54"/>
        <v>Reg2009Bladder - C67MaleNon-Māori</v>
      </c>
      <c r="B3355" s="42" t="s">
        <v>2</v>
      </c>
      <c r="C3355" s="43">
        <v>2009</v>
      </c>
      <c r="D3355" s="42" t="s">
        <v>19</v>
      </c>
      <c r="E3355" s="42" t="s">
        <v>5</v>
      </c>
      <c r="F3355" s="42" t="s">
        <v>11</v>
      </c>
      <c r="G3355" s="43">
        <v>241</v>
      </c>
      <c r="H3355" s="193">
        <v>8.3000000000000007</v>
      </c>
    </row>
    <row r="3356" spans="1:8" x14ac:dyDescent="0.25">
      <c r="A3356" s="25" t="str">
        <f t="shared" si="54"/>
        <v>Reg2009Other urinary organs - C68AllSexAllEth</v>
      </c>
      <c r="B3356" s="42" t="s">
        <v>2</v>
      </c>
      <c r="C3356" s="43">
        <v>2009</v>
      </c>
      <c r="D3356" s="42" t="s">
        <v>276</v>
      </c>
      <c r="E3356" s="42" t="s">
        <v>3</v>
      </c>
      <c r="F3356" s="42" t="s">
        <v>12</v>
      </c>
      <c r="G3356" s="43">
        <v>26</v>
      </c>
      <c r="H3356" s="193">
        <v>0.4</v>
      </c>
    </row>
    <row r="3357" spans="1:8" x14ac:dyDescent="0.25">
      <c r="A3357" s="25" t="str">
        <f t="shared" si="54"/>
        <v>Reg2009Other urinary organs - C68AllSexMāori</v>
      </c>
      <c r="B3357" s="42" t="s">
        <v>2</v>
      </c>
      <c r="C3357" s="43">
        <v>2009</v>
      </c>
      <c r="D3357" s="42" t="s">
        <v>276</v>
      </c>
      <c r="E3357" s="42" t="s">
        <v>3</v>
      </c>
      <c r="F3357" s="42" t="s">
        <v>10</v>
      </c>
      <c r="G3357" s="43">
        <v>1</v>
      </c>
      <c r="H3357" s="193">
        <v>0.3</v>
      </c>
    </row>
    <row r="3358" spans="1:8" x14ac:dyDescent="0.25">
      <c r="A3358" s="25" t="str">
        <f t="shared" si="54"/>
        <v>Reg2009Other urinary organs - C68AllSexNon-Māori</v>
      </c>
      <c r="B3358" s="42" t="s">
        <v>2</v>
      </c>
      <c r="C3358" s="43">
        <v>2009</v>
      </c>
      <c r="D3358" s="42" t="s">
        <v>276</v>
      </c>
      <c r="E3358" s="42" t="s">
        <v>3</v>
      </c>
      <c r="F3358" s="42" t="s">
        <v>11</v>
      </c>
      <c r="G3358" s="43">
        <v>25</v>
      </c>
      <c r="H3358" s="193">
        <v>0.4</v>
      </c>
    </row>
    <row r="3359" spans="1:8" x14ac:dyDescent="0.25">
      <c r="A3359" s="25" t="str">
        <f t="shared" si="54"/>
        <v>Reg2009Other urinary organs - C68FemaleAllEth</v>
      </c>
      <c r="B3359" s="42" t="s">
        <v>2</v>
      </c>
      <c r="C3359" s="43">
        <v>2009</v>
      </c>
      <c r="D3359" s="42" t="s">
        <v>276</v>
      </c>
      <c r="E3359" s="42" t="s">
        <v>4</v>
      </c>
      <c r="F3359" s="42" t="s">
        <v>12</v>
      </c>
      <c r="G3359" s="43">
        <v>9</v>
      </c>
      <c r="H3359" s="193">
        <v>0.2</v>
      </c>
    </row>
    <row r="3360" spans="1:8" x14ac:dyDescent="0.25">
      <c r="A3360" s="25" t="str">
        <f t="shared" si="54"/>
        <v>Reg2009Other urinary organs - C68FemaleMāori</v>
      </c>
      <c r="B3360" s="42" t="s">
        <v>2</v>
      </c>
      <c r="C3360" s="43">
        <v>2009</v>
      </c>
      <c r="D3360" s="42" t="s">
        <v>276</v>
      </c>
      <c r="E3360" s="42" t="s">
        <v>4</v>
      </c>
      <c r="F3360" s="42" t="s">
        <v>10</v>
      </c>
      <c r="G3360" s="43">
        <v>0</v>
      </c>
      <c r="H3360" s="193">
        <v>0</v>
      </c>
    </row>
    <row r="3361" spans="1:8" x14ac:dyDescent="0.25">
      <c r="A3361" s="25" t="str">
        <f t="shared" si="54"/>
        <v>Reg2009Other urinary organs - C68FemaleNon-Māori</v>
      </c>
      <c r="B3361" s="42" t="s">
        <v>2</v>
      </c>
      <c r="C3361" s="43">
        <v>2009</v>
      </c>
      <c r="D3361" s="42" t="s">
        <v>276</v>
      </c>
      <c r="E3361" s="42" t="s">
        <v>4</v>
      </c>
      <c r="F3361" s="42" t="s">
        <v>11</v>
      </c>
      <c r="G3361" s="43">
        <v>9</v>
      </c>
      <c r="H3361" s="193">
        <v>0.2</v>
      </c>
    </row>
    <row r="3362" spans="1:8" x14ac:dyDescent="0.25">
      <c r="A3362" s="25" t="str">
        <f t="shared" si="54"/>
        <v>Reg2009Other urinary organs - C68MaleAllEth</v>
      </c>
      <c r="B3362" s="42" t="s">
        <v>2</v>
      </c>
      <c r="C3362" s="43">
        <v>2009</v>
      </c>
      <c r="D3362" s="42" t="s">
        <v>276</v>
      </c>
      <c r="E3362" s="42" t="s">
        <v>5</v>
      </c>
      <c r="F3362" s="42" t="s">
        <v>12</v>
      </c>
      <c r="G3362" s="43">
        <v>17</v>
      </c>
      <c r="H3362" s="193">
        <v>0.5</v>
      </c>
    </row>
    <row r="3363" spans="1:8" x14ac:dyDescent="0.25">
      <c r="A3363" s="25" t="str">
        <f t="shared" si="54"/>
        <v>Reg2009Other urinary organs - C68MaleMāori</v>
      </c>
      <c r="B3363" s="42" t="s">
        <v>2</v>
      </c>
      <c r="C3363" s="43">
        <v>2009</v>
      </c>
      <c r="D3363" s="42" t="s">
        <v>276</v>
      </c>
      <c r="E3363" s="42" t="s">
        <v>5</v>
      </c>
      <c r="F3363" s="42" t="s">
        <v>10</v>
      </c>
      <c r="G3363" s="43">
        <v>1</v>
      </c>
      <c r="H3363" s="193">
        <v>0.6</v>
      </c>
    </row>
    <row r="3364" spans="1:8" x14ac:dyDescent="0.25">
      <c r="A3364" s="25" t="str">
        <f t="shared" si="54"/>
        <v>Reg2009Other urinary organs - C68MaleNon-Māori</v>
      </c>
      <c r="B3364" s="42" t="s">
        <v>2</v>
      </c>
      <c r="C3364" s="43">
        <v>2009</v>
      </c>
      <c r="D3364" s="42" t="s">
        <v>276</v>
      </c>
      <c r="E3364" s="42" t="s">
        <v>5</v>
      </c>
      <c r="F3364" s="42" t="s">
        <v>11</v>
      </c>
      <c r="G3364" s="43">
        <v>16</v>
      </c>
      <c r="H3364" s="193">
        <v>0.5</v>
      </c>
    </row>
    <row r="3365" spans="1:8" x14ac:dyDescent="0.25">
      <c r="A3365" s="25" t="str">
        <f t="shared" si="54"/>
        <v>Reg2009Eye - C69AllSexAllEth</v>
      </c>
      <c r="B3365" s="42" t="s">
        <v>2</v>
      </c>
      <c r="C3365" s="43">
        <v>2009</v>
      </c>
      <c r="D3365" s="42" t="s">
        <v>278</v>
      </c>
      <c r="E3365" s="42" t="s">
        <v>3</v>
      </c>
      <c r="F3365" s="42" t="s">
        <v>12</v>
      </c>
      <c r="G3365" s="43">
        <v>60</v>
      </c>
      <c r="H3365" s="193">
        <v>1</v>
      </c>
    </row>
    <row r="3366" spans="1:8" x14ac:dyDescent="0.25">
      <c r="A3366" s="25" t="str">
        <f t="shared" si="54"/>
        <v>Reg2009Eye - C69AllSexMāori</v>
      </c>
      <c r="B3366" s="42" t="s">
        <v>2</v>
      </c>
      <c r="C3366" s="43">
        <v>2009</v>
      </c>
      <c r="D3366" s="42" t="s">
        <v>278</v>
      </c>
      <c r="E3366" s="42" t="s">
        <v>3</v>
      </c>
      <c r="F3366" s="42" t="s">
        <v>10</v>
      </c>
      <c r="G3366" s="43">
        <v>0</v>
      </c>
      <c r="H3366" s="193">
        <v>0</v>
      </c>
    </row>
    <row r="3367" spans="1:8" x14ac:dyDescent="0.25">
      <c r="A3367" s="25" t="str">
        <f t="shared" ref="A3367:A3430" si="55">B3367&amp;C3367&amp;D3367&amp;E3367&amp;F3367</f>
        <v>Reg2009Eye - C69AllSexNon-Māori</v>
      </c>
      <c r="B3367" s="42" t="s">
        <v>2</v>
      </c>
      <c r="C3367" s="43">
        <v>2009</v>
      </c>
      <c r="D3367" s="42" t="s">
        <v>278</v>
      </c>
      <c r="E3367" s="42" t="s">
        <v>3</v>
      </c>
      <c r="F3367" s="42" t="s">
        <v>11</v>
      </c>
      <c r="G3367" s="43">
        <v>60</v>
      </c>
      <c r="H3367" s="193">
        <v>1.1000000000000001</v>
      </c>
    </row>
    <row r="3368" spans="1:8" x14ac:dyDescent="0.25">
      <c r="A3368" s="25" t="str">
        <f t="shared" si="55"/>
        <v>Reg2009Eye - C69FemaleAllEth</v>
      </c>
      <c r="B3368" s="42" t="s">
        <v>2</v>
      </c>
      <c r="C3368" s="43">
        <v>2009</v>
      </c>
      <c r="D3368" s="42" t="s">
        <v>278</v>
      </c>
      <c r="E3368" s="42" t="s">
        <v>4</v>
      </c>
      <c r="F3368" s="42" t="s">
        <v>12</v>
      </c>
      <c r="G3368" s="43">
        <v>20</v>
      </c>
      <c r="H3368" s="193">
        <v>0.6</v>
      </c>
    </row>
    <row r="3369" spans="1:8" x14ac:dyDescent="0.25">
      <c r="A3369" s="25" t="str">
        <f t="shared" si="55"/>
        <v>Reg2009Eye - C69FemaleMāori</v>
      </c>
      <c r="B3369" s="42" t="s">
        <v>2</v>
      </c>
      <c r="C3369" s="43">
        <v>2009</v>
      </c>
      <c r="D3369" s="42" t="s">
        <v>278</v>
      </c>
      <c r="E3369" s="42" t="s">
        <v>4</v>
      </c>
      <c r="F3369" s="42" t="s">
        <v>10</v>
      </c>
      <c r="G3369" s="43">
        <v>0</v>
      </c>
      <c r="H3369" s="193">
        <v>0</v>
      </c>
    </row>
    <row r="3370" spans="1:8" x14ac:dyDescent="0.25">
      <c r="A3370" s="25" t="str">
        <f t="shared" si="55"/>
        <v>Reg2009Eye - C69FemaleNon-Māori</v>
      </c>
      <c r="B3370" s="42" t="s">
        <v>2</v>
      </c>
      <c r="C3370" s="43">
        <v>2009</v>
      </c>
      <c r="D3370" s="42" t="s">
        <v>278</v>
      </c>
      <c r="E3370" s="42" t="s">
        <v>4</v>
      </c>
      <c r="F3370" s="42" t="s">
        <v>11</v>
      </c>
      <c r="G3370" s="43">
        <v>20</v>
      </c>
      <c r="H3370" s="193">
        <v>0.6</v>
      </c>
    </row>
    <row r="3371" spans="1:8" x14ac:dyDescent="0.25">
      <c r="A3371" s="25" t="str">
        <f t="shared" si="55"/>
        <v>Reg2009Eye - C69MaleAllEth</v>
      </c>
      <c r="B3371" s="42" t="s">
        <v>2</v>
      </c>
      <c r="C3371" s="43">
        <v>2009</v>
      </c>
      <c r="D3371" s="42" t="s">
        <v>278</v>
      </c>
      <c r="E3371" s="42" t="s">
        <v>5</v>
      </c>
      <c r="F3371" s="42" t="s">
        <v>12</v>
      </c>
      <c r="G3371" s="43">
        <v>40</v>
      </c>
      <c r="H3371" s="193">
        <v>1.5</v>
      </c>
    </row>
    <row r="3372" spans="1:8" x14ac:dyDescent="0.25">
      <c r="A3372" s="25" t="str">
        <f t="shared" si="55"/>
        <v>Reg2009Eye - C69MaleMāori</v>
      </c>
      <c r="B3372" s="42" t="s">
        <v>2</v>
      </c>
      <c r="C3372" s="43">
        <v>2009</v>
      </c>
      <c r="D3372" s="42" t="s">
        <v>278</v>
      </c>
      <c r="E3372" s="42" t="s">
        <v>5</v>
      </c>
      <c r="F3372" s="42" t="s">
        <v>10</v>
      </c>
      <c r="G3372" s="43">
        <v>0</v>
      </c>
      <c r="H3372" s="193">
        <v>0</v>
      </c>
    </row>
    <row r="3373" spans="1:8" x14ac:dyDescent="0.25">
      <c r="A3373" s="25" t="str">
        <f t="shared" si="55"/>
        <v>Reg2009Eye - C69MaleNon-Māori</v>
      </c>
      <c r="B3373" s="42" t="s">
        <v>2</v>
      </c>
      <c r="C3373" s="43">
        <v>2009</v>
      </c>
      <c r="D3373" s="42" t="s">
        <v>278</v>
      </c>
      <c r="E3373" s="42" t="s">
        <v>5</v>
      </c>
      <c r="F3373" s="42" t="s">
        <v>11</v>
      </c>
      <c r="G3373" s="43">
        <v>40</v>
      </c>
      <c r="H3373" s="193">
        <v>1.6</v>
      </c>
    </row>
    <row r="3374" spans="1:8" x14ac:dyDescent="0.25">
      <c r="A3374" s="25" t="str">
        <f t="shared" si="55"/>
        <v>Reg2009Meninges - C70AllSexAllEth</v>
      </c>
      <c r="B3374" s="42" t="s">
        <v>2</v>
      </c>
      <c r="C3374" s="43">
        <v>2009</v>
      </c>
      <c r="D3374" s="42" t="s">
        <v>29</v>
      </c>
      <c r="E3374" s="42" t="s">
        <v>3</v>
      </c>
      <c r="F3374" s="42" t="s">
        <v>12</v>
      </c>
      <c r="G3374" s="43">
        <v>6</v>
      </c>
      <c r="H3374" s="193">
        <v>0.1</v>
      </c>
    </row>
    <row r="3375" spans="1:8" x14ac:dyDescent="0.25">
      <c r="A3375" s="25" t="str">
        <f t="shared" si="55"/>
        <v>Reg2009Meninges - C70AllSexMāori</v>
      </c>
      <c r="B3375" s="42" t="s">
        <v>2</v>
      </c>
      <c r="C3375" s="43">
        <v>2009</v>
      </c>
      <c r="D3375" s="42" t="s">
        <v>29</v>
      </c>
      <c r="E3375" s="42" t="s">
        <v>3</v>
      </c>
      <c r="F3375" s="42" t="s">
        <v>10</v>
      </c>
      <c r="G3375" s="43">
        <v>1</v>
      </c>
      <c r="H3375" s="193">
        <v>0.2</v>
      </c>
    </row>
    <row r="3376" spans="1:8" x14ac:dyDescent="0.25">
      <c r="A3376" s="25" t="str">
        <f t="shared" si="55"/>
        <v>Reg2009Meninges - C70AllSexNon-Māori</v>
      </c>
      <c r="B3376" s="42" t="s">
        <v>2</v>
      </c>
      <c r="C3376" s="43">
        <v>2009</v>
      </c>
      <c r="D3376" s="42" t="s">
        <v>29</v>
      </c>
      <c r="E3376" s="42" t="s">
        <v>3</v>
      </c>
      <c r="F3376" s="42" t="s">
        <v>11</v>
      </c>
      <c r="G3376" s="43">
        <v>5</v>
      </c>
      <c r="H3376" s="193">
        <v>0.1</v>
      </c>
    </row>
    <row r="3377" spans="1:8" x14ac:dyDescent="0.25">
      <c r="A3377" s="25" t="str">
        <f t="shared" si="55"/>
        <v>Reg2009Meninges - C70FemaleAllEth</v>
      </c>
      <c r="B3377" s="42" t="s">
        <v>2</v>
      </c>
      <c r="C3377" s="43">
        <v>2009</v>
      </c>
      <c r="D3377" s="42" t="s">
        <v>29</v>
      </c>
      <c r="E3377" s="42" t="s">
        <v>4</v>
      </c>
      <c r="F3377" s="42" t="s">
        <v>12</v>
      </c>
      <c r="G3377" s="43">
        <v>5</v>
      </c>
      <c r="H3377" s="193">
        <v>0.2</v>
      </c>
    </row>
    <row r="3378" spans="1:8" x14ac:dyDescent="0.25">
      <c r="A3378" s="25" t="str">
        <f t="shared" si="55"/>
        <v>Reg2009Meninges - C70FemaleMāori</v>
      </c>
      <c r="B3378" s="42" t="s">
        <v>2</v>
      </c>
      <c r="C3378" s="43">
        <v>2009</v>
      </c>
      <c r="D3378" s="42" t="s">
        <v>29</v>
      </c>
      <c r="E3378" s="42" t="s">
        <v>4</v>
      </c>
      <c r="F3378" s="42" t="s">
        <v>10</v>
      </c>
      <c r="G3378" s="43">
        <v>1</v>
      </c>
      <c r="H3378" s="193">
        <v>0.3</v>
      </c>
    </row>
    <row r="3379" spans="1:8" x14ac:dyDescent="0.25">
      <c r="A3379" s="25" t="str">
        <f t="shared" si="55"/>
        <v>Reg2009Meninges - C70FemaleNon-Māori</v>
      </c>
      <c r="B3379" s="42" t="s">
        <v>2</v>
      </c>
      <c r="C3379" s="43">
        <v>2009</v>
      </c>
      <c r="D3379" s="42" t="s">
        <v>29</v>
      </c>
      <c r="E3379" s="42" t="s">
        <v>4</v>
      </c>
      <c r="F3379" s="42" t="s">
        <v>11</v>
      </c>
      <c r="G3379" s="43">
        <v>4</v>
      </c>
      <c r="H3379" s="193">
        <v>0.1</v>
      </c>
    </row>
    <row r="3380" spans="1:8" x14ac:dyDescent="0.25">
      <c r="A3380" s="25" t="str">
        <f t="shared" si="55"/>
        <v>Reg2009Meninges - C70MaleAllEth</v>
      </c>
      <c r="B3380" s="42" t="s">
        <v>2</v>
      </c>
      <c r="C3380" s="43">
        <v>2009</v>
      </c>
      <c r="D3380" s="42" t="s">
        <v>29</v>
      </c>
      <c r="E3380" s="42" t="s">
        <v>5</v>
      </c>
      <c r="F3380" s="42" t="s">
        <v>12</v>
      </c>
      <c r="G3380" s="43">
        <v>1</v>
      </c>
      <c r="H3380" s="193">
        <v>0</v>
      </c>
    </row>
    <row r="3381" spans="1:8" x14ac:dyDescent="0.25">
      <c r="A3381" s="25" t="str">
        <f t="shared" si="55"/>
        <v>Reg2009Meninges - C70MaleMāori</v>
      </c>
      <c r="B3381" s="42" t="s">
        <v>2</v>
      </c>
      <c r="C3381" s="43">
        <v>2009</v>
      </c>
      <c r="D3381" s="42" t="s">
        <v>29</v>
      </c>
      <c r="E3381" s="42" t="s">
        <v>5</v>
      </c>
      <c r="F3381" s="42" t="s">
        <v>10</v>
      </c>
      <c r="G3381" s="43">
        <v>0</v>
      </c>
      <c r="H3381" s="193">
        <v>0</v>
      </c>
    </row>
    <row r="3382" spans="1:8" x14ac:dyDescent="0.25">
      <c r="A3382" s="25" t="str">
        <f t="shared" si="55"/>
        <v>Reg2009Meninges - C70MaleNon-Māori</v>
      </c>
      <c r="B3382" s="42" t="s">
        <v>2</v>
      </c>
      <c r="C3382" s="43">
        <v>2009</v>
      </c>
      <c r="D3382" s="42" t="s">
        <v>29</v>
      </c>
      <c r="E3382" s="42" t="s">
        <v>5</v>
      </c>
      <c r="F3382" s="42" t="s">
        <v>11</v>
      </c>
      <c r="G3382" s="43">
        <v>1</v>
      </c>
      <c r="H3382" s="193">
        <v>0</v>
      </c>
    </row>
    <row r="3383" spans="1:8" x14ac:dyDescent="0.25">
      <c r="A3383" s="25" t="str">
        <f t="shared" si="55"/>
        <v>Reg2009Thyroid and other endocrine glands - C73-C75AllSexAllEth</v>
      </c>
      <c r="B3383" s="42" t="s">
        <v>2</v>
      </c>
      <c r="C3383" s="43">
        <v>2009</v>
      </c>
      <c r="D3383" s="42" t="s">
        <v>280</v>
      </c>
      <c r="E3383" s="42" t="s">
        <v>3</v>
      </c>
      <c r="F3383" s="42" t="s">
        <v>12</v>
      </c>
      <c r="G3383" s="43">
        <v>241</v>
      </c>
      <c r="H3383" s="193">
        <v>4.8</v>
      </c>
    </row>
    <row r="3384" spans="1:8" x14ac:dyDescent="0.25">
      <c r="A3384" s="25" t="str">
        <f t="shared" si="55"/>
        <v>Reg2009Thyroid and other endocrine glands - C73-C75AllSexMāori</v>
      </c>
      <c r="B3384" s="42" t="s">
        <v>2</v>
      </c>
      <c r="C3384" s="43">
        <v>2009</v>
      </c>
      <c r="D3384" s="42" t="s">
        <v>280</v>
      </c>
      <c r="E3384" s="42" t="s">
        <v>3</v>
      </c>
      <c r="F3384" s="42" t="s">
        <v>10</v>
      </c>
      <c r="G3384" s="43">
        <v>43</v>
      </c>
      <c r="H3384" s="193">
        <v>7.8</v>
      </c>
    </row>
    <row r="3385" spans="1:8" x14ac:dyDescent="0.25">
      <c r="A3385" s="25" t="str">
        <f t="shared" si="55"/>
        <v>Reg2009Thyroid and other endocrine glands - C73-C75AllSexNon-Māori</v>
      </c>
      <c r="B3385" s="42" t="s">
        <v>2</v>
      </c>
      <c r="C3385" s="43">
        <v>2009</v>
      </c>
      <c r="D3385" s="42" t="s">
        <v>280</v>
      </c>
      <c r="E3385" s="42" t="s">
        <v>3</v>
      </c>
      <c r="F3385" s="42" t="s">
        <v>11</v>
      </c>
      <c r="G3385" s="43">
        <v>198</v>
      </c>
      <c r="H3385" s="193">
        <v>4.4000000000000004</v>
      </c>
    </row>
    <row r="3386" spans="1:8" x14ac:dyDescent="0.25">
      <c r="A3386" s="25" t="str">
        <f t="shared" si="55"/>
        <v>Reg2009Thyroid and other endocrine glands - C73-C75FemaleAllEth</v>
      </c>
      <c r="B3386" s="42" t="s">
        <v>2</v>
      </c>
      <c r="C3386" s="43">
        <v>2009</v>
      </c>
      <c r="D3386" s="42" t="s">
        <v>280</v>
      </c>
      <c r="E3386" s="42" t="s">
        <v>4</v>
      </c>
      <c r="F3386" s="42" t="s">
        <v>12</v>
      </c>
      <c r="G3386" s="43">
        <v>163</v>
      </c>
      <c r="H3386" s="193">
        <v>6.4</v>
      </c>
    </row>
    <row r="3387" spans="1:8" x14ac:dyDescent="0.25">
      <c r="A3387" s="25" t="str">
        <f t="shared" si="55"/>
        <v>Reg2009Thyroid and other endocrine glands - C73-C75FemaleMāori</v>
      </c>
      <c r="B3387" s="42" t="s">
        <v>2</v>
      </c>
      <c r="C3387" s="43">
        <v>2009</v>
      </c>
      <c r="D3387" s="42" t="s">
        <v>280</v>
      </c>
      <c r="E3387" s="42" t="s">
        <v>4</v>
      </c>
      <c r="F3387" s="42" t="s">
        <v>10</v>
      </c>
      <c r="G3387" s="43">
        <v>26</v>
      </c>
      <c r="H3387" s="193">
        <v>8.6999999999999993</v>
      </c>
    </row>
    <row r="3388" spans="1:8" x14ac:dyDescent="0.25">
      <c r="A3388" s="25" t="str">
        <f t="shared" si="55"/>
        <v>Reg2009Thyroid and other endocrine glands - C73-C75FemaleNon-Māori</v>
      </c>
      <c r="B3388" s="42" t="s">
        <v>2</v>
      </c>
      <c r="C3388" s="43">
        <v>2009</v>
      </c>
      <c r="D3388" s="42" t="s">
        <v>280</v>
      </c>
      <c r="E3388" s="42" t="s">
        <v>4</v>
      </c>
      <c r="F3388" s="42" t="s">
        <v>11</v>
      </c>
      <c r="G3388" s="43">
        <v>137</v>
      </c>
      <c r="H3388" s="193">
        <v>6</v>
      </c>
    </row>
    <row r="3389" spans="1:8" x14ac:dyDescent="0.25">
      <c r="A3389" s="25" t="str">
        <f t="shared" si="55"/>
        <v>Reg2009Thyroid and other endocrine glands - C73-C75MaleAllEth</v>
      </c>
      <c r="B3389" s="42" t="s">
        <v>2</v>
      </c>
      <c r="C3389" s="43">
        <v>2009</v>
      </c>
      <c r="D3389" s="42" t="s">
        <v>280</v>
      </c>
      <c r="E3389" s="42" t="s">
        <v>5</v>
      </c>
      <c r="F3389" s="42" t="s">
        <v>12</v>
      </c>
      <c r="G3389" s="43">
        <v>78</v>
      </c>
      <c r="H3389" s="193">
        <v>3.1</v>
      </c>
    </row>
    <row r="3390" spans="1:8" x14ac:dyDescent="0.25">
      <c r="A3390" s="25" t="str">
        <f t="shared" si="55"/>
        <v>Reg2009Thyroid and other endocrine glands - C73-C75MaleMāori</v>
      </c>
      <c r="B3390" s="42" t="s">
        <v>2</v>
      </c>
      <c r="C3390" s="43">
        <v>2009</v>
      </c>
      <c r="D3390" s="42" t="s">
        <v>280</v>
      </c>
      <c r="E3390" s="42" t="s">
        <v>5</v>
      </c>
      <c r="F3390" s="42" t="s">
        <v>10</v>
      </c>
      <c r="G3390" s="43">
        <v>17</v>
      </c>
      <c r="H3390" s="193">
        <v>6.7</v>
      </c>
    </row>
    <row r="3391" spans="1:8" x14ac:dyDescent="0.25">
      <c r="A3391" s="25" t="str">
        <f t="shared" si="55"/>
        <v>Reg2009Thyroid and other endocrine glands - C73-C75MaleNon-Māori</v>
      </c>
      <c r="B3391" s="42" t="s">
        <v>2</v>
      </c>
      <c r="C3391" s="43">
        <v>2009</v>
      </c>
      <c r="D3391" s="42" t="s">
        <v>280</v>
      </c>
      <c r="E3391" s="42" t="s">
        <v>5</v>
      </c>
      <c r="F3391" s="42" t="s">
        <v>11</v>
      </c>
      <c r="G3391" s="43">
        <v>61</v>
      </c>
      <c r="H3391" s="193">
        <v>2.6</v>
      </c>
    </row>
    <row r="3392" spans="1:8" x14ac:dyDescent="0.25">
      <c r="A3392" s="25" t="str">
        <f t="shared" si="55"/>
        <v>Reg2009Brain - C71AllSexAllEth</v>
      </c>
      <c r="B3392" s="42" t="s">
        <v>2</v>
      </c>
      <c r="C3392" s="43">
        <v>2009</v>
      </c>
      <c r="D3392" s="42" t="s">
        <v>20</v>
      </c>
      <c r="E3392" s="42" t="s">
        <v>3</v>
      </c>
      <c r="F3392" s="42" t="s">
        <v>12</v>
      </c>
      <c r="G3392" s="43">
        <v>280</v>
      </c>
      <c r="H3392" s="193">
        <v>5.2</v>
      </c>
    </row>
    <row r="3393" spans="1:8" x14ac:dyDescent="0.25">
      <c r="A3393" s="25" t="str">
        <f t="shared" si="55"/>
        <v>Reg2009Brain - C71AllSexMāori</v>
      </c>
      <c r="B3393" s="42" t="s">
        <v>2</v>
      </c>
      <c r="C3393" s="43">
        <v>2009</v>
      </c>
      <c r="D3393" s="42" t="s">
        <v>20</v>
      </c>
      <c r="E3393" s="42" t="s">
        <v>3</v>
      </c>
      <c r="F3393" s="42" t="s">
        <v>10</v>
      </c>
      <c r="G3393" s="43">
        <v>19</v>
      </c>
      <c r="H3393" s="193">
        <v>3.7</v>
      </c>
    </row>
    <row r="3394" spans="1:8" x14ac:dyDescent="0.25">
      <c r="A3394" s="25" t="str">
        <f t="shared" si="55"/>
        <v>Reg2009Brain - C71AllSexNon-Māori</v>
      </c>
      <c r="B3394" s="42" t="s">
        <v>2</v>
      </c>
      <c r="C3394" s="43">
        <v>2009</v>
      </c>
      <c r="D3394" s="42" t="s">
        <v>20</v>
      </c>
      <c r="E3394" s="42" t="s">
        <v>3</v>
      </c>
      <c r="F3394" s="42" t="s">
        <v>11</v>
      </c>
      <c r="G3394" s="43">
        <v>261</v>
      </c>
      <c r="H3394" s="193">
        <v>5.4</v>
      </c>
    </row>
    <row r="3395" spans="1:8" x14ac:dyDescent="0.25">
      <c r="A3395" s="25" t="str">
        <f t="shared" si="55"/>
        <v>Reg2009Brain - C71FemaleAllEth</v>
      </c>
      <c r="B3395" s="42" t="s">
        <v>2</v>
      </c>
      <c r="C3395" s="43">
        <v>2009</v>
      </c>
      <c r="D3395" s="42" t="s">
        <v>20</v>
      </c>
      <c r="E3395" s="42" t="s">
        <v>4</v>
      </c>
      <c r="F3395" s="42" t="s">
        <v>12</v>
      </c>
      <c r="G3395" s="43">
        <v>116</v>
      </c>
      <c r="H3395" s="193">
        <v>4</v>
      </c>
    </row>
    <row r="3396" spans="1:8" x14ac:dyDescent="0.25">
      <c r="A3396" s="25" t="str">
        <f t="shared" si="55"/>
        <v>Reg2009Brain - C71FemaleMāori</v>
      </c>
      <c r="B3396" s="42" t="s">
        <v>2</v>
      </c>
      <c r="C3396" s="43">
        <v>2009</v>
      </c>
      <c r="D3396" s="42" t="s">
        <v>20</v>
      </c>
      <c r="E3396" s="42" t="s">
        <v>4</v>
      </c>
      <c r="F3396" s="42" t="s">
        <v>10</v>
      </c>
      <c r="G3396" s="43">
        <v>7</v>
      </c>
      <c r="H3396" s="193">
        <v>2.6</v>
      </c>
    </row>
    <row r="3397" spans="1:8" x14ac:dyDescent="0.25">
      <c r="A3397" s="25" t="str">
        <f t="shared" si="55"/>
        <v>Reg2009Brain - C71FemaleNon-Māori</v>
      </c>
      <c r="B3397" s="42" t="s">
        <v>2</v>
      </c>
      <c r="C3397" s="43">
        <v>2009</v>
      </c>
      <c r="D3397" s="42" t="s">
        <v>20</v>
      </c>
      <c r="E3397" s="42" t="s">
        <v>4</v>
      </c>
      <c r="F3397" s="42" t="s">
        <v>11</v>
      </c>
      <c r="G3397" s="43">
        <v>109</v>
      </c>
      <c r="H3397" s="193">
        <v>4.2</v>
      </c>
    </row>
    <row r="3398" spans="1:8" x14ac:dyDescent="0.25">
      <c r="A3398" s="25" t="str">
        <f t="shared" si="55"/>
        <v>Reg2009Brain - C71MaleAllEth</v>
      </c>
      <c r="B3398" s="42" t="s">
        <v>2</v>
      </c>
      <c r="C3398" s="43">
        <v>2009</v>
      </c>
      <c r="D3398" s="42" t="s">
        <v>20</v>
      </c>
      <c r="E3398" s="42" t="s">
        <v>5</v>
      </c>
      <c r="F3398" s="42" t="s">
        <v>12</v>
      </c>
      <c r="G3398" s="43">
        <v>164</v>
      </c>
      <c r="H3398" s="193">
        <v>6.5</v>
      </c>
    </row>
    <row r="3399" spans="1:8" x14ac:dyDescent="0.25">
      <c r="A3399" s="25" t="str">
        <f t="shared" si="55"/>
        <v>Reg2009Brain - C71MaleMāori</v>
      </c>
      <c r="B3399" s="42" t="s">
        <v>2</v>
      </c>
      <c r="C3399" s="43">
        <v>2009</v>
      </c>
      <c r="D3399" s="42" t="s">
        <v>20</v>
      </c>
      <c r="E3399" s="42" t="s">
        <v>5</v>
      </c>
      <c r="F3399" s="42" t="s">
        <v>10</v>
      </c>
      <c r="G3399" s="43">
        <v>12</v>
      </c>
      <c r="H3399" s="193">
        <v>4.9000000000000004</v>
      </c>
    </row>
    <row r="3400" spans="1:8" x14ac:dyDescent="0.25">
      <c r="A3400" s="25" t="str">
        <f t="shared" si="55"/>
        <v>Reg2009Brain - C71MaleNon-Māori</v>
      </c>
      <c r="B3400" s="42" t="s">
        <v>2</v>
      </c>
      <c r="C3400" s="43">
        <v>2009</v>
      </c>
      <c r="D3400" s="42" t="s">
        <v>20</v>
      </c>
      <c r="E3400" s="42" t="s">
        <v>5</v>
      </c>
      <c r="F3400" s="42" t="s">
        <v>11</v>
      </c>
      <c r="G3400" s="43">
        <v>152</v>
      </c>
      <c r="H3400" s="193">
        <v>6.7</v>
      </c>
    </row>
    <row r="3401" spans="1:8" x14ac:dyDescent="0.25">
      <c r="A3401" s="25" t="str">
        <f t="shared" si="55"/>
        <v>Reg2009Other central nervous system - C72AllSexAllEth</v>
      </c>
      <c r="B3401" s="42" t="s">
        <v>2</v>
      </c>
      <c r="C3401" s="43">
        <v>2009</v>
      </c>
      <c r="D3401" s="42" t="s">
        <v>279</v>
      </c>
      <c r="E3401" s="42" t="s">
        <v>3</v>
      </c>
      <c r="F3401" s="42" t="s">
        <v>12</v>
      </c>
      <c r="G3401" s="43">
        <v>7</v>
      </c>
      <c r="H3401" s="193">
        <v>0.2</v>
      </c>
    </row>
    <row r="3402" spans="1:8" x14ac:dyDescent="0.25">
      <c r="A3402" s="25" t="str">
        <f t="shared" si="55"/>
        <v>Reg2009Other central nervous system - C72AllSexMāori</v>
      </c>
      <c r="B3402" s="42" t="s">
        <v>2</v>
      </c>
      <c r="C3402" s="43">
        <v>2009</v>
      </c>
      <c r="D3402" s="42" t="s">
        <v>279</v>
      </c>
      <c r="E3402" s="42" t="s">
        <v>3</v>
      </c>
      <c r="F3402" s="42" t="s">
        <v>10</v>
      </c>
      <c r="G3402" s="43">
        <v>1</v>
      </c>
      <c r="H3402" s="193">
        <v>0.1</v>
      </c>
    </row>
    <row r="3403" spans="1:8" x14ac:dyDescent="0.25">
      <c r="A3403" s="25" t="str">
        <f t="shared" si="55"/>
        <v>Reg2009Other central nervous system - C72AllSexNon-Māori</v>
      </c>
      <c r="B3403" s="42" t="s">
        <v>2</v>
      </c>
      <c r="C3403" s="43">
        <v>2009</v>
      </c>
      <c r="D3403" s="42" t="s">
        <v>279</v>
      </c>
      <c r="E3403" s="42" t="s">
        <v>3</v>
      </c>
      <c r="F3403" s="42" t="s">
        <v>11</v>
      </c>
      <c r="G3403" s="43">
        <v>6</v>
      </c>
      <c r="H3403" s="193">
        <v>0.1</v>
      </c>
    </row>
    <row r="3404" spans="1:8" x14ac:dyDescent="0.25">
      <c r="A3404" s="25" t="str">
        <f t="shared" si="55"/>
        <v>Reg2009Other central nervous system - C72FemaleAllEth</v>
      </c>
      <c r="B3404" s="42" t="s">
        <v>2</v>
      </c>
      <c r="C3404" s="43">
        <v>2009</v>
      </c>
      <c r="D3404" s="42" t="s">
        <v>279</v>
      </c>
      <c r="E3404" s="42" t="s">
        <v>4</v>
      </c>
      <c r="F3404" s="42" t="s">
        <v>12</v>
      </c>
      <c r="G3404" s="43">
        <v>3</v>
      </c>
      <c r="H3404" s="193">
        <v>0.1</v>
      </c>
    </row>
    <row r="3405" spans="1:8" x14ac:dyDescent="0.25">
      <c r="A3405" s="25" t="str">
        <f t="shared" si="55"/>
        <v>Reg2009Other central nervous system - C72FemaleMāori</v>
      </c>
      <c r="B3405" s="42" t="s">
        <v>2</v>
      </c>
      <c r="C3405" s="43">
        <v>2009</v>
      </c>
      <c r="D3405" s="42" t="s">
        <v>279</v>
      </c>
      <c r="E3405" s="42" t="s">
        <v>4</v>
      </c>
      <c r="F3405" s="42" t="s">
        <v>10</v>
      </c>
      <c r="G3405" s="43">
        <v>1</v>
      </c>
      <c r="H3405" s="193">
        <v>0.2</v>
      </c>
    </row>
    <row r="3406" spans="1:8" x14ac:dyDescent="0.25">
      <c r="A3406" s="25" t="str">
        <f t="shared" si="55"/>
        <v>Reg2009Other central nervous system - C72FemaleNon-Māori</v>
      </c>
      <c r="B3406" s="42" t="s">
        <v>2</v>
      </c>
      <c r="C3406" s="43">
        <v>2009</v>
      </c>
      <c r="D3406" s="42" t="s">
        <v>279</v>
      </c>
      <c r="E3406" s="42" t="s">
        <v>4</v>
      </c>
      <c r="F3406" s="42" t="s">
        <v>11</v>
      </c>
      <c r="G3406" s="43">
        <v>2</v>
      </c>
      <c r="H3406" s="193">
        <v>0.1</v>
      </c>
    </row>
    <row r="3407" spans="1:8" x14ac:dyDescent="0.25">
      <c r="A3407" s="25" t="str">
        <f t="shared" si="55"/>
        <v>Reg2009Other central nervous system - C72MaleAllEth</v>
      </c>
      <c r="B3407" s="42" t="s">
        <v>2</v>
      </c>
      <c r="C3407" s="43">
        <v>2009</v>
      </c>
      <c r="D3407" s="42" t="s">
        <v>279</v>
      </c>
      <c r="E3407" s="42" t="s">
        <v>5</v>
      </c>
      <c r="F3407" s="42" t="s">
        <v>12</v>
      </c>
      <c r="G3407" s="43">
        <v>4</v>
      </c>
      <c r="H3407" s="193">
        <v>0.2</v>
      </c>
    </row>
    <row r="3408" spans="1:8" x14ac:dyDescent="0.25">
      <c r="A3408" s="25" t="str">
        <f t="shared" si="55"/>
        <v>Reg2009Other central nervous system - C72MaleMāori</v>
      </c>
      <c r="B3408" s="42" t="s">
        <v>2</v>
      </c>
      <c r="C3408" s="43">
        <v>2009</v>
      </c>
      <c r="D3408" s="42" t="s">
        <v>279</v>
      </c>
      <c r="E3408" s="42" t="s">
        <v>5</v>
      </c>
      <c r="F3408" s="42" t="s">
        <v>10</v>
      </c>
      <c r="G3408" s="43">
        <v>0</v>
      </c>
      <c r="H3408" s="193">
        <v>0</v>
      </c>
    </row>
    <row r="3409" spans="1:8" x14ac:dyDescent="0.25">
      <c r="A3409" s="25" t="str">
        <f t="shared" si="55"/>
        <v>Reg2009Other central nervous system - C72MaleNon-Māori</v>
      </c>
      <c r="B3409" s="42" t="s">
        <v>2</v>
      </c>
      <c r="C3409" s="43">
        <v>2009</v>
      </c>
      <c r="D3409" s="42" t="s">
        <v>279</v>
      </c>
      <c r="E3409" s="42" t="s">
        <v>5</v>
      </c>
      <c r="F3409" s="42" t="s">
        <v>11</v>
      </c>
      <c r="G3409" s="43">
        <v>4</v>
      </c>
      <c r="H3409" s="193">
        <v>0.2</v>
      </c>
    </row>
    <row r="3410" spans="1:8" x14ac:dyDescent="0.25">
      <c r="A3410" s="25" t="str">
        <f t="shared" si="55"/>
        <v>Reg2009Thyroid - C73AllSexAllEth</v>
      </c>
      <c r="B3410" s="42" t="s">
        <v>2</v>
      </c>
      <c r="C3410" s="43">
        <v>2009</v>
      </c>
      <c r="D3410" s="42" t="s">
        <v>281</v>
      </c>
      <c r="E3410" s="42" t="s">
        <v>3</v>
      </c>
      <c r="F3410" s="42" t="s">
        <v>12</v>
      </c>
      <c r="G3410" s="43">
        <v>225</v>
      </c>
      <c r="H3410" s="193">
        <v>4.4000000000000004</v>
      </c>
    </row>
    <row r="3411" spans="1:8" x14ac:dyDescent="0.25">
      <c r="A3411" s="25" t="str">
        <f t="shared" si="55"/>
        <v>Reg2009Thyroid - C73AllSexMāori</v>
      </c>
      <c r="B3411" s="42" t="s">
        <v>2</v>
      </c>
      <c r="C3411" s="43">
        <v>2009</v>
      </c>
      <c r="D3411" s="42" t="s">
        <v>281</v>
      </c>
      <c r="E3411" s="42" t="s">
        <v>3</v>
      </c>
      <c r="F3411" s="42" t="s">
        <v>10</v>
      </c>
      <c r="G3411" s="43">
        <v>40</v>
      </c>
      <c r="H3411" s="193">
        <v>7.3</v>
      </c>
    </row>
    <row r="3412" spans="1:8" x14ac:dyDescent="0.25">
      <c r="A3412" s="25" t="str">
        <f t="shared" si="55"/>
        <v>Reg2009Thyroid - C73AllSexNon-Māori</v>
      </c>
      <c r="B3412" s="42" t="s">
        <v>2</v>
      </c>
      <c r="C3412" s="43">
        <v>2009</v>
      </c>
      <c r="D3412" s="42" t="s">
        <v>281</v>
      </c>
      <c r="E3412" s="42" t="s">
        <v>3</v>
      </c>
      <c r="F3412" s="42" t="s">
        <v>11</v>
      </c>
      <c r="G3412" s="43">
        <v>185</v>
      </c>
      <c r="H3412" s="193">
        <v>4.0999999999999996</v>
      </c>
    </row>
    <row r="3413" spans="1:8" x14ac:dyDescent="0.25">
      <c r="A3413" s="25" t="str">
        <f t="shared" si="55"/>
        <v>Reg2009Thyroid - C73FemaleAllEth</v>
      </c>
      <c r="B3413" s="42" t="s">
        <v>2</v>
      </c>
      <c r="C3413" s="43">
        <v>2009</v>
      </c>
      <c r="D3413" s="42" t="s">
        <v>281</v>
      </c>
      <c r="E3413" s="42" t="s">
        <v>4</v>
      </c>
      <c r="F3413" s="42" t="s">
        <v>12</v>
      </c>
      <c r="G3413" s="43">
        <v>152</v>
      </c>
      <c r="H3413" s="193">
        <v>5.9</v>
      </c>
    </row>
    <row r="3414" spans="1:8" x14ac:dyDescent="0.25">
      <c r="A3414" s="25" t="str">
        <f t="shared" si="55"/>
        <v>Reg2009Thyroid - C73FemaleMāori</v>
      </c>
      <c r="B3414" s="42" t="s">
        <v>2</v>
      </c>
      <c r="C3414" s="43">
        <v>2009</v>
      </c>
      <c r="D3414" s="42" t="s">
        <v>281</v>
      </c>
      <c r="E3414" s="42" t="s">
        <v>4</v>
      </c>
      <c r="F3414" s="42" t="s">
        <v>10</v>
      </c>
      <c r="G3414" s="43">
        <v>24</v>
      </c>
      <c r="H3414" s="193">
        <v>8</v>
      </c>
    </row>
    <row r="3415" spans="1:8" x14ac:dyDescent="0.25">
      <c r="A3415" s="25" t="str">
        <f t="shared" si="55"/>
        <v>Reg2009Thyroid - C73FemaleNon-Māori</v>
      </c>
      <c r="B3415" s="42" t="s">
        <v>2</v>
      </c>
      <c r="C3415" s="43">
        <v>2009</v>
      </c>
      <c r="D3415" s="42" t="s">
        <v>281</v>
      </c>
      <c r="E3415" s="42" t="s">
        <v>4</v>
      </c>
      <c r="F3415" s="42" t="s">
        <v>11</v>
      </c>
      <c r="G3415" s="43">
        <v>128</v>
      </c>
      <c r="H3415" s="193">
        <v>5.5</v>
      </c>
    </row>
    <row r="3416" spans="1:8" x14ac:dyDescent="0.25">
      <c r="A3416" s="25" t="str">
        <f t="shared" si="55"/>
        <v>Reg2009Thyroid - C73MaleAllEth</v>
      </c>
      <c r="B3416" s="42" t="s">
        <v>2</v>
      </c>
      <c r="C3416" s="43">
        <v>2009</v>
      </c>
      <c r="D3416" s="42" t="s">
        <v>281</v>
      </c>
      <c r="E3416" s="42" t="s">
        <v>5</v>
      </c>
      <c r="F3416" s="42" t="s">
        <v>12</v>
      </c>
      <c r="G3416" s="43">
        <v>73</v>
      </c>
      <c r="H3416" s="193">
        <v>2.9</v>
      </c>
    </row>
    <row r="3417" spans="1:8" x14ac:dyDescent="0.25">
      <c r="A3417" s="25" t="str">
        <f t="shared" si="55"/>
        <v>Reg2009Thyroid - C73MaleMāori</v>
      </c>
      <c r="B3417" s="42" t="s">
        <v>2</v>
      </c>
      <c r="C3417" s="43">
        <v>2009</v>
      </c>
      <c r="D3417" s="42" t="s">
        <v>281</v>
      </c>
      <c r="E3417" s="42" t="s">
        <v>5</v>
      </c>
      <c r="F3417" s="42" t="s">
        <v>10</v>
      </c>
      <c r="G3417" s="43">
        <v>16</v>
      </c>
      <c r="H3417" s="193">
        <v>6.4</v>
      </c>
    </row>
    <row r="3418" spans="1:8" x14ac:dyDescent="0.25">
      <c r="A3418" s="25" t="str">
        <f t="shared" si="55"/>
        <v>Reg2009Thyroid - C73MaleNon-Māori</v>
      </c>
      <c r="B3418" s="42" t="s">
        <v>2</v>
      </c>
      <c r="C3418" s="43">
        <v>2009</v>
      </c>
      <c r="D3418" s="42" t="s">
        <v>281</v>
      </c>
      <c r="E3418" s="42" t="s">
        <v>5</v>
      </c>
      <c r="F3418" s="42" t="s">
        <v>11</v>
      </c>
      <c r="G3418" s="43">
        <v>57</v>
      </c>
      <c r="H3418" s="193">
        <v>2.5</v>
      </c>
    </row>
    <row r="3419" spans="1:8" x14ac:dyDescent="0.25">
      <c r="A3419" s="25" t="str">
        <f t="shared" si="55"/>
        <v>Reg2009Adrenal gland - C74AllSexAllEth</v>
      </c>
      <c r="B3419" s="42" t="s">
        <v>2</v>
      </c>
      <c r="C3419" s="43">
        <v>2009</v>
      </c>
      <c r="D3419" s="42" t="s">
        <v>282</v>
      </c>
      <c r="E3419" s="42" t="s">
        <v>3</v>
      </c>
      <c r="F3419" s="42" t="s">
        <v>12</v>
      </c>
      <c r="G3419" s="43">
        <v>10</v>
      </c>
      <c r="H3419" s="193">
        <v>0.2</v>
      </c>
    </row>
    <row r="3420" spans="1:8" x14ac:dyDescent="0.25">
      <c r="A3420" s="25" t="str">
        <f t="shared" si="55"/>
        <v>Reg2009Adrenal gland - C74AllSexMāori</v>
      </c>
      <c r="B3420" s="42" t="s">
        <v>2</v>
      </c>
      <c r="C3420" s="43">
        <v>2009</v>
      </c>
      <c r="D3420" s="42" t="s">
        <v>282</v>
      </c>
      <c r="E3420" s="42" t="s">
        <v>3</v>
      </c>
      <c r="F3420" s="42" t="s">
        <v>10</v>
      </c>
      <c r="G3420" s="43">
        <v>3</v>
      </c>
      <c r="H3420" s="193">
        <v>0.5</v>
      </c>
    </row>
    <row r="3421" spans="1:8" x14ac:dyDescent="0.25">
      <c r="A3421" s="25" t="str">
        <f t="shared" si="55"/>
        <v>Reg2009Adrenal gland - C74AllSexNon-Māori</v>
      </c>
      <c r="B3421" s="42" t="s">
        <v>2</v>
      </c>
      <c r="C3421" s="43">
        <v>2009</v>
      </c>
      <c r="D3421" s="42" t="s">
        <v>282</v>
      </c>
      <c r="E3421" s="42" t="s">
        <v>3</v>
      </c>
      <c r="F3421" s="42" t="s">
        <v>11</v>
      </c>
      <c r="G3421" s="43">
        <v>7</v>
      </c>
      <c r="H3421" s="193">
        <v>0.2</v>
      </c>
    </row>
    <row r="3422" spans="1:8" x14ac:dyDescent="0.25">
      <c r="A3422" s="25" t="str">
        <f t="shared" si="55"/>
        <v>Reg2009Adrenal gland - C74FemaleAllEth</v>
      </c>
      <c r="B3422" s="42" t="s">
        <v>2</v>
      </c>
      <c r="C3422" s="43">
        <v>2009</v>
      </c>
      <c r="D3422" s="42" t="s">
        <v>282</v>
      </c>
      <c r="E3422" s="42" t="s">
        <v>4</v>
      </c>
      <c r="F3422" s="42" t="s">
        <v>12</v>
      </c>
      <c r="G3422" s="43">
        <v>6</v>
      </c>
      <c r="H3422" s="193">
        <v>0.2</v>
      </c>
    </row>
    <row r="3423" spans="1:8" x14ac:dyDescent="0.25">
      <c r="A3423" s="25" t="str">
        <f t="shared" si="55"/>
        <v>Reg2009Adrenal gland - C74FemaleMāori</v>
      </c>
      <c r="B3423" s="42" t="s">
        <v>2</v>
      </c>
      <c r="C3423" s="43">
        <v>2009</v>
      </c>
      <c r="D3423" s="42" t="s">
        <v>282</v>
      </c>
      <c r="E3423" s="42" t="s">
        <v>4</v>
      </c>
      <c r="F3423" s="42" t="s">
        <v>10</v>
      </c>
      <c r="G3423" s="43">
        <v>2</v>
      </c>
      <c r="H3423" s="193">
        <v>0.8</v>
      </c>
    </row>
    <row r="3424" spans="1:8" x14ac:dyDescent="0.25">
      <c r="A3424" s="25" t="str">
        <f t="shared" si="55"/>
        <v>Reg2009Adrenal gland - C74FemaleNon-Māori</v>
      </c>
      <c r="B3424" s="42" t="s">
        <v>2</v>
      </c>
      <c r="C3424" s="43">
        <v>2009</v>
      </c>
      <c r="D3424" s="42" t="s">
        <v>282</v>
      </c>
      <c r="E3424" s="42" t="s">
        <v>4</v>
      </c>
      <c r="F3424" s="42" t="s">
        <v>11</v>
      </c>
      <c r="G3424" s="43">
        <v>4</v>
      </c>
      <c r="H3424" s="193">
        <v>0.2</v>
      </c>
    </row>
    <row r="3425" spans="1:8" x14ac:dyDescent="0.25">
      <c r="A3425" s="25" t="str">
        <f t="shared" si="55"/>
        <v>Reg2009Adrenal gland - C74MaleAllEth</v>
      </c>
      <c r="B3425" s="42" t="s">
        <v>2</v>
      </c>
      <c r="C3425" s="43">
        <v>2009</v>
      </c>
      <c r="D3425" s="42" t="s">
        <v>282</v>
      </c>
      <c r="E3425" s="42" t="s">
        <v>5</v>
      </c>
      <c r="F3425" s="42" t="s">
        <v>12</v>
      </c>
      <c r="G3425" s="43">
        <v>4</v>
      </c>
      <c r="H3425" s="193">
        <v>0.2</v>
      </c>
    </row>
    <row r="3426" spans="1:8" x14ac:dyDescent="0.25">
      <c r="A3426" s="25" t="str">
        <f t="shared" si="55"/>
        <v>Reg2009Adrenal gland - C74MaleMāori</v>
      </c>
      <c r="B3426" s="42" t="s">
        <v>2</v>
      </c>
      <c r="C3426" s="43">
        <v>2009</v>
      </c>
      <c r="D3426" s="42" t="s">
        <v>282</v>
      </c>
      <c r="E3426" s="42" t="s">
        <v>5</v>
      </c>
      <c r="F3426" s="42" t="s">
        <v>10</v>
      </c>
      <c r="G3426" s="43">
        <v>1</v>
      </c>
      <c r="H3426" s="193">
        <v>0.2</v>
      </c>
    </row>
    <row r="3427" spans="1:8" x14ac:dyDescent="0.25">
      <c r="A3427" s="25" t="str">
        <f t="shared" si="55"/>
        <v>Reg2009Adrenal gland - C74MaleNon-Māori</v>
      </c>
      <c r="B3427" s="42" t="s">
        <v>2</v>
      </c>
      <c r="C3427" s="43">
        <v>2009</v>
      </c>
      <c r="D3427" s="42" t="s">
        <v>282</v>
      </c>
      <c r="E3427" s="42" t="s">
        <v>5</v>
      </c>
      <c r="F3427" s="42" t="s">
        <v>11</v>
      </c>
      <c r="G3427" s="43">
        <v>3</v>
      </c>
      <c r="H3427" s="193">
        <v>0.1</v>
      </c>
    </row>
    <row r="3428" spans="1:8" x14ac:dyDescent="0.25">
      <c r="A3428" s="25" t="str">
        <f t="shared" si="55"/>
        <v>Reg2009Other endocrine glands - C75AllSexAllEth</v>
      </c>
      <c r="B3428" s="42" t="s">
        <v>2</v>
      </c>
      <c r="C3428" s="43">
        <v>2009</v>
      </c>
      <c r="D3428" s="42" t="s">
        <v>283</v>
      </c>
      <c r="E3428" s="42" t="s">
        <v>3</v>
      </c>
      <c r="F3428" s="42" t="s">
        <v>12</v>
      </c>
      <c r="G3428" s="43">
        <v>6</v>
      </c>
      <c r="H3428" s="193">
        <v>0.1</v>
      </c>
    </row>
    <row r="3429" spans="1:8" x14ac:dyDescent="0.25">
      <c r="A3429" s="25" t="str">
        <f t="shared" si="55"/>
        <v>Reg2009Other endocrine glands - C75AllSexMāori</v>
      </c>
      <c r="B3429" s="42" t="s">
        <v>2</v>
      </c>
      <c r="C3429" s="43">
        <v>2009</v>
      </c>
      <c r="D3429" s="42" t="s">
        <v>283</v>
      </c>
      <c r="E3429" s="42" t="s">
        <v>3</v>
      </c>
      <c r="F3429" s="42" t="s">
        <v>10</v>
      </c>
      <c r="G3429" s="43">
        <v>0</v>
      </c>
      <c r="H3429" s="193">
        <v>0</v>
      </c>
    </row>
    <row r="3430" spans="1:8" x14ac:dyDescent="0.25">
      <c r="A3430" s="25" t="str">
        <f t="shared" si="55"/>
        <v>Reg2009Other endocrine glands - C75AllSexNon-Māori</v>
      </c>
      <c r="B3430" s="42" t="s">
        <v>2</v>
      </c>
      <c r="C3430" s="43">
        <v>2009</v>
      </c>
      <c r="D3430" s="42" t="s">
        <v>283</v>
      </c>
      <c r="E3430" s="42" t="s">
        <v>3</v>
      </c>
      <c r="F3430" s="42" t="s">
        <v>11</v>
      </c>
      <c r="G3430" s="43">
        <v>6</v>
      </c>
      <c r="H3430" s="193">
        <v>0.2</v>
      </c>
    </row>
    <row r="3431" spans="1:8" x14ac:dyDescent="0.25">
      <c r="A3431" s="25" t="str">
        <f t="shared" ref="A3431:A3494" si="56">B3431&amp;C3431&amp;D3431&amp;E3431&amp;F3431</f>
        <v>Reg2009Other endocrine glands - C75FemaleAllEth</v>
      </c>
      <c r="B3431" s="42" t="s">
        <v>2</v>
      </c>
      <c r="C3431" s="43">
        <v>2009</v>
      </c>
      <c r="D3431" s="42" t="s">
        <v>283</v>
      </c>
      <c r="E3431" s="42" t="s">
        <v>4</v>
      </c>
      <c r="F3431" s="42" t="s">
        <v>12</v>
      </c>
      <c r="G3431" s="43">
        <v>5</v>
      </c>
      <c r="H3431" s="193">
        <v>0.2</v>
      </c>
    </row>
    <row r="3432" spans="1:8" x14ac:dyDescent="0.25">
      <c r="A3432" s="25" t="str">
        <f t="shared" si="56"/>
        <v>Reg2009Other endocrine glands - C75FemaleMāori</v>
      </c>
      <c r="B3432" s="42" t="s">
        <v>2</v>
      </c>
      <c r="C3432" s="43">
        <v>2009</v>
      </c>
      <c r="D3432" s="42" t="s">
        <v>283</v>
      </c>
      <c r="E3432" s="42" t="s">
        <v>4</v>
      </c>
      <c r="F3432" s="42" t="s">
        <v>10</v>
      </c>
      <c r="G3432" s="43">
        <v>0</v>
      </c>
      <c r="H3432" s="193">
        <v>0</v>
      </c>
    </row>
    <row r="3433" spans="1:8" x14ac:dyDescent="0.25">
      <c r="A3433" s="25" t="str">
        <f t="shared" si="56"/>
        <v>Reg2009Other endocrine glands - C75FemaleNon-Māori</v>
      </c>
      <c r="B3433" s="42" t="s">
        <v>2</v>
      </c>
      <c r="C3433" s="43">
        <v>2009</v>
      </c>
      <c r="D3433" s="42" t="s">
        <v>283</v>
      </c>
      <c r="E3433" s="42" t="s">
        <v>4</v>
      </c>
      <c r="F3433" s="42" t="s">
        <v>11</v>
      </c>
      <c r="G3433" s="43">
        <v>5</v>
      </c>
      <c r="H3433" s="193">
        <v>0.3</v>
      </c>
    </row>
    <row r="3434" spans="1:8" x14ac:dyDescent="0.25">
      <c r="A3434" s="25" t="str">
        <f t="shared" si="56"/>
        <v>Reg2009Other endocrine glands - C75MaleAllEth</v>
      </c>
      <c r="B3434" s="42" t="s">
        <v>2</v>
      </c>
      <c r="C3434" s="43">
        <v>2009</v>
      </c>
      <c r="D3434" s="42" t="s">
        <v>283</v>
      </c>
      <c r="E3434" s="42" t="s">
        <v>5</v>
      </c>
      <c r="F3434" s="42" t="s">
        <v>12</v>
      </c>
      <c r="G3434" s="43">
        <v>1</v>
      </c>
      <c r="H3434" s="193">
        <v>0</v>
      </c>
    </row>
    <row r="3435" spans="1:8" x14ac:dyDescent="0.25">
      <c r="A3435" s="25" t="str">
        <f t="shared" si="56"/>
        <v>Reg2009Other endocrine glands - C75MaleMāori</v>
      </c>
      <c r="B3435" s="42" t="s">
        <v>2</v>
      </c>
      <c r="C3435" s="43">
        <v>2009</v>
      </c>
      <c r="D3435" s="42" t="s">
        <v>283</v>
      </c>
      <c r="E3435" s="42" t="s">
        <v>5</v>
      </c>
      <c r="F3435" s="42" t="s">
        <v>10</v>
      </c>
      <c r="G3435" s="43">
        <v>0</v>
      </c>
      <c r="H3435" s="193">
        <v>0</v>
      </c>
    </row>
    <row r="3436" spans="1:8" x14ac:dyDescent="0.25">
      <c r="A3436" s="25" t="str">
        <f t="shared" si="56"/>
        <v>Reg2009Other endocrine glands - C75MaleNon-Māori</v>
      </c>
      <c r="B3436" s="42" t="s">
        <v>2</v>
      </c>
      <c r="C3436" s="43">
        <v>2009</v>
      </c>
      <c r="D3436" s="42" t="s">
        <v>283</v>
      </c>
      <c r="E3436" s="42" t="s">
        <v>5</v>
      </c>
      <c r="F3436" s="42" t="s">
        <v>11</v>
      </c>
      <c r="G3436" s="43">
        <v>1</v>
      </c>
      <c r="H3436" s="193">
        <v>0</v>
      </c>
    </row>
    <row r="3437" spans="1:8" x14ac:dyDescent="0.25">
      <c r="A3437" s="25" t="str">
        <f t="shared" si="56"/>
        <v>Reg2009Ill-defined, secondary and unspecified sites - C76-C80AllSexAllEth</v>
      </c>
      <c r="B3437" s="42" t="s">
        <v>2</v>
      </c>
      <c r="C3437" s="43">
        <v>2009</v>
      </c>
      <c r="D3437" s="42" t="s">
        <v>284</v>
      </c>
      <c r="E3437" s="42" t="s">
        <v>3</v>
      </c>
      <c r="F3437" s="42" t="s">
        <v>12</v>
      </c>
      <c r="G3437" s="43">
        <v>449</v>
      </c>
      <c r="H3437" s="193">
        <v>6.4</v>
      </c>
    </row>
    <row r="3438" spans="1:8" x14ac:dyDescent="0.25">
      <c r="A3438" s="25" t="str">
        <f t="shared" si="56"/>
        <v>Reg2009Ill-defined, secondary and unspecified sites - C76-C80AllSexMāori</v>
      </c>
      <c r="B3438" s="42" t="s">
        <v>2</v>
      </c>
      <c r="C3438" s="43">
        <v>2009</v>
      </c>
      <c r="D3438" s="42" t="s">
        <v>284</v>
      </c>
      <c r="E3438" s="42" t="s">
        <v>3</v>
      </c>
      <c r="F3438" s="42" t="s">
        <v>10</v>
      </c>
      <c r="G3438" s="43">
        <v>50</v>
      </c>
      <c r="H3438" s="193">
        <v>13.4</v>
      </c>
    </row>
    <row r="3439" spans="1:8" x14ac:dyDescent="0.25">
      <c r="A3439" s="25" t="str">
        <f t="shared" si="56"/>
        <v>Reg2009Ill-defined, secondary and unspecified sites - C76-C80AllSexNon-Māori</v>
      </c>
      <c r="B3439" s="42" t="s">
        <v>2</v>
      </c>
      <c r="C3439" s="43">
        <v>2009</v>
      </c>
      <c r="D3439" s="42" t="s">
        <v>284</v>
      </c>
      <c r="E3439" s="42" t="s">
        <v>3</v>
      </c>
      <c r="F3439" s="42" t="s">
        <v>11</v>
      </c>
      <c r="G3439" s="43">
        <v>399</v>
      </c>
      <c r="H3439" s="193">
        <v>5.9</v>
      </c>
    </row>
    <row r="3440" spans="1:8" x14ac:dyDescent="0.25">
      <c r="A3440" s="25" t="str">
        <f t="shared" si="56"/>
        <v>Reg2009Ill-defined, secondary and unspecified sites - C76-C80FemaleAllEth</v>
      </c>
      <c r="B3440" s="42" t="s">
        <v>2</v>
      </c>
      <c r="C3440" s="43">
        <v>2009</v>
      </c>
      <c r="D3440" s="42" t="s">
        <v>284</v>
      </c>
      <c r="E3440" s="42" t="s">
        <v>4</v>
      </c>
      <c r="F3440" s="42" t="s">
        <v>12</v>
      </c>
      <c r="G3440" s="43">
        <v>219</v>
      </c>
      <c r="H3440" s="193">
        <v>5.5</v>
      </c>
    </row>
    <row r="3441" spans="1:8" x14ac:dyDescent="0.25">
      <c r="A3441" s="25" t="str">
        <f t="shared" si="56"/>
        <v>Reg2009Ill-defined, secondary and unspecified sites - C76-C80FemaleMāori</v>
      </c>
      <c r="B3441" s="42" t="s">
        <v>2</v>
      </c>
      <c r="C3441" s="43">
        <v>2009</v>
      </c>
      <c r="D3441" s="42" t="s">
        <v>284</v>
      </c>
      <c r="E3441" s="42" t="s">
        <v>4</v>
      </c>
      <c r="F3441" s="42" t="s">
        <v>10</v>
      </c>
      <c r="G3441" s="43">
        <v>25</v>
      </c>
      <c r="H3441" s="193">
        <v>12.6</v>
      </c>
    </row>
    <row r="3442" spans="1:8" x14ac:dyDescent="0.25">
      <c r="A3442" s="25" t="str">
        <f t="shared" si="56"/>
        <v>Reg2009Ill-defined, secondary and unspecified sites - C76-C80FemaleNon-Māori</v>
      </c>
      <c r="B3442" s="42" t="s">
        <v>2</v>
      </c>
      <c r="C3442" s="43">
        <v>2009</v>
      </c>
      <c r="D3442" s="42" t="s">
        <v>284</v>
      </c>
      <c r="E3442" s="42" t="s">
        <v>4</v>
      </c>
      <c r="F3442" s="42" t="s">
        <v>11</v>
      </c>
      <c r="G3442" s="43">
        <v>194</v>
      </c>
      <c r="H3442" s="193">
        <v>5.0999999999999996</v>
      </c>
    </row>
    <row r="3443" spans="1:8" x14ac:dyDescent="0.25">
      <c r="A3443" s="25" t="str">
        <f t="shared" si="56"/>
        <v>Reg2009Ill-defined, secondary and unspecified sites - C76-C80MaleAllEth</v>
      </c>
      <c r="B3443" s="42" t="s">
        <v>2</v>
      </c>
      <c r="C3443" s="43">
        <v>2009</v>
      </c>
      <c r="D3443" s="42" t="s">
        <v>284</v>
      </c>
      <c r="E3443" s="42" t="s">
        <v>5</v>
      </c>
      <c r="F3443" s="42" t="s">
        <v>12</v>
      </c>
      <c r="G3443" s="43">
        <v>230</v>
      </c>
      <c r="H3443" s="193">
        <v>7.5</v>
      </c>
    </row>
    <row r="3444" spans="1:8" x14ac:dyDescent="0.25">
      <c r="A3444" s="25" t="str">
        <f t="shared" si="56"/>
        <v>Reg2009Ill-defined, secondary and unspecified sites - C76-C80MaleMāori</v>
      </c>
      <c r="B3444" s="42" t="s">
        <v>2</v>
      </c>
      <c r="C3444" s="43">
        <v>2009</v>
      </c>
      <c r="D3444" s="42" t="s">
        <v>284</v>
      </c>
      <c r="E3444" s="42" t="s">
        <v>5</v>
      </c>
      <c r="F3444" s="42" t="s">
        <v>10</v>
      </c>
      <c r="G3444" s="43">
        <v>25</v>
      </c>
      <c r="H3444" s="193">
        <v>14.3</v>
      </c>
    </row>
    <row r="3445" spans="1:8" x14ac:dyDescent="0.25">
      <c r="A3445" s="25" t="str">
        <f t="shared" si="56"/>
        <v>Reg2009Ill-defined, secondary and unspecified sites - C76-C80MaleNon-Māori</v>
      </c>
      <c r="B3445" s="42" t="s">
        <v>2</v>
      </c>
      <c r="C3445" s="43">
        <v>2009</v>
      </c>
      <c r="D3445" s="42" t="s">
        <v>284</v>
      </c>
      <c r="E3445" s="42" t="s">
        <v>5</v>
      </c>
      <c r="F3445" s="42" t="s">
        <v>11</v>
      </c>
      <c r="G3445" s="43">
        <v>205</v>
      </c>
      <c r="H3445" s="193">
        <v>7</v>
      </c>
    </row>
    <row r="3446" spans="1:8" x14ac:dyDescent="0.25">
      <c r="A3446" s="25" t="str">
        <f t="shared" si="56"/>
        <v>Reg2009Other and ill-defined sites - C76AllSexAllEth</v>
      </c>
      <c r="B3446" s="42" t="s">
        <v>2</v>
      </c>
      <c r="C3446" s="43">
        <v>2009</v>
      </c>
      <c r="D3446" s="42" t="s">
        <v>285</v>
      </c>
      <c r="E3446" s="42" t="s">
        <v>3</v>
      </c>
      <c r="F3446" s="42" t="s">
        <v>12</v>
      </c>
      <c r="G3446" s="43">
        <v>9</v>
      </c>
      <c r="H3446" s="193">
        <v>0.1</v>
      </c>
    </row>
    <row r="3447" spans="1:8" x14ac:dyDescent="0.25">
      <c r="A3447" s="25" t="str">
        <f t="shared" si="56"/>
        <v>Reg2009Other and ill-defined sites - C76AllSexMāori</v>
      </c>
      <c r="B3447" s="42" t="s">
        <v>2</v>
      </c>
      <c r="C3447" s="43">
        <v>2009</v>
      </c>
      <c r="D3447" s="42" t="s">
        <v>285</v>
      </c>
      <c r="E3447" s="42" t="s">
        <v>3</v>
      </c>
      <c r="F3447" s="42" t="s">
        <v>10</v>
      </c>
      <c r="G3447" s="43">
        <v>1</v>
      </c>
      <c r="H3447" s="193">
        <v>0.5</v>
      </c>
    </row>
    <row r="3448" spans="1:8" x14ac:dyDescent="0.25">
      <c r="A3448" s="25" t="str">
        <f t="shared" si="56"/>
        <v>Reg2009Other and ill-defined sites - C76AllSexNon-Māori</v>
      </c>
      <c r="B3448" s="42" t="s">
        <v>2</v>
      </c>
      <c r="C3448" s="43">
        <v>2009</v>
      </c>
      <c r="D3448" s="42" t="s">
        <v>285</v>
      </c>
      <c r="E3448" s="42" t="s">
        <v>3</v>
      </c>
      <c r="F3448" s="42" t="s">
        <v>11</v>
      </c>
      <c r="G3448" s="43">
        <v>8</v>
      </c>
      <c r="H3448" s="193">
        <v>0.1</v>
      </c>
    </row>
    <row r="3449" spans="1:8" x14ac:dyDescent="0.25">
      <c r="A3449" s="25" t="str">
        <f t="shared" si="56"/>
        <v>Reg2009Other and ill-defined sites - C76FemaleAllEth</v>
      </c>
      <c r="B3449" s="42" t="s">
        <v>2</v>
      </c>
      <c r="C3449" s="43">
        <v>2009</v>
      </c>
      <c r="D3449" s="42" t="s">
        <v>285</v>
      </c>
      <c r="E3449" s="42" t="s">
        <v>4</v>
      </c>
      <c r="F3449" s="42" t="s">
        <v>12</v>
      </c>
      <c r="G3449" s="43">
        <v>8</v>
      </c>
      <c r="H3449" s="193">
        <v>0.2</v>
      </c>
    </row>
    <row r="3450" spans="1:8" x14ac:dyDescent="0.25">
      <c r="A3450" s="25" t="str">
        <f t="shared" si="56"/>
        <v>Reg2009Other and ill-defined sites - C76FemaleMāori</v>
      </c>
      <c r="B3450" s="42" t="s">
        <v>2</v>
      </c>
      <c r="C3450" s="43">
        <v>2009</v>
      </c>
      <c r="D3450" s="42" t="s">
        <v>285</v>
      </c>
      <c r="E3450" s="42" t="s">
        <v>4</v>
      </c>
      <c r="F3450" s="42" t="s">
        <v>10</v>
      </c>
      <c r="G3450" s="43">
        <v>1</v>
      </c>
      <c r="H3450" s="193">
        <v>0.8</v>
      </c>
    </row>
    <row r="3451" spans="1:8" x14ac:dyDescent="0.25">
      <c r="A3451" s="25" t="str">
        <f t="shared" si="56"/>
        <v>Reg2009Other and ill-defined sites - C76FemaleNon-Māori</v>
      </c>
      <c r="B3451" s="42" t="s">
        <v>2</v>
      </c>
      <c r="C3451" s="43">
        <v>2009</v>
      </c>
      <c r="D3451" s="42" t="s">
        <v>285</v>
      </c>
      <c r="E3451" s="42" t="s">
        <v>4</v>
      </c>
      <c r="F3451" s="42" t="s">
        <v>11</v>
      </c>
      <c r="G3451" s="43">
        <v>7</v>
      </c>
      <c r="H3451" s="193">
        <v>0.2</v>
      </c>
    </row>
    <row r="3452" spans="1:8" x14ac:dyDescent="0.25">
      <c r="A3452" s="25" t="str">
        <f t="shared" si="56"/>
        <v>Reg2009Other and ill-defined sites - C76MaleAllEth</v>
      </c>
      <c r="B3452" s="42" t="s">
        <v>2</v>
      </c>
      <c r="C3452" s="43">
        <v>2009</v>
      </c>
      <c r="D3452" s="42" t="s">
        <v>285</v>
      </c>
      <c r="E3452" s="42" t="s">
        <v>5</v>
      </c>
      <c r="F3452" s="42" t="s">
        <v>12</v>
      </c>
      <c r="G3452" s="43">
        <v>1</v>
      </c>
      <c r="H3452" s="193">
        <v>0</v>
      </c>
    </row>
    <row r="3453" spans="1:8" x14ac:dyDescent="0.25">
      <c r="A3453" s="25" t="str">
        <f t="shared" si="56"/>
        <v>Reg2009Other and ill-defined sites - C76MaleMāori</v>
      </c>
      <c r="B3453" s="42" t="s">
        <v>2</v>
      </c>
      <c r="C3453" s="43">
        <v>2009</v>
      </c>
      <c r="D3453" s="42" t="s">
        <v>285</v>
      </c>
      <c r="E3453" s="42" t="s">
        <v>5</v>
      </c>
      <c r="F3453" s="42" t="s">
        <v>10</v>
      </c>
      <c r="G3453" s="43">
        <v>0</v>
      </c>
      <c r="H3453" s="193">
        <v>0</v>
      </c>
    </row>
    <row r="3454" spans="1:8" x14ac:dyDescent="0.25">
      <c r="A3454" s="25" t="str">
        <f t="shared" si="56"/>
        <v>Reg2009Other and ill-defined sites - C76MaleNon-Māori</v>
      </c>
      <c r="B3454" s="42" t="s">
        <v>2</v>
      </c>
      <c r="C3454" s="43">
        <v>2009</v>
      </c>
      <c r="D3454" s="42" t="s">
        <v>285</v>
      </c>
      <c r="E3454" s="42" t="s">
        <v>5</v>
      </c>
      <c r="F3454" s="42" t="s">
        <v>11</v>
      </c>
      <c r="G3454" s="43">
        <v>1</v>
      </c>
      <c r="H3454" s="193">
        <v>0</v>
      </c>
    </row>
    <row r="3455" spans="1:8" x14ac:dyDescent="0.25">
      <c r="A3455" s="25" t="str">
        <f t="shared" si="56"/>
        <v>Reg2009Lymphoid, haematopoietic and related tissue - C81-C96, D45-D47AllSexAllEth</v>
      </c>
      <c r="B3455" s="42" t="s">
        <v>2</v>
      </c>
      <c r="C3455" s="43">
        <v>2009</v>
      </c>
      <c r="D3455" s="42" t="s">
        <v>288</v>
      </c>
      <c r="E3455" s="42" t="s">
        <v>3</v>
      </c>
      <c r="F3455" s="42" t="s">
        <v>12</v>
      </c>
      <c r="G3455" s="43">
        <v>2069</v>
      </c>
      <c r="H3455" s="193">
        <v>34.799999999999997</v>
      </c>
    </row>
    <row r="3456" spans="1:8" x14ac:dyDescent="0.25">
      <c r="A3456" s="25" t="str">
        <f t="shared" si="56"/>
        <v>Reg2009Lymphoid, haematopoietic and related tissue - C81-C96, D45-D47AllSexMāori</v>
      </c>
      <c r="B3456" s="42" t="s">
        <v>2</v>
      </c>
      <c r="C3456" s="43">
        <v>2009</v>
      </c>
      <c r="D3456" s="42" t="s">
        <v>288</v>
      </c>
      <c r="E3456" s="42" t="s">
        <v>3</v>
      </c>
      <c r="F3456" s="42" t="s">
        <v>10</v>
      </c>
      <c r="G3456" s="43">
        <v>180</v>
      </c>
      <c r="H3456" s="193">
        <v>37.700000000000003</v>
      </c>
    </row>
    <row r="3457" spans="1:8" x14ac:dyDescent="0.25">
      <c r="A3457" s="25" t="str">
        <f t="shared" si="56"/>
        <v>Reg2009Lymphoid, haematopoietic and related tissue - C81-C96, D45-D47AllSexNon-Māori</v>
      </c>
      <c r="B3457" s="42" t="s">
        <v>2</v>
      </c>
      <c r="C3457" s="43">
        <v>2009</v>
      </c>
      <c r="D3457" s="42" t="s">
        <v>288</v>
      </c>
      <c r="E3457" s="42" t="s">
        <v>3</v>
      </c>
      <c r="F3457" s="42" t="s">
        <v>11</v>
      </c>
      <c r="G3457" s="43">
        <v>1889</v>
      </c>
      <c r="H3457" s="193">
        <v>34.5</v>
      </c>
    </row>
    <row r="3458" spans="1:8" x14ac:dyDescent="0.25">
      <c r="A3458" s="25" t="str">
        <f t="shared" si="56"/>
        <v>Reg2009Lymphoid, haematopoietic and related tissue - C81-C96, D45-D47FemaleAllEth</v>
      </c>
      <c r="B3458" s="42" t="s">
        <v>2</v>
      </c>
      <c r="C3458" s="43">
        <v>2009</v>
      </c>
      <c r="D3458" s="42" t="s">
        <v>288</v>
      </c>
      <c r="E3458" s="42" t="s">
        <v>4</v>
      </c>
      <c r="F3458" s="42" t="s">
        <v>12</v>
      </c>
      <c r="G3458" s="43">
        <v>883</v>
      </c>
      <c r="H3458" s="193">
        <v>27.3</v>
      </c>
    </row>
    <row r="3459" spans="1:8" x14ac:dyDescent="0.25">
      <c r="A3459" s="25" t="str">
        <f t="shared" si="56"/>
        <v>Reg2009Lymphoid, haematopoietic and related tissue - C81-C96, D45-D47FemaleMāori</v>
      </c>
      <c r="B3459" s="42" t="s">
        <v>2</v>
      </c>
      <c r="C3459" s="43">
        <v>2009</v>
      </c>
      <c r="D3459" s="42" t="s">
        <v>288</v>
      </c>
      <c r="E3459" s="42" t="s">
        <v>4</v>
      </c>
      <c r="F3459" s="42" t="s">
        <v>10</v>
      </c>
      <c r="G3459" s="43">
        <v>69</v>
      </c>
      <c r="H3459" s="193">
        <v>28.2</v>
      </c>
    </row>
    <row r="3460" spans="1:8" x14ac:dyDescent="0.25">
      <c r="A3460" s="25" t="str">
        <f t="shared" si="56"/>
        <v>Reg2009Lymphoid, haematopoietic and related tissue - C81-C96, D45-D47FemaleNon-Māori</v>
      </c>
      <c r="B3460" s="42" t="s">
        <v>2</v>
      </c>
      <c r="C3460" s="43">
        <v>2009</v>
      </c>
      <c r="D3460" s="42" t="s">
        <v>288</v>
      </c>
      <c r="E3460" s="42" t="s">
        <v>4</v>
      </c>
      <c r="F3460" s="42" t="s">
        <v>11</v>
      </c>
      <c r="G3460" s="43">
        <v>814</v>
      </c>
      <c r="H3460" s="193">
        <v>27.4</v>
      </c>
    </row>
    <row r="3461" spans="1:8" x14ac:dyDescent="0.25">
      <c r="A3461" s="25" t="str">
        <f t="shared" si="56"/>
        <v>Reg2009Lymphoid, haematopoietic and related tissue - C81-C96, D45-D47MaleAllEth</v>
      </c>
      <c r="B3461" s="42" t="s">
        <v>2</v>
      </c>
      <c r="C3461" s="43">
        <v>2009</v>
      </c>
      <c r="D3461" s="42" t="s">
        <v>288</v>
      </c>
      <c r="E3461" s="42" t="s">
        <v>5</v>
      </c>
      <c r="F3461" s="42" t="s">
        <v>12</v>
      </c>
      <c r="G3461" s="43">
        <v>1186</v>
      </c>
      <c r="H3461" s="193">
        <v>43.2</v>
      </c>
    </row>
    <row r="3462" spans="1:8" x14ac:dyDescent="0.25">
      <c r="A3462" s="25" t="str">
        <f t="shared" si="56"/>
        <v>Reg2009Lymphoid, haematopoietic and related tissue - C81-C96, D45-D47MaleMāori</v>
      </c>
      <c r="B3462" s="42" t="s">
        <v>2</v>
      </c>
      <c r="C3462" s="43">
        <v>2009</v>
      </c>
      <c r="D3462" s="42" t="s">
        <v>288</v>
      </c>
      <c r="E3462" s="42" t="s">
        <v>5</v>
      </c>
      <c r="F3462" s="42" t="s">
        <v>10</v>
      </c>
      <c r="G3462" s="43">
        <v>111</v>
      </c>
      <c r="H3462" s="193">
        <v>49.1</v>
      </c>
    </row>
    <row r="3463" spans="1:8" x14ac:dyDescent="0.25">
      <c r="A3463" s="25" t="str">
        <f t="shared" si="56"/>
        <v>Reg2009Lymphoid, haematopoietic and related tissue - C81-C96, D45-D47MaleNon-Māori</v>
      </c>
      <c r="B3463" s="42" t="s">
        <v>2</v>
      </c>
      <c r="C3463" s="43">
        <v>2009</v>
      </c>
      <c r="D3463" s="42" t="s">
        <v>288</v>
      </c>
      <c r="E3463" s="42" t="s">
        <v>5</v>
      </c>
      <c r="F3463" s="42" t="s">
        <v>11</v>
      </c>
      <c r="G3463" s="43">
        <v>1075</v>
      </c>
      <c r="H3463" s="193">
        <v>42.4</v>
      </c>
    </row>
    <row r="3464" spans="1:8" x14ac:dyDescent="0.25">
      <c r="A3464" s="25" t="str">
        <f t="shared" si="56"/>
        <v>Reg2009Unknown primary - C77-C79AllSexAllEth</v>
      </c>
      <c r="B3464" s="42" t="s">
        <v>2</v>
      </c>
      <c r="C3464" s="43">
        <v>2009</v>
      </c>
      <c r="D3464" s="42" t="s">
        <v>286</v>
      </c>
      <c r="E3464" s="42" t="s">
        <v>3</v>
      </c>
      <c r="F3464" s="42" t="s">
        <v>12</v>
      </c>
      <c r="G3464" s="43">
        <v>390</v>
      </c>
      <c r="H3464" s="193">
        <v>5.7</v>
      </c>
    </row>
    <row r="3465" spans="1:8" x14ac:dyDescent="0.25">
      <c r="A3465" s="25" t="str">
        <f t="shared" si="56"/>
        <v>Reg2009Unknown primary - C77-C79AllSexMāori</v>
      </c>
      <c r="B3465" s="42" t="s">
        <v>2</v>
      </c>
      <c r="C3465" s="43">
        <v>2009</v>
      </c>
      <c r="D3465" s="42" t="s">
        <v>286</v>
      </c>
      <c r="E3465" s="42" t="s">
        <v>3</v>
      </c>
      <c r="F3465" s="42" t="s">
        <v>10</v>
      </c>
      <c r="G3465" s="43">
        <v>44</v>
      </c>
      <c r="H3465" s="193">
        <v>11.2</v>
      </c>
    </row>
    <row r="3466" spans="1:8" x14ac:dyDescent="0.25">
      <c r="A3466" s="25" t="str">
        <f t="shared" si="56"/>
        <v>Reg2009Unknown primary - C77-C79AllSexNon-Māori</v>
      </c>
      <c r="B3466" s="42" t="s">
        <v>2</v>
      </c>
      <c r="C3466" s="43">
        <v>2009</v>
      </c>
      <c r="D3466" s="42" t="s">
        <v>286</v>
      </c>
      <c r="E3466" s="42" t="s">
        <v>3</v>
      </c>
      <c r="F3466" s="42" t="s">
        <v>11</v>
      </c>
      <c r="G3466" s="43">
        <v>346</v>
      </c>
      <c r="H3466" s="193">
        <v>5.3</v>
      </c>
    </row>
    <row r="3467" spans="1:8" x14ac:dyDescent="0.25">
      <c r="A3467" s="25" t="str">
        <f t="shared" si="56"/>
        <v>Reg2009Unknown primary - C77-C79FemaleAllEth</v>
      </c>
      <c r="B3467" s="42" t="s">
        <v>2</v>
      </c>
      <c r="C3467" s="43">
        <v>2009</v>
      </c>
      <c r="D3467" s="42" t="s">
        <v>286</v>
      </c>
      <c r="E3467" s="42" t="s">
        <v>4</v>
      </c>
      <c r="F3467" s="42" t="s">
        <v>12</v>
      </c>
      <c r="G3467" s="43">
        <v>186</v>
      </c>
      <c r="H3467" s="193">
        <v>4.8</v>
      </c>
    </row>
    <row r="3468" spans="1:8" x14ac:dyDescent="0.25">
      <c r="A3468" s="25" t="str">
        <f t="shared" si="56"/>
        <v>Reg2009Unknown primary - C77-C79FemaleMāori</v>
      </c>
      <c r="B3468" s="42" t="s">
        <v>2</v>
      </c>
      <c r="C3468" s="43">
        <v>2009</v>
      </c>
      <c r="D3468" s="42" t="s">
        <v>286</v>
      </c>
      <c r="E3468" s="42" t="s">
        <v>4</v>
      </c>
      <c r="F3468" s="42" t="s">
        <v>10</v>
      </c>
      <c r="G3468" s="43">
        <v>20</v>
      </c>
      <c r="H3468" s="193">
        <v>9.4</v>
      </c>
    </row>
    <row r="3469" spans="1:8" x14ac:dyDescent="0.25">
      <c r="A3469" s="25" t="str">
        <f t="shared" si="56"/>
        <v>Reg2009Unknown primary - C77-C79FemaleNon-Māori</v>
      </c>
      <c r="B3469" s="42" t="s">
        <v>2</v>
      </c>
      <c r="C3469" s="43">
        <v>2009</v>
      </c>
      <c r="D3469" s="42" t="s">
        <v>286</v>
      </c>
      <c r="E3469" s="42" t="s">
        <v>4</v>
      </c>
      <c r="F3469" s="42" t="s">
        <v>11</v>
      </c>
      <c r="G3469" s="43">
        <v>166</v>
      </c>
      <c r="H3469" s="193">
        <v>4.5</v>
      </c>
    </row>
    <row r="3470" spans="1:8" x14ac:dyDescent="0.25">
      <c r="A3470" s="25" t="str">
        <f t="shared" si="56"/>
        <v>Reg2009Unknown primary - C77-C79MaleAllEth</v>
      </c>
      <c r="B3470" s="42" t="s">
        <v>2</v>
      </c>
      <c r="C3470" s="43">
        <v>2009</v>
      </c>
      <c r="D3470" s="42" t="s">
        <v>286</v>
      </c>
      <c r="E3470" s="42" t="s">
        <v>5</v>
      </c>
      <c r="F3470" s="42" t="s">
        <v>12</v>
      </c>
      <c r="G3470" s="43">
        <v>204</v>
      </c>
      <c r="H3470" s="193">
        <v>6.7</v>
      </c>
    </row>
    <row r="3471" spans="1:8" x14ac:dyDescent="0.25">
      <c r="A3471" s="25" t="str">
        <f t="shared" si="56"/>
        <v>Reg2009Unknown primary - C77-C79MaleMāori</v>
      </c>
      <c r="B3471" s="42" t="s">
        <v>2</v>
      </c>
      <c r="C3471" s="43">
        <v>2009</v>
      </c>
      <c r="D3471" s="42" t="s">
        <v>286</v>
      </c>
      <c r="E3471" s="42" t="s">
        <v>5</v>
      </c>
      <c r="F3471" s="42" t="s">
        <v>10</v>
      </c>
      <c r="G3471" s="43">
        <v>24</v>
      </c>
      <c r="H3471" s="193">
        <v>13.7</v>
      </c>
    </row>
    <row r="3472" spans="1:8" x14ac:dyDescent="0.25">
      <c r="A3472" s="25" t="str">
        <f t="shared" si="56"/>
        <v>Reg2009Unknown primary - C77-C79MaleNon-Māori</v>
      </c>
      <c r="B3472" s="42" t="s">
        <v>2</v>
      </c>
      <c r="C3472" s="43">
        <v>2009</v>
      </c>
      <c r="D3472" s="42" t="s">
        <v>286</v>
      </c>
      <c r="E3472" s="42" t="s">
        <v>5</v>
      </c>
      <c r="F3472" s="42" t="s">
        <v>11</v>
      </c>
      <c r="G3472" s="43">
        <v>180</v>
      </c>
      <c r="H3472" s="193">
        <v>6.2</v>
      </c>
    </row>
    <row r="3473" spans="1:8" x14ac:dyDescent="0.25">
      <c r="A3473" s="25" t="str">
        <f t="shared" si="56"/>
        <v>Reg2009Unspecified site - C80AllSexAllEth</v>
      </c>
      <c r="B3473" s="42" t="s">
        <v>2</v>
      </c>
      <c r="C3473" s="43">
        <v>2009</v>
      </c>
      <c r="D3473" s="42" t="s">
        <v>287</v>
      </c>
      <c r="E3473" s="42" t="s">
        <v>3</v>
      </c>
      <c r="F3473" s="42" t="s">
        <v>12</v>
      </c>
      <c r="G3473" s="43">
        <v>50</v>
      </c>
      <c r="H3473" s="193">
        <v>0.6</v>
      </c>
    </row>
    <row r="3474" spans="1:8" x14ac:dyDescent="0.25">
      <c r="A3474" s="25" t="str">
        <f t="shared" si="56"/>
        <v>Reg2009Unspecified site - C80AllSexMāori</v>
      </c>
      <c r="B3474" s="42" t="s">
        <v>2</v>
      </c>
      <c r="C3474" s="43">
        <v>2009</v>
      </c>
      <c r="D3474" s="42" t="s">
        <v>287</v>
      </c>
      <c r="E3474" s="42" t="s">
        <v>3</v>
      </c>
      <c r="F3474" s="42" t="s">
        <v>10</v>
      </c>
      <c r="G3474" s="43">
        <v>5</v>
      </c>
      <c r="H3474" s="193">
        <v>1.7</v>
      </c>
    </row>
    <row r="3475" spans="1:8" x14ac:dyDescent="0.25">
      <c r="A3475" s="25" t="str">
        <f t="shared" si="56"/>
        <v>Reg2009Unspecified site - C80AllSexNon-Māori</v>
      </c>
      <c r="B3475" s="42" t="s">
        <v>2</v>
      </c>
      <c r="C3475" s="43">
        <v>2009</v>
      </c>
      <c r="D3475" s="42" t="s">
        <v>287</v>
      </c>
      <c r="E3475" s="42" t="s">
        <v>3</v>
      </c>
      <c r="F3475" s="42" t="s">
        <v>11</v>
      </c>
      <c r="G3475" s="43">
        <v>45</v>
      </c>
      <c r="H3475" s="193">
        <v>0.5</v>
      </c>
    </row>
    <row r="3476" spans="1:8" x14ac:dyDescent="0.25">
      <c r="A3476" s="25" t="str">
        <f t="shared" si="56"/>
        <v>Reg2009Unspecified site - C80FemaleAllEth</v>
      </c>
      <c r="B3476" s="42" t="s">
        <v>2</v>
      </c>
      <c r="C3476" s="43">
        <v>2009</v>
      </c>
      <c r="D3476" s="42" t="s">
        <v>287</v>
      </c>
      <c r="E3476" s="42" t="s">
        <v>4</v>
      </c>
      <c r="F3476" s="42" t="s">
        <v>12</v>
      </c>
      <c r="G3476" s="43">
        <v>25</v>
      </c>
      <c r="H3476" s="193">
        <v>0.5</v>
      </c>
    </row>
    <row r="3477" spans="1:8" x14ac:dyDescent="0.25">
      <c r="A3477" s="25" t="str">
        <f t="shared" si="56"/>
        <v>Reg2009Unspecified site - C80FemaleMāori</v>
      </c>
      <c r="B3477" s="42" t="s">
        <v>2</v>
      </c>
      <c r="C3477" s="43">
        <v>2009</v>
      </c>
      <c r="D3477" s="42" t="s">
        <v>287</v>
      </c>
      <c r="E3477" s="42" t="s">
        <v>4</v>
      </c>
      <c r="F3477" s="42" t="s">
        <v>10</v>
      </c>
      <c r="G3477" s="43">
        <v>4</v>
      </c>
      <c r="H3477" s="193">
        <v>2.4</v>
      </c>
    </row>
    <row r="3478" spans="1:8" x14ac:dyDescent="0.25">
      <c r="A3478" s="25" t="str">
        <f t="shared" si="56"/>
        <v>Reg2009Unspecified site - C80FemaleNon-Māori</v>
      </c>
      <c r="B3478" s="42" t="s">
        <v>2</v>
      </c>
      <c r="C3478" s="43">
        <v>2009</v>
      </c>
      <c r="D3478" s="42" t="s">
        <v>287</v>
      </c>
      <c r="E3478" s="42" t="s">
        <v>4</v>
      </c>
      <c r="F3478" s="42" t="s">
        <v>11</v>
      </c>
      <c r="G3478" s="43">
        <v>21</v>
      </c>
      <c r="H3478" s="193">
        <v>0.4</v>
      </c>
    </row>
    <row r="3479" spans="1:8" x14ac:dyDescent="0.25">
      <c r="A3479" s="25" t="str">
        <f t="shared" si="56"/>
        <v>Reg2009Unspecified site - C80MaleAllEth</v>
      </c>
      <c r="B3479" s="42" t="s">
        <v>2</v>
      </c>
      <c r="C3479" s="43">
        <v>2009</v>
      </c>
      <c r="D3479" s="42" t="s">
        <v>287</v>
      </c>
      <c r="E3479" s="42" t="s">
        <v>5</v>
      </c>
      <c r="F3479" s="42" t="s">
        <v>12</v>
      </c>
      <c r="G3479" s="43">
        <v>25</v>
      </c>
      <c r="H3479" s="193">
        <v>0.8</v>
      </c>
    </row>
    <row r="3480" spans="1:8" x14ac:dyDescent="0.25">
      <c r="A3480" s="25" t="str">
        <f t="shared" si="56"/>
        <v>Reg2009Unspecified site - C80MaleMāori</v>
      </c>
      <c r="B3480" s="42" t="s">
        <v>2</v>
      </c>
      <c r="C3480" s="43">
        <v>2009</v>
      </c>
      <c r="D3480" s="42" t="s">
        <v>287</v>
      </c>
      <c r="E3480" s="42" t="s">
        <v>5</v>
      </c>
      <c r="F3480" s="42" t="s">
        <v>10</v>
      </c>
      <c r="G3480" s="43">
        <v>1</v>
      </c>
      <c r="H3480" s="193">
        <v>0.6</v>
      </c>
    </row>
    <row r="3481" spans="1:8" x14ac:dyDescent="0.25">
      <c r="A3481" s="25" t="str">
        <f t="shared" si="56"/>
        <v>Reg2009Unspecified site - C80MaleNon-Māori</v>
      </c>
      <c r="B3481" s="42" t="s">
        <v>2</v>
      </c>
      <c r="C3481" s="43">
        <v>2009</v>
      </c>
      <c r="D3481" s="42" t="s">
        <v>287</v>
      </c>
      <c r="E3481" s="42" t="s">
        <v>5</v>
      </c>
      <c r="F3481" s="42" t="s">
        <v>11</v>
      </c>
      <c r="G3481" s="43">
        <v>24</v>
      </c>
      <c r="H3481" s="193">
        <v>0.8</v>
      </c>
    </row>
    <row r="3482" spans="1:8" x14ac:dyDescent="0.25">
      <c r="A3482" s="25" t="str">
        <f t="shared" si="56"/>
        <v>Reg2009Non-Hodgkin lymphoma - C82-C86, C96AllSexAllEth</v>
      </c>
      <c r="B3482" s="42" t="s">
        <v>2</v>
      </c>
      <c r="C3482" s="43">
        <v>2009</v>
      </c>
      <c r="D3482" s="42" t="s">
        <v>365</v>
      </c>
      <c r="E3482" s="42" t="s">
        <v>3</v>
      </c>
      <c r="F3482" s="42" t="s">
        <v>12</v>
      </c>
      <c r="G3482" s="43">
        <v>769</v>
      </c>
      <c r="H3482" s="193">
        <v>13</v>
      </c>
    </row>
    <row r="3483" spans="1:8" x14ac:dyDescent="0.25">
      <c r="A3483" s="25" t="str">
        <f t="shared" si="56"/>
        <v>Reg2009Non-Hodgkin lymphoma - C82-C86, C96AllSexMāori</v>
      </c>
      <c r="B3483" s="42" t="s">
        <v>2</v>
      </c>
      <c r="C3483" s="43">
        <v>2009</v>
      </c>
      <c r="D3483" s="42" t="s">
        <v>365</v>
      </c>
      <c r="E3483" s="42" t="s">
        <v>3</v>
      </c>
      <c r="F3483" s="42" t="s">
        <v>10</v>
      </c>
      <c r="G3483" s="43">
        <v>66</v>
      </c>
      <c r="H3483" s="193">
        <v>13.4</v>
      </c>
    </row>
    <row r="3484" spans="1:8" x14ac:dyDescent="0.25">
      <c r="A3484" s="25" t="str">
        <f t="shared" si="56"/>
        <v>Reg2009Non-Hodgkin lymphoma - C82-C86, C96AllSexNon-Māori</v>
      </c>
      <c r="B3484" s="42" t="s">
        <v>2</v>
      </c>
      <c r="C3484" s="43">
        <v>2009</v>
      </c>
      <c r="D3484" s="42" t="s">
        <v>365</v>
      </c>
      <c r="E3484" s="42" t="s">
        <v>3</v>
      </c>
      <c r="F3484" s="42" t="s">
        <v>11</v>
      </c>
      <c r="G3484" s="43">
        <v>703</v>
      </c>
      <c r="H3484" s="193">
        <v>12.8</v>
      </c>
    </row>
    <row r="3485" spans="1:8" x14ac:dyDescent="0.25">
      <c r="A3485" s="25" t="str">
        <f t="shared" si="56"/>
        <v>Reg2009Non-Hodgkin lymphoma - C82-C86, C96FemaleAllEth</v>
      </c>
      <c r="B3485" s="42" t="s">
        <v>2</v>
      </c>
      <c r="C3485" s="43">
        <v>2009</v>
      </c>
      <c r="D3485" s="42" t="s">
        <v>365</v>
      </c>
      <c r="E3485" s="42" t="s">
        <v>4</v>
      </c>
      <c r="F3485" s="42" t="s">
        <v>12</v>
      </c>
      <c r="G3485" s="43">
        <v>329</v>
      </c>
      <c r="H3485" s="193">
        <v>10.199999999999999</v>
      </c>
    </row>
    <row r="3486" spans="1:8" x14ac:dyDescent="0.25">
      <c r="A3486" s="25" t="str">
        <f t="shared" si="56"/>
        <v>Reg2009Non-Hodgkin lymphoma - C82-C86, C96FemaleMāori</v>
      </c>
      <c r="B3486" s="42" t="s">
        <v>2</v>
      </c>
      <c r="C3486" s="43">
        <v>2009</v>
      </c>
      <c r="D3486" s="42" t="s">
        <v>365</v>
      </c>
      <c r="E3486" s="42" t="s">
        <v>4</v>
      </c>
      <c r="F3486" s="42" t="s">
        <v>10</v>
      </c>
      <c r="G3486" s="43">
        <v>27</v>
      </c>
      <c r="H3486" s="193">
        <v>11</v>
      </c>
    </row>
    <row r="3487" spans="1:8" x14ac:dyDescent="0.25">
      <c r="A3487" s="25" t="str">
        <f t="shared" si="56"/>
        <v>Reg2009Non-Hodgkin lymphoma - C82-C86, C96FemaleNon-Māori</v>
      </c>
      <c r="B3487" s="42" t="s">
        <v>2</v>
      </c>
      <c r="C3487" s="43">
        <v>2009</v>
      </c>
      <c r="D3487" s="42" t="s">
        <v>365</v>
      </c>
      <c r="E3487" s="42" t="s">
        <v>4</v>
      </c>
      <c r="F3487" s="42" t="s">
        <v>11</v>
      </c>
      <c r="G3487" s="43">
        <v>302</v>
      </c>
      <c r="H3487" s="193">
        <v>10.1</v>
      </c>
    </row>
    <row r="3488" spans="1:8" x14ac:dyDescent="0.25">
      <c r="A3488" s="25" t="str">
        <f t="shared" si="56"/>
        <v>Reg2009Non-Hodgkin lymphoma - C82-C86, C96MaleAllEth</v>
      </c>
      <c r="B3488" s="42" t="s">
        <v>2</v>
      </c>
      <c r="C3488" s="43">
        <v>2009</v>
      </c>
      <c r="D3488" s="42" t="s">
        <v>365</v>
      </c>
      <c r="E3488" s="42" t="s">
        <v>5</v>
      </c>
      <c r="F3488" s="42" t="s">
        <v>12</v>
      </c>
      <c r="G3488" s="43">
        <v>440</v>
      </c>
      <c r="H3488" s="193">
        <v>16</v>
      </c>
    </row>
    <row r="3489" spans="1:8" x14ac:dyDescent="0.25">
      <c r="A3489" s="25" t="str">
        <f t="shared" si="56"/>
        <v>Reg2009Non-Hodgkin lymphoma - C82-C86, C96MaleMāori</v>
      </c>
      <c r="B3489" s="42" t="s">
        <v>2</v>
      </c>
      <c r="C3489" s="43">
        <v>2009</v>
      </c>
      <c r="D3489" s="42" t="s">
        <v>365</v>
      </c>
      <c r="E3489" s="42" t="s">
        <v>5</v>
      </c>
      <c r="F3489" s="42" t="s">
        <v>10</v>
      </c>
      <c r="G3489" s="43">
        <v>39</v>
      </c>
      <c r="H3489" s="193">
        <v>15.8</v>
      </c>
    </row>
    <row r="3490" spans="1:8" x14ac:dyDescent="0.25">
      <c r="A3490" s="25" t="str">
        <f t="shared" si="56"/>
        <v>Reg2009Non-Hodgkin lymphoma - C82-C86, C96MaleNon-Māori</v>
      </c>
      <c r="B3490" s="42" t="s">
        <v>2</v>
      </c>
      <c r="C3490" s="43">
        <v>2009</v>
      </c>
      <c r="D3490" s="42" t="s">
        <v>365</v>
      </c>
      <c r="E3490" s="42" t="s">
        <v>5</v>
      </c>
      <c r="F3490" s="42" t="s">
        <v>11</v>
      </c>
      <c r="G3490" s="43">
        <v>401</v>
      </c>
      <c r="H3490" s="193">
        <v>15.8</v>
      </c>
    </row>
    <row r="3491" spans="1:8" x14ac:dyDescent="0.25">
      <c r="A3491" s="25" t="str">
        <f t="shared" si="56"/>
        <v>Reg2009Hodgkin lymphoma - C81AllSexAllEth</v>
      </c>
      <c r="B3491" s="42" t="s">
        <v>2</v>
      </c>
      <c r="C3491" s="43">
        <v>2009</v>
      </c>
      <c r="D3491" s="42" t="s">
        <v>289</v>
      </c>
      <c r="E3491" s="42" t="s">
        <v>3</v>
      </c>
      <c r="F3491" s="42" t="s">
        <v>12</v>
      </c>
      <c r="G3491" s="43">
        <v>102</v>
      </c>
      <c r="H3491" s="193">
        <v>2.2999999999999998</v>
      </c>
    </row>
    <row r="3492" spans="1:8" x14ac:dyDescent="0.25">
      <c r="A3492" s="25" t="str">
        <f t="shared" si="56"/>
        <v>Reg2009Hodgkin lymphoma - C81AllSexMāori</v>
      </c>
      <c r="B3492" s="42" t="s">
        <v>2</v>
      </c>
      <c r="C3492" s="43">
        <v>2009</v>
      </c>
      <c r="D3492" s="42" t="s">
        <v>289</v>
      </c>
      <c r="E3492" s="42" t="s">
        <v>3</v>
      </c>
      <c r="F3492" s="42" t="s">
        <v>10</v>
      </c>
      <c r="G3492" s="43">
        <v>9</v>
      </c>
      <c r="H3492" s="193">
        <v>1.3</v>
      </c>
    </row>
    <row r="3493" spans="1:8" x14ac:dyDescent="0.25">
      <c r="A3493" s="25" t="str">
        <f t="shared" si="56"/>
        <v>Reg2009Hodgkin lymphoma - C81AllSexNon-Māori</v>
      </c>
      <c r="B3493" s="42" t="s">
        <v>2</v>
      </c>
      <c r="C3493" s="43">
        <v>2009</v>
      </c>
      <c r="D3493" s="42" t="s">
        <v>289</v>
      </c>
      <c r="E3493" s="42" t="s">
        <v>3</v>
      </c>
      <c r="F3493" s="42" t="s">
        <v>11</v>
      </c>
      <c r="G3493" s="43">
        <v>93</v>
      </c>
      <c r="H3493" s="193">
        <v>2.4</v>
      </c>
    </row>
    <row r="3494" spans="1:8" x14ac:dyDescent="0.25">
      <c r="A3494" s="25" t="str">
        <f t="shared" si="56"/>
        <v>Reg2009Hodgkin lymphoma - C81FemaleAllEth</v>
      </c>
      <c r="B3494" s="42" t="s">
        <v>2</v>
      </c>
      <c r="C3494" s="43">
        <v>2009</v>
      </c>
      <c r="D3494" s="42" t="s">
        <v>289</v>
      </c>
      <c r="E3494" s="42" t="s">
        <v>4</v>
      </c>
      <c r="F3494" s="42" t="s">
        <v>12</v>
      </c>
      <c r="G3494" s="43">
        <v>46</v>
      </c>
      <c r="H3494" s="193">
        <v>2.1</v>
      </c>
    </row>
    <row r="3495" spans="1:8" x14ac:dyDescent="0.25">
      <c r="A3495" s="25" t="str">
        <f t="shared" ref="A3495:A3558" si="57">B3495&amp;C3495&amp;D3495&amp;E3495&amp;F3495</f>
        <v>Reg2009Hodgkin lymphoma - C81FemaleMāori</v>
      </c>
      <c r="B3495" s="42" t="s">
        <v>2</v>
      </c>
      <c r="C3495" s="43">
        <v>2009</v>
      </c>
      <c r="D3495" s="42" t="s">
        <v>289</v>
      </c>
      <c r="E3495" s="42" t="s">
        <v>4</v>
      </c>
      <c r="F3495" s="42" t="s">
        <v>10</v>
      </c>
      <c r="G3495" s="43">
        <v>5</v>
      </c>
      <c r="H3495" s="193">
        <v>1.5</v>
      </c>
    </row>
    <row r="3496" spans="1:8" x14ac:dyDescent="0.25">
      <c r="A3496" s="25" t="str">
        <f t="shared" si="57"/>
        <v>Reg2009Hodgkin lymphoma - C81FemaleNon-Māori</v>
      </c>
      <c r="B3496" s="42" t="s">
        <v>2</v>
      </c>
      <c r="C3496" s="43">
        <v>2009</v>
      </c>
      <c r="D3496" s="42" t="s">
        <v>289</v>
      </c>
      <c r="E3496" s="42" t="s">
        <v>4</v>
      </c>
      <c r="F3496" s="42" t="s">
        <v>11</v>
      </c>
      <c r="G3496" s="43">
        <v>41</v>
      </c>
      <c r="H3496" s="193">
        <v>2.2000000000000002</v>
      </c>
    </row>
    <row r="3497" spans="1:8" x14ac:dyDescent="0.25">
      <c r="A3497" s="25" t="str">
        <f t="shared" si="57"/>
        <v>Reg2009Hodgkin lymphoma - C81MaleAllEth</v>
      </c>
      <c r="B3497" s="42" t="s">
        <v>2</v>
      </c>
      <c r="C3497" s="43">
        <v>2009</v>
      </c>
      <c r="D3497" s="42" t="s">
        <v>289</v>
      </c>
      <c r="E3497" s="42" t="s">
        <v>5</v>
      </c>
      <c r="F3497" s="42" t="s">
        <v>12</v>
      </c>
      <c r="G3497" s="43">
        <v>56</v>
      </c>
      <c r="H3497" s="193">
        <v>2.5</v>
      </c>
    </row>
    <row r="3498" spans="1:8" x14ac:dyDescent="0.25">
      <c r="A3498" s="25" t="str">
        <f t="shared" si="57"/>
        <v>Reg2009Hodgkin lymphoma - C81MaleMāori</v>
      </c>
      <c r="B3498" s="42" t="s">
        <v>2</v>
      </c>
      <c r="C3498" s="43">
        <v>2009</v>
      </c>
      <c r="D3498" s="42" t="s">
        <v>289</v>
      </c>
      <c r="E3498" s="42" t="s">
        <v>5</v>
      </c>
      <c r="F3498" s="42" t="s">
        <v>10</v>
      </c>
      <c r="G3498" s="43">
        <v>4</v>
      </c>
      <c r="H3498" s="193">
        <v>1.2</v>
      </c>
    </row>
    <row r="3499" spans="1:8" x14ac:dyDescent="0.25">
      <c r="A3499" s="25" t="str">
        <f t="shared" si="57"/>
        <v>Reg2009Hodgkin lymphoma - C81MaleNon-Māori</v>
      </c>
      <c r="B3499" s="42" t="s">
        <v>2</v>
      </c>
      <c r="C3499" s="43">
        <v>2009</v>
      </c>
      <c r="D3499" s="42" t="s">
        <v>289</v>
      </c>
      <c r="E3499" s="42" t="s">
        <v>5</v>
      </c>
      <c r="F3499" s="42" t="s">
        <v>11</v>
      </c>
      <c r="G3499" s="43">
        <v>52</v>
      </c>
      <c r="H3499" s="193">
        <v>2.6</v>
      </c>
    </row>
    <row r="3500" spans="1:8" x14ac:dyDescent="0.25">
      <c r="A3500" s="25" t="str">
        <f t="shared" si="57"/>
        <v>Reg2009Non-Hodgkin lymphoma - C82-C85AllSexAllEth</v>
      </c>
      <c r="B3500" s="42" t="s">
        <v>2</v>
      </c>
      <c r="C3500" s="43">
        <v>2009</v>
      </c>
      <c r="D3500" s="42" t="s">
        <v>290</v>
      </c>
      <c r="E3500" s="42" t="s">
        <v>3</v>
      </c>
      <c r="F3500" s="42" t="s">
        <v>12</v>
      </c>
      <c r="G3500" s="43">
        <v>767</v>
      </c>
      <c r="H3500" s="193">
        <v>13</v>
      </c>
    </row>
    <row r="3501" spans="1:8" x14ac:dyDescent="0.25">
      <c r="A3501" s="25" t="str">
        <f t="shared" si="57"/>
        <v>Reg2009Non-Hodgkin lymphoma - C82-C85AllSexMāori</v>
      </c>
      <c r="B3501" s="42" t="s">
        <v>2</v>
      </c>
      <c r="C3501" s="43">
        <v>2009</v>
      </c>
      <c r="D3501" s="42" t="s">
        <v>290</v>
      </c>
      <c r="E3501" s="42" t="s">
        <v>3</v>
      </c>
      <c r="F3501" s="42" t="s">
        <v>10</v>
      </c>
      <c r="G3501" s="43">
        <v>66</v>
      </c>
      <c r="H3501" s="193">
        <v>13.4</v>
      </c>
    </row>
    <row r="3502" spans="1:8" x14ac:dyDescent="0.25">
      <c r="A3502" s="25" t="str">
        <f t="shared" si="57"/>
        <v>Reg2009Non-Hodgkin lymphoma - C82-C85AllSexNon-Māori</v>
      </c>
      <c r="B3502" s="42" t="s">
        <v>2</v>
      </c>
      <c r="C3502" s="43">
        <v>2009</v>
      </c>
      <c r="D3502" s="42" t="s">
        <v>290</v>
      </c>
      <c r="E3502" s="42" t="s">
        <v>3</v>
      </c>
      <c r="F3502" s="42" t="s">
        <v>11</v>
      </c>
      <c r="G3502" s="43">
        <v>701</v>
      </c>
      <c r="H3502" s="193">
        <v>12.8</v>
      </c>
    </row>
    <row r="3503" spans="1:8" x14ac:dyDescent="0.25">
      <c r="A3503" s="25" t="str">
        <f t="shared" si="57"/>
        <v>Reg2009Non-Hodgkin lymphoma - C82-C85FemaleAllEth</v>
      </c>
      <c r="B3503" s="42" t="s">
        <v>2</v>
      </c>
      <c r="C3503" s="43">
        <v>2009</v>
      </c>
      <c r="D3503" s="42" t="s">
        <v>290</v>
      </c>
      <c r="E3503" s="42" t="s">
        <v>4</v>
      </c>
      <c r="F3503" s="42" t="s">
        <v>12</v>
      </c>
      <c r="G3503" s="43">
        <v>328</v>
      </c>
      <c r="H3503" s="193">
        <v>10.199999999999999</v>
      </c>
    </row>
    <row r="3504" spans="1:8" x14ac:dyDescent="0.25">
      <c r="A3504" s="25" t="str">
        <f t="shared" si="57"/>
        <v>Reg2009Non-Hodgkin lymphoma - C82-C85FemaleMāori</v>
      </c>
      <c r="B3504" s="42" t="s">
        <v>2</v>
      </c>
      <c r="C3504" s="43">
        <v>2009</v>
      </c>
      <c r="D3504" s="42" t="s">
        <v>290</v>
      </c>
      <c r="E3504" s="42" t="s">
        <v>4</v>
      </c>
      <c r="F3504" s="42" t="s">
        <v>10</v>
      </c>
      <c r="G3504" s="43">
        <v>27</v>
      </c>
      <c r="H3504" s="193">
        <v>11</v>
      </c>
    </row>
    <row r="3505" spans="1:8" x14ac:dyDescent="0.25">
      <c r="A3505" s="25" t="str">
        <f t="shared" si="57"/>
        <v>Reg2009Non-Hodgkin lymphoma - C82-C85FemaleNon-Māori</v>
      </c>
      <c r="B3505" s="42" t="s">
        <v>2</v>
      </c>
      <c r="C3505" s="43">
        <v>2009</v>
      </c>
      <c r="D3505" s="42" t="s">
        <v>290</v>
      </c>
      <c r="E3505" s="42" t="s">
        <v>4</v>
      </c>
      <c r="F3505" s="42" t="s">
        <v>11</v>
      </c>
      <c r="G3505" s="43">
        <v>301</v>
      </c>
      <c r="H3505" s="193">
        <v>10.1</v>
      </c>
    </row>
    <row r="3506" spans="1:8" x14ac:dyDescent="0.25">
      <c r="A3506" s="25" t="str">
        <f t="shared" si="57"/>
        <v>Reg2009Non-Hodgkin lymphoma - C82-C85MaleAllEth</v>
      </c>
      <c r="B3506" s="42" t="s">
        <v>2</v>
      </c>
      <c r="C3506" s="43">
        <v>2009</v>
      </c>
      <c r="D3506" s="42" t="s">
        <v>290</v>
      </c>
      <c r="E3506" s="42" t="s">
        <v>5</v>
      </c>
      <c r="F3506" s="42" t="s">
        <v>12</v>
      </c>
      <c r="G3506" s="43">
        <v>439</v>
      </c>
      <c r="H3506" s="193">
        <v>16</v>
      </c>
    </row>
    <row r="3507" spans="1:8" x14ac:dyDescent="0.25">
      <c r="A3507" s="25" t="str">
        <f t="shared" si="57"/>
        <v>Reg2009Non-Hodgkin lymphoma - C82-C85MaleMāori</v>
      </c>
      <c r="B3507" s="42" t="s">
        <v>2</v>
      </c>
      <c r="C3507" s="43">
        <v>2009</v>
      </c>
      <c r="D3507" s="42" t="s">
        <v>290</v>
      </c>
      <c r="E3507" s="42" t="s">
        <v>5</v>
      </c>
      <c r="F3507" s="42" t="s">
        <v>10</v>
      </c>
      <c r="G3507" s="43">
        <v>39</v>
      </c>
      <c r="H3507" s="193">
        <v>15.8</v>
      </c>
    </row>
    <row r="3508" spans="1:8" x14ac:dyDescent="0.25">
      <c r="A3508" s="25" t="str">
        <f t="shared" si="57"/>
        <v>Reg2009Non-Hodgkin lymphoma - C82-C85MaleNon-Māori</v>
      </c>
      <c r="B3508" s="42" t="s">
        <v>2</v>
      </c>
      <c r="C3508" s="43">
        <v>2009</v>
      </c>
      <c r="D3508" s="42" t="s">
        <v>290</v>
      </c>
      <c r="E3508" s="42" t="s">
        <v>5</v>
      </c>
      <c r="F3508" s="42" t="s">
        <v>11</v>
      </c>
      <c r="G3508" s="43">
        <v>400</v>
      </c>
      <c r="H3508" s="193">
        <v>15.8</v>
      </c>
    </row>
    <row r="3509" spans="1:8" x14ac:dyDescent="0.25">
      <c r="A3509" s="25" t="str">
        <f t="shared" si="57"/>
        <v>Reg2009Immunoproliferative cancers - C88AllSexAllEth</v>
      </c>
      <c r="B3509" s="42" t="s">
        <v>2</v>
      </c>
      <c r="C3509" s="43">
        <v>2009</v>
      </c>
      <c r="D3509" s="42" t="s">
        <v>291</v>
      </c>
      <c r="E3509" s="42" t="s">
        <v>3</v>
      </c>
      <c r="F3509" s="42" t="s">
        <v>12</v>
      </c>
      <c r="G3509" s="43">
        <v>26</v>
      </c>
      <c r="H3509" s="193">
        <v>0.4</v>
      </c>
    </row>
    <row r="3510" spans="1:8" x14ac:dyDescent="0.25">
      <c r="A3510" s="25" t="str">
        <f t="shared" si="57"/>
        <v>Reg2009Immunoproliferative cancers - C88AllSexMāori</v>
      </c>
      <c r="B3510" s="42" t="s">
        <v>2</v>
      </c>
      <c r="C3510" s="43">
        <v>2009</v>
      </c>
      <c r="D3510" s="42" t="s">
        <v>291</v>
      </c>
      <c r="E3510" s="42" t="s">
        <v>3</v>
      </c>
      <c r="F3510" s="42" t="s">
        <v>10</v>
      </c>
      <c r="G3510" s="43">
        <v>0</v>
      </c>
      <c r="H3510" s="193">
        <v>0</v>
      </c>
    </row>
    <row r="3511" spans="1:8" x14ac:dyDescent="0.25">
      <c r="A3511" s="25" t="str">
        <f t="shared" si="57"/>
        <v>Reg2009Immunoproliferative cancers - C88AllSexNon-Māori</v>
      </c>
      <c r="B3511" s="42" t="s">
        <v>2</v>
      </c>
      <c r="C3511" s="43">
        <v>2009</v>
      </c>
      <c r="D3511" s="42" t="s">
        <v>291</v>
      </c>
      <c r="E3511" s="42" t="s">
        <v>3</v>
      </c>
      <c r="F3511" s="42" t="s">
        <v>11</v>
      </c>
      <c r="G3511" s="43">
        <v>26</v>
      </c>
      <c r="H3511" s="193">
        <v>0.4</v>
      </c>
    </row>
    <row r="3512" spans="1:8" x14ac:dyDescent="0.25">
      <c r="A3512" s="25" t="str">
        <f t="shared" si="57"/>
        <v>Reg2009Immunoproliferative cancers - C88FemaleAllEth</v>
      </c>
      <c r="B3512" s="42" t="s">
        <v>2</v>
      </c>
      <c r="C3512" s="43">
        <v>2009</v>
      </c>
      <c r="D3512" s="42" t="s">
        <v>291</v>
      </c>
      <c r="E3512" s="42" t="s">
        <v>4</v>
      </c>
      <c r="F3512" s="42" t="s">
        <v>12</v>
      </c>
      <c r="G3512" s="43">
        <v>7</v>
      </c>
      <c r="H3512" s="193">
        <v>0.2</v>
      </c>
    </row>
    <row r="3513" spans="1:8" x14ac:dyDescent="0.25">
      <c r="A3513" s="25" t="str">
        <f t="shared" si="57"/>
        <v>Reg2009Immunoproliferative cancers - C88FemaleMāori</v>
      </c>
      <c r="B3513" s="42" t="s">
        <v>2</v>
      </c>
      <c r="C3513" s="43">
        <v>2009</v>
      </c>
      <c r="D3513" s="42" t="s">
        <v>291</v>
      </c>
      <c r="E3513" s="42" t="s">
        <v>4</v>
      </c>
      <c r="F3513" s="42" t="s">
        <v>10</v>
      </c>
      <c r="G3513" s="43">
        <v>0</v>
      </c>
      <c r="H3513" s="193">
        <v>0</v>
      </c>
    </row>
    <row r="3514" spans="1:8" x14ac:dyDescent="0.25">
      <c r="A3514" s="25" t="str">
        <f t="shared" si="57"/>
        <v>Reg2009Immunoproliferative cancers - C88FemaleNon-Māori</v>
      </c>
      <c r="B3514" s="42" t="s">
        <v>2</v>
      </c>
      <c r="C3514" s="43">
        <v>2009</v>
      </c>
      <c r="D3514" s="42" t="s">
        <v>291</v>
      </c>
      <c r="E3514" s="42" t="s">
        <v>4</v>
      </c>
      <c r="F3514" s="42" t="s">
        <v>11</v>
      </c>
      <c r="G3514" s="43">
        <v>7</v>
      </c>
      <c r="H3514" s="193">
        <v>0.2</v>
      </c>
    </row>
    <row r="3515" spans="1:8" x14ac:dyDescent="0.25">
      <c r="A3515" s="25" t="str">
        <f t="shared" si="57"/>
        <v>Reg2009Immunoproliferative cancers - C88MaleAllEth</v>
      </c>
      <c r="B3515" s="42" t="s">
        <v>2</v>
      </c>
      <c r="C3515" s="43">
        <v>2009</v>
      </c>
      <c r="D3515" s="42" t="s">
        <v>291</v>
      </c>
      <c r="E3515" s="42" t="s">
        <v>5</v>
      </c>
      <c r="F3515" s="42" t="s">
        <v>12</v>
      </c>
      <c r="G3515" s="43">
        <v>19</v>
      </c>
      <c r="H3515" s="193">
        <v>0.6</v>
      </c>
    </row>
    <row r="3516" spans="1:8" x14ac:dyDescent="0.25">
      <c r="A3516" s="25" t="str">
        <f t="shared" si="57"/>
        <v>Reg2009Immunoproliferative cancers - C88MaleMāori</v>
      </c>
      <c r="B3516" s="42" t="s">
        <v>2</v>
      </c>
      <c r="C3516" s="43">
        <v>2009</v>
      </c>
      <c r="D3516" s="42" t="s">
        <v>291</v>
      </c>
      <c r="E3516" s="42" t="s">
        <v>5</v>
      </c>
      <c r="F3516" s="42" t="s">
        <v>10</v>
      </c>
      <c r="G3516" s="43">
        <v>0</v>
      </c>
      <c r="H3516" s="193">
        <v>0</v>
      </c>
    </row>
    <row r="3517" spans="1:8" x14ac:dyDescent="0.25">
      <c r="A3517" s="25" t="str">
        <f t="shared" si="57"/>
        <v>Reg2009Immunoproliferative cancers - C88MaleNon-Māori</v>
      </c>
      <c r="B3517" s="42" t="s">
        <v>2</v>
      </c>
      <c r="C3517" s="43">
        <v>2009</v>
      </c>
      <c r="D3517" s="42" t="s">
        <v>291</v>
      </c>
      <c r="E3517" s="42" t="s">
        <v>5</v>
      </c>
      <c r="F3517" s="42" t="s">
        <v>11</v>
      </c>
      <c r="G3517" s="43">
        <v>19</v>
      </c>
      <c r="H3517" s="193">
        <v>0.6</v>
      </c>
    </row>
    <row r="3518" spans="1:8" x14ac:dyDescent="0.25">
      <c r="A3518" s="25" t="str">
        <f t="shared" si="57"/>
        <v>Reg2009Myeloma - C90AllSexAllEth</v>
      </c>
      <c r="B3518" s="42" t="s">
        <v>2</v>
      </c>
      <c r="C3518" s="43">
        <v>2009</v>
      </c>
      <c r="D3518" s="42" t="s">
        <v>292</v>
      </c>
      <c r="E3518" s="42" t="s">
        <v>3</v>
      </c>
      <c r="F3518" s="42" t="s">
        <v>12</v>
      </c>
      <c r="G3518" s="43">
        <v>285</v>
      </c>
      <c r="H3518" s="193">
        <v>4.5</v>
      </c>
    </row>
    <row r="3519" spans="1:8" x14ac:dyDescent="0.25">
      <c r="A3519" s="25" t="str">
        <f t="shared" si="57"/>
        <v>Reg2009Myeloma - C90AllSexMāori</v>
      </c>
      <c r="B3519" s="42" t="s">
        <v>2</v>
      </c>
      <c r="C3519" s="43">
        <v>2009</v>
      </c>
      <c r="D3519" s="42" t="s">
        <v>292</v>
      </c>
      <c r="E3519" s="42" t="s">
        <v>3</v>
      </c>
      <c r="F3519" s="42" t="s">
        <v>10</v>
      </c>
      <c r="G3519" s="43">
        <v>24</v>
      </c>
      <c r="H3519" s="193">
        <v>5.5</v>
      </c>
    </row>
    <row r="3520" spans="1:8" x14ac:dyDescent="0.25">
      <c r="A3520" s="25" t="str">
        <f t="shared" si="57"/>
        <v>Reg2009Myeloma - C90AllSexNon-Māori</v>
      </c>
      <c r="B3520" s="42" t="s">
        <v>2</v>
      </c>
      <c r="C3520" s="43">
        <v>2009</v>
      </c>
      <c r="D3520" s="42" t="s">
        <v>292</v>
      </c>
      <c r="E3520" s="42" t="s">
        <v>3</v>
      </c>
      <c r="F3520" s="42" t="s">
        <v>11</v>
      </c>
      <c r="G3520" s="43">
        <v>261</v>
      </c>
      <c r="H3520" s="193">
        <v>4.4000000000000004</v>
      </c>
    </row>
    <row r="3521" spans="1:8" x14ac:dyDescent="0.25">
      <c r="A3521" s="25" t="str">
        <f t="shared" si="57"/>
        <v>Reg2009Myeloma - C90FemaleAllEth</v>
      </c>
      <c r="B3521" s="42" t="s">
        <v>2</v>
      </c>
      <c r="C3521" s="43">
        <v>2009</v>
      </c>
      <c r="D3521" s="42" t="s">
        <v>292</v>
      </c>
      <c r="E3521" s="42" t="s">
        <v>4</v>
      </c>
      <c r="F3521" s="42" t="s">
        <v>12</v>
      </c>
      <c r="G3521" s="43">
        <v>128</v>
      </c>
      <c r="H3521" s="193">
        <v>3.6</v>
      </c>
    </row>
    <row r="3522" spans="1:8" x14ac:dyDescent="0.25">
      <c r="A3522" s="25" t="str">
        <f t="shared" si="57"/>
        <v>Reg2009Myeloma - C90FemaleMāori</v>
      </c>
      <c r="B3522" s="42" t="s">
        <v>2</v>
      </c>
      <c r="C3522" s="43">
        <v>2009</v>
      </c>
      <c r="D3522" s="42" t="s">
        <v>292</v>
      </c>
      <c r="E3522" s="42" t="s">
        <v>4</v>
      </c>
      <c r="F3522" s="42" t="s">
        <v>10</v>
      </c>
      <c r="G3522" s="43">
        <v>10</v>
      </c>
      <c r="H3522" s="193">
        <v>4.4000000000000004</v>
      </c>
    </row>
    <row r="3523" spans="1:8" x14ac:dyDescent="0.25">
      <c r="A3523" s="25" t="str">
        <f t="shared" si="57"/>
        <v>Reg2009Myeloma - C90FemaleNon-Māori</v>
      </c>
      <c r="B3523" s="42" t="s">
        <v>2</v>
      </c>
      <c r="C3523" s="43">
        <v>2009</v>
      </c>
      <c r="D3523" s="42" t="s">
        <v>292</v>
      </c>
      <c r="E3523" s="42" t="s">
        <v>4</v>
      </c>
      <c r="F3523" s="42" t="s">
        <v>11</v>
      </c>
      <c r="G3523" s="43">
        <v>118</v>
      </c>
      <c r="H3523" s="193">
        <v>3.5</v>
      </c>
    </row>
    <row r="3524" spans="1:8" x14ac:dyDescent="0.25">
      <c r="A3524" s="25" t="str">
        <f t="shared" si="57"/>
        <v>Reg2009Myeloma - C90MaleAllEth</v>
      </c>
      <c r="B3524" s="42" t="s">
        <v>2</v>
      </c>
      <c r="C3524" s="43">
        <v>2009</v>
      </c>
      <c r="D3524" s="42" t="s">
        <v>292</v>
      </c>
      <c r="E3524" s="42" t="s">
        <v>5</v>
      </c>
      <c r="F3524" s="42" t="s">
        <v>12</v>
      </c>
      <c r="G3524" s="43">
        <v>157</v>
      </c>
      <c r="H3524" s="193">
        <v>5.4</v>
      </c>
    </row>
    <row r="3525" spans="1:8" x14ac:dyDescent="0.25">
      <c r="A3525" s="25" t="str">
        <f t="shared" si="57"/>
        <v>Reg2009Myeloma - C90MaleMāori</v>
      </c>
      <c r="B3525" s="42" t="s">
        <v>2</v>
      </c>
      <c r="C3525" s="43">
        <v>2009</v>
      </c>
      <c r="D3525" s="42" t="s">
        <v>292</v>
      </c>
      <c r="E3525" s="42" t="s">
        <v>5</v>
      </c>
      <c r="F3525" s="42" t="s">
        <v>10</v>
      </c>
      <c r="G3525" s="43">
        <v>14</v>
      </c>
      <c r="H3525" s="193">
        <v>6.6</v>
      </c>
    </row>
    <row r="3526" spans="1:8" x14ac:dyDescent="0.25">
      <c r="A3526" s="25" t="str">
        <f t="shared" si="57"/>
        <v>Reg2009Myeloma - C90MaleNon-Māori</v>
      </c>
      <c r="B3526" s="42" t="s">
        <v>2</v>
      </c>
      <c r="C3526" s="43">
        <v>2009</v>
      </c>
      <c r="D3526" s="42" t="s">
        <v>292</v>
      </c>
      <c r="E3526" s="42" t="s">
        <v>5</v>
      </c>
      <c r="F3526" s="42" t="s">
        <v>11</v>
      </c>
      <c r="G3526" s="43">
        <v>143</v>
      </c>
      <c r="H3526" s="193">
        <v>5.3</v>
      </c>
    </row>
    <row r="3527" spans="1:8" x14ac:dyDescent="0.25">
      <c r="A3527" s="25" t="str">
        <f t="shared" si="57"/>
        <v>Reg2009Leukaemia - C91-C95AllSexAllEth</v>
      </c>
      <c r="B3527" s="42" t="s">
        <v>2</v>
      </c>
      <c r="C3527" s="43">
        <v>2009</v>
      </c>
      <c r="D3527" s="42" t="s">
        <v>26</v>
      </c>
      <c r="E3527" s="42" t="s">
        <v>3</v>
      </c>
      <c r="F3527" s="42" t="s">
        <v>12</v>
      </c>
      <c r="G3527" s="43">
        <v>574</v>
      </c>
      <c r="H3527" s="193">
        <v>10.1</v>
      </c>
    </row>
    <row r="3528" spans="1:8" x14ac:dyDescent="0.25">
      <c r="A3528" s="25" t="str">
        <f t="shared" si="57"/>
        <v>Reg2009Leukaemia - C91-C95AllSexMāori</v>
      </c>
      <c r="B3528" s="42" t="s">
        <v>2</v>
      </c>
      <c r="C3528" s="43">
        <v>2009</v>
      </c>
      <c r="D3528" s="42" t="s">
        <v>26</v>
      </c>
      <c r="E3528" s="42" t="s">
        <v>3</v>
      </c>
      <c r="F3528" s="42" t="s">
        <v>10</v>
      </c>
      <c r="G3528" s="43">
        <v>61</v>
      </c>
      <c r="H3528" s="193">
        <v>11.9</v>
      </c>
    </row>
    <row r="3529" spans="1:8" x14ac:dyDescent="0.25">
      <c r="A3529" s="25" t="str">
        <f t="shared" si="57"/>
        <v>Reg2009Leukaemia - C91-C95AllSexNon-Māori</v>
      </c>
      <c r="B3529" s="42" t="s">
        <v>2</v>
      </c>
      <c r="C3529" s="43">
        <v>2009</v>
      </c>
      <c r="D3529" s="42" t="s">
        <v>26</v>
      </c>
      <c r="E3529" s="42" t="s">
        <v>3</v>
      </c>
      <c r="F3529" s="42" t="s">
        <v>11</v>
      </c>
      <c r="G3529" s="43">
        <v>513</v>
      </c>
      <c r="H3529" s="193">
        <v>9.9</v>
      </c>
    </row>
    <row r="3530" spans="1:8" x14ac:dyDescent="0.25">
      <c r="A3530" s="25" t="str">
        <f t="shared" si="57"/>
        <v>Reg2009Leukaemia - C91-C95FemaleAllEth</v>
      </c>
      <c r="B3530" s="42" t="s">
        <v>2</v>
      </c>
      <c r="C3530" s="43">
        <v>2009</v>
      </c>
      <c r="D3530" s="42" t="s">
        <v>26</v>
      </c>
      <c r="E3530" s="42" t="s">
        <v>4</v>
      </c>
      <c r="F3530" s="42" t="s">
        <v>12</v>
      </c>
      <c r="G3530" s="43">
        <v>246</v>
      </c>
      <c r="H3530" s="193">
        <v>7.8</v>
      </c>
    </row>
    <row r="3531" spans="1:8" x14ac:dyDescent="0.25">
      <c r="A3531" s="25" t="str">
        <f t="shared" si="57"/>
        <v>Reg2009Leukaemia - C91-C95FemaleMāori</v>
      </c>
      <c r="B3531" s="42" t="s">
        <v>2</v>
      </c>
      <c r="C3531" s="43">
        <v>2009</v>
      </c>
      <c r="D3531" s="42" t="s">
        <v>26</v>
      </c>
      <c r="E3531" s="42" t="s">
        <v>4</v>
      </c>
      <c r="F3531" s="42" t="s">
        <v>10</v>
      </c>
      <c r="G3531" s="43">
        <v>19</v>
      </c>
      <c r="H3531" s="193">
        <v>7.4</v>
      </c>
    </row>
    <row r="3532" spans="1:8" x14ac:dyDescent="0.25">
      <c r="A3532" s="25" t="str">
        <f t="shared" si="57"/>
        <v>Reg2009Leukaemia - C91-C95FemaleNon-Māori</v>
      </c>
      <c r="B3532" s="42" t="s">
        <v>2</v>
      </c>
      <c r="C3532" s="43">
        <v>2009</v>
      </c>
      <c r="D3532" s="42" t="s">
        <v>26</v>
      </c>
      <c r="E3532" s="42" t="s">
        <v>4</v>
      </c>
      <c r="F3532" s="42" t="s">
        <v>11</v>
      </c>
      <c r="G3532" s="43">
        <v>227</v>
      </c>
      <c r="H3532" s="193">
        <v>8</v>
      </c>
    </row>
    <row r="3533" spans="1:8" x14ac:dyDescent="0.25">
      <c r="A3533" s="25" t="str">
        <f t="shared" si="57"/>
        <v>Reg2009Leukaemia - C91-C95MaleAllEth</v>
      </c>
      <c r="B3533" s="42" t="s">
        <v>2</v>
      </c>
      <c r="C3533" s="43">
        <v>2009</v>
      </c>
      <c r="D3533" s="42" t="s">
        <v>26</v>
      </c>
      <c r="E3533" s="42" t="s">
        <v>5</v>
      </c>
      <c r="F3533" s="42" t="s">
        <v>12</v>
      </c>
      <c r="G3533" s="43">
        <v>328</v>
      </c>
      <c r="H3533" s="193">
        <v>12.5</v>
      </c>
    </row>
    <row r="3534" spans="1:8" x14ac:dyDescent="0.25">
      <c r="A3534" s="25" t="str">
        <f t="shared" si="57"/>
        <v>Reg2009Leukaemia - C91-C95MaleMāori</v>
      </c>
      <c r="B3534" s="42" t="s">
        <v>2</v>
      </c>
      <c r="C3534" s="43">
        <v>2009</v>
      </c>
      <c r="D3534" s="42" t="s">
        <v>26</v>
      </c>
      <c r="E3534" s="42" t="s">
        <v>5</v>
      </c>
      <c r="F3534" s="42" t="s">
        <v>10</v>
      </c>
      <c r="G3534" s="43">
        <v>42</v>
      </c>
      <c r="H3534" s="193">
        <v>17.399999999999999</v>
      </c>
    </row>
    <row r="3535" spans="1:8" x14ac:dyDescent="0.25">
      <c r="A3535" s="25" t="str">
        <f t="shared" si="57"/>
        <v>Reg2009Leukaemia - C91-C95MaleNon-Māori</v>
      </c>
      <c r="B3535" s="42" t="s">
        <v>2</v>
      </c>
      <c r="C3535" s="43">
        <v>2009</v>
      </c>
      <c r="D3535" s="42" t="s">
        <v>26</v>
      </c>
      <c r="E3535" s="42" t="s">
        <v>5</v>
      </c>
      <c r="F3535" s="42" t="s">
        <v>11</v>
      </c>
      <c r="G3535" s="43">
        <v>286</v>
      </c>
      <c r="H3535" s="193">
        <v>11.9</v>
      </c>
    </row>
    <row r="3536" spans="1:8" x14ac:dyDescent="0.25">
      <c r="A3536" s="25" t="str">
        <f t="shared" si="57"/>
        <v>Reg2009Other lymphoid, haematopoietic and related tissue - C96AllSexAllEth</v>
      </c>
      <c r="B3536" s="42" t="s">
        <v>2</v>
      </c>
      <c r="C3536" s="43">
        <v>2009</v>
      </c>
      <c r="D3536" s="42" t="s">
        <v>293</v>
      </c>
      <c r="E3536" s="42" t="s">
        <v>3</v>
      </c>
      <c r="F3536" s="42" t="s">
        <v>12</v>
      </c>
      <c r="G3536" s="43">
        <v>2</v>
      </c>
      <c r="H3536" s="193">
        <v>0</v>
      </c>
    </row>
    <row r="3537" spans="1:8" x14ac:dyDescent="0.25">
      <c r="A3537" s="25" t="str">
        <f t="shared" si="57"/>
        <v>Reg2009Other lymphoid, haematopoietic and related tissue - C96AllSexMāori</v>
      </c>
      <c r="B3537" s="42" t="s">
        <v>2</v>
      </c>
      <c r="C3537" s="43">
        <v>2009</v>
      </c>
      <c r="D3537" s="42" t="s">
        <v>293</v>
      </c>
      <c r="E3537" s="42" t="s">
        <v>3</v>
      </c>
      <c r="F3537" s="42" t="s">
        <v>10</v>
      </c>
      <c r="G3537" s="43">
        <v>0</v>
      </c>
      <c r="H3537" s="193">
        <v>0</v>
      </c>
    </row>
    <row r="3538" spans="1:8" x14ac:dyDescent="0.25">
      <c r="A3538" s="25" t="str">
        <f t="shared" si="57"/>
        <v>Reg2009Other lymphoid, haematopoietic and related tissue - C96AllSexNon-Māori</v>
      </c>
      <c r="B3538" s="42" t="s">
        <v>2</v>
      </c>
      <c r="C3538" s="43">
        <v>2009</v>
      </c>
      <c r="D3538" s="42" t="s">
        <v>293</v>
      </c>
      <c r="E3538" s="42" t="s">
        <v>3</v>
      </c>
      <c r="F3538" s="42" t="s">
        <v>11</v>
      </c>
      <c r="G3538" s="43">
        <v>2</v>
      </c>
      <c r="H3538" s="193">
        <v>0</v>
      </c>
    </row>
    <row r="3539" spans="1:8" x14ac:dyDescent="0.25">
      <c r="A3539" s="25" t="str">
        <f t="shared" si="57"/>
        <v>Reg2009Other lymphoid, haematopoietic and related tissue - C96FemaleAllEth</v>
      </c>
      <c r="B3539" s="42" t="s">
        <v>2</v>
      </c>
      <c r="C3539" s="43">
        <v>2009</v>
      </c>
      <c r="D3539" s="42" t="s">
        <v>293</v>
      </c>
      <c r="E3539" s="42" t="s">
        <v>4</v>
      </c>
      <c r="F3539" s="42" t="s">
        <v>12</v>
      </c>
      <c r="G3539" s="43">
        <v>1</v>
      </c>
      <c r="H3539" s="193">
        <v>0</v>
      </c>
    </row>
    <row r="3540" spans="1:8" x14ac:dyDescent="0.25">
      <c r="A3540" s="25" t="str">
        <f t="shared" si="57"/>
        <v>Reg2009Other lymphoid, haematopoietic and related tissue - C96FemaleMāori</v>
      </c>
      <c r="B3540" s="42" t="s">
        <v>2</v>
      </c>
      <c r="C3540" s="43">
        <v>2009</v>
      </c>
      <c r="D3540" s="42" t="s">
        <v>293</v>
      </c>
      <c r="E3540" s="42" t="s">
        <v>4</v>
      </c>
      <c r="F3540" s="42" t="s">
        <v>10</v>
      </c>
      <c r="G3540" s="43">
        <v>0</v>
      </c>
      <c r="H3540" s="193">
        <v>0</v>
      </c>
    </row>
    <row r="3541" spans="1:8" x14ac:dyDescent="0.25">
      <c r="A3541" s="25" t="str">
        <f t="shared" si="57"/>
        <v>Reg2009Other lymphoid, haematopoietic and related tissue - C96FemaleNon-Māori</v>
      </c>
      <c r="B3541" s="42" t="s">
        <v>2</v>
      </c>
      <c r="C3541" s="43">
        <v>2009</v>
      </c>
      <c r="D3541" s="42" t="s">
        <v>293</v>
      </c>
      <c r="E3541" s="42" t="s">
        <v>4</v>
      </c>
      <c r="F3541" s="42" t="s">
        <v>11</v>
      </c>
      <c r="G3541" s="43">
        <v>1</v>
      </c>
      <c r="H3541" s="193">
        <v>0</v>
      </c>
    </row>
    <row r="3542" spans="1:8" x14ac:dyDescent="0.25">
      <c r="A3542" s="25" t="str">
        <f t="shared" si="57"/>
        <v>Reg2009Other lymphoid, haematopoietic and related tissue - C96MaleAllEth</v>
      </c>
      <c r="B3542" s="42" t="s">
        <v>2</v>
      </c>
      <c r="C3542" s="43">
        <v>2009</v>
      </c>
      <c r="D3542" s="42" t="s">
        <v>293</v>
      </c>
      <c r="E3542" s="42" t="s">
        <v>5</v>
      </c>
      <c r="F3542" s="42" t="s">
        <v>12</v>
      </c>
      <c r="G3542" s="43">
        <v>1</v>
      </c>
      <c r="H3542" s="193">
        <v>0</v>
      </c>
    </row>
    <row r="3543" spans="1:8" x14ac:dyDescent="0.25">
      <c r="A3543" s="25" t="str">
        <f t="shared" si="57"/>
        <v>Reg2009Other lymphoid, haematopoietic and related tissue - C96MaleMāori</v>
      </c>
      <c r="B3543" s="42" t="s">
        <v>2</v>
      </c>
      <c r="C3543" s="43">
        <v>2009</v>
      </c>
      <c r="D3543" s="42" t="s">
        <v>293</v>
      </c>
      <c r="E3543" s="42" t="s">
        <v>5</v>
      </c>
      <c r="F3543" s="42" t="s">
        <v>10</v>
      </c>
      <c r="G3543" s="43">
        <v>0</v>
      </c>
      <c r="H3543" s="193">
        <v>0</v>
      </c>
    </row>
    <row r="3544" spans="1:8" x14ac:dyDescent="0.25">
      <c r="A3544" s="25" t="str">
        <f t="shared" si="57"/>
        <v>Reg2009Other lymphoid, haematopoietic and related tissue - C96MaleNon-Māori</v>
      </c>
      <c r="B3544" s="42" t="s">
        <v>2</v>
      </c>
      <c r="C3544" s="43">
        <v>2009</v>
      </c>
      <c r="D3544" s="42" t="s">
        <v>293</v>
      </c>
      <c r="E3544" s="42" t="s">
        <v>5</v>
      </c>
      <c r="F3544" s="42" t="s">
        <v>11</v>
      </c>
      <c r="G3544" s="43">
        <v>1</v>
      </c>
      <c r="H3544" s="193">
        <v>0</v>
      </c>
    </row>
    <row r="3545" spans="1:8" x14ac:dyDescent="0.25">
      <c r="A3545" s="25" t="str">
        <f t="shared" si="57"/>
        <v>Reg2009Polycythemia vera - D45AllSexAllEth</v>
      </c>
      <c r="B3545" s="42" t="s">
        <v>2</v>
      </c>
      <c r="C3545" s="43">
        <v>2009</v>
      </c>
      <c r="D3545" s="42" t="s">
        <v>294</v>
      </c>
      <c r="E3545" s="42" t="s">
        <v>3</v>
      </c>
      <c r="F3545" s="42" t="s">
        <v>12</v>
      </c>
      <c r="G3545" s="43">
        <v>50</v>
      </c>
      <c r="H3545" s="193">
        <v>0.7</v>
      </c>
    </row>
    <row r="3546" spans="1:8" x14ac:dyDescent="0.25">
      <c r="A3546" s="25" t="str">
        <f t="shared" si="57"/>
        <v>Reg2009Polycythemia vera - D45AllSexMāori</v>
      </c>
      <c r="B3546" s="42" t="s">
        <v>2</v>
      </c>
      <c r="C3546" s="43">
        <v>2009</v>
      </c>
      <c r="D3546" s="42" t="s">
        <v>294</v>
      </c>
      <c r="E3546" s="42" t="s">
        <v>3</v>
      </c>
      <c r="F3546" s="42" t="s">
        <v>10</v>
      </c>
      <c r="G3546" s="43">
        <v>5</v>
      </c>
      <c r="H3546" s="193">
        <v>1.3</v>
      </c>
    </row>
    <row r="3547" spans="1:8" x14ac:dyDescent="0.25">
      <c r="A3547" s="25" t="str">
        <f t="shared" si="57"/>
        <v>Reg2009Polycythemia vera - D45AllSexNon-Māori</v>
      </c>
      <c r="B3547" s="42" t="s">
        <v>2</v>
      </c>
      <c r="C3547" s="43">
        <v>2009</v>
      </c>
      <c r="D3547" s="42" t="s">
        <v>294</v>
      </c>
      <c r="E3547" s="42" t="s">
        <v>3</v>
      </c>
      <c r="F3547" s="42" t="s">
        <v>11</v>
      </c>
      <c r="G3547" s="43">
        <v>45</v>
      </c>
      <c r="H3547" s="193">
        <v>0.7</v>
      </c>
    </row>
    <row r="3548" spans="1:8" x14ac:dyDescent="0.25">
      <c r="A3548" s="25" t="str">
        <f t="shared" si="57"/>
        <v>Reg2009Polycythemia vera - D45FemaleAllEth</v>
      </c>
      <c r="B3548" s="42" t="s">
        <v>2</v>
      </c>
      <c r="C3548" s="43">
        <v>2009</v>
      </c>
      <c r="D3548" s="42" t="s">
        <v>294</v>
      </c>
      <c r="E3548" s="42" t="s">
        <v>4</v>
      </c>
      <c r="F3548" s="42" t="s">
        <v>12</v>
      </c>
      <c r="G3548" s="43">
        <v>21</v>
      </c>
      <c r="H3548" s="193">
        <v>0.5</v>
      </c>
    </row>
    <row r="3549" spans="1:8" x14ac:dyDescent="0.25">
      <c r="A3549" s="25" t="str">
        <f t="shared" si="57"/>
        <v>Reg2009Polycythemia vera - D45FemaleMāori</v>
      </c>
      <c r="B3549" s="42" t="s">
        <v>2</v>
      </c>
      <c r="C3549" s="43">
        <v>2009</v>
      </c>
      <c r="D3549" s="42" t="s">
        <v>294</v>
      </c>
      <c r="E3549" s="42" t="s">
        <v>4</v>
      </c>
      <c r="F3549" s="42" t="s">
        <v>10</v>
      </c>
      <c r="G3549" s="43">
        <v>1</v>
      </c>
      <c r="H3549" s="193">
        <v>0.8</v>
      </c>
    </row>
    <row r="3550" spans="1:8" x14ac:dyDescent="0.25">
      <c r="A3550" s="25" t="str">
        <f t="shared" si="57"/>
        <v>Reg2009Polycythemia vera - D45FemaleNon-Māori</v>
      </c>
      <c r="B3550" s="42" t="s">
        <v>2</v>
      </c>
      <c r="C3550" s="43">
        <v>2009</v>
      </c>
      <c r="D3550" s="42" t="s">
        <v>294</v>
      </c>
      <c r="E3550" s="42" t="s">
        <v>4</v>
      </c>
      <c r="F3550" s="42" t="s">
        <v>11</v>
      </c>
      <c r="G3550" s="43">
        <v>20</v>
      </c>
      <c r="H3550" s="193">
        <v>0.6</v>
      </c>
    </row>
    <row r="3551" spans="1:8" x14ac:dyDescent="0.25">
      <c r="A3551" s="25" t="str">
        <f t="shared" si="57"/>
        <v>Reg2009Polycythemia vera - D45MaleAllEth</v>
      </c>
      <c r="B3551" s="42" t="s">
        <v>2</v>
      </c>
      <c r="C3551" s="43">
        <v>2009</v>
      </c>
      <c r="D3551" s="42" t="s">
        <v>294</v>
      </c>
      <c r="E3551" s="42" t="s">
        <v>5</v>
      </c>
      <c r="F3551" s="42" t="s">
        <v>12</v>
      </c>
      <c r="G3551" s="43">
        <v>29</v>
      </c>
      <c r="H3551" s="193">
        <v>1</v>
      </c>
    </row>
    <row r="3552" spans="1:8" x14ac:dyDescent="0.25">
      <c r="A3552" s="25" t="str">
        <f t="shared" si="57"/>
        <v>Reg2009Polycythemia vera - D45MaleMāori</v>
      </c>
      <c r="B3552" s="42" t="s">
        <v>2</v>
      </c>
      <c r="C3552" s="43">
        <v>2009</v>
      </c>
      <c r="D3552" s="42" t="s">
        <v>294</v>
      </c>
      <c r="E3552" s="42" t="s">
        <v>5</v>
      </c>
      <c r="F3552" s="42" t="s">
        <v>10</v>
      </c>
      <c r="G3552" s="43">
        <v>4</v>
      </c>
      <c r="H3552" s="193">
        <v>1.8</v>
      </c>
    </row>
    <row r="3553" spans="1:8" x14ac:dyDescent="0.25">
      <c r="A3553" s="25" t="str">
        <f t="shared" si="57"/>
        <v>Reg2009Polycythemia vera - D45MaleNon-Māori</v>
      </c>
      <c r="B3553" s="42" t="s">
        <v>2</v>
      </c>
      <c r="C3553" s="43">
        <v>2009</v>
      </c>
      <c r="D3553" s="42" t="s">
        <v>294</v>
      </c>
      <c r="E3553" s="42" t="s">
        <v>5</v>
      </c>
      <c r="F3553" s="42" t="s">
        <v>11</v>
      </c>
      <c r="G3553" s="43">
        <v>25</v>
      </c>
      <c r="H3553" s="193">
        <v>0.8</v>
      </c>
    </row>
    <row r="3554" spans="1:8" x14ac:dyDescent="0.25">
      <c r="A3554" s="25" t="str">
        <f t="shared" si="57"/>
        <v>Reg2009Myelodyplastic syndromes - D46AllSexAllEth</v>
      </c>
      <c r="B3554" s="42" t="s">
        <v>2</v>
      </c>
      <c r="C3554" s="43">
        <v>2009</v>
      </c>
      <c r="D3554" s="42" t="s">
        <v>295</v>
      </c>
      <c r="E3554" s="42" t="s">
        <v>3</v>
      </c>
      <c r="F3554" s="42" t="s">
        <v>12</v>
      </c>
      <c r="G3554" s="43">
        <v>198</v>
      </c>
      <c r="H3554" s="193">
        <v>2.8</v>
      </c>
    </row>
    <row r="3555" spans="1:8" x14ac:dyDescent="0.25">
      <c r="A3555" s="25" t="str">
        <f t="shared" si="57"/>
        <v>Reg2009Myelodyplastic syndromes - D46AllSexMāori</v>
      </c>
      <c r="B3555" s="42" t="s">
        <v>2</v>
      </c>
      <c r="C3555" s="43">
        <v>2009</v>
      </c>
      <c r="D3555" s="42" t="s">
        <v>295</v>
      </c>
      <c r="E3555" s="42" t="s">
        <v>3</v>
      </c>
      <c r="F3555" s="42" t="s">
        <v>10</v>
      </c>
      <c r="G3555" s="43">
        <v>9</v>
      </c>
      <c r="H3555" s="193">
        <v>2.8</v>
      </c>
    </row>
    <row r="3556" spans="1:8" x14ac:dyDescent="0.25">
      <c r="A3556" s="25" t="str">
        <f t="shared" si="57"/>
        <v>Reg2009Myelodyplastic syndromes - D46AllSexNon-Māori</v>
      </c>
      <c r="B3556" s="42" t="s">
        <v>2</v>
      </c>
      <c r="C3556" s="43">
        <v>2009</v>
      </c>
      <c r="D3556" s="42" t="s">
        <v>295</v>
      </c>
      <c r="E3556" s="42" t="s">
        <v>3</v>
      </c>
      <c r="F3556" s="42" t="s">
        <v>11</v>
      </c>
      <c r="G3556" s="43">
        <v>189</v>
      </c>
      <c r="H3556" s="193">
        <v>2.8</v>
      </c>
    </row>
    <row r="3557" spans="1:8" x14ac:dyDescent="0.25">
      <c r="A3557" s="25" t="str">
        <f t="shared" si="57"/>
        <v>Reg2009Myelodyplastic syndromes - D46FemaleAllEth</v>
      </c>
      <c r="B3557" s="42" t="s">
        <v>2</v>
      </c>
      <c r="C3557" s="43">
        <v>2009</v>
      </c>
      <c r="D3557" s="42" t="s">
        <v>295</v>
      </c>
      <c r="E3557" s="42" t="s">
        <v>4</v>
      </c>
      <c r="F3557" s="42" t="s">
        <v>12</v>
      </c>
      <c r="G3557" s="43">
        <v>72</v>
      </c>
      <c r="H3557" s="193">
        <v>1.8</v>
      </c>
    </row>
    <row r="3558" spans="1:8" x14ac:dyDescent="0.25">
      <c r="A3558" s="25" t="str">
        <f t="shared" si="57"/>
        <v>Reg2009Myelodyplastic syndromes - D46FemaleMāori</v>
      </c>
      <c r="B3558" s="42" t="s">
        <v>2</v>
      </c>
      <c r="C3558" s="43">
        <v>2009</v>
      </c>
      <c r="D3558" s="42" t="s">
        <v>295</v>
      </c>
      <c r="E3558" s="42" t="s">
        <v>4</v>
      </c>
      <c r="F3558" s="42" t="s">
        <v>10</v>
      </c>
      <c r="G3558" s="43">
        <v>2</v>
      </c>
      <c r="H3558" s="193">
        <v>1.1000000000000001</v>
      </c>
    </row>
    <row r="3559" spans="1:8" x14ac:dyDescent="0.25">
      <c r="A3559" s="25" t="str">
        <f t="shared" ref="A3559:A3622" si="58">B3559&amp;C3559&amp;D3559&amp;E3559&amp;F3559</f>
        <v>Reg2009Myelodyplastic syndromes - D46FemaleNon-Māori</v>
      </c>
      <c r="B3559" s="42" t="s">
        <v>2</v>
      </c>
      <c r="C3559" s="43">
        <v>2009</v>
      </c>
      <c r="D3559" s="42" t="s">
        <v>295</v>
      </c>
      <c r="E3559" s="42" t="s">
        <v>4</v>
      </c>
      <c r="F3559" s="42" t="s">
        <v>11</v>
      </c>
      <c r="G3559" s="43">
        <v>70</v>
      </c>
      <c r="H3559" s="193">
        <v>1.9</v>
      </c>
    </row>
    <row r="3560" spans="1:8" x14ac:dyDescent="0.25">
      <c r="A3560" s="25" t="str">
        <f t="shared" si="58"/>
        <v>Reg2009Myelodyplastic syndromes - D46MaleAllEth</v>
      </c>
      <c r="B3560" s="42" t="s">
        <v>2</v>
      </c>
      <c r="C3560" s="43">
        <v>2009</v>
      </c>
      <c r="D3560" s="42" t="s">
        <v>295</v>
      </c>
      <c r="E3560" s="42" t="s">
        <v>5</v>
      </c>
      <c r="F3560" s="42" t="s">
        <v>12</v>
      </c>
      <c r="G3560" s="43">
        <v>126</v>
      </c>
      <c r="H3560" s="193">
        <v>4</v>
      </c>
    </row>
    <row r="3561" spans="1:8" x14ac:dyDescent="0.25">
      <c r="A3561" s="25" t="str">
        <f t="shared" si="58"/>
        <v>Reg2009Myelodyplastic syndromes - D46MaleMāori</v>
      </c>
      <c r="B3561" s="42" t="s">
        <v>2</v>
      </c>
      <c r="C3561" s="43">
        <v>2009</v>
      </c>
      <c r="D3561" s="42" t="s">
        <v>295</v>
      </c>
      <c r="E3561" s="42" t="s">
        <v>5</v>
      </c>
      <c r="F3561" s="42" t="s">
        <v>10</v>
      </c>
      <c r="G3561" s="43">
        <v>7</v>
      </c>
      <c r="H3561" s="193">
        <v>5.5</v>
      </c>
    </row>
    <row r="3562" spans="1:8" x14ac:dyDescent="0.25">
      <c r="A3562" s="25" t="str">
        <f t="shared" si="58"/>
        <v>Reg2009Myelodyplastic syndromes - D46MaleNon-Māori</v>
      </c>
      <c r="B3562" s="42" t="s">
        <v>2</v>
      </c>
      <c r="C3562" s="43">
        <v>2009</v>
      </c>
      <c r="D3562" s="42" t="s">
        <v>295</v>
      </c>
      <c r="E3562" s="42" t="s">
        <v>5</v>
      </c>
      <c r="F3562" s="42" t="s">
        <v>11</v>
      </c>
      <c r="G3562" s="43">
        <v>119</v>
      </c>
      <c r="H3562" s="193">
        <v>4</v>
      </c>
    </row>
    <row r="3563" spans="1:8" x14ac:dyDescent="0.25">
      <c r="A3563" s="25" t="str">
        <f t="shared" si="58"/>
        <v>Reg2009Uncertain behaviour of lymphoid, haematopoietic and related tissue - D47AllSexAllEth</v>
      </c>
      <c r="B3563" s="42" t="s">
        <v>2</v>
      </c>
      <c r="C3563" s="43">
        <v>2009</v>
      </c>
      <c r="D3563" s="42" t="s">
        <v>296</v>
      </c>
      <c r="E3563" s="42" t="s">
        <v>3</v>
      </c>
      <c r="F3563" s="42" t="s">
        <v>12</v>
      </c>
      <c r="G3563" s="43">
        <v>65</v>
      </c>
      <c r="H3563" s="193">
        <v>1.1000000000000001</v>
      </c>
    </row>
    <row r="3564" spans="1:8" x14ac:dyDescent="0.25">
      <c r="A3564" s="25" t="str">
        <f t="shared" si="58"/>
        <v>Reg2009Uncertain behaviour of lymphoid, haematopoietic and related tissue - D47AllSexMāori</v>
      </c>
      <c r="B3564" s="42" t="s">
        <v>2</v>
      </c>
      <c r="C3564" s="43">
        <v>2009</v>
      </c>
      <c r="D3564" s="42" t="s">
        <v>296</v>
      </c>
      <c r="E3564" s="42" t="s">
        <v>3</v>
      </c>
      <c r="F3564" s="42" t="s">
        <v>10</v>
      </c>
      <c r="G3564" s="43">
        <v>6</v>
      </c>
      <c r="H3564" s="193">
        <v>1.5</v>
      </c>
    </row>
    <row r="3565" spans="1:8" x14ac:dyDescent="0.25">
      <c r="A3565" s="25" t="str">
        <f t="shared" si="58"/>
        <v>Reg2009Uncertain behaviour of lymphoid, haematopoietic and related tissue - D47AllSexNon-Māori</v>
      </c>
      <c r="B3565" s="42" t="s">
        <v>2</v>
      </c>
      <c r="C3565" s="43">
        <v>2009</v>
      </c>
      <c r="D3565" s="42" t="s">
        <v>296</v>
      </c>
      <c r="E3565" s="42" t="s">
        <v>3</v>
      </c>
      <c r="F3565" s="42" t="s">
        <v>11</v>
      </c>
      <c r="G3565" s="43">
        <v>59</v>
      </c>
      <c r="H3565" s="193">
        <v>1.1000000000000001</v>
      </c>
    </row>
    <row r="3566" spans="1:8" x14ac:dyDescent="0.25">
      <c r="A3566" s="25" t="str">
        <f t="shared" si="58"/>
        <v>Reg2009Uncertain behaviour of lymphoid, haematopoietic and related tissue - D47FemaleAllEth</v>
      </c>
      <c r="B3566" s="42" t="s">
        <v>2</v>
      </c>
      <c r="C3566" s="43">
        <v>2009</v>
      </c>
      <c r="D3566" s="42" t="s">
        <v>296</v>
      </c>
      <c r="E3566" s="42" t="s">
        <v>4</v>
      </c>
      <c r="F3566" s="42" t="s">
        <v>12</v>
      </c>
      <c r="G3566" s="43">
        <v>34</v>
      </c>
      <c r="H3566" s="193">
        <v>1</v>
      </c>
    </row>
    <row r="3567" spans="1:8" x14ac:dyDescent="0.25">
      <c r="A3567" s="25" t="str">
        <f t="shared" si="58"/>
        <v>Reg2009Uncertain behaviour of lymphoid, haematopoietic and related tissue - D47FemaleMāori</v>
      </c>
      <c r="B3567" s="42" t="s">
        <v>2</v>
      </c>
      <c r="C3567" s="43">
        <v>2009</v>
      </c>
      <c r="D3567" s="42" t="s">
        <v>296</v>
      </c>
      <c r="E3567" s="42" t="s">
        <v>4</v>
      </c>
      <c r="F3567" s="42" t="s">
        <v>10</v>
      </c>
      <c r="G3567" s="43">
        <v>5</v>
      </c>
      <c r="H3567" s="193">
        <v>2.1</v>
      </c>
    </row>
    <row r="3568" spans="1:8" x14ac:dyDescent="0.25">
      <c r="A3568" s="25" t="str">
        <f t="shared" si="58"/>
        <v>Reg2009Uncertain behaviour of lymphoid, haematopoietic and related tissue - D47FemaleNon-Māori</v>
      </c>
      <c r="B3568" s="42" t="s">
        <v>2</v>
      </c>
      <c r="C3568" s="43">
        <v>2009</v>
      </c>
      <c r="D3568" s="42" t="s">
        <v>296</v>
      </c>
      <c r="E3568" s="42" t="s">
        <v>4</v>
      </c>
      <c r="F3568" s="42" t="s">
        <v>11</v>
      </c>
      <c r="G3568" s="43">
        <v>29</v>
      </c>
      <c r="H3568" s="193">
        <v>1</v>
      </c>
    </row>
    <row r="3569" spans="1:8" x14ac:dyDescent="0.25">
      <c r="A3569" s="25" t="str">
        <f t="shared" si="58"/>
        <v>Reg2009Uncertain behaviour of lymphoid, haematopoietic and related tissue - D47MaleAllEth</v>
      </c>
      <c r="B3569" s="42" t="s">
        <v>2</v>
      </c>
      <c r="C3569" s="43">
        <v>2009</v>
      </c>
      <c r="D3569" s="42" t="s">
        <v>296</v>
      </c>
      <c r="E3569" s="42" t="s">
        <v>5</v>
      </c>
      <c r="F3569" s="42" t="s">
        <v>12</v>
      </c>
      <c r="G3569" s="43">
        <v>31</v>
      </c>
      <c r="H3569" s="193">
        <v>1.1000000000000001</v>
      </c>
    </row>
    <row r="3570" spans="1:8" x14ac:dyDescent="0.25">
      <c r="A3570" s="25" t="str">
        <f t="shared" si="58"/>
        <v>Reg2009Uncertain behaviour of lymphoid, haematopoietic and related tissue - D47MaleMāori</v>
      </c>
      <c r="B3570" s="42" t="s">
        <v>2</v>
      </c>
      <c r="C3570" s="43">
        <v>2009</v>
      </c>
      <c r="D3570" s="42" t="s">
        <v>296</v>
      </c>
      <c r="E3570" s="42" t="s">
        <v>5</v>
      </c>
      <c r="F3570" s="42" t="s">
        <v>10</v>
      </c>
      <c r="G3570" s="43">
        <v>1</v>
      </c>
      <c r="H3570" s="193">
        <v>0.7</v>
      </c>
    </row>
    <row r="3571" spans="1:8" x14ac:dyDescent="0.25">
      <c r="A3571" s="25" t="str">
        <f t="shared" si="58"/>
        <v>Reg2009Uncertain behaviour of lymphoid, haematopoietic and related tissue - D47MaleNon-Māori</v>
      </c>
      <c r="B3571" s="42" t="s">
        <v>2</v>
      </c>
      <c r="C3571" s="43">
        <v>2009</v>
      </c>
      <c r="D3571" s="42" t="s">
        <v>296</v>
      </c>
      <c r="E3571" s="42" t="s">
        <v>5</v>
      </c>
      <c r="F3571" s="42" t="s">
        <v>11</v>
      </c>
      <c r="G3571" s="43">
        <v>30</v>
      </c>
      <c r="H3571" s="193">
        <v>1.2</v>
      </c>
    </row>
    <row r="3572" spans="1:8" x14ac:dyDescent="0.25">
      <c r="A3572" s="25" t="str">
        <f t="shared" si="58"/>
        <v>Reg2008All Cancers - C00-C96, D45-D47AllSexAllEth</v>
      </c>
      <c r="B3572" s="42" t="s">
        <v>2</v>
      </c>
      <c r="C3572" s="43">
        <v>2008</v>
      </c>
      <c r="D3572" s="42" t="s">
        <v>17</v>
      </c>
      <c r="E3572" s="42" t="s">
        <v>3</v>
      </c>
      <c r="F3572" s="42" t="s">
        <v>12</v>
      </c>
      <c r="G3572" s="43">
        <v>20317</v>
      </c>
      <c r="H3572" s="193">
        <v>344.7</v>
      </c>
    </row>
    <row r="3573" spans="1:8" x14ac:dyDescent="0.25">
      <c r="A3573" s="25" t="str">
        <f t="shared" si="58"/>
        <v>Reg2008All Cancers - C00-C96, D45-D47AllSexMāori</v>
      </c>
      <c r="B3573" s="42" t="s">
        <v>2</v>
      </c>
      <c r="C3573" s="43">
        <v>2008</v>
      </c>
      <c r="D3573" s="42" t="s">
        <v>17</v>
      </c>
      <c r="E3573" s="42" t="s">
        <v>3</v>
      </c>
      <c r="F3573" s="42" t="s">
        <v>10</v>
      </c>
      <c r="G3573" s="43">
        <v>1728</v>
      </c>
      <c r="H3573" s="193">
        <v>393.1</v>
      </c>
    </row>
    <row r="3574" spans="1:8" x14ac:dyDescent="0.25">
      <c r="A3574" s="25" t="str">
        <f t="shared" si="58"/>
        <v>Reg2008All Cancers - C00-C96, D45-D47AllSexNon-Māori</v>
      </c>
      <c r="B3574" s="42" t="s">
        <v>2</v>
      </c>
      <c r="C3574" s="43">
        <v>2008</v>
      </c>
      <c r="D3574" s="42" t="s">
        <v>17</v>
      </c>
      <c r="E3574" s="42" t="s">
        <v>3</v>
      </c>
      <c r="F3574" s="42" t="s">
        <v>11</v>
      </c>
      <c r="G3574" s="43">
        <v>18589</v>
      </c>
      <c r="H3574" s="193">
        <v>340.4</v>
      </c>
    </row>
    <row r="3575" spans="1:8" x14ac:dyDescent="0.25">
      <c r="A3575" s="25" t="str">
        <f t="shared" si="58"/>
        <v>Reg2008All Cancers - C00-C96, D45-D47FemaleAllEth</v>
      </c>
      <c r="B3575" s="42" t="s">
        <v>2</v>
      </c>
      <c r="C3575" s="43">
        <v>2008</v>
      </c>
      <c r="D3575" s="42" t="s">
        <v>17</v>
      </c>
      <c r="E3575" s="42" t="s">
        <v>4</v>
      </c>
      <c r="F3575" s="42" t="s">
        <v>12</v>
      </c>
      <c r="G3575" s="43">
        <v>9835</v>
      </c>
      <c r="H3575" s="193">
        <v>320.7</v>
      </c>
    </row>
    <row r="3576" spans="1:8" x14ac:dyDescent="0.25">
      <c r="A3576" s="25" t="str">
        <f t="shared" si="58"/>
        <v>Reg2008All Cancers - C00-C96, D45-D47FemaleMāori</v>
      </c>
      <c r="B3576" s="42" t="s">
        <v>2</v>
      </c>
      <c r="C3576" s="43">
        <v>2008</v>
      </c>
      <c r="D3576" s="42" t="s">
        <v>17</v>
      </c>
      <c r="E3576" s="42" t="s">
        <v>4</v>
      </c>
      <c r="F3576" s="42" t="s">
        <v>10</v>
      </c>
      <c r="G3576" s="43">
        <v>1006</v>
      </c>
      <c r="H3576" s="193">
        <v>413</v>
      </c>
    </row>
    <row r="3577" spans="1:8" x14ac:dyDescent="0.25">
      <c r="A3577" s="25" t="str">
        <f t="shared" si="58"/>
        <v>Reg2008All Cancers - C00-C96, D45-D47FemaleNon-Māori</v>
      </c>
      <c r="B3577" s="42" t="s">
        <v>2</v>
      </c>
      <c r="C3577" s="43">
        <v>2008</v>
      </c>
      <c r="D3577" s="42" t="s">
        <v>17</v>
      </c>
      <c r="E3577" s="42" t="s">
        <v>4</v>
      </c>
      <c r="F3577" s="42" t="s">
        <v>11</v>
      </c>
      <c r="G3577" s="43">
        <v>8829</v>
      </c>
      <c r="H3577" s="193">
        <v>312.10000000000002</v>
      </c>
    </row>
    <row r="3578" spans="1:8" x14ac:dyDescent="0.25">
      <c r="A3578" s="25" t="str">
        <f t="shared" si="58"/>
        <v>Reg2008All Cancers - C00-C96, D45-D47MaleAllEth</v>
      </c>
      <c r="B3578" s="42" t="s">
        <v>2</v>
      </c>
      <c r="C3578" s="43">
        <v>2008</v>
      </c>
      <c r="D3578" s="42" t="s">
        <v>17</v>
      </c>
      <c r="E3578" s="42" t="s">
        <v>5</v>
      </c>
      <c r="F3578" s="42" t="s">
        <v>12</v>
      </c>
      <c r="G3578" s="43">
        <v>10482</v>
      </c>
      <c r="H3578" s="193">
        <v>375.3</v>
      </c>
    </row>
    <row r="3579" spans="1:8" x14ac:dyDescent="0.25">
      <c r="A3579" s="25" t="str">
        <f t="shared" si="58"/>
        <v>Reg2008All Cancers - C00-C96, D45-D47MaleMāori</v>
      </c>
      <c r="B3579" s="42" t="s">
        <v>2</v>
      </c>
      <c r="C3579" s="43">
        <v>2008</v>
      </c>
      <c r="D3579" s="42" t="s">
        <v>17</v>
      </c>
      <c r="E3579" s="42" t="s">
        <v>5</v>
      </c>
      <c r="F3579" s="42" t="s">
        <v>10</v>
      </c>
      <c r="G3579" s="43">
        <v>722</v>
      </c>
      <c r="H3579" s="193">
        <v>374.7</v>
      </c>
    </row>
    <row r="3580" spans="1:8" x14ac:dyDescent="0.25">
      <c r="A3580" s="25" t="str">
        <f t="shared" si="58"/>
        <v>Reg2008All Cancers - C00-C96, D45-D47MaleNon-Māori</v>
      </c>
      <c r="B3580" s="42" t="s">
        <v>2</v>
      </c>
      <c r="C3580" s="43">
        <v>2008</v>
      </c>
      <c r="D3580" s="42" t="s">
        <v>17</v>
      </c>
      <c r="E3580" s="42" t="s">
        <v>5</v>
      </c>
      <c r="F3580" s="42" t="s">
        <v>11</v>
      </c>
      <c r="G3580" s="43">
        <v>9760</v>
      </c>
      <c r="H3580" s="193">
        <v>375.4</v>
      </c>
    </row>
    <row r="3581" spans="1:8" x14ac:dyDescent="0.25">
      <c r="A3581" s="25" t="str">
        <f t="shared" si="58"/>
        <v>Reg2008Lip, oral cavity and pharynx - C00-C14AllSexAllEth</v>
      </c>
      <c r="B3581" s="42" t="s">
        <v>2</v>
      </c>
      <c r="C3581" s="43">
        <v>2008</v>
      </c>
      <c r="D3581" s="42" t="s">
        <v>246</v>
      </c>
      <c r="E3581" s="42" t="s">
        <v>3</v>
      </c>
      <c r="F3581" s="42" t="s">
        <v>12</v>
      </c>
      <c r="G3581" s="43">
        <v>349</v>
      </c>
      <c r="H3581" s="193">
        <v>6.1</v>
      </c>
    </row>
    <row r="3582" spans="1:8" x14ac:dyDescent="0.25">
      <c r="A3582" s="25" t="str">
        <f t="shared" si="58"/>
        <v>Reg2008Lip, oral cavity and pharynx - C00-C14AllSexMāori</v>
      </c>
      <c r="B3582" s="42" t="s">
        <v>2</v>
      </c>
      <c r="C3582" s="43">
        <v>2008</v>
      </c>
      <c r="D3582" s="42" t="s">
        <v>246</v>
      </c>
      <c r="E3582" s="42" t="s">
        <v>3</v>
      </c>
      <c r="F3582" s="42" t="s">
        <v>10</v>
      </c>
      <c r="G3582" s="43">
        <v>25</v>
      </c>
      <c r="H3582" s="193">
        <v>5.3</v>
      </c>
    </row>
    <row r="3583" spans="1:8" x14ac:dyDescent="0.25">
      <c r="A3583" s="25" t="str">
        <f t="shared" si="58"/>
        <v>Reg2008Lip, oral cavity and pharynx - C00-C14AllSexNon-Māori</v>
      </c>
      <c r="B3583" s="42" t="s">
        <v>2</v>
      </c>
      <c r="C3583" s="43">
        <v>2008</v>
      </c>
      <c r="D3583" s="42" t="s">
        <v>246</v>
      </c>
      <c r="E3583" s="42" t="s">
        <v>3</v>
      </c>
      <c r="F3583" s="42" t="s">
        <v>11</v>
      </c>
      <c r="G3583" s="43">
        <v>324</v>
      </c>
      <c r="H3583" s="193">
        <v>6.2</v>
      </c>
    </row>
    <row r="3584" spans="1:8" x14ac:dyDescent="0.25">
      <c r="A3584" s="25" t="str">
        <f t="shared" si="58"/>
        <v>Reg2008Lip, oral cavity and pharynx - C00-C14FemaleAllEth</v>
      </c>
      <c r="B3584" s="42" t="s">
        <v>2</v>
      </c>
      <c r="C3584" s="43">
        <v>2008</v>
      </c>
      <c r="D3584" s="42" t="s">
        <v>246</v>
      </c>
      <c r="E3584" s="42" t="s">
        <v>4</v>
      </c>
      <c r="F3584" s="42" t="s">
        <v>12</v>
      </c>
      <c r="G3584" s="43">
        <v>114</v>
      </c>
      <c r="H3584" s="193">
        <v>3.6</v>
      </c>
    </row>
    <row r="3585" spans="1:8" x14ac:dyDescent="0.25">
      <c r="A3585" s="25" t="str">
        <f t="shared" si="58"/>
        <v>Reg2008Lip, oral cavity and pharynx - C00-C14FemaleMāori</v>
      </c>
      <c r="B3585" s="42" t="s">
        <v>2</v>
      </c>
      <c r="C3585" s="43">
        <v>2008</v>
      </c>
      <c r="D3585" s="42" t="s">
        <v>246</v>
      </c>
      <c r="E3585" s="42" t="s">
        <v>4</v>
      </c>
      <c r="F3585" s="42" t="s">
        <v>10</v>
      </c>
      <c r="G3585" s="43">
        <v>10</v>
      </c>
      <c r="H3585" s="193">
        <v>4.0999999999999996</v>
      </c>
    </row>
    <row r="3586" spans="1:8" x14ac:dyDescent="0.25">
      <c r="A3586" s="25" t="str">
        <f t="shared" si="58"/>
        <v>Reg2008Lip, oral cavity and pharynx - C00-C14FemaleNon-Māori</v>
      </c>
      <c r="B3586" s="42" t="s">
        <v>2</v>
      </c>
      <c r="C3586" s="43">
        <v>2008</v>
      </c>
      <c r="D3586" s="42" t="s">
        <v>246</v>
      </c>
      <c r="E3586" s="42" t="s">
        <v>4</v>
      </c>
      <c r="F3586" s="42" t="s">
        <v>11</v>
      </c>
      <c r="G3586" s="43">
        <v>104</v>
      </c>
      <c r="H3586" s="193">
        <v>3.6</v>
      </c>
    </row>
    <row r="3587" spans="1:8" x14ac:dyDescent="0.25">
      <c r="A3587" s="25" t="str">
        <f t="shared" si="58"/>
        <v>Reg2008Lip, oral cavity and pharynx - C00-C14MaleAllEth</v>
      </c>
      <c r="B3587" s="42" t="s">
        <v>2</v>
      </c>
      <c r="C3587" s="43">
        <v>2008</v>
      </c>
      <c r="D3587" s="42" t="s">
        <v>246</v>
      </c>
      <c r="E3587" s="42" t="s">
        <v>5</v>
      </c>
      <c r="F3587" s="42" t="s">
        <v>12</v>
      </c>
      <c r="G3587" s="43">
        <v>235</v>
      </c>
      <c r="H3587" s="193">
        <v>8.8000000000000007</v>
      </c>
    </row>
    <row r="3588" spans="1:8" x14ac:dyDescent="0.25">
      <c r="A3588" s="25" t="str">
        <f t="shared" si="58"/>
        <v>Reg2008Lip, oral cavity and pharynx - C00-C14MaleMāori</v>
      </c>
      <c r="B3588" s="42" t="s">
        <v>2</v>
      </c>
      <c r="C3588" s="43">
        <v>2008</v>
      </c>
      <c r="D3588" s="42" t="s">
        <v>246</v>
      </c>
      <c r="E3588" s="42" t="s">
        <v>5</v>
      </c>
      <c r="F3588" s="42" t="s">
        <v>10</v>
      </c>
      <c r="G3588" s="43">
        <v>15</v>
      </c>
      <c r="H3588" s="193">
        <v>6.3</v>
      </c>
    </row>
    <row r="3589" spans="1:8" x14ac:dyDescent="0.25">
      <c r="A3589" s="25" t="str">
        <f t="shared" si="58"/>
        <v>Reg2008Lip, oral cavity and pharynx - C00-C14MaleNon-Māori</v>
      </c>
      <c r="B3589" s="42" t="s">
        <v>2</v>
      </c>
      <c r="C3589" s="43">
        <v>2008</v>
      </c>
      <c r="D3589" s="42" t="s">
        <v>246</v>
      </c>
      <c r="E3589" s="42" t="s">
        <v>5</v>
      </c>
      <c r="F3589" s="42" t="s">
        <v>11</v>
      </c>
      <c r="G3589" s="43">
        <v>220</v>
      </c>
      <c r="H3589" s="193">
        <v>9</v>
      </c>
    </row>
    <row r="3590" spans="1:8" x14ac:dyDescent="0.25">
      <c r="A3590" s="25" t="str">
        <f t="shared" si="58"/>
        <v>Reg2008Lip - C00AllSexAllEth</v>
      </c>
      <c r="B3590" s="42" t="s">
        <v>2</v>
      </c>
      <c r="C3590" s="43">
        <v>2008</v>
      </c>
      <c r="D3590" s="42" t="s">
        <v>27</v>
      </c>
      <c r="E3590" s="42" t="s">
        <v>3</v>
      </c>
      <c r="F3590" s="42" t="s">
        <v>12</v>
      </c>
      <c r="G3590" s="43">
        <v>36</v>
      </c>
      <c r="H3590" s="193">
        <v>0.6</v>
      </c>
    </row>
    <row r="3591" spans="1:8" x14ac:dyDescent="0.25">
      <c r="A3591" s="25" t="str">
        <f t="shared" si="58"/>
        <v>Reg2008Lip - C00AllSexMāori</v>
      </c>
      <c r="B3591" s="42" t="s">
        <v>2</v>
      </c>
      <c r="C3591" s="43">
        <v>2008</v>
      </c>
      <c r="D3591" s="42" t="s">
        <v>27</v>
      </c>
      <c r="E3591" s="42" t="s">
        <v>3</v>
      </c>
      <c r="F3591" s="42" t="s">
        <v>10</v>
      </c>
      <c r="G3591" s="43">
        <v>0</v>
      </c>
      <c r="H3591" s="193">
        <v>0</v>
      </c>
    </row>
    <row r="3592" spans="1:8" x14ac:dyDescent="0.25">
      <c r="A3592" s="25" t="str">
        <f t="shared" si="58"/>
        <v>Reg2008Lip - C00AllSexNon-Māori</v>
      </c>
      <c r="B3592" s="42" t="s">
        <v>2</v>
      </c>
      <c r="C3592" s="43">
        <v>2008</v>
      </c>
      <c r="D3592" s="42" t="s">
        <v>27</v>
      </c>
      <c r="E3592" s="42" t="s">
        <v>3</v>
      </c>
      <c r="F3592" s="42" t="s">
        <v>11</v>
      </c>
      <c r="G3592" s="43">
        <v>36</v>
      </c>
      <c r="H3592" s="193">
        <v>0.7</v>
      </c>
    </row>
    <row r="3593" spans="1:8" x14ac:dyDescent="0.25">
      <c r="A3593" s="25" t="str">
        <f t="shared" si="58"/>
        <v>Reg2008Lip - C00FemaleAllEth</v>
      </c>
      <c r="B3593" s="42" t="s">
        <v>2</v>
      </c>
      <c r="C3593" s="43">
        <v>2008</v>
      </c>
      <c r="D3593" s="42" t="s">
        <v>27</v>
      </c>
      <c r="E3593" s="42" t="s">
        <v>4</v>
      </c>
      <c r="F3593" s="42" t="s">
        <v>12</v>
      </c>
      <c r="G3593" s="43">
        <v>8</v>
      </c>
      <c r="H3593" s="193">
        <v>0.2</v>
      </c>
    </row>
    <row r="3594" spans="1:8" x14ac:dyDescent="0.25">
      <c r="A3594" s="25" t="str">
        <f t="shared" si="58"/>
        <v>Reg2008Lip - C00FemaleMāori</v>
      </c>
      <c r="B3594" s="42" t="s">
        <v>2</v>
      </c>
      <c r="C3594" s="43">
        <v>2008</v>
      </c>
      <c r="D3594" s="42" t="s">
        <v>27</v>
      </c>
      <c r="E3594" s="42" t="s">
        <v>4</v>
      </c>
      <c r="F3594" s="42" t="s">
        <v>10</v>
      </c>
      <c r="G3594" s="43">
        <v>0</v>
      </c>
      <c r="H3594" s="193">
        <v>0</v>
      </c>
    </row>
    <row r="3595" spans="1:8" x14ac:dyDescent="0.25">
      <c r="A3595" s="25" t="str">
        <f t="shared" si="58"/>
        <v>Reg2008Lip - C00FemaleNon-Māori</v>
      </c>
      <c r="B3595" s="42" t="s">
        <v>2</v>
      </c>
      <c r="C3595" s="43">
        <v>2008</v>
      </c>
      <c r="D3595" s="42" t="s">
        <v>27</v>
      </c>
      <c r="E3595" s="42" t="s">
        <v>4</v>
      </c>
      <c r="F3595" s="42" t="s">
        <v>11</v>
      </c>
      <c r="G3595" s="43">
        <v>8</v>
      </c>
      <c r="H3595" s="193">
        <v>0.3</v>
      </c>
    </row>
    <row r="3596" spans="1:8" x14ac:dyDescent="0.25">
      <c r="A3596" s="25" t="str">
        <f t="shared" si="58"/>
        <v>Reg2008Lip - C00MaleAllEth</v>
      </c>
      <c r="B3596" s="42" t="s">
        <v>2</v>
      </c>
      <c r="C3596" s="43">
        <v>2008</v>
      </c>
      <c r="D3596" s="42" t="s">
        <v>27</v>
      </c>
      <c r="E3596" s="42" t="s">
        <v>5</v>
      </c>
      <c r="F3596" s="42" t="s">
        <v>12</v>
      </c>
      <c r="G3596" s="43">
        <v>28</v>
      </c>
      <c r="H3596" s="193">
        <v>1.1000000000000001</v>
      </c>
    </row>
    <row r="3597" spans="1:8" x14ac:dyDescent="0.25">
      <c r="A3597" s="25" t="str">
        <f t="shared" si="58"/>
        <v>Reg2008Lip - C00MaleMāori</v>
      </c>
      <c r="B3597" s="42" t="s">
        <v>2</v>
      </c>
      <c r="C3597" s="43">
        <v>2008</v>
      </c>
      <c r="D3597" s="42" t="s">
        <v>27</v>
      </c>
      <c r="E3597" s="42" t="s">
        <v>5</v>
      </c>
      <c r="F3597" s="42" t="s">
        <v>10</v>
      </c>
      <c r="G3597" s="43">
        <v>0</v>
      </c>
      <c r="H3597" s="193">
        <v>0</v>
      </c>
    </row>
    <row r="3598" spans="1:8" x14ac:dyDescent="0.25">
      <c r="A3598" s="25" t="str">
        <f t="shared" si="58"/>
        <v>Reg2008Lip - C00MaleNon-Māori</v>
      </c>
      <c r="B3598" s="42" t="s">
        <v>2</v>
      </c>
      <c r="C3598" s="43">
        <v>2008</v>
      </c>
      <c r="D3598" s="42" t="s">
        <v>27</v>
      </c>
      <c r="E3598" s="42" t="s">
        <v>5</v>
      </c>
      <c r="F3598" s="42" t="s">
        <v>11</v>
      </c>
      <c r="G3598" s="43">
        <v>28</v>
      </c>
      <c r="H3598" s="193">
        <v>1.2</v>
      </c>
    </row>
    <row r="3599" spans="1:8" x14ac:dyDescent="0.25">
      <c r="A3599" s="25" t="str">
        <f t="shared" si="58"/>
        <v>Reg2008Tongue - C01-C02AllSexAllEth</v>
      </c>
      <c r="B3599" s="42" t="s">
        <v>2</v>
      </c>
      <c r="C3599" s="43">
        <v>2008</v>
      </c>
      <c r="D3599" s="42" t="s">
        <v>42</v>
      </c>
      <c r="E3599" s="42" t="s">
        <v>3</v>
      </c>
      <c r="F3599" s="42" t="s">
        <v>12</v>
      </c>
      <c r="G3599" s="43">
        <v>97</v>
      </c>
      <c r="H3599" s="193">
        <v>1.7</v>
      </c>
    </row>
    <row r="3600" spans="1:8" x14ac:dyDescent="0.25">
      <c r="A3600" s="25" t="str">
        <f t="shared" si="58"/>
        <v>Reg2008Tongue - C01-C02AllSexMāori</v>
      </c>
      <c r="B3600" s="42" t="s">
        <v>2</v>
      </c>
      <c r="C3600" s="43">
        <v>2008</v>
      </c>
      <c r="D3600" s="42" t="s">
        <v>42</v>
      </c>
      <c r="E3600" s="42" t="s">
        <v>3</v>
      </c>
      <c r="F3600" s="42" t="s">
        <v>10</v>
      </c>
      <c r="G3600" s="43">
        <v>7</v>
      </c>
      <c r="H3600" s="193">
        <v>1.3</v>
      </c>
    </row>
    <row r="3601" spans="1:8" x14ac:dyDescent="0.25">
      <c r="A3601" s="25" t="str">
        <f t="shared" si="58"/>
        <v>Reg2008Tongue - C01-C02AllSexNon-Māori</v>
      </c>
      <c r="B3601" s="42" t="s">
        <v>2</v>
      </c>
      <c r="C3601" s="43">
        <v>2008</v>
      </c>
      <c r="D3601" s="42" t="s">
        <v>42</v>
      </c>
      <c r="E3601" s="42" t="s">
        <v>3</v>
      </c>
      <c r="F3601" s="42" t="s">
        <v>11</v>
      </c>
      <c r="G3601" s="43">
        <v>90</v>
      </c>
      <c r="H3601" s="193">
        <v>1.7</v>
      </c>
    </row>
    <row r="3602" spans="1:8" x14ac:dyDescent="0.25">
      <c r="A3602" s="25" t="str">
        <f t="shared" si="58"/>
        <v>Reg2008Tongue - C01-C02FemaleAllEth</v>
      </c>
      <c r="B3602" s="42" t="s">
        <v>2</v>
      </c>
      <c r="C3602" s="43">
        <v>2008</v>
      </c>
      <c r="D3602" s="42" t="s">
        <v>42</v>
      </c>
      <c r="E3602" s="42" t="s">
        <v>4</v>
      </c>
      <c r="F3602" s="42" t="s">
        <v>12</v>
      </c>
      <c r="G3602" s="43">
        <v>33</v>
      </c>
      <c r="H3602" s="193">
        <v>1</v>
      </c>
    </row>
    <row r="3603" spans="1:8" x14ac:dyDescent="0.25">
      <c r="A3603" s="25" t="str">
        <f t="shared" si="58"/>
        <v>Reg2008Tongue - C01-C02FemaleMāori</v>
      </c>
      <c r="B3603" s="42" t="s">
        <v>2</v>
      </c>
      <c r="C3603" s="43">
        <v>2008</v>
      </c>
      <c r="D3603" s="42" t="s">
        <v>42</v>
      </c>
      <c r="E3603" s="42" t="s">
        <v>4</v>
      </c>
      <c r="F3603" s="42" t="s">
        <v>10</v>
      </c>
      <c r="G3603" s="43">
        <v>3</v>
      </c>
      <c r="H3603" s="193">
        <v>1</v>
      </c>
    </row>
    <row r="3604" spans="1:8" x14ac:dyDescent="0.25">
      <c r="A3604" s="25" t="str">
        <f t="shared" si="58"/>
        <v>Reg2008Tongue - C01-C02FemaleNon-Māori</v>
      </c>
      <c r="B3604" s="42" t="s">
        <v>2</v>
      </c>
      <c r="C3604" s="43">
        <v>2008</v>
      </c>
      <c r="D3604" s="42" t="s">
        <v>42</v>
      </c>
      <c r="E3604" s="42" t="s">
        <v>4</v>
      </c>
      <c r="F3604" s="42" t="s">
        <v>11</v>
      </c>
      <c r="G3604" s="43">
        <v>30</v>
      </c>
      <c r="H3604" s="193">
        <v>1</v>
      </c>
    </row>
    <row r="3605" spans="1:8" x14ac:dyDescent="0.25">
      <c r="A3605" s="25" t="str">
        <f t="shared" si="58"/>
        <v>Reg2008Tongue - C01-C02MaleAllEth</v>
      </c>
      <c r="B3605" s="42" t="s">
        <v>2</v>
      </c>
      <c r="C3605" s="43">
        <v>2008</v>
      </c>
      <c r="D3605" s="42" t="s">
        <v>42</v>
      </c>
      <c r="E3605" s="42" t="s">
        <v>5</v>
      </c>
      <c r="F3605" s="42" t="s">
        <v>12</v>
      </c>
      <c r="G3605" s="43">
        <v>64</v>
      </c>
      <c r="H3605" s="193">
        <v>2.4</v>
      </c>
    </row>
    <row r="3606" spans="1:8" x14ac:dyDescent="0.25">
      <c r="A3606" s="25" t="str">
        <f t="shared" si="58"/>
        <v>Reg2008Tongue - C01-C02MaleMāori</v>
      </c>
      <c r="B3606" s="42" t="s">
        <v>2</v>
      </c>
      <c r="C3606" s="43">
        <v>2008</v>
      </c>
      <c r="D3606" s="42" t="s">
        <v>42</v>
      </c>
      <c r="E3606" s="42" t="s">
        <v>5</v>
      </c>
      <c r="F3606" s="42" t="s">
        <v>10</v>
      </c>
      <c r="G3606" s="43">
        <v>4</v>
      </c>
      <c r="H3606" s="193">
        <v>1.7</v>
      </c>
    </row>
    <row r="3607" spans="1:8" x14ac:dyDescent="0.25">
      <c r="A3607" s="25" t="str">
        <f t="shared" si="58"/>
        <v>Reg2008Tongue - C01-C02MaleNon-Māori</v>
      </c>
      <c r="B3607" s="42" t="s">
        <v>2</v>
      </c>
      <c r="C3607" s="43">
        <v>2008</v>
      </c>
      <c r="D3607" s="42" t="s">
        <v>42</v>
      </c>
      <c r="E3607" s="42" t="s">
        <v>5</v>
      </c>
      <c r="F3607" s="42" t="s">
        <v>11</v>
      </c>
      <c r="G3607" s="43">
        <v>60</v>
      </c>
      <c r="H3607" s="193">
        <v>2.5</v>
      </c>
    </row>
    <row r="3608" spans="1:8" x14ac:dyDescent="0.25">
      <c r="A3608" s="25" t="str">
        <f t="shared" si="58"/>
        <v>Reg2008Mouth - C03-C06AllSexAllEth</v>
      </c>
      <c r="B3608" s="42" t="s">
        <v>2</v>
      </c>
      <c r="C3608" s="43">
        <v>2008</v>
      </c>
      <c r="D3608" s="42" t="s">
        <v>31</v>
      </c>
      <c r="E3608" s="42" t="s">
        <v>3</v>
      </c>
      <c r="F3608" s="42" t="s">
        <v>12</v>
      </c>
      <c r="G3608" s="43">
        <v>78</v>
      </c>
      <c r="H3608" s="193">
        <v>1.3</v>
      </c>
    </row>
    <row r="3609" spans="1:8" x14ac:dyDescent="0.25">
      <c r="A3609" s="25" t="str">
        <f t="shared" si="58"/>
        <v>Reg2008Mouth - C03-C06AllSexMāori</v>
      </c>
      <c r="B3609" s="42" t="s">
        <v>2</v>
      </c>
      <c r="C3609" s="43">
        <v>2008</v>
      </c>
      <c r="D3609" s="42" t="s">
        <v>31</v>
      </c>
      <c r="E3609" s="42" t="s">
        <v>3</v>
      </c>
      <c r="F3609" s="42" t="s">
        <v>10</v>
      </c>
      <c r="G3609" s="43">
        <v>2</v>
      </c>
      <c r="H3609" s="193">
        <v>0.5</v>
      </c>
    </row>
    <row r="3610" spans="1:8" x14ac:dyDescent="0.25">
      <c r="A3610" s="25" t="str">
        <f t="shared" si="58"/>
        <v>Reg2008Mouth - C03-C06AllSexNon-Māori</v>
      </c>
      <c r="B3610" s="42" t="s">
        <v>2</v>
      </c>
      <c r="C3610" s="43">
        <v>2008</v>
      </c>
      <c r="D3610" s="42" t="s">
        <v>31</v>
      </c>
      <c r="E3610" s="42" t="s">
        <v>3</v>
      </c>
      <c r="F3610" s="42" t="s">
        <v>11</v>
      </c>
      <c r="G3610" s="43">
        <v>76</v>
      </c>
      <c r="H3610" s="193">
        <v>1.4</v>
      </c>
    </row>
    <row r="3611" spans="1:8" x14ac:dyDescent="0.25">
      <c r="A3611" s="25" t="str">
        <f t="shared" si="58"/>
        <v>Reg2008Mouth - C03-C06FemaleAllEth</v>
      </c>
      <c r="B3611" s="42" t="s">
        <v>2</v>
      </c>
      <c r="C3611" s="43">
        <v>2008</v>
      </c>
      <c r="D3611" s="42" t="s">
        <v>31</v>
      </c>
      <c r="E3611" s="42" t="s">
        <v>4</v>
      </c>
      <c r="F3611" s="42" t="s">
        <v>12</v>
      </c>
      <c r="G3611" s="43">
        <v>35</v>
      </c>
      <c r="H3611" s="193">
        <v>1.1000000000000001</v>
      </c>
    </row>
    <row r="3612" spans="1:8" x14ac:dyDescent="0.25">
      <c r="A3612" s="25" t="str">
        <f t="shared" si="58"/>
        <v>Reg2008Mouth - C03-C06FemaleMāori</v>
      </c>
      <c r="B3612" s="42" t="s">
        <v>2</v>
      </c>
      <c r="C3612" s="43">
        <v>2008</v>
      </c>
      <c r="D3612" s="42" t="s">
        <v>31</v>
      </c>
      <c r="E3612" s="42" t="s">
        <v>4</v>
      </c>
      <c r="F3612" s="42" t="s">
        <v>10</v>
      </c>
      <c r="G3612" s="43">
        <v>2</v>
      </c>
      <c r="H3612" s="193">
        <v>0.9</v>
      </c>
    </row>
    <row r="3613" spans="1:8" x14ac:dyDescent="0.25">
      <c r="A3613" s="25" t="str">
        <f t="shared" si="58"/>
        <v>Reg2008Mouth - C03-C06FemaleNon-Māori</v>
      </c>
      <c r="B3613" s="42" t="s">
        <v>2</v>
      </c>
      <c r="C3613" s="43">
        <v>2008</v>
      </c>
      <c r="D3613" s="42" t="s">
        <v>31</v>
      </c>
      <c r="E3613" s="42" t="s">
        <v>4</v>
      </c>
      <c r="F3613" s="42" t="s">
        <v>11</v>
      </c>
      <c r="G3613" s="43">
        <v>33</v>
      </c>
      <c r="H3613" s="193">
        <v>1.1000000000000001</v>
      </c>
    </row>
    <row r="3614" spans="1:8" x14ac:dyDescent="0.25">
      <c r="A3614" s="25" t="str">
        <f t="shared" si="58"/>
        <v>Reg2008Mouth - C03-C06MaleAllEth</v>
      </c>
      <c r="B3614" s="42" t="s">
        <v>2</v>
      </c>
      <c r="C3614" s="43">
        <v>2008</v>
      </c>
      <c r="D3614" s="42" t="s">
        <v>31</v>
      </c>
      <c r="E3614" s="42" t="s">
        <v>5</v>
      </c>
      <c r="F3614" s="42" t="s">
        <v>12</v>
      </c>
      <c r="G3614" s="43">
        <v>43</v>
      </c>
      <c r="H3614" s="193">
        <v>1.6</v>
      </c>
    </row>
    <row r="3615" spans="1:8" x14ac:dyDescent="0.25">
      <c r="A3615" s="25" t="str">
        <f t="shared" si="58"/>
        <v>Reg2008Mouth - C03-C06MaleMāori</v>
      </c>
      <c r="B3615" s="42" t="s">
        <v>2</v>
      </c>
      <c r="C3615" s="43">
        <v>2008</v>
      </c>
      <c r="D3615" s="42" t="s">
        <v>31</v>
      </c>
      <c r="E3615" s="42" t="s">
        <v>5</v>
      </c>
      <c r="F3615" s="42" t="s">
        <v>10</v>
      </c>
      <c r="G3615" s="43">
        <v>0</v>
      </c>
      <c r="H3615" s="193">
        <v>0</v>
      </c>
    </row>
    <row r="3616" spans="1:8" x14ac:dyDescent="0.25">
      <c r="A3616" s="25" t="str">
        <f t="shared" si="58"/>
        <v>Reg2008Mouth - C03-C06MaleNon-Māori</v>
      </c>
      <c r="B3616" s="42" t="s">
        <v>2</v>
      </c>
      <c r="C3616" s="43">
        <v>2008</v>
      </c>
      <c r="D3616" s="42" t="s">
        <v>31</v>
      </c>
      <c r="E3616" s="42" t="s">
        <v>5</v>
      </c>
      <c r="F3616" s="42" t="s">
        <v>11</v>
      </c>
      <c r="G3616" s="43">
        <v>43</v>
      </c>
      <c r="H3616" s="193">
        <v>1.7</v>
      </c>
    </row>
    <row r="3617" spans="1:8" x14ac:dyDescent="0.25">
      <c r="A3617" s="25" t="str">
        <f t="shared" si="58"/>
        <v>Reg2008Salivary glands - C07-C08AllSexAllEth</v>
      </c>
      <c r="B3617" s="42" t="s">
        <v>2</v>
      </c>
      <c r="C3617" s="43">
        <v>2008</v>
      </c>
      <c r="D3617" s="42" t="s">
        <v>247</v>
      </c>
      <c r="E3617" s="42" t="s">
        <v>3</v>
      </c>
      <c r="F3617" s="42" t="s">
        <v>12</v>
      </c>
      <c r="G3617" s="43">
        <v>32</v>
      </c>
      <c r="H3617" s="193">
        <v>0.6</v>
      </c>
    </row>
    <row r="3618" spans="1:8" x14ac:dyDescent="0.25">
      <c r="A3618" s="25" t="str">
        <f t="shared" si="58"/>
        <v>Reg2008Salivary glands - C07-C08AllSexMāori</v>
      </c>
      <c r="B3618" s="42" t="s">
        <v>2</v>
      </c>
      <c r="C3618" s="43">
        <v>2008</v>
      </c>
      <c r="D3618" s="42" t="s">
        <v>247</v>
      </c>
      <c r="E3618" s="42" t="s">
        <v>3</v>
      </c>
      <c r="F3618" s="42" t="s">
        <v>10</v>
      </c>
      <c r="G3618" s="43">
        <v>3</v>
      </c>
      <c r="H3618" s="193">
        <v>1</v>
      </c>
    </row>
    <row r="3619" spans="1:8" x14ac:dyDescent="0.25">
      <c r="A3619" s="25" t="str">
        <f t="shared" si="58"/>
        <v>Reg2008Salivary glands - C07-C08AllSexNon-Māori</v>
      </c>
      <c r="B3619" s="42" t="s">
        <v>2</v>
      </c>
      <c r="C3619" s="43">
        <v>2008</v>
      </c>
      <c r="D3619" s="42" t="s">
        <v>247</v>
      </c>
      <c r="E3619" s="42" t="s">
        <v>3</v>
      </c>
      <c r="F3619" s="42" t="s">
        <v>11</v>
      </c>
      <c r="G3619" s="43">
        <v>29</v>
      </c>
      <c r="H3619" s="193">
        <v>0.6</v>
      </c>
    </row>
    <row r="3620" spans="1:8" x14ac:dyDescent="0.25">
      <c r="A3620" s="25" t="str">
        <f t="shared" si="58"/>
        <v>Reg2008Salivary glands - C07-C08FemaleAllEth</v>
      </c>
      <c r="B3620" s="42" t="s">
        <v>2</v>
      </c>
      <c r="C3620" s="43">
        <v>2008</v>
      </c>
      <c r="D3620" s="42" t="s">
        <v>247</v>
      </c>
      <c r="E3620" s="42" t="s">
        <v>4</v>
      </c>
      <c r="F3620" s="42" t="s">
        <v>12</v>
      </c>
      <c r="G3620" s="43">
        <v>15</v>
      </c>
      <c r="H3620" s="193">
        <v>0.5</v>
      </c>
    </row>
    <row r="3621" spans="1:8" x14ac:dyDescent="0.25">
      <c r="A3621" s="25" t="str">
        <f t="shared" si="58"/>
        <v>Reg2008Salivary glands - C07-C08FemaleMāori</v>
      </c>
      <c r="B3621" s="42" t="s">
        <v>2</v>
      </c>
      <c r="C3621" s="43">
        <v>2008</v>
      </c>
      <c r="D3621" s="42" t="s">
        <v>247</v>
      </c>
      <c r="E3621" s="42" t="s">
        <v>4</v>
      </c>
      <c r="F3621" s="42" t="s">
        <v>10</v>
      </c>
      <c r="G3621" s="43">
        <v>2</v>
      </c>
      <c r="H3621" s="193">
        <v>1.2</v>
      </c>
    </row>
    <row r="3622" spans="1:8" x14ac:dyDescent="0.25">
      <c r="A3622" s="25" t="str">
        <f t="shared" si="58"/>
        <v>Reg2008Salivary glands - C07-C08FemaleNon-Māori</v>
      </c>
      <c r="B3622" s="42" t="s">
        <v>2</v>
      </c>
      <c r="C3622" s="43">
        <v>2008</v>
      </c>
      <c r="D3622" s="42" t="s">
        <v>247</v>
      </c>
      <c r="E3622" s="42" t="s">
        <v>4</v>
      </c>
      <c r="F3622" s="42" t="s">
        <v>11</v>
      </c>
      <c r="G3622" s="43">
        <v>13</v>
      </c>
      <c r="H3622" s="193">
        <v>0.5</v>
      </c>
    </row>
    <row r="3623" spans="1:8" x14ac:dyDescent="0.25">
      <c r="A3623" s="25" t="str">
        <f t="shared" ref="A3623:A3686" si="59">B3623&amp;C3623&amp;D3623&amp;E3623&amp;F3623</f>
        <v>Reg2008Salivary glands - C07-C08MaleAllEth</v>
      </c>
      <c r="B3623" s="42" t="s">
        <v>2</v>
      </c>
      <c r="C3623" s="43">
        <v>2008</v>
      </c>
      <c r="D3623" s="42" t="s">
        <v>247</v>
      </c>
      <c r="E3623" s="42" t="s">
        <v>5</v>
      </c>
      <c r="F3623" s="42" t="s">
        <v>12</v>
      </c>
      <c r="G3623" s="43">
        <v>17</v>
      </c>
      <c r="H3623" s="193">
        <v>0.6</v>
      </c>
    </row>
    <row r="3624" spans="1:8" x14ac:dyDescent="0.25">
      <c r="A3624" s="25" t="str">
        <f t="shared" si="59"/>
        <v>Reg2008Salivary glands - C07-C08MaleMāori</v>
      </c>
      <c r="B3624" s="42" t="s">
        <v>2</v>
      </c>
      <c r="C3624" s="43">
        <v>2008</v>
      </c>
      <c r="D3624" s="42" t="s">
        <v>247</v>
      </c>
      <c r="E3624" s="42" t="s">
        <v>5</v>
      </c>
      <c r="F3624" s="42" t="s">
        <v>10</v>
      </c>
      <c r="G3624" s="43">
        <v>1</v>
      </c>
      <c r="H3624" s="193">
        <v>0.4</v>
      </c>
    </row>
    <row r="3625" spans="1:8" x14ac:dyDescent="0.25">
      <c r="A3625" s="25" t="str">
        <f t="shared" si="59"/>
        <v>Reg2008Salivary glands - C07-C08MaleNon-Māori</v>
      </c>
      <c r="B3625" s="42" t="s">
        <v>2</v>
      </c>
      <c r="C3625" s="43">
        <v>2008</v>
      </c>
      <c r="D3625" s="42" t="s">
        <v>247</v>
      </c>
      <c r="E3625" s="42" t="s">
        <v>5</v>
      </c>
      <c r="F3625" s="42" t="s">
        <v>11</v>
      </c>
      <c r="G3625" s="43">
        <v>16</v>
      </c>
      <c r="H3625" s="193">
        <v>0.6</v>
      </c>
    </row>
    <row r="3626" spans="1:8" x14ac:dyDescent="0.25">
      <c r="A3626" s="25" t="str">
        <f t="shared" si="59"/>
        <v>Reg2008Tonsils - C09AllSexAllEth</v>
      </c>
      <c r="B3626" s="42" t="s">
        <v>2</v>
      </c>
      <c r="C3626" s="43">
        <v>2008</v>
      </c>
      <c r="D3626" s="42" t="s">
        <v>248</v>
      </c>
      <c r="E3626" s="42" t="s">
        <v>3</v>
      </c>
      <c r="F3626" s="42" t="s">
        <v>12</v>
      </c>
      <c r="G3626" s="43">
        <v>47</v>
      </c>
      <c r="H3626" s="193">
        <v>0.9</v>
      </c>
    </row>
    <row r="3627" spans="1:8" x14ac:dyDescent="0.25">
      <c r="A3627" s="25" t="str">
        <f t="shared" si="59"/>
        <v>Reg2008Tonsils - C09AllSexMāori</v>
      </c>
      <c r="B3627" s="42" t="s">
        <v>2</v>
      </c>
      <c r="C3627" s="43">
        <v>2008</v>
      </c>
      <c r="D3627" s="42" t="s">
        <v>248</v>
      </c>
      <c r="E3627" s="42" t="s">
        <v>3</v>
      </c>
      <c r="F3627" s="42" t="s">
        <v>10</v>
      </c>
      <c r="G3627" s="43">
        <v>8</v>
      </c>
      <c r="H3627" s="193">
        <v>1.5</v>
      </c>
    </row>
    <row r="3628" spans="1:8" x14ac:dyDescent="0.25">
      <c r="A3628" s="25" t="str">
        <f t="shared" si="59"/>
        <v>Reg2008Tonsils - C09AllSexNon-Māori</v>
      </c>
      <c r="B3628" s="42" t="s">
        <v>2</v>
      </c>
      <c r="C3628" s="43">
        <v>2008</v>
      </c>
      <c r="D3628" s="42" t="s">
        <v>248</v>
      </c>
      <c r="E3628" s="42" t="s">
        <v>3</v>
      </c>
      <c r="F3628" s="42" t="s">
        <v>11</v>
      </c>
      <c r="G3628" s="43">
        <v>39</v>
      </c>
      <c r="H3628" s="193">
        <v>0.8</v>
      </c>
    </row>
    <row r="3629" spans="1:8" x14ac:dyDescent="0.25">
      <c r="A3629" s="25" t="str">
        <f t="shared" si="59"/>
        <v>Reg2008Tonsils - C09FemaleAllEth</v>
      </c>
      <c r="B3629" s="42" t="s">
        <v>2</v>
      </c>
      <c r="C3629" s="43">
        <v>2008</v>
      </c>
      <c r="D3629" s="42" t="s">
        <v>248</v>
      </c>
      <c r="E3629" s="42" t="s">
        <v>4</v>
      </c>
      <c r="F3629" s="42" t="s">
        <v>12</v>
      </c>
      <c r="G3629" s="43">
        <v>11</v>
      </c>
      <c r="H3629" s="193">
        <v>0.4</v>
      </c>
    </row>
    <row r="3630" spans="1:8" x14ac:dyDescent="0.25">
      <c r="A3630" s="25" t="str">
        <f t="shared" si="59"/>
        <v>Reg2008Tonsils - C09FemaleMāori</v>
      </c>
      <c r="B3630" s="42" t="s">
        <v>2</v>
      </c>
      <c r="C3630" s="43">
        <v>2008</v>
      </c>
      <c r="D3630" s="42" t="s">
        <v>248</v>
      </c>
      <c r="E3630" s="42" t="s">
        <v>4</v>
      </c>
      <c r="F3630" s="42" t="s">
        <v>10</v>
      </c>
      <c r="G3630" s="43">
        <v>2</v>
      </c>
      <c r="H3630" s="193">
        <v>0.7</v>
      </c>
    </row>
    <row r="3631" spans="1:8" x14ac:dyDescent="0.25">
      <c r="A3631" s="25" t="str">
        <f t="shared" si="59"/>
        <v>Reg2008Tonsils - C09FemaleNon-Māori</v>
      </c>
      <c r="B3631" s="42" t="s">
        <v>2</v>
      </c>
      <c r="C3631" s="43">
        <v>2008</v>
      </c>
      <c r="D3631" s="42" t="s">
        <v>248</v>
      </c>
      <c r="E3631" s="42" t="s">
        <v>4</v>
      </c>
      <c r="F3631" s="42" t="s">
        <v>11</v>
      </c>
      <c r="G3631" s="43">
        <v>9</v>
      </c>
      <c r="H3631" s="193">
        <v>0.3</v>
      </c>
    </row>
    <row r="3632" spans="1:8" x14ac:dyDescent="0.25">
      <c r="A3632" s="25" t="str">
        <f t="shared" si="59"/>
        <v>Reg2008Tonsils - C09MaleAllEth</v>
      </c>
      <c r="B3632" s="42" t="s">
        <v>2</v>
      </c>
      <c r="C3632" s="43">
        <v>2008</v>
      </c>
      <c r="D3632" s="42" t="s">
        <v>248</v>
      </c>
      <c r="E3632" s="42" t="s">
        <v>5</v>
      </c>
      <c r="F3632" s="42" t="s">
        <v>12</v>
      </c>
      <c r="G3632" s="43">
        <v>36</v>
      </c>
      <c r="H3632" s="193">
        <v>1.4</v>
      </c>
    </row>
    <row r="3633" spans="1:8" x14ac:dyDescent="0.25">
      <c r="A3633" s="25" t="str">
        <f t="shared" si="59"/>
        <v>Reg2008Tonsils - C09MaleMāori</v>
      </c>
      <c r="B3633" s="42" t="s">
        <v>2</v>
      </c>
      <c r="C3633" s="43">
        <v>2008</v>
      </c>
      <c r="D3633" s="42" t="s">
        <v>248</v>
      </c>
      <c r="E3633" s="42" t="s">
        <v>5</v>
      </c>
      <c r="F3633" s="42" t="s">
        <v>10</v>
      </c>
      <c r="G3633" s="43">
        <v>6</v>
      </c>
      <c r="H3633" s="193">
        <v>2.2999999999999998</v>
      </c>
    </row>
    <row r="3634" spans="1:8" x14ac:dyDescent="0.25">
      <c r="A3634" s="25" t="str">
        <f t="shared" si="59"/>
        <v>Reg2008Tonsils - C09MaleNon-Māori</v>
      </c>
      <c r="B3634" s="42" t="s">
        <v>2</v>
      </c>
      <c r="C3634" s="43">
        <v>2008</v>
      </c>
      <c r="D3634" s="42" t="s">
        <v>248</v>
      </c>
      <c r="E3634" s="42" t="s">
        <v>5</v>
      </c>
      <c r="F3634" s="42" t="s">
        <v>11</v>
      </c>
      <c r="G3634" s="43">
        <v>30</v>
      </c>
      <c r="H3634" s="193">
        <v>1.2</v>
      </c>
    </row>
    <row r="3635" spans="1:8" x14ac:dyDescent="0.25">
      <c r="A3635" s="25" t="str">
        <f t="shared" si="59"/>
        <v>Reg2008Oropharynx - C10AllSexAllEth</v>
      </c>
      <c r="B3635" s="42" t="s">
        <v>2</v>
      </c>
      <c r="C3635" s="43">
        <v>2008</v>
      </c>
      <c r="D3635" s="42" t="s">
        <v>34</v>
      </c>
      <c r="E3635" s="42" t="s">
        <v>3</v>
      </c>
      <c r="F3635" s="42" t="s">
        <v>12</v>
      </c>
      <c r="G3635" s="43">
        <v>8</v>
      </c>
      <c r="H3635" s="193">
        <v>0.1</v>
      </c>
    </row>
    <row r="3636" spans="1:8" x14ac:dyDescent="0.25">
      <c r="A3636" s="25" t="str">
        <f t="shared" si="59"/>
        <v>Reg2008Oropharynx - C10AllSexMāori</v>
      </c>
      <c r="B3636" s="42" t="s">
        <v>2</v>
      </c>
      <c r="C3636" s="43">
        <v>2008</v>
      </c>
      <c r="D3636" s="42" t="s">
        <v>34</v>
      </c>
      <c r="E3636" s="42" t="s">
        <v>3</v>
      </c>
      <c r="F3636" s="42" t="s">
        <v>10</v>
      </c>
      <c r="G3636" s="43">
        <v>0</v>
      </c>
      <c r="H3636" s="193">
        <v>0</v>
      </c>
    </row>
    <row r="3637" spans="1:8" x14ac:dyDescent="0.25">
      <c r="A3637" s="25" t="str">
        <f t="shared" si="59"/>
        <v>Reg2008Oropharynx - C10AllSexNon-Māori</v>
      </c>
      <c r="B3637" s="42" t="s">
        <v>2</v>
      </c>
      <c r="C3637" s="43">
        <v>2008</v>
      </c>
      <c r="D3637" s="42" t="s">
        <v>34</v>
      </c>
      <c r="E3637" s="42" t="s">
        <v>3</v>
      </c>
      <c r="F3637" s="42" t="s">
        <v>11</v>
      </c>
      <c r="G3637" s="43">
        <v>8</v>
      </c>
      <c r="H3637" s="193">
        <v>0.1</v>
      </c>
    </row>
    <row r="3638" spans="1:8" x14ac:dyDescent="0.25">
      <c r="A3638" s="25" t="str">
        <f t="shared" si="59"/>
        <v>Reg2008Oropharynx - C10FemaleAllEth</v>
      </c>
      <c r="B3638" s="42" t="s">
        <v>2</v>
      </c>
      <c r="C3638" s="43">
        <v>2008</v>
      </c>
      <c r="D3638" s="42" t="s">
        <v>34</v>
      </c>
      <c r="E3638" s="42" t="s">
        <v>4</v>
      </c>
      <c r="F3638" s="42" t="s">
        <v>12</v>
      </c>
      <c r="G3638" s="43">
        <v>3</v>
      </c>
      <c r="H3638" s="193">
        <v>0.1</v>
      </c>
    </row>
    <row r="3639" spans="1:8" x14ac:dyDescent="0.25">
      <c r="A3639" s="25" t="str">
        <f t="shared" si="59"/>
        <v>Reg2008Oropharynx - C10FemaleMāori</v>
      </c>
      <c r="B3639" s="42" t="s">
        <v>2</v>
      </c>
      <c r="C3639" s="43">
        <v>2008</v>
      </c>
      <c r="D3639" s="42" t="s">
        <v>34</v>
      </c>
      <c r="E3639" s="42" t="s">
        <v>4</v>
      </c>
      <c r="F3639" s="42" t="s">
        <v>10</v>
      </c>
      <c r="G3639" s="43">
        <v>0</v>
      </c>
      <c r="H3639" s="193">
        <v>0</v>
      </c>
    </row>
    <row r="3640" spans="1:8" x14ac:dyDescent="0.25">
      <c r="A3640" s="25" t="str">
        <f t="shared" si="59"/>
        <v>Reg2008Oropharynx - C10FemaleNon-Māori</v>
      </c>
      <c r="B3640" s="42" t="s">
        <v>2</v>
      </c>
      <c r="C3640" s="43">
        <v>2008</v>
      </c>
      <c r="D3640" s="42" t="s">
        <v>34</v>
      </c>
      <c r="E3640" s="42" t="s">
        <v>4</v>
      </c>
      <c r="F3640" s="42" t="s">
        <v>11</v>
      </c>
      <c r="G3640" s="43">
        <v>3</v>
      </c>
      <c r="H3640" s="193">
        <v>0.1</v>
      </c>
    </row>
    <row r="3641" spans="1:8" x14ac:dyDescent="0.25">
      <c r="A3641" s="25" t="str">
        <f t="shared" si="59"/>
        <v>Reg2008Oropharynx - C10MaleAllEth</v>
      </c>
      <c r="B3641" s="42" t="s">
        <v>2</v>
      </c>
      <c r="C3641" s="43">
        <v>2008</v>
      </c>
      <c r="D3641" s="42" t="s">
        <v>34</v>
      </c>
      <c r="E3641" s="42" t="s">
        <v>5</v>
      </c>
      <c r="F3641" s="42" t="s">
        <v>12</v>
      </c>
      <c r="G3641" s="43">
        <v>5</v>
      </c>
      <c r="H3641" s="193">
        <v>0.2</v>
      </c>
    </row>
    <row r="3642" spans="1:8" x14ac:dyDescent="0.25">
      <c r="A3642" s="25" t="str">
        <f t="shared" si="59"/>
        <v>Reg2008Oropharynx - C10MaleMāori</v>
      </c>
      <c r="B3642" s="42" t="s">
        <v>2</v>
      </c>
      <c r="C3642" s="43">
        <v>2008</v>
      </c>
      <c r="D3642" s="42" t="s">
        <v>34</v>
      </c>
      <c r="E3642" s="42" t="s">
        <v>5</v>
      </c>
      <c r="F3642" s="42" t="s">
        <v>10</v>
      </c>
      <c r="G3642" s="43">
        <v>0</v>
      </c>
      <c r="H3642" s="193">
        <v>0</v>
      </c>
    </row>
    <row r="3643" spans="1:8" x14ac:dyDescent="0.25">
      <c r="A3643" s="25" t="str">
        <f t="shared" si="59"/>
        <v>Reg2008Oropharynx - C10MaleNon-Māori</v>
      </c>
      <c r="B3643" s="42" t="s">
        <v>2</v>
      </c>
      <c r="C3643" s="43">
        <v>2008</v>
      </c>
      <c r="D3643" s="42" t="s">
        <v>34</v>
      </c>
      <c r="E3643" s="42" t="s">
        <v>5</v>
      </c>
      <c r="F3643" s="42" t="s">
        <v>11</v>
      </c>
      <c r="G3643" s="43">
        <v>5</v>
      </c>
      <c r="H3643" s="193">
        <v>0.2</v>
      </c>
    </row>
    <row r="3644" spans="1:8" x14ac:dyDescent="0.25">
      <c r="A3644" s="25" t="str">
        <f t="shared" si="59"/>
        <v>Reg2008Nasopharynx - C11AllSexAllEth</v>
      </c>
      <c r="B3644" s="42" t="s">
        <v>2</v>
      </c>
      <c r="C3644" s="43">
        <v>2008</v>
      </c>
      <c r="D3644" s="42" t="s">
        <v>32</v>
      </c>
      <c r="E3644" s="42" t="s">
        <v>3</v>
      </c>
      <c r="F3644" s="42" t="s">
        <v>12</v>
      </c>
      <c r="G3644" s="43">
        <v>27</v>
      </c>
      <c r="H3644" s="193">
        <v>0.5</v>
      </c>
    </row>
    <row r="3645" spans="1:8" x14ac:dyDescent="0.25">
      <c r="A3645" s="25" t="str">
        <f t="shared" si="59"/>
        <v>Reg2008Nasopharynx - C11AllSexMāori</v>
      </c>
      <c r="B3645" s="42" t="s">
        <v>2</v>
      </c>
      <c r="C3645" s="43">
        <v>2008</v>
      </c>
      <c r="D3645" s="42" t="s">
        <v>32</v>
      </c>
      <c r="E3645" s="42" t="s">
        <v>3</v>
      </c>
      <c r="F3645" s="42" t="s">
        <v>10</v>
      </c>
      <c r="G3645" s="43">
        <v>2</v>
      </c>
      <c r="H3645" s="193">
        <v>0.3</v>
      </c>
    </row>
    <row r="3646" spans="1:8" x14ac:dyDescent="0.25">
      <c r="A3646" s="25" t="str">
        <f t="shared" si="59"/>
        <v>Reg2008Nasopharynx - C11AllSexNon-Māori</v>
      </c>
      <c r="B3646" s="42" t="s">
        <v>2</v>
      </c>
      <c r="C3646" s="43">
        <v>2008</v>
      </c>
      <c r="D3646" s="42" t="s">
        <v>32</v>
      </c>
      <c r="E3646" s="42" t="s">
        <v>3</v>
      </c>
      <c r="F3646" s="42" t="s">
        <v>11</v>
      </c>
      <c r="G3646" s="43">
        <v>25</v>
      </c>
      <c r="H3646" s="193">
        <v>0.5</v>
      </c>
    </row>
    <row r="3647" spans="1:8" x14ac:dyDescent="0.25">
      <c r="A3647" s="25" t="str">
        <f t="shared" si="59"/>
        <v>Reg2008Nasopharynx - C11FemaleAllEth</v>
      </c>
      <c r="B3647" s="42" t="s">
        <v>2</v>
      </c>
      <c r="C3647" s="43">
        <v>2008</v>
      </c>
      <c r="D3647" s="42" t="s">
        <v>32</v>
      </c>
      <c r="E3647" s="42" t="s">
        <v>4</v>
      </c>
      <c r="F3647" s="42" t="s">
        <v>12</v>
      </c>
      <c r="G3647" s="43">
        <v>3</v>
      </c>
      <c r="H3647" s="193">
        <v>0.1</v>
      </c>
    </row>
    <row r="3648" spans="1:8" x14ac:dyDescent="0.25">
      <c r="A3648" s="25" t="str">
        <f t="shared" si="59"/>
        <v>Reg2008Nasopharynx - C11FemaleMāori</v>
      </c>
      <c r="B3648" s="42" t="s">
        <v>2</v>
      </c>
      <c r="C3648" s="43">
        <v>2008</v>
      </c>
      <c r="D3648" s="42" t="s">
        <v>32</v>
      </c>
      <c r="E3648" s="42" t="s">
        <v>4</v>
      </c>
      <c r="F3648" s="42" t="s">
        <v>10</v>
      </c>
      <c r="G3648" s="43">
        <v>0</v>
      </c>
      <c r="H3648" s="193">
        <v>0</v>
      </c>
    </row>
    <row r="3649" spans="1:8" x14ac:dyDescent="0.25">
      <c r="A3649" s="25" t="str">
        <f t="shared" si="59"/>
        <v>Reg2008Nasopharynx - C11FemaleNon-Māori</v>
      </c>
      <c r="B3649" s="42" t="s">
        <v>2</v>
      </c>
      <c r="C3649" s="43">
        <v>2008</v>
      </c>
      <c r="D3649" s="42" t="s">
        <v>32</v>
      </c>
      <c r="E3649" s="42" t="s">
        <v>4</v>
      </c>
      <c r="F3649" s="42" t="s">
        <v>11</v>
      </c>
      <c r="G3649" s="43">
        <v>3</v>
      </c>
      <c r="H3649" s="193">
        <v>0.1</v>
      </c>
    </row>
    <row r="3650" spans="1:8" x14ac:dyDescent="0.25">
      <c r="A3650" s="25" t="str">
        <f t="shared" si="59"/>
        <v>Reg2008Nasopharynx - C11MaleAllEth</v>
      </c>
      <c r="B3650" s="42" t="s">
        <v>2</v>
      </c>
      <c r="C3650" s="43">
        <v>2008</v>
      </c>
      <c r="D3650" s="42" t="s">
        <v>32</v>
      </c>
      <c r="E3650" s="42" t="s">
        <v>5</v>
      </c>
      <c r="F3650" s="42" t="s">
        <v>12</v>
      </c>
      <c r="G3650" s="43">
        <v>24</v>
      </c>
      <c r="H3650" s="193">
        <v>1</v>
      </c>
    </row>
    <row r="3651" spans="1:8" x14ac:dyDescent="0.25">
      <c r="A3651" s="25" t="str">
        <f t="shared" si="59"/>
        <v>Reg2008Nasopharynx - C11MaleMāori</v>
      </c>
      <c r="B3651" s="42" t="s">
        <v>2</v>
      </c>
      <c r="C3651" s="43">
        <v>2008</v>
      </c>
      <c r="D3651" s="42" t="s">
        <v>32</v>
      </c>
      <c r="E3651" s="42" t="s">
        <v>5</v>
      </c>
      <c r="F3651" s="42" t="s">
        <v>10</v>
      </c>
      <c r="G3651" s="43">
        <v>2</v>
      </c>
      <c r="H3651" s="193">
        <v>0.7</v>
      </c>
    </row>
    <row r="3652" spans="1:8" x14ac:dyDescent="0.25">
      <c r="A3652" s="25" t="str">
        <f t="shared" si="59"/>
        <v>Reg2008Nasopharynx - C11MaleNon-Māori</v>
      </c>
      <c r="B3652" s="42" t="s">
        <v>2</v>
      </c>
      <c r="C3652" s="43">
        <v>2008</v>
      </c>
      <c r="D3652" s="42" t="s">
        <v>32</v>
      </c>
      <c r="E3652" s="42" t="s">
        <v>5</v>
      </c>
      <c r="F3652" s="42" t="s">
        <v>11</v>
      </c>
      <c r="G3652" s="43">
        <v>22</v>
      </c>
      <c r="H3652" s="193">
        <v>1</v>
      </c>
    </row>
    <row r="3653" spans="1:8" x14ac:dyDescent="0.25">
      <c r="A3653" s="25" t="str">
        <f t="shared" si="59"/>
        <v>Reg2008Pyriform sinus - C12AllSexAllEth</v>
      </c>
      <c r="B3653" s="42" t="s">
        <v>2</v>
      </c>
      <c r="C3653" s="43">
        <v>2008</v>
      </c>
      <c r="D3653" s="42" t="s">
        <v>249</v>
      </c>
      <c r="E3653" s="42" t="s">
        <v>3</v>
      </c>
      <c r="F3653" s="42" t="s">
        <v>12</v>
      </c>
      <c r="G3653" s="43">
        <v>8</v>
      </c>
      <c r="H3653" s="193">
        <v>0.1</v>
      </c>
    </row>
    <row r="3654" spans="1:8" x14ac:dyDescent="0.25">
      <c r="A3654" s="25" t="str">
        <f t="shared" si="59"/>
        <v>Reg2008Pyriform sinus - C12AllSexMāori</v>
      </c>
      <c r="B3654" s="42" t="s">
        <v>2</v>
      </c>
      <c r="C3654" s="43">
        <v>2008</v>
      </c>
      <c r="D3654" s="42" t="s">
        <v>249</v>
      </c>
      <c r="E3654" s="42" t="s">
        <v>3</v>
      </c>
      <c r="F3654" s="42" t="s">
        <v>10</v>
      </c>
      <c r="G3654" s="43">
        <v>1</v>
      </c>
      <c r="H3654" s="193">
        <v>0.2</v>
      </c>
    </row>
    <row r="3655" spans="1:8" x14ac:dyDescent="0.25">
      <c r="A3655" s="25" t="str">
        <f t="shared" si="59"/>
        <v>Reg2008Pyriform sinus - C12AllSexNon-Māori</v>
      </c>
      <c r="B3655" s="42" t="s">
        <v>2</v>
      </c>
      <c r="C3655" s="43">
        <v>2008</v>
      </c>
      <c r="D3655" s="42" t="s">
        <v>249</v>
      </c>
      <c r="E3655" s="42" t="s">
        <v>3</v>
      </c>
      <c r="F3655" s="42" t="s">
        <v>11</v>
      </c>
      <c r="G3655" s="43">
        <v>7</v>
      </c>
      <c r="H3655" s="193">
        <v>0.1</v>
      </c>
    </row>
    <row r="3656" spans="1:8" x14ac:dyDescent="0.25">
      <c r="A3656" s="25" t="str">
        <f t="shared" si="59"/>
        <v>Reg2008Pyriform sinus - C12FemaleAllEth</v>
      </c>
      <c r="B3656" s="42" t="s">
        <v>2</v>
      </c>
      <c r="C3656" s="43">
        <v>2008</v>
      </c>
      <c r="D3656" s="42" t="s">
        <v>249</v>
      </c>
      <c r="E3656" s="42" t="s">
        <v>4</v>
      </c>
      <c r="F3656" s="42" t="s">
        <v>12</v>
      </c>
      <c r="G3656" s="43">
        <v>1</v>
      </c>
      <c r="H3656" s="193">
        <v>0</v>
      </c>
    </row>
    <row r="3657" spans="1:8" x14ac:dyDescent="0.25">
      <c r="A3657" s="25" t="str">
        <f t="shared" si="59"/>
        <v>Reg2008Pyriform sinus - C12FemaleMāori</v>
      </c>
      <c r="B3657" s="42" t="s">
        <v>2</v>
      </c>
      <c r="C3657" s="43">
        <v>2008</v>
      </c>
      <c r="D3657" s="42" t="s">
        <v>249</v>
      </c>
      <c r="E3657" s="42" t="s">
        <v>4</v>
      </c>
      <c r="F3657" s="42" t="s">
        <v>10</v>
      </c>
      <c r="G3657" s="43">
        <v>0</v>
      </c>
      <c r="H3657" s="193">
        <v>0</v>
      </c>
    </row>
    <row r="3658" spans="1:8" x14ac:dyDescent="0.25">
      <c r="A3658" s="25" t="str">
        <f t="shared" si="59"/>
        <v>Reg2008Pyriform sinus - C12FemaleNon-Māori</v>
      </c>
      <c r="B3658" s="42" t="s">
        <v>2</v>
      </c>
      <c r="C3658" s="43">
        <v>2008</v>
      </c>
      <c r="D3658" s="42" t="s">
        <v>249</v>
      </c>
      <c r="E3658" s="42" t="s">
        <v>4</v>
      </c>
      <c r="F3658" s="42" t="s">
        <v>11</v>
      </c>
      <c r="G3658" s="43">
        <v>1</v>
      </c>
      <c r="H3658" s="193">
        <v>0</v>
      </c>
    </row>
    <row r="3659" spans="1:8" x14ac:dyDescent="0.25">
      <c r="A3659" s="25" t="str">
        <f t="shared" si="59"/>
        <v>Reg2008Pyriform sinus - C12MaleAllEth</v>
      </c>
      <c r="B3659" s="42" t="s">
        <v>2</v>
      </c>
      <c r="C3659" s="43">
        <v>2008</v>
      </c>
      <c r="D3659" s="42" t="s">
        <v>249</v>
      </c>
      <c r="E3659" s="42" t="s">
        <v>5</v>
      </c>
      <c r="F3659" s="42" t="s">
        <v>12</v>
      </c>
      <c r="G3659" s="43">
        <v>7</v>
      </c>
      <c r="H3659" s="193">
        <v>0.3</v>
      </c>
    </row>
    <row r="3660" spans="1:8" x14ac:dyDescent="0.25">
      <c r="A3660" s="25" t="str">
        <f t="shared" si="59"/>
        <v>Reg2008Pyriform sinus - C12MaleMāori</v>
      </c>
      <c r="B3660" s="42" t="s">
        <v>2</v>
      </c>
      <c r="C3660" s="43">
        <v>2008</v>
      </c>
      <c r="D3660" s="42" t="s">
        <v>249</v>
      </c>
      <c r="E3660" s="42" t="s">
        <v>5</v>
      </c>
      <c r="F3660" s="42" t="s">
        <v>10</v>
      </c>
      <c r="G3660" s="43">
        <v>1</v>
      </c>
      <c r="H3660" s="193">
        <v>0.5</v>
      </c>
    </row>
    <row r="3661" spans="1:8" x14ac:dyDescent="0.25">
      <c r="A3661" s="25" t="str">
        <f t="shared" si="59"/>
        <v>Reg2008Pyriform sinus - C12MaleNon-Māori</v>
      </c>
      <c r="B3661" s="42" t="s">
        <v>2</v>
      </c>
      <c r="C3661" s="43">
        <v>2008</v>
      </c>
      <c r="D3661" s="42" t="s">
        <v>249</v>
      </c>
      <c r="E3661" s="42" t="s">
        <v>5</v>
      </c>
      <c r="F3661" s="42" t="s">
        <v>11</v>
      </c>
      <c r="G3661" s="43">
        <v>6</v>
      </c>
      <c r="H3661" s="193">
        <v>0.2</v>
      </c>
    </row>
    <row r="3662" spans="1:8" x14ac:dyDescent="0.25">
      <c r="A3662" s="25" t="str">
        <f t="shared" si="59"/>
        <v>Reg2008Hypopharynx - C13AllSexAllEth</v>
      </c>
      <c r="B3662" s="42" t="s">
        <v>2</v>
      </c>
      <c r="C3662" s="43">
        <v>2008</v>
      </c>
      <c r="D3662" s="42" t="s">
        <v>24</v>
      </c>
      <c r="E3662" s="42" t="s">
        <v>3</v>
      </c>
      <c r="F3662" s="42" t="s">
        <v>12</v>
      </c>
      <c r="G3662" s="43">
        <v>6</v>
      </c>
      <c r="H3662" s="193">
        <v>0.1</v>
      </c>
    </row>
    <row r="3663" spans="1:8" x14ac:dyDescent="0.25">
      <c r="A3663" s="25" t="str">
        <f t="shared" si="59"/>
        <v>Reg2008Hypopharynx - C13AllSexMāori</v>
      </c>
      <c r="B3663" s="42" t="s">
        <v>2</v>
      </c>
      <c r="C3663" s="43">
        <v>2008</v>
      </c>
      <c r="D3663" s="42" t="s">
        <v>24</v>
      </c>
      <c r="E3663" s="42" t="s">
        <v>3</v>
      </c>
      <c r="F3663" s="42" t="s">
        <v>10</v>
      </c>
      <c r="G3663" s="43">
        <v>2</v>
      </c>
      <c r="H3663" s="193">
        <v>0.4</v>
      </c>
    </row>
    <row r="3664" spans="1:8" x14ac:dyDescent="0.25">
      <c r="A3664" s="25" t="str">
        <f t="shared" si="59"/>
        <v>Reg2008Hypopharynx - C13AllSexNon-Māori</v>
      </c>
      <c r="B3664" s="42" t="s">
        <v>2</v>
      </c>
      <c r="C3664" s="43">
        <v>2008</v>
      </c>
      <c r="D3664" s="42" t="s">
        <v>24</v>
      </c>
      <c r="E3664" s="42" t="s">
        <v>3</v>
      </c>
      <c r="F3664" s="42" t="s">
        <v>11</v>
      </c>
      <c r="G3664" s="43">
        <v>4</v>
      </c>
      <c r="H3664" s="193">
        <v>0.1</v>
      </c>
    </row>
    <row r="3665" spans="1:8" x14ac:dyDescent="0.25">
      <c r="A3665" s="25" t="str">
        <f t="shared" si="59"/>
        <v>Reg2008Hypopharynx - C13FemaleAllEth</v>
      </c>
      <c r="B3665" s="42" t="s">
        <v>2</v>
      </c>
      <c r="C3665" s="43">
        <v>2008</v>
      </c>
      <c r="D3665" s="42" t="s">
        <v>24</v>
      </c>
      <c r="E3665" s="42" t="s">
        <v>4</v>
      </c>
      <c r="F3665" s="42" t="s">
        <v>12</v>
      </c>
      <c r="G3665" s="43">
        <v>3</v>
      </c>
      <c r="H3665" s="193">
        <v>0.1</v>
      </c>
    </row>
    <row r="3666" spans="1:8" x14ac:dyDescent="0.25">
      <c r="A3666" s="25" t="str">
        <f t="shared" si="59"/>
        <v>Reg2008Hypopharynx - C13FemaleMāori</v>
      </c>
      <c r="B3666" s="42" t="s">
        <v>2</v>
      </c>
      <c r="C3666" s="43">
        <v>2008</v>
      </c>
      <c r="D3666" s="42" t="s">
        <v>24</v>
      </c>
      <c r="E3666" s="42" t="s">
        <v>4</v>
      </c>
      <c r="F3666" s="42" t="s">
        <v>10</v>
      </c>
      <c r="G3666" s="43">
        <v>1</v>
      </c>
      <c r="H3666" s="193">
        <v>0.3</v>
      </c>
    </row>
    <row r="3667" spans="1:8" x14ac:dyDescent="0.25">
      <c r="A3667" s="25" t="str">
        <f t="shared" si="59"/>
        <v>Reg2008Hypopharynx - C13FemaleNon-Māori</v>
      </c>
      <c r="B3667" s="42" t="s">
        <v>2</v>
      </c>
      <c r="C3667" s="43">
        <v>2008</v>
      </c>
      <c r="D3667" s="42" t="s">
        <v>24</v>
      </c>
      <c r="E3667" s="42" t="s">
        <v>4</v>
      </c>
      <c r="F3667" s="42" t="s">
        <v>11</v>
      </c>
      <c r="G3667" s="43">
        <v>2</v>
      </c>
      <c r="H3667" s="193">
        <v>0.1</v>
      </c>
    </row>
    <row r="3668" spans="1:8" x14ac:dyDescent="0.25">
      <c r="A3668" s="25" t="str">
        <f t="shared" si="59"/>
        <v>Reg2008Hypopharynx - C13MaleAllEth</v>
      </c>
      <c r="B3668" s="42" t="s">
        <v>2</v>
      </c>
      <c r="C3668" s="43">
        <v>2008</v>
      </c>
      <c r="D3668" s="42" t="s">
        <v>24</v>
      </c>
      <c r="E3668" s="42" t="s">
        <v>5</v>
      </c>
      <c r="F3668" s="42" t="s">
        <v>12</v>
      </c>
      <c r="G3668" s="43">
        <v>3</v>
      </c>
      <c r="H3668" s="193">
        <v>0.1</v>
      </c>
    </row>
    <row r="3669" spans="1:8" x14ac:dyDescent="0.25">
      <c r="A3669" s="25" t="str">
        <f t="shared" si="59"/>
        <v>Reg2008Hypopharynx - C13MaleMāori</v>
      </c>
      <c r="B3669" s="42" t="s">
        <v>2</v>
      </c>
      <c r="C3669" s="43">
        <v>2008</v>
      </c>
      <c r="D3669" s="42" t="s">
        <v>24</v>
      </c>
      <c r="E3669" s="42" t="s">
        <v>5</v>
      </c>
      <c r="F3669" s="42" t="s">
        <v>10</v>
      </c>
      <c r="G3669" s="43">
        <v>1</v>
      </c>
      <c r="H3669" s="193">
        <v>0.6</v>
      </c>
    </row>
    <row r="3670" spans="1:8" x14ac:dyDescent="0.25">
      <c r="A3670" s="25" t="str">
        <f t="shared" si="59"/>
        <v>Reg2008Hypopharynx - C13MaleNon-Māori</v>
      </c>
      <c r="B3670" s="42" t="s">
        <v>2</v>
      </c>
      <c r="C3670" s="43">
        <v>2008</v>
      </c>
      <c r="D3670" s="42" t="s">
        <v>24</v>
      </c>
      <c r="E3670" s="42" t="s">
        <v>5</v>
      </c>
      <c r="F3670" s="42" t="s">
        <v>11</v>
      </c>
      <c r="G3670" s="43">
        <v>2</v>
      </c>
      <c r="H3670" s="193">
        <v>0.1</v>
      </c>
    </row>
    <row r="3671" spans="1:8" x14ac:dyDescent="0.25">
      <c r="A3671" s="25" t="str">
        <f t="shared" si="59"/>
        <v>Reg2008Other lip, oral cavity and pharynx - C14AllSexAllEth</v>
      </c>
      <c r="B3671" s="42" t="s">
        <v>2</v>
      </c>
      <c r="C3671" s="43">
        <v>2008</v>
      </c>
      <c r="D3671" s="42" t="s">
        <v>250</v>
      </c>
      <c r="E3671" s="42" t="s">
        <v>3</v>
      </c>
      <c r="F3671" s="42" t="s">
        <v>12</v>
      </c>
      <c r="G3671" s="43">
        <v>10</v>
      </c>
      <c r="H3671" s="193">
        <v>0.2</v>
      </c>
    </row>
    <row r="3672" spans="1:8" x14ac:dyDescent="0.25">
      <c r="A3672" s="25" t="str">
        <f t="shared" si="59"/>
        <v>Reg2008Other lip, oral cavity and pharynx - C14AllSexMāori</v>
      </c>
      <c r="B3672" s="42" t="s">
        <v>2</v>
      </c>
      <c r="C3672" s="43">
        <v>2008</v>
      </c>
      <c r="D3672" s="42" t="s">
        <v>250</v>
      </c>
      <c r="E3672" s="42" t="s">
        <v>3</v>
      </c>
      <c r="F3672" s="42" t="s">
        <v>10</v>
      </c>
      <c r="G3672" s="43">
        <v>0</v>
      </c>
      <c r="H3672" s="193">
        <v>0</v>
      </c>
    </row>
    <row r="3673" spans="1:8" x14ac:dyDescent="0.25">
      <c r="A3673" s="25" t="str">
        <f t="shared" si="59"/>
        <v>Reg2008Other lip, oral cavity and pharynx - C14AllSexNon-Māori</v>
      </c>
      <c r="B3673" s="42" t="s">
        <v>2</v>
      </c>
      <c r="C3673" s="43">
        <v>2008</v>
      </c>
      <c r="D3673" s="42" t="s">
        <v>250</v>
      </c>
      <c r="E3673" s="42" t="s">
        <v>3</v>
      </c>
      <c r="F3673" s="42" t="s">
        <v>11</v>
      </c>
      <c r="G3673" s="43">
        <v>10</v>
      </c>
      <c r="H3673" s="193">
        <v>0.2</v>
      </c>
    </row>
    <row r="3674" spans="1:8" x14ac:dyDescent="0.25">
      <c r="A3674" s="25" t="str">
        <f t="shared" si="59"/>
        <v>Reg2008Other lip, oral cavity and pharynx - C14FemaleAllEth</v>
      </c>
      <c r="B3674" s="42" t="s">
        <v>2</v>
      </c>
      <c r="C3674" s="43">
        <v>2008</v>
      </c>
      <c r="D3674" s="42" t="s">
        <v>250</v>
      </c>
      <c r="E3674" s="42" t="s">
        <v>4</v>
      </c>
      <c r="F3674" s="42" t="s">
        <v>12</v>
      </c>
      <c r="G3674" s="43">
        <v>2</v>
      </c>
      <c r="H3674" s="193">
        <v>0.1</v>
      </c>
    </row>
    <row r="3675" spans="1:8" x14ac:dyDescent="0.25">
      <c r="A3675" s="25" t="str">
        <f t="shared" si="59"/>
        <v>Reg2008Other lip, oral cavity and pharynx - C14FemaleMāori</v>
      </c>
      <c r="B3675" s="42" t="s">
        <v>2</v>
      </c>
      <c r="C3675" s="43">
        <v>2008</v>
      </c>
      <c r="D3675" s="42" t="s">
        <v>250</v>
      </c>
      <c r="E3675" s="42" t="s">
        <v>4</v>
      </c>
      <c r="F3675" s="42" t="s">
        <v>10</v>
      </c>
      <c r="G3675" s="43">
        <v>0</v>
      </c>
      <c r="H3675" s="193">
        <v>0</v>
      </c>
    </row>
    <row r="3676" spans="1:8" x14ac:dyDescent="0.25">
      <c r="A3676" s="25" t="str">
        <f t="shared" si="59"/>
        <v>Reg2008Other lip, oral cavity and pharynx - C14FemaleNon-Māori</v>
      </c>
      <c r="B3676" s="42" t="s">
        <v>2</v>
      </c>
      <c r="C3676" s="43">
        <v>2008</v>
      </c>
      <c r="D3676" s="42" t="s">
        <v>250</v>
      </c>
      <c r="E3676" s="42" t="s">
        <v>4</v>
      </c>
      <c r="F3676" s="42" t="s">
        <v>11</v>
      </c>
      <c r="G3676" s="43">
        <v>2</v>
      </c>
      <c r="H3676" s="193">
        <v>0.1</v>
      </c>
    </row>
    <row r="3677" spans="1:8" x14ac:dyDescent="0.25">
      <c r="A3677" s="25" t="str">
        <f t="shared" si="59"/>
        <v>Reg2008Other lip, oral cavity and pharynx - C14MaleAllEth</v>
      </c>
      <c r="B3677" s="42" t="s">
        <v>2</v>
      </c>
      <c r="C3677" s="43">
        <v>2008</v>
      </c>
      <c r="D3677" s="42" t="s">
        <v>250</v>
      </c>
      <c r="E3677" s="42" t="s">
        <v>5</v>
      </c>
      <c r="F3677" s="42" t="s">
        <v>12</v>
      </c>
      <c r="G3677" s="43">
        <v>8</v>
      </c>
      <c r="H3677" s="193">
        <v>0.3</v>
      </c>
    </row>
    <row r="3678" spans="1:8" x14ac:dyDescent="0.25">
      <c r="A3678" s="25" t="str">
        <f t="shared" si="59"/>
        <v>Reg2008Other lip, oral cavity and pharynx - C14MaleMāori</v>
      </c>
      <c r="B3678" s="42" t="s">
        <v>2</v>
      </c>
      <c r="C3678" s="43">
        <v>2008</v>
      </c>
      <c r="D3678" s="42" t="s">
        <v>250</v>
      </c>
      <c r="E3678" s="42" t="s">
        <v>5</v>
      </c>
      <c r="F3678" s="42" t="s">
        <v>10</v>
      </c>
      <c r="G3678" s="43">
        <v>0</v>
      </c>
      <c r="H3678" s="193">
        <v>0</v>
      </c>
    </row>
    <row r="3679" spans="1:8" x14ac:dyDescent="0.25">
      <c r="A3679" s="25" t="str">
        <f t="shared" si="59"/>
        <v>Reg2008Other lip, oral cavity and pharynx - C14MaleNon-Māori</v>
      </c>
      <c r="B3679" s="42" t="s">
        <v>2</v>
      </c>
      <c r="C3679" s="43">
        <v>2008</v>
      </c>
      <c r="D3679" s="42" t="s">
        <v>250</v>
      </c>
      <c r="E3679" s="42" t="s">
        <v>5</v>
      </c>
      <c r="F3679" s="42" t="s">
        <v>11</v>
      </c>
      <c r="G3679" s="43">
        <v>8</v>
      </c>
      <c r="H3679" s="193">
        <v>0.3</v>
      </c>
    </row>
    <row r="3680" spans="1:8" x14ac:dyDescent="0.25">
      <c r="A3680" s="25" t="str">
        <f t="shared" si="59"/>
        <v>Reg2008Digestive organs - C15-C26AllSexAllEth</v>
      </c>
      <c r="B3680" s="42" t="s">
        <v>2</v>
      </c>
      <c r="C3680" s="43">
        <v>2008</v>
      </c>
      <c r="D3680" s="42" t="s">
        <v>251</v>
      </c>
      <c r="E3680" s="42" t="s">
        <v>3</v>
      </c>
      <c r="F3680" s="42" t="s">
        <v>12</v>
      </c>
      <c r="G3680" s="43">
        <v>4427</v>
      </c>
      <c r="H3680" s="193">
        <v>70.5</v>
      </c>
    </row>
    <row r="3681" spans="1:8" x14ac:dyDescent="0.25">
      <c r="A3681" s="25" t="str">
        <f t="shared" si="59"/>
        <v>Reg2008Digestive organs - C15-C26AllSexMāori</v>
      </c>
      <c r="B3681" s="42" t="s">
        <v>2</v>
      </c>
      <c r="C3681" s="43">
        <v>2008</v>
      </c>
      <c r="D3681" s="42" t="s">
        <v>251</v>
      </c>
      <c r="E3681" s="42" t="s">
        <v>3</v>
      </c>
      <c r="F3681" s="42" t="s">
        <v>10</v>
      </c>
      <c r="G3681" s="43">
        <v>335</v>
      </c>
      <c r="H3681" s="193">
        <v>79.3</v>
      </c>
    </row>
    <row r="3682" spans="1:8" x14ac:dyDescent="0.25">
      <c r="A3682" s="25" t="str">
        <f t="shared" si="59"/>
        <v>Reg2008Digestive organs - C15-C26AllSexNon-Māori</v>
      </c>
      <c r="B3682" s="42" t="s">
        <v>2</v>
      </c>
      <c r="C3682" s="43">
        <v>2008</v>
      </c>
      <c r="D3682" s="42" t="s">
        <v>251</v>
      </c>
      <c r="E3682" s="42" t="s">
        <v>3</v>
      </c>
      <c r="F3682" s="42" t="s">
        <v>11</v>
      </c>
      <c r="G3682" s="43">
        <v>4092</v>
      </c>
      <c r="H3682" s="193">
        <v>69.099999999999994</v>
      </c>
    </row>
    <row r="3683" spans="1:8" x14ac:dyDescent="0.25">
      <c r="A3683" s="25" t="str">
        <f t="shared" si="59"/>
        <v>Reg2008Digestive organs - C15-C26FemaleAllEth</v>
      </c>
      <c r="B3683" s="42" t="s">
        <v>2</v>
      </c>
      <c r="C3683" s="43">
        <v>2008</v>
      </c>
      <c r="D3683" s="42" t="s">
        <v>251</v>
      </c>
      <c r="E3683" s="42" t="s">
        <v>4</v>
      </c>
      <c r="F3683" s="42" t="s">
        <v>12</v>
      </c>
      <c r="G3683" s="43">
        <v>2053</v>
      </c>
      <c r="H3683" s="193">
        <v>59.5</v>
      </c>
    </row>
    <row r="3684" spans="1:8" x14ac:dyDescent="0.25">
      <c r="A3684" s="25" t="str">
        <f t="shared" si="59"/>
        <v>Reg2008Digestive organs - C15-C26FemaleMāori</v>
      </c>
      <c r="B3684" s="42" t="s">
        <v>2</v>
      </c>
      <c r="C3684" s="43">
        <v>2008</v>
      </c>
      <c r="D3684" s="42" t="s">
        <v>251</v>
      </c>
      <c r="E3684" s="42" t="s">
        <v>4</v>
      </c>
      <c r="F3684" s="42" t="s">
        <v>10</v>
      </c>
      <c r="G3684" s="43">
        <v>145</v>
      </c>
      <c r="H3684" s="193">
        <v>63.7</v>
      </c>
    </row>
    <row r="3685" spans="1:8" x14ac:dyDescent="0.25">
      <c r="A3685" s="25" t="str">
        <f t="shared" si="59"/>
        <v>Reg2008Digestive organs - C15-C26FemaleNon-Māori</v>
      </c>
      <c r="B3685" s="42" t="s">
        <v>2</v>
      </c>
      <c r="C3685" s="43">
        <v>2008</v>
      </c>
      <c r="D3685" s="42" t="s">
        <v>251</v>
      </c>
      <c r="E3685" s="42" t="s">
        <v>4</v>
      </c>
      <c r="F3685" s="42" t="s">
        <v>11</v>
      </c>
      <c r="G3685" s="43">
        <v>1908</v>
      </c>
      <c r="H3685" s="193">
        <v>58.6</v>
      </c>
    </row>
    <row r="3686" spans="1:8" x14ac:dyDescent="0.25">
      <c r="A3686" s="25" t="str">
        <f t="shared" si="59"/>
        <v>Reg2008Digestive organs - C15-C26MaleAllEth</v>
      </c>
      <c r="B3686" s="42" t="s">
        <v>2</v>
      </c>
      <c r="C3686" s="43">
        <v>2008</v>
      </c>
      <c r="D3686" s="42" t="s">
        <v>251</v>
      </c>
      <c r="E3686" s="42" t="s">
        <v>5</v>
      </c>
      <c r="F3686" s="42" t="s">
        <v>12</v>
      </c>
      <c r="G3686" s="43">
        <v>2374</v>
      </c>
      <c r="H3686" s="193">
        <v>82.8</v>
      </c>
    </row>
    <row r="3687" spans="1:8" x14ac:dyDescent="0.25">
      <c r="A3687" s="25" t="str">
        <f t="shared" ref="A3687:A3750" si="60">B3687&amp;C3687&amp;D3687&amp;E3687&amp;F3687</f>
        <v>Reg2008Digestive organs - C15-C26MaleMāori</v>
      </c>
      <c r="B3687" s="42" t="s">
        <v>2</v>
      </c>
      <c r="C3687" s="43">
        <v>2008</v>
      </c>
      <c r="D3687" s="42" t="s">
        <v>251</v>
      </c>
      <c r="E3687" s="42" t="s">
        <v>5</v>
      </c>
      <c r="F3687" s="42" t="s">
        <v>10</v>
      </c>
      <c r="G3687" s="43">
        <v>190</v>
      </c>
      <c r="H3687" s="193">
        <v>97</v>
      </c>
    </row>
    <row r="3688" spans="1:8" x14ac:dyDescent="0.25">
      <c r="A3688" s="25" t="str">
        <f t="shared" si="60"/>
        <v>Reg2008Digestive organs - C15-C26MaleNon-Māori</v>
      </c>
      <c r="B3688" s="42" t="s">
        <v>2</v>
      </c>
      <c r="C3688" s="43">
        <v>2008</v>
      </c>
      <c r="D3688" s="42" t="s">
        <v>251</v>
      </c>
      <c r="E3688" s="42" t="s">
        <v>5</v>
      </c>
      <c r="F3688" s="42" t="s">
        <v>11</v>
      </c>
      <c r="G3688" s="43">
        <v>2184</v>
      </c>
      <c r="H3688" s="193">
        <v>81</v>
      </c>
    </row>
    <row r="3689" spans="1:8" x14ac:dyDescent="0.25">
      <c r="A3689" s="25" t="str">
        <f t="shared" si="60"/>
        <v>Reg2008Oesophagus - C15AllSexAllEth</v>
      </c>
      <c r="B3689" s="42" t="s">
        <v>2</v>
      </c>
      <c r="C3689" s="43">
        <v>2008</v>
      </c>
      <c r="D3689" s="42" t="s">
        <v>33</v>
      </c>
      <c r="E3689" s="42" t="s">
        <v>3</v>
      </c>
      <c r="F3689" s="42" t="s">
        <v>12</v>
      </c>
      <c r="G3689" s="43">
        <v>285</v>
      </c>
      <c r="H3689" s="193">
        <v>4.4000000000000004</v>
      </c>
    </row>
    <row r="3690" spans="1:8" x14ac:dyDescent="0.25">
      <c r="A3690" s="25" t="str">
        <f t="shared" si="60"/>
        <v>Reg2008Oesophagus - C15AllSexMāori</v>
      </c>
      <c r="B3690" s="42" t="s">
        <v>2</v>
      </c>
      <c r="C3690" s="43">
        <v>2008</v>
      </c>
      <c r="D3690" s="42" t="s">
        <v>33</v>
      </c>
      <c r="E3690" s="42" t="s">
        <v>3</v>
      </c>
      <c r="F3690" s="42" t="s">
        <v>10</v>
      </c>
      <c r="G3690" s="43">
        <v>18</v>
      </c>
      <c r="H3690" s="193">
        <v>3.7</v>
      </c>
    </row>
    <row r="3691" spans="1:8" x14ac:dyDescent="0.25">
      <c r="A3691" s="25" t="str">
        <f t="shared" si="60"/>
        <v>Reg2008Oesophagus - C15AllSexNon-Māori</v>
      </c>
      <c r="B3691" s="42" t="s">
        <v>2</v>
      </c>
      <c r="C3691" s="43">
        <v>2008</v>
      </c>
      <c r="D3691" s="42" t="s">
        <v>33</v>
      </c>
      <c r="E3691" s="42" t="s">
        <v>3</v>
      </c>
      <c r="F3691" s="42" t="s">
        <v>11</v>
      </c>
      <c r="G3691" s="43">
        <v>267</v>
      </c>
      <c r="H3691" s="193">
        <v>4.4000000000000004</v>
      </c>
    </row>
    <row r="3692" spans="1:8" x14ac:dyDescent="0.25">
      <c r="A3692" s="25" t="str">
        <f t="shared" si="60"/>
        <v>Reg2008Oesophagus - C15FemaleAllEth</v>
      </c>
      <c r="B3692" s="42" t="s">
        <v>2</v>
      </c>
      <c r="C3692" s="43">
        <v>2008</v>
      </c>
      <c r="D3692" s="42" t="s">
        <v>33</v>
      </c>
      <c r="E3692" s="42" t="s">
        <v>4</v>
      </c>
      <c r="F3692" s="42" t="s">
        <v>12</v>
      </c>
      <c r="G3692" s="43">
        <v>90</v>
      </c>
      <c r="H3692" s="193">
        <v>2.5</v>
      </c>
    </row>
    <row r="3693" spans="1:8" x14ac:dyDescent="0.25">
      <c r="A3693" s="25" t="str">
        <f t="shared" si="60"/>
        <v>Reg2008Oesophagus - C15FemaleMāori</v>
      </c>
      <c r="B3693" s="42" t="s">
        <v>2</v>
      </c>
      <c r="C3693" s="43">
        <v>2008</v>
      </c>
      <c r="D3693" s="42" t="s">
        <v>33</v>
      </c>
      <c r="E3693" s="42" t="s">
        <v>4</v>
      </c>
      <c r="F3693" s="42" t="s">
        <v>10</v>
      </c>
      <c r="G3693" s="43">
        <v>6</v>
      </c>
      <c r="H3693" s="193">
        <v>2.2000000000000002</v>
      </c>
    </row>
    <row r="3694" spans="1:8" x14ac:dyDescent="0.25">
      <c r="A3694" s="25" t="str">
        <f t="shared" si="60"/>
        <v>Reg2008Oesophagus - C15FemaleNon-Māori</v>
      </c>
      <c r="B3694" s="42" t="s">
        <v>2</v>
      </c>
      <c r="C3694" s="43">
        <v>2008</v>
      </c>
      <c r="D3694" s="42" t="s">
        <v>33</v>
      </c>
      <c r="E3694" s="42" t="s">
        <v>4</v>
      </c>
      <c r="F3694" s="42" t="s">
        <v>11</v>
      </c>
      <c r="G3694" s="43">
        <v>84</v>
      </c>
      <c r="H3694" s="193">
        <v>2.4</v>
      </c>
    </row>
    <row r="3695" spans="1:8" x14ac:dyDescent="0.25">
      <c r="A3695" s="25" t="str">
        <f t="shared" si="60"/>
        <v>Reg2008Oesophagus - C15MaleAllEth</v>
      </c>
      <c r="B3695" s="42" t="s">
        <v>2</v>
      </c>
      <c r="C3695" s="43">
        <v>2008</v>
      </c>
      <c r="D3695" s="42" t="s">
        <v>33</v>
      </c>
      <c r="E3695" s="42" t="s">
        <v>5</v>
      </c>
      <c r="F3695" s="42" t="s">
        <v>12</v>
      </c>
      <c r="G3695" s="43">
        <v>195</v>
      </c>
      <c r="H3695" s="193">
        <v>6.7</v>
      </c>
    </row>
    <row r="3696" spans="1:8" x14ac:dyDescent="0.25">
      <c r="A3696" s="25" t="str">
        <f t="shared" si="60"/>
        <v>Reg2008Oesophagus - C15MaleMāori</v>
      </c>
      <c r="B3696" s="42" t="s">
        <v>2</v>
      </c>
      <c r="C3696" s="43">
        <v>2008</v>
      </c>
      <c r="D3696" s="42" t="s">
        <v>33</v>
      </c>
      <c r="E3696" s="42" t="s">
        <v>5</v>
      </c>
      <c r="F3696" s="42" t="s">
        <v>10</v>
      </c>
      <c r="G3696" s="43">
        <v>12</v>
      </c>
      <c r="H3696" s="193">
        <v>5.3</v>
      </c>
    </row>
    <row r="3697" spans="1:8" x14ac:dyDescent="0.25">
      <c r="A3697" s="25" t="str">
        <f t="shared" si="60"/>
        <v>Reg2008Oesophagus - C15MaleNon-Māori</v>
      </c>
      <c r="B3697" s="42" t="s">
        <v>2</v>
      </c>
      <c r="C3697" s="43">
        <v>2008</v>
      </c>
      <c r="D3697" s="42" t="s">
        <v>33</v>
      </c>
      <c r="E3697" s="42" t="s">
        <v>5</v>
      </c>
      <c r="F3697" s="42" t="s">
        <v>11</v>
      </c>
      <c r="G3697" s="43">
        <v>183</v>
      </c>
      <c r="H3697" s="193">
        <v>6.6</v>
      </c>
    </row>
    <row r="3698" spans="1:8" x14ac:dyDescent="0.25">
      <c r="A3698" s="25" t="str">
        <f t="shared" si="60"/>
        <v>Reg2008Stomach - C16AllSexAllEth</v>
      </c>
      <c r="B3698" s="42" t="s">
        <v>2</v>
      </c>
      <c r="C3698" s="43">
        <v>2008</v>
      </c>
      <c r="D3698" s="42" t="s">
        <v>39</v>
      </c>
      <c r="E3698" s="42" t="s">
        <v>3</v>
      </c>
      <c r="F3698" s="42" t="s">
        <v>12</v>
      </c>
      <c r="G3698" s="43">
        <v>371</v>
      </c>
      <c r="H3698" s="193">
        <v>6.1</v>
      </c>
    </row>
    <row r="3699" spans="1:8" x14ac:dyDescent="0.25">
      <c r="A3699" s="25" t="str">
        <f t="shared" si="60"/>
        <v>Reg2008Stomach - C16AllSexMāori</v>
      </c>
      <c r="B3699" s="42" t="s">
        <v>2</v>
      </c>
      <c r="C3699" s="43">
        <v>2008</v>
      </c>
      <c r="D3699" s="42" t="s">
        <v>39</v>
      </c>
      <c r="E3699" s="42" t="s">
        <v>3</v>
      </c>
      <c r="F3699" s="42" t="s">
        <v>10</v>
      </c>
      <c r="G3699" s="43">
        <v>65</v>
      </c>
      <c r="H3699" s="193">
        <v>15</v>
      </c>
    </row>
    <row r="3700" spans="1:8" x14ac:dyDescent="0.25">
      <c r="A3700" s="25" t="str">
        <f t="shared" si="60"/>
        <v>Reg2008Stomach - C16AllSexNon-Māori</v>
      </c>
      <c r="B3700" s="42" t="s">
        <v>2</v>
      </c>
      <c r="C3700" s="43">
        <v>2008</v>
      </c>
      <c r="D3700" s="42" t="s">
        <v>39</v>
      </c>
      <c r="E3700" s="42" t="s">
        <v>3</v>
      </c>
      <c r="F3700" s="42" t="s">
        <v>11</v>
      </c>
      <c r="G3700" s="43">
        <v>306</v>
      </c>
      <c r="H3700" s="193">
        <v>5.2</v>
      </c>
    </row>
    <row r="3701" spans="1:8" x14ac:dyDescent="0.25">
      <c r="A3701" s="25" t="str">
        <f t="shared" si="60"/>
        <v>Reg2008Stomach - C16FemaleAllEth</v>
      </c>
      <c r="B3701" s="42" t="s">
        <v>2</v>
      </c>
      <c r="C3701" s="43">
        <v>2008</v>
      </c>
      <c r="D3701" s="42" t="s">
        <v>39</v>
      </c>
      <c r="E3701" s="42" t="s">
        <v>4</v>
      </c>
      <c r="F3701" s="42" t="s">
        <v>12</v>
      </c>
      <c r="G3701" s="43">
        <v>128</v>
      </c>
      <c r="H3701" s="193">
        <v>3.8</v>
      </c>
    </row>
    <row r="3702" spans="1:8" x14ac:dyDescent="0.25">
      <c r="A3702" s="25" t="str">
        <f t="shared" si="60"/>
        <v>Reg2008Stomach - C16FemaleMāori</v>
      </c>
      <c r="B3702" s="42" t="s">
        <v>2</v>
      </c>
      <c r="C3702" s="43">
        <v>2008</v>
      </c>
      <c r="D3702" s="42" t="s">
        <v>39</v>
      </c>
      <c r="E3702" s="42" t="s">
        <v>4</v>
      </c>
      <c r="F3702" s="42" t="s">
        <v>10</v>
      </c>
      <c r="G3702" s="43">
        <v>28</v>
      </c>
      <c r="H3702" s="193">
        <v>12.3</v>
      </c>
    </row>
    <row r="3703" spans="1:8" x14ac:dyDescent="0.25">
      <c r="A3703" s="25" t="str">
        <f t="shared" si="60"/>
        <v>Reg2008Stomach - C16FemaleNon-Māori</v>
      </c>
      <c r="B3703" s="42" t="s">
        <v>2</v>
      </c>
      <c r="C3703" s="43">
        <v>2008</v>
      </c>
      <c r="D3703" s="42" t="s">
        <v>39</v>
      </c>
      <c r="E3703" s="42" t="s">
        <v>4</v>
      </c>
      <c r="F3703" s="42" t="s">
        <v>11</v>
      </c>
      <c r="G3703" s="43">
        <v>100</v>
      </c>
      <c r="H3703" s="193">
        <v>3</v>
      </c>
    </row>
    <row r="3704" spans="1:8" x14ac:dyDescent="0.25">
      <c r="A3704" s="25" t="str">
        <f t="shared" si="60"/>
        <v>Reg2008Stomach - C16MaleAllEth</v>
      </c>
      <c r="B3704" s="42" t="s">
        <v>2</v>
      </c>
      <c r="C3704" s="43">
        <v>2008</v>
      </c>
      <c r="D3704" s="42" t="s">
        <v>39</v>
      </c>
      <c r="E3704" s="42" t="s">
        <v>5</v>
      </c>
      <c r="F3704" s="42" t="s">
        <v>12</v>
      </c>
      <c r="G3704" s="43">
        <v>243</v>
      </c>
      <c r="H3704" s="193">
        <v>8.6999999999999993</v>
      </c>
    </row>
    <row r="3705" spans="1:8" x14ac:dyDescent="0.25">
      <c r="A3705" s="25" t="str">
        <f t="shared" si="60"/>
        <v>Reg2008Stomach - C16MaleMāori</v>
      </c>
      <c r="B3705" s="42" t="s">
        <v>2</v>
      </c>
      <c r="C3705" s="43">
        <v>2008</v>
      </c>
      <c r="D3705" s="42" t="s">
        <v>39</v>
      </c>
      <c r="E3705" s="42" t="s">
        <v>5</v>
      </c>
      <c r="F3705" s="42" t="s">
        <v>10</v>
      </c>
      <c r="G3705" s="43">
        <v>37</v>
      </c>
      <c r="H3705" s="193">
        <v>17.899999999999999</v>
      </c>
    </row>
    <row r="3706" spans="1:8" x14ac:dyDescent="0.25">
      <c r="A3706" s="25" t="str">
        <f t="shared" si="60"/>
        <v>Reg2008Stomach - C16MaleNon-Māori</v>
      </c>
      <c r="B3706" s="42" t="s">
        <v>2</v>
      </c>
      <c r="C3706" s="43">
        <v>2008</v>
      </c>
      <c r="D3706" s="42" t="s">
        <v>39</v>
      </c>
      <c r="E3706" s="42" t="s">
        <v>5</v>
      </c>
      <c r="F3706" s="42" t="s">
        <v>11</v>
      </c>
      <c r="G3706" s="43">
        <v>206</v>
      </c>
      <c r="H3706" s="193">
        <v>7.7</v>
      </c>
    </row>
    <row r="3707" spans="1:8" x14ac:dyDescent="0.25">
      <c r="A3707" s="25" t="str">
        <f t="shared" si="60"/>
        <v>Reg2008Small intestine - C17AllSexAllEth</v>
      </c>
      <c r="B3707" s="42" t="s">
        <v>2</v>
      </c>
      <c r="C3707" s="43">
        <v>2008</v>
      </c>
      <c r="D3707" s="42" t="s">
        <v>252</v>
      </c>
      <c r="E3707" s="42" t="s">
        <v>3</v>
      </c>
      <c r="F3707" s="42" t="s">
        <v>12</v>
      </c>
      <c r="G3707" s="43">
        <v>77</v>
      </c>
      <c r="H3707" s="193">
        <v>1.3</v>
      </c>
    </row>
    <row r="3708" spans="1:8" x14ac:dyDescent="0.25">
      <c r="A3708" s="25" t="str">
        <f t="shared" si="60"/>
        <v>Reg2008Small intestine - C17AllSexMāori</v>
      </c>
      <c r="B3708" s="42" t="s">
        <v>2</v>
      </c>
      <c r="C3708" s="43">
        <v>2008</v>
      </c>
      <c r="D3708" s="42" t="s">
        <v>252</v>
      </c>
      <c r="E3708" s="42" t="s">
        <v>3</v>
      </c>
      <c r="F3708" s="42" t="s">
        <v>10</v>
      </c>
      <c r="G3708" s="43">
        <v>10</v>
      </c>
      <c r="H3708" s="193">
        <v>2</v>
      </c>
    </row>
    <row r="3709" spans="1:8" x14ac:dyDescent="0.25">
      <c r="A3709" s="25" t="str">
        <f t="shared" si="60"/>
        <v>Reg2008Small intestine - C17AllSexNon-Māori</v>
      </c>
      <c r="B3709" s="42" t="s">
        <v>2</v>
      </c>
      <c r="C3709" s="43">
        <v>2008</v>
      </c>
      <c r="D3709" s="42" t="s">
        <v>252</v>
      </c>
      <c r="E3709" s="42" t="s">
        <v>3</v>
      </c>
      <c r="F3709" s="42" t="s">
        <v>11</v>
      </c>
      <c r="G3709" s="43">
        <v>67</v>
      </c>
      <c r="H3709" s="193">
        <v>1.2</v>
      </c>
    </row>
    <row r="3710" spans="1:8" x14ac:dyDescent="0.25">
      <c r="A3710" s="25" t="str">
        <f t="shared" si="60"/>
        <v>Reg2008Small intestine - C17FemaleAllEth</v>
      </c>
      <c r="B3710" s="42" t="s">
        <v>2</v>
      </c>
      <c r="C3710" s="43">
        <v>2008</v>
      </c>
      <c r="D3710" s="42" t="s">
        <v>252</v>
      </c>
      <c r="E3710" s="42" t="s">
        <v>4</v>
      </c>
      <c r="F3710" s="42" t="s">
        <v>12</v>
      </c>
      <c r="G3710" s="43">
        <v>36</v>
      </c>
      <c r="H3710" s="193">
        <v>1</v>
      </c>
    </row>
    <row r="3711" spans="1:8" x14ac:dyDescent="0.25">
      <c r="A3711" s="25" t="str">
        <f t="shared" si="60"/>
        <v>Reg2008Small intestine - C17FemaleMāori</v>
      </c>
      <c r="B3711" s="42" t="s">
        <v>2</v>
      </c>
      <c r="C3711" s="43">
        <v>2008</v>
      </c>
      <c r="D3711" s="42" t="s">
        <v>252</v>
      </c>
      <c r="E3711" s="42" t="s">
        <v>4</v>
      </c>
      <c r="F3711" s="42" t="s">
        <v>10</v>
      </c>
      <c r="G3711" s="43">
        <v>4</v>
      </c>
      <c r="H3711" s="193">
        <v>1.3</v>
      </c>
    </row>
    <row r="3712" spans="1:8" x14ac:dyDescent="0.25">
      <c r="A3712" s="25" t="str">
        <f t="shared" si="60"/>
        <v>Reg2008Small intestine - C17FemaleNon-Māori</v>
      </c>
      <c r="B3712" s="42" t="s">
        <v>2</v>
      </c>
      <c r="C3712" s="43">
        <v>2008</v>
      </c>
      <c r="D3712" s="42" t="s">
        <v>252</v>
      </c>
      <c r="E3712" s="42" t="s">
        <v>4</v>
      </c>
      <c r="F3712" s="42" t="s">
        <v>11</v>
      </c>
      <c r="G3712" s="43">
        <v>32</v>
      </c>
      <c r="H3712" s="193">
        <v>0.9</v>
      </c>
    </row>
    <row r="3713" spans="1:8" x14ac:dyDescent="0.25">
      <c r="A3713" s="25" t="str">
        <f t="shared" si="60"/>
        <v>Reg2008Small intestine - C17MaleAllEth</v>
      </c>
      <c r="B3713" s="42" t="s">
        <v>2</v>
      </c>
      <c r="C3713" s="43">
        <v>2008</v>
      </c>
      <c r="D3713" s="42" t="s">
        <v>252</v>
      </c>
      <c r="E3713" s="42" t="s">
        <v>5</v>
      </c>
      <c r="F3713" s="42" t="s">
        <v>12</v>
      </c>
      <c r="G3713" s="43">
        <v>41</v>
      </c>
      <c r="H3713" s="193">
        <v>1.5</v>
      </c>
    </row>
    <row r="3714" spans="1:8" x14ac:dyDescent="0.25">
      <c r="A3714" s="25" t="str">
        <f t="shared" si="60"/>
        <v>Reg2008Small intestine - C17MaleMāori</v>
      </c>
      <c r="B3714" s="42" t="s">
        <v>2</v>
      </c>
      <c r="C3714" s="43">
        <v>2008</v>
      </c>
      <c r="D3714" s="42" t="s">
        <v>252</v>
      </c>
      <c r="E3714" s="42" t="s">
        <v>5</v>
      </c>
      <c r="F3714" s="42" t="s">
        <v>10</v>
      </c>
      <c r="G3714" s="43">
        <v>6</v>
      </c>
      <c r="H3714" s="193">
        <v>2.9</v>
      </c>
    </row>
    <row r="3715" spans="1:8" x14ac:dyDescent="0.25">
      <c r="A3715" s="25" t="str">
        <f t="shared" si="60"/>
        <v>Reg2008Small intestine - C17MaleNon-Māori</v>
      </c>
      <c r="B3715" s="42" t="s">
        <v>2</v>
      </c>
      <c r="C3715" s="43">
        <v>2008</v>
      </c>
      <c r="D3715" s="42" t="s">
        <v>252</v>
      </c>
      <c r="E3715" s="42" t="s">
        <v>5</v>
      </c>
      <c r="F3715" s="42" t="s">
        <v>11</v>
      </c>
      <c r="G3715" s="43">
        <v>35</v>
      </c>
      <c r="H3715" s="193">
        <v>1.4</v>
      </c>
    </row>
    <row r="3716" spans="1:8" x14ac:dyDescent="0.25">
      <c r="A3716" s="25" t="str">
        <f t="shared" si="60"/>
        <v>Reg2008Colorectal - C18-C21AllSexAllEth</v>
      </c>
      <c r="B3716" s="42" t="s">
        <v>2</v>
      </c>
      <c r="C3716" s="43">
        <v>2008</v>
      </c>
      <c r="D3716" s="42" t="s">
        <v>253</v>
      </c>
      <c r="E3716" s="42" t="s">
        <v>3</v>
      </c>
      <c r="F3716" s="42" t="s">
        <v>12</v>
      </c>
      <c r="G3716" s="43">
        <v>2801</v>
      </c>
      <c r="H3716" s="193">
        <v>44.5</v>
      </c>
    </row>
    <row r="3717" spans="1:8" x14ac:dyDescent="0.25">
      <c r="A3717" s="25" t="str">
        <f t="shared" si="60"/>
        <v>Reg2008Colorectal - C18-C21AllSexMāori</v>
      </c>
      <c r="B3717" s="42" t="s">
        <v>2</v>
      </c>
      <c r="C3717" s="43">
        <v>2008</v>
      </c>
      <c r="D3717" s="42" t="s">
        <v>253</v>
      </c>
      <c r="E3717" s="42" t="s">
        <v>3</v>
      </c>
      <c r="F3717" s="42" t="s">
        <v>10</v>
      </c>
      <c r="G3717" s="43">
        <v>121</v>
      </c>
      <c r="H3717" s="193">
        <v>29.3</v>
      </c>
    </row>
    <row r="3718" spans="1:8" x14ac:dyDescent="0.25">
      <c r="A3718" s="25" t="str">
        <f t="shared" si="60"/>
        <v>Reg2008Colorectal - C18-C21AllSexNon-Māori</v>
      </c>
      <c r="B3718" s="42" t="s">
        <v>2</v>
      </c>
      <c r="C3718" s="43">
        <v>2008</v>
      </c>
      <c r="D3718" s="42" t="s">
        <v>253</v>
      </c>
      <c r="E3718" s="42" t="s">
        <v>3</v>
      </c>
      <c r="F3718" s="42" t="s">
        <v>11</v>
      </c>
      <c r="G3718" s="43">
        <v>2680</v>
      </c>
      <c r="H3718" s="193">
        <v>45.4</v>
      </c>
    </row>
    <row r="3719" spans="1:8" x14ac:dyDescent="0.25">
      <c r="A3719" s="25" t="str">
        <f t="shared" si="60"/>
        <v>Reg2008Colorectal - C18-C21FemaleAllEth</v>
      </c>
      <c r="B3719" s="42" t="s">
        <v>2</v>
      </c>
      <c r="C3719" s="43">
        <v>2008</v>
      </c>
      <c r="D3719" s="42" t="s">
        <v>253</v>
      </c>
      <c r="E3719" s="42" t="s">
        <v>4</v>
      </c>
      <c r="F3719" s="42" t="s">
        <v>12</v>
      </c>
      <c r="G3719" s="43">
        <v>1360</v>
      </c>
      <c r="H3719" s="193">
        <v>39.799999999999997</v>
      </c>
    </row>
    <row r="3720" spans="1:8" x14ac:dyDescent="0.25">
      <c r="A3720" s="25" t="str">
        <f t="shared" si="60"/>
        <v>Reg2008Colorectal - C18-C21FemaleMāori</v>
      </c>
      <c r="B3720" s="42" t="s">
        <v>2</v>
      </c>
      <c r="C3720" s="43">
        <v>2008</v>
      </c>
      <c r="D3720" s="42" t="s">
        <v>253</v>
      </c>
      <c r="E3720" s="42" t="s">
        <v>4</v>
      </c>
      <c r="F3720" s="42" t="s">
        <v>10</v>
      </c>
      <c r="G3720" s="43">
        <v>55</v>
      </c>
      <c r="H3720" s="193">
        <v>23.5</v>
      </c>
    </row>
    <row r="3721" spans="1:8" x14ac:dyDescent="0.25">
      <c r="A3721" s="25" t="str">
        <f t="shared" si="60"/>
        <v>Reg2008Colorectal - C18-C21FemaleNon-Māori</v>
      </c>
      <c r="B3721" s="42" t="s">
        <v>2</v>
      </c>
      <c r="C3721" s="43">
        <v>2008</v>
      </c>
      <c r="D3721" s="42" t="s">
        <v>253</v>
      </c>
      <c r="E3721" s="42" t="s">
        <v>4</v>
      </c>
      <c r="F3721" s="42" t="s">
        <v>11</v>
      </c>
      <c r="G3721" s="43">
        <v>1305</v>
      </c>
      <c r="H3721" s="193">
        <v>40.799999999999997</v>
      </c>
    </row>
    <row r="3722" spans="1:8" x14ac:dyDescent="0.25">
      <c r="A3722" s="25" t="str">
        <f t="shared" si="60"/>
        <v>Reg2008Colorectal - C18-C21MaleAllEth</v>
      </c>
      <c r="B3722" s="42" t="s">
        <v>2</v>
      </c>
      <c r="C3722" s="43">
        <v>2008</v>
      </c>
      <c r="D3722" s="42" t="s">
        <v>253</v>
      </c>
      <c r="E3722" s="42" t="s">
        <v>5</v>
      </c>
      <c r="F3722" s="42" t="s">
        <v>12</v>
      </c>
      <c r="G3722" s="43">
        <v>1441</v>
      </c>
      <c r="H3722" s="193">
        <v>50</v>
      </c>
    </row>
    <row r="3723" spans="1:8" x14ac:dyDescent="0.25">
      <c r="A3723" s="25" t="str">
        <f t="shared" si="60"/>
        <v>Reg2008Colorectal - C18-C21MaleMāori</v>
      </c>
      <c r="B3723" s="42" t="s">
        <v>2</v>
      </c>
      <c r="C3723" s="43">
        <v>2008</v>
      </c>
      <c r="D3723" s="42" t="s">
        <v>253</v>
      </c>
      <c r="E3723" s="42" t="s">
        <v>5</v>
      </c>
      <c r="F3723" s="42" t="s">
        <v>10</v>
      </c>
      <c r="G3723" s="43">
        <v>66</v>
      </c>
      <c r="H3723" s="193">
        <v>36.9</v>
      </c>
    </row>
    <row r="3724" spans="1:8" x14ac:dyDescent="0.25">
      <c r="A3724" s="25" t="str">
        <f t="shared" si="60"/>
        <v>Reg2008Colorectal - C18-C21MaleNon-Māori</v>
      </c>
      <c r="B3724" s="42" t="s">
        <v>2</v>
      </c>
      <c r="C3724" s="43">
        <v>2008</v>
      </c>
      <c r="D3724" s="42" t="s">
        <v>253</v>
      </c>
      <c r="E3724" s="42" t="s">
        <v>5</v>
      </c>
      <c r="F3724" s="42" t="s">
        <v>11</v>
      </c>
      <c r="G3724" s="43">
        <v>1375</v>
      </c>
      <c r="H3724" s="193">
        <v>50.8</v>
      </c>
    </row>
    <row r="3725" spans="1:8" x14ac:dyDescent="0.25">
      <c r="A3725" s="25" t="str">
        <f t="shared" si="60"/>
        <v>Reg2008Colon, rectum and rectosigmoid junction - C18-C20AllSexAllEth</v>
      </c>
      <c r="B3725" s="42" t="s">
        <v>2</v>
      </c>
      <c r="C3725" s="43">
        <v>2008</v>
      </c>
      <c r="D3725" s="42" t="s">
        <v>1567</v>
      </c>
      <c r="E3725" s="42" t="s">
        <v>3</v>
      </c>
      <c r="F3725" s="42" t="s">
        <v>12</v>
      </c>
      <c r="G3725" s="43">
        <v>2754</v>
      </c>
      <c r="H3725" s="193">
        <v>43.7</v>
      </c>
    </row>
    <row r="3726" spans="1:8" x14ac:dyDescent="0.25">
      <c r="A3726" s="25" t="str">
        <f t="shared" si="60"/>
        <v>Reg2008Colon, rectum and rectosigmoid junction - C18-C20AllSexMāori</v>
      </c>
      <c r="B3726" s="42" t="s">
        <v>2</v>
      </c>
      <c r="C3726" s="43">
        <v>2008</v>
      </c>
      <c r="D3726" s="42" t="s">
        <v>1567</v>
      </c>
      <c r="E3726" s="42" t="s">
        <v>3</v>
      </c>
      <c r="F3726" s="42" t="s">
        <v>10</v>
      </c>
      <c r="G3726" s="43">
        <v>119</v>
      </c>
      <c r="H3726" s="193">
        <v>28.9</v>
      </c>
    </row>
    <row r="3727" spans="1:8" x14ac:dyDescent="0.25">
      <c r="A3727" s="25" t="str">
        <f t="shared" si="60"/>
        <v>Reg2008Colon, rectum and rectosigmoid junction - C18-C20AllSexNon-Māori</v>
      </c>
      <c r="B3727" s="42" t="s">
        <v>2</v>
      </c>
      <c r="C3727" s="43">
        <v>2008</v>
      </c>
      <c r="D3727" s="42" t="s">
        <v>1567</v>
      </c>
      <c r="E3727" s="42" t="s">
        <v>3</v>
      </c>
      <c r="F3727" s="42" t="s">
        <v>11</v>
      </c>
      <c r="G3727" s="43">
        <v>2635</v>
      </c>
      <c r="H3727" s="193">
        <v>44.6</v>
      </c>
    </row>
    <row r="3728" spans="1:8" x14ac:dyDescent="0.25">
      <c r="A3728" s="25" t="str">
        <f t="shared" si="60"/>
        <v>Reg2008Colon, rectum and rectosigmoid junction - C18-C20FemaleAllEth</v>
      </c>
      <c r="B3728" s="42" t="s">
        <v>2</v>
      </c>
      <c r="C3728" s="43">
        <v>2008</v>
      </c>
      <c r="D3728" s="42" t="s">
        <v>1567</v>
      </c>
      <c r="E3728" s="42" t="s">
        <v>4</v>
      </c>
      <c r="F3728" s="42" t="s">
        <v>12</v>
      </c>
      <c r="G3728" s="43">
        <v>1329</v>
      </c>
      <c r="H3728" s="193">
        <v>38.700000000000003</v>
      </c>
    </row>
    <row r="3729" spans="1:8" x14ac:dyDescent="0.25">
      <c r="A3729" s="25" t="str">
        <f t="shared" si="60"/>
        <v>Reg2008Colon, rectum and rectosigmoid junction - C18-C20FemaleMāori</v>
      </c>
      <c r="B3729" s="42" t="s">
        <v>2</v>
      </c>
      <c r="C3729" s="43">
        <v>2008</v>
      </c>
      <c r="D3729" s="42" t="s">
        <v>1567</v>
      </c>
      <c r="E3729" s="42" t="s">
        <v>4</v>
      </c>
      <c r="F3729" s="42" t="s">
        <v>10</v>
      </c>
      <c r="G3729" s="43">
        <v>53</v>
      </c>
      <c r="H3729" s="193">
        <v>22.8</v>
      </c>
    </row>
    <row r="3730" spans="1:8" x14ac:dyDescent="0.25">
      <c r="A3730" s="25" t="str">
        <f t="shared" si="60"/>
        <v>Reg2008Colon, rectum and rectosigmoid junction - C18-C20FemaleNon-Māori</v>
      </c>
      <c r="B3730" s="42" t="s">
        <v>2</v>
      </c>
      <c r="C3730" s="43">
        <v>2008</v>
      </c>
      <c r="D3730" s="42" t="s">
        <v>1567</v>
      </c>
      <c r="E3730" s="42" t="s">
        <v>4</v>
      </c>
      <c r="F3730" s="42" t="s">
        <v>11</v>
      </c>
      <c r="G3730" s="43">
        <v>1276</v>
      </c>
      <c r="H3730" s="193">
        <v>39.700000000000003</v>
      </c>
    </row>
    <row r="3731" spans="1:8" x14ac:dyDescent="0.25">
      <c r="A3731" s="25" t="str">
        <f t="shared" si="60"/>
        <v>Reg2008Colon, rectum and rectosigmoid junction - C18-C20MaleAllEth</v>
      </c>
      <c r="B3731" s="42" t="s">
        <v>2</v>
      </c>
      <c r="C3731" s="43">
        <v>2008</v>
      </c>
      <c r="D3731" s="42" t="s">
        <v>1567</v>
      </c>
      <c r="E3731" s="42" t="s">
        <v>5</v>
      </c>
      <c r="F3731" s="42" t="s">
        <v>12</v>
      </c>
      <c r="G3731" s="43">
        <v>1425</v>
      </c>
      <c r="H3731" s="193">
        <v>49.4</v>
      </c>
    </row>
    <row r="3732" spans="1:8" x14ac:dyDescent="0.25">
      <c r="A3732" s="25" t="str">
        <f t="shared" si="60"/>
        <v>Reg2008Colon, rectum and rectosigmoid junction - C18-C20MaleMāori</v>
      </c>
      <c r="B3732" s="42" t="s">
        <v>2</v>
      </c>
      <c r="C3732" s="43">
        <v>2008</v>
      </c>
      <c r="D3732" s="42" t="s">
        <v>1567</v>
      </c>
      <c r="E3732" s="42" t="s">
        <v>5</v>
      </c>
      <c r="F3732" s="42" t="s">
        <v>10</v>
      </c>
      <c r="G3732" s="43">
        <v>66</v>
      </c>
      <c r="H3732" s="193">
        <v>36.9</v>
      </c>
    </row>
    <row r="3733" spans="1:8" x14ac:dyDescent="0.25">
      <c r="A3733" s="25" t="str">
        <f t="shared" si="60"/>
        <v>Reg2008Colon, rectum and rectosigmoid junction - C18-C20MaleNon-Māori</v>
      </c>
      <c r="B3733" s="42" t="s">
        <v>2</v>
      </c>
      <c r="C3733" s="43">
        <v>2008</v>
      </c>
      <c r="D3733" s="42" t="s">
        <v>1567</v>
      </c>
      <c r="E3733" s="42" t="s">
        <v>5</v>
      </c>
      <c r="F3733" s="42" t="s">
        <v>11</v>
      </c>
      <c r="G3733" s="43">
        <v>1359</v>
      </c>
      <c r="H3733" s="193">
        <v>50.2</v>
      </c>
    </row>
    <row r="3734" spans="1:8" x14ac:dyDescent="0.25">
      <c r="A3734" s="25" t="str">
        <f t="shared" si="60"/>
        <v>Reg2008Anus - C21AllSexAllEth</v>
      </c>
      <c r="B3734" s="42" t="s">
        <v>2</v>
      </c>
      <c r="C3734" s="43">
        <v>2008</v>
      </c>
      <c r="D3734" s="42" t="s">
        <v>18</v>
      </c>
      <c r="E3734" s="42" t="s">
        <v>3</v>
      </c>
      <c r="F3734" s="42" t="s">
        <v>12</v>
      </c>
      <c r="G3734" s="43">
        <v>47</v>
      </c>
      <c r="H3734" s="193">
        <v>0.8</v>
      </c>
    </row>
    <row r="3735" spans="1:8" x14ac:dyDescent="0.25">
      <c r="A3735" s="25" t="str">
        <f t="shared" si="60"/>
        <v>Reg2008Anus - C21AllSexMāori</v>
      </c>
      <c r="B3735" s="42" t="s">
        <v>2</v>
      </c>
      <c r="C3735" s="43">
        <v>2008</v>
      </c>
      <c r="D3735" s="42" t="s">
        <v>18</v>
      </c>
      <c r="E3735" s="42" t="s">
        <v>3</v>
      </c>
      <c r="F3735" s="42" t="s">
        <v>10</v>
      </c>
      <c r="G3735" s="43">
        <v>2</v>
      </c>
      <c r="H3735" s="193">
        <v>0.4</v>
      </c>
    </row>
    <row r="3736" spans="1:8" x14ac:dyDescent="0.25">
      <c r="A3736" s="25" t="str">
        <f t="shared" si="60"/>
        <v>Reg2008Anus - C21AllSexNon-Māori</v>
      </c>
      <c r="B3736" s="42" t="s">
        <v>2</v>
      </c>
      <c r="C3736" s="43">
        <v>2008</v>
      </c>
      <c r="D3736" s="42" t="s">
        <v>18</v>
      </c>
      <c r="E3736" s="42" t="s">
        <v>3</v>
      </c>
      <c r="F3736" s="42" t="s">
        <v>11</v>
      </c>
      <c r="G3736" s="43">
        <v>45</v>
      </c>
      <c r="H3736" s="193">
        <v>0.9</v>
      </c>
    </row>
    <row r="3737" spans="1:8" x14ac:dyDescent="0.25">
      <c r="A3737" s="25" t="str">
        <f t="shared" si="60"/>
        <v>Reg2008Anus - C21FemaleAllEth</v>
      </c>
      <c r="B3737" s="42" t="s">
        <v>2</v>
      </c>
      <c r="C3737" s="43">
        <v>2008</v>
      </c>
      <c r="D3737" s="42" t="s">
        <v>18</v>
      </c>
      <c r="E3737" s="42" t="s">
        <v>4</v>
      </c>
      <c r="F3737" s="42" t="s">
        <v>12</v>
      </c>
      <c r="G3737" s="43">
        <v>31</v>
      </c>
      <c r="H3737" s="193">
        <v>1.1000000000000001</v>
      </c>
    </row>
    <row r="3738" spans="1:8" x14ac:dyDescent="0.25">
      <c r="A3738" s="25" t="str">
        <f t="shared" si="60"/>
        <v>Reg2008Anus - C21FemaleMāori</v>
      </c>
      <c r="B3738" s="42" t="s">
        <v>2</v>
      </c>
      <c r="C3738" s="43">
        <v>2008</v>
      </c>
      <c r="D3738" s="42" t="s">
        <v>18</v>
      </c>
      <c r="E3738" s="42" t="s">
        <v>4</v>
      </c>
      <c r="F3738" s="42" t="s">
        <v>10</v>
      </c>
      <c r="G3738" s="43">
        <v>2</v>
      </c>
      <c r="H3738" s="193">
        <v>0.7</v>
      </c>
    </row>
    <row r="3739" spans="1:8" x14ac:dyDescent="0.25">
      <c r="A3739" s="25" t="str">
        <f t="shared" si="60"/>
        <v>Reg2008Anus - C21FemaleNon-Māori</v>
      </c>
      <c r="B3739" s="42" t="s">
        <v>2</v>
      </c>
      <c r="C3739" s="43">
        <v>2008</v>
      </c>
      <c r="D3739" s="42" t="s">
        <v>18</v>
      </c>
      <c r="E3739" s="42" t="s">
        <v>4</v>
      </c>
      <c r="F3739" s="42" t="s">
        <v>11</v>
      </c>
      <c r="G3739" s="43">
        <v>29</v>
      </c>
      <c r="H3739" s="193">
        <v>1.1000000000000001</v>
      </c>
    </row>
    <row r="3740" spans="1:8" x14ac:dyDescent="0.25">
      <c r="A3740" s="25" t="str">
        <f t="shared" si="60"/>
        <v>Reg2008Anus - C21MaleAllEth</v>
      </c>
      <c r="B3740" s="42" t="s">
        <v>2</v>
      </c>
      <c r="C3740" s="43">
        <v>2008</v>
      </c>
      <c r="D3740" s="42" t="s">
        <v>18</v>
      </c>
      <c r="E3740" s="42" t="s">
        <v>5</v>
      </c>
      <c r="F3740" s="42" t="s">
        <v>12</v>
      </c>
      <c r="G3740" s="43">
        <v>16</v>
      </c>
      <c r="H3740" s="193">
        <v>0.6</v>
      </c>
    </row>
    <row r="3741" spans="1:8" x14ac:dyDescent="0.25">
      <c r="A3741" s="25" t="str">
        <f t="shared" si="60"/>
        <v>Reg2008Anus - C21MaleMāori</v>
      </c>
      <c r="B3741" s="42" t="s">
        <v>2</v>
      </c>
      <c r="C3741" s="43">
        <v>2008</v>
      </c>
      <c r="D3741" s="42" t="s">
        <v>18</v>
      </c>
      <c r="E3741" s="42" t="s">
        <v>5</v>
      </c>
      <c r="F3741" s="42" t="s">
        <v>10</v>
      </c>
      <c r="G3741" s="43">
        <v>0</v>
      </c>
      <c r="H3741" s="193">
        <v>0</v>
      </c>
    </row>
    <row r="3742" spans="1:8" x14ac:dyDescent="0.25">
      <c r="A3742" s="25" t="str">
        <f t="shared" si="60"/>
        <v>Reg2008Anus - C21MaleNon-Māori</v>
      </c>
      <c r="B3742" s="42" t="s">
        <v>2</v>
      </c>
      <c r="C3742" s="43">
        <v>2008</v>
      </c>
      <c r="D3742" s="42" t="s">
        <v>18</v>
      </c>
      <c r="E3742" s="42" t="s">
        <v>5</v>
      </c>
      <c r="F3742" s="42" t="s">
        <v>11</v>
      </c>
      <c r="G3742" s="43">
        <v>16</v>
      </c>
      <c r="H3742" s="193">
        <v>0.6</v>
      </c>
    </row>
    <row r="3743" spans="1:8" x14ac:dyDescent="0.25">
      <c r="A3743" s="25" t="str">
        <f t="shared" si="60"/>
        <v>Reg2008Liver - C22AllSexAllEth</v>
      </c>
      <c r="B3743" s="42" t="s">
        <v>2</v>
      </c>
      <c r="C3743" s="43">
        <v>2008</v>
      </c>
      <c r="D3743" s="42" t="s">
        <v>254</v>
      </c>
      <c r="E3743" s="42" t="s">
        <v>3</v>
      </c>
      <c r="F3743" s="42" t="s">
        <v>12</v>
      </c>
      <c r="G3743" s="43">
        <v>233</v>
      </c>
      <c r="H3743" s="193">
        <v>3.9</v>
      </c>
    </row>
    <row r="3744" spans="1:8" x14ac:dyDescent="0.25">
      <c r="A3744" s="25" t="str">
        <f t="shared" si="60"/>
        <v>Reg2008Liver - C22AllSexMāori</v>
      </c>
      <c r="B3744" s="42" t="s">
        <v>2</v>
      </c>
      <c r="C3744" s="43">
        <v>2008</v>
      </c>
      <c r="D3744" s="42" t="s">
        <v>254</v>
      </c>
      <c r="E3744" s="42" t="s">
        <v>3</v>
      </c>
      <c r="F3744" s="42" t="s">
        <v>10</v>
      </c>
      <c r="G3744" s="43">
        <v>40</v>
      </c>
      <c r="H3744" s="193">
        <v>8.8000000000000007</v>
      </c>
    </row>
    <row r="3745" spans="1:8" x14ac:dyDescent="0.25">
      <c r="A3745" s="25" t="str">
        <f t="shared" si="60"/>
        <v>Reg2008Liver - C22AllSexNon-Māori</v>
      </c>
      <c r="B3745" s="42" t="s">
        <v>2</v>
      </c>
      <c r="C3745" s="43">
        <v>2008</v>
      </c>
      <c r="D3745" s="42" t="s">
        <v>254</v>
      </c>
      <c r="E3745" s="42" t="s">
        <v>3</v>
      </c>
      <c r="F3745" s="42" t="s">
        <v>11</v>
      </c>
      <c r="G3745" s="43">
        <v>193</v>
      </c>
      <c r="H3745" s="193">
        <v>3.4</v>
      </c>
    </row>
    <row r="3746" spans="1:8" x14ac:dyDescent="0.25">
      <c r="A3746" s="25" t="str">
        <f t="shared" si="60"/>
        <v>Reg2008Liver - C22FemaleAllEth</v>
      </c>
      <c r="B3746" s="42" t="s">
        <v>2</v>
      </c>
      <c r="C3746" s="43">
        <v>2008</v>
      </c>
      <c r="D3746" s="42" t="s">
        <v>254</v>
      </c>
      <c r="E3746" s="42" t="s">
        <v>4</v>
      </c>
      <c r="F3746" s="42" t="s">
        <v>12</v>
      </c>
      <c r="G3746" s="43">
        <v>77</v>
      </c>
      <c r="H3746" s="193">
        <v>2.2999999999999998</v>
      </c>
    </row>
    <row r="3747" spans="1:8" x14ac:dyDescent="0.25">
      <c r="A3747" s="25" t="str">
        <f t="shared" si="60"/>
        <v>Reg2008Liver - C22FemaleMāori</v>
      </c>
      <c r="B3747" s="42" t="s">
        <v>2</v>
      </c>
      <c r="C3747" s="43">
        <v>2008</v>
      </c>
      <c r="D3747" s="42" t="s">
        <v>254</v>
      </c>
      <c r="E3747" s="42" t="s">
        <v>4</v>
      </c>
      <c r="F3747" s="42" t="s">
        <v>10</v>
      </c>
      <c r="G3747" s="43">
        <v>9</v>
      </c>
      <c r="H3747" s="193">
        <v>4.3</v>
      </c>
    </row>
    <row r="3748" spans="1:8" x14ac:dyDescent="0.25">
      <c r="A3748" s="25" t="str">
        <f t="shared" si="60"/>
        <v>Reg2008Liver - C22FemaleNon-Māori</v>
      </c>
      <c r="B3748" s="42" t="s">
        <v>2</v>
      </c>
      <c r="C3748" s="43">
        <v>2008</v>
      </c>
      <c r="D3748" s="42" t="s">
        <v>254</v>
      </c>
      <c r="E3748" s="42" t="s">
        <v>4</v>
      </c>
      <c r="F3748" s="42" t="s">
        <v>11</v>
      </c>
      <c r="G3748" s="43">
        <v>68</v>
      </c>
      <c r="H3748" s="193">
        <v>2.1</v>
      </c>
    </row>
    <row r="3749" spans="1:8" x14ac:dyDescent="0.25">
      <c r="A3749" s="25" t="str">
        <f t="shared" si="60"/>
        <v>Reg2008Liver - C22MaleAllEth</v>
      </c>
      <c r="B3749" s="42" t="s">
        <v>2</v>
      </c>
      <c r="C3749" s="43">
        <v>2008</v>
      </c>
      <c r="D3749" s="42" t="s">
        <v>254</v>
      </c>
      <c r="E3749" s="42" t="s">
        <v>5</v>
      </c>
      <c r="F3749" s="42" t="s">
        <v>12</v>
      </c>
      <c r="G3749" s="43">
        <v>156</v>
      </c>
      <c r="H3749" s="193">
        <v>5.6</v>
      </c>
    </row>
    <row r="3750" spans="1:8" x14ac:dyDescent="0.25">
      <c r="A3750" s="25" t="str">
        <f t="shared" si="60"/>
        <v>Reg2008Liver - C22MaleMāori</v>
      </c>
      <c r="B3750" s="42" t="s">
        <v>2</v>
      </c>
      <c r="C3750" s="43">
        <v>2008</v>
      </c>
      <c r="D3750" s="42" t="s">
        <v>254</v>
      </c>
      <c r="E3750" s="42" t="s">
        <v>5</v>
      </c>
      <c r="F3750" s="42" t="s">
        <v>10</v>
      </c>
      <c r="G3750" s="43">
        <v>31</v>
      </c>
      <c r="H3750" s="193">
        <v>13.7</v>
      </c>
    </row>
    <row r="3751" spans="1:8" x14ac:dyDescent="0.25">
      <c r="A3751" s="25" t="str">
        <f t="shared" ref="A3751:A3814" si="61">B3751&amp;C3751&amp;D3751&amp;E3751&amp;F3751</f>
        <v>Reg2008Liver - C22MaleNon-Māori</v>
      </c>
      <c r="B3751" s="42" t="s">
        <v>2</v>
      </c>
      <c r="C3751" s="43">
        <v>2008</v>
      </c>
      <c r="D3751" s="42" t="s">
        <v>254</v>
      </c>
      <c r="E3751" s="42" t="s">
        <v>5</v>
      </c>
      <c r="F3751" s="42" t="s">
        <v>11</v>
      </c>
      <c r="G3751" s="43">
        <v>125</v>
      </c>
      <c r="H3751" s="193">
        <v>4.8</v>
      </c>
    </row>
    <row r="3752" spans="1:8" x14ac:dyDescent="0.25">
      <c r="A3752" s="25" t="str">
        <f t="shared" si="61"/>
        <v>Reg2008Gallbladder - C23AllSexAllEth</v>
      </c>
      <c r="B3752" s="42" t="s">
        <v>2</v>
      </c>
      <c r="C3752" s="43">
        <v>2008</v>
      </c>
      <c r="D3752" s="42" t="s">
        <v>23</v>
      </c>
      <c r="E3752" s="42" t="s">
        <v>3</v>
      </c>
      <c r="F3752" s="42" t="s">
        <v>12</v>
      </c>
      <c r="G3752" s="43">
        <v>52</v>
      </c>
      <c r="H3752" s="193">
        <v>0.8</v>
      </c>
    </row>
    <row r="3753" spans="1:8" x14ac:dyDescent="0.25">
      <c r="A3753" s="25" t="str">
        <f t="shared" si="61"/>
        <v>Reg2008Gallbladder - C23AllSexMāori</v>
      </c>
      <c r="B3753" s="42" t="s">
        <v>2</v>
      </c>
      <c r="C3753" s="43">
        <v>2008</v>
      </c>
      <c r="D3753" s="42" t="s">
        <v>23</v>
      </c>
      <c r="E3753" s="42" t="s">
        <v>3</v>
      </c>
      <c r="F3753" s="42" t="s">
        <v>10</v>
      </c>
      <c r="G3753" s="43">
        <v>8</v>
      </c>
      <c r="H3753" s="193">
        <v>2.1</v>
      </c>
    </row>
    <row r="3754" spans="1:8" x14ac:dyDescent="0.25">
      <c r="A3754" s="25" t="str">
        <f t="shared" si="61"/>
        <v>Reg2008Gallbladder - C23AllSexNon-Māori</v>
      </c>
      <c r="B3754" s="42" t="s">
        <v>2</v>
      </c>
      <c r="C3754" s="43">
        <v>2008</v>
      </c>
      <c r="D3754" s="42" t="s">
        <v>23</v>
      </c>
      <c r="E3754" s="42" t="s">
        <v>3</v>
      </c>
      <c r="F3754" s="42" t="s">
        <v>11</v>
      </c>
      <c r="G3754" s="43">
        <v>44</v>
      </c>
      <c r="H3754" s="193">
        <v>0.7</v>
      </c>
    </row>
    <row r="3755" spans="1:8" x14ac:dyDescent="0.25">
      <c r="A3755" s="25" t="str">
        <f t="shared" si="61"/>
        <v>Reg2008Gallbladder - C23FemaleAllEth</v>
      </c>
      <c r="B3755" s="42" t="s">
        <v>2</v>
      </c>
      <c r="C3755" s="43">
        <v>2008</v>
      </c>
      <c r="D3755" s="42" t="s">
        <v>23</v>
      </c>
      <c r="E3755" s="42" t="s">
        <v>4</v>
      </c>
      <c r="F3755" s="42" t="s">
        <v>12</v>
      </c>
      <c r="G3755" s="43">
        <v>31</v>
      </c>
      <c r="H3755" s="193">
        <v>0.9</v>
      </c>
    </row>
    <row r="3756" spans="1:8" x14ac:dyDescent="0.25">
      <c r="A3756" s="25" t="str">
        <f t="shared" si="61"/>
        <v>Reg2008Gallbladder - C23FemaleMāori</v>
      </c>
      <c r="B3756" s="42" t="s">
        <v>2</v>
      </c>
      <c r="C3756" s="43">
        <v>2008</v>
      </c>
      <c r="D3756" s="42" t="s">
        <v>23</v>
      </c>
      <c r="E3756" s="42" t="s">
        <v>4</v>
      </c>
      <c r="F3756" s="42" t="s">
        <v>10</v>
      </c>
      <c r="G3756" s="43">
        <v>4</v>
      </c>
      <c r="H3756" s="193">
        <v>2.2000000000000002</v>
      </c>
    </row>
    <row r="3757" spans="1:8" x14ac:dyDescent="0.25">
      <c r="A3757" s="25" t="str">
        <f t="shared" si="61"/>
        <v>Reg2008Gallbladder - C23FemaleNon-Māori</v>
      </c>
      <c r="B3757" s="42" t="s">
        <v>2</v>
      </c>
      <c r="C3757" s="43">
        <v>2008</v>
      </c>
      <c r="D3757" s="42" t="s">
        <v>23</v>
      </c>
      <c r="E3757" s="42" t="s">
        <v>4</v>
      </c>
      <c r="F3757" s="42" t="s">
        <v>11</v>
      </c>
      <c r="G3757" s="43">
        <v>27</v>
      </c>
      <c r="H3757" s="193">
        <v>0.8</v>
      </c>
    </row>
    <row r="3758" spans="1:8" x14ac:dyDescent="0.25">
      <c r="A3758" s="25" t="str">
        <f t="shared" si="61"/>
        <v>Reg2008Gallbladder - C23MaleAllEth</v>
      </c>
      <c r="B3758" s="42" t="s">
        <v>2</v>
      </c>
      <c r="C3758" s="43">
        <v>2008</v>
      </c>
      <c r="D3758" s="42" t="s">
        <v>23</v>
      </c>
      <c r="E3758" s="42" t="s">
        <v>5</v>
      </c>
      <c r="F3758" s="42" t="s">
        <v>12</v>
      </c>
      <c r="G3758" s="43">
        <v>21</v>
      </c>
      <c r="H3758" s="193">
        <v>0.7</v>
      </c>
    </row>
    <row r="3759" spans="1:8" x14ac:dyDescent="0.25">
      <c r="A3759" s="25" t="str">
        <f t="shared" si="61"/>
        <v>Reg2008Gallbladder - C23MaleMāori</v>
      </c>
      <c r="B3759" s="42" t="s">
        <v>2</v>
      </c>
      <c r="C3759" s="43">
        <v>2008</v>
      </c>
      <c r="D3759" s="42" t="s">
        <v>23</v>
      </c>
      <c r="E3759" s="42" t="s">
        <v>5</v>
      </c>
      <c r="F3759" s="42" t="s">
        <v>10</v>
      </c>
      <c r="G3759" s="43">
        <v>4</v>
      </c>
      <c r="H3759" s="193">
        <v>1.9</v>
      </c>
    </row>
    <row r="3760" spans="1:8" x14ac:dyDescent="0.25">
      <c r="A3760" s="25" t="str">
        <f t="shared" si="61"/>
        <v>Reg2008Gallbladder - C23MaleNon-Māori</v>
      </c>
      <c r="B3760" s="42" t="s">
        <v>2</v>
      </c>
      <c r="C3760" s="43">
        <v>2008</v>
      </c>
      <c r="D3760" s="42" t="s">
        <v>23</v>
      </c>
      <c r="E3760" s="42" t="s">
        <v>5</v>
      </c>
      <c r="F3760" s="42" t="s">
        <v>11</v>
      </c>
      <c r="G3760" s="43">
        <v>17</v>
      </c>
      <c r="H3760" s="193">
        <v>0.6</v>
      </c>
    </row>
    <row r="3761" spans="1:8" x14ac:dyDescent="0.25">
      <c r="A3761" s="25" t="str">
        <f t="shared" si="61"/>
        <v>Reg2008Other biliary tract - C24AllSexAllEth</v>
      </c>
      <c r="B3761" s="42" t="s">
        <v>2</v>
      </c>
      <c r="C3761" s="43">
        <v>2008</v>
      </c>
      <c r="D3761" s="42" t="s">
        <v>255</v>
      </c>
      <c r="E3761" s="42" t="s">
        <v>3</v>
      </c>
      <c r="F3761" s="42" t="s">
        <v>12</v>
      </c>
      <c r="G3761" s="43">
        <v>68</v>
      </c>
      <c r="H3761" s="193">
        <v>1.1000000000000001</v>
      </c>
    </row>
    <row r="3762" spans="1:8" x14ac:dyDescent="0.25">
      <c r="A3762" s="25" t="str">
        <f t="shared" si="61"/>
        <v>Reg2008Other biliary tract - C24AllSexMāori</v>
      </c>
      <c r="B3762" s="42" t="s">
        <v>2</v>
      </c>
      <c r="C3762" s="43">
        <v>2008</v>
      </c>
      <c r="D3762" s="42" t="s">
        <v>255</v>
      </c>
      <c r="E3762" s="42" t="s">
        <v>3</v>
      </c>
      <c r="F3762" s="42" t="s">
        <v>10</v>
      </c>
      <c r="G3762" s="43">
        <v>5</v>
      </c>
      <c r="H3762" s="193">
        <v>1.2</v>
      </c>
    </row>
    <row r="3763" spans="1:8" x14ac:dyDescent="0.25">
      <c r="A3763" s="25" t="str">
        <f t="shared" si="61"/>
        <v>Reg2008Other biliary tract - C24AllSexNon-Māori</v>
      </c>
      <c r="B3763" s="42" t="s">
        <v>2</v>
      </c>
      <c r="C3763" s="43">
        <v>2008</v>
      </c>
      <c r="D3763" s="42" t="s">
        <v>255</v>
      </c>
      <c r="E3763" s="42" t="s">
        <v>3</v>
      </c>
      <c r="F3763" s="42" t="s">
        <v>11</v>
      </c>
      <c r="G3763" s="43">
        <v>63</v>
      </c>
      <c r="H3763" s="193">
        <v>1</v>
      </c>
    </row>
    <row r="3764" spans="1:8" x14ac:dyDescent="0.25">
      <c r="A3764" s="25" t="str">
        <f t="shared" si="61"/>
        <v>Reg2008Other biliary tract - C24FemaleAllEth</v>
      </c>
      <c r="B3764" s="42" t="s">
        <v>2</v>
      </c>
      <c r="C3764" s="43">
        <v>2008</v>
      </c>
      <c r="D3764" s="42" t="s">
        <v>255</v>
      </c>
      <c r="E3764" s="42" t="s">
        <v>4</v>
      </c>
      <c r="F3764" s="42" t="s">
        <v>12</v>
      </c>
      <c r="G3764" s="43">
        <v>38</v>
      </c>
      <c r="H3764" s="193">
        <v>1.2</v>
      </c>
    </row>
    <row r="3765" spans="1:8" x14ac:dyDescent="0.25">
      <c r="A3765" s="25" t="str">
        <f t="shared" si="61"/>
        <v>Reg2008Other biliary tract - C24FemaleMāori</v>
      </c>
      <c r="B3765" s="42" t="s">
        <v>2</v>
      </c>
      <c r="C3765" s="43">
        <v>2008</v>
      </c>
      <c r="D3765" s="42" t="s">
        <v>255</v>
      </c>
      <c r="E3765" s="42" t="s">
        <v>4</v>
      </c>
      <c r="F3765" s="42" t="s">
        <v>10</v>
      </c>
      <c r="G3765" s="43">
        <v>2</v>
      </c>
      <c r="H3765" s="193">
        <v>0.7</v>
      </c>
    </row>
    <row r="3766" spans="1:8" x14ac:dyDescent="0.25">
      <c r="A3766" s="25" t="str">
        <f t="shared" si="61"/>
        <v>Reg2008Other biliary tract - C24FemaleNon-Māori</v>
      </c>
      <c r="B3766" s="42" t="s">
        <v>2</v>
      </c>
      <c r="C3766" s="43">
        <v>2008</v>
      </c>
      <c r="D3766" s="42" t="s">
        <v>255</v>
      </c>
      <c r="E3766" s="42" t="s">
        <v>4</v>
      </c>
      <c r="F3766" s="42" t="s">
        <v>11</v>
      </c>
      <c r="G3766" s="43">
        <v>36</v>
      </c>
      <c r="H3766" s="193">
        <v>1.2</v>
      </c>
    </row>
    <row r="3767" spans="1:8" x14ac:dyDescent="0.25">
      <c r="A3767" s="25" t="str">
        <f t="shared" si="61"/>
        <v>Reg2008Other biliary tract - C24MaleAllEth</v>
      </c>
      <c r="B3767" s="42" t="s">
        <v>2</v>
      </c>
      <c r="C3767" s="43">
        <v>2008</v>
      </c>
      <c r="D3767" s="42" t="s">
        <v>255</v>
      </c>
      <c r="E3767" s="42" t="s">
        <v>5</v>
      </c>
      <c r="F3767" s="42" t="s">
        <v>12</v>
      </c>
      <c r="G3767" s="43">
        <v>30</v>
      </c>
      <c r="H3767" s="193">
        <v>1</v>
      </c>
    </row>
    <row r="3768" spans="1:8" x14ac:dyDescent="0.25">
      <c r="A3768" s="25" t="str">
        <f t="shared" si="61"/>
        <v>Reg2008Other biliary tract - C24MaleMāori</v>
      </c>
      <c r="B3768" s="42" t="s">
        <v>2</v>
      </c>
      <c r="C3768" s="43">
        <v>2008</v>
      </c>
      <c r="D3768" s="42" t="s">
        <v>255</v>
      </c>
      <c r="E3768" s="42" t="s">
        <v>5</v>
      </c>
      <c r="F3768" s="42" t="s">
        <v>10</v>
      </c>
      <c r="G3768" s="43">
        <v>3</v>
      </c>
      <c r="H3768" s="193">
        <v>1.8</v>
      </c>
    </row>
    <row r="3769" spans="1:8" x14ac:dyDescent="0.25">
      <c r="A3769" s="25" t="str">
        <f t="shared" si="61"/>
        <v>Reg2008Other biliary tract - C24MaleNon-Māori</v>
      </c>
      <c r="B3769" s="42" t="s">
        <v>2</v>
      </c>
      <c r="C3769" s="43">
        <v>2008</v>
      </c>
      <c r="D3769" s="42" t="s">
        <v>255</v>
      </c>
      <c r="E3769" s="42" t="s">
        <v>5</v>
      </c>
      <c r="F3769" s="42" t="s">
        <v>11</v>
      </c>
      <c r="G3769" s="43">
        <v>27</v>
      </c>
      <c r="H3769" s="193">
        <v>1</v>
      </c>
    </row>
    <row r="3770" spans="1:8" x14ac:dyDescent="0.25">
      <c r="A3770" s="25" t="str">
        <f t="shared" si="61"/>
        <v>Reg2008Pancreas - C25AllSexAllEth</v>
      </c>
      <c r="B3770" s="42" t="s">
        <v>2</v>
      </c>
      <c r="C3770" s="43">
        <v>2008</v>
      </c>
      <c r="D3770" s="42" t="s">
        <v>36</v>
      </c>
      <c r="E3770" s="42" t="s">
        <v>3</v>
      </c>
      <c r="F3770" s="42" t="s">
        <v>12</v>
      </c>
      <c r="G3770" s="43">
        <v>433</v>
      </c>
      <c r="H3770" s="193">
        <v>6.9</v>
      </c>
    </row>
    <row r="3771" spans="1:8" x14ac:dyDescent="0.25">
      <c r="A3771" s="25" t="str">
        <f t="shared" si="61"/>
        <v>Reg2008Pancreas - C25AllSexMāori</v>
      </c>
      <c r="B3771" s="42" t="s">
        <v>2</v>
      </c>
      <c r="C3771" s="43">
        <v>2008</v>
      </c>
      <c r="D3771" s="42" t="s">
        <v>36</v>
      </c>
      <c r="E3771" s="42" t="s">
        <v>3</v>
      </c>
      <c r="F3771" s="42" t="s">
        <v>10</v>
      </c>
      <c r="G3771" s="43">
        <v>56</v>
      </c>
      <c r="H3771" s="193">
        <v>13.5</v>
      </c>
    </row>
    <row r="3772" spans="1:8" x14ac:dyDescent="0.25">
      <c r="A3772" s="25" t="str">
        <f t="shared" si="61"/>
        <v>Reg2008Pancreas - C25AllSexNon-Māori</v>
      </c>
      <c r="B3772" s="42" t="s">
        <v>2</v>
      </c>
      <c r="C3772" s="43">
        <v>2008</v>
      </c>
      <c r="D3772" s="42" t="s">
        <v>36</v>
      </c>
      <c r="E3772" s="42" t="s">
        <v>3</v>
      </c>
      <c r="F3772" s="42" t="s">
        <v>11</v>
      </c>
      <c r="G3772" s="43">
        <v>377</v>
      </c>
      <c r="H3772" s="193">
        <v>6.3</v>
      </c>
    </row>
    <row r="3773" spans="1:8" x14ac:dyDescent="0.25">
      <c r="A3773" s="25" t="str">
        <f t="shared" si="61"/>
        <v>Reg2008Pancreas - C25FemaleAllEth</v>
      </c>
      <c r="B3773" s="42" t="s">
        <v>2</v>
      </c>
      <c r="C3773" s="43">
        <v>2008</v>
      </c>
      <c r="D3773" s="42" t="s">
        <v>36</v>
      </c>
      <c r="E3773" s="42" t="s">
        <v>4</v>
      </c>
      <c r="F3773" s="42" t="s">
        <v>12</v>
      </c>
      <c r="G3773" s="43">
        <v>226</v>
      </c>
      <c r="H3773" s="193">
        <v>6.5</v>
      </c>
    </row>
    <row r="3774" spans="1:8" x14ac:dyDescent="0.25">
      <c r="A3774" s="25" t="str">
        <f t="shared" si="61"/>
        <v>Reg2008Pancreas - C25FemaleMāori</v>
      </c>
      <c r="B3774" s="42" t="s">
        <v>2</v>
      </c>
      <c r="C3774" s="43">
        <v>2008</v>
      </c>
      <c r="D3774" s="42" t="s">
        <v>36</v>
      </c>
      <c r="E3774" s="42" t="s">
        <v>4</v>
      </c>
      <c r="F3774" s="42" t="s">
        <v>10</v>
      </c>
      <c r="G3774" s="43">
        <v>31</v>
      </c>
      <c r="H3774" s="193">
        <v>14</v>
      </c>
    </row>
    <row r="3775" spans="1:8" x14ac:dyDescent="0.25">
      <c r="A3775" s="25" t="str">
        <f t="shared" si="61"/>
        <v>Reg2008Pancreas - C25FemaleNon-Māori</v>
      </c>
      <c r="B3775" s="42" t="s">
        <v>2</v>
      </c>
      <c r="C3775" s="43">
        <v>2008</v>
      </c>
      <c r="D3775" s="42" t="s">
        <v>36</v>
      </c>
      <c r="E3775" s="42" t="s">
        <v>4</v>
      </c>
      <c r="F3775" s="42" t="s">
        <v>11</v>
      </c>
      <c r="G3775" s="43">
        <v>195</v>
      </c>
      <c r="H3775" s="193">
        <v>5.8</v>
      </c>
    </row>
    <row r="3776" spans="1:8" x14ac:dyDescent="0.25">
      <c r="A3776" s="25" t="str">
        <f t="shared" si="61"/>
        <v>Reg2008Pancreas - C25MaleAllEth</v>
      </c>
      <c r="B3776" s="42" t="s">
        <v>2</v>
      </c>
      <c r="C3776" s="43">
        <v>2008</v>
      </c>
      <c r="D3776" s="42" t="s">
        <v>36</v>
      </c>
      <c r="E3776" s="42" t="s">
        <v>5</v>
      </c>
      <c r="F3776" s="42" t="s">
        <v>12</v>
      </c>
      <c r="G3776" s="43">
        <v>207</v>
      </c>
      <c r="H3776" s="193">
        <v>7.3</v>
      </c>
    </row>
    <row r="3777" spans="1:8" x14ac:dyDescent="0.25">
      <c r="A3777" s="25" t="str">
        <f t="shared" si="61"/>
        <v>Reg2008Pancreas - C25MaleMāori</v>
      </c>
      <c r="B3777" s="42" t="s">
        <v>2</v>
      </c>
      <c r="C3777" s="43">
        <v>2008</v>
      </c>
      <c r="D3777" s="42" t="s">
        <v>36</v>
      </c>
      <c r="E3777" s="42" t="s">
        <v>5</v>
      </c>
      <c r="F3777" s="42" t="s">
        <v>10</v>
      </c>
      <c r="G3777" s="43">
        <v>25</v>
      </c>
      <c r="H3777" s="193">
        <v>12.4</v>
      </c>
    </row>
    <row r="3778" spans="1:8" x14ac:dyDescent="0.25">
      <c r="A3778" s="25" t="str">
        <f t="shared" si="61"/>
        <v>Reg2008Pancreas - C25MaleNon-Māori</v>
      </c>
      <c r="B3778" s="42" t="s">
        <v>2</v>
      </c>
      <c r="C3778" s="43">
        <v>2008</v>
      </c>
      <c r="D3778" s="42" t="s">
        <v>36</v>
      </c>
      <c r="E3778" s="42" t="s">
        <v>5</v>
      </c>
      <c r="F3778" s="42" t="s">
        <v>11</v>
      </c>
      <c r="G3778" s="43">
        <v>182</v>
      </c>
      <c r="H3778" s="193">
        <v>6.8</v>
      </c>
    </row>
    <row r="3779" spans="1:8" x14ac:dyDescent="0.25">
      <c r="A3779" s="25" t="str">
        <f t="shared" si="61"/>
        <v>Reg2008Other digestive organs - C26AllSexAllEth</v>
      </c>
      <c r="B3779" s="42" t="s">
        <v>2</v>
      </c>
      <c r="C3779" s="43">
        <v>2008</v>
      </c>
      <c r="D3779" s="42" t="s">
        <v>256</v>
      </c>
      <c r="E3779" s="42" t="s">
        <v>3</v>
      </c>
      <c r="F3779" s="42" t="s">
        <v>12</v>
      </c>
      <c r="G3779" s="43">
        <v>107</v>
      </c>
      <c r="H3779" s="193">
        <v>1.5</v>
      </c>
    </row>
    <row r="3780" spans="1:8" x14ac:dyDescent="0.25">
      <c r="A3780" s="25" t="str">
        <f t="shared" si="61"/>
        <v>Reg2008Other digestive organs - C26AllSexMāori</v>
      </c>
      <c r="B3780" s="42" t="s">
        <v>2</v>
      </c>
      <c r="C3780" s="43">
        <v>2008</v>
      </c>
      <c r="D3780" s="42" t="s">
        <v>256</v>
      </c>
      <c r="E3780" s="42" t="s">
        <v>3</v>
      </c>
      <c r="F3780" s="42" t="s">
        <v>10</v>
      </c>
      <c r="G3780" s="43">
        <v>12</v>
      </c>
      <c r="H3780" s="193">
        <v>3.7</v>
      </c>
    </row>
    <row r="3781" spans="1:8" x14ac:dyDescent="0.25">
      <c r="A3781" s="25" t="str">
        <f t="shared" si="61"/>
        <v>Reg2008Other digestive organs - C26AllSexNon-Māori</v>
      </c>
      <c r="B3781" s="42" t="s">
        <v>2</v>
      </c>
      <c r="C3781" s="43">
        <v>2008</v>
      </c>
      <c r="D3781" s="42" t="s">
        <v>256</v>
      </c>
      <c r="E3781" s="42" t="s">
        <v>3</v>
      </c>
      <c r="F3781" s="42" t="s">
        <v>11</v>
      </c>
      <c r="G3781" s="43">
        <v>95</v>
      </c>
      <c r="H3781" s="193">
        <v>1.4</v>
      </c>
    </row>
    <row r="3782" spans="1:8" x14ac:dyDescent="0.25">
      <c r="A3782" s="25" t="str">
        <f t="shared" si="61"/>
        <v>Reg2008Other digestive organs - C26FemaleAllEth</v>
      </c>
      <c r="B3782" s="42" t="s">
        <v>2</v>
      </c>
      <c r="C3782" s="43">
        <v>2008</v>
      </c>
      <c r="D3782" s="42" t="s">
        <v>256</v>
      </c>
      <c r="E3782" s="42" t="s">
        <v>4</v>
      </c>
      <c r="F3782" s="42" t="s">
        <v>12</v>
      </c>
      <c r="G3782" s="43">
        <v>67</v>
      </c>
      <c r="H3782" s="193">
        <v>1.6</v>
      </c>
    </row>
    <row r="3783" spans="1:8" x14ac:dyDescent="0.25">
      <c r="A3783" s="25" t="str">
        <f t="shared" si="61"/>
        <v>Reg2008Other digestive organs - C26FemaleMāori</v>
      </c>
      <c r="B3783" s="42" t="s">
        <v>2</v>
      </c>
      <c r="C3783" s="43">
        <v>2008</v>
      </c>
      <c r="D3783" s="42" t="s">
        <v>256</v>
      </c>
      <c r="E3783" s="42" t="s">
        <v>4</v>
      </c>
      <c r="F3783" s="42" t="s">
        <v>10</v>
      </c>
      <c r="G3783" s="43">
        <v>6</v>
      </c>
      <c r="H3783" s="193">
        <v>3.1</v>
      </c>
    </row>
    <row r="3784" spans="1:8" x14ac:dyDescent="0.25">
      <c r="A3784" s="25" t="str">
        <f t="shared" si="61"/>
        <v>Reg2008Other digestive organs - C26FemaleNon-Māori</v>
      </c>
      <c r="B3784" s="42" t="s">
        <v>2</v>
      </c>
      <c r="C3784" s="43">
        <v>2008</v>
      </c>
      <c r="D3784" s="42" t="s">
        <v>256</v>
      </c>
      <c r="E3784" s="42" t="s">
        <v>4</v>
      </c>
      <c r="F3784" s="42" t="s">
        <v>11</v>
      </c>
      <c r="G3784" s="43">
        <v>61</v>
      </c>
      <c r="H3784" s="193">
        <v>1.5</v>
      </c>
    </row>
    <row r="3785" spans="1:8" x14ac:dyDescent="0.25">
      <c r="A3785" s="25" t="str">
        <f t="shared" si="61"/>
        <v>Reg2008Other digestive organs - C26MaleAllEth</v>
      </c>
      <c r="B3785" s="42" t="s">
        <v>2</v>
      </c>
      <c r="C3785" s="43">
        <v>2008</v>
      </c>
      <c r="D3785" s="42" t="s">
        <v>256</v>
      </c>
      <c r="E3785" s="42" t="s">
        <v>5</v>
      </c>
      <c r="F3785" s="42" t="s">
        <v>12</v>
      </c>
      <c r="G3785" s="43">
        <v>40</v>
      </c>
      <c r="H3785" s="193">
        <v>1.4</v>
      </c>
    </row>
    <row r="3786" spans="1:8" x14ac:dyDescent="0.25">
      <c r="A3786" s="25" t="str">
        <f t="shared" si="61"/>
        <v>Reg2008Other digestive organs - C26MaleMāori</v>
      </c>
      <c r="B3786" s="42" t="s">
        <v>2</v>
      </c>
      <c r="C3786" s="43">
        <v>2008</v>
      </c>
      <c r="D3786" s="42" t="s">
        <v>256</v>
      </c>
      <c r="E3786" s="42" t="s">
        <v>5</v>
      </c>
      <c r="F3786" s="42" t="s">
        <v>10</v>
      </c>
      <c r="G3786" s="43">
        <v>6</v>
      </c>
      <c r="H3786" s="193">
        <v>4.3</v>
      </c>
    </row>
    <row r="3787" spans="1:8" x14ac:dyDescent="0.25">
      <c r="A3787" s="25" t="str">
        <f t="shared" si="61"/>
        <v>Reg2008Other digestive organs - C26MaleNon-Māori</v>
      </c>
      <c r="B3787" s="42" t="s">
        <v>2</v>
      </c>
      <c r="C3787" s="43">
        <v>2008</v>
      </c>
      <c r="D3787" s="42" t="s">
        <v>256</v>
      </c>
      <c r="E3787" s="42" t="s">
        <v>5</v>
      </c>
      <c r="F3787" s="42" t="s">
        <v>11</v>
      </c>
      <c r="G3787" s="43">
        <v>34</v>
      </c>
      <c r="H3787" s="193">
        <v>1.2</v>
      </c>
    </row>
    <row r="3788" spans="1:8" x14ac:dyDescent="0.25">
      <c r="A3788" s="25" t="str">
        <f t="shared" si="61"/>
        <v>Reg2008Respiratory and intrathoracic organs - C30-C39AllSexAllEth</v>
      </c>
      <c r="B3788" s="42" t="s">
        <v>2</v>
      </c>
      <c r="C3788" s="43">
        <v>2008</v>
      </c>
      <c r="D3788" s="42" t="s">
        <v>257</v>
      </c>
      <c r="E3788" s="42" t="s">
        <v>3</v>
      </c>
      <c r="F3788" s="42" t="s">
        <v>12</v>
      </c>
      <c r="G3788" s="43">
        <v>1996</v>
      </c>
      <c r="H3788" s="193">
        <v>32.4</v>
      </c>
    </row>
    <row r="3789" spans="1:8" x14ac:dyDescent="0.25">
      <c r="A3789" s="25" t="str">
        <f t="shared" si="61"/>
        <v>Reg2008Respiratory and intrathoracic organs - C30-C39AllSexMāori</v>
      </c>
      <c r="B3789" s="42" t="s">
        <v>2</v>
      </c>
      <c r="C3789" s="43">
        <v>2008</v>
      </c>
      <c r="D3789" s="42" t="s">
        <v>257</v>
      </c>
      <c r="E3789" s="42" t="s">
        <v>3</v>
      </c>
      <c r="F3789" s="42" t="s">
        <v>10</v>
      </c>
      <c r="G3789" s="43">
        <v>353</v>
      </c>
      <c r="H3789" s="193">
        <v>87.9</v>
      </c>
    </row>
    <row r="3790" spans="1:8" x14ac:dyDescent="0.25">
      <c r="A3790" s="25" t="str">
        <f t="shared" si="61"/>
        <v>Reg2008Respiratory and intrathoracic organs - C30-C39AllSexNon-Māori</v>
      </c>
      <c r="B3790" s="42" t="s">
        <v>2</v>
      </c>
      <c r="C3790" s="43">
        <v>2008</v>
      </c>
      <c r="D3790" s="42" t="s">
        <v>257</v>
      </c>
      <c r="E3790" s="42" t="s">
        <v>3</v>
      </c>
      <c r="F3790" s="42" t="s">
        <v>11</v>
      </c>
      <c r="G3790" s="43">
        <v>1643</v>
      </c>
      <c r="H3790" s="193">
        <v>28.1</v>
      </c>
    </row>
    <row r="3791" spans="1:8" x14ac:dyDescent="0.25">
      <c r="A3791" s="25" t="str">
        <f t="shared" si="61"/>
        <v>Reg2008Respiratory and intrathoracic organs - C30-C39FemaleAllEth</v>
      </c>
      <c r="B3791" s="42" t="s">
        <v>2</v>
      </c>
      <c r="C3791" s="43">
        <v>2008</v>
      </c>
      <c r="D3791" s="42" t="s">
        <v>257</v>
      </c>
      <c r="E3791" s="42" t="s">
        <v>4</v>
      </c>
      <c r="F3791" s="42" t="s">
        <v>12</v>
      </c>
      <c r="G3791" s="43">
        <v>898</v>
      </c>
      <c r="H3791" s="193">
        <v>28</v>
      </c>
    </row>
    <row r="3792" spans="1:8" x14ac:dyDescent="0.25">
      <c r="A3792" s="25" t="str">
        <f t="shared" si="61"/>
        <v>Reg2008Respiratory and intrathoracic organs - C30-C39FemaleMāori</v>
      </c>
      <c r="B3792" s="42" t="s">
        <v>2</v>
      </c>
      <c r="C3792" s="43">
        <v>2008</v>
      </c>
      <c r="D3792" s="42" t="s">
        <v>257</v>
      </c>
      <c r="E3792" s="42" t="s">
        <v>4</v>
      </c>
      <c r="F3792" s="42" t="s">
        <v>10</v>
      </c>
      <c r="G3792" s="43">
        <v>202</v>
      </c>
      <c r="H3792" s="193">
        <v>92.8</v>
      </c>
    </row>
    <row r="3793" spans="1:8" x14ac:dyDescent="0.25">
      <c r="A3793" s="25" t="str">
        <f t="shared" si="61"/>
        <v>Reg2008Respiratory and intrathoracic organs - C30-C39FemaleNon-Māori</v>
      </c>
      <c r="B3793" s="42" t="s">
        <v>2</v>
      </c>
      <c r="C3793" s="43">
        <v>2008</v>
      </c>
      <c r="D3793" s="42" t="s">
        <v>257</v>
      </c>
      <c r="E3793" s="42" t="s">
        <v>4</v>
      </c>
      <c r="F3793" s="42" t="s">
        <v>11</v>
      </c>
      <c r="G3793" s="43">
        <v>696</v>
      </c>
      <c r="H3793" s="193">
        <v>22.9</v>
      </c>
    </row>
    <row r="3794" spans="1:8" x14ac:dyDescent="0.25">
      <c r="A3794" s="25" t="str">
        <f t="shared" si="61"/>
        <v>Reg2008Respiratory and intrathoracic organs - C30-C39MaleAllEth</v>
      </c>
      <c r="B3794" s="42" t="s">
        <v>2</v>
      </c>
      <c r="C3794" s="43">
        <v>2008</v>
      </c>
      <c r="D3794" s="42" t="s">
        <v>257</v>
      </c>
      <c r="E3794" s="42" t="s">
        <v>5</v>
      </c>
      <c r="F3794" s="42" t="s">
        <v>12</v>
      </c>
      <c r="G3794" s="43">
        <v>1098</v>
      </c>
      <c r="H3794" s="193">
        <v>38</v>
      </c>
    </row>
    <row r="3795" spans="1:8" x14ac:dyDescent="0.25">
      <c r="A3795" s="25" t="str">
        <f t="shared" si="61"/>
        <v>Reg2008Respiratory and intrathoracic organs - C30-C39MaleMāori</v>
      </c>
      <c r="B3795" s="42" t="s">
        <v>2</v>
      </c>
      <c r="C3795" s="43">
        <v>2008</v>
      </c>
      <c r="D3795" s="42" t="s">
        <v>257</v>
      </c>
      <c r="E3795" s="42" t="s">
        <v>5</v>
      </c>
      <c r="F3795" s="42" t="s">
        <v>10</v>
      </c>
      <c r="G3795" s="43">
        <v>151</v>
      </c>
      <c r="H3795" s="193">
        <v>82.3</v>
      </c>
    </row>
    <row r="3796" spans="1:8" x14ac:dyDescent="0.25">
      <c r="A3796" s="25" t="str">
        <f t="shared" si="61"/>
        <v>Reg2008Respiratory and intrathoracic organs - C30-C39MaleNon-Māori</v>
      </c>
      <c r="B3796" s="42" t="s">
        <v>2</v>
      </c>
      <c r="C3796" s="43">
        <v>2008</v>
      </c>
      <c r="D3796" s="42" t="s">
        <v>257</v>
      </c>
      <c r="E3796" s="42" t="s">
        <v>5</v>
      </c>
      <c r="F3796" s="42" t="s">
        <v>11</v>
      </c>
      <c r="G3796" s="43">
        <v>947</v>
      </c>
      <c r="H3796" s="193">
        <v>34.700000000000003</v>
      </c>
    </row>
    <row r="3797" spans="1:8" x14ac:dyDescent="0.25">
      <c r="A3797" s="25" t="str">
        <f t="shared" si="61"/>
        <v>Reg2008Nasal cavity and middle ear - C30AllSexAllEth</v>
      </c>
      <c r="B3797" s="42" t="s">
        <v>2</v>
      </c>
      <c r="C3797" s="43">
        <v>2008</v>
      </c>
      <c r="D3797" s="42" t="s">
        <v>258</v>
      </c>
      <c r="E3797" s="42" t="s">
        <v>3</v>
      </c>
      <c r="F3797" s="42" t="s">
        <v>12</v>
      </c>
      <c r="G3797" s="43">
        <v>17</v>
      </c>
      <c r="H3797" s="193">
        <v>0.3</v>
      </c>
    </row>
    <row r="3798" spans="1:8" x14ac:dyDescent="0.25">
      <c r="A3798" s="25" t="str">
        <f t="shared" si="61"/>
        <v>Reg2008Nasal cavity and middle ear - C30AllSexMāori</v>
      </c>
      <c r="B3798" s="42" t="s">
        <v>2</v>
      </c>
      <c r="C3798" s="43">
        <v>2008</v>
      </c>
      <c r="D3798" s="42" t="s">
        <v>258</v>
      </c>
      <c r="E3798" s="42" t="s">
        <v>3</v>
      </c>
      <c r="F3798" s="42" t="s">
        <v>10</v>
      </c>
      <c r="G3798" s="43">
        <v>2</v>
      </c>
      <c r="H3798" s="193">
        <v>0.3</v>
      </c>
    </row>
    <row r="3799" spans="1:8" x14ac:dyDescent="0.25">
      <c r="A3799" s="25" t="str">
        <f t="shared" si="61"/>
        <v>Reg2008Nasal cavity and middle ear - C30AllSexNon-Māori</v>
      </c>
      <c r="B3799" s="42" t="s">
        <v>2</v>
      </c>
      <c r="C3799" s="43">
        <v>2008</v>
      </c>
      <c r="D3799" s="42" t="s">
        <v>258</v>
      </c>
      <c r="E3799" s="42" t="s">
        <v>3</v>
      </c>
      <c r="F3799" s="42" t="s">
        <v>11</v>
      </c>
      <c r="G3799" s="43">
        <v>15</v>
      </c>
      <c r="H3799" s="193">
        <v>0.3</v>
      </c>
    </row>
    <row r="3800" spans="1:8" x14ac:dyDescent="0.25">
      <c r="A3800" s="25" t="str">
        <f t="shared" si="61"/>
        <v>Reg2008Nasal cavity and middle ear - C30FemaleAllEth</v>
      </c>
      <c r="B3800" s="42" t="s">
        <v>2</v>
      </c>
      <c r="C3800" s="43">
        <v>2008</v>
      </c>
      <c r="D3800" s="42" t="s">
        <v>258</v>
      </c>
      <c r="E3800" s="42" t="s">
        <v>4</v>
      </c>
      <c r="F3800" s="42" t="s">
        <v>12</v>
      </c>
      <c r="G3800" s="43">
        <v>6</v>
      </c>
      <c r="H3800" s="193">
        <v>0.2</v>
      </c>
    </row>
    <row r="3801" spans="1:8" x14ac:dyDescent="0.25">
      <c r="A3801" s="25" t="str">
        <f t="shared" si="61"/>
        <v>Reg2008Nasal cavity and middle ear - C30FemaleMāori</v>
      </c>
      <c r="B3801" s="42" t="s">
        <v>2</v>
      </c>
      <c r="C3801" s="43">
        <v>2008</v>
      </c>
      <c r="D3801" s="42" t="s">
        <v>258</v>
      </c>
      <c r="E3801" s="42" t="s">
        <v>4</v>
      </c>
      <c r="F3801" s="42" t="s">
        <v>10</v>
      </c>
      <c r="G3801" s="43">
        <v>1</v>
      </c>
      <c r="H3801" s="193">
        <v>0.3</v>
      </c>
    </row>
    <row r="3802" spans="1:8" x14ac:dyDescent="0.25">
      <c r="A3802" s="25" t="str">
        <f t="shared" si="61"/>
        <v>Reg2008Nasal cavity and middle ear - C30FemaleNon-Māori</v>
      </c>
      <c r="B3802" s="42" t="s">
        <v>2</v>
      </c>
      <c r="C3802" s="43">
        <v>2008</v>
      </c>
      <c r="D3802" s="42" t="s">
        <v>258</v>
      </c>
      <c r="E3802" s="42" t="s">
        <v>4</v>
      </c>
      <c r="F3802" s="42" t="s">
        <v>11</v>
      </c>
      <c r="G3802" s="43">
        <v>5</v>
      </c>
      <c r="H3802" s="193">
        <v>0.2</v>
      </c>
    </row>
    <row r="3803" spans="1:8" x14ac:dyDescent="0.25">
      <c r="A3803" s="25" t="str">
        <f t="shared" si="61"/>
        <v>Reg2008Nasal cavity and middle ear - C30MaleAllEth</v>
      </c>
      <c r="B3803" s="42" t="s">
        <v>2</v>
      </c>
      <c r="C3803" s="43">
        <v>2008</v>
      </c>
      <c r="D3803" s="42" t="s">
        <v>258</v>
      </c>
      <c r="E3803" s="42" t="s">
        <v>5</v>
      </c>
      <c r="F3803" s="42" t="s">
        <v>12</v>
      </c>
      <c r="G3803" s="43">
        <v>11</v>
      </c>
      <c r="H3803" s="193">
        <v>0.4</v>
      </c>
    </row>
    <row r="3804" spans="1:8" x14ac:dyDescent="0.25">
      <c r="A3804" s="25" t="str">
        <f t="shared" si="61"/>
        <v>Reg2008Nasal cavity and middle ear - C30MaleMāori</v>
      </c>
      <c r="B3804" s="42" t="s">
        <v>2</v>
      </c>
      <c r="C3804" s="43">
        <v>2008</v>
      </c>
      <c r="D3804" s="42" t="s">
        <v>258</v>
      </c>
      <c r="E3804" s="42" t="s">
        <v>5</v>
      </c>
      <c r="F3804" s="42" t="s">
        <v>10</v>
      </c>
      <c r="G3804" s="43">
        <v>1</v>
      </c>
      <c r="H3804" s="193">
        <v>0.4</v>
      </c>
    </row>
    <row r="3805" spans="1:8" x14ac:dyDescent="0.25">
      <c r="A3805" s="25" t="str">
        <f t="shared" si="61"/>
        <v>Reg2008Nasal cavity and middle ear - C30MaleNon-Māori</v>
      </c>
      <c r="B3805" s="42" t="s">
        <v>2</v>
      </c>
      <c r="C3805" s="43">
        <v>2008</v>
      </c>
      <c r="D3805" s="42" t="s">
        <v>258</v>
      </c>
      <c r="E3805" s="42" t="s">
        <v>5</v>
      </c>
      <c r="F3805" s="42" t="s">
        <v>11</v>
      </c>
      <c r="G3805" s="43">
        <v>10</v>
      </c>
      <c r="H3805" s="193">
        <v>0.4</v>
      </c>
    </row>
    <row r="3806" spans="1:8" x14ac:dyDescent="0.25">
      <c r="A3806" s="25" t="str">
        <f t="shared" si="61"/>
        <v>Reg2008Accessory sinuses - C31AllSexAllEth</v>
      </c>
      <c r="B3806" s="42" t="s">
        <v>2</v>
      </c>
      <c r="C3806" s="43">
        <v>2008</v>
      </c>
      <c r="D3806" s="42" t="s">
        <v>259</v>
      </c>
      <c r="E3806" s="42" t="s">
        <v>3</v>
      </c>
      <c r="F3806" s="42" t="s">
        <v>12</v>
      </c>
      <c r="G3806" s="43">
        <v>2</v>
      </c>
      <c r="H3806" s="193">
        <v>0</v>
      </c>
    </row>
    <row r="3807" spans="1:8" x14ac:dyDescent="0.25">
      <c r="A3807" s="25" t="str">
        <f t="shared" si="61"/>
        <v>Reg2008Accessory sinuses - C31AllSexMāori</v>
      </c>
      <c r="B3807" s="42" t="s">
        <v>2</v>
      </c>
      <c r="C3807" s="43">
        <v>2008</v>
      </c>
      <c r="D3807" s="42" t="s">
        <v>259</v>
      </c>
      <c r="E3807" s="42" t="s">
        <v>3</v>
      </c>
      <c r="F3807" s="42" t="s">
        <v>10</v>
      </c>
      <c r="G3807" s="43">
        <v>0</v>
      </c>
      <c r="H3807" s="193">
        <v>0</v>
      </c>
    </row>
    <row r="3808" spans="1:8" x14ac:dyDescent="0.25">
      <c r="A3808" s="25" t="str">
        <f t="shared" si="61"/>
        <v>Reg2008Accessory sinuses - C31AllSexNon-Māori</v>
      </c>
      <c r="B3808" s="42" t="s">
        <v>2</v>
      </c>
      <c r="C3808" s="43">
        <v>2008</v>
      </c>
      <c r="D3808" s="42" t="s">
        <v>259</v>
      </c>
      <c r="E3808" s="42" t="s">
        <v>3</v>
      </c>
      <c r="F3808" s="42" t="s">
        <v>11</v>
      </c>
      <c r="G3808" s="43">
        <v>2</v>
      </c>
      <c r="H3808" s="193">
        <v>0</v>
      </c>
    </row>
    <row r="3809" spans="1:8" x14ac:dyDescent="0.25">
      <c r="A3809" s="25" t="str">
        <f t="shared" si="61"/>
        <v>Reg2008Accessory sinuses - C31FemaleAllEth</v>
      </c>
      <c r="B3809" s="42" t="s">
        <v>2</v>
      </c>
      <c r="C3809" s="43">
        <v>2008</v>
      </c>
      <c r="D3809" s="42" t="s">
        <v>259</v>
      </c>
      <c r="E3809" s="42" t="s">
        <v>4</v>
      </c>
      <c r="F3809" s="42" t="s">
        <v>12</v>
      </c>
      <c r="G3809" s="43">
        <v>0</v>
      </c>
      <c r="H3809" s="193">
        <v>0</v>
      </c>
    </row>
    <row r="3810" spans="1:8" x14ac:dyDescent="0.25">
      <c r="A3810" s="25" t="str">
        <f t="shared" si="61"/>
        <v>Reg2008Accessory sinuses - C31FemaleMāori</v>
      </c>
      <c r="B3810" s="42" t="s">
        <v>2</v>
      </c>
      <c r="C3810" s="43">
        <v>2008</v>
      </c>
      <c r="D3810" s="42" t="s">
        <v>259</v>
      </c>
      <c r="E3810" s="42" t="s">
        <v>4</v>
      </c>
      <c r="F3810" s="42" t="s">
        <v>10</v>
      </c>
      <c r="G3810" s="43">
        <v>0</v>
      </c>
      <c r="H3810" s="193">
        <v>0</v>
      </c>
    </row>
    <row r="3811" spans="1:8" x14ac:dyDescent="0.25">
      <c r="A3811" s="25" t="str">
        <f t="shared" si="61"/>
        <v>Reg2008Accessory sinuses - C31FemaleNon-Māori</v>
      </c>
      <c r="B3811" s="42" t="s">
        <v>2</v>
      </c>
      <c r="C3811" s="43">
        <v>2008</v>
      </c>
      <c r="D3811" s="42" t="s">
        <v>259</v>
      </c>
      <c r="E3811" s="42" t="s">
        <v>4</v>
      </c>
      <c r="F3811" s="42" t="s">
        <v>11</v>
      </c>
      <c r="G3811" s="43">
        <v>0</v>
      </c>
      <c r="H3811" s="193">
        <v>0</v>
      </c>
    </row>
    <row r="3812" spans="1:8" x14ac:dyDescent="0.25">
      <c r="A3812" s="25" t="str">
        <f t="shared" si="61"/>
        <v>Reg2008Accessory sinuses - C31MaleAllEth</v>
      </c>
      <c r="B3812" s="42" t="s">
        <v>2</v>
      </c>
      <c r="C3812" s="43">
        <v>2008</v>
      </c>
      <c r="D3812" s="42" t="s">
        <v>259</v>
      </c>
      <c r="E3812" s="42" t="s">
        <v>5</v>
      </c>
      <c r="F3812" s="42" t="s">
        <v>12</v>
      </c>
      <c r="G3812" s="43">
        <v>2</v>
      </c>
      <c r="H3812" s="193">
        <v>0.1</v>
      </c>
    </row>
    <row r="3813" spans="1:8" x14ac:dyDescent="0.25">
      <c r="A3813" s="25" t="str">
        <f t="shared" si="61"/>
        <v>Reg2008Accessory sinuses - C31MaleMāori</v>
      </c>
      <c r="B3813" s="42" t="s">
        <v>2</v>
      </c>
      <c r="C3813" s="43">
        <v>2008</v>
      </c>
      <c r="D3813" s="42" t="s">
        <v>259</v>
      </c>
      <c r="E3813" s="42" t="s">
        <v>5</v>
      </c>
      <c r="F3813" s="42" t="s">
        <v>10</v>
      </c>
      <c r="G3813" s="43">
        <v>0</v>
      </c>
      <c r="H3813" s="193">
        <v>0</v>
      </c>
    </row>
    <row r="3814" spans="1:8" x14ac:dyDescent="0.25">
      <c r="A3814" s="25" t="str">
        <f t="shared" si="61"/>
        <v>Reg2008Accessory sinuses - C31MaleNon-Māori</v>
      </c>
      <c r="B3814" s="42" t="s">
        <v>2</v>
      </c>
      <c r="C3814" s="43">
        <v>2008</v>
      </c>
      <c r="D3814" s="42" t="s">
        <v>259</v>
      </c>
      <c r="E3814" s="42" t="s">
        <v>5</v>
      </c>
      <c r="F3814" s="42" t="s">
        <v>11</v>
      </c>
      <c r="G3814" s="43">
        <v>2</v>
      </c>
      <c r="H3814" s="193">
        <v>0.1</v>
      </c>
    </row>
    <row r="3815" spans="1:8" x14ac:dyDescent="0.25">
      <c r="A3815" s="25" t="str">
        <f t="shared" ref="A3815:A3878" si="62">B3815&amp;C3815&amp;D3815&amp;E3815&amp;F3815</f>
        <v>Reg2008Larynx - C32AllSexAllEth</v>
      </c>
      <c r="B3815" s="42" t="s">
        <v>2</v>
      </c>
      <c r="C3815" s="43">
        <v>2008</v>
      </c>
      <c r="D3815" s="42" t="s">
        <v>25</v>
      </c>
      <c r="E3815" s="42" t="s">
        <v>3</v>
      </c>
      <c r="F3815" s="42" t="s">
        <v>12</v>
      </c>
      <c r="G3815" s="43">
        <v>90</v>
      </c>
      <c r="H3815" s="193">
        <v>1.5</v>
      </c>
    </row>
    <row r="3816" spans="1:8" x14ac:dyDescent="0.25">
      <c r="A3816" s="25" t="str">
        <f t="shared" si="62"/>
        <v>Reg2008Larynx - C32AllSexMāori</v>
      </c>
      <c r="B3816" s="42" t="s">
        <v>2</v>
      </c>
      <c r="C3816" s="43">
        <v>2008</v>
      </c>
      <c r="D3816" s="42" t="s">
        <v>25</v>
      </c>
      <c r="E3816" s="42" t="s">
        <v>3</v>
      </c>
      <c r="F3816" s="42" t="s">
        <v>10</v>
      </c>
      <c r="G3816" s="43">
        <v>8</v>
      </c>
      <c r="H3816" s="193">
        <v>2.1</v>
      </c>
    </row>
    <row r="3817" spans="1:8" x14ac:dyDescent="0.25">
      <c r="A3817" s="25" t="str">
        <f t="shared" si="62"/>
        <v>Reg2008Larynx - C32AllSexNon-Māori</v>
      </c>
      <c r="B3817" s="42" t="s">
        <v>2</v>
      </c>
      <c r="C3817" s="43">
        <v>2008</v>
      </c>
      <c r="D3817" s="42" t="s">
        <v>25</v>
      </c>
      <c r="E3817" s="42" t="s">
        <v>3</v>
      </c>
      <c r="F3817" s="42" t="s">
        <v>11</v>
      </c>
      <c r="G3817" s="43">
        <v>82</v>
      </c>
      <c r="H3817" s="193">
        <v>1.5</v>
      </c>
    </row>
    <row r="3818" spans="1:8" x14ac:dyDescent="0.25">
      <c r="A3818" s="25" t="str">
        <f t="shared" si="62"/>
        <v>Reg2008Larynx - C32FemaleAllEth</v>
      </c>
      <c r="B3818" s="42" t="s">
        <v>2</v>
      </c>
      <c r="C3818" s="43">
        <v>2008</v>
      </c>
      <c r="D3818" s="42" t="s">
        <v>25</v>
      </c>
      <c r="E3818" s="42" t="s">
        <v>4</v>
      </c>
      <c r="F3818" s="42" t="s">
        <v>12</v>
      </c>
      <c r="G3818" s="43">
        <v>8</v>
      </c>
      <c r="H3818" s="193">
        <v>0.3</v>
      </c>
    </row>
    <row r="3819" spans="1:8" x14ac:dyDescent="0.25">
      <c r="A3819" s="25" t="str">
        <f t="shared" si="62"/>
        <v>Reg2008Larynx - C32FemaleMāori</v>
      </c>
      <c r="B3819" s="42" t="s">
        <v>2</v>
      </c>
      <c r="C3819" s="43">
        <v>2008</v>
      </c>
      <c r="D3819" s="42" t="s">
        <v>25</v>
      </c>
      <c r="E3819" s="42" t="s">
        <v>4</v>
      </c>
      <c r="F3819" s="42" t="s">
        <v>10</v>
      </c>
      <c r="G3819" s="43">
        <v>1</v>
      </c>
      <c r="H3819" s="193">
        <v>0.5</v>
      </c>
    </row>
    <row r="3820" spans="1:8" x14ac:dyDescent="0.25">
      <c r="A3820" s="25" t="str">
        <f t="shared" si="62"/>
        <v>Reg2008Larynx - C32FemaleNon-Māori</v>
      </c>
      <c r="B3820" s="42" t="s">
        <v>2</v>
      </c>
      <c r="C3820" s="43">
        <v>2008</v>
      </c>
      <c r="D3820" s="42" t="s">
        <v>25</v>
      </c>
      <c r="E3820" s="42" t="s">
        <v>4</v>
      </c>
      <c r="F3820" s="42" t="s">
        <v>11</v>
      </c>
      <c r="G3820" s="43">
        <v>7</v>
      </c>
      <c r="H3820" s="193">
        <v>0.3</v>
      </c>
    </row>
    <row r="3821" spans="1:8" x14ac:dyDescent="0.25">
      <c r="A3821" s="25" t="str">
        <f t="shared" si="62"/>
        <v>Reg2008Larynx - C32MaleAllEth</v>
      </c>
      <c r="B3821" s="42" t="s">
        <v>2</v>
      </c>
      <c r="C3821" s="43">
        <v>2008</v>
      </c>
      <c r="D3821" s="42" t="s">
        <v>25</v>
      </c>
      <c r="E3821" s="42" t="s">
        <v>5</v>
      </c>
      <c r="F3821" s="42" t="s">
        <v>12</v>
      </c>
      <c r="G3821" s="43">
        <v>82</v>
      </c>
      <c r="H3821" s="193">
        <v>2.9</v>
      </c>
    </row>
    <row r="3822" spans="1:8" x14ac:dyDescent="0.25">
      <c r="A3822" s="25" t="str">
        <f t="shared" si="62"/>
        <v>Reg2008Larynx - C32MaleMāori</v>
      </c>
      <c r="B3822" s="42" t="s">
        <v>2</v>
      </c>
      <c r="C3822" s="43">
        <v>2008</v>
      </c>
      <c r="D3822" s="42" t="s">
        <v>25</v>
      </c>
      <c r="E3822" s="42" t="s">
        <v>5</v>
      </c>
      <c r="F3822" s="42" t="s">
        <v>10</v>
      </c>
      <c r="G3822" s="43">
        <v>7</v>
      </c>
      <c r="H3822" s="193">
        <v>4.0999999999999996</v>
      </c>
    </row>
    <row r="3823" spans="1:8" x14ac:dyDescent="0.25">
      <c r="A3823" s="25" t="str">
        <f t="shared" si="62"/>
        <v>Reg2008Larynx - C32MaleNon-Māori</v>
      </c>
      <c r="B3823" s="42" t="s">
        <v>2</v>
      </c>
      <c r="C3823" s="43">
        <v>2008</v>
      </c>
      <c r="D3823" s="42" t="s">
        <v>25</v>
      </c>
      <c r="E3823" s="42" t="s">
        <v>5</v>
      </c>
      <c r="F3823" s="42" t="s">
        <v>11</v>
      </c>
      <c r="G3823" s="43">
        <v>75</v>
      </c>
      <c r="H3823" s="193">
        <v>2.8</v>
      </c>
    </row>
    <row r="3824" spans="1:8" x14ac:dyDescent="0.25">
      <c r="A3824" s="25" t="str">
        <f t="shared" si="62"/>
        <v>Reg2008Lung - C33-C34AllSexAllEth</v>
      </c>
      <c r="B3824" s="42" t="s">
        <v>2</v>
      </c>
      <c r="C3824" s="43">
        <v>2008</v>
      </c>
      <c r="D3824" s="42" t="s">
        <v>47</v>
      </c>
      <c r="E3824" s="42" t="s">
        <v>3</v>
      </c>
      <c r="F3824" s="42" t="s">
        <v>12</v>
      </c>
      <c r="G3824" s="43">
        <v>1864</v>
      </c>
      <c r="H3824" s="193">
        <v>30.1</v>
      </c>
    </row>
    <row r="3825" spans="1:8" x14ac:dyDescent="0.25">
      <c r="A3825" s="25" t="str">
        <f t="shared" si="62"/>
        <v>Reg2008Lung - C33-C34AllSexMāori</v>
      </c>
      <c r="B3825" s="42" t="s">
        <v>2</v>
      </c>
      <c r="C3825" s="43">
        <v>2008</v>
      </c>
      <c r="D3825" s="42" t="s">
        <v>47</v>
      </c>
      <c r="E3825" s="42" t="s">
        <v>3</v>
      </c>
      <c r="F3825" s="42" t="s">
        <v>10</v>
      </c>
      <c r="G3825" s="43">
        <v>342</v>
      </c>
      <c r="H3825" s="193">
        <v>85.1</v>
      </c>
    </row>
    <row r="3826" spans="1:8" x14ac:dyDescent="0.25">
      <c r="A3826" s="25" t="str">
        <f t="shared" si="62"/>
        <v>Reg2008Lung - C33-C34AllSexNon-Māori</v>
      </c>
      <c r="B3826" s="42" t="s">
        <v>2</v>
      </c>
      <c r="C3826" s="43">
        <v>2008</v>
      </c>
      <c r="D3826" s="42" t="s">
        <v>47</v>
      </c>
      <c r="E3826" s="42" t="s">
        <v>3</v>
      </c>
      <c r="F3826" s="42" t="s">
        <v>11</v>
      </c>
      <c r="G3826" s="43">
        <v>1522</v>
      </c>
      <c r="H3826" s="193">
        <v>25.8</v>
      </c>
    </row>
    <row r="3827" spans="1:8" x14ac:dyDescent="0.25">
      <c r="A3827" s="25" t="str">
        <f t="shared" si="62"/>
        <v>Reg2008Lung - C33-C34FemaleAllEth</v>
      </c>
      <c r="B3827" s="42" t="s">
        <v>2</v>
      </c>
      <c r="C3827" s="43">
        <v>2008</v>
      </c>
      <c r="D3827" s="42" t="s">
        <v>47</v>
      </c>
      <c r="E3827" s="42" t="s">
        <v>4</v>
      </c>
      <c r="F3827" s="42" t="s">
        <v>12</v>
      </c>
      <c r="G3827" s="43">
        <v>878</v>
      </c>
      <c r="H3827" s="193">
        <v>27.3</v>
      </c>
    </row>
    <row r="3828" spans="1:8" x14ac:dyDescent="0.25">
      <c r="A3828" s="25" t="str">
        <f t="shared" si="62"/>
        <v>Reg2008Lung - C33-C34FemaleMāori</v>
      </c>
      <c r="B3828" s="42" t="s">
        <v>2</v>
      </c>
      <c r="C3828" s="43">
        <v>2008</v>
      </c>
      <c r="D3828" s="42" t="s">
        <v>47</v>
      </c>
      <c r="E3828" s="42" t="s">
        <v>4</v>
      </c>
      <c r="F3828" s="42" t="s">
        <v>10</v>
      </c>
      <c r="G3828" s="43">
        <v>200</v>
      </c>
      <c r="H3828" s="193">
        <v>92</v>
      </c>
    </row>
    <row r="3829" spans="1:8" x14ac:dyDescent="0.25">
      <c r="A3829" s="25" t="str">
        <f t="shared" si="62"/>
        <v>Reg2008Lung - C33-C34FemaleNon-Māori</v>
      </c>
      <c r="B3829" s="42" t="s">
        <v>2</v>
      </c>
      <c r="C3829" s="43">
        <v>2008</v>
      </c>
      <c r="D3829" s="42" t="s">
        <v>47</v>
      </c>
      <c r="E3829" s="42" t="s">
        <v>4</v>
      </c>
      <c r="F3829" s="42" t="s">
        <v>11</v>
      </c>
      <c r="G3829" s="43">
        <v>678</v>
      </c>
      <c r="H3829" s="193">
        <v>22.2</v>
      </c>
    </row>
    <row r="3830" spans="1:8" x14ac:dyDescent="0.25">
      <c r="A3830" s="25" t="str">
        <f t="shared" si="62"/>
        <v>Reg2008Lung - C33-C34MaleAllEth</v>
      </c>
      <c r="B3830" s="42" t="s">
        <v>2</v>
      </c>
      <c r="C3830" s="43">
        <v>2008</v>
      </c>
      <c r="D3830" s="42" t="s">
        <v>47</v>
      </c>
      <c r="E3830" s="42" t="s">
        <v>5</v>
      </c>
      <c r="F3830" s="42" t="s">
        <v>12</v>
      </c>
      <c r="G3830" s="43">
        <v>986</v>
      </c>
      <c r="H3830" s="193">
        <v>33.9</v>
      </c>
    </row>
    <row r="3831" spans="1:8" x14ac:dyDescent="0.25">
      <c r="A3831" s="25" t="str">
        <f t="shared" si="62"/>
        <v>Reg2008Lung - C33-C34MaleMāori</v>
      </c>
      <c r="B3831" s="42" t="s">
        <v>2</v>
      </c>
      <c r="C3831" s="43">
        <v>2008</v>
      </c>
      <c r="D3831" s="42" t="s">
        <v>47</v>
      </c>
      <c r="E3831" s="42" t="s">
        <v>5</v>
      </c>
      <c r="F3831" s="42" t="s">
        <v>10</v>
      </c>
      <c r="G3831" s="43">
        <v>142</v>
      </c>
      <c r="H3831" s="193">
        <v>77.3</v>
      </c>
    </row>
    <row r="3832" spans="1:8" x14ac:dyDescent="0.25">
      <c r="A3832" s="25" t="str">
        <f t="shared" si="62"/>
        <v>Reg2008Lung - C33-C34MaleNon-Māori</v>
      </c>
      <c r="B3832" s="42" t="s">
        <v>2</v>
      </c>
      <c r="C3832" s="43">
        <v>2008</v>
      </c>
      <c r="D3832" s="42" t="s">
        <v>47</v>
      </c>
      <c r="E3832" s="42" t="s">
        <v>5</v>
      </c>
      <c r="F3832" s="42" t="s">
        <v>11</v>
      </c>
      <c r="G3832" s="43">
        <v>844</v>
      </c>
      <c r="H3832" s="193">
        <v>30.6</v>
      </c>
    </row>
    <row r="3833" spans="1:8" x14ac:dyDescent="0.25">
      <c r="A3833" s="25" t="str">
        <f t="shared" si="62"/>
        <v>Reg2008Thymus - C37AllSexAllEth</v>
      </c>
      <c r="B3833" s="42" t="s">
        <v>2</v>
      </c>
      <c r="C3833" s="43">
        <v>2008</v>
      </c>
      <c r="D3833" s="42" t="s">
        <v>41</v>
      </c>
      <c r="E3833" s="42" t="s">
        <v>3</v>
      </c>
      <c r="F3833" s="42" t="s">
        <v>12</v>
      </c>
      <c r="G3833" s="43">
        <v>5</v>
      </c>
      <c r="H3833" s="193">
        <v>0.1</v>
      </c>
    </row>
    <row r="3834" spans="1:8" x14ac:dyDescent="0.25">
      <c r="A3834" s="25" t="str">
        <f t="shared" si="62"/>
        <v>Reg2008Thymus - C37AllSexMāori</v>
      </c>
      <c r="B3834" s="42" t="s">
        <v>2</v>
      </c>
      <c r="C3834" s="43">
        <v>2008</v>
      </c>
      <c r="D3834" s="42" t="s">
        <v>41</v>
      </c>
      <c r="E3834" s="42" t="s">
        <v>3</v>
      </c>
      <c r="F3834" s="42" t="s">
        <v>10</v>
      </c>
      <c r="G3834" s="43">
        <v>0</v>
      </c>
      <c r="H3834" s="193">
        <v>0</v>
      </c>
    </row>
    <row r="3835" spans="1:8" x14ac:dyDescent="0.25">
      <c r="A3835" s="25" t="str">
        <f t="shared" si="62"/>
        <v>Reg2008Thymus - C37AllSexNon-Māori</v>
      </c>
      <c r="B3835" s="42" t="s">
        <v>2</v>
      </c>
      <c r="C3835" s="43">
        <v>2008</v>
      </c>
      <c r="D3835" s="42" t="s">
        <v>41</v>
      </c>
      <c r="E3835" s="42" t="s">
        <v>3</v>
      </c>
      <c r="F3835" s="42" t="s">
        <v>11</v>
      </c>
      <c r="G3835" s="43">
        <v>5</v>
      </c>
      <c r="H3835" s="193">
        <v>0.1</v>
      </c>
    </row>
    <row r="3836" spans="1:8" x14ac:dyDescent="0.25">
      <c r="A3836" s="25" t="str">
        <f t="shared" si="62"/>
        <v>Reg2008Thymus - C37FemaleAllEth</v>
      </c>
      <c r="B3836" s="42" t="s">
        <v>2</v>
      </c>
      <c r="C3836" s="43">
        <v>2008</v>
      </c>
      <c r="D3836" s="42" t="s">
        <v>41</v>
      </c>
      <c r="E3836" s="42" t="s">
        <v>4</v>
      </c>
      <c r="F3836" s="42" t="s">
        <v>12</v>
      </c>
      <c r="G3836" s="43">
        <v>2</v>
      </c>
      <c r="H3836" s="193">
        <v>0.1</v>
      </c>
    </row>
    <row r="3837" spans="1:8" x14ac:dyDescent="0.25">
      <c r="A3837" s="25" t="str">
        <f t="shared" si="62"/>
        <v>Reg2008Thymus - C37FemaleMāori</v>
      </c>
      <c r="B3837" s="42" t="s">
        <v>2</v>
      </c>
      <c r="C3837" s="43">
        <v>2008</v>
      </c>
      <c r="D3837" s="42" t="s">
        <v>41</v>
      </c>
      <c r="E3837" s="42" t="s">
        <v>4</v>
      </c>
      <c r="F3837" s="42" t="s">
        <v>10</v>
      </c>
      <c r="G3837" s="43">
        <v>0</v>
      </c>
      <c r="H3837" s="193">
        <v>0</v>
      </c>
    </row>
    <row r="3838" spans="1:8" x14ac:dyDescent="0.25">
      <c r="A3838" s="25" t="str">
        <f t="shared" si="62"/>
        <v>Reg2008Thymus - C37FemaleNon-Māori</v>
      </c>
      <c r="B3838" s="42" t="s">
        <v>2</v>
      </c>
      <c r="C3838" s="43">
        <v>2008</v>
      </c>
      <c r="D3838" s="42" t="s">
        <v>41</v>
      </c>
      <c r="E3838" s="42" t="s">
        <v>4</v>
      </c>
      <c r="F3838" s="42" t="s">
        <v>11</v>
      </c>
      <c r="G3838" s="43">
        <v>2</v>
      </c>
      <c r="H3838" s="193">
        <v>0.1</v>
      </c>
    </row>
    <row r="3839" spans="1:8" x14ac:dyDescent="0.25">
      <c r="A3839" s="25" t="str">
        <f t="shared" si="62"/>
        <v>Reg2008Thymus - C37MaleAllEth</v>
      </c>
      <c r="B3839" s="42" t="s">
        <v>2</v>
      </c>
      <c r="C3839" s="43">
        <v>2008</v>
      </c>
      <c r="D3839" s="42" t="s">
        <v>41</v>
      </c>
      <c r="E3839" s="42" t="s">
        <v>5</v>
      </c>
      <c r="F3839" s="42" t="s">
        <v>12</v>
      </c>
      <c r="G3839" s="43">
        <v>3</v>
      </c>
      <c r="H3839" s="193">
        <v>0.1</v>
      </c>
    </row>
    <row r="3840" spans="1:8" x14ac:dyDescent="0.25">
      <c r="A3840" s="25" t="str">
        <f t="shared" si="62"/>
        <v>Reg2008Thymus - C37MaleMāori</v>
      </c>
      <c r="B3840" s="42" t="s">
        <v>2</v>
      </c>
      <c r="C3840" s="43">
        <v>2008</v>
      </c>
      <c r="D3840" s="42" t="s">
        <v>41</v>
      </c>
      <c r="E3840" s="42" t="s">
        <v>5</v>
      </c>
      <c r="F3840" s="42" t="s">
        <v>10</v>
      </c>
      <c r="G3840" s="43">
        <v>0</v>
      </c>
      <c r="H3840" s="193">
        <v>0</v>
      </c>
    </row>
    <row r="3841" spans="1:8" x14ac:dyDescent="0.25">
      <c r="A3841" s="25" t="str">
        <f t="shared" si="62"/>
        <v>Reg2008Thymus - C37MaleNon-Māori</v>
      </c>
      <c r="B3841" s="42" t="s">
        <v>2</v>
      </c>
      <c r="C3841" s="43">
        <v>2008</v>
      </c>
      <c r="D3841" s="42" t="s">
        <v>41</v>
      </c>
      <c r="E3841" s="42" t="s">
        <v>5</v>
      </c>
      <c r="F3841" s="42" t="s">
        <v>11</v>
      </c>
      <c r="G3841" s="43">
        <v>3</v>
      </c>
      <c r="H3841" s="193">
        <v>0.1</v>
      </c>
    </row>
    <row r="3842" spans="1:8" x14ac:dyDescent="0.25">
      <c r="A3842" s="25" t="str">
        <f t="shared" si="62"/>
        <v>Reg2008Heart, mediastinum and pleura - C38AllSexAllEth</v>
      </c>
      <c r="B3842" s="42" t="s">
        <v>2</v>
      </c>
      <c r="C3842" s="43">
        <v>2008</v>
      </c>
      <c r="D3842" s="42" t="s">
        <v>260</v>
      </c>
      <c r="E3842" s="42" t="s">
        <v>3</v>
      </c>
      <c r="F3842" s="42" t="s">
        <v>12</v>
      </c>
      <c r="G3842" s="43">
        <v>15</v>
      </c>
      <c r="H3842" s="193">
        <v>0.3</v>
      </c>
    </row>
    <row r="3843" spans="1:8" x14ac:dyDescent="0.25">
      <c r="A3843" s="25" t="str">
        <f t="shared" si="62"/>
        <v>Reg2008Heart, mediastinum and pleura - C38AllSexMāori</v>
      </c>
      <c r="B3843" s="42" t="s">
        <v>2</v>
      </c>
      <c r="C3843" s="43">
        <v>2008</v>
      </c>
      <c r="D3843" s="42" t="s">
        <v>260</v>
      </c>
      <c r="E3843" s="42" t="s">
        <v>3</v>
      </c>
      <c r="F3843" s="42" t="s">
        <v>10</v>
      </c>
      <c r="G3843" s="43">
        <v>1</v>
      </c>
      <c r="H3843" s="193">
        <v>0.2</v>
      </c>
    </row>
    <row r="3844" spans="1:8" x14ac:dyDescent="0.25">
      <c r="A3844" s="25" t="str">
        <f t="shared" si="62"/>
        <v>Reg2008Heart, mediastinum and pleura - C38AllSexNon-Māori</v>
      </c>
      <c r="B3844" s="42" t="s">
        <v>2</v>
      </c>
      <c r="C3844" s="43">
        <v>2008</v>
      </c>
      <c r="D3844" s="42" t="s">
        <v>260</v>
      </c>
      <c r="E3844" s="42" t="s">
        <v>3</v>
      </c>
      <c r="F3844" s="42" t="s">
        <v>11</v>
      </c>
      <c r="G3844" s="43">
        <v>14</v>
      </c>
      <c r="H3844" s="193">
        <v>0.4</v>
      </c>
    </row>
    <row r="3845" spans="1:8" x14ac:dyDescent="0.25">
      <c r="A3845" s="25" t="str">
        <f t="shared" si="62"/>
        <v>Reg2008Heart, mediastinum and pleura - C38FemaleAllEth</v>
      </c>
      <c r="B3845" s="42" t="s">
        <v>2</v>
      </c>
      <c r="C3845" s="43">
        <v>2008</v>
      </c>
      <c r="D3845" s="42" t="s">
        <v>260</v>
      </c>
      <c r="E3845" s="42" t="s">
        <v>4</v>
      </c>
      <c r="F3845" s="42" t="s">
        <v>12</v>
      </c>
      <c r="G3845" s="43">
        <v>3</v>
      </c>
      <c r="H3845" s="193">
        <v>0.1</v>
      </c>
    </row>
    <row r="3846" spans="1:8" x14ac:dyDescent="0.25">
      <c r="A3846" s="25" t="str">
        <f t="shared" si="62"/>
        <v>Reg2008Heart, mediastinum and pleura - C38FemaleMāori</v>
      </c>
      <c r="B3846" s="42" t="s">
        <v>2</v>
      </c>
      <c r="C3846" s="43">
        <v>2008</v>
      </c>
      <c r="D3846" s="42" t="s">
        <v>260</v>
      </c>
      <c r="E3846" s="42" t="s">
        <v>4</v>
      </c>
      <c r="F3846" s="42" t="s">
        <v>10</v>
      </c>
      <c r="G3846" s="43">
        <v>0</v>
      </c>
      <c r="H3846" s="193">
        <v>0</v>
      </c>
    </row>
    <row r="3847" spans="1:8" x14ac:dyDescent="0.25">
      <c r="A3847" s="25" t="str">
        <f t="shared" si="62"/>
        <v>Reg2008Heart, mediastinum and pleura - C38FemaleNon-Māori</v>
      </c>
      <c r="B3847" s="42" t="s">
        <v>2</v>
      </c>
      <c r="C3847" s="43">
        <v>2008</v>
      </c>
      <c r="D3847" s="42" t="s">
        <v>260</v>
      </c>
      <c r="E3847" s="42" t="s">
        <v>4</v>
      </c>
      <c r="F3847" s="42" t="s">
        <v>11</v>
      </c>
      <c r="G3847" s="43">
        <v>3</v>
      </c>
      <c r="H3847" s="193">
        <v>0.1</v>
      </c>
    </row>
    <row r="3848" spans="1:8" x14ac:dyDescent="0.25">
      <c r="A3848" s="25" t="str">
        <f t="shared" si="62"/>
        <v>Reg2008Heart, mediastinum and pleura - C38MaleAllEth</v>
      </c>
      <c r="B3848" s="42" t="s">
        <v>2</v>
      </c>
      <c r="C3848" s="43">
        <v>2008</v>
      </c>
      <c r="D3848" s="42" t="s">
        <v>260</v>
      </c>
      <c r="E3848" s="42" t="s">
        <v>5</v>
      </c>
      <c r="F3848" s="42" t="s">
        <v>12</v>
      </c>
      <c r="G3848" s="43">
        <v>12</v>
      </c>
      <c r="H3848" s="193">
        <v>0.6</v>
      </c>
    </row>
    <row r="3849" spans="1:8" x14ac:dyDescent="0.25">
      <c r="A3849" s="25" t="str">
        <f t="shared" si="62"/>
        <v>Reg2008Heart, mediastinum and pleura - C38MaleMāori</v>
      </c>
      <c r="B3849" s="42" t="s">
        <v>2</v>
      </c>
      <c r="C3849" s="43">
        <v>2008</v>
      </c>
      <c r="D3849" s="42" t="s">
        <v>260</v>
      </c>
      <c r="E3849" s="42" t="s">
        <v>5</v>
      </c>
      <c r="F3849" s="42" t="s">
        <v>10</v>
      </c>
      <c r="G3849" s="43">
        <v>1</v>
      </c>
      <c r="H3849" s="193">
        <v>0.5</v>
      </c>
    </row>
    <row r="3850" spans="1:8" x14ac:dyDescent="0.25">
      <c r="A3850" s="25" t="str">
        <f t="shared" si="62"/>
        <v>Reg2008Heart, mediastinum and pleura - C38MaleNon-Māori</v>
      </c>
      <c r="B3850" s="42" t="s">
        <v>2</v>
      </c>
      <c r="C3850" s="43">
        <v>2008</v>
      </c>
      <c r="D3850" s="42" t="s">
        <v>260</v>
      </c>
      <c r="E3850" s="42" t="s">
        <v>5</v>
      </c>
      <c r="F3850" s="42" t="s">
        <v>11</v>
      </c>
      <c r="G3850" s="43">
        <v>11</v>
      </c>
      <c r="H3850" s="193">
        <v>0.6</v>
      </c>
    </row>
    <row r="3851" spans="1:8" x14ac:dyDescent="0.25">
      <c r="A3851" s="25" t="str">
        <f t="shared" si="62"/>
        <v>Reg2008Other respiratory and intrathoracic organs - C39AllSexAllEth</v>
      </c>
      <c r="B3851" s="42" t="s">
        <v>2</v>
      </c>
      <c r="C3851" s="43">
        <v>2008</v>
      </c>
      <c r="D3851" s="42" t="s">
        <v>261</v>
      </c>
      <c r="E3851" s="42" t="s">
        <v>3</v>
      </c>
      <c r="F3851" s="42" t="s">
        <v>12</v>
      </c>
      <c r="G3851" s="43">
        <v>3</v>
      </c>
      <c r="H3851" s="193">
        <v>0</v>
      </c>
    </row>
    <row r="3852" spans="1:8" x14ac:dyDescent="0.25">
      <c r="A3852" s="25" t="str">
        <f t="shared" si="62"/>
        <v>Reg2008Other respiratory and intrathoracic organs - C39AllSexMāori</v>
      </c>
      <c r="B3852" s="42" t="s">
        <v>2</v>
      </c>
      <c r="C3852" s="43">
        <v>2008</v>
      </c>
      <c r="D3852" s="42" t="s">
        <v>261</v>
      </c>
      <c r="E3852" s="42" t="s">
        <v>3</v>
      </c>
      <c r="F3852" s="42" t="s">
        <v>10</v>
      </c>
      <c r="G3852" s="43">
        <v>0</v>
      </c>
      <c r="H3852" s="193">
        <v>0</v>
      </c>
    </row>
    <row r="3853" spans="1:8" x14ac:dyDescent="0.25">
      <c r="A3853" s="25" t="str">
        <f t="shared" si="62"/>
        <v>Reg2008Other respiratory and intrathoracic organs - C39AllSexNon-Māori</v>
      </c>
      <c r="B3853" s="42" t="s">
        <v>2</v>
      </c>
      <c r="C3853" s="43">
        <v>2008</v>
      </c>
      <c r="D3853" s="42" t="s">
        <v>261</v>
      </c>
      <c r="E3853" s="42" t="s">
        <v>3</v>
      </c>
      <c r="F3853" s="42" t="s">
        <v>11</v>
      </c>
      <c r="G3853" s="43">
        <v>3</v>
      </c>
      <c r="H3853" s="193">
        <v>0</v>
      </c>
    </row>
    <row r="3854" spans="1:8" x14ac:dyDescent="0.25">
      <c r="A3854" s="25" t="str">
        <f t="shared" si="62"/>
        <v>Reg2008Other respiratory and intrathoracic organs - C39FemaleAllEth</v>
      </c>
      <c r="B3854" s="42" t="s">
        <v>2</v>
      </c>
      <c r="C3854" s="43">
        <v>2008</v>
      </c>
      <c r="D3854" s="42" t="s">
        <v>261</v>
      </c>
      <c r="E3854" s="42" t="s">
        <v>4</v>
      </c>
      <c r="F3854" s="42" t="s">
        <v>12</v>
      </c>
      <c r="G3854" s="43">
        <v>1</v>
      </c>
      <c r="H3854" s="193">
        <v>0</v>
      </c>
    </row>
    <row r="3855" spans="1:8" x14ac:dyDescent="0.25">
      <c r="A3855" s="25" t="str">
        <f t="shared" si="62"/>
        <v>Reg2008Other respiratory and intrathoracic organs - C39FemaleMāori</v>
      </c>
      <c r="B3855" s="42" t="s">
        <v>2</v>
      </c>
      <c r="C3855" s="43">
        <v>2008</v>
      </c>
      <c r="D3855" s="42" t="s">
        <v>261</v>
      </c>
      <c r="E3855" s="42" t="s">
        <v>4</v>
      </c>
      <c r="F3855" s="42" t="s">
        <v>10</v>
      </c>
      <c r="G3855" s="43">
        <v>0</v>
      </c>
      <c r="H3855" s="193">
        <v>0</v>
      </c>
    </row>
    <row r="3856" spans="1:8" x14ac:dyDescent="0.25">
      <c r="A3856" s="25" t="str">
        <f t="shared" si="62"/>
        <v>Reg2008Other respiratory and intrathoracic organs - C39FemaleNon-Māori</v>
      </c>
      <c r="B3856" s="42" t="s">
        <v>2</v>
      </c>
      <c r="C3856" s="43">
        <v>2008</v>
      </c>
      <c r="D3856" s="42" t="s">
        <v>261</v>
      </c>
      <c r="E3856" s="42" t="s">
        <v>4</v>
      </c>
      <c r="F3856" s="42" t="s">
        <v>11</v>
      </c>
      <c r="G3856" s="43">
        <v>1</v>
      </c>
      <c r="H3856" s="193">
        <v>0</v>
      </c>
    </row>
    <row r="3857" spans="1:8" x14ac:dyDescent="0.25">
      <c r="A3857" s="25" t="str">
        <f t="shared" si="62"/>
        <v>Reg2008Other respiratory and intrathoracic organs - C39MaleAllEth</v>
      </c>
      <c r="B3857" s="42" t="s">
        <v>2</v>
      </c>
      <c r="C3857" s="43">
        <v>2008</v>
      </c>
      <c r="D3857" s="42" t="s">
        <v>261</v>
      </c>
      <c r="E3857" s="42" t="s">
        <v>5</v>
      </c>
      <c r="F3857" s="42" t="s">
        <v>12</v>
      </c>
      <c r="G3857" s="43">
        <v>2</v>
      </c>
      <c r="H3857" s="193">
        <v>0.1</v>
      </c>
    </row>
    <row r="3858" spans="1:8" x14ac:dyDescent="0.25">
      <c r="A3858" s="25" t="str">
        <f t="shared" si="62"/>
        <v>Reg2008Other respiratory and intrathoracic organs - C39MaleMāori</v>
      </c>
      <c r="B3858" s="42" t="s">
        <v>2</v>
      </c>
      <c r="C3858" s="43">
        <v>2008</v>
      </c>
      <c r="D3858" s="42" t="s">
        <v>261</v>
      </c>
      <c r="E3858" s="42" t="s">
        <v>5</v>
      </c>
      <c r="F3858" s="42" t="s">
        <v>10</v>
      </c>
      <c r="G3858" s="43">
        <v>0</v>
      </c>
      <c r="H3858" s="193">
        <v>0</v>
      </c>
    </row>
    <row r="3859" spans="1:8" x14ac:dyDescent="0.25">
      <c r="A3859" s="25" t="str">
        <f t="shared" si="62"/>
        <v>Reg2008Other respiratory and intrathoracic organs - C39MaleNon-Māori</v>
      </c>
      <c r="B3859" s="42" t="s">
        <v>2</v>
      </c>
      <c r="C3859" s="43">
        <v>2008</v>
      </c>
      <c r="D3859" s="42" t="s">
        <v>261</v>
      </c>
      <c r="E3859" s="42" t="s">
        <v>5</v>
      </c>
      <c r="F3859" s="42" t="s">
        <v>11</v>
      </c>
      <c r="G3859" s="43">
        <v>2</v>
      </c>
      <c r="H3859" s="193">
        <v>0.1</v>
      </c>
    </row>
    <row r="3860" spans="1:8" x14ac:dyDescent="0.25">
      <c r="A3860" s="25" t="str">
        <f t="shared" si="62"/>
        <v>Reg2008Bone and articular cartilage - C40-C41AllSexAllEth</v>
      </c>
      <c r="B3860" s="42" t="s">
        <v>2</v>
      </c>
      <c r="C3860" s="43">
        <v>2008</v>
      </c>
      <c r="D3860" s="42" t="s">
        <v>262</v>
      </c>
      <c r="E3860" s="42" t="s">
        <v>3</v>
      </c>
      <c r="F3860" s="42" t="s">
        <v>12</v>
      </c>
      <c r="G3860" s="43">
        <v>28</v>
      </c>
      <c r="H3860" s="193">
        <v>0.6</v>
      </c>
    </row>
    <row r="3861" spans="1:8" x14ac:dyDescent="0.25">
      <c r="A3861" s="25" t="str">
        <f t="shared" si="62"/>
        <v>Reg2008Bone and articular cartilage - C40-C41AllSexMāori</v>
      </c>
      <c r="B3861" s="42" t="s">
        <v>2</v>
      </c>
      <c r="C3861" s="43">
        <v>2008</v>
      </c>
      <c r="D3861" s="42" t="s">
        <v>262</v>
      </c>
      <c r="E3861" s="42" t="s">
        <v>3</v>
      </c>
      <c r="F3861" s="42" t="s">
        <v>10</v>
      </c>
      <c r="G3861" s="43">
        <v>5</v>
      </c>
      <c r="H3861" s="193">
        <v>0.8</v>
      </c>
    </row>
    <row r="3862" spans="1:8" x14ac:dyDescent="0.25">
      <c r="A3862" s="25" t="str">
        <f t="shared" si="62"/>
        <v>Reg2008Bone and articular cartilage - C40-C41AllSexNon-Māori</v>
      </c>
      <c r="B3862" s="42" t="s">
        <v>2</v>
      </c>
      <c r="C3862" s="43">
        <v>2008</v>
      </c>
      <c r="D3862" s="42" t="s">
        <v>262</v>
      </c>
      <c r="E3862" s="42" t="s">
        <v>3</v>
      </c>
      <c r="F3862" s="42" t="s">
        <v>11</v>
      </c>
      <c r="G3862" s="43">
        <v>23</v>
      </c>
      <c r="H3862" s="193">
        <v>0.6</v>
      </c>
    </row>
    <row r="3863" spans="1:8" x14ac:dyDescent="0.25">
      <c r="A3863" s="25" t="str">
        <f t="shared" si="62"/>
        <v>Reg2008Bone and articular cartilage - C40-C41FemaleAllEth</v>
      </c>
      <c r="B3863" s="42" t="s">
        <v>2</v>
      </c>
      <c r="C3863" s="43">
        <v>2008</v>
      </c>
      <c r="D3863" s="42" t="s">
        <v>262</v>
      </c>
      <c r="E3863" s="42" t="s">
        <v>4</v>
      </c>
      <c r="F3863" s="42" t="s">
        <v>12</v>
      </c>
      <c r="G3863" s="43">
        <v>14</v>
      </c>
      <c r="H3863" s="193">
        <v>0.6</v>
      </c>
    </row>
    <row r="3864" spans="1:8" x14ac:dyDescent="0.25">
      <c r="A3864" s="25" t="str">
        <f t="shared" si="62"/>
        <v>Reg2008Bone and articular cartilage - C40-C41FemaleMāori</v>
      </c>
      <c r="B3864" s="42" t="s">
        <v>2</v>
      </c>
      <c r="C3864" s="43">
        <v>2008</v>
      </c>
      <c r="D3864" s="42" t="s">
        <v>262</v>
      </c>
      <c r="E3864" s="42" t="s">
        <v>4</v>
      </c>
      <c r="F3864" s="42" t="s">
        <v>10</v>
      </c>
      <c r="G3864" s="43">
        <v>4</v>
      </c>
      <c r="H3864" s="193">
        <v>1.1000000000000001</v>
      </c>
    </row>
    <row r="3865" spans="1:8" x14ac:dyDescent="0.25">
      <c r="A3865" s="25" t="str">
        <f t="shared" si="62"/>
        <v>Reg2008Bone and articular cartilage - C40-C41FemaleNon-Māori</v>
      </c>
      <c r="B3865" s="42" t="s">
        <v>2</v>
      </c>
      <c r="C3865" s="43">
        <v>2008</v>
      </c>
      <c r="D3865" s="42" t="s">
        <v>262</v>
      </c>
      <c r="E3865" s="42" t="s">
        <v>4</v>
      </c>
      <c r="F3865" s="42" t="s">
        <v>11</v>
      </c>
      <c r="G3865" s="43">
        <v>10</v>
      </c>
      <c r="H3865" s="193">
        <v>0.5</v>
      </c>
    </row>
    <row r="3866" spans="1:8" x14ac:dyDescent="0.25">
      <c r="A3866" s="25" t="str">
        <f t="shared" si="62"/>
        <v>Reg2008Bone and articular cartilage - C40-C41MaleAllEth</v>
      </c>
      <c r="B3866" s="42" t="s">
        <v>2</v>
      </c>
      <c r="C3866" s="43">
        <v>2008</v>
      </c>
      <c r="D3866" s="42" t="s">
        <v>262</v>
      </c>
      <c r="E3866" s="42" t="s">
        <v>5</v>
      </c>
      <c r="F3866" s="42" t="s">
        <v>12</v>
      </c>
      <c r="G3866" s="43">
        <v>14</v>
      </c>
      <c r="H3866" s="193">
        <v>0.6</v>
      </c>
    </row>
    <row r="3867" spans="1:8" x14ac:dyDescent="0.25">
      <c r="A3867" s="25" t="str">
        <f t="shared" si="62"/>
        <v>Reg2008Bone and articular cartilage - C40-C41MaleMāori</v>
      </c>
      <c r="B3867" s="42" t="s">
        <v>2</v>
      </c>
      <c r="C3867" s="43">
        <v>2008</v>
      </c>
      <c r="D3867" s="42" t="s">
        <v>262</v>
      </c>
      <c r="E3867" s="42" t="s">
        <v>5</v>
      </c>
      <c r="F3867" s="42" t="s">
        <v>10</v>
      </c>
      <c r="G3867" s="43">
        <v>1</v>
      </c>
      <c r="H3867" s="193">
        <v>0.5</v>
      </c>
    </row>
    <row r="3868" spans="1:8" x14ac:dyDescent="0.25">
      <c r="A3868" s="25" t="str">
        <f t="shared" si="62"/>
        <v>Reg2008Bone and articular cartilage - C40-C41MaleNon-Māori</v>
      </c>
      <c r="B3868" s="42" t="s">
        <v>2</v>
      </c>
      <c r="C3868" s="43">
        <v>2008</v>
      </c>
      <c r="D3868" s="42" t="s">
        <v>262</v>
      </c>
      <c r="E3868" s="42" t="s">
        <v>5</v>
      </c>
      <c r="F3868" s="42" t="s">
        <v>11</v>
      </c>
      <c r="G3868" s="43">
        <v>13</v>
      </c>
      <c r="H3868" s="193">
        <v>0.7</v>
      </c>
    </row>
    <row r="3869" spans="1:8" x14ac:dyDescent="0.25">
      <c r="A3869" s="25" t="str">
        <f t="shared" si="62"/>
        <v>Reg2008Skin - C43-C44AllSexAllEth</v>
      </c>
      <c r="B3869" s="42" t="s">
        <v>2</v>
      </c>
      <c r="C3869" s="43">
        <v>2008</v>
      </c>
      <c r="D3869" s="42" t="s">
        <v>65</v>
      </c>
      <c r="E3869" s="42" t="s">
        <v>3</v>
      </c>
      <c r="F3869" s="42" t="s">
        <v>12</v>
      </c>
      <c r="G3869" s="43">
        <v>2400</v>
      </c>
      <c r="H3869" s="193">
        <v>42</v>
      </c>
    </row>
    <row r="3870" spans="1:8" x14ac:dyDescent="0.25">
      <c r="A3870" s="25" t="str">
        <f t="shared" si="62"/>
        <v>Reg2008Skin - C43-C44AllSexMāori</v>
      </c>
      <c r="B3870" s="42" t="s">
        <v>2</v>
      </c>
      <c r="C3870" s="43">
        <v>2008</v>
      </c>
      <c r="D3870" s="42" t="s">
        <v>65</v>
      </c>
      <c r="E3870" s="42" t="s">
        <v>3</v>
      </c>
      <c r="F3870" s="42" t="s">
        <v>10</v>
      </c>
      <c r="G3870" s="43">
        <v>31</v>
      </c>
      <c r="H3870" s="193">
        <v>7.5</v>
      </c>
    </row>
    <row r="3871" spans="1:8" x14ac:dyDescent="0.25">
      <c r="A3871" s="25" t="str">
        <f t="shared" si="62"/>
        <v>Reg2008Skin - C43-C44AllSexNon-Māori</v>
      </c>
      <c r="B3871" s="42" t="s">
        <v>2</v>
      </c>
      <c r="C3871" s="43">
        <v>2008</v>
      </c>
      <c r="D3871" s="42" t="s">
        <v>65</v>
      </c>
      <c r="E3871" s="42" t="s">
        <v>3</v>
      </c>
      <c r="F3871" s="42" t="s">
        <v>11</v>
      </c>
      <c r="G3871" s="43">
        <v>2369</v>
      </c>
      <c r="H3871" s="193">
        <v>45.5</v>
      </c>
    </row>
    <row r="3872" spans="1:8" x14ac:dyDescent="0.25">
      <c r="A3872" s="25" t="str">
        <f t="shared" si="62"/>
        <v>Reg2008Skin - C43-C44FemaleAllEth</v>
      </c>
      <c r="B3872" s="42" t="s">
        <v>2</v>
      </c>
      <c r="C3872" s="43">
        <v>2008</v>
      </c>
      <c r="D3872" s="42" t="s">
        <v>65</v>
      </c>
      <c r="E3872" s="42" t="s">
        <v>4</v>
      </c>
      <c r="F3872" s="42" t="s">
        <v>12</v>
      </c>
      <c r="G3872" s="43">
        <v>1150</v>
      </c>
      <c r="H3872" s="193">
        <v>39.4</v>
      </c>
    </row>
    <row r="3873" spans="1:8" x14ac:dyDescent="0.25">
      <c r="A3873" s="25" t="str">
        <f t="shared" si="62"/>
        <v>Reg2008Skin - C43-C44FemaleMāori</v>
      </c>
      <c r="B3873" s="42" t="s">
        <v>2</v>
      </c>
      <c r="C3873" s="43">
        <v>2008</v>
      </c>
      <c r="D3873" s="42" t="s">
        <v>65</v>
      </c>
      <c r="E3873" s="42" t="s">
        <v>4</v>
      </c>
      <c r="F3873" s="42" t="s">
        <v>10</v>
      </c>
      <c r="G3873" s="43">
        <v>17</v>
      </c>
      <c r="H3873" s="193">
        <v>7.5</v>
      </c>
    </row>
    <row r="3874" spans="1:8" x14ac:dyDescent="0.25">
      <c r="A3874" s="25" t="str">
        <f t="shared" si="62"/>
        <v>Reg2008Skin - C43-C44FemaleNon-Māori</v>
      </c>
      <c r="B3874" s="42" t="s">
        <v>2</v>
      </c>
      <c r="C3874" s="43">
        <v>2008</v>
      </c>
      <c r="D3874" s="42" t="s">
        <v>65</v>
      </c>
      <c r="E3874" s="42" t="s">
        <v>4</v>
      </c>
      <c r="F3874" s="42" t="s">
        <v>11</v>
      </c>
      <c r="G3874" s="43">
        <v>1133</v>
      </c>
      <c r="H3874" s="193">
        <v>43.1</v>
      </c>
    </row>
    <row r="3875" spans="1:8" x14ac:dyDescent="0.25">
      <c r="A3875" s="25" t="str">
        <f t="shared" si="62"/>
        <v>Reg2008Skin - C43-C44MaleAllEth</v>
      </c>
      <c r="B3875" s="42" t="s">
        <v>2</v>
      </c>
      <c r="C3875" s="43">
        <v>2008</v>
      </c>
      <c r="D3875" s="42" t="s">
        <v>65</v>
      </c>
      <c r="E3875" s="42" t="s">
        <v>5</v>
      </c>
      <c r="F3875" s="42" t="s">
        <v>12</v>
      </c>
      <c r="G3875" s="43">
        <v>1250</v>
      </c>
      <c r="H3875" s="193">
        <v>45.5</v>
      </c>
    </row>
    <row r="3876" spans="1:8" x14ac:dyDescent="0.25">
      <c r="A3876" s="25" t="str">
        <f t="shared" si="62"/>
        <v>Reg2008Skin - C43-C44MaleMāori</v>
      </c>
      <c r="B3876" s="42" t="s">
        <v>2</v>
      </c>
      <c r="C3876" s="43">
        <v>2008</v>
      </c>
      <c r="D3876" s="42" t="s">
        <v>65</v>
      </c>
      <c r="E3876" s="42" t="s">
        <v>5</v>
      </c>
      <c r="F3876" s="42" t="s">
        <v>10</v>
      </c>
      <c r="G3876" s="43">
        <v>14</v>
      </c>
      <c r="H3876" s="193">
        <v>7.2</v>
      </c>
    </row>
    <row r="3877" spans="1:8" x14ac:dyDescent="0.25">
      <c r="A3877" s="25" t="str">
        <f t="shared" si="62"/>
        <v>Reg2008Skin - C43-C44MaleNon-Māori</v>
      </c>
      <c r="B3877" s="42" t="s">
        <v>2</v>
      </c>
      <c r="C3877" s="43">
        <v>2008</v>
      </c>
      <c r="D3877" s="42" t="s">
        <v>65</v>
      </c>
      <c r="E3877" s="42" t="s">
        <v>5</v>
      </c>
      <c r="F3877" s="42" t="s">
        <v>11</v>
      </c>
      <c r="G3877" s="43">
        <v>1236</v>
      </c>
      <c r="H3877" s="193">
        <v>48.9</v>
      </c>
    </row>
    <row r="3878" spans="1:8" x14ac:dyDescent="0.25">
      <c r="A3878" s="25" t="str">
        <f t="shared" si="62"/>
        <v>Reg2008Chapter - Bone and articular cartilage - C40-C41AllSexAllEth</v>
      </c>
      <c r="B3878" s="42" t="s">
        <v>2</v>
      </c>
      <c r="C3878" s="43">
        <v>2008</v>
      </c>
      <c r="D3878" s="42" t="s">
        <v>342</v>
      </c>
      <c r="E3878" s="42" t="s">
        <v>3</v>
      </c>
      <c r="F3878" s="42" t="s">
        <v>12</v>
      </c>
      <c r="G3878" s="43">
        <v>28</v>
      </c>
      <c r="H3878" s="193">
        <v>0.6</v>
      </c>
    </row>
    <row r="3879" spans="1:8" x14ac:dyDescent="0.25">
      <c r="A3879" s="25" t="str">
        <f t="shared" ref="A3879:A3942" si="63">B3879&amp;C3879&amp;D3879&amp;E3879&amp;F3879</f>
        <v>Reg2008Chapter - Bone and articular cartilage - C40-C41AllSexMāori</v>
      </c>
      <c r="B3879" s="42" t="s">
        <v>2</v>
      </c>
      <c r="C3879" s="43">
        <v>2008</v>
      </c>
      <c r="D3879" s="42" t="s">
        <v>342</v>
      </c>
      <c r="E3879" s="42" t="s">
        <v>3</v>
      </c>
      <c r="F3879" s="42" t="s">
        <v>10</v>
      </c>
      <c r="G3879" s="43">
        <v>5</v>
      </c>
      <c r="H3879" s="193">
        <v>0.8</v>
      </c>
    </row>
    <row r="3880" spans="1:8" x14ac:dyDescent="0.25">
      <c r="A3880" s="25" t="str">
        <f t="shared" si="63"/>
        <v>Reg2008Chapter - Bone and articular cartilage - C40-C41AllSexNon-Māori</v>
      </c>
      <c r="B3880" s="42" t="s">
        <v>2</v>
      </c>
      <c r="C3880" s="43">
        <v>2008</v>
      </c>
      <c r="D3880" s="42" t="s">
        <v>342</v>
      </c>
      <c r="E3880" s="42" t="s">
        <v>3</v>
      </c>
      <c r="F3880" s="42" t="s">
        <v>11</v>
      </c>
      <c r="G3880" s="43">
        <v>23</v>
      </c>
      <c r="H3880" s="193">
        <v>0.6</v>
      </c>
    </row>
    <row r="3881" spans="1:8" x14ac:dyDescent="0.25">
      <c r="A3881" s="25" t="str">
        <f t="shared" si="63"/>
        <v>Reg2008Chapter - Bone and articular cartilage - C40-C41FemaleAllEth</v>
      </c>
      <c r="B3881" s="42" t="s">
        <v>2</v>
      </c>
      <c r="C3881" s="43">
        <v>2008</v>
      </c>
      <c r="D3881" s="42" t="s">
        <v>342</v>
      </c>
      <c r="E3881" s="42" t="s">
        <v>4</v>
      </c>
      <c r="F3881" s="42" t="s">
        <v>12</v>
      </c>
      <c r="G3881" s="43">
        <v>14</v>
      </c>
      <c r="H3881" s="193">
        <v>0.6</v>
      </c>
    </row>
    <row r="3882" spans="1:8" x14ac:dyDescent="0.25">
      <c r="A3882" s="25" t="str">
        <f t="shared" si="63"/>
        <v>Reg2008Chapter - Bone and articular cartilage - C40-C41FemaleMāori</v>
      </c>
      <c r="B3882" s="42" t="s">
        <v>2</v>
      </c>
      <c r="C3882" s="43">
        <v>2008</v>
      </c>
      <c r="D3882" s="42" t="s">
        <v>342</v>
      </c>
      <c r="E3882" s="42" t="s">
        <v>4</v>
      </c>
      <c r="F3882" s="42" t="s">
        <v>10</v>
      </c>
      <c r="G3882" s="43">
        <v>4</v>
      </c>
      <c r="H3882" s="193">
        <v>1.1000000000000001</v>
      </c>
    </row>
    <row r="3883" spans="1:8" x14ac:dyDescent="0.25">
      <c r="A3883" s="25" t="str">
        <f t="shared" si="63"/>
        <v>Reg2008Chapter - Bone and articular cartilage - C40-C41FemaleNon-Māori</v>
      </c>
      <c r="B3883" s="42" t="s">
        <v>2</v>
      </c>
      <c r="C3883" s="43">
        <v>2008</v>
      </c>
      <c r="D3883" s="42" t="s">
        <v>342</v>
      </c>
      <c r="E3883" s="42" t="s">
        <v>4</v>
      </c>
      <c r="F3883" s="42" t="s">
        <v>11</v>
      </c>
      <c r="G3883" s="43">
        <v>10</v>
      </c>
      <c r="H3883" s="193">
        <v>0.5</v>
      </c>
    </row>
    <row r="3884" spans="1:8" x14ac:dyDescent="0.25">
      <c r="A3884" s="25" t="str">
        <f t="shared" si="63"/>
        <v>Reg2008Chapter - Bone and articular cartilage - C40-C41MaleAllEth</v>
      </c>
      <c r="B3884" s="42" t="s">
        <v>2</v>
      </c>
      <c r="C3884" s="43">
        <v>2008</v>
      </c>
      <c r="D3884" s="42" t="s">
        <v>342</v>
      </c>
      <c r="E3884" s="42" t="s">
        <v>5</v>
      </c>
      <c r="F3884" s="42" t="s">
        <v>12</v>
      </c>
      <c r="G3884" s="43">
        <v>14</v>
      </c>
      <c r="H3884" s="193">
        <v>0.6</v>
      </c>
    </row>
    <row r="3885" spans="1:8" x14ac:dyDescent="0.25">
      <c r="A3885" s="25" t="str">
        <f t="shared" si="63"/>
        <v>Reg2008Chapter - Bone and articular cartilage - C40-C41MaleMāori</v>
      </c>
      <c r="B3885" s="42" t="s">
        <v>2</v>
      </c>
      <c r="C3885" s="43">
        <v>2008</v>
      </c>
      <c r="D3885" s="42" t="s">
        <v>342</v>
      </c>
      <c r="E3885" s="42" t="s">
        <v>5</v>
      </c>
      <c r="F3885" s="42" t="s">
        <v>10</v>
      </c>
      <c r="G3885" s="43">
        <v>1</v>
      </c>
      <c r="H3885" s="193">
        <v>0.5</v>
      </c>
    </row>
    <row r="3886" spans="1:8" x14ac:dyDescent="0.25">
      <c r="A3886" s="25" t="str">
        <f t="shared" si="63"/>
        <v>Reg2008Chapter - Bone and articular cartilage - C40-C41MaleNon-Māori</v>
      </c>
      <c r="B3886" s="42" t="s">
        <v>2</v>
      </c>
      <c r="C3886" s="43">
        <v>2008</v>
      </c>
      <c r="D3886" s="42" t="s">
        <v>342</v>
      </c>
      <c r="E3886" s="42" t="s">
        <v>5</v>
      </c>
      <c r="F3886" s="42" t="s">
        <v>11</v>
      </c>
      <c r="G3886" s="43">
        <v>13</v>
      </c>
      <c r="H3886" s="193">
        <v>0.7</v>
      </c>
    </row>
    <row r="3887" spans="1:8" x14ac:dyDescent="0.25">
      <c r="A3887" s="25" t="str">
        <f t="shared" si="63"/>
        <v>Reg2008Melanoma - C43AllSexAllEth</v>
      </c>
      <c r="B3887" s="42" t="s">
        <v>2</v>
      </c>
      <c r="C3887" s="43">
        <v>2008</v>
      </c>
      <c r="D3887" s="42" t="s">
        <v>28</v>
      </c>
      <c r="E3887" s="42" t="s">
        <v>3</v>
      </c>
      <c r="F3887" s="42" t="s">
        <v>12</v>
      </c>
      <c r="G3887" s="43">
        <v>2256</v>
      </c>
      <c r="H3887" s="193">
        <v>39.799999999999997</v>
      </c>
    </row>
    <row r="3888" spans="1:8" x14ac:dyDescent="0.25">
      <c r="A3888" s="25" t="str">
        <f t="shared" si="63"/>
        <v>Reg2008Melanoma - C43AllSexMāori</v>
      </c>
      <c r="B3888" s="42" t="s">
        <v>2</v>
      </c>
      <c r="C3888" s="43">
        <v>2008</v>
      </c>
      <c r="D3888" s="42" t="s">
        <v>28</v>
      </c>
      <c r="E3888" s="42" t="s">
        <v>3</v>
      </c>
      <c r="F3888" s="42" t="s">
        <v>10</v>
      </c>
      <c r="G3888" s="43">
        <v>23</v>
      </c>
      <c r="H3888" s="193">
        <v>5.4</v>
      </c>
    </row>
    <row r="3889" spans="1:8" x14ac:dyDescent="0.25">
      <c r="A3889" s="25" t="str">
        <f t="shared" si="63"/>
        <v>Reg2008Melanoma - C43AllSexNon-Māori</v>
      </c>
      <c r="B3889" s="42" t="s">
        <v>2</v>
      </c>
      <c r="C3889" s="43">
        <v>2008</v>
      </c>
      <c r="D3889" s="42" t="s">
        <v>28</v>
      </c>
      <c r="E3889" s="42" t="s">
        <v>3</v>
      </c>
      <c r="F3889" s="42" t="s">
        <v>11</v>
      </c>
      <c r="G3889" s="43">
        <v>2233</v>
      </c>
      <c r="H3889" s="193">
        <v>43.3</v>
      </c>
    </row>
    <row r="3890" spans="1:8" x14ac:dyDescent="0.25">
      <c r="A3890" s="25" t="str">
        <f t="shared" si="63"/>
        <v>Reg2008Melanoma - C43FemaleAllEth</v>
      </c>
      <c r="B3890" s="42" t="s">
        <v>2</v>
      </c>
      <c r="C3890" s="43">
        <v>2008</v>
      </c>
      <c r="D3890" s="42" t="s">
        <v>28</v>
      </c>
      <c r="E3890" s="42" t="s">
        <v>4</v>
      </c>
      <c r="F3890" s="42" t="s">
        <v>12</v>
      </c>
      <c r="G3890" s="43">
        <v>1076</v>
      </c>
      <c r="H3890" s="193">
        <v>37.4</v>
      </c>
    </row>
    <row r="3891" spans="1:8" x14ac:dyDescent="0.25">
      <c r="A3891" s="25" t="str">
        <f t="shared" si="63"/>
        <v>Reg2008Melanoma - C43FemaleMāori</v>
      </c>
      <c r="B3891" s="42" t="s">
        <v>2</v>
      </c>
      <c r="C3891" s="43">
        <v>2008</v>
      </c>
      <c r="D3891" s="42" t="s">
        <v>28</v>
      </c>
      <c r="E3891" s="42" t="s">
        <v>4</v>
      </c>
      <c r="F3891" s="42" t="s">
        <v>10</v>
      </c>
      <c r="G3891" s="43">
        <v>13</v>
      </c>
      <c r="H3891" s="193">
        <v>5.5</v>
      </c>
    </row>
    <row r="3892" spans="1:8" x14ac:dyDescent="0.25">
      <c r="A3892" s="25" t="str">
        <f t="shared" si="63"/>
        <v>Reg2008Melanoma - C43FemaleNon-Māori</v>
      </c>
      <c r="B3892" s="42" t="s">
        <v>2</v>
      </c>
      <c r="C3892" s="43">
        <v>2008</v>
      </c>
      <c r="D3892" s="42" t="s">
        <v>28</v>
      </c>
      <c r="E3892" s="42" t="s">
        <v>4</v>
      </c>
      <c r="F3892" s="42" t="s">
        <v>11</v>
      </c>
      <c r="G3892" s="43">
        <v>1063</v>
      </c>
      <c r="H3892" s="193">
        <v>41</v>
      </c>
    </row>
    <row r="3893" spans="1:8" x14ac:dyDescent="0.25">
      <c r="A3893" s="25" t="str">
        <f t="shared" si="63"/>
        <v>Reg2008Melanoma - C43MaleAllEth</v>
      </c>
      <c r="B3893" s="42" t="s">
        <v>2</v>
      </c>
      <c r="C3893" s="43">
        <v>2008</v>
      </c>
      <c r="D3893" s="42" t="s">
        <v>28</v>
      </c>
      <c r="E3893" s="42" t="s">
        <v>5</v>
      </c>
      <c r="F3893" s="42" t="s">
        <v>12</v>
      </c>
      <c r="G3893" s="43">
        <v>1180</v>
      </c>
      <c r="H3893" s="193">
        <v>43.1</v>
      </c>
    </row>
    <row r="3894" spans="1:8" x14ac:dyDescent="0.25">
      <c r="A3894" s="25" t="str">
        <f t="shared" si="63"/>
        <v>Reg2008Melanoma - C43MaleMāori</v>
      </c>
      <c r="B3894" s="42" t="s">
        <v>2</v>
      </c>
      <c r="C3894" s="43">
        <v>2008</v>
      </c>
      <c r="D3894" s="42" t="s">
        <v>28</v>
      </c>
      <c r="E3894" s="42" t="s">
        <v>5</v>
      </c>
      <c r="F3894" s="42" t="s">
        <v>10</v>
      </c>
      <c r="G3894" s="43">
        <v>10</v>
      </c>
      <c r="H3894" s="193">
        <v>5.0999999999999996</v>
      </c>
    </row>
    <row r="3895" spans="1:8" x14ac:dyDescent="0.25">
      <c r="A3895" s="25" t="str">
        <f t="shared" si="63"/>
        <v>Reg2008Melanoma - C43MaleNon-Māori</v>
      </c>
      <c r="B3895" s="42" t="s">
        <v>2</v>
      </c>
      <c r="C3895" s="43">
        <v>2008</v>
      </c>
      <c r="D3895" s="42" t="s">
        <v>28</v>
      </c>
      <c r="E3895" s="42" t="s">
        <v>5</v>
      </c>
      <c r="F3895" s="42" t="s">
        <v>11</v>
      </c>
      <c r="G3895" s="43">
        <v>1170</v>
      </c>
      <c r="H3895" s="193">
        <v>46.5</v>
      </c>
    </row>
    <row r="3896" spans="1:8" x14ac:dyDescent="0.25">
      <c r="A3896" s="25" t="str">
        <f t="shared" si="63"/>
        <v>Reg2008Non-melanoma - C44AllSexAllEth</v>
      </c>
      <c r="B3896" s="42" t="s">
        <v>2</v>
      </c>
      <c r="C3896" s="43">
        <v>2008</v>
      </c>
      <c r="D3896" s="42" t="s">
        <v>263</v>
      </c>
      <c r="E3896" s="42" t="s">
        <v>3</v>
      </c>
      <c r="F3896" s="42" t="s">
        <v>12</v>
      </c>
      <c r="G3896" s="43">
        <v>144</v>
      </c>
      <c r="H3896" s="193">
        <v>2.2000000000000002</v>
      </c>
    </row>
    <row r="3897" spans="1:8" x14ac:dyDescent="0.25">
      <c r="A3897" s="25" t="str">
        <f t="shared" si="63"/>
        <v>Reg2008Non-melanoma - C44AllSexMāori</v>
      </c>
      <c r="B3897" s="42" t="s">
        <v>2</v>
      </c>
      <c r="C3897" s="43">
        <v>2008</v>
      </c>
      <c r="D3897" s="42" t="s">
        <v>263</v>
      </c>
      <c r="E3897" s="42" t="s">
        <v>3</v>
      </c>
      <c r="F3897" s="42" t="s">
        <v>10</v>
      </c>
      <c r="G3897" s="43">
        <v>8</v>
      </c>
      <c r="H3897" s="193">
        <v>2</v>
      </c>
    </row>
    <row r="3898" spans="1:8" x14ac:dyDescent="0.25">
      <c r="A3898" s="25" t="str">
        <f t="shared" si="63"/>
        <v>Reg2008Non-melanoma - C44AllSexNon-Māori</v>
      </c>
      <c r="B3898" s="42" t="s">
        <v>2</v>
      </c>
      <c r="C3898" s="43">
        <v>2008</v>
      </c>
      <c r="D3898" s="42" t="s">
        <v>263</v>
      </c>
      <c r="E3898" s="42" t="s">
        <v>3</v>
      </c>
      <c r="F3898" s="42" t="s">
        <v>11</v>
      </c>
      <c r="G3898" s="43">
        <v>136</v>
      </c>
      <c r="H3898" s="193">
        <v>2.2000000000000002</v>
      </c>
    </row>
    <row r="3899" spans="1:8" x14ac:dyDescent="0.25">
      <c r="A3899" s="25" t="str">
        <f t="shared" si="63"/>
        <v>Reg2008Non-melanoma - C44FemaleAllEth</v>
      </c>
      <c r="B3899" s="42" t="s">
        <v>2</v>
      </c>
      <c r="C3899" s="43">
        <v>2008</v>
      </c>
      <c r="D3899" s="42" t="s">
        <v>263</v>
      </c>
      <c r="E3899" s="42" t="s">
        <v>4</v>
      </c>
      <c r="F3899" s="42" t="s">
        <v>12</v>
      </c>
      <c r="G3899" s="43">
        <v>74</v>
      </c>
      <c r="H3899" s="193">
        <v>2</v>
      </c>
    </row>
    <row r="3900" spans="1:8" x14ac:dyDescent="0.25">
      <c r="A3900" s="25" t="str">
        <f t="shared" si="63"/>
        <v>Reg2008Non-melanoma - C44FemaleMāori</v>
      </c>
      <c r="B3900" s="42" t="s">
        <v>2</v>
      </c>
      <c r="C3900" s="43">
        <v>2008</v>
      </c>
      <c r="D3900" s="42" t="s">
        <v>263</v>
      </c>
      <c r="E3900" s="42" t="s">
        <v>4</v>
      </c>
      <c r="F3900" s="42" t="s">
        <v>10</v>
      </c>
      <c r="G3900" s="43">
        <v>4</v>
      </c>
      <c r="H3900" s="193">
        <v>2</v>
      </c>
    </row>
    <row r="3901" spans="1:8" x14ac:dyDescent="0.25">
      <c r="A3901" s="25" t="str">
        <f t="shared" si="63"/>
        <v>Reg2008Non-melanoma - C44FemaleNon-Māori</v>
      </c>
      <c r="B3901" s="42" t="s">
        <v>2</v>
      </c>
      <c r="C3901" s="43">
        <v>2008</v>
      </c>
      <c r="D3901" s="42" t="s">
        <v>263</v>
      </c>
      <c r="E3901" s="42" t="s">
        <v>4</v>
      </c>
      <c r="F3901" s="42" t="s">
        <v>11</v>
      </c>
      <c r="G3901" s="43">
        <v>70</v>
      </c>
      <c r="H3901" s="193">
        <v>2</v>
      </c>
    </row>
    <row r="3902" spans="1:8" x14ac:dyDescent="0.25">
      <c r="A3902" s="25" t="str">
        <f t="shared" si="63"/>
        <v>Reg2008Non-melanoma - C44MaleAllEth</v>
      </c>
      <c r="B3902" s="42" t="s">
        <v>2</v>
      </c>
      <c r="C3902" s="43">
        <v>2008</v>
      </c>
      <c r="D3902" s="42" t="s">
        <v>263</v>
      </c>
      <c r="E3902" s="42" t="s">
        <v>5</v>
      </c>
      <c r="F3902" s="42" t="s">
        <v>12</v>
      </c>
      <c r="G3902" s="43">
        <v>70</v>
      </c>
      <c r="H3902" s="193">
        <v>2.4</v>
      </c>
    </row>
    <row r="3903" spans="1:8" x14ac:dyDescent="0.25">
      <c r="A3903" s="25" t="str">
        <f t="shared" si="63"/>
        <v>Reg2008Non-melanoma - C44MaleMāori</v>
      </c>
      <c r="B3903" s="42" t="s">
        <v>2</v>
      </c>
      <c r="C3903" s="43">
        <v>2008</v>
      </c>
      <c r="D3903" s="42" t="s">
        <v>263</v>
      </c>
      <c r="E3903" s="42" t="s">
        <v>5</v>
      </c>
      <c r="F3903" s="42" t="s">
        <v>10</v>
      </c>
      <c r="G3903" s="43">
        <v>4</v>
      </c>
      <c r="H3903" s="193">
        <v>2.1</v>
      </c>
    </row>
    <row r="3904" spans="1:8" x14ac:dyDescent="0.25">
      <c r="A3904" s="25" t="str">
        <f t="shared" si="63"/>
        <v>Reg2008Non-melanoma - C44MaleNon-Māori</v>
      </c>
      <c r="B3904" s="42" t="s">
        <v>2</v>
      </c>
      <c r="C3904" s="43">
        <v>2008</v>
      </c>
      <c r="D3904" s="42" t="s">
        <v>263</v>
      </c>
      <c r="E3904" s="42" t="s">
        <v>5</v>
      </c>
      <c r="F3904" s="42" t="s">
        <v>11</v>
      </c>
      <c r="G3904" s="43">
        <v>66</v>
      </c>
      <c r="H3904" s="193">
        <v>2.4</v>
      </c>
    </row>
    <row r="3905" spans="1:8" x14ac:dyDescent="0.25">
      <c r="A3905" s="25" t="str">
        <f t="shared" si="63"/>
        <v>Reg2008Mesothelial and soft tissue - C45-C49AllSexAllEth</v>
      </c>
      <c r="B3905" s="42" t="s">
        <v>2</v>
      </c>
      <c r="C3905" s="43">
        <v>2008</v>
      </c>
      <c r="D3905" s="42" t="s">
        <v>264</v>
      </c>
      <c r="E3905" s="42" t="s">
        <v>3</v>
      </c>
      <c r="F3905" s="42" t="s">
        <v>12</v>
      </c>
      <c r="G3905" s="43">
        <v>249</v>
      </c>
      <c r="H3905" s="193">
        <v>4.5</v>
      </c>
    </row>
    <row r="3906" spans="1:8" x14ac:dyDescent="0.25">
      <c r="A3906" s="25" t="str">
        <f t="shared" si="63"/>
        <v>Reg2008Mesothelial and soft tissue - C45-C49AllSexMāori</v>
      </c>
      <c r="B3906" s="42" t="s">
        <v>2</v>
      </c>
      <c r="C3906" s="43">
        <v>2008</v>
      </c>
      <c r="D3906" s="42" t="s">
        <v>264</v>
      </c>
      <c r="E3906" s="42" t="s">
        <v>3</v>
      </c>
      <c r="F3906" s="42" t="s">
        <v>10</v>
      </c>
      <c r="G3906" s="43">
        <v>28</v>
      </c>
      <c r="H3906" s="193">
        <v>5</v>
      </c>
    </row>
    <row r="3907" spans="1:8" x14ac:dyDescent="0.25">
      <c r="A3907" s="25" t="str">
        <f t="shared" si="63"/>
        <v>Reg2008Mesothelial and soft tissue - C45-C49AllSexNon-Māori</v>
      </c>
      <c r="B3907" s="42" t="s">
        <v>2</v>
      </c>
      <c r="C3907" s="43">
        <v>2008</v>
      </c>
      <c r="D3907" s="42" t="s">
        <v>264</v>
      </c>
      <c r="E3907" s="42" t="s">
        <v>3</v>
      </c>
      <c r="F3907" s="42" t="s">
        <v>11</v>
      </c>
      <c r="G3907" s="43">
        <v>221</v>
      </c>
      <c r="H3907" s="193">
        <v>4.2</v>
      </c>
    </row>
    <row r="3908" spans="1:8" x14ac:dyDescent="0.25">
      <c r="A3908" s="25" t="str">
        <f t="shared" si="63"/>
        <v>Reg2008Mesothelial and soft tissue - C45-C49FemaleAllEth</v>
      </c>
      <c r="B3908" s="42" t="s">
        <v>2</v>
      </c>
      <c r="C3908" s="43">
        <v>2008</v>
      </c>
      <c r="D3908" s="42" t="s">
        <v>264</v>
      </c>
      <c r="E3908" s="42" t="s">
        <v>4</v>
      </c>
      <c r="F3908" s="42" t="s">
        <v>12</v>
      </c>
      <c r="G3908" s="43">
        <v>89</v>
      </c>
      <c r="H3908" s="193">
        <v>3.1</v>
      </c>
    </row>
    <row r="3909" spans="1:8" x14ac:dyDescent="0.25">
      <c r="A3909" s="25" t="str">
        <f t="shared" si="63"/>
        <v>Reg2008Mesothelial and soft tissue - C45-C49FemaleMāori</v>
      </c>
      <c r="B3909" s="42" t="s">
        <v>2</v>
      </c>
      <c r="C3909" s="43">
        <v>2008</v>
      </c>
      <c r="D3909" s="42" t="s">
        <v>264</v>
      </c>
      <c r="E3909" s="42" t="s">
        <v>4</v>
      </c>
      <c r="F3909" s="42" t="s">
        <v>10</v>
      </c>
      <c r="G3909" s="43">
        <v>21</v>
      </c>
      <c r="H3909" s="193">
        <v>7.4</v>
      </c>
    </row>
    <row r="3910" spans="1:8" x14ac:dyDescent="0.25">
      <c r="A3910" s="25" t="str">
        <f t="shared" si="63"/>
        <v>Reg2008Mesothelial and soft tissue - C45-C49FemaleNon-Māori</v>
      </c>
      <c r="B3910" s="42" t="s">
        <v>2</v>
      </c>
      <c r="C3910" s="43">
        <v>2008</v>
      </c>
      <c r="D3910" s="42" t="s">
        <v>264</v>
      </c>
      <c r="E3910" s="42" t="s">
        <v>4</v>
      </c>
      <c r="F3910" s="42" t="s">
        <v>11</v>
      </c>
      <c r="G3910" s="43">
        <v>68</v>
      </c>
      <c r="H3910" s="193">
        <v>2.5</v>
      </c>
    </row>
    <row r="3911" spans="1:8" x14ac:dyDescent="0.25">
      <c r="A3911" s="25" t="str">
        <f t="shared" si="63"/>
        <v>Reg2008Mesothelial and soft tissue - C45-C49MaleAllEth</v>
      </c>
      <c r="B3911" s="42" t="s">
        <v>2</v>
      </c>
      <c r="C3911" s="43">
        <v>2008</v>
      </c>
      <c r="D3911" s="42" t="s">
        <v>264</v>
      </c>
      <c r="E3911" s="42" t="s">
        <v>5</v>
      </c>
      <c r="F3911" s="42" t="s">
        <v>12</v>
      </c>
      <c r="G3911" s="43">
        <v>160</v>
      </c>
      <c r="H3911" s="193">
        <v>6</v>
      </c>
    </row>
    <row r="3912" spans="1:8" x14ac:dyDescent="0.25">
      <c r="A3912" s="25" t="str">
        <f t="shared" si="63"/>
        <v>Reg2008Mesothelial and soft tissue - C45-C49MaleMāori</v>
      </c>
      <c r="B3912" s="42" t="s">
        <v>2</v>
      </c>
      <c r="C3912" s="43">
        <v>2008</v>
      </c>
      <c r="D3912" s="42" t="s">
        <v>264</v>
      </c>
      <c r="E3912" s="42" t="s">
        <v>5</v>
      </c>
      <c r="F3912" s="42" t="s">
        <v>10</v>
      </c>
      <c r="G3912" s="43">
        <v>7</v>
      </c>
      <c r="H3912" s="193">
        <v>2.5</v>
      </c>
    </row>
    <row r="3913" spans="1:8" x14ac:dyDescent="0.25">
      <c r="A3913" s="25" t="str">
        <f t="shared" si="63"/>
        <v>Reg2008Mesothelial and soft tissue - C45-C49MaleNon-Māori</v>
      </c>
      <c r="B3913" s="42" t="s">
        <v>2</v>
      </c>
      <c r="C3913" s="43">
        <v>2008</v>
      </c>
      <c r="D3913" s="42" t="s">
        <v>264</v>
      </c>
      <c r="E3913" s="42" t="s">
        <v>5</v>
      </c>
      <c r="F3913" s="42" t="s">
        <v>11</v>
      </c>
      <c r="G3913" s="43">
        <v>153</v>
      </c>
      <c r="H3913" s="193">
        <v>6.2</v>
      </c>
    </row>
    <row r="3914" spans="1:8" x14ac:dyDescent="0.25">
      <c r="A3914" s="25" t="str">
        <f t="shared" si="63"/>
        <v>Reg2008Mesothelioma - C45AllSexAllEth</v>
      </c>
      <c r="B3914" s="42" t="s">
        <v>2</v>
      </c>
      <c r="C3914" s="43">
        <v>2008</v>
      </c>
      <c r="D3914" s="42" t="s">
        <v>30</v>
      </c>
      <c r="E3914" s="42" t="s">
        <v>3</v>
      </c>
      <c r="F3914" s="42" t="s">
        <v>12</v>
      </c>
      <c r="G3914" s="43">
        <v>97</v>
      </c>
      <c r="H3914" s="193">
        <v>1.5</v>
      </c>
    </row>
    <row r="3915" spans="1:8" x14ac:dyDescent="0.25">
      <c r="A3915" s="25" t="str">
        <f t="shared" si="63"/>
        <v>Reg2008Mesothelioma - C45AllSexMāori</v>
      </c>
      <c r="B3915" s="42" t="s">
        <v>2</v>
      </c>
      <c r="C3915" s="43">
        <v>2008</v>
      </c>
      <c r="D3915" s="42" t="s">
        <v>30</v>
      </c>
      <c r="E3915" s="42" t="s">
        <v>3</v>
      </c>
      <c r="F3915" s="42" t="s">
        <v>10</v>
      </c>
      <c r="G3915" s="43">
        <v>1</v>
      </c>
      <c r="H3915" s="193">
        <v>0.2</v>
      </c>
    </row>
    <row r="3916" spans="1:8" x14ac:dyDescent="0.25">
      <c r="A3916" s="25" t="str">
        <f t="shared" si="63"/>
        <v>Reg2008Mesothelioma - C45AllSexNon-Māori</v>
      </c>
      <c r="B3916" s="42" t="s">
        <v>2</v>
      </c>
      <c r="C3916" s="43">
        <v>2008</v>
      </c>
      <c r="D3916" s="42" t="s">
        <v>30</v>
      </c>
      <c r="E3916" s="42" t="s">
        <v>3</v>
      </c>
      <c r="F3916" s="42" t="s">
        <v>11</v>
      </c>
      <c r="G3916" s="43">
        <v>96</v>
      </c>
      <c r="H3916" s="193">
        <v>1.6</v>
      </c>
    </row>
    <row r="3917" spans="1:8" x14ac:dyDescent="0.25">
      <c r="A3917" s="25" t="str">
        <f t="shared" si="63"/>
        <v>Reg2008Mesothelioma - C45FemaleAllEth</v>
      </c>
      <c r="B3917" s="42" t="s">
        <v>2</v>
      </c>
      <c r="C3917" s="43">
        <v>2008</v>
      </c>
      <c r="D3917" s="42" t="s">
        <v>30</v>
      </c>
      <c r="E3917" s="42" t="s">
        <v>4</v>
      </c>
      <c r="F3917" s="42" t="s">
        <v>12</v>
      </c>
      <c r="G3917" s="43">
        <v>11</v>
      </c>
      <c r="H3917" s="193">
        <v>0.3</v>
      </c>
    </row>
    <row r="3918" spans="1:8" x14ac:dyDescent="0.25">
      <c r="A3918" s="25" t="str">
        <f t="shared" si="63"/>
        <v>Reg2008Mesothelioma - C45FemaleMāori</v>
      </c>
      <c r="B3918" s="42" t="s">
        <v>2</v>
      </c>
      <c r="C3918" s="43">
        <v>2008</v>
      </c>
      <c r="D3918" s="42" t="s">
        <v>30</v>
      </c>
      <c r="E3918" s="42" t="s">
        <v>4</v>
      </c>
      <c r="F3918" s="42" t="s">
        <v>10</v>
      </c>
      <c r="G3918" s="43">
        <v>1</v>
      </c>
      <c r="H3918" s="193">
        <v>0.3</v>
      </c>
    </row>
    <row r="3919" spans="1:8" x14ac:dyDescent="0.25">
      <c r="A3919" s="25" t="str">
        <f t="shared" si="63"/>
        <v>Reg2008Mesothelioma - C45FemaleNon-Māori</v>
      </c>
      <c r="B3919" s="42" t="s">
        <v>2</v>
      </c>
      <c r="C3919" s="43">
        <v>2008</v>
      </c>
      <c r="D3919" s="42" t="s">
        <v>30</v>
      </c>
      <c r="E3919" s="42" t="s">
        <v>4</v>
      </c>
      <c r="F3919" s="42" t="s">
        <v>11</v>
      </c>
      <c r="G3919" s="43">
        <v>10</v>
      </c>
      <c r="H3919" s="193">
        <v>0.3</v>
      </c>
    </row>
    <row r="3920" spans="1:8" x14ac:dyDescent="0.25">
      <c r="A3920" s="25" t="str">
        <f t="shared" si="63"/>
        <v>Reg2008Mesothelioma - C45MaleAllEth</v>
      </c>
      <c r="B3920" s="42" t="s">
        <v>2</v>
      </c>
      <c r="C3920" s="43">
        <v>2008</v>
      </c>
      <c r="D3920" s="42" t="s">
        <v>30</v>
      </c>
      <c r="E3920" s="42" t="s">
        <v>5</v>
      </c>
      <c r="F3920" s="42" t="s">
        <v>12</v>
      </c>
      <c r="G3920" s="43">
        <v>86</v>
      </c>
      <c r="H3920" s="193">
        <v>2.9</v>
      </c>
    </row>
    <row r="3921" spans="1:8" x14ac:dyDescent="0.25">
      <c r="A3921" s="25" t="str">
        <f t="shared" si="63"/>
        <v>Reg2008Mesothelioma - C45MaleMāori</v>
      </c>
      <c r="B3921" s="42" t="s">
        <v>2</v>
      </c>
      <c r="C3921" s="43">
        <v>2008</v>
      </c>
      <c r="D3921" s="42" t="s">
        <v>30</v>
      </c>
      <c r="E3921" s="42" t="s">
        <v>5</v>
      </c>
      <c r="F3921" s="42" t="s">
        <v>10</v>
      </c>
      <c r="G3921" s="43">
        <v>0</v>
      </c>
      <c r="H3921" s="193">
        <v>0</v>
      </c>
    </row>
    <row r="3922" spans="1:8" x14ac:dyDescent="0.25">
      <c r="A3922" s="25" t="str">
        <f t="shared" si="63"/>
        <v>Reg2008Mesothelioma - C45MaleNon-Māori</v>
      </c>
      <c r="B3922" s="42" t="s">
        <v>2</v>
      </c>
      <c r="C3922" s="43">
        <v>2008</v>
      </c>
      <c r="D3922" s="42" t="s">
        <v>30</v>
      </c>
      <c r="E3922" s="42" t="s">
        <v>5</v>
      </c>
      <c r="F3922" s="42" t="s">
        <v>11</v>
      </c>
      <c r="G3922" s="43">
        <v>86</v>
      </c>
      <c r="H3922" s="193">
        <v>3.1</v>
      </c>
    </row>
    <row r="3923" spans="1:8" x14ac:dyDescent="0.25">
      <c r="A3923" s="25" t="str">
        <f t="shared" si="63"/>
        <v>Reg2008Kaposi sarcoma - C46AllSexAllEth</v>
      </c>
      <c r="B3923" s="42" t="s">
        <v>2</v>
      </c>
      <c r="C3923" s="43">
        <v>2008</v>
      </c>
      <c r="D3923" s="42" t="s">
        <v>265</v>
      </c>
      <c r="E3923" s="42" t="s">
        <v>3</v>
      </c>
      <c r="F3923" s="42" t="s">
        <v>12</v>
      </c>
      <c r="G3923" s="43">
        <v>7</v>
      </c>
      <c r="H3923" s="193">
        <v>0.1</v>
      </c>
    </row>
    <row r="3924" spans="1:8" x14ac:dyDescent="0.25">
      <c r="A3924" s="25" t="str">
        <f t="shared" si="63"/>
        <v>Reg2008Kaposi sarcoma - C46AllSexMāori</v>
      </c>
      <c r="B3924" s="42" t="s">
        <v>2</v>
      </c>
      <c r="C3924" s="43">
        <v>2008</v>
      </c>
      <c r="D3924" s="42" t="s">
        <v>265</v>
      </c>
      <c r="E3924" s="42" t="s">
        <v>3</v>
      </c>
      <c r="F3924" s="42" t="s">
        <v>10</v>
      </c>
      <c r="G3924" s="43">
        <v>0</v>
      </c>
      <c r="H3924" s="193">
        <v>0</v>
      </c>
    </row>
    <row r="3925" spans="1:8" x14ac:dyDescent="0.25">
      <c r="A3925" s="25" t="str">
        <f t="shared" si="63"/>
        <v>Reg2008Kaposi sarcoma - C46AllSexNon-Māori</v>
      </c>
      <c r="B3925" s="42" t="s">
        <v>2</v>
      </c>
      <c r="C3925" s="43">
        <v>2008</v>
      </c>
      <c r="D3925" s="42" t="s">
        <v>265</v>
      </c>
      <c r="E3925" s="42" t="s">
        <v>3</v>
      </c>
      <c r="F3925" s="42" t="s">
        <v>11</v>
      </c>
      <c r="G3925" s="43">
        <v>7</v>
      </c>
      <c r="H3925" s="193">
        <v>0.2</v>
      </c>
    </row>
    <row r="3926" spans="1:8" x14ac:dyDescent="0.25">
      <c r="A3926" s="25" t="str">
        <f t="shared" si="63"/>
        <v>Reg2008Kaposi sarcoma - C46FemaleAllEth</v>
      </c>
      <c r="B3926" s="42" t="s">
        <v>2</v>
      </c>
      <c r="C3926" s="43">
        <v>2008</v>
      </c>
      <c r="D3926" s="42" t="s">
        <v>265</v>
      </c>
      <c r="E3926" s="42" t="s">
        <v>4</v>
      </c>
      <c r="F3926" s="42" t="s">
        <v>12</v>
      </c>
      <c r="G3926" s="43">
        <v>0</v>
      </c>
      <c r="H3926" s="193">
        <v>0</v>
      </c>
    </row>
    <row r="3927" spans="1:8" x14ac:dyDescent="0.25">
      <c r="A3927" s="25" t="str">
        <f t="shared" si="63"/>
        <v>Reg2008Kaposi sarcoma - C46FemaleMāori</v>
      </c>
      <c r="B3927" s="42" t="s">
        <v>2</v>
      </c>
      <c r="C3927" s="43">
        <v>2008</v>
      </c>
      <c r="D3927" s="42" t="s">
        <v>265</v>
      </c>
      <c r="E3927" s="42" t="s">
        <v>4</v>
      </c>
      <c r="F3927" s="42" t="s">
        <v>10</v>
      </c>
      <c r="G3927" s="43">
        <v>0</v>
      </c>
      <c r="H3927" s="193">
        <v>0</v>
      </c>
    </row>
    <row r="3928" spans="1:8" x14ac:dyDescent="0.25">
      <c r="A3928" s="25" t="str">
        <f t="shared" si="63"/>
        <v>Reg2008Kaposi sarcoma - C46FemaleNon-Māori</v>
      </c>
      <c r="B3928" s="42" t="s">
        <v>2</v>
      </c>
      <c r="C3928" s="43">
        <v>2008</v>
      </c>
      <c r="D3928" s="42" t="s">
        <v>265</v>
      </c>
      <c r="E3928" s="42" t="s">
        <v>4</v>
      </c>
      <c r="F3928" s="42" t="s">
        <v>11</v>
      </c>
      <c r="G3928" s="43">
        <v>0</v>
      </c>
      <c r="H3928" s="193">
        <v>0</v>
      </c>
    </row>
    <row r="3929" spans="1:8" x14ac:dyDescent="0.25">
      <c r="A3929" s="25" t="str">
        <f t="shared" si="63"/>
        <v>Reg2008Kaposi sarcoma - C46MaleAllEth</v>
      </c>
      <c r="B3929" s="42" t="s">
        <v>2</v>
      </c>
      <c r="C3929" s="43">
        <v>2008</v>
      </c>
      <c r="D3929" s="42" t="s">
        <v>265</v>
      </c>
      <c r="E3929" s="42" t="s">
        <v>5</v>
      </c>
      <c r="F3929" s="42" t="s">
        <v>12</v>
      </c>
      <c r="G3929" s="43">
        <v>7</v>
      </c>
      <c r="H3929" s="193">
        <v>0.3</v>
      </c>
    </row>
    <row r="3930" spans="1:8" x14ac:dyDescent="0.25">
      <c r="A3930" s="25" t="str">
        <f t="shared" si="63"/>
        <v>Reg2008Kaposi sarcoma - C46MaleMāori</v>
      </c>
      <c r="B3930" s="42" t="s">
        <v>2</v>
      </c>
      <c r="C3930" s="43">
        <v>2008</v>
      </c>
      <c r="D3930" s="42" t="s">
        <v>265</v>
      </c>
      <c r="E3930" s="42" t="s">
        <v>5</v>
      </c>
      <c r="F3930" s="42" t="s">
        <v>10</v>
      </c>
      <c r="G3930" s="43">
        <v>0</v>
      </c>
      <c r="H3930" s="193">
        <v>0</v>
      </c>
    </row>
    <row r="3931" spans="1:8" x14ac:dyDescent="0.25">
      <c r="A3931" s="25" t="str">
        <f t="shared" si="63"/>
        <v>Reg2008Kaposi sarcoma - C46MaleNon-Māori</v>
      </c>
      <c r="B3931" s="42" t="s">
        <v>2</v>
      </c>
      <c r="C3931" s="43">
        <v>2008</v>
      </c>
      <c r="D3931" s="42" t="s">
        <v>265</v>
      </c>
      <c r="E3931" s="42" t="s">
        <v>5</v>
      </c>
      <c r="F3931" s="42" t="s">
        <v>11</v>
      </c>
      <c r="G3931" s="43">
        <v>7</v>
      </c>
      <c r="H3931" s="193">
        <v>0.3</v>
      </c>
    </row>
    <row r="3932" spans="1:8" x14ac:dyDescent="0.25">
      <c r="A3932" s="25" t="str">
        <f t="shared" si="63"/>
        <v>Reg2008Peripheral nerves and autonomic nervous system - C47AllSexAllEth</v>
      </c>
      <c r="B3932" s="42" t="s">
        <v>2</v>
      </c>
      <c r="C3932" s="43">
        <v>2008</v>
      </c>
      <c r="D3932" s="42" t="s">
        <v>266</v>
      </c>
      <c r="E3932" s="42" t="s">
        <v>3</v>
      </c>
      <c r="F3932" s="42" t="s">
        <v>12</v>
      </c>
      <c r="G3932" s="43">
        <v>8</v>
      </c>
      <c r="H3932" s="193">
        <v>0.2</v>
      </c>
    </row>
    <row r="3933" spans="1:8" x14ac:dyDescent="0.25">
      <c r="A3933" s="25" t="str">
        <f t="shared" si="63"/>
        <v>Reg2008Peripheral nerves and autonomic nervous system - C47AllSexMāori</v>
      </c>
      <c r="B3933" s="42" t="s">
        <v>2</v>
      </c>
      <c r="C3933" s="43">
        <v>2008</v>
      </c>
      <c r="D3933" s="42" t="s">
        <v>266</v>
      </c>
      <c r="E3933" s="42" t="s">
        <v>3</v>
      </c>
      <c r="F3933" s="42" t="s">
        <v>10</v>
      </c>
      <c r="G3933" s="43">
        <v>0</v>
      </c>
      <c r="H3933" s="193">
        <v>0</v>
      </c>
    </row>
    <row r="3934" spans="1:8" x14ac:dyDescent="0.25">
      <c r="A3934" s="25" t="str">
        <f t="shared" si="63"/>
        <v>Reg2008Peripheral nerves and autonomic nervous system - C47AllSexNon-Māori</v>
      </c>
      <c r="B3934" s="42" t="s">
        <v>2</v>
      </c>
      <c r="C3934" s="43">
        <v>2008</v>
      </c>
      <c r="D3934" s="42" t="s">
        <v>266</v>
      </c>
      <c r="E3934" s="42" t="s">
        <v>3</v>
      </c>
      <c r="F3934" s="42" t="s">
        <v>11</v>
      </c>
      <c r="G3934" s="43">
        <v>8</v>
      </c>
      <c r="H3934" s="193">
        <v>0.2</v>
      </c>
    </row>
    <row r="3935" spans="1:8" x14ac:dyDescent="0.25">
      <c r="A3935" s="25" t="str">
        <f t="shared" si="63"/>
        <v>Reg2008Peripheral nerves and autonomic nervous system - C47FemaleAllEth</v>
      </c>
      <c r="B3935" s="42" t="s">
        <v>2</v>
      </c>
      <c r="C3935" s="43">
        <v>2008</v>
      </c>
      <c r="D3935" s="42" t="s">
        <v>266</v>
      </c>
      <c r="E3935" s="42" t="s">
        <v>4</v>
      </c>
      <c r="F3935" s="42" t="s">
        <v>12</v>
      </c>
      <c r="G3935" s="43">
        <v>2</v>
      </c>
      <c r="H3935" s="193">
        <v>0.1</v>
      </c>
    </row>
    <row r="3936" spans="1:8" x14ac:dyDescent="0.25">
      <c r="A3936" s="25" t="str">
        <f t="shared" si="63"/>
        <v>Reg2008Peripheral nerves and autonomic nervous system - C47FemaleMāori</v>
      </c>
      <c r="B3936" s="42" t="s">
        <v>2</v>
      </c>
      <c r="C3936" s="43">
        <v>2008</v>
      </c>
      <c r="D3936" s="42" t="s">
        <v>266</v>
      </c>
      <c r="E3936" s="42" t="s">
        <v>4</v>
      </c>
      <c r="F3936" s="42" t="s">
        <v>10</v>
      </c>
      <c r="G3936" s="43">
        <v>0</v>
      </c>
      <c r="H3936" s="193">
        <v>0</v>
      </c>
    </row>
    <row r="3937" spans="1:8" x14ac:dyDescent="0.25">
      <c r="A3937" s="25" t="str">
        <f t="shared" si="63"/>
        <v>Reg2008Peripheral nerves and autonomic nervous system - C47FemaleNon-Māori</v>
      </c>
      <c r="B3937" s="42" t="s">
        <v>2</v>
      </c>
      <c r="C3937" s="43">
        <v>2008</v>
      </c>
      <c r="D3937" s="42" t="s">
        <v>266</v>
      </c>
      <c r="E3937" s="42" t="s">
        <v>4</v>
      </c>
      <c r="F3937" s="42" t="s">
        <v>11</v>
      </c>
      <c r="G3937" s="43">
        <v>2</v>
      </c>
      <c r="H3937" s="193">
        <v>0.1</v>
      </c>
    </row>
    <row r="3938" spans="1:8" x14ac:dyDescent="0.25">
      <c r="A3938" s="25" t="str">
        <f t="shared" si="63"/>
        <v>Reg2008Peripheral nerves and autonomic nervous system - C47MaleAllEth</v>
      </c>
      <c r="B3938" s="42" t="s">
        <v>2</v>
      </c>
      <c r="C3938" s="43">
        <v>2008</v>
      </c>
      <c r="D3938" s="42" t="s">
        <v>266</v>
      </c>
      <c r="E3938" s="42" t="s">
        <v>5</v>
      </c>
      <c r="F3938" s="42" t="s">
        <v>12</v>
      </c>
      <c r="G3938" s="43">
        <v>6</v>
      </c>
      <c r="H3938" s="193">
        <v>0.3</v>
      </c>
    </row>
    <row r="3939" spans="1:8" x14ac:dyDescent="0.25">
      <c r="A3939" s="25" t="str">
        <f t="shared" si="63"/>
        <v>Reg2008Peripheral nerves and autonomic nervous system - C47MaleMāori</v>
      </c>
      <c r="B3939" s="42" t="s">
        <v>2</v>
      </c>
      <c r="C3939" s="43">
        <v>2008</v>
      </c>
      <c r="D3939" s="42" t="s">
        <v>266</v>
      </c>
      <c r="E3939" s="42" t="s">
        <v>5</v>
      </c>
      <c r="F3939" s="42" t="s">
        <v>10</v>
      </c>
      <c r="G3939" s="43">
        <v>0</v>
      </c>
      <c r="H3939" s="193">
        <v>0</v>
      </c>
    </row>
    <row r="3940" spans="1:8" x14ac:dyDescent="0.25">
      <c r="A3940" s="25" t="str">
        <f t="shared" si="63"/>
        <v>Reg2008Peripheral nerves and autonomic nervous system - C47MaleNon-Māori</v>
      </c>
      <c r="B3940" s="42" t="s">
        <v>2</v>
      </c>
      <c r="C3940" s="43">
        <v>2008</v>
      </c>
      <c r="D3940" s="42" t="s">
        <v>266</v>
      </c>
      <c r="E3940" s="42" t="s">
        <v>5</v>
      </c>
      <c r="F3940" s="42" t="s">
        <v>11</v>
      </c>
      <c r="G3940" s="43">
        <v>6</v>
      </c>
      <c r="H3940" s="193">
        <v>0.3</v>
      </c>
    </row>
    <row r="3941" spans="1:8" x14ac:dyDescent="0.25">
      <c r="A3941" s="25" t="str">
        <f t="shared" si="63"/>
        <v>Reg2008Peritoneum - C48AllSexAllEth</v>
      </c>
      <c r="B3941" s="42" t="s">
        <v>2</v>
      </c>
      <c r="C3941" s="43">
        <v>2008</v>
      </c>
      <c r="D3941" s="42" t="s">
        <v>267</v>
      </c>
      <c r="E3941" s="42" t="s">
        <v>3</v>
      </c>
      <c r="F3941" s="42" t="s">
        <v>12</v>
      </c>
      <c r="G3941" s="43">
        <v>33</v>
      </c>
      <c r="H3941" s="193">
        <v>0.6</v>
      </c>
    </row>
    <row r="3942" spans="1:8" x14ac:dyDescent="0.25">
      <c r="A3942" s="25" t="str">
        <f t="shared" si="63"/>
        <v>Reg2008Peritoneum - C48AllSexMāori</v>
      </c>
      <c r="B3942" s="42" t="s">
        <v>2</v>
      </c>
      <c r="C3942" s="43">
        <v>2008</v>
      </c>
      <c r="D3942" s="42" t="s">
        <v>267</v>
      </c>
      <c r="E3942" s="42" t="s">
        <v>3</v>
      </c>
      <c r="F3942" s="42" t="s">
        <v>10</v>
      </c>
      <c r="G3942" s="43">
        <v>7</v>
      </c>
      <c r="H3942" s="193">
        <v>1.3</v>
      </c>
    </row>
    <row r="3943" spans="1:8" x14ac:dyDescent="0.25">
      <c r="A3943" s="25" t="str">
        <f t="shared" ref="A3943:A4006" si="64">B3943&amp;C3943&amp;D3943&amp;E3943&amp;F3943</f>
        <v>Reg2008Peritoneum - C48AllSexNon-Māori</v>
      </c>
      <c r="B3943" s="42" t="s">
        <v>2</v>
      </c>
      <c r="C3943" s="43">
        <v>2008</v>
      </c>
      <c r="D3943" s="42" t="s">
        <v>267</v>
      </c>
      <c r="E3943" s="42" t="s">
        <v>3</v>
      </c>
      <c r="F3943" s="42" t="s">
        <v>11</v>
      </c>
      <c r="G3943" s="43">
        <v>26</v>
      </c>
      <c r="H3943" s="193">
        <v>0.5</v>
      </c>
    </row>
    <row r="3944" spans="1:8" x14ac:dyDescent="0.25">
      <c r="A3944" s="25" t="str">
        <f t="shared" si="64"/>
        <v>Reg2008Peritoneum - C48FemaleAllEth</v>
      </c>
      <c r="B3944" s="42" t="s">
        <v>2</v>
      </c>
      <c r="C3944" s="43">
        <v>2008</v>
      </c>
      <c r="D3944" s="42" t="s">
        <v>267</v>
      </c>
      <c r="E3944" s="42" t="s">
        <v>4</v>
      </c>
      <c r="F3944" s="42" t="s">
        <v>12</v>
      </c>
      <c r="G3944" s="43">
        <v>27</v>
      </c>
      <c r="H3944" s="193">
        <v>1</v>
      </c>
    </row>
    <row r="3945" spans="1:8" x14ac:dyDescent="0.25">
      <c r="A3945" s="25" t="str">
        <f t="shared" si="64"/>
        <v>Reg2008Peritoneum - C48FemaleMāori</v>
      </c>
      <c r="B3945" s="42" t="s">
        <v>2</v>
      </c>
      <c r="C3945" s="43">
        <v>2008</v>
      </c>
      <c r="D3945" s="42" t="s">
        <v>267</v>
      </c>
      <c r="E3945" s="42" t="s">
        <v>4</v>
      </c>
      <c r="F3945" s="42" t="s">
        <v>10</v>
      </c>
      <c r="G3945" s="43">
        <v>7</v>
      </c>
      <c r="H3945" s="193">
        <v>2.5</v>
      </c>
    </row>
    <row r="3946" spans="1:8" x14ac:dyDescent="0.25">
      <c r="A3946" s="25" t="str">
        <f t="shared" si="64"/>
        <v>Reg2008Peritoneum - C48FemaleNon-Māori</v>
      </c>
      <c r="B3946" s="42" t="s">
        <v>2</v>
      </c>
      <c r="C3946" s="43">
        <v>2008</v>
      </c>
      <c r="D3946" s="42" t="s">
        <v>267</v>
      </c>
      <c r="E3946" s="42" t="s">
        <v>4</v>
      </c>
      <c r="F3946" s="42" t="s">
        <v>11</v>
      </c>
      <c r="G3946" s="43">
        <v>20</v>
      </c>
      <c r="H3946" s="193">
        <v>0.7</v>
      </c>
    </row>
    <row r="3947" spans="1:8" x14ac:dyDescent="0.25">
      <c r="A3947" s="25" t="str">
        <f t="shared" si="64"/>
        <v>Reg2008Peritoneum - C48MaleAllEth</v>
      </c>
      <c r="B3947" s="42" t="s">
        <v>2</v>
      </c>
      <c r="C3947" s="43">
        <v>2008</v>
      </c>
      <c r="D3947" s="42" t="s">
        <v>267</v>
      </c>
      <c r="E3947" s="42" t="s">
        <v>5</v>
      </c>
      <c r="F3947" s="42" t="s">
        <v>12</v>
      </c>
      <c r="G3947" s="43">
        <v>6</v>
      </c>
      <c r="H3947" s="193">
        <v>0.2</v>
      </c>
    </row>
    <row r="3948" spans="1:8" x14ac:dyDescent="0.25">
      <c r="A3948" s="25" t="str">
        <f t="shared" si="64"/>
        <v>Reg2008Peritoneum - C48MaleMāori</v>
      </c>
      <c r="B3948" s="42" t="s">
        <v>2</v>
      </c>
      <c r="C3948" s="43">
        <v>2008</v>
      </c>
      <c r="D3948" s="42" t="s">
        <v>267</v>
      </c>
      <c r="E3948" s="42" t="s">
        <v>5</v>
      </c>
      <c r="F3948" s="42" t="s">
        <v>10</v>
      </c>
      <c r="G3948" s="43">
        <v>0</v>
      </c>
      <c r="H3948" s="193">
        <v>0</v>
      </c>
    </row>
    <row r="3949" spans="1:8" x14ac:dyDescent="0.25">
      <c r="A3949" s="25" t="str">
        <f t="shared" si="64"/>
        <v>Reg2008Peritoneum - C48MaleNon-Māori</v>
      </c>
      <c r="B3949" s="42" t="s">
        <v>2</v>
      </c>
      <c r="C3949" s="43">
        <v>2008</v>
      </c>
      <c r="D3949" s="42" t="s">
        <v>267</v>
      </c>
      <c r="E3949" s="42" t="s">
        <v>5</v>
      </c>
      <c r="F3949" s="42" t="s">
        <v>11</v>
      </c>
      <c r="G3949" s="43">
        <v>6</v>
      </c>
      <c r="H3949" s="193">
        <v>0.3</v>
      </c>
    </row>
    <row r="3950" spans="1:8" x14ac:dyDescent="0.25">
      <c r="A3950" s="25" t="str">
        <f t="shared" si="64"/>
        <v>Reg2008Connective tissue - C49AllSexAllEth</v>
      </c>
      <c r="B3950" s="42" t="s">
        <v>2</v>
      </c>
      <c r="C3950" s="43">
        <v>2008</v>
      </c>
      <c r="D3950" s="42" t="s">
        <v>268</v>
      </c>
      <c r="E3950" s="42" t="s">
        <v>3</v>
      </c>
      <c r="F3950" s="42" t="s">
        <v>12</v>
      </c>
      <c r="G3950" s="43">
        <v>104</v>
      </c>
      <c r="H3950" s="193">
        <v>2</v>
      </c>
    </row>
    <row r="3951" spans="1:8" x14ac:dyDescent="0.25">
      <c r="A3951" s="25" t="str">
        <f t="shared" si="64"/>
        <v>Reg2008Connective tissue - C49AllSexMāori</v>
      </c>
      <c r="B3951" s="42" t="s">
        <v>2</v>
      </c>
      <c r="C3951" s="43">
        <v>2008</v>
      </c>
      <c r="D3951" s="42" t="s">
        <v>268</v>
      </c>
      <c r="E3951" s="42" t="s">
        <v>3</v>
      </c>
      <c r="F3951" s="42" t="s">
        <v>10</v>
      </c>
      <c r="G3951" s="43">
        <v>20</v>
      </c>
      <c r="H3951" s="193">
        <v>3.6</v>
      </c>
    </row>
    <row r="3952" spans="1:8" x14ac:dyDescent="0.25">
      <c r="A3952" s="25" t="str">
        <f t="shared" si="64"/>
        <v>Reg2008Connective tissue - C49AllSexNon-Māori</v>
      </c>
      <c r="B3952" s="42" t="s">
        <v>2</v>
      </c>
      <c r="C3952" s="43">
        <v>2008</v>
      </c>
      <c r="D3952" s="42" t="s">
        <v>268</v>
      </c>
      <c r="E3952" s="42" t="s">
        <v>3</v>
      </c>
      <c r="F3952" s="42" t="s">
        <v>11</v>
      </c>
      <c r="G3952" s="43">
        <v>84</v>
      </c>
      <c r="H3952" s="193">
        <v>1.8</v>
      </c>
    </row>
    <row r="3953" spans="1:8" x14ac:dyDescent="0.25">
      <c r="A3953" s="25" t="str">
        <f t="shared" si="64"/>
        <v>Reg2008Connective tissue - C49FemaleAllEth</v>
      </c>
      <c r="B3953" s="42" t="s">
        <v>2</v>
      </c>
      <c r="C3953" s="43">
        <v>2008</v>
      </c>
      <c r="D3953" s="42" t="s">
        <v>268</v>
      </c>
      <c r="E3953" s="42" t="s">
        <v>4</v>
      </c>
      <c r="F3953" s="42" t="s">
        <v>12</v>
      </c>
      <c r="G3953" s="43">
        <v>49</v>
      </c>
      <c r="H3953" s="193">
        <v>1.8</v>
      </c>
    </row>
    <row r="3954" spans="1:8" x14ac:dyDescent="0.25">
      <c r="A3954" s="25" t="str">
        <f t="shared" si="64"/>
        <v>Reg2008Connective tissue - C49FemaleMāori</v>
      </c>
      <c r="B3954" s="42" t="s">
        <v>2</v>
      </c>
      <c r="C3954" s="43">
        <v>2008</v>
      </c>
      <c r="D3954" s="42" t="s">
        <v>268</v>
      </c>
      <c r="E3954" s="42" t="s">
        <v>4</v>
      </c>
      <c r="F3954" s="42" t="s">
        <v>10</v>
      </c>
      <c r="G3954" s="43">
        <v>13</v>
      </c>
      <c r="H3954" s="193">
        <v>4.5999999999999996</v>
      </c>
    </row>
    <row r="3955" spans="1:8" x14ac:dyDescent="0.25">
      <c r="A3955" s="25" t="str">
        <f t="shared" si="64"/>
        <v>Reg2008Connective tissue - C49FemaleNon-Māori</v>
      </c>
      <c r="B3955" s="42" t="s">
        <v>2</v>
      </c>
      <c r="C3955" s="43">
        <v>2008</v>
      </c>
      <c r="D3955" s="42" t="s">
        <v>268</v>
      </c>
      <c r="E3955" s="42" t="s">
        <v>4</v>
      </c>
      <c r="F3955" s="42" t="s">
        <v>11</v>
      </c>
      <c r="G3955" s="43">
        <v>36</v>
      </c>
      <c r="H3955" s="193">
        <v>1.4</v>
      </c>
    </row>
    <row r="3956" spans="1:8" x14ac:dyDescent="0.25">
      <c r="A3956" s="25" t="str">
        <f t="shared" si="64"/>
        <v>Reg2008Connective tissue - C49MaleAllEth</v>
      </c>
      <c r="B3956" s="42" t="s">
        <v>2</v>
      </c>
      <c r="C3956" s="43">
        <v>2008</v>
      </c>
      <c r="D3956" s="42" t="s">
        <v>268</v>
      </c>
      <c r="E3956" s="42" t="s">
        <v>5</v>
      </c>
      <c r="F3956" s="42" t="s">
        <v>12</v>
      </c>
      <c r="G3956" s="43">
        <v>55</v>
      </c>
      <c r="H3956" s="193">
        <v>2.2999999999999998</v>
      </c>
    </row>
    <row r="3957" spans="1:8" x14ac:dyDescent="0.25">
      <c r="A3957" s="25" t="str">
        <f t="shared" si="64"/>
        <v>Reg2008Connective tissue - C49MaleMāori</v>
      </c>
      <c r="B3957" s="42" t="s">
        <v>2</v>
      </c>
      <c r="C3957" s="43">
        <v>2008</v>
      </c>
      <c r="D3957" s="42" t="s">
        <v>268</v>
      </c>
      <c r="E3957" s="42" t="s">
        <v>5</v>
      </c>
      <c r="F3957" s="42" t="s">
        <v>10</v>
      </c>
      <c r="G3957" s="43">
        <v>7</v>
      </c>
      <c r="H3957" s="193">
        <v>2.5</v>
      </c>
    </row>
    <row r="3958" spans="1:8" x14ac:dyDescent="0.25">
      <c r="A3958" s="25" t="str">
        <f t="shared" si="64"/>
        <v>Reg2008Connective tissue - C49MaleNon-Māori</v>
      </c>
      <c r="B3958" s="42" t="s">
        <v>2</v>
      </c>
      <c r="C3958" s="43">
        <v>2008</v>
      </c>
      <c r="D3958" s="42" t="s">
        <v>268</v>
      </c>
      <c r="E3958" s="42" t="s">
        <v>5</v>
      </c>
      <c r="F3958" s="42" t="s">
        <v>11</v>
      </c>
      <c r="G3958" s="43">
        <v>48</v>
      </c>
      <c r="H3958" s="193">
        <v>2.2000000000000002</v>
      </c>
    </row>
    <row r="3959" spans="1:8" x14ac:dyDescent="0.25">
      <c r="A3959" s="25" t="str">
        <f t="shared" si="64"/>
        <v>Reg2008Breast - C50AllSexAllEth</v>
      </c>
      <c r="B3959" s="42" t="s">
        <v>2</v>
      </c>
      <c r="C3959" s="43">
        <v>2008</v>
      </c>
      <c r="D3959" s="42" t="s">
        <v>21</v>
      </c>
      <c r="E3959" s="42" t="s">
        <v>3</v>
      </c>
      <c r="F3959" s="42" t="s">
        <v>12</v>
      </c>
      <c r="G3959" s="43">
        <v>2732</v>
      </c>
      <c r="H3959" s="193">
        <v>48.8</v>
      </c>
    </row>
    <row r="3960" spans="1:8" x14ac:dyDescent="0.25">
      <c r="A3960" s="25" t="str">
        <f t="shared" si="64"/>
        <v>Reg2008Breast - C50AllSexMāori</v>
      </c>
      <c r="B3960" s="42" t="s">
        <v>2</v>
      </c>
      <c r="C3960" s="43">
        <v>2008</v>
      </c>
      <c r="D3960" s="42" t="s">
        <v>21</v>
      </c>
      <c r="E3960" s="42" t="s">
        <v>3</v>
      </c>
      <c r="F3960" s="42" t="s">
        <v>10</v>
      </c>
      <c r="G3960" s="43">
        <v>306</v>
      </c>
      <c r="H3960" s="193">
        <v>61.9</v>
      </c>
    </row>
    <row r="3961" spans="1:8" x14ac:dyDescent="0.25">
      <c r="A3961" s="25" t="str">
        <f t="shared" si="64"/>
        <v>Reg2008Breast - C50AllSexNon-Māori</v>
      </c>
      <c r="B3961" s="42" t="s">
        <v>2</v>
      </c>
      <c r="C3961" s="43">
        <v>2008</v>
      </c>
      <c r="D3961" s="42" t="s">
        <v>21</v>
      </c>
      <c r="E3961" s="42" t="s">
        <v>3</v>
      </c>
      <c r="F3961" s="42" t="s">
        <v>11</v>
      </c>
      <c r="G3961" s="43">
        <v>2426</v>
      </c>
      <c r="H3961" s="193">
        <v>47.4</v>
      </c>
    </row>
    <row r="3962" spans="1:8" x14ac:dyDescent="0.25">
      <c r="A3962" s="25" t="str">
        <f t="shared" si="64"/>
        <v>Reg2008Breast - C50FemaleAllEth</v>
      </c>
      <c r="B3962" s="42" t="s">
        <v>2</v>
      </c>
      <c r="C3962" s="43">
        <v>2008</v>
      </c>
      <c r="D3962" s="42" t="s">
        <v>21</v>
      </c>
      <c r="E3962" s="42" t="s">
        <v>4</v>
      </c>
      <c r="F3962" s="42" t="s">
        <v>12</v>
      </c>
      <c r="G3962" s="43">
        <v>2713</v>
      </c>
      <c r="H3962" s="193">
        <v>93.2</v>
      </c>
    </row>
    <row r="3963" spans="1:8" x14ac:dyDescent="0.25">
      <c r="A3963" s="25" t="str">
        <f t="shared" si="64"/>
        <v>Reg2008Breast - C50FemaleMāori</v>
      </c>
      <c r="B3963" s="42" t="s">
        <v>2</v>
      </c>
      <c r="C3963" s="43">
        <v>2008</v>
      </c>
      <c r="D3963" s="42" t="s">
        <v>21</v>
      </c>
      <c r="E3963" s="42" t="s">
        <v>4</v>
      </c>
      <c r="F3963" s="42" t="s">
        <v>10</v>
      </c>
      <c r="G3963" s="43">
        <v>306</v>
      </c>
      <c r="H3963" s="193">
        <v>116.4</v>
      </c>
    </row>
    <row r="3964" spans="1:8" x14ac:dyDescent="0.25">
      <c r="A3964" s="25" t="str">
        <f t="shared" si="64"/>
        <v>Reg2008Breast - C50FemaleNon-Māori</v>
      </c>
      <c r="B3964" s="42" t="s">
        <v>2</v>
      </c>
      <c r="C3964" s="43">
        <v>2008</v>
      </c>
      <c r="D3964" s="42" t="s">
        <v>21</v>
      </c>
      <c r="E3964" s="42" t="s">
        <v>4</v>
      </c>
      <c r="F3964" s="42" t="s">
        <v>11</v>
      </c>
      <c r="G3964" s="43">
        <v>2407</v>
      </c>
      <c r="H3964" s="193">
        <v>90.6</v>
      </c>
    </row>
    <row r="3965" spans="1:8" x14ac:dyDescent="0.25">
      <c r="A3965" s="25" t="str">
        <f t="shared" si="64"/>
        <v>Reg2008Breast - C50MaleAllEth</v>
      </c>
      <c r="B3965" s="42" t="s">
        <v>2</v>
      </c>
      <c r="C3965" s="43">
        <v>2008</v>
      </c>
      <c r="D3965" s="42" t="s">
        <v>21</v>
      </c>
      <c r="E3965" s="42" t="s">
        <v>5</v>
      </c>
      <c r="F3965" s="42" t="s">
        <v>12</v>
      </c>
      <c r="G3965" s="43">
        <v>19</v>
      </c>
      <c r="H3965" s="193">
        <v>0.7</v>
      </c>
    </row>
    <row r="3966" spans="1:8" x14ac:dyDescent="0.25">
      <c r="A3966" s="25" t="str">
        <f t="shared" si="64"/>
        <v>Reg2008Breast - C50MaleMāori</v>
      </c>
      <c r="B3966" s="42" t="s">
        <v>2</v>
      </c>
      <c r="C3966" s="43">
        <v>2008</v>
      </c>
      <c r="D3966" s="42" t="s">
        <v>21</v>
      </c>
      <c r="E3966" s="42" t="s">
        <v>5</v>
      </c>
      <c r="F3966" s="42" t="s">
        <v>10</v>
      </c>
      <c r="G3966" s="43">
        <v>0</v>
      </c>
      <c r="H3966" s="193">
        <v>0</v>
      </c>
    </row>
    <row r="3967" spans="1:8" x14ac:dyDescent="0.25">
      <c r="A3967" s="25" t="str">
        <f t="shared" si="64"/>
        <v>Reg2008Breast - C50MaleNon-Māori</v>
      </c>
      <c r="B3967" s="42" t="s">
        <v>2</v>
      </c>
      <c r="C3967" s="43">
        <v>2008</v>
      </c>
      <c r="D3967" s="42" t="s">
        <v>21</v>
      </c>
      <c r="E3967" s="42" t="s">
        <v>5</v>
      </c>
      <c r="F3967" s="42" t="s">
        <v>11</v>
      </c>
      <c r="G3967" s="43">
        <v>19</v>
      </c>
      <c r="H3967" s="193">
        <v>0.7</v>
      </c>
    </row>
    <row r="3968" spans="1:8" x14ac:dyDescent="0.25">
      <c r="A3968" s="25" t="str">
        <f t="shared" si="64"/>
        <v>Reg2008Chapter - Breast - C50AllSexAllEth</v>
      </c>
      <c r="B3968" s="42" t="s">
        <v>2</v>
      </c>
      <c r="C3968" s="43">
        <v>2008</v>
      </c>
      <c r="D3968" s="42" t="s">
        <v>343</v>
      </c>
      <c r="E3968" s="42" t="s">
        <v>3</v>
      </c>
      <c r="F3968" s="42" t="s">
        <v>12</v>
      </c>
      <c r="G3968" s="43">
        <v>2732</v>
      </c>
      <c r="H3968" s="193">
        <v>48.8</v>
      </c>
    </row>
    <row r="3969" spans="1:8" x14ac:dyDescent="0.25">
      <c r="A3969" s="25" t="str">
        <f t="shared" si="64"/>
        <v>Reg2008Chapter - Breast - C50AllSexMāori</v>
      </c>
      <c r="B3969" s="42" t="s">
        <v>2</v>
      </c>
      <c r="C3969" s="43">
        <v>2008</v>
      </c>
      <c r="D3969" s="42" t="s">
        <v>343</v>
      </c>
      <c r="E3969" s="42" t="s">
        <v>3</v>
      </c>
      <c r="F3969" s="42" t="s">
        <v>10</v>
      </c>
      <c r="G3969" s="43">
        <v>306</v>
      </c>
      <c r="H3969" s="193">
        <v>61.9</v>
      </c>
    </row>
    <row r="3970" spans="1:8" x14ac:dyDescent="0.25">
      <c r="A3970" s="25" t="str">
        <f t="shared" si="64"/>
        <v>Reg2008Chapter - Breast - C50AllSexNon-Māori</v>
      </c>
      <c r="B3970" s="42" t="s">
        <v>2</v>
      </c>
      <c r="C3970" s="43">
        <v>2008</v>
      </c>
      <c r="D3970" s="42" t="s">
        <v>343</v>
      </c>
      <c r="E3970" s="42" t="s">
        <v>3</v>
      </c>
      <c r="F3970" s="42" t="s">
        <v>11</v>
      </c>
      <c r="G3970" s="43">
        <v>2426</v>
      </c>
      <c r="H3970" s="193">
        <v>47.4</v>
      </c>
    </row>
    <row r="3971" spans="1:8" x14ac:dyDescent="0.25">
      <c r="A3971" s="25" t="str">
        <f t="shared" si="64"/>
        <v>Reg2008Chapter - Breast - C50FemaleAllEth</v>
      </c>
      <c r="B3971" s="42" t="s">
        <v>2</v>
      </c>
      <c r="C3971" s="43">
        <v>2008</v>
      </c>
      <c r="D3971" s="42" t="s">
        <v>343</v>
      </c>
      <c r="E3971" s="42" t="s">
        <v>4</v>
      </c>
      <c r="F3971" s="42" t="s">
        <v>12</v>
      </c>
      <c r="G3971" s="43">
        <v>2713</v>
      </c>
      <c r="H3971" s="193">
        <v>93.2</v>
      </c>
    </row>
    <row r="3972" spans="1:8" x14ac:dyDescent="0.25">
      <c r="A3972" s="25" t="str">
        <f t="shared" si="64"/>
        <v>Reg2008Chapter - Breast - C50FemaleMāori</v>
      </c>
      <c r="B3972" s="42" t="s">
        <v>2</v>
      </c>
      <c r="C3972" s="43">
        <v>2008</v>
      </c>
      <c r="D3972" s="42" t="s">
        <v>343</v>
      </c>
      <c r="E3972" s="42" t="s">
        <v>4</v>
      </c>
      <c r="F3972" s="42" t="s">
        <v>10</v>
      </c>
      <c r="G3972" s="43">
        <v>306</v>
      </c>
      <c r="H3972" s="193">
        <v>116.4</v>
      </c>
    </row>
    <row r="3973" spans="1:8" x14ac:dyDescent="0.25">
      <c r="A3973" s="25" t="str">
        <f t="shared" si="64"/>
        <v>Reg2008Chapter - Breast - C50FemaleNon-Māori</v>
      </c>
      <c r="B3973" s="42" t="s">
        <v>2</v>
      </c>
      <c r="C3973" s="43">
        <v>2008</v>
      </c>
      <c r="D3973" s="42" t="s">
        <v>343</v>
      </c>
      <c r="E3973" s="42" t="s">
        <v>4</v>
      </c>
      <c r="F3973" s="42" t="s">
        <v>11</v>
      </c>
      <c r="G3973" s="43">
        <v>2407</v>
      </c>
      <c r="H3973" s="193">
        <v>90.6</v>
      </c>
    </row>
    <row r="3974" spans="1:8" x14ac:dyDescent="0.25">
      <c r="A3974" s="25" t="str">
        <f t="shared" si="64"/>
        <v>Reg2008Chapter - Breast - C50MaleAllEth</v>
      </c>
      <c r="B3974" s="42" t="s">
        <v>2</v>
      </c>
      <c r="C3974" s="43">
        <v>2008</v>
      </c>
      <c r="D3974" s="42" t="s">
        <v>343</v>
      </c>
      <c r="E3974" s="42" t="s">
        <v>5</v>
      </c>
      <c r="F3974" s="42" t="s">
        <v>12</v>
      </c>
      <c r="G3974" s="43">
        <v>19</v>
      </c>
      <c r="H3974" s="193">
        <v>0.7</v>
      </c>
    </row>
    <row r="3975" spans="1:8" x14ac:dyDescent="0.25">
      <c r="A3975" s="25" t="str">
        <f t="shared" si="64"/>
        <v>Reg2008Chapter - Breast - C50MaleMāori</v>
      </c>
      <c r="B3975" s="42" t="s">
        <v>2</v>
      </c>
      <c r="C3975" s="43">
        <v>2008</v>
      </c>
      <c r="D3975" s="42" t="s">
        <v>343</v>
      </c>
      <c r="E3975" s="42" t="s">
        <v>5</v>
      </c>
      <c r="F3975" s="42" t="s">
        <v>10</v>
      </c>
      <c r="G3975" s="43">
        <v>0</v>
      </c>
      <c r="H3975" s="193">
        <v>0</v>
      </c>
    </row>
    <row r="3976" spans="1:8" x14ac:dyDescent="0.25">
      <c r="A3976" s="25" t="str">
        <f t="shared" si="64"/>
        <v>Reg2008Chapter - Breast - C50MaleNon-Māori</v>
      </c>
      <c r="B3976" s="42" t="s">
        <v>2</v>
      </c>
      <c r="C3976" s="43">
        <v>2008</v>
      </c>
      <c r="D3976" s="42" t="s">
        <v>343</v>
      </c>
      <c r="E3976" s="42" t="s">
        <v>5</v>
      </c>
      <c r="F3976" s="42" t="s">
        <v>11</v>
      </c>
      <c r="G3976" s="43">
        <v>19</v>
      </c>
      <c r="H3976" s="193">
        <v>0.7</v>
      </c>
    </row>
    <row r="3977" spans="1:8" x14ac:dyDescent="0.25">
      <c r="A3977" s="25" t="str">
        <f t="shared" si="64"/>
        <v>Reg2008Female genital organs - C51-C58FemaleAllEth</v>
      </c>
      <c r="B3977" s="42" t="s">
        <v>2</v>
      </c>
      <c r="C3977" s="43">
        <v>2008</v>
      </c>
      <c r="D3977" s="42" t="s">
        <v>269</v>
      </c>
      <c r="E3977" s="42" t="s">
        <v>4</v>
      </c>
      <c r="F3977" s="42" t="s">
        <v>12</v>
      </c>
      <c r="G3977" s="43">
        <v>985</v>
      </c>
      <c r="H3977" s="193">
        <v>34.299999999999997</v>
      </c>
    </row>
    <row r="3978" spans="1:8" x14ac:dyDescent="0.25">
      <c r="A3978" s="25" t="str">
        <f t="shared" si="64"/>
        <v>Reg2008Female genital organs - C51-C58FemaleMāori</v>
      </c>
      <c r="B3978" s="42" t="s">
        <v>2</v>
      </c>
      <c r="C3978" s="43">
        <v>2008</v>
      </c>
      <c r="D3978" s="42" t="s">
        <v>269</v>
      </c>
      <c r="E3978" s="42" t="s">
        <v>4</v>
      </c>
      <c r="F3978" s="42" t="s">
        <v>10</v>
      </c>
      <c r="G3978" s="43">
        <v>125</v>
      </c>
      <c r="H3978" s="193">
        <v>48.7</v>
      </c>
    </row>
    <row r="3979" spans="1:8" x14ac:dyDescent="0.25">
      <c r="A3979" s="25" t="str">
        <f t="shared" si="64"/>
        <v>Reg2008Female genital organs - C51-C58FemaleNon-Māori</v>
      </c>
      <c r="B3979" s="42" t="s">
        <v>2</v>
      </c>
      <c r="C3979" s="43">
        <v>2008</v>
      </c>
      <c r="D3979" s="42" t="s">
        <v>269</v>
      </c>
      <c r="E3979" s="42" t="s">
        <v>4</v>
      </c>
      <c r="F3979" s="42" t="s">
        <v>11</v>
      </c>
      <c r="G3979" s="43">
        <v>860</v>
      </c>
      <c r="H3979" s="193">
        <v>32.700000000000003</v>
      </c>
    </row>
    <row r="3980" spans="1:8" x14ac:dyDescent="0.25">
      <c r="A3980" s="25" t="str">
        <f t="shared" si="64"/>
        <v>Reg2008Vulva - C51FemaleAllEth</v>
      </c>
      <c r="B3980" s="42" t="s">
        <v>2</v>
      </c>
      <c r="C3980" s="43">
        <v>2008</v>
      </c>
      <c r="D3980" s="42" t="s">
        <v>46</v>
      </c>
      <c r="E3980" s="42" t="s">
        <v>4</v>
      </c>
      <c r="F3980" s="42" t="s">
        <v>12</v>
      </c>
      <c r="G3980" s="43">
        <v>52</v>
      </c>
      <c r="H3980" s="193">
        <v>1.6</v>
      </c>
    </row>
    <row r="3981" spans="1:8" x14ac:dyDescent="0.25">
      <c r="A3981" s="25" t="str">
        <f t="shared" si="64"/>
        <v>Reg2008Vulva - C51FemaleMāori</v>
      </c>
      <c r="B3981" s="42" t="s">
        <v>2</v>
      </c>
      <c r="C3981" s="43">
        <v>2008</v>
      </c>
      <c r="D3981" s="42" t="s">
        <v>46</v>
      </c>
      <c r="E3981" s="42" t="s">
        <v>4</v>
      </c>
      <c r="F3981" s="42" t="s">
        <v>10</v>
      </c>
      <c r="G3981" s="43">
        <v>4</v>
      </c>
      <c r="H3981" s="193">
        <v>1.8</v>
      </c>
    </row>
    <row r="3982" spans="1:8" x14ac:dyDescent="0.25">
      <c r="A3982" s="25" t="str">
        <f t="shared" si="64"/>
        <v>Reg2008Vulva - C51FemaleNon-Māori</v>
      </c>
      <c r="B3982" s="42" t="s">
        <v>2</v>
      </c>
      <c r="C3982" s="43">
        <v>2008</v>
      </c>
      <c r="D3982" s="42" t="s">
        <v>46</v>
      </c>
      <c r="E3982" s="42" t="s">
        <v>4</v>
      </c>
      <c r="F3982" s="42" t="s">
        <v>11</v>
      </c>
      <c r="G3982" s="43">
        <v>48</v>
      </c>
      <c r="H3982" s="193">
        <v>1.6</v>
      </c>
    </row>
    <row r="3983" spans="1:8" x14ac:dyDescent="0.25">
      <c r="A3983" s="25" t="str">
        <f t="shared" si="64"/>
        <v>Reg2008Vagina - C52FemaleAllEth</v>
      </c>
      <c r="B3983" s="42" t="s">
        <v>2</v>
      </c>
      <c r="C3983" s="43">
        <v>2008</v>
      </c>
      <c r="D3983" s="42" t="s">
        <v>45</v>
      </c>
      <c r="E3983" s="42" t="s">
        <v>4</v>
      </c>
      <c r="F3983" s="42" t="s">
        <v>12</v>
      </c>
      <c r="G3983" s="43">
        <v>14</v>
      </c>
      <c r="H3983" s="193">
        <v>0.4</v>
      </c>
    </row>
    <row r="3984" spans="1:8" x14ac:dyDescent="0.25">
      <c r="A3984" s="25" t="str">
        <f t="shared" si="64"/>
        <v>Reg2008Vagina - C52FemaleMāori</v>
      </c>
      <c r="B3984" s="42" t="s">
        <v>2</v>
      </c>
      <c r="C3984" s="43">
        <v>2008</v>
      </c>
      <c r="D3984" s="42" t="s">
        <v>45</v>
      </c>
      <c r="E3984" s="42" t="s">
        <v>4</v>
      </c>
      <c r="F3984" s="42" t="s">
        <v>10</v>
      </c>
      <c r="G3984" s="43">
        <v>1</v>
      </c>
      <c r="H3984" s="193">
        <v>0.3</v>
      </c>
    </row>
    <row r="3985" spans="1:8" x14ac:dyDescent="0.25">
      <c r="A3985" s="25" t="str">
        <f t="shared" si="64"/>
        <v>Reg2008Vagina - C52FemaleNon-Māori</v>
      </c>
      <c r="B3985" s="42" t="s">
        <v>2</v>
      </c>
      <c r="C3985" s="43">
        <v>2008</v>
      </c>
      <c r="D3985" s="42" t="s">
        <v>45</v>
      </c>
      <c r="E3985" s="42" t="s">
        <v>4</v>
      </c>
      <c r="F3985" s="42" t="s">
        <v>11</v>
      </c>
      <c r="G3985" s="43">
        <v>13</v>
      </c>
      <c r="H3985" s="193">
        <v>0.4</v>
      </c>
    </row>
    <row r="3986" spans="1:8" x14ac:dyDescent="0.25">
      <c r="A3986" s="25" t="str">
        <f t="shared" si="64"/>
        <v>Reg2008Cervix - C53FemaleAllEth</v>
      </c>
      <c r="B3986" s="42" t="s">
        <v>2</v>
      </c>
      <c r="C3986" s="43">
        <v>2008</v>
      </c>
      <c r="D3986" s="42" t="s">
        <v>22</v>
      </c>
      <c r="E3986" s="42" t="s">
        <v>4</v>
      </c>
      <c r="F3986" s="42" t="s">
        <v>12</v>
      </c>
      <c r="G3986" s="43">
        <v>175</v>
      </c>
      <c r="H3986" s="193">
        <v>7.1</v>
      </c>
    </row>
    <row r="3987" spans="1:8" x14ac:dyDescent="0.25">
      <c r="A3987" s="25" t="str">
        <f t="shared" si="64"/>
        <v>Reg2008Cervix - C53FemaleMāori</v>
      </c>
      <c r="B3987" s="42" t="s">
        <v>2</v>
      </c>
      <c r="C3987" s="43">
        <v>2008</v>
      </c>
      <c r="D3987" s="42" t="s">
        <v>22</v>
      </c>
      <c r="E3987" s="42" t="s">
        <v>4</v>
      </c>
      <c r="F3987" s="42" t="s">
        <v>10</v>
      </c>
      <c r="G3987" s="43">
        <v>37</v>
      </c>
      <c r="H3987" s="193">
        <v>13.2</v>
      </c>
    </row>
    <row r="3988" spans="1:8" x14ac:dyDescent="0.25">
      <c r="A3988" s="25" t="str">
        <f t="shared" si="64"/>
        <v>Reg2008Cervix - C53FemaleNon-Māori</v>
      </c>
      <c r="B3988" s="42" t="s">
        <v>2</v>
      </c>
      <c r="C3988" s="43">
        <v>2008</v>
      </c>
      <c r="D3988" s="42" t="s">
        <v>22</v>
      </c>
      <c r="E3988" s="42" t="s">
        <v>4</v>
      </c>
      <c r="F3988" s="42" t="s">
        <v>11</v>
      </c>
      <c r="G3988" s="43">
        <v>138</v>
      </c>
      <c r="H3988" s="193">
        <v>6.3</v>
      </c>
    </row>
    <row r="3989" spans="1:8" x14ac:dyDescent="0.25">
      <c r="A3989" s="25" t="str">
        <f t="shared" si="64"/>
        <v>Reg2008Uterus - C54-C55FemaleAllEth</v>
      </c>
      <c r="B3989" s="42" t="s">
        <v>2</v>
      </c>
      <c r="C3989" s="43">
        <v>2008</v>
      </c>
      <c r="D3989" s="42" t="s">
        <v>44</v>
      </c>
      <c r="E3989" s="42" t="s">
        <v>4</v>
      </c>
      <c r="F3989" s="42" t="s">
        <v>12</v>
      </c>
      <c r="G3989" s="43">
        <v>424</v>
      </c>
      <c r="H3989" s="193">
        <v>14.5</v>
      </c>
    </row>
    <row r="3990" spans="1:8" x14ac:dyDescent="0.25">
      <c r="A3990" s="25" t="str">
        <f t="shared" si="64"/>
        <v>Reg2008Uterus - C54-C55FemaleMāori</v>
      </c>
      <c r="B3990" s="42" t="s">
        <v>2</v>
      </c>
      <c r="C3990" s="43">
        <v>2008</v>
      </c>
      <c r="D3990" s="42" t="s">
        <v>44</v>
      </c>
      <c r="E3990" s="42" t="s">
        <v>4</v>
      </c>
      <c r="F3990" s="42" t="s">
        <v>10</v>
      </c>
      <c r="G3990" s="43">
        <v>53</v>
      </c>
      <c r="H3990" s="193">
        <v>21.2</v>
      </c>
    </row>
    <row r="3991" spans="1:8" x14ac:dyDescent="0.25">
      <c r="A3991" s="25" t="str">
        <f t="shared" si="64"/>
        <v>Reg2008Uterus - C54-C55FemaleNon-Māori</v>
      </c>
      <c r="B3991" s="42" t="s">
        <v>2</v>
      </c>
      <c r="C3991" s="43">
        <v>2008</v>
      </c>
      <c r="D3991" s="42" t="s">
        <v>44</v>
      </c>
      <c r="E3991" s="42" t="s">
        <v>4</v>
      </c>
      <c r="F3991" s="42" t="s">
        <v>11</v>
      </c>
      <c r="G3991" s="43">
        <v>371</v>
      </c>
      <c r="H3991" s="193">
        <v>13.7</v>
      </c>
    </row>
    <row r="3992" spans="1:8" x14ac:dyDescent="0.25">
      <c r="A3992" s="25" t="str">
        <f t="shared" si="64"/>
        <v>Reg2008Ovary - C56FemaleAllEth</v>
      </c>
      <c r="B3992" s="42" t="s">
        <v>2</v>
      </c>
      <c r="C3992" s="43">
        <v>2008</v>
      </c>
      <c r="D3992" s="42" t="s">
        <v>35</v>
      </c>
      <c r="E3992" s="42" t="s">
        <v>4</v>
      </c>
      <c r="F3992" s="42" t="s">
        <v>12</v>
      </c>
      <c r="G3992" s="43">
        <v>294</v>
      </c>
      <c r="H3992" s="193">
        <v>9.9</v>
      </c>
    </row>
    <row r="3993" spans="1:8" x14ac:dyDescent="0.25">
      <c r="A3993" s="25" t="str">
        <f t="shared" si="64"/>
        <v>Reg2008Ovary - C56FemaleMāori</v>
      </c>
      <c r="B3993" s="42" t="s">
        <v>2</v>
      </c>
      <c r="C3993" s="43">
        <v>2008</v>
      </c>
      <c r="D3993" s="42" t="s">
        <v>35</v>
      </c>
      <c r="E3993" s="42" t="s">
        <v>4</v>
      </c>
      <c r="F3993" s="42" t="s">
        <v>10</v>
      </c>
      <c r="G3993" s="43">
        <v>28</v>
      </c>
      <c r="H3993" s="193">
        <v>10.8</v>
      </c>
    </row>
    <row r="3994" spans="1:8" x14ac:dyDescent="0.25">
      <c r="A3994" s="25" t="str">
        <f t="shared" si="64"/>
        <v>Reg2008Ovary - C56FemaleNon-Māori</v>
      </c>
      <c r="B3994" s="42" t="s">
        <v>2</v>
      </c>
      <c r="C3994" s="43">
        <v>2008</v>
      </c>
      <c r="D3994" s="42" t="s">
        <v>35</v>
      </c>
      <c r="E3994" s="42" t="s">
        <v>4</v>
      </c>
      <c r="F3994" s="42" t="s">
        <v>11</v>
      </c>
      <c r="G3994" s="43">
        <v>266</v>
      </c>
      <c r="H3994" s="193">
        <v>9.8000000000000007</v>
      </c>
    </row>
    <row r="3995" spans="1:8" x14ac:dyDescent="0.25">
      <c r="A3995" s="25" t="str">
        <f t="shared" si="64"/>
        <v>Reg2008Other female genital organs - C57FemaleAllEth</v>
      </c>
      <c r="B3995" s="42" t="s">
        <v>2</v>
      </c>
      <c r="C3995" s="43">
        <v>2008</v>
      </c>
      <c r="D3995" s="42" t="s">
        <v>270</v>
      </c>
      <c r="E3995" s="42" t="s">
        <v>4</v>
      </c>
      <c r="F3995" s="42" t="s">
        <v>12</v>
      </c>
      <c r="G3995" s="43">
        <v>24</v>
      </c>
      <c r="H3995" s="193">
        <v>0.7</v>
      </c>
    </row>
    <row r="3996" spans="1:8" x14ac:dyDescent="0.25">
      <c r="A3996" s="25" t="str">
        <f t="shared" si="64"/>
        <v>Reg2008Other female genital organs - C57FemaleMāori</v>
      </c>
      <c r="B3996" s="42" t="s">
        <v>2</v>
      </c>
      <c r="C3996" s="43">
        <v>2008</v>
      </c>
      <c r="D3996" s="42" t="s">
        <v>270</v>
      </c>
      <c r="E3996" s="42" t="s">
        <v>4</v>
      </c>
      <c r="F3996" s="42" t="s">
        <v>10</v>
      </c>
      <c r="G3996" s="43">
        <v>2</v>
      </c>
      <c r="H3996" s="193">
        <v>1.3</v>
      </c>
    </row>
    <row r="3997" spans="1:8" x14ac:dyDescent="0.25">
      <c r="A3997" s="25" t="str">
        <f t="shared" si="64"/>
        <v>Reg2008Other female genital organs - C57FemaleNon-Māori</v>
      </c>
      <c r="B3997" s="42" t="s">
        <v>2</v>
      </c>
      <c r="C3997" s="43">
        <v>2008</v>
      </c>
      <c r="D3997" s="42" t="s">
        <v>270</v>
      </c>
      <c r="E3997" s="42" t="s">
        <v>4</v>
      </c>
      <c r="F3997" s="42" t="s">
        <v>11</v>
      </c>
      <c r="G3997" s="43">
        <v>22</v>
      </c>
      <c r="H3997" s="193">
        <v>0.7</v>
      </c>
    </row>
    <row r="3998" spans="1:8" x14ac:dyDescent="0.25">
      <c r="A3998" s="25" t="str">
        <f t="shared" si="64"/>
        <v>Reg2008Placenta - C58FemaleAllEth</v>
      </c>
      <c r="B3998" s="42" t="s">
        <v>2</v>
      </c>
      <c r="C3998" s="43">
        <v>2008</v>
      </c>
      <c r="D3998" s="42" t="s">
        <v>48</v>
      </c>
      <c r="E3998" s="42" t="s">
        <v>4</v>
      </c>
      <c r="F3998" s="42" t="s">
        <v>12</v>
      </c>
      <c r="G3998" s="43">
        <v>2</v>
      </c>
      <c r="H3998" s="193">
        <v>0.1</v>
      </c>
    </row>
    <row r="3999" spans="1:8" x14ac:dyDescent="0.25">
      <c r="A3999" s="25" t="str">
        <f t="shared" si="64"/>
        <v>Reg2008Placenta - C58FemaleMāori</v>
      </c>
      <c r="B3999" s="42" t="s">
        <v>2</v>
      </c>
      <c r="C3999" s="43">
        <v>2008</v>
      </c>
      <c r="D3999" s="42" t="s">
        <v>48</v>
      </c>
      <c r="E3999" s="42" t="s">
        <v>4</v>
      </c>
      <c r="F3999" s="42" t="s">
        <v>10</v>
      </c>
      <c r="G3999" s="43">
        <v>0</v>
      </c>
      <c r="H3999" s="193">
        <v>0</v>
      </c>
    </row>
    <row r="4000" spans="1:8" x14ac:dyDescent="0.25">
      <c r="A4000" s="25" t="str">
        <f t="shared" si="64"/>
        <v>Reg2008Placenta - C58FemaleNon-Māori</v>
      </c>
      <c r="B4000" s="42" t="s">
        <v>2</v>
      </c>
      <c r="C4000" s="43">
        <v>2008</v>
      </c>
      <c r="D4000" s="42" t="s">
        <v>48</v>
      </c>
      <c r="E4000" s="42" t="s">
        <v>4</v>
      </c>
      <c r="F4000" s="42" t="s">
        <v>11</v>
      </c>
      <c r="G4000" s="43">
        <v>2</v>
      </c>
      <c r="H4000" s="193">
        <v>0.1</v>
      </c>
    </row>
    <row r="4001" spans="1:8" x14ac:dyDescent="0.25">
      <c r="A4001" s="25" t="str">
        <f t="shared" si="64"/>
        <v>Reg2008Male genital organs - C60-C63MaleAllEth</v>
      </c>
      <c r="B4001" s="42" t="s">
        <v>2</v>
      </c>
      <c r="C4001" s="43">
        <v>2008</v>
      </c>
      <c r="D4001" s="42" t="s">
        <v>271</v>
      </c>
      <c r="E4001" s="42" t="s">
        <v>5</v>
      </c>
      <c r="F4001" s="42" t="s">
        <v>12</v>
      </c>
      <c r="G4001" s="43">
        <v>3096</v>
      </c>
      <c r="H4001" s="193">
        <v>111</v>
      </c>
    </row>
    <row r="4002" spans="1:8" x14ac:dyDescent="0.25">
      <c r="A4002" s="25" t="str">
        <f t="shared" si="64"/>
        <v>Reg2008Male genital organs - C60-C63MaleMāori</v>
      </c>
      <c r="B4002" s="42" t="s">
        <v>2</v>
      </c>
      <c r="C4002" s="43">
        <v>2008</v>
      </c>
      <c r="D4002" s="42" t="s">
        <v>271</v>
      </c>
      <c r="E4002" s="42" t="s">
        <v>5</v>
      </c>
      <c r="F4002" s="42" t="s">
        <v>10</v>
      </c>
      <c r="G4002" s="43">
        <v>166</v>
      </c>
      <c r="H4002" s="193">
        <v>92</v>
      </c>
    </row>
    <row r="4003" spans="1:8" x14ac:dyDescent="0.25">
      <c r="A4003" s="25" t="str">
        <f t="shared" si="64"/>
        <v>Reg2008Male genital organs - C60-C63MaleNon-Māori</v>
      </c>
      <c r="B4003" s="42" t="s">
        <v>2</v>
      </c>
      <c r="C4003" s="43">
        <v>2008</v>
      </c>
      <c r="D4003" s="42" t="s">
        <v>271</v>
      </c>
      <c r="E4003" s="42" t="s">
        <v>5</v>
      </c>
      <c r="F4003" s="42" t="s">
        <v>11</v>
      </c>
      <c r="G4003" s="43">
        <v>2930</v>
      </c>
      <c r="H4003" s="193">
        <v>112.8</v>
      </c>
    </row>
    <row r="4004" spans="1:8" x14ac:dyDescent="0.25">
      <c r="A4004" s="25" t="str">
        <f t="shared" si="64"/>
        <v>Reg2008Penis - C60MaleAllEth</v>
      </c>
      <c r="B4004" s="42" t="s">
        <v>2</v>
      </c>
      <c r="C4004" s="43">
        <v>2008</v>
      </c>
      <c r="D4004" s="42" t="s">
        <v>37</v>
      </c>
      <c r="E4004" s="42" t="s">
        <v>5</v>
      </c>
      <c r="F4004" s="42" t="s">
        <v>12</v>
      </c>
      <c r="G4004" s="43">
        <v>8</v>
      </c>
      <c r="H4004" s="193">
        <v>0.3</v>
      </c>
    </row>
    <row r="4005" spans="1:8" x14ac:dyDescent="0.25">
      <c r="A4005" s="25" t="str">
        <f t="shared" si="64"/>
        <v>Reg2008Penis - C60MaleMāori</v>
      </c>
      <c r="B4005" s="42" t="s">
        <v>2</v>
      </c>
      <c r="C4005" s="43">
        <v>2008</v>
      </c>
      <c r="D4005" s="42" t="s">
        <v>37</v>
      </c>
      <c r="E4005" s="42" t="s">
        <v>5</v>
      </c>
      <c r="F4005" s="42" t="s">
        <v>10</v>
      </c>
      <c r="G4005" s="43">
        <v>1</v>
      </c>
      <c r="H4005" s="193">
        <v>0.7</v>
      </c>
    </row>
    <row r="4006" spans="1:8" x14ac:dyDescent="0.25">
      <c r="A4006" s="25" t="str">
        <f t="shared" si="64"/>
        <v>Reg2008Penis - C60MaleNon-Māori</v>
      </c>
      <c r="B4006" s="42" t="s">
        <v>2</v>
      </c>
      <c r="C4006" s="43">
        <v>2008</v>
      </c>
      <c r="D4006" s="42" t="s">
        <v>37</v>
      </c>
      <c r="E4006" s="42" t="s">
        <v>5</v>
      </c>
      <c r="F4006" s="42" t="s">
        <v>11</v>
      </c>
      <c r="G4006" s="43">
        <v>7</v>
      </c>
      <c r="H4006" s="193">
        <v>0.3</v>
      </c>
    </row>
    <row r="4007" spans="1:8" x14ac:dyDescent="0.25">
      <c r="A4007" s="25" t="str">
        <f t="shared" ref="A4007:A4070" si="65">B4007&amp;C4007&amp;D4007&amp;E4007&amp;F4007</f>
        <v>Reg2008Prostate - C61MaleAllEth</v>
      </c>
      <c r="B4007" s="42" t="s">
        <v>2</v>
      </c>
      <c r="C4007" s="43">
        <v>2008</v>
      </c>
      <c r="D4007" s="42" t="s">
        <v>38</v>
      </c>
      <c r="E4007" s="42" t="s">
        <v>5</v>
      </c>
      <c r="F4007" s="42" t="s">
        <v>12</v>
      </c>
      <c r="G4007" s="43">
        <v>2939</v>
      </c>
      <c r="H4007" s="193">
        <v>103.5</v>
      </c>
    </row>
    <row r="4008" spans="1:8" x14ac:dyDescent="0.25">
      <c r="A4008" s="25" t="str">
        <f t="shared" si="65"/>
        <v>Reg2008Prostate - C61MaleMāori</v>
      </c>
      <c r="B4008" s="42" t="s">
        <v>2</v>
      </c>
      <c r="C4008" s="43">
        <v>2008</v>
      </c>
      <c r="D4008" s="42" t="s">
        <v>38</v>
      </c>
      <c r="E4008" s="42" t="s">
        <v>5</v>
      </c>
      <c r="F4008" s="42" t="s">
        <v>10</v>
      </c>
      <c r="G4008" s="43">
        <v>141</v>
      </c>
      <c r="H4008" s="193">
        <v>82.8</v>
      </c>
    </row>
    <row r="4009" spans="1:8" x14ac:dyDescent="0.25">
      <c r="A4009" s="25" t="str">
        <f t="shared" si="65"/>
        <v>Reg2008Prostate - C61MaleNon-Māori</v>
      </c>
      <c r="B4009" s="42" t="s">
        <v>2</v>
      </c>
      <c r="C4009" s="43">
        <v>2008</v>
      </c>
      <c r="D4009" s="42" t="s">
        <v>38</v>
      </c>
      <c r="E4009" s="42" t="s">
        <v>5</v>
      </c>
      <c r="F4009" s="42" t="s">
        <v>11</v>
      </c>
      <c r="G4009" s="43">
        <v>2798</v>
      </c>
      <c r="H4009" s="193">
        <v>105.6</v>
      </c>
    </row>
    <row r="4010" spans="1:8" x14ac:dyDescent="0.25">
      <c r="A4010" s="25" t="str">
        <f t="shared" si="65"/>
        <v>Reg2008Urinary tract - C64-C68AllSexAllEth</v>
      </c>
      <c r="B4010" s="42" t="s">
        <v>2</v>
      </c>
      <c r="C4010" s="43">
        <v>2008</v>
      </c>
      <c r="D4010" s="42" t="s">
        <v>273</v>
      </c>
      <c r="E4010" s="42" t="s">
        <v>3</v>
      </c>
      <c r="F4010" s="42" t="s">
        <v>12</v>
      </c>
      <c r="G4010" s="43">
        <v>903</v>
      </c>
      <c r="H4010" s="193">
        <v>14.7</v>
      </c>
    </row>
    <row r="4011" spans="1:8" x14ac:dyDescent="0.25">
      <c r="A4011" s="25" t="str">
        <f t="shared" si="65"/>
        <v>Reg2008Urinary tract - C64-C68AllSexMāori</v>
      </c>
      <c r="B4011" s="42" t="s">
        <v>2</v>
      </c>
      <c r="C4011" s="43">
        <v>2008</v>
      </c>
      <c r="D4011" s="42" t="s">
        <v>273</v>
      </c>
      <c r="E4011" s="42" t="s">
        <v>3</v>
      </c>
      <c r="F4011" s="42" t="s">
        <v>10</v>
      </c>
      <c r="G4011" s="43">
        <v>66</v>
      </c>
      <c r="H4011" s="193">
        <v>15.6</v>
      </c>
    </row>
    <row r="4012" spans="1:8" x14ac:dyDescent="0.25">
      <c r="A4012" s="25" t="str">
        <f t="shared" si="65"/>
        <v>Reg2008Urinary tract - C64-C68AllSexNon-Māori</v>
      </c>
      <c r="B4012" s="42" t="s">
        <v>2</v>
      </c>
      <c r="C4012" s="43">
        <v>2008</v>
      </c>
      <c r="D4012" s="42" t="s">
        <v>273</v>
      </c>
      <c r="E4012" s="42" t="s">
        <v>3</v>
      </c>
      <c r="F4012" s="42" t="s">
        <v>11</v>
      </c>
      <c r="G4012" s="43">
        <v>837</v>
      </c>
      <c r="H4012" s="193">
        <v>14.6</v>
      </c>
    </row>
    <row r="4013" spans="1:8" x14ac:dyDescent="0.25">
      <c r="A4013" s="25" t="str">
        <f t="shared" si="65"/>
        <v>Reg2008Urinary tract - C64-C68FemaleAllEth</v>
      </c>
      <c r="B4013" s="42" t="s">
        <v>2</v>
      </c>
      <c r="C4013" s="43">
        <v>2008</v>
      </c>
      <c r="D4013" s="42" t="s">
        <v>273</v>
      </c>
      <c r="E4013" s="42" t="s">
        <v>4</v>
      </c>
      <c r="F4013" s="42" t="s">
        <v>12</v>
      </c>
      <c r="G4013" s="43">
        <v>312</v>
      </c>
      <c r="H4013" s="193">
        <v>9.5</v>
      </c>
    </row>
    <row r="4014" spans="1:8" x14ac:dyDescent="0.25">
      <c r="A4014" s="25" t="str">
        <f t="shared" si="65"/>
        <v>Reg2008Urinary tract - C64-C68FemaleMāori</v>
      </c>
      <c r="B4014" s="42" t="s">
        <v>2</v>
      </c>
      <c r="C4014" s="43">
        <v>2008</v>
      </c>
      <c r="D4014" s="42" t="s">
        <v>273</v>
      </c>
      <c r="E4014" s="42" t="s">
        <v>4</v>
      </c>
      <c r="F4014" s="42" t="s">
        <v>10</v>
      </c>
      <c r="G4014" s="43">
        <v>27</v>
      </c>
      <c r="H4014" s="193">
        <v>11.8</v>
      </c>
    </row>
    <row r="4015" spans="1:8" x14ac:dyDescent="0.25">
      <c r="A4015" s="25" t="str">
        <f t="shared" si="65"/>
        <v>Reg2008Urinary tract - C64-C68FemaleNon-Māori</v>
      </c>
      <c r="B4015" s="42" t="s">
        <v>2</v>
      </c>
      <c r="C4015" s="43">
        <v>2008</v>
      </c>
      <c r="D4015" s="42" t="s">
        <v>273</v>
      </c>
      <c r="E4015" s="42" t="s">
        <v>4</v>
      </c>
      <c r="F4015" s="42" t="s">
        <v>11</v>
      </c>
      <c r="G4015" s="43">
        <v>285</v>
      </c>
      <c r="H4015" s="193">
        <v>9.3000000000000007</v>
      </c>
    </row>
    <row r="4016" spans="1:8" x14ac:dyDescent="0.25">
      <c r="A4016" s="25" t="str">
        <f t="shared" si="65"/>
        <v>Reg2008Urinary tract - C64-C68MaleAllEth</v>
      </c>
      <c r="B4016" s="42" t="s">
        <v>2</v>
      </c>
      <c r="C4016" s="43">
        <v>2008</v>
      </c>
      <c r="D4016" s="42" t="s">
        <v>273</v>
      </c>
      <c r="E4016" s="42" t="s">
        <v>5</v>
      </c>
      <c r="F4016" s="42" t="s">
        <v>12</v>
      </c>
      <c r="G4016" s="43">
        <v>591</v>
      </c>
      <c r="H4016" s="193">
        <v>20.8</v>
      </c>
    </row>
    <row r="4017" spans="1:8" x14ac:dyDescent="0.25">
      <c r="A4017" s="25" t="str">
        <f t="shared" si="65"/>
        <v>Reg2008Urinary tract - C64-C68MaleMāori</v>
      </c>
      <c r="B4017" s="42" t="s">
        <v>2</v>
      </c>
      <c r="C4017" s="43">
        <v>2008</v>
      </c>
      <c r="D4017" s="42" t="s">
        <v>273</v>
      </c>
      <c r="E4017" s="42" t="s">
        <v>5</v>
      </c>
      <c r="F4017" s="42" t="s">
        <v>10</v>
      </c>
      <c r="G4017" s="43">
        <v>39</v>
      </c>
      <c r="H4017" s="193">
        <v>20</v>
      </c>
    </row>
    <row r="4018" spans="1:8" x14ac:dyDescent="0.25">
      <c r="A4018" s="25" t="str">
        <f t="shared" si="65"/>
        <v>Reg2008Urinary tract - C64-C68MaleNon-Māori</v>
      </c>
      <c r="B4018" s="42" t="s">
        <v>2</v>
      </c>
      <c r="C4018" s="43">
        <v>2008</v>
      </c>
      <c r="D4018" s="42" t="s">
        <v>273</v>
      </c>
      <c r="E4018" s="42" t="s">
        <v>5</v>
      </c>
      <c r="F4018" s="42" t="s">
        <v>11</v>
      </c>
      <c r="G4018" s="43">
        <v>552</v>
      </c>
      <c r="H4018" s="193">
        <v>20.8</v>
      </c>
    </row>
    <row r="4019" spans="1:8" x14ac:dyDescent="0.25">
      <c r="A4019" s="25" t="str">
        <f t="shared" si="65"/>
        <v>Reg2008Testis - C62MaleAllEth</v>
      </c>
      <c r="B4019" s="42" t="s">
        <v>2</v>
      </c>
      <c r="C4019" s="43">
        <v>2008</v>
      </c>
      <c r="D4019" s="42" t="s">
        <v>40</v>
      </c>
      <c r="E4019" s="42" t="s">
        <v>5</v>
      </c>
      <c r="F4019" s="42" t="s">
        <v>12</v>
      </c>
      <c r="G4019" s="43">
        <v>147</v>
      </c>
      <c r="H4019" s="193">
        <v>7.1</v>
      </c>
    </row>
    <row r="4020" spans="1:8" x14ac:dyDescent="0.25">
      <c r="A4020" s="25" t="str">
        <f t="shared" si="65"/>
        <v>Reg2008Testis - C62MaleMāori</v>
      </c>
      <c r="B4020" s="42" t="s">
        <v>2</v>
      </c>
      <c r="C4020" s="43">
        <v>2008</v>
      </c>
      <c r="D4020" s="42" t="s">
        <v>40</v>
      </c>
      <c r="E4020" s="42" t="s">
        <v>5</v>
      </c>
      <c r="F4020" s="42" t="s">
        <v>10</v>
      </c>
      <c r="G4020" s="43">
        <v>24</v>
      </c>
      <c r="H4020" s="193">
        <v>8.4</v>
      </c>
    </row>
    <row r="4021" spans="1:8" x14ac:dyDescent="0.25">
      <c r="A4021" s="25" t="str">
        <f t="shared" si="65"/>
        <v>Reg2008Testis - C62MaleNon-Māori</v>
      </c>
      <c r="B4021" s="42" t="s">
        <v>2</v>
      </c>
      <c r="C4021" s="43">
        <v>2008</v>
      </c>
      <c r="D4021" s="42" t="s">
        <v>40</v>
      </c>
      <c r="E4021" s="42" t="s">
        <v>5</v>
      </c>
      <c r="F4021" s="42" t="s">
        <v>11</v>
      </c>
      <c r="G4021" s="43">
        <v>123</v>
      </c>
      <c r="H4021" s="193">
        <v>6.8</v>
      </c>
    </row>
    <row r="4022" spans="1:8" x14ac:dyDescent="0.25">
      <c r="A4022" s="25" t="str">
        <f t="shared" si="65"/>
        <v>Reg2008Other male genital organs - C63MaleAllEth</v>
      </c>
      <c r="B4022" s="42" t="s">
        <v>2</v>
      </c>
      <c r="C4022" s="43">
        <v>2008</v>
      </c>
      <c r="D4022" s="42" t="s">
        <v>272</v>
      </c>
      <c r="E4022" s="42" t="s">
        <v>5</v>
      </c>
      <c r="F4022" s="42" t="s">
        <v>12</v>
      </c>
      <c r="G4022" s="43">
        <v>2</v>
      </c>
      <c r="H4022" s="193">
        <v>0.1</v>
      </c>
    </row>
    <row r="4023" spans="1:8" x14ac:dyDescent="0.25">
      <c r="A4023" s="25" t="str">
        <f t="shared" si="65"/>
        <v>Reg2008Other male genital organs - C63MaleMāori</v>
      </c>
      <c r="B4023" s="42" t="s">
        <v>2</v>
      </c>
      <c r="C4023" s="43">
        <v>2008</v>
      </c>
      <c r="D4023" s="42" t="s">
        <v>272</v>
      </c>
      <c r="E4023" s="42" t="s">
        <v>5</v>
      </c>
      <c r="F4023" s="42" t="s">
        <v>10</v>
      </c>
      <c r="G4023" s="43">
        <v>0</v>
      </c>
      <c r="H4023" s="193">
        <v>0</v>
      </c>
    </row>
    <row r="4024" spans="1:8" x14ac:dyDescent="0.25">
      <c r="A4024" s="25" t="str">
        <f t="shared" si="65"/>
        <v>Reg2008Other male genital organs - C63MaleNon-Māori</v>
      </c>
      <c r="B4024" s="42" t="s">
        <v>2</v>
      </c>
      <c r="C4024" s="43">
        <v>2008</v>
      </c>
      <c r="D4024" s="42" t="s">
        <v>272</v>
      </c>
      <c r="E4024" s="42" t="s">
        <v>5</v>
      </c>
      <c r="F4024" s="42" t="s">
        <v>11</v>
      </c>
      <c r="G4024" s="43">
        <v>2</v>
      </c>
      <c r="H4024" s="193">
        <v>0.1</v>
      </c>
    </row>
    <row r="4025" spans="1:8" x14ac:dyDescent="0.25">
      <c r="A4025" s="25" t="str">
        <f t="shared" si="65"/>
        <v>Reg2008Kidney - C64AllSexAllEth</v>
      </c>
      <c r="B4025" s="42" t="s">
        <v>2</v>
      </c>
      <c r="C4025" s="43">
        <v>2008</v>
      </c>
      <c r="D4025" s="42" t="s">
        <v>274</v>
      </c>
      <c r="E4025" s="42" t="s">
        <v>3</v>
      </c>
      <c r="F4025" s="42" t="s">
        <v>12</v>
      </c>
      <c r="G4025" s="43">
        <v>486</v>
      </c>
      <c r="H4025" s="193">
        <v>8.4</v>
      </c>
    </row>
    <row r="4026" spans="1:8" x14ac:dyDescent="0.25">
      <c r="A4026" s="25" t="str">
        <f t="shared" si="65"/>
        <v>Reg2008Kidney - C64AllSexMāori</v>
      </c>
      <c r="B4026" s="42" t="s">
        <v>2</v>
      </c>
      <c r="C4026" s="43">
        <v>2008</v>
      </c>
      <c r="D4026" s="42" t="s">
        <v>274</v>
      </c>
      <c r="E4026" s="42" t="s">
        <v>3</v>
      </c>
      <c r="F4026" s="42" t="s">
        <v>10</v>
      </c>
      <c r="G4026" s="43">
        <v>43</v>
      </c>
      <c r="H4026" s="193">
        <v>9.1</v>
      </c>
    </row>
    <row r="4027" spans="1:8" x14ac:dyDescent="0.25">
      <c r="A4027" s="25" t="str">
        <f t="shared" si="65"/>
        <v>Reg2008Kidney - C64AllSexNon-Māori</v>
      </c>
      <c r="B4027" s="42" t="s">
        <v>2</v>
      </c>
      <c r="C4027" s="43">
        <v>2008</v>
      </c>
      <c r="D4027" s="42" t="s">
        <v>274</v>
      </c>
      <c r="E4027" s="42" t="s">
        <v>3</v>
      </c>
      <c r="F4027" s="42" t="s">
        <v>11</v>
      </c>
      <c r="G4027" s="43">
        <v>443</v>
      </c>
      <c r="H4027" s="193">
        <v>8.1999999999999993</v>
      </c>
    </row>
    <row r="4028" spans="1:8" x14ac:dyDescent="0.25">
      <c r="A4028" s="25" t="str">
        <f t="shared" si="65"/>
        <v>Reg2008Kidney - C64FemaleAllEth</v>
      </c>
      <c r="B4028" s="42" t="s">
        <v>2</v>
      </c>
      <c r="C4028" s="43">
        <v>2008</v>
      </c>
      <c r="D4028" s="42" t="s">
        <v>274</v>
      </c>
      <c r="E4028" s="42" t="s">
        <v>4</v>
      </c>
      <c r="F4028" s="42" t="s">
        <v>12</v>
      </c>
      <c r="G4028" s="43">
        <v>171</v>
      </c>
      <c r="H4028" s="193">
        <v>5.6</v>
      </c>
    </row>
    <row r="4029" spans="1:8" x14ac:dyDescent="0.25">
      <c r="A4029" s="25" t="str">
        <f t="shared" si="65"/>
        <v>Reg2008Kidney - C64FemaleMāori</v>
      </c>
      <c r="B4029" s="42" t="s">
        <v>2</v>
      </c>
      <c r="C4029" s="43">
        <v>2008</v>
      </c>
      <c r="D4029" s="42" t="s">
        <v>274</v>
      </c>
      <c r="E4029" s="42" t="s">
        <v>4</v>
      </c>
      <c r="F4029" s="42" t="s">
        <v>10</v>
      </c>
      <c r="G4029" s="43">
        <v>16</v>
      </c>
      <c r="H4029" s="193">
        <v>6.1</v>
      </c>
    </row>
    <row r="4030" spans="1:8" x14ac:dyDescent="0.25">
      <c r="A4030" s="25" t="str">
        <f t="shared" si="65"/>
        <v>Reg2008Kidney - C64FemaleNon-Māori</v>
      </c>
      <c r="B4030" s="42" t="s">
        <v>2</v>
      </c>
      <c r="C4030" s="43">
        <v>2008</v>
      </c>
      <c r="D4030" s="42" t="s">
        <v>274</v>
      </c>
      <c r="E4030" s="42" t="s">
        <v>4</v>
      </c>
      <c r="F4030" s="42" t="s">
        <v>11</v>
      </c>
      <c r="G4030" s="43">
        <v>155</v>
      </c>
      <c r="H4030" s="193">
        <v>5.5</v>
      </c>
    </row>
    <row r="4031" spans="1:8" x14ac:dyDescent="0.25">
      <c r="A4031" s="25" t="str">
        <f t="shared" si="65"/>
        <v>Reg2008Kidney - C64MaleAllEth</v>
      </c>
      <c r="B4031" s="42" t="s">
        <v>2</v>
      </c>
      <c r="C4031" s="43">
        <v>2008</v>
      </c>
      <c r="D4031" s="42" t="s">
        <v>274</v>
      </c>
      <c r="E4031" s="42" t="s">
        <v>5</v>
      </c>
      <c r="F4031" s="42" t="s">
        <v>12</v>
      </c>
      <c r="G4031" s="43">
        <v>315</v>
      </c>
      <c r="H4031" s="193">
        <v>11.5</v>
      </c>
    </row>
    <row r="4032" spans="1:8" x14ac:dyDescent="0.25">
      <c r="A4032" s="25" t="str">
        <f t="shared" si="65"/>
        <v>Reg2008Kidney - C64MaleMāori</v>
      </c>
      <c r="B4032" s="42" t="s">
        <v>2</v>
      </c>
      <c r="C4032" s="43">
        <v>2008</v>
      </c>
      <c r="D4032" s="42" t="s">
        <v>274</v>
      </c>
      <c r="E4032" s="42" t="s">
        <v>5</v>
      </c>
      <c r="F4032" s="42" t="s">
        <v>10</v>
      </c>
      <c r="G4032" s="43">
        <v>27</v>
      </c>
      <c r="H4032" s="193">
        <v>12.4</v>
      </c>
    </row>
    <row r="4033" spans="1:8" x14ac:dyDescent="0.25">
      <c r="A4033" s="25" t="str">
        <f t="shared" si="65"/>
        <v>Reg2008Kidney - C64MaleNon-Māori</v>
      </c>
      <c r="B4033" s="42" t="s">
        <v>2</v>
      </c>
      <c r="C4033" s="43">
        <v>2008</v>
      </c>
      <c r="D4033" s="42" t="s">
        <v>274</v>
      </c>
      <c r="E4033" s="42" t="s">
        <v>5</v>
      </c>
      <c r="F4033" s="42" t="s">
        <v>11</v>
      </c>
      <c r="G4033" s="43">
        <v>288</v>
      </c>
      <c r="H4033" s="193">
        <v>11.3</v>
      </c>
    </row>
    <row r="4034" spans="1:8" x14ac:dyDescent="0.25">
      <c r="A4034" s="25" t="str">
        <f t="shared" si="65"/>
        <v>Reg2008Renal pelvis - C65AllSexAllEth</v>
      </c>
      <c r="B4034" s="42" t="s">
        <v>2</v>
      </c>
      <c r="C4034" s="43">
        <v>2008</v>
      </c>
      <c r="D4034" s="42" t="s">
        <v>275</v>
      </c>
      <c r="E4034" s="42" t="s">
        <v>3</v>
      </c>
      <c r="F4034" s="42" t="s">
        <v>12</v>
      </c>
      <c r="G4034" s="43">
        <v>31</v>
      </c>
      <c r="H4034" s="193">
        <v>0.5</v>
      </c>
    </row>
    <row r="4035" spans="1:8" x14ac:dyDescent="0.25">
      <c r="A4035" s="25" t="str">
        <f t="shared" si="65"/>
        <v>Reg2008Renal pelvis - C65AllSexMāori</v>
      </c>
      <c r="B4035" s="42" t="s">
        <v>2</v>
      </c>
      <c r="C4035" s="43">
        <v>2008</v>
      </c>
      <c r="D4035" s="42" t="s">
        <v>275</v>
      </c>
      <c r="E4035" s="42" t="s">
        <v>3</v>
      </c>
      <c r="F4035" s="42" t="s">
        <v>10</v>
      </c>
      <c r="G4035" s="43">
        <v>4</v>
      </c>
      <c r="H4035" s="193">
        <v>1.2</v>
      </c>
    </row>
    <row r="4036" spans="1:8" x14ac:dyDescent="0.25">
      <c r="A4036" s="25" t="str">
        <f t="shared" si="65"/>
        <v>Reg2008Renal pelvis - C65AllSexNon-Māori</v>
      </c>
      <c r="B4036" s="42" t="s">
        <v>2</v>
      </c>
      <c r="C4036" s="43">
        <v>2008</v>
      </c>
      <c r="D4036" s="42" t="s">
        <v>275</v>
      </c>
      <c r="E4036" s="42" t="s">
        <v>3</v>
      </c>
      <c r="F4036" s="42" t="s">
        <v>11</v>
      </c>
      <c r="G4036" s="43">
        <v>27</v>
      </c>
      <c r="H4036" s="193">
        <v>0.5</v>
      </c>
    </row>
    <row r="4037" spans="1:8" x14ac:dyDescent="0.25">
      <c r="A4037" s="25" t="str">
        <f t="shared" si="65"/>
        <v>Reg2008Renal pelvis - C65FemaleAllEth</v>
      </c>
      <c r="B4037" s="42" t="s">
        <v>2</v>
      </c>
      <c r="C4037" s="43">
        <v>2008</v>
      </c>
      <c r="D4037" s="42" t="s">
        <v>275</v>
      </c>
      <c r="E4037" s="42" t="s">
        <v>4</v>
      </c>
      <c r="F4037" s="42" t="s">
        <v>12</v>
      </c>
      <c r="G4037" s="43">
        <v>11</v>
      </c>
      <c r="H4037" s="193">
        <v>0.3</v>
      </c>
    </row>
    <row r="4038" spans="1:8" x14ac:dyDescent="0.25">
      <c r="A4038" s="25" t="str">
        <f t="shared" si="65"/>
        <v>Reg2008Renal pelvis - C65FemaleMāori</v>
      </c>
      <c r="B4038" s="42" t="s">
        <v>2</v>
      </c>
      <c r="C4038" s="43">
        <v>2008</v>
      </c>
      <c r="D4038" s="42" t="s">
        <v>275</v>
      </c>
      <c r="E4038" s="42" t="s">
        <v>4</v>
      </c>
      <c r="F4038" s="42" t="s">
        <v>10</v>
      </c>
      <c r="G4038" s="43">
        <v>3</v>
      </c>
      <c r="H4038" s="193">
        <v>1.7</v>
      </c>
    </row>
    <row r="4039" spans="1:8" x14ac:dyDescent="0.25">
      <c r="A4039" s="25" t="str">
        <f t="shared" si="65"/>
        <v>Reg2008Renal pelvis - C65FemaleNon-Māori</v>
      </c>
      <c r="B4039" s="42" t="s">
        <v>2</v>
      </c>
      <c r="C4039" s="43">
        <v>2008</v>
      </c>
      <c r="D4039" s="42" t="s">
        <v>275</v>
      </c>
      <c r="E4039" s="42" t="s">
        <v>4</v>
      </c>
      <c r="F4039" s="42" t="s">
        <v>11</v>
      </c>
      <c r="G4039" s="43">
        <v>8</v>
      </c>
      <c r="H4039" s="193">
        <v>0.2</v>
      </c>
    </row>
    <row r="4040" spans="1:8" x14ac:dyDescent="0.25">
      <c r="A4040" s="25" t="str">
        <f t="shared" si="65"/>
        <v>Reg2008Renal pelvis - C65MaleAllEth</v>
      </c>
      <c r="B4040" s="42" t="s">
        <v>2</v>
      </c>
      <c r="C4040" s="43">
        <v>2008</v>
      </c>
      <c r="D4040" s="42" t="s">
        <v>275</v>
      </c>
      <c r="E4040" s="42" t="s">
        <v>5</v>
      </c>
      <c r="F4040" s="42" t="s">
        <v>12</v>
      </c>
      <c r="G4040" s="43">
        <v>20</v>
      </c>
      <c r="H4040" s="193">
        <v>0.7</v>
      </c>
    </row>
    <row r="4041" spans="1:8" x14ac:dyDescent="0.25">
      <c r="A4041" s="25" t="str">
        <f t="shared" si="65"/>
        <v>Reg2008Renal pelvis - C65MaleMāori</v>
      </c>
      <c r="B4041" s="42" t="s">
        <v>2</v>
      </c>
      <c r="C4041" s="43">
        <v>2008</v>
      </c>
      <c r="D4041" s="42" t="s">
        <v>275</v>
      </c>
      <c r="E4041" s="42" t="s">
        <v>5</v>
      </c>
      <c r="F4041" s="42" t="s">
        <v>10</v>
      </c>
      <c r="G4041" s="43">
        <v>1</v>
      </c>
      <c r="H4041" s="193">
        <v>0.4</v>
      </c>
    </row>
    <row r="4042" spans="1:8" x14ac:dyDescent="0.25">
      <c r="A4042" s="25" t="str">
        <f t="shared" si="65"/>
        <v>Reg2008Renal pelvis - C65MaleNon-Māori</v>
      </c>
      <c r="B4042" s="42" t="s">
        <v>2</v>
      </c>
      <c r="C4042" s="43">
        <v>2008</v>
      </c>
      <c r="D4042" s="42" t="s">
        <v>275</v>
      </c>
      <c r="E4042" s="42" t="s">
        <v>5</v>
      </c>
      <c r="F4042" s="42" t="s">
        <v>11</v>
      </c>
      <c r="G4042" s="43">
        <v>19</v>
      </c>
      <c r="H4042" s="193">
        <v>0.7</v>
      </c>
    </row>
    <row r="4043" spans="1:8" x14ac:dyDescent="0.25">
      <c r="A4043" s="25" t="str">
        <f t="shared" si="65"/>
        <v>Reg2008Ureter - C66AllSexAllEth</v>
      </c>
      <c r="B4043" s="42" t="s">
        <v>2</v>
      </c>
      <c r="C4043" s="43">
        <v>2008</v>
      </c>
      <c r="D4043" s="42" t="s">
        <v>43</v>
      </c>
      <c r="E4043" s="42" t="s">
        <v>3</v>
      </c>
      <c r="F4043" s="42" t="s">
        <v>12</v>
      </c>
      <c r="G4043" s="43">
        <v>10</v>
      </c>
      <c r="H4043" s="193">
        <v>0.2</v>
      </c>
    </row>
    <row r="4044" spans="1:8" x14ac:dyDescent="0.25">
      <c r="A4044" s="25" t="str">
        <f t="shared" si="65"/>
        <v>Reg2008Ureter - C66AllSexMāori</v>
      </c>
      <c r="B4044" s="42" t="s">
        <v>2</v>
      </c>
      <c r="C4044" s="43">
        <v>2008</v>
      </c>
      <c r="D4044" s="42" t="s">
        <v>43</v>
      </c>
      <c r="E4044" s="42" t="s">
        <v>3</v>
      </c>
      <c r="F4044" s="42" t="s">
        <v>10</v>
      </c>
      <c r="G4044" s="43">
        <v>0</v>
      </c>
      <c r="H4044" s="193">
        <v>0</v>
      </c>
    </row>
    <row r="4045" spans="1:8" x14ac:dyDescent="0.25">
      <c r="A4045" s="25" t="str">
        <f t="shared" si="65"/>
        <v>Reg2008Ureter - C66AllSexNon-Māori</v>
      </c>
      <c r="B4045" s="42" t="s">
        <v>2</v>
      </c>
      <c r="C4045" s="43">
        <v>2008</v>
      </c>
      <c r="D4045" s="42" t="s">
        <v>43</v>
      </c>
      <c r="E4045" s="42" t="s">
        <v>3</v>
      </c>
      <c r="F4045" s="42" t="s">
        <v>11</v>
      </c>
      <c r="G4045" s="43">
        <v>10</v>
      </c>
      <c r="H4045" s="193">
        <v>0.2</v>
      </c>
    </row>
    <row r="4046" spans="1:8" x14ac:dyDescent="0.25">
      <c r="A4046" s="25" t="str">
        <f t="shared" si="65"/>
        <v>Reg2008Ureter - C66FemaleAllEth</v>
      </c>
      <c r="B4046" s="42" t="s">
        <v>2</v>
      </c>
      <c r="C4046" s="43">
        <v>2008</v>
      </c>
      <c r="D4046" s="42" t="s">
        <v>43</v>
      </c>
      <c r="E4046" s="42" t="s">
        <v>4</v>
      </c>
      <c r="F4046" s="42" t="s">
        <v>12</v>
      </c>
      <c r="G4046" s="43">
        <v>3</v>
      </c>
      <c r="H4046" s="193">
        <v>0.1</v>
      </c>
    </row>
    <row r="4047" spans="1:8" x14ac:dyDescent="0.25">
      <c r="A4047" s="25" t="str">
        <f t="shared" si="65"/>
        <v>Reg2008Ureter - C66FemaleMāori</v>
      </c>
      <c r="B4047" s="42" t="s">
        <v>2</v>
      </c>
      <c r="C4047" s="43">
        <v>2008</v>
      </c>
      <c r="D4047" s="42" t="s">
        <v>43</v>
      </c>
      <c r="E4047" s="42" t="s">
        <v>4</v>
      </c>
      <c r="F4047" s="42" t="s">
        <v>10</v>
      </c>
      <c r="G4047" s="43">
        <v>0</v>
      </c>
      <c r="H4047" s="193">
        <v>0</v>
      </c>
    </row>
    <row r="4048" spans="1:8" x14ac:dyDescent="0.25">
      <c r="A4048" s="25" t="str">
        <f t="shared" si="65"/>
        <v>Reg2008Ureter - C66FemaleNon-Māori</v>
      </c>
      <c r="B4048" s="42" t="s">
        <v>2</v>
      </c>
      <c r="C4048" s="43">
        <v>2008</v>
      </c>
      <c r="D4048" s="42" t="s">
        <v>43</v>
      </c>
      <c r="E4048" s="42" t="s">
        <v>4</v>
      </c>
      <c r="F4048" s="42" t="s">
        <v>11</v>
      </c>
      <c r="G4048" s="43">
        <v>3</v>
      </c>
      <c r="H4048" s="193">
        <v>0.1</v>
      </c>
    </row>
    <row r="4049" spans="1:8" x14ac:dyDescent="0.25">
      <c r="A4049" s="25" t="str">
        <f t="shared" si="65"/>
        <v>Reg2008Ureter - C66MaleAllEth</v>
      </c>
      <c r="B4049" s="42" t="s">
        <v>2</v>
      </c>
      <c r="C4049" s="43">
        <v>2008</v>
      </c>
      <c r="D4049" s="42" t="s">
        <v>43</v>
      </c>
      <c r="E4049" s="42" t="s">
        <v>5</v>
      </c>
      <c r="F4049" s="42" t="s">
        <v>12</v>
      </c>
      <c r="G4049" s="43">
        <v>7</v>
      </c>
      <c r="H4049" s="193">
        <v>0.2</v>
      </c>
    </row>
    <row r="4050" spans="1:8" x14ac:dyDescent="0.25">
      <c r="A4050" s="25" t="str">
        <f t="shared" si="65"/>
        <v>Reg2008Ureter - C66MaleMāori</v>
      </c>
      <c r="B4050" s="42" t="s">
        <v>2</v>
      </c>
      <c r="C4050" s="43">
        <v>2008</v>
      </c>
      <c r="D4050" s="42" t="s">
        <v>43</v>
      </c>
      <c r="E4050" s="42" t="s">
        <v>5</v>
      </c>
      <c r="F4050" s="42" t="s">
        <v>10</v>
      </c>
      <c r="G4050" s="43">
        <v>0</v>
      </c>
      <c r="H4050" s="193">
        <v>0</v>
      </c>
    </row>
    <row r="4051" spans="1:8" x14ac:dyDescent="0.25">
      <c r="A4051" s="25" t="str">
        <f t="shared" si="65"/>
        <v>Reg2008Ureter - C66MaleNon-Māori</v>
      </c>
      <c r="B4051" s="42" t="s">
        <v>2</v>
      </c>
      <c r="C4051" s="43">
        <v>2008</v>
      </c>
      <c r="D4051" s="42" t="s">
        <v>43</v>
      </c>
      <c r="E4051" s="42" t="s">
        <v>5</v>
      </c>
      <c r="F4051" s="42" t="s">
        <v>11</v>
      </c>
      <c r="G4051" s="43">
        <v>7</v>
      </c>
      <c r="H4051" s="193">
        <v>0.3</v>
      </c>
    </row>
    <row r="4052" spans="1:8" x14ac:dyDescent="0.25">
      <c r="A4052" s="25" t="str">
        <f t="shared" si="65"/>
        <v>Reg2008Eye, brain and other parts of central nervous system - C69-C72AllSexAllEth</v>
      </c>
      <c r="B4052" s="42" t="s">
        <v>2</v>
      </c>
      <c r="C4052" s="43">
        <v>2008</v>
      </c>
      <c r="D4052" s="42" t="s">
        <v>277</v>
      </c>
      <c r="E4052" s="42" t="s">
        <v>3</v>
      </c>
      <c r="F4052" s="42" t="s">
        <v>12</v>
      </c>
      <c r="G4052" s="43">
        <v>315</v>
      </c>
      <c r="H4052" s="193">
        <v>6.1</v>
      </c>
    </row>
    <row r="4053" spans="1:8" x14ac:dyDescent="0.25">
      <c r="A4053" s="25" t="str">
        <f t="shared" si="65"/>
        <v>Reg2008Eye, brain and other parts of central nervous system - C69-C72AllSexMāori</v>
      </c>
      <c r="B4053" s="42" t="s">
        <v>2</v>
      </c>
      <c r="C4053" s="43">
        <v>2008</v>
      </c>
      <c r="D4053" s="42" t="s">
        <v>277</v>
      </c>
      <c r="E4053" s="42" t="s">
        <v>3</v>
      </c>
      <c r="F4053" s="42" t="s">
        <v>10</v>
      </c>
      <c r="G4053" s="43">
        <v>21</v>
      </c>
      <c r="H4053" s="193">
        <v>3.7</v>
      </c>
    </row>
    <row r="4054" spans="1:8" x14ac:dyDescent="0.25">
      <c r="A4054" s="25" t="str">
        <f t="shared" si="65"/>
        <v>Reg2008Eye, brain and other parts of central nervous system - C69-C72AllSexNon-Māori</v>
      </c>
      <c r="B4054" s="42" t="s">
        <v>2</v>
      </c>
      <c r="C4054" s="43">
        <v>2008</v>
      </c>
      <c r="D4054" s="42" t="s">
        <v>277</v>
      </c>
      <c r="E4054" s="42" t="s">
        <v>3</v>
      </c>
      <c r="F4054" s="42" t="s">
        <v>11</v>
      </c>
      <c r="G4054" s="43">
        <v>294</v>
      </c>
      <c r="H4054" s="193">
        <v>6.3</v>
      </c>
    </row>
    <row r="4055" spans="1:8" x14ac:dyDescent="0.25">
      <c r="A4055" s="25" t="str">
        <f t="shared" si="65"/>
        <v>Reg2008Eye, brain and other parts of central nervous system - C69-C72FemaleAllEth</v>
      </c>
      <c r="B4055" s="42" t="s">
        <v>2</v>
      </c>
      <c r="C4055" s="43">
        <v>2008</v>
      </c>
      <c r="D4055" s="42" t="s">
        <v>277</v>
      </c>
      <c r="E4055" s="42" t="s">
        <v>4</v>
      </c>
      <c r="F4055" s="42" t="s">
        <v>12</v>
      </c>
      <c r="G4055" s="43">
        <v>139</v>
      </c>
      <c r="H4055" s="193">
        <v>5.2</v>
      </c>
    </row>
    <row r="4056" spans="1:8" x14ac:dyDescent="0.25">
      <c r="A4056" s="25" t="str">
        <f t="shared" si="65"/>
        <v>Reg2008Eye, brain and other parts of central nervous system - C69-C72FemaleMāori</v>
      </c>
      <c r="B4056" s="42" t="s">
        <v>2</v>
      </c>
      <c r="C4056" s="43">
        <v>2008</v>
      </c>
      <c r="D4056" s="42" t="s">
        <v>277</v>
      </c>
      <c r="E4056" s="42" t="s">
        <v>4</v>
      </c>
      <c r="F4056" s="42" t="s">
        <v>10</v>
      </c>
      <c r="G4056" s="43">
        <v>10</v>
      </c>
      <c r="H4056" s="193">
        <v>3.4</v>
      </c>
    </row>
    <row r="4057" spans="1:8" x14ac:dyDescent="0.25">
      <c r="A4057" s="25" t="str">
        <f t="shared" si="65"/>
        <v>Reg2008Eye, brain and other parts of central nervous system - C69-C72FemaleNon-Māori</v>
      </c>
      <c r="B4057" s="42" t="s">
        <v>2</v>
      </c>
      <c r="C4057" s="43">
        <v>2008</v>
      </c>
      <c r="D4057" s="42" t="s">
        <v>277</v>
      </c>
      <c r="E4057" s="42" t="s">
        <v>4</v>
      </c>
      <c r="F4057" s="42" t="s">
        <v>11</v>
      </c>
      <c r="G4057" s="43">
        <v>129</v>
      </c>
      <c r="H4057" s="193">
        <v>5.4</v>
      </c>
    </row>
    <row r="4058" spans="1:8" x14ac:dyDescent="0.25">
      <c r="A4058" s="25" t="str">
        <f t="shared" si="65"/>
        <v>Reg2008Eye, brain and other parts of central nervous system - C69-C72MaleAllEth</v>
      </c>
      <c r="B4058" s="42" t="s">
        <v>2</v>
      </c>
      <c r="C4058" s="43">
        <v>2008</v>
      </c>
      <c r="D4058" s="42" t="s">
        <v>277</v>
      </c>
      <c r="E4058" s="42" t="s">
        <v>5</v>
      </c>
      <c r="F4058" s="42" t="s">
        <v>12</v>
      </c>
      <c r="G4058" s="43">
        <v>176</v>
      </c>
      <c r="H4058" s="193">
        <v>7.1</v>
      </c>
    </row>
    <row r="4059" spans="1:8" x14ac:dyDescent="0.25">
      <c r="A4059" s="25" t="str">
        <f t="shared" si="65"/>
        <v>Reg2008Eye, brain and other parts of central nervous system - C69-C72MaleMāori</v>
      </c>
      <c r="B4059" s="42" t="s">
        <v>2</v>
      </c>
      <c r="C4059" s="43">
        <v>2008</v>
      </c>
      <c r="D4059" s="42" t="s">
        <v>277</v>
      </c>
      <c r="E4059" s="42" t="s">
        <v>5</v>
      </c>
      <c r="F4059" s="42" t="s">
        <v>10</v>
      </c>
      <c r="G4059" s="43">
        <v>11</v>
      </c>
      <c r="H4059" s="193">
        <v>4.0999999999999996</v>
      </c>
    </row>
    <row r="4060" spans="1:8" x14ac:dyDescent="0.25">
      <c r="A4060" s="25" t="str">
        <f t="shared" si="65"/>
        <v>Reg2008Eye, brain and other parts of central nervous system - C69-C72MaleNon-Māori</v>
      </c>
      <c r="B4060" s="42" t="s">
        <v>2</v>
      </c>
      <c r="C4060" s="43">
        <v>2008</v>
      </c>
      <c r="D4060" s="42" t="s">
        <v>277</v>
      </c>
      <c r="E4060" s="42" t="s">
        <v>5</v>
      </c>
      <c r="F4060" s="42" t="s">
        <v>11</v>
      </c>
      <c r="G4060" s="43">
        <v>165</v>
      </c>
      <c r="H4060" s="193">
        <v>7.4</v>
      </c>
    </row>
    <row r="4061" spans="1:8" x14ac:dyDescent="0.25">
      <c r="A4061" s="25" t="str">
        <f t="shared" si="65"/>
        <v>Reg2008Bladder - C67AllSexAllEth</v>
      </c>
      <c r="B4061" s="42" t="s">
        <v>2</v>
      </c>
      <c r="C4061" s="43">
        <v>2008</v>
      </c>
      <c r="D4061" s="42" t="s">
        <v>19</v>
      </c>
      <c r="E4061" s="42" t="s">
        <v>3</v>
      </c>
      <c r="F4061" s="42" t="s">
        <v>12</v>
      </c>
      <c r="G4061" s="43">
        <v>357</v>
      </c>
      <c r="H4061" s="193">
        <v>5.4</v>
      </c>
    </row>
    <row r="4062" spans="1:8" x14ac:dyDescent="0.25">
      <c r="A4062" s="25" t="str">
        <f t="shared" si="65"/>
        <v>Reg2008Bladder - C67AllSexMāori</v>
      </c>
      <c r="B4062" s="42" t="s">
        <v>2</v>
      </c>
      <c r="C4062" s="43">
        <v>2008</v>
      </c>
      <c r="D4062" s="42" t="s">
        <v>19</v>
      </c>
      <c r="E4062" s="42" t="s">
        <v>3</v>
      </c>
      <c r="F4062" s="42" t="s">
        <v>10</v>
      </c>
      <c r="G4062" s="43">
        <v>19</v>
      </c>
      <c r="H4062" s="193">
        <v>5.3</v>
      </c>
    </row>
    <row r="4063" spans="1:8" x14ac:dyDescent="0.25">
      <c r="A4063" s="25" t="str">
        <f t="shared" si="65"/>
        <v>Reg2008Bladder - C67AllSexNon-Māori</v>
      </c>
      <c r="B4063" s="42" t="s">
        <v>2</v>
      </c>
      <c r="C4063" s="43">
        <v>2008</v>
      </c>
      <c r="D4063" s="42" t="s">
        <v>19</v>
      </c>
      <c r="E4063" s="42" t="s">
        <v>3</v>
      </c>
      <c r="F4063" s="42" t="s">
        <v>11</v>
      </c>
      <c r="G4063" s="43">
        <v>338</v>
      </c>
      <c r="H4063" s="193">
        <v>5.4</v>
      </c>
    </row>
    <row r="4064" spans="1:8" x14ac:dyDescent="0.25">
      <c r="A4064" s="25" t="str">
        <f t="shared" si="65"/>
        <v>Reg2008Bladder - C67FemaleAllEth</v>
      </c>
      <c r="B4064" s="42" t="s">
        <v>2</v>
      </c>
      <c r="C4064" s="43">
        <v>2008</v>
      </c>
      <c r="D4064" s="42" t="s">
        <v>19</v>
      </c>
      <c r="E4064" s="42" t="s">
        <v>4</v>
      </c>
      <c r="F4064" s="42" t="s">
        <v>12</v>
      </c>
      <c r="G4064" s="43">
        <v>119</v>
      </c>
      <c r="H4064" s="193">
        <v>3.2</v>
      </c>
    </row>
    <row r="4065" spans="1:8" x14ac:dyDescent="0.25">
      <c r="A4065" s="25" t="str">
        <f t="shared" si="65"/>
        <v>Reg2008Bladder - C67FemaleMāori</v>
      </c>
      <c r="B4065" s="42" t="s">
        <v>2</v>
      </c>
      <c r="C4065" s="43">
        <v>2008</v>
      </c>
      <c r="D4065" s="42" t="s">
        <v>19</v>
      </c>
      <c r="E4065" s="42" t="s">
        <v>4</v>
      </c>
      <c r="F4065" s="42" t="s">
        <v>10</v>
      </c>
      <c r="G4065" s="43">
        <v>8</v>
      </c>
      <c r="H4065" s="193">
        <v>4</v>
      </c>
    </row>
    <row r="4066" spans="1:8" x14ac:dyDescent="0.25">
      <c r="A4066" s="25" t="str">
        <f t="shared" si="65"/>
        <v>Reg2008Bladder - C67FemaleNon-Māori</v>
      </c>
      <c r="B4066" s="42" t="s">
        <v>2</v>
      </c>
      <c r="C4066" s="43">
        <v>2008</v>
      </c>
      <c r="D4066" s="42" t="s">
        <v>19</v>
      </c>
      <c r="E4066" s="42" t="s">
        <v>4</v>
      </c>
      <c r="F4066" s="42" t="s">
        <v>11</v>
      </c>
      <c r="G4066" s="43">
        <v>111</v>
      </c>
      <c r="H4066" s="193">
        <v>3.2</v>
      </c>
    </row>
    <row r="4067" spans="1:8" x14ac:dyDescent="0.25">
      <c r="A4067" s="25" t="str">
        <f t="shared" si="65"/>
        <v>Reg2008Bladder - C67MaleAllEth</v>
      </c>
      <c r="B4067" s="42" t="s">
        <v>2</v>
      </c>
      <c r="C4067" s="43">
        <v>2008</v>
      </c>
      <c r="D4067" s="42" t="s">
        <v>19</v>
      </c>
      <c r="E4067" s="42" t="s">
        <v>5</v>
      </c>
      <c r="F4067" s="42" t="s">
        <v>12</v>
      </c>
      <c r="G4067" s="43">
        <v>238</v>
      </c>
      <c r="H4067" s="193">
        <v>8</v>
      </c>
    </row>
    <row r="4068" spans="1:8" x14ac:dyDescent="0.25">
      <c r="A4068" s="25" t="str">
        <f t="shared" si="65"/>
        <v>Reg2008Bladder - C67MaleMāori</v>
      </c>
      <c r="B4068" s="42" t="s">
        <v>2</v>
      </c>
      <c r="C4068" s="43">
        <v>2008</v>
      </c>
      <c r="D4068" s="42" t="s">
        <v>19</v>
      </c>
      <c r="E4068" s="42" t="s">
        <v>5</v>
      </c>
      <c r="F4068" s="42" t="s">
        <v>10</v>
      </c>
      <c r="G4068" s="43">
        <v>11</v>
      </c>
      <c r="H4068" s="193">
        <v>7.1</v>
      </c>
    </row>
    <row r="4069" spans="1:8" x14ac:dyDescent="0.25">
      <c r="A4069" s="25" t="str">
        <f t="shared" si="65"/>
        <v>Reg2008Bladder - C67MaleNon-Māori</v>
      </c>
      <c r="B4069" s="42" t="s">
        <v>2</v>
      </c>
      <c r="C4069" s="43">
        <v>2008</v>
      </c>
      <c r="D4069" s="42" t="s">
        <v>19</v>
      </c>
      <c r="E4069" s="42" t="s">
        <v>5</v>
      </c>
      <c r="F4069" s="42" t="s">
        <v>11</v>
      </c>
      <c r="G4069" s="43">
        <v>227</v>
      </c>
      <c r="H4069" s="193">
        <v>8.1</v>
      </c>
    </row>
    <row r="4070" spans="1:8" x14ac:dyDescent="0.25">
      <c r="A4070" s="25" t="str">
        <f t="shared" si="65"/>
        <v>Reg2008Other urinary organs - C68AllSexAllEth</v>
      </c>
      <c r="B4070" s="42" t="s">
        <v>2</v>
      </c>
      <c r="C4070" s="43">
        <v>2008</v>
      </c>
      <c r="D4070" s="42" t="s">
        <v>276</v>
      </c>
      <c r="E4070" s="42" t="s">
        <v>3</v>
      </c>
      <c r="F4070" s="42" t="s">
        <v>12</v>
      </c>
      <c r="G4070" s="43">
        <v>19</v>
      </c>
      <c r="H4070" s="193">
        <v>0.3</v>
      </c>
    </row>
    <row r="4071" spans="1:8" x14ac:dyDescent="0.25">
      <c r="A4071" s="25" t="str">
        <f t="shared" ref="A4071:A4134" si="66">B4071&amp;C4071&amp;D4071&amp;E4071&amp;F4071</f>
        <v>Reg2008Other urinary organs - C68AllSexMāori</v>
      </c>
      <c r="B4071" s="42" t="s">
        <v>2</v>
      </c>
      <c r="C4071" s="43">
        <v>2008</v>
      </c>
      <c r="D4071" s="42" t="s">
        <v>276</v>
      </c>
      <c r="E4071" s="42" t="s">
        <v>3</v>
      </c>
      <c r="F4071" s="42" t="s">
        <v>10</v>
      </c>
      <c r="G4071" s="43">
        <v>0</v>
      </c>
      <c r="H4071" s="193">
        <v>0</v>
      </c>
    </row>
    <row r="4072" spans="1:8" x14ac:dyDescent="0.25">
      <c r="A4072" s="25" t="str">
        <f t="shared" si="66"/>
        <v>Reg2008Other urinary organs - C68AllSexNon-Māori</v>
      </c>
      <c r="B4072" s="42" t="s">
        <v>2</v>
      </c>
      <c r="C4072" s="43">
        <v>2008</v>
      </c>
      <c r="D4072" s="42" t="s">
        <v>276</v>
      </c>
      <c r="E4072" s="42" t="s">
        <v>3</v>
      </c>
      <c r="F4072" s="42" t="s">
        <v>11</v>
      </c>
      <c r="G4072" s="43">
        <v>19</v>
      </c>
      <c r="H4072" s="193">
        <v>0.3</v>
      </c>
    </row>
    <row r="4073" spans="1:8" x14ac:dyDescent="0.25">
      <c r="A4073" s="25" t="str">
        <f t="shared" si="66"/>
        <v>Reg2008Other urinary organs - C68FemaleAllEth</v>
      </c>
      <c r="B4073" s="42" t="s">
        <v>2</v>
      </c>
      <c r="C4073" s="43">
        <v>2008</v>
      </c>
      <c r="D4073" s="42" t="s">
        <v>276</v>
      </c>
      <c r="E4073" s="42" t="s">
        <v>4</v>
      </c>
      <c r="F4073" s="42" t="s">
        <v>12</v>
      </c>
      <c r="G4073" s="43">
        <v>8</v>
      </c>
      <c r="H4073" s="193">
        <v>0.2</v>
      </c>
    </row>
    <row r="4074" spans="1:8" x14ac:dyDescent="0.25">
      <c r="A4074" s="25" t="str">
        <f t="shared" si="66"/>
        <v>Reg2008Other urinary organs - C68FemaleMāori</v>
      </c>
      <c r="B4074" s="42" t="s">
        <v>2</v>
      </c>
      <c r="C4074" s="43">
        <v>2008</v>
      </c>
      <c r="D4074" s="42" t="s">
        <v>276</v>
      </c>
      <c r="E4074" s="42" t="s">
        <v>4</v>
      </c>
      <c r="F4074" s="42" t="s">
        <v>10</v>
      </c>
      <c r="G4074" s="43">
        <v>0</v>
      </c>
      <c r="H4074" s="193">
        <v>0</v>
      </c>
    </row>
    <row r="4075" spans="1:8" x14ac:dyDescent="0.25">
      <c r="A4075" s="25" t="str">
        <f t="shared" si="66"/>
        <v>Reg2008Other urinary organs - C68FemaleNon-Māori</v>
      </c>
      <c r="B4075" s="42" t="s">
        <v>2</v>
      </c>
      <c r="C4075" s="43">
        <v>2008</v>
      </c>
      <c r="D4075" s="42" t="s">
        <v>276</v>
      </c>
      <c r="E4075" s="42" t="s">
        <v>4</v>
      </c>
      <c r="F4075" s="42" t="s">
        <v>11</v>
      </c>
      <c r="G4075" s="43">
        <v>8</v>
      </c>
      <c r="H4075" s="193">
        <v>0.3</v>
      </c>
    </row>
    <row r="4076" spans="1:8" x14ac:dyDescent="0.25">
      <c r="A4076" s="25" t="str">
        <f t="shared" si="66"/>
        <v>Reg2008Other urinary organs - C68MaleAllEth</v>
      </c>
      <c r="B4076" s="42" t="s">
        <v>2</v>
      </c>
      <c r="C4076" s="43">
        <v>2008</v>
      </c>
      <c r="D4076" s="42" t="s">
        <v>276</v>
      </c>
      <c r="E4076" s="42" t="s">
        <v>5</v>
      </c>
      <c r="F4076" s="42" t="s">
        <v>12</v>
      </c>
      <c r="G4076" s="43">
        <v>11</v>
      </c>
      <c r="H4076" s="193">
        <v>0.4</v>
      </c>
    </row>
    <row r="4077" spans="1:8" x14ac:dyDescent="0.25">
      <c r="A4077" s="25" t="str">
        <f t="shared" si="66"/>
        <v>Reg2008Other urinary organs - C68MaleMāori</v>
      </c>
      <c r="B4077" s="42" t="s">
        <v>2</v>
      </c>
      <c r="C4077" s="43">
        <v>2008</v>
      </c>
      <c r="D4077" s="42" t="s">
        <v>276</v>
      </c>
      <c r="E4077" s="42" t="s">
        <v>5</v>
      </c>
      <c r="F4077" s="42" t="s">
        <v>10</v>
      </c>
      <c r="G4077" s="43">
        <v>0</v>
      </c>
      <c r="H4077" s="193">
        <v>0</v>
      </c>
    </row>
    <row r="4078" spans="1:8" x14ac:dyDescent="0.25">
      <c r="A4078" s="25" t="str">
        <f t="shared" si="66"/>
        <v>Reg2008Other urinary organs - C68MaleNon-Māori</v>
      </c>
      <c r="B4078" s="42" t="s">
        <v>2</v>
      </c>
      <c r="C4078" s="43">
        <v>2008</v>
      </c>
      <c r="D4078" s="42" t="s">
        <v>276</v>
      </c>
      <c r="E4078" s="42" t="s">
        <v>5</v>
      </c>
      <c r="F4078" s="42" t="s">
        <v>11</v>
      </c>
      <c r="G4078" s="43">
        <v>11</v>
      </c>
      <c r="H4078" s="193">
        <v>0.4</v>
      </c>
    </row>
    <row r="4079" spans="1:8" x14ac:dyDescent="0.25">
      <c r="A4079" s="25" t="str">
        <f t="shared" si="66"/>
        <v>Reg2008Eye - C69AllSexAllEth</v>
      </c>
      <c r="B4079" s="42" t="s">
        <v>2</v>
      </c>
      <c r="C4079" s="43">
        <v>2008</v>
      </c>
      <c r="D4079" s="42" t="s">
        <v>278</v>
      </c>
      <c r="E4079" s="42" t="s">
        <v>3</v>
      </c>
      <c r="F4079" s="42" t="s">
        <v>12</v>
      </c>
      <c r="G4079" s="43">
        <v>59</v>
      </c>
      <c r="H4079" s="193">
        <v>1.1000000000000001</v>
      </c>
    </row>
    <row r="4080" spans="1:8" x14ac:dyDescent="0.25">
      <c r="A4080" s="25" t="str">
        <f t="shared" si="66"/>
        <v>Reg2008Eye - C69AllSexMāori</v>
      </c>
      <c r="B4080" s="42" t="s">
        <v>2</v>
      </c>
      <c r="C4080" s="43">
        <v>2008</v>
      </c>
      <c r="D4080" s="42" t="s">
        <v>278</v>
      </c>
      <c r="E4080" s="42" t="s">
        <v>3</v>
      </c>
      <c r="F4080" s="42" t="s">
        <v>10</v>
      </c>
      <c r="G4080" s="43">
        <v>1</v>
      </c>
      <c r="H4080" s="193">
        <v>0.2</v>
      </c>
    </row>
    <row r="4081" spans="1:8" x14ac:dyDescent="0.25">
      <c r="A4081" s="25" t="str">
        <f t="shared" si="66"/>
        <v>Reg2008Eye - C69AllSexNon-Māori</v>
      </c>
      <c r="B4081" s="42" t="s">
        <v>2</v>
      </c>
      <c r="C4081" s="43">
        <v>2008</v>
      </c>
      <c r="D4081" s="42" t="s">
        <v>278</v>
      </c>
      <c r="E4081" s="42" t="s">
        <v>3</v>
      </c>
      <c r="F4081" s="42" t="s">
        <v>11</v>
      </c>
      <c r="G4081" s="43">
        <v>58</v>
      </c>
      <c r="H4081" s="193">
        <v>1.2</v>
      </c>
    </row>
    <row r="4082" spans="1:8" x14ac:dyDescent="0.25">
      <c r="A4082" s="25" t="str">
        <f t="shared" si="66"/>
        <v>Reg2008Eye - C69FemaleAllEth</v>
      </c>
      <c r="B4082" s="42" t="s">
        <v>2</v>
      </c>
      <c r="C4082" s="43">
        <v>2008</v>
      </c>
      <c r="D4082" s="42" t="s">
        <v>278</v>
      </c>
      <c r="E4082" s="42" t="s">
        <v>4</v>
      </c>
      <c r="F4082" s="42" t="s">
        <v>12</v>
      </c>
      <c r="G4082" s="43">
        <v>29</v>
      </c>
      <c r="H4082" s="193">
        <v>1</v>
      </c>
    </row>
    <row r="4083" spans="1:8" x14ac:dyDescent="0.25">
      <c r="A4083" s="25" t="str">
        <f t="shared" si="66"/>
        <v>Reg2008Eye - C69FemaleMāori</v>
      </c>
      <c r="B4083" s="42" t="s">
        <v>2</v>
      </c>
      <c r="C4083" s="43">
        <v>2008</v>
      </c>
      <c r="D4083" s="42" t="s">
        <v>278</v>
      </c>
      <c r="E4083" s="42" t="s">
        <v>4</v>
      </c>
      <c r="F4083" s="42" t="s">
        <v>10</v>
      </c>
      <c r="G4083" s="43">
        <v>0</v>
      </c>
      <c r="H4083" s="193">
        <v>0</v>
      </c>
    </row>
    <row r="4084" spans="1:8" x14ac:dyDescent="0.25">
      <c r="A4084" s="25" t="str">
        <f t="shared" si="66"/>
        <v>Reg2008Eye - C69FemaleNon-Māori</v>
      </c>
      <c r="B4084" s="42" t="s">
        <v>2</v>
      </c>
      <c r="C4084" s="43">
        <v>2008</v>
      </c>
      <c r="D4084" s="42" t="s">
        <v>278</v>
      </c>
      <c r="E4084" s="42" t="s">
        <v>4</v>
      </c>
      <c r="F4084" s="42" t="s">
        <v>11</v>
      </c>
      <c r="G4084" s="43">
        <v>29</v>
      </c>
      <c r="H4084" s="193">
        <v>1.2</v>
      </c>
    </row>
    <row r="4085" spans="1:8" x14ac:dyDescent="0.25">
      <c r="A4085" s="25" t="str">
        <f t="shared" si="66"/>
        <v>Reg2008Eye - C69MaleAllEth</v>
      </c>
      <c r="B4085" s="42" t="s">
        <v>2</v>
      </c>
      <c r="C4085" s="43">
        <v>2008</v>
      </c>
      <c r="D4085" s="42" t="s">
        <v>278</v>
      </c>
      <c r="E4085" s="42" t="s">
        <v>5</v>
      </c>
      <c r="F4085" s="42" t="s">
        <v>12</v>
      </c>
      <c r="G4085" s="43">
        <v>30</v>
      </c>
      <c r="H4085" s="193">
        <v>1.1000000000000001</v>
      </c>
    </row>
    <row r="4086" spans="1:8" x14ac:dyDescent="0.25">
      <c r="A4086" s="25" t="str">
        <f t="shared" si="66"/>
        <v>Reg2008Eye - C69MaleMāori</v>
      </c>
      <c r="B4086" s="42" t="s">
        <v>2</v>
      </c>
      <c r="C4086" s="43">
        <v>2008</v>
      </c>
      <c r="D4086" s="42" t="s">
        <v>278</v>
      </c>
      <c r="E4086" s="42" t="s">
        <v>5</v>
      </c>
      <c r="F4086" s="42" t="s">
        <v>10</v>
      </c>
      <c r="G4086" s="43">
        <v>1</v>
      </c>
      <c r="H4086" s="193">
        <v>0.5</v>
      </c>
    </row>
    <row r="4087" spans="1:8" x14ac:dyDescent="0.25">
      <c r="A4087" s="25" t="str">
        <f t="shared" si="66"/>
        <v>Reg2008Eye - C69MaleNon-Māori</v>
      </c>
      <c r="B4087" s="42" t="s">
        <v>2</v>
      </c>
      <c r="C4087" s="43">
        <v>2008</v>
      </c>
      <c r="D4087" s="42" t="s">
        <v>278</v>
      </c>
      <c r="E4087" s="42" t="s">
        <v>5</v>
      </c>
      <c r="F4087" s="42" t="s">
        <v>11</v>
      </c>
      <c r="G4087" s="43">
        <v>29</v>
      </c>
      <c r="H4087" s="193">
        <v>1.2</v>
      </c>
    </row>
    <row r="4088" spans="1:8" x14ac:dyDescent="0.25">
      <c r="A4088" s="25" t="str">
        <f t="shared" si="66"/>
        <v>Reg2008Meninges - C70AllSexAllEth</v>
      </c>
      <c r="B4088" s="42" t="s">
        <v>2</v>
      </c>
      <c r="C4088" s="43">
        <v>2008</v>
      </c>
      <c r="D4088" s="42" t="s">
        <v>29</v>
      </c>
      <c r="E4088" s="42" t="s">
        <v>3</v>
      </c>
      <c r="F4088" s="42" t="s">
        <v>12</v>
      </c>
      <c r="G4088" s="43">
        <v>2</v>
      </c>
      <c r="H4088" s="193">
        <v>0</v>
      </c>
    </row>
    <row r="4089" spans="1:8" x14ac:dyDescent="0.25">
      <c r="A4089" s="25" t="str">
        <f t="shared" si="66"/>
        <v>Reg2008Meninges - C70AllSexMāori</v>
      </c>
      <c r="B4089" s="42" t="s">
        <v>2</v>
      </c>
      <c r="C4089" s="43">
        <v>2008</v>
      </c>
      <c r="D4089" s="42" t="s">
        <v>29</v>
      </c>
      <c r="E4089" s="42" t="s">
        <v>3</v>
      </c>
      <c r="F4089" s="42" t="s">
        <v>10</v>
      </c>
      <c r="G4089" s="43">
        <v>0</v>
      </c>
      <c r="H4089" s="193">
        <v>0</v>
      </c>
    </row>
    <row r="4090" spans="1:8" x14ac:dyDescent="0.25">
      <c r="A4090" s="25" t="str">
        <f t="shared" si="66"/>
        <v>Reg2008Meninges - C70AllSexNon-Māori</v>
      </c>
      <c r="B4090" s="42" t="s">
        <v>2</v>
      </c>
      <c r="C4090" s="43">
        <v>2008</v>
      </c>
      <c r="D4090" s="42" t="s">
        <v>29</v>
      </c>
      <c r="E4090" s="42" t="s">
        <v>3</v>
      </c>
      <c r="F4090" s="42" t="s">
        <v>11</v>
      </c>
      <c r="G4090" s="43">
        <v>2</v>
      </c>
      <c r="H4090" s="193">
        <v>0</v>
      </c>
    </row>
    <row r="4091" spans="1:8" x14ac:dyDescent="0.25">
      <c r="A4091" s="25" t="str">
        <f t="shared" si="66"/>
        <v>Reg2008Meninges - C70FemaleAllEth</v>
      </c>
      <c r="B4091" s="42" t="s">
        <v>2</v>
      </c>
      <c r="C4091" s="43">
        <v>2008</v>
      </c>
      <c r="D4091" s="42" t="s">
        <v>29</v>
      </c>
      <c r="E4091" s="42" t="s">
        <v>4</v>
      </c>
      <c r="F4091" s="42" t="s">
        <v>12</v>
      </c>
      <c r="G4091" s="43">
        <v>0</v>
      </c>
      <c r="H4091" s="193">
        <v>0</v>
      </c>
    </row>
    <row r="4092" spans="1:8" x14ac:dyDescent="0.25">
      <c r="A4092" s="25" t="str">
        <f t="shared" si="66"/>
        <v>Reg2008Meninges - C70FemaleMāori</v>
      </c>
      <c r="B4092" s="42" t="s">
        <v>2</v>
      </c>
      <c r="C4092" s="43">
        <v>2008</v>
      </c>
      <c r="D4092" s="42" t="s">
        <v>29</v>
      </c>
      <c r="E4092" s="42" t="s">
        <v>4</v>
      </c>
      <c r="F4092" s="42" t="s">
        <v>10</v>
      </c>
      <c r="G4092" s="43">
        <v>0</v>
      </c>
      <c r="H4092" s="193">
        <v>0</v>
      </c>
    </row>
    <row r="4093" spans="1:8" x14ac:dyDescent="0.25">
      <c r="A4093" s="25" t="str">
        <f t="shared" si="66"/>
        <v>Reg2008Meninges - C70FemaleNon-Māori</v>
      </c>
      <c r="B4093" s="42" t="s">
        <v>2</v>
      </c>
      <c r="C4093" s="43">
        <v>2008</v>
      </c>
      <c r="D4093" s="42" t="s">
        <v>29</v>
      </c>
      <c r="E4093" s="42" t="s">
        <v>4</v>
      </c>
      <c r="F4093" s="42" t="s">
        <v>11</v>
      </c>
      <c r="G4093" s="43">
        <v>0</v>
      </c>
      <c r="H4093" s="193">
        <v>0</v>
      </c>
    </row>
    <row r="4094" spans="1:8" x14ac:dyDescent="0.25">
      <c r="A4094" s="25" t="str">
        <f t="shared" si="66"/>
        <v>Reg2008Meninges - C70MaleAllEth</v>
      </c>
      <c r="B4094" s="42" t="s">
        <v>2</v>
      </c>
      <c r="C4094" s="43">
        <v>2008</v>
      </c>
      <c r="D4094" s="42" t="s">
        <v>29</v>
      </c>
      <c r="E4094" s="42" t="s">
        <v>5</v>
      </c>
      <c r="F4094" s="42" t="s">
        <v>12</v>
      </c>
      <c r="G4094" s="43">
        <v>2</v>
      </c>
      <c r="H4094" s="193">
        <v>0.1</v>
      </c>
    </row>
    <row r="4095" spans="1:8" x14ac:dyDescent="0.25">
      <c r="A4095" s="25" t="str">
        <f t="shared" si="66"/>
        <v>Reg2008Meninges - C70MaleMāori</v>
      </c>
      <c r="B4095" s="42" t="s">
        <v>2</v>
      </c>
      <c r="C4095" s="43">
        <v>2008</v>
      </c>
      <c r="D4095" s="42" t="s">
        <v>29</v>
      </c>
      <c r="E4095" s="42" t="s">
        <v>5</v>
      </c>
      <c r="F4095" s="42" t="s">
        <v>10</v>
      </c>
      <c r="G4095" s="43">
        <v>0</v>
      </c>
      <c r="H4095" s="193">
        <v>0</v>
      </c>
    </row>
    <row r="4096" spans="1:8" x14ac:dyDescent="0.25">
      <c r="A4096" s="25" t="str">
        <f t="shared" si="66"/>
        <v>Reg2008Meninges - C70MaleNon-Māori</v>
      </c>
      <c r="B4096" s="42" t="s">
        <v>2</v>
      </c>
      <c r="C4096" s="43">
        <v>2008</v>
      </c>
      <c r="D4096" s="42" t="s">
        <v>29</v>
      </c>
      <c r="E4096" s="42" t="s">
        <v>5</v>
      </c>
      <c r="F4096" s="42" t="s">
        <v>11</v>
      </c>
      <c r="G4096" s="43">
        <v>2</v>
      </c>
      <c r="H4096" s="193">
        <v>0.1</v>
      </c>
    </row>
    <row r="4097" spans="1:8" x14ac:dyDescent="0.25">
      <c r="A4097" s="25" t="str">
        <f t="shared" si="66"/>
        <v>Reg2008Thyroid and other endocrine glands - C73-C75AllSexAllEth</v>
      </c>
      <c r="B4097" s="42" t="s">
        <v>2</v>
      </c>
      <c r="C4097" s="43">
        <v>2008</v>
      </c>
      <c r="D4097" s="42" t="s">
        <v>280</v>
      </c>
      <c r="E4097" s="42" t="s">
        <v>3</v>
      </c>
      <c r="F4097" s="42" t="s">
        <v>12</v>
      </c>
      <c r="G4097" s="43">
        <v>255</v>
      </c>
      <c r="H4097" s="193">
        <v>5.3</v>
      </c>
    </row>
    <row r="4098" spans="1:8" x14ac:dyDescent="0.25">
      <c r="A4098" s="25" t="str">
        <f t="shared" si="66"/>
        <v>Reg2008Thyroid and other endocrine glands - C73-C75AllSexMāori</v>
      </c>
      <c r="B4098" s="42" t="s">
        <v>2</v>
      </c>
      <c r="C4098" s="43">
        <v>2008</v>
      </c>
      <c r="D4098" s="42" t="s">
        <v>280</v>
      </c>
      <c r="E4098" s="42" t="s">
        <v>3</v>
      </c>
      <c r="F4098" s="42" t="s">
        <v>10</v>
      </c>
      <c r="G4098" s="43">
        <v>43</v>
      </c>
      <c r="H4098" s="193">
        <v>8</v>
      </c>
    </row>
    <row r="4099" spans="1:8" x14ac:dyDescent="0.25">
      <c r="A4099" s="25" t="str">
        <f t="shared" si="66"/>
        <v>Reg2008Thyroid and other endocrine glands - C73-C75AllSexNon-Māori</v>
      </c>
      <c r="B4099" s="42" t="s">
        <v>2</v>
      </c>
      <c r="C4099" s="43">
        <v>2008</v>
      </c>
      <c r="D4099" s="42" t="s">
        <v>280</v>
      </c>
      <c r="E4099" s="42" t="s">
        <v>3</v>
      </c>
      <c r="F4099" s="42" t="s">
        <v>11</v>
      </c>
      <c r="G4099" s="43">
        <v>212</v>
      </c>
      <c r="H4099" s="193">
        <v>4.9000000000000004</v>
      </c>
    </row>
    <row r="4100" spans="1:8" x14ac:dyDescent="0.25">
      <c r="A4100" s="25" t="str">
        <f t="shared" si="66"/>
        <v>Reg2008Thyroid and other endocrine glands - C73-C75FemaleAllEth</v>
      </c>
      <c r="B4100" s="42" t="s">
        <v>2</v>
      </c>
      <c r="C4100" s="43">
        <v>2008</v>
      </c>
      <c r="D4100" s="42" t="s">
        <v>280</v>
      </c>
      <c r="E4100" s="42" t="s">
        <v>4</v>
      </c>
      <c r="F4100" s="42" t="s">
        <v>12</v>
      </c>
      <c r="G4100" s="43">
        <v>196</v>
      </c>
      <c r="H4100" s="193">
        <v>8</v>
      </c>
    </row>
    <row r="4101" spans="1:8" x14ac:dyDescent="0.25">
      <c r="A4101" s="25" t="str">
        <f t="shared" si="66"/>
        <v>Reg2008Thyroid and other endocrine glands - C73-C75FemaleMāori</v>
      </c>
      <c r="B4101" s="42" t="s">
        <v>2</v>
      </c>
      <c r="C4101" s="43">
        <v>2008</v>
      </c>
      <c r="D4101" s="42" t="s">
        <v>280</v>
      </c>
      <c r="E4101" s="42" t="s">
        <v>4</v>
      </c>
      <c r="F4101" s="42" t="s">
        <v>10</v>
      </c>
      <c r="G4101" s="43">
        <v>35</v>
      </c>
      <c r="H4101" s="193">
        <v>12.2</v>
      </c>
    </row>
    <row r="4102" spans="1:8" x14ac:dyDescent="0.25">
      <c r="A4102" s="25" t="str">
        <f t="shared" si="66"/>
        <v>Reg2008Thyroid and other endocrine glands - C73-C75FemaleNon-Māori</v>
      </c>
      <c r="B4102" s="42" t="s">
        <v>2</v>
      </c>
      <c r="C4102" s="43">
        <v>2008</v>
      </c>
      <c r="D4102" s="42" t="s">
        <v>280</v>
      </c>
      <c r="E4102" s="42" t="s">
        <v>4</v>
      </c>
      <c r="F4102" s="42" t="s">
        <v>11</v>
      </c>
      <c r="G4102" s="43">
        <v>161</v>
      </c>
      <c r="H4102" s="193">
        <v>7.4</v>
      </c>
    </row>
    <row r="4103" spans="1:8" x14ac:dyDescent="0.25">
      <c r="A4103" s="25" t="str">
        <f t="shared" si="66"/>
        <v>Reg2008Thyroid and other endocrine glands - C73-C75MaleAllEth</v>
      </c>
      <c r="B4103" s="42" t="s">
        <v>2</v>
      </c>
      <c r="C4103" s="43">
        <v>2008</v>
      </c>
      <c r="D4103" s="42" t="s">
        <v>280</v>
      </c>
      <c r="E4103" s="42" t="s">
        <v>5</v>
      </c>
      <c r="F4103" s="42" t="s">
        <v>12</v>
      </c>
      <c r="G4103" s="43">
        <v>59</v>
      </c>
      <c r="H4103" s="193">
        <v>2.4</v>
      </c>
    </row>
    <row r="4104" spans="1:8" x14ac:dyDescent="0.25">
      <c r="A4104" s="25" t="str">
        <f t="shared" si="66"/>
        <v>Reg2008Thyroid and other endocrine glands - C73-C75MaleMāori</v>
      </c>
      <c r="B4104" s="42" t="s">
        <v>2</v>
      </c>
      <c r="C4104" s="43">
        <v>2008</v>
      </c>
      <c r="D4104" s="42" t="s">
        <v>280</v>
      </c>
      <c r="E4104" s="42" t="s">
        <v>5</v>
      </c>
      <c r="F4104" s="42" t="s">
        <v>10</v>
      </c>
      <c r="G4104" s="43">
        <v>8</v>
      </c>
      <c r="H4104" s="193">
        <v>3.3</v>
      </c>
    </row>
    <row r="4105" spans="1:8" x14ac:dyDescent="0.25">
      <c r="A4105" s="25" t="str">
        <f t="shared" si="66"/>
        <v>Reg2008Thyroid and other endocrine glands - C73-C75MaleNon-Māori</v>
      </c>
      <c r="B4105" s="42" t="s">
        <v>2</v>
      </c>
      <c r="C4105" s="43">
        <v>2008</v>
      </c>
      <c r="D4105" s="42" t="s">
        <v>280</v>
      </c>
      <c r="E4105" s="42" t="s">
        <v>5</v>
      </c>
      <c r="F4105" s="42" t="s">
        <v>11</v>
      </c>
      <c r="G4105" s="43">
        <v>51</v>
      </c>
      <c r="H4105" s="193">
        <v>2.2999999999999998</v>
      </c>
    </row>
    <row r="4106" spans="1:8" x14ac:dyDescent="0.25">
      <c r="A4106" s="25" t="str">
        <f t="shared" si="66"/>
        <v>Reg2008Brain - C71AllSexAllEth</v>
      </c>
      <c r="B4106" s="42" t="s">
        <v>2</v>
      </c>
      <c r="C4106" s="43">
        <v>2008</v>
      </c>
      <c r="D4106" s="42" t="s">
        <v>20</v>
      </c>
      <c r="E4106" s="42" t="s">
        <v>3</v>
      </c>
      <c r="F4106" s="42" t="s">
        <v>12</v>
      </c>
      <c r="G4106" s="43">
        <v>244</v>
      </c>
      <c r="H4106" s="193">
        <v>4.7</v>
      </c>
    </row>
    <row r="4107" spans="1:8" x14ac:dyDescent="0.25">
      <c r="A4107" s="25" t="str">
        <f t="shared" si="66"/>
        <v>Reg2008Brain - C71AllSexMāori</v>
      </c>
      <c r="B4107" s="42" t="s">
        <v>2</v>
      </c>
      <c r="C4107" s="43">
        <v>2008</v>
      </c>
      <c r="D4107" s="42" t="s">
        <v>20</v>
      </c>
      <c r="E4107" s="42" t="s">
        <v>3</v>
      </c>
      <c r="F4107" s="42" t="s">
        <v>10</v>
      </c>
      <c r="G4107" s="43">
        <v>19</v>
      </c>
      <c r="H4107" s="193">
        <v>3.3</v>
      </c>
    </row>
    <row r="4108" spans="1:8" x14ac:dyDescent="0.25">
      <c r="A4108" s="25" t="str">
        <f t="shared" si="66"/>
        <v>Reg2008Brain - C71AllSexNon-Māori</v>
      </c>
      <c r="B4108" s="42" t="s">
        <v>2</v>
      </c>
      <c r="C4108" s="43">
        <v>2008</v>
      </c>
      <c r="D4108" s="42" t="s">
        <v>20</v>
      </c>
      <c r="E4108" s="42" t="s">
        <v>3</v>
      </c>
      <c r="F4108" s="42" t="s">
        <v>11</v>
      </c>
      <c r="G4108" s="43">
        <v>225</v>
      </c>
      <c r="H4108" s="193">
        <v>4.8</v>
      </c>
    </row>
    <row r="4109" spans="1:8" x14ac:dyDescent="0.25">
      <c r="A4109" s="25" t="str">
        <f t="shared" si="66"/>
        <v>Reg2008Brain - C71FemaleAllEth</v>
      </c>
      <c r="B4109" s="42" t="s">
        <v>2</v>
      </c>
      <c r="C4109" s="43">
        <v>2008</v>
      </c>
      <c r="D4109" s="42" t="s">
        <v>20</v>
      </c>
      <c r="E4109" s="42" t="s">
        <v>4</v>
      </c>
      <c r="F4109" s="42" t="s">
        <v>12</v>
      </c>
      <c r="G4109" s="43">
        <v>108</v>
      </c>
      <c r="H4109" s="193">
        <v>4.0999999999999996</v>
      </c>
    </row>
    <row r="4110" spans="1:8" x14ac:dyDescent="0.25">
      <c r="A4110" s="25" t="str">
        <f t="shared" si="66"/>
        <v>Reg2008Brain - C71FemaleMāori</v>
      </c>
      <c r="B4110" s="42" t="s">
        <v>2</v>
      </c>
      <c r="C4110" s="43">
        <v>2008</v>
      </c>
      <c r="D4110" s="42" t="s">
        <v>20</v>
      </c>
      <c r="E4110" s="42" t="s">
        <v>4</v>
      </c>
      <c r="F4110" s="42" t="s">
        <v>10</v>
      </c>
      <c r="G4110" s="43">
        <v>10</v>
      </c>
      <c r="H4110" s="193">
        <v>3.4</v>
      </c>
    </row>
    <row r="4111" spans="1:8" x14ac:dyDescent="0.25">
      <c r="A4111" s="25" t="str">
        <f t="shared" si="66"/>
        <v>Reg2008Brain - C71FemaleNon-Māori</v>
      </c>
      <c r="B4111" s="42" t="s">
        <v>2</v>
      </c>
      <c r="C4111" s="43">
        <v>2008</v>
      </c>
      <c r="D4111" s="42" t="s">
        <v>20</v>
      </c>
      <c r="E4111" s="42" t="s">
        <v>4</v>
      </c>
      <c r="F4111" s="42" t="s">
        <v>11</v>
      </c>
      <c r="G4111" s="43">
        <v>98</v>
      </c>
      <c r="H4111" s="193">
        <v>4.0999999999999996</v>
      </c>
    </row>
    <row r="4112" spans="1:8" x14ac:dyDescent="0.25">
      <c r="A4112" s="25" t="str">
        <f t="shared" si="66"/>
        <v>Reg2008Brain - C71MaleAllEth</v>
      </c>
      <c r="B4112" s="42" t="s">
        <v>2</v>
      </c>
      <c r="C4112" s="43">
        <v>2008</v>
      </c>
      <c r="D4112" s="42" t="s">
        <v>20</v>
      </c>
      <c r="E4112" s="42" t="s">
        <v>5</v>
      </c>
      <c r="F4112" s="42" t="s">
        <v>12</v>
      </c>
      <c r="G4112" s="43">
        <v>136</v>
      </c>
      <c r="H4112" s="193">
        <v>5.5</v>
      </c>
    </row>
    <row r="4113" spans="1:8" x14ac:dyDescent="0.25">
      <c r="A4113" s="25" t="str">
        <f t="shared" si="66"/>
        <v>Reg2008Brain - C71MaleMāori</v>
      </c>
      <c r="B4113" s="42" t="s">
        <v>2</v>
      </c>
      <c r="C4113" s="43">
        <v>2008</v>
      </c>
      <c r="D4113" s="42" t="s">
        <v>20</v>
      </c>
      <c r="E4113" s="42" t="s">
        <v>5</v>
      </c>
      <c r="F4113" s="42" t="s">
        <v>10</v>
      </c>
      <c r="G4113" s="43">
        <v>9</v>
      </c>
      <c r="H4113" s="193">
        <v>3.2</v>
      </c>
    </row>
    <row r="4114" spans="1:8" x14ac:dyDescent="0.25">
      <c r="A4114" s="25" t="str">
        <f t="shared" si="66"/>
        <v>Reg2008Brain - C71MaleNon-Māori</v>
      </c>
      <c r="B4114" s="42" t="s">
        <v>2</v>
      </c>
      <c r="C4114" s="43">
        <v>2008</v>
      </c>
      <c r="D4114" s="42" t="s">
        <v>20</v>
      </c>
      <c r="E4114" s="42" t="s">
        <v>5</v>
      </c>
      <c r="F4114" s="42" t="s">
        <v>11</v>
      </c>
      <c r="G4114" s="43">
        <v>127</v>
      </c>
      <c r="H4114" s="193">
        <v>5.7</v>
      </c>
    </row>
    <row r="4115" spans="1:8" x14ac:dyDescent="0.25">
      <c r="A4115" s="25" t="str">
        <f t="shared" si="66"/>
        <v>Reg2008Other central nervous system - C72AllSexAllEth</v>
      </c>
      <c r="B4115" s="42" t="s">
        <v>2</v>
      </c>
      <c r="C4115" s="43">
        <v>2008</v>
      </c>
      <c r="D4115" s="42" t="s">
        <v>279</v>
      </c>
      <c r="E4115" s="42" t="s">
        <v>3</v>
      </c>
      <c r="F4115" s="42" t="s">
        <v>12</v>
      </c>
      <c r="G4115" s="43">
        <v>10</v>
      </c>
      <c r="H4115" s="193">
        <v>0.2</v>
      </c>
    </row>
    <row r="4116" spans="1:8" x14ac:dyDescent="0.25">
      <c r="A4116" s="25" t="str">
        <f t="shared" si="66"/>
        <v>Reg2008Other central nervous system - C72AllSexMāori</v>
      </c>
      <c r="B4116" s="42" t="s">
        <v>2</v>
      </c>
      <c r="C4116" s="43">
        <v>2008</v>
      </c>
      <c r="D4116" s="42" t="s">
        <v>279</v>
      </c>
      <c r="E4116" s="42" t="s">
        <v>3</v>
      </c>
      <c r="F4116" s="42" t="s">
        <v>10</v>
      </c>
      <c r="G4116" s="43">
        <v>1</v>
      </c>
      <c r="H4116" s="193">
        <v>0.2</v>
      </c>
    </row>
    <row r="4117" spans="1:8" x14ac:dyDescent="0.25">
      <c r="A4117" s="25" t="str">
        <f t="shared" si="66"/>
        <v>Reg2008Other central nervous system - C72AllSexNon-Māori</v>
      </c>
      <c r="B4117" s="42" t="s">
        <v>2</v>
      </c>
      <c r="C4117" s="43">
        <v>2008</v>
      </c>
      <c r="D4117" s="42" t="s">
        <v>279</v>
      </c>
      <c r="E4117" s="42" t="s">
        <v>3</v>
      </c>
      <c r="F4117" s="42" t="s">
        <v>11</v>
      </c>
      <c r="G4117" s="43">
        <v>9</v>
      </c>
      <c r="H4117" s="193">
        <v>0.3</v>
      </c>
    </row>
    <row r="4118" spans="1:8" x14ac:dyDescent="0.25">
      <c r="A4118" s="25" t="str">
        <f t="shared" si="66"/>
        <v>Reg2008Other central nervous system - C72FemaleAllEth</v>
      </c>
      <c r="B4118" s="42" t="s">
        <v>2</v>
      </c>
      <c r="C4118" s="43">
        <v>2008</v>
      </c>
      <c r="D4118" s="42" t="s">
        <v>279</v>
      </c>
      <c r="E4118" s="42" t="s">
        <v>4</v>
      </c>
      <c r="F4118" s="42" t="s">
        <v>12</v>
      </c>
      <c r="G4118" s="43">
        <v>2</v>
      </c>
      <c r="H4118" s="193">
        <v>0.1</v>
      </c>
    </row>
    <row r="4119" spans="1:8" x14ac:dyDescent="0.25">
      <c r="A4119" s="25" t="str">
        <f t="shared" si="66"/>
        <v>Reg2008Other central nervous system - C72FemaleMāori</v>
      </c>
      <c r="B4119" s="42" t="s">
        <v>2</v>
      </c>
      <c r="C4119" s="43">
        <v>2008</v>
      </c>
      <c r="D4119" s="42" t="s">
        <v>279</v>
      </c>
      <c r="E4119" s="42" t="s">
        <v>4</v>
      </c>
      <c r="F4119" s="42" t="s">
        <v>10</v>
      </c>
      <c r="G4119" s="43">
        <v>0</v>
      </c>
      <c r="H4119" s="193">
        <v>0</v>
      </c>
    </row>
    <row r="4120" spans="1:8" x14ac:dyDescent="0.25">
      <c r="A4120" s="25" t="str">
        <f t="shared" si="66"/>
        <v>Reg2008Other central nervous system - C72FemaleNon-Māori</v>
      </c>
      <c r="B4120" s="42" t="s">
        <v>2</v>
      </c>
      <c r="C4120" s="43">
        <v>2008</v>
      </c>
      <c r="D4120" s="42" t="s">
        <v>279</v>
      </c>
      <c r="E4120" s="42" t="s">
        <v>4</v>
      </c>
      <c r="F4120" s="42" t="s">
        <v>11</v>
      </c>
      <c r="G4120" s="43">
        <v>2</v>
      </c>
      <c r="H4120" s="193">
        <v>0.1</v>
      </c>
    </row>
    <row r="4121" spans="1:8" x14ac:dyDescent="0.25">
      <c r="A4121" s="25" t="str">
        <f t="shared" si="66"/>
        <v>Reg2008Other central nervous system - C72MaleAllEth</v>
      </c>
      <c r="B4121" s="42" t="s">
        <v>2</v>
      </c>
      <c r="C4121" s="43">
        <v>2008</v>
      </c>
      <c r="D4121" s="42" t="s">
        <v>279</v>
      </c>
      <c r="E4121" s="42" t="s">
        <v>5</v>
      </c>
      <c r="F4121" s="42" t="s">
        <v>12</v>
      </c>
      <c r="G4121" s="43">
        <v>8</v>
      </c>
      <c r="H4121" s="193">
        <v>0.4</v>
      </c>
    </row>
    <row r="4122" spans="1:8" x14ac:dyDescent="0.25">
      <c r="A4122" s="25" t="str">
        <f t="shared" si="66"/>
        <v>Reg2008Other central nervous system - C72MaleMāori</v>
      </c>
      <c r="B4122" s="42" t="s">
        <v>2</v>
      </c>
      <c r="C4122" s="43">
        <v>2008</v>
      </c>
      <c r="D4122" s="42" t="s">
        <v>279</v>
      </c>
      <c r="E4122" s="42" t="s">
        <v>5</v>
      </c>
      <c r="F4122" s="42" t="s">
        <v>10</v>
      </c>
      <c r="G4122" s="43">
        <v>1</v>
      </c>
      <c r="H4122" s="193">
        <v>0.3</v>
      </c>
    </row>
    <row r="4123" spans="1:8" x14ac:dyDescent="0.25">
      <c r="A4123" s="25" t="str">
        <f t="shared" si="66"/>
        <v>Reg2008Other central nervous system - C72MaleNon-Māori</v>
      </c>
      <c r="B4123" s="42" t="s">
        <v>2</v>
      </c>
      <c r="C4123" s="43">
        <v>2008</v>
      </c>
      <c r="D4123" s="42" t="s">
        <v>279</v>
      </c>
      <c r="E4123" s="42" t="s">
        <v>5</v>
      </c>
      <c r="F4123" s="42" t="s">
        <v>11</v>
      </c>
      <c r="G4123" s="43">
        <v>7</v>
      </c>
      <c r="H4123" s="193">
        <v>0.4</v>
      </c>
    </row>
    <row r="4124" spans="1:8" x14ac:dyDescent="0.25">
      <c r="A4124" s="25" t="str">
        <f t="shared" si="66"/>
        <v>Reg2008Thyroid - C73AllSexAllEth</v>
      </c>
      <c r="B4124" s="42" t="s">
        <v>2</v>
      </c>
      <c r="C4124" s="43">
        <v>2008</v>
      </c>
      <c r="D4124" s="42" t="s">
        <v>281</v>
      </c>
      <c r="E4124" s="42" t="s">
        <v>3</v>
      </c>
      <c r="F4124" s="42" t="s">
        <v>12</v>
      </c>
      <c r="G4124" s="43">
        <v>237</v>
      </c>
      <c r="H4124" s="193">
        <v>4.9000000000000004</v>
      </c>
    </row>
    <row r="4125" spans="1:8" x14ac:dyDescent="0.25">
      <c r="A4125" s="25" t="str">
        <f t="shared" si="66"/>
        <v>Reg2008Thyroid - C73AllSexMāori</v>
      </c>
      <c r="B4125" s="42" t="s">
        <v>2</v>
      </c>
      <c r="C4125" s="43">
        <v>2008</v>
      </c>
      <c r="D4125" s="42" t="s">
        <v>281</v>
      </c>
      <c r="E4125" s="42" t="s">
        <v>3</v>
      </c>
      <c r="F4125" s="42" t="s">
        <v>10</v>
      </c>
      <c r="G4125" s="43">
        <v>39</v>
      </c>
      <c r="H4125" s="193">
        <v>7.5</v>
      </c>
    </row>
    <row r="4126" spans="1:8" x14ac:dyDescent="0.25">
      <c r="A4126" s="25" t="str">
        <f t="shared" si="66"/>
        <v>Reg2008Thyroid - C73AllSexNon-Māori</v>
      </c>
      <c r="B4126" s="42" t="s">
        <v>2</v>
      </c>
      <c r="C4126" s="43">
        <v>2008</v>
      </c>
      <c r="D4126" s="42" t="s">
        <v>281</v>
      </c>
      <c r="E4126" s="42" t="s">
        <v>3</v>
      </c>
      <c r="F4126" s="42" t="s">
        <v>11</v>
      </c>
      <c r="G4126" s="43">
        <v>198</v>
      </c>
      <c r="H4126" s="193">
        <v>4.5</v>
      </c>
    </row>
    <row r="4127" spans="1:8" x14ac:dyDescent="0.25">
      <c r="A4127" s="25" t="str">
        <f t="shared" si="66"/>
        <v>Reg2008Thyroid - C73FemaleAllEth</v>
      </c>
      <c r="B4127" s="42" t="s">
        <v>2</v>
      </c>
      <c r="C4127" s="43">
        <v>2008</v>
      </c>
      <c r="D4127" s="42" t="s">
        <v>281</v>
      </c>
      <c r="E4127" s="42" t="s">
        <v>4</v>
      </c>
      <c r="F4127" s="42" t="s">
        <v>12</v>
      </c>
      <c r="G4127" s="43">
        <v>186</v>
      </c>
      <c r="H4127" s="193">
        <v>7.6</v>
      </c>
    </row>
    <row r="4128" spans="1:8" x14ac:dyDescent="0.25">
      <c r="A4128" s="25" t="str">
        <f t="shared" si="66"/>
        <v>Reg2008Thyroid - C73FemaleMāori</v>
      </c>
      <c r="B4128" s="42" t="s">
        <v>2</v>
      </c>
      <c r="C4128" s="43">
        <v>2008</v>
      </c>
      <c r="D4128" s="42" t="s">
        <v>281</v>
      </c>
      <c r="E4128" s="42" t="s">
        <v>4</v>
      </c>
      <c r="F4128" s="42" t="s">
        <v>10</v>
      </c>
      <c r="G4128" s="43">
        <v>33</v>
      </c>
      <c r="H4128" s="193">
        <v>11.6</v>
      </c>
    </row>
    <row r="4129" spans="1:8" x14ac:dyDescent="0.25">
      <c r="A4129" s="25" t="str">
        <f t="shared" si="66"/>
        <v>Reg2008Thyroid - C73FemaleNon-Māori</v>
      </c>
      <c r="B4129" s="42" t="s">
        <v>2</v>
      </c>
      <c r="C4129" s="43">
        <v>2008</v>
      </c>
      <c r="D4129" s="42" t="s">
        <v>281</v>
      </c>
      <c r="E4129" s="42" t="s">
        <v>4</v>
      </c>
      <c r="F4129" s="42" t="s">
        <v>11</v>
      </c>
      <c r="G4129" s="43">
        <v>153</v>
      </c>
      <c r="H4129" s="193">
        <v>7</v>
      </c>
    </row>
    <row r="4130" spans="1:8" x14ac:dyDescent="0.25">
      <c r="A4130" s="25" t="str">
        <f t="shared" si="66"/>
        <v>Reg2008Thyroid - C73MaleAllEth</v>
      </c>
      <c r="B4130" s="42" t="s">
        <v>2</v>
      </c>
      <c r="C4130" s="43">
        <v>2008</v>
      </c>
      <c r="D4130" s="42" t="s">
        <v>281</v>
      </c>
      <c r="E4130" s="42" t="s">
        <v>5</v>
      </c>
      <c r="F4130" s="42" t="s">
        <v>12</v>
      </c>
      <c r="G4130" s="43">
        <v>51</v>
      </c>
      <c r="H4130" s="193">
        <v>2</v>
      </c>
    </row>
    <row r="4131" spans="1:8" x14ac:dyDescent="0.25">
      <c r="A4131" s="25" t="str">
        <f t="shared" si="66"/>
        <v>Reg2008Thyroid - C73MaleMāori</v>
      </c>
      <c r="B4131" s="42" t="s">
        <v>2</v>
      </c>
      <c r="C4131" s="43">
        <v>2008</v>
      </c>
      <c r="D4131" s="42" t="s">
        <v>281</v>
      </c>
      <c r="E4131" s="42" t="s">
        <v>5</v>
      </c>
      <c r="F4131" s="42" t="s">
        <v>10</v>
      </c>
      <c r="G4131" s="43">
        <v>6</v>
      </c>
      <c r="H4131" s="193">
        <v>2.8</v>
      </c>
    </row>
    <row r="4132" spans="1:8" x14ac:dyDescent="0.25">
      <c r="A4132" s="25" t="str">
        <f t="shared" si="66"/>
        <v>Reg2008Thyroid - C73MaleNon-Māori</v>
      </c>
      <c r="B4132" s="42" t="s">
        <v>2</v>
      </c>
      <c r="C4132" s="43">
        <v>2008</v>
      </c>
      <c r="D4132" s="42" t="s">
        <v>281</v>
      </c>
      <c r="E4132" s="42" t="s">
        <v>5</v>
      </c>
      <c r="F4132" s="42" t="s">
        <v>11</v>
      </c>
      <c r="G4132" s="43">
        <v>45</v>
      </c>
      <c r="H4132" s="193">
        <v>2</v>
      </c>
    </row>
    <row r="4133" spans="1:8" x14ac:dyDescent="0.25">
      <c r="A4133" s="25" t="str">
        <f t="shared" si="66"/>
        <v>Reg2008Adrenal gland - C74AllSexAllEth</v>
      </c>
      <c r="B4133" s="42" t="s">
        <v>2</v>
      </c>
      <c r="C4133" s="43">
        <v>2008</v>
      </c>
      <c r="D4133" s="42" t="s">
        <v>282</v>
      </c>
      <c r="E4133" s="42" t="s">
        <v>3</v>
      </c>
      <c r="F4133" s="42" t="s">
        <v>12</v>
      </c>
      <c r="G4133" s="43">
        <v>12</v>
      </c>
      <c r="H4133" s="193">
        <v>0.3</v>
      </c>
    </row>
    <row r="4134" spans="1:8" x14ac:dyDescent="0.25">
      <c r="A4134" s="25" t="str">
        <f t="shared" si="66"/>
        <v>Reg2008Adrenal gland - C74AllSexMāori</v>
      </c>
      <c r="B4134" s="42" t="s">
        <v>2</v>
      </c>
      <c r="C4134" s="43">
        <v>2008</v>
      </c>
      <c r="D4134" s="42" t="s">
        <v>282</v>
      </c>
      <c r="E4134" s="42" t="s">
        <v>3</v>
      </c>
      <c r="F4134" s="42" t="s">
        <v>10</v>
      </c>
      <c r="G4134" s="43">
        <v>2</v>
      </c>
      <c r="H4134" s="193">
        <v>0.3</v>
      </c>
    </row>
    <row r="4135" spans="1:8" x14ac:dyDescent="0.25">
      <c r="A4135" s="25" t="str">
        <f t="shared" ref="A4135:A4198" si="67">B4135&amp;C4135&amp;D4135&amp;E4135&amp;F4135</f>
        <v>Reg2008Adrenal gland - C74AllSexNon-Māori</v>
      </c>
      <c r="B4135" s="42" t="s">
        <v>2</v>
      </c>
      <c r="C4135" s="43">
        <v>2008</v>
      </c>
      <c r="D4135" s="42" t="s">
        <v>282</v>
      </c>
      <c r="E4135" s="42" t="s">
        <v>3</v>
      </c>
      <c r="F4135" s="42" t="s">
        <v>11</v>
      </c>
      <c r="G4135" s="43">
        <v>10</v>
      </c>
      <c r="H4135" s="193">
        <v>0.3</v>
      </c>
    </row>
    <row r="4136" spans="1:8" x14ac:dyDescent="0.25">
      <c r="A4136" s="25" t="str">
        <f t="shared" si="67"/>
        <v>Reg2008Adrenal gland - C74FemaleAllEth</v>
      </c>
      <c r="B4136" s="42" t="s">
        <v>2</v>
      </c>
      <c r="C4136" s="43">
        <v>2008</v>
      </c>
      <c r="D4136" s="42" t="s">
        <v>282</v>
      </c>
      <c r="E4136" s="42" t="s">
        <v>4</v>
      </c>
      <c r="F4136" s="42" t="s">
        <v>12</v>
      </c>
      <c r="G4136" s="43">
        <v>8</v>
      </c>
      <c r="H4136" s="193">
        <v>0.3</v>
      </c>
    </row>
    <row r="4137" spans="1:8" x14ac:dyDescent="0.25">
      <c r="A4137" s="25" t="str">
        <f t="shared" si="67"/>
        <v>Reg2008Adrenal gland - C74FemaleMāori</v>
      </c>
      <c r="B4137" s="42" t="s">
        <v>2</v>
      </c>
      <c r="C4137" s="43">
        <v>2008</v>
      </c>
      <c r="D4137" s="42" t="s">
        <v>282</v>
      </c>
      <c r="E4137" s="42" t="s">
        <v>4</v>
      </c>
      <c r="F4137" s="42" t="s">
        <v>10</v>
      </c>
      <c r="G4137" s="43">
        <v>1</v>
      </c>
      <c r="H4137" s="193">
        <v>0.3</v>
      </c>
    </row>
    <row r="4138" spans="1:8" x14ac:dyDescent="0.25">
      <c r="A4138" s="25" t="str">
        <f t="shared" si="67"/>
        <v>Reg2008Adrenal gland - C74FemaleNon-Māori</v>
      </c>
      <c r="B4138" s="42" t="s">
        <v>2</v>
      </c>
      <c r="C4138" s="43">
        <v>2008</v>
      </c>
      <c r="D4138" s="42" t="s">
        <v>282</v>
      </c>
      <c r="E4138" s="42" t="s">
        <v>4</v>
      </c>
      <c r="F4138" s="42" t="s">
        <v>11</v>
      </c>
      <c r="G4138" s="43">
        <v>7</v>
      </c>
      <c r="H4138" s="193">
        <v>0.4</v>
      </c>
    </row>
    <row r="4139" spans="1:8" x14ac:dyDescent="0.25">
      <c r="A4139" s="25" t="str">
        <f t="shared" si="67"/>
        <v>Reg2008Adrenal gland - C74MaleAllEth</v>
      </c>
      <c r="B4139" s="42" t="s">
        <v>2</v>
      </c>
      <c r="C4139" s="43">
        <v>2008</v>
      </c>
      <c r="D4139" s="42" t="s">
        <v>282</v>
      </c>
      <c r="E4139" s="42" t="s">
        <v>5</v>
      </c>
      <c r="F4139" s="42" t="s">
        <v>12</v>
      </c>
      <c r="G4139" s="43">
        <v>4</v>
      </c>
      <c r="H4139" s="193">
        <v>0.2</v>
      </c>
    </row>
    <row r="4140" spans="1:8" x14ac:dyDescent="0.25">
      <c r="A4140" s="25" t="str">
        <f t="shared" si="67"/>
        <v>Reg2008Adrenal gland - C74MaleMāori</v>
      </c>
      <c r="B4140" s="42" t="s">
        <v>2</v>
      </c>
      <c r="C4140" s="43">
        <v>2008</v>
      </c>
      <c r="D4140" s="42" t="s">
        <v>282</v>
      </c>
      <c r="E4140" s="42" t="s">
        <v>5</v>
      </c>
      <c r="F4140" s="42" t="s">
        <v>10</v>
      </c>
      <c r="G4140" s="43">
        <v>1</v>
      </c>
      <c r="H4140" s="193">
        <v>0.2</v>
      </c>
    </row>
    <row r="4141" spans="1:8" x14ac:dyDescent="0.25">
      <c r="A4141" s="25" t="str">
        <f t="shared" si="67"/>
        <v>Reg2008Adrenal gland - C74MaleNon-Māori</v>
      </c>
      <c r="B4141" s="42" t="s">
        <v>2</v>
      </c>
      <c r="C4141" s="43">
        <v>2008</v>
      </c>
      <c r="D4141" s="42" t="s">
        <v>282</v>
      </c>
      <c r="E4141" s="42" t="s">
        <v>5</v>
      </c>
      <c r="F4141" s="42" t="s">
        <v>11</v>
      </c>
      <c r="G4141" s="43">
        <v>3</v>
      </c>
      <c r="H4141" s="193">
        <v>0.2</v>
      </c>
    </row>
    <row r="4142" spans="1:8" x14ac:dyDescent="0.25">
      <c r="A4142" s="25" t="str">
        <f t="shared" si="67"/>
        <v>Reg2008Other endocrine glands - C75AllSexAllEth</v>
      </c>
      <c r="B4142" s="42" t="s">
        <v>2</v>
      </c>
      <c r="C4142" s="43">
        <v>2008</v>
      </c>
      <c r="D4142" s="42" t="s">
        <v>283</v>
      </c>
      <c r="E4142" s="42" t="s">
        <v>3</v>
      </c>
      <c r="F4142" s="42" t="s">
        <v>12</v>
      </c>
      <c r="G4142" s="43">
        <v>6</v>
      </c>
      <c r="H4142" s="193">
        <v>0.2</v>
      </c>
    </row>
    <row r="4143" spans="1:8" x14ac:dyDescent="0.25">
      <c r="A4143" s="25" t="str">
        <f t="shared" si="67"/>
        <v>Reg2008Other endocrine glands - C75AllSexMāori</v>
      </c>
      <c r="B4143" s="42" t="s">
        <v>2</v>
      </c>
      <c r="C4143" s="43">
        <v>2008</v>
      </c>
      <c r="D4143" s="42" t="s">
        <v>283</v>
      </c>
      <c r="E4143" s="42" t="s">
        <v>3</v>
      </c>
      <c r="F4143" s="42" t="s">
        <v>10</v>
      </c>
      <c r="G4143" s="43">
        <v>2</v>
      </c>
      <c r="H4143" s="193">
        <v>0.2</v>
      </c>
    </row>
    <row r="4144" spans="1:8" x14ac:dyDescent="0.25">
      <c r="A4144" s="25" t="str">
        <f t="shared" si="67"/>
        <v>Reg2008Other endocrine glands - C75AllSexNon-Māori</v>
      </c>
      <c r="B4144" s="42" t="s">
        <v>2</v>
      </c>
      <c r="C4144" s="43">
        <v>2008</v>
      </c>
      <c r="D4144" s="42" t="s">
        <v>283</v>
      </c>
      <c r="E4144" s="42" t="s">
        <v>3</v>
      </c>
      <c r="F4144" s="42" t="s">
        <v>11</v>
      </c>
      <c r="G4144" s="43">
        <v>4</v>
      </c>
      <c r="H4144" s="193">
        <v>0.1</v>
      </c>
    </row>
    <row r="4145" spans="1:8" x14ac:dyDescent="0.25">
      <c r="A4145" s="25" t="str">
        <f t="shared" si="67"/>
        <v>Reg2008Other endocrine glands - C75FemaleAllEth</v>
      </c>
      <c r="B4145" s="42" t="s">
        <v>2</v>
      </c>
      <c r="C4145" s="43">
        <v>2008</v>
      </c>
      <c r="D4145" s="42" t="s">
        <v>283</v>
      </c>
      <c r="E4145" s="42" t="s">
        <v>4</v>
      </c>
      <c r="F4145" s="42" t="s">
        <v>12</v>
      </c>
      <c r="G4145" s="43">
        <v>2</v>
      </c>
      <c r="H4145" s="193">
        <v>0.1</v>
      </c>
    </row>
    <row r="4146" spans="1:8" x14ac:dyDescent="0.25">
      <c r="A4146" s="25" t="str">
        <f t="shared" si="67"/>
        <v>Reg2008Other endocrine glands - C75FemaleMāori</v>
      </c>
      <c r="B4146" s="42" t="s">
        <v>2</v>
      </c>
      <c r="C4146" s="43">
        <v>2008</v>
      </c>
      <c r="D4146" s="42" t="s">
        <v>283</v>
      </c>
      <c r="E4146" s="42" t="s">
        <v>4</v>
      </c>
      <c r="F4146" s="42" t="s">
        <v>10</v>
      </c>
      <c r="G4146" s="43">
        <v>1</v>
      </c>
      <c r="H4146" s="193">
        <v>0.3</v>
      </c>
    </row>
    <row r="4147" spans="1:8" x14ac:dyDescent="0.25">
      <c r="A4147" s="25" t="str">
        <f t="shared" si="67"/>
        <v>Reg2008Other endocrine glands - C75FemaleNon-Māori</v>
      </c>
      <c r="B4147" s="42" t="s">
        <v>2</v>
      </c>
      <c r="C4147" s="43">
        <v>2008</v>
      </c>
      <c r="D4147" s="42" t="s">
        <v>283</v>
      </c>
      <c r="E4147" s="42" t="s">
        <v>4</v>
      </c>
      <c r="F4147" s="42" t="s">
        <v>11</v>
      </c>
      <c r="G4147" s="43">
        <v>1</v>
      </c>
      <c r="H4147" s="193">
        <v>0</v>
      </c>
    </row>
    <row r="4148" spans="1:8" x14ac:dyDescent="0.25">
      <c r="A4148" s="25" t="str">
        <f t="shared" si="67"/>
        <v>Reg2008Other endocrine glands - C75MaleAllEth</v>
      </c>
      <c r="B4148" s="42" t="s">
        <v>2</v>
      </c>
      <c r="C4148" s="43">
        <v>2008</v>
      </c>
      <c r="D4148" s="42" t="s">
        <v>283</v>
      </c>
      <c r="E4148" s="42" t="s">
        <v>5</v>
      </c>
      <c r="F4148" s="42" t="s">
        <v>12</v>
      </c>
      <c r="G4148" s="43">
        <v>4</v>
      </c>
      <c r="H4148" s="193">
        <v>0.2</v>
      </c>
    </row>
    <row r="4149" spans="1:8" x14ac:dyDescent="0.25">
      <c r="A4149" s="25" t="str">
        <f t="shared" si="67"/>
        <v>Reg2008Other endocrine glands - C75MaleMāori</v>
      </c>
      <c r="B4149" s="42" t="s">
        <v>2</v>
      </c>
      <c r="C4149" s="43">
        <v>2008</v>
      </c>
      <c r="D4149" s="42" t="s">
        <v>283</v>
      </c>
      <c r="E4149" s="42" t="s">
        <v>5</v>
      </c>
      <c r="F4149" s="42" t="s">
        <v>10</v>
      </c>
      <c r="G4149" s="43">
        <v>1</v>
      </c>
      <c r="H4149" s="193">
        <v>0.2</v>
      </c>
    </row>
    <row r="4150" spans="1:8" x14ac:dyDescent="0.25">
      <c r="A4150" s="25" t="str">
        <f t="shared" si="67"/>
        <v>Reg2008Other endocrine glands - C75MaleNon-Māori</v>
      </c>
      <c r="B4150" s="42" t="s">
        <v>2</v>
      </c>
      <c r="C4150" s="43">
        <v>2008</v>
      </c>
      <c r="D4150" s="42" t="s">
        <v>283</v>
      </c>
      <c r="E4150" s="42" t="s">
        <v>5</v>
      </c>
      <c r="F4150" s="42" t="s">
        <v>11</v>
      </c>
      <c r="G4150" s="43">
        <v>3</v>
      </c>
      <c r="H4150" s="193">
        <v>0.2</v>
      </c>
    </row>
    <row r="4151" spans="1:8" x14ac:dyDescent="0.25">
      <c r="A4151" s="25" t="str">
        <f t="shared" si="67"/>
        <v>Reg2008Ill-defined, secondary and unspecified sites - C76-C80AllSexAllEth</v>
      </c>
      <c r="B4151" s="42" t="s">
        <v>2</v>
      </c>
      <c r="C4151" s="43">
        <v>2008</v>
      </c>
      <c r="D4151" s="42" t="s">
        <v>284</v>
      </c>
      <c r="E4151" s="42" t="s">
        <v>3</v>
      </c>
      <c r="F4151" s="42" t="s">
        <v>12</v>
      </c>
      <c r="G4151" s="43">
        <v>455</v>
      </c>
      <c r="H4151" s="193">
        <v>6.6</v>
      </c>
    </row>
    <row r="4152" spans="1:8" x14ac:dyDescent="0.25">
      <c r="A4152" s="25" t="str">
        <f t="shared" si="67"/>
        <v>Reg2008Ill-defined, secondary and unspecified sites - C76-C80AllSexMāori</v>
      </c>
      <c r="B4152" s="42" t="s">
        <v>2</v>
      </c>
      <c r="C4152" s="43">
        <v>2008</v>
      </c>
      <c r="D4152" s="42" t="s">
        <v>284</v>
      </c>
      <c r="E4152" s="42" t="s">
        <v>3</v>
      </c>
      <c r="F4152" s="42" t="s">
        <v>10</v>
      </c>
      <c r="G4152" s="43">
        <v>38</v>
      </c>
      <c r="H4152" s="193">
        <v>9.4</v>
      </c>
    </row>
    <row r="4153" spans="1:8" x14ac:dyDescent="0.25">
      <c r="A4153" s="25" t="str">
        <f t="shared" si="67"/>
        <v>Reg2008Ill-defined, secondary and unspecified sites - C76-C80AllSexNon-Māori</v>
      </c>
      <c r="B4153" s="42" t="s">
        <v>2</v>
      </c>
      <c r="C4153" s="43">
        <v>2008</v>
      </c>
      <c r="D4153" s="42" t="s">
        <v>284</v>
      </c>
      <c r="E4153" s="42" t="s">
        <v>3</v>
      </c>
      <c r="F4153" s="42" t="s">
        <v>11</v>
      </c>
      <c r="G4153" s="43">
        <v>417</v>
      </c>
      <c r="H4153" s="193">
        <v>6.4</v>
      </c>
    </row>
    <row r="4154" spans="1:8" x14ac:dyDescent="0.25">
      <c r="A4154" s="25" t="str">
        <f t="shared" si="67"/>
        <v>Reg2008Ill-defined, secondary and unspecified sites - C76-C80FemaleAllEth</v>
      </c>
      <c r="B4154" s="42" t="s">
        <v>2</v>
      </c>
      <c r="C4154" s="43">
        <v>2008</v>
      </c>
      <c r="D4154" s="42" t="s">
        <v>284</v>
      </c>
      <c r="E4154" s="42" t="s">
        <v>4</v>
      </c>
      <c r="F4154" s="42" t="s">
        <v>12</v>
      </c>
      <c r="G4154" s="43">
        <v>243</v>
      </c>
      <c r="H4154" s="193">
        <v>6.2</v>
      </c>
    </row>
    <row r="4155" spans="1:8" x14ac:dyDescent="0.25">
      <c r="A4155" s="25" t="str">
        <f t="shared" si="67"/>
        <v>Reg2008Ill-defined, secondary and unspecified sites - C76-C80FemaleMāori</v>
      </c>
      <c r="B4155" s="42" t="s">
        <v>2</v>
      </c>
      <c r="C4155" s="43">
        <v>2008</v>
      </c>
      <c r="D4155" s="42" t="s">
        <v>284</v>
      </c>
      <c r="E4155" s="42" t="s">
        <v>4</v>
      </c>
      <c r="F4155" s="42" t="s">
        <v>10</v>
      </c>
      <c r="G4155" s="43">
        <v>19</v>
      </c>
      <c r="H4155" s="193">
        <v>8.8000000000000007</v>
      </c>
    </row>
    <row r="4156" spans="1:8" x14ac:dyDescent="0.25">
      <c r="A4156" s="25" t="str">
        <f t="shared" si="67"/>
        <v>Reg2008Ill-defined, secondary and unspecified sites - C76-C80FemaleNon-Māori</v>
      </c>
      <c r="B4156" s="42" t="s">
        <v>2</v>
      </c>
      <c r="C4156" s="43">
        <v>2008</v>
      </c>
      <c r="D4156" s="42" t="s">
        <v>284</v>
      </c>
      <c r="E4156" s="42" t="s">
        <v>4</v>
      </c>
      <c r="F4156" s="42" t="s">
        <v>11</v>
      </c>
      <c r="G4156" s="43">
        <v>224</v>
      </c>
      <c r="H4156" s="193">
        <v>6</v>
      </c>
    </row>
    <row r="4157" spans="1:8" x14ac:dyDescent="0.25">
      <c r="A4157" s="25" t="str">
        <f t="shared" si="67"/>
        <v>Reg2008Ill-defined, secondary and unspecified sites - C76-C80MaleAllEth</v>
      </c>
      <c r="B4157" s="42" t="s">
        <v>2</v>
      </c>
      <c r="C4157" s="43">
        <v>2008</v>
      </c>
      <c r="D4157" s="42" t="s">
        <v>284</v>
      </c>
      <c r="E4157" s="42" t="s">
        <v>5</v>
      </c>
      <c r="F4157" s="42" t="s">
        <v>12</v>
      </c>
      <c r="G4157" s="43">
        <v>212</v>
      </c>
      <c r="H4157" s="193">
        <v>7.1</v>
      </c>
    </row>
    <row r="4158" spans="1:8" x14ac:dyDescent="0.25">
      <c r="A4158" s="25" t="str">
        <f t="shared" si="67"/>
        <v>Reg2008Ill-defined, secondary and unspecified sites - C76-C80MaleMāori</v>
      </c>
      <c r="B4158" s="42" t="s">
        <v>2</v>
      </c>
      <c r="C4158" s="43">
        <v>2008</v>
      </c>
      <c r="D4158" s="42" t="s">
        <v>284</v>
      </c>
      <c r="E4158" s="42" t="s">
        <v>5</v>
      </c>
      <c r="F4158" s="42" t="s">
        <v>10</v>
      </c>
      <c r="G4158" s="43">
        <v>19</v>
      </c>
      <c r="H4158" s="193">
        <v>10</v>
      </c>
    </row>
    <row r="4159" spans="1:8" x14ac:dyDescent="0.25">
      <c r="A4159" s="25" t="str">
        <f t="shared" si="67"/>
        <v>Reg2008Ill-defined, secondary and unspecified sites - C76-C80MaleNon-Māori</v>
      </c>
      <c r="B4159" s="42" t="s">
        <v>2</v>
      </c>
      <c r="C4159" s="43">
        <v>2008</v>
      </c>
      <c r="D4159" s="42" t="s">
        <v>284</v>
      </c>
      <c r="E4159" s="42" t="s">
        <v>5</v>
      </c>
      <c r="F4159" s="42" t="s">
        <v>11</v>
      </c>
      <c r="G4159" s="43">
        <v>193</v>
      </c>
      <c r="H4159" s="193">
        <v>6.8</v>
      </c>
    </row>
    <row r="4160" spans="1:8" x14ac:dyDescent="0.25">
      <c r="A4160" s="25" t="str">
        <f t="shared" si="67"/>
        <v>Reg2008Other and ill-defined sites - C76AllSexAllEth</v>
      </c>
      <c r="B4160" s="42" t="s">
        <v>2</v>
      </c>
      <c r="C4160" s="43">
        <v>2008</v>
      </c>
      <c r="D4160" s="42" t="s">
        <v>285</v>
      </c>
      <c r="E4160" s="42" t="s">
        <v>3</v>
      </c>
      <c r="F4160" s="42" t="s">
        <v>12</v>
      </c>
      <c r="G4160" s="43">
        <v>13</v>
      </c>
      <c r="H4160" s="193">
        <v>0.1</v>
      </c>
    </row>
    <row r="4161" spans="1:8" x14ac:dyDescent="0.25">
      <c r="A4161" s="25" t="str">
        <f t="shared" si="67"/>
        <v>Reg2008Other and ill-defined sites - C76AllSexMāori</v>
      </c>
      <c r="B4161" s="42" t="s">
        <v>2</v>
      </c>
      <c r="C4161" s="43">
        <v>2008</v>
      </c>
      <c r="D4161" s="42" t="s">
        <v>285</v>
      </c>
      <c r="E4161" s="42" t="s">
        <v>3</v>
      </c>
      <c r="F4161" s="42" t="s">
        <v>10</v>
      </c>
      <c r="G4161" s="43">
        <v>1</v>
      </c>
      <c r="H4161" s="193">
        <v>0.3</v>
      </c>
    </row>
    <row r="4162" spans="1:8" x14ac:dyDescent="0.25">
      <c r="A4162" s="25" t="str">
        <f t="shared" si="67"/>
        <v>Reg2008Other and ill-defined sites - C76AllSexNon-Māori</v>
      </c>
      <c r="B4162" s="42" t="s">
        <v>2</v>
      </c>
      <c r="C4162" s="43">
        <v>2008</v>
      </c>
      <c r="D4162" s="42" t="s">
        <v>285</v>
      </c>
      <c r="E4162" s="42" t="s">
        <v>3</v>
      </c>
      <c r="F4162" s="42" t="s">
        <v>11</v>
      </c>
      <c r="G4162" s="43">
        <v>12</v>
      </c>
      <c r="H4162" s="193">
        <v>0.1</v>
      </c>
    </row>
    <row r="4163" spans="1:8" x14ac:dyDescent="0.25">
      <c r="A4163" s="25" t="str">
        <f t="shared" si="67"/>
        <v>Reg2008Other and ill-defined sites - C76FemaleAllEth</v>
      </c>
      <c r="B4163" s="42" t="s">
        <v>2</v>
      </c>
      <c r="C4163" s="43">
        <v>2008</v>
      </c>
      <c r="D4163" s="42" t="s">
        <v>285</v>
      </c>
      <c r="E4163" s="42" t="s">
        <v>4</v>
      </c>
      <c r="F4163" s="42" t="s">
        <v>12</v>
      </c>
      <c r="G4163" s="43">
        <v>11</v>
      </c>
      <c r="H4163" s="193">
        <v>0.2</v>
      </c>
    </row>
    <row r="4164" spans="1:8" x14ac:dyDescent="0.25">
      <c r="A4164" s="25" t="str">
        <f t="shared" si="67"/>
        <v>Reg2008Other and ill-defined sites - C76FemaleMāori</v>
      </c>
      <c r="B4164" s="42" t="s">
        <v>2</v>
      </c>
      <c r="C4164" s="43">
        <v>2008</v>
      </c>
      <c r="D4164" s="42" t="s">
        <v>285</v>
      </c>
      <c r="E4164" s="42" t="s">
        <v>4</v>
      </c>
      <c r="F4164" s="42" t="s">
        <v>10</v>
      </c>
      <c r="G4164" s="43">
        <v>0</v>
      </c>
      <c r="H4164" s="193">
        <v>0</v>
      </c>
    </row>
    <row r="4165" spans="1:8" x14ac:dyDescent="0.25">
      <c r="A4165" s="25" t="str">
        <f t="shared" si="67"/>
        <v>Reg2008Other and ill-defined sites - C76FemaleNon-Māori</v>
      </c>
      <c r="B4165" s="42" t="s">
        <v>2</v>
      </c>
      <c r="C4165" s="43">
        <v>2008</v>
      </c>
      <c r="D4165" s="42" t="s">
        <v>285</v>
      </c>
      <c r="E4165" s="42" t="s">
        <v>4</v>
      </c>
      <c r="F4165" s="42" t="s">
        <v>11</v>
      </c>
      <c r="G4165" s="43">
        <v>11</v>
      </c>
      <c r="H4165" s="193">
        <v>0.2</v>
      </c>
    </row>
    <row r="4166" spans="1:8" x14ac:dyDescent="0.25">
      <c r="A4166" s="25" t="str">
        <f t="shared" si="67"/>
        <v>Reg2008Other and ill-defined sites - C76MaleAllEth</v>
      </c>
      <c r="B4166" s="42" t="s">
        <v>2</v>
      </c>
      <c r="C4166" s="43">
        <v>2008</v>
      </c>
      <c r="D4166" s="42" t="s">
        <v>285</v>
      </c>
      <c r="E4166" s="42" t="s">
        <v>5</v>
      </c>
      <c r="F4166" s="42" t="s">
        <v>12</v>
      </c>
      <c r="G4166" s="43">
        <v>2</v>
      </c>
      <c r="H4166" s="193">
        <v>0.1</v>
      </c>
    </row>
    <row r="4167" spans="1:8" x14ac:dyDescent="0.25">
      <c r="A4167" s="25" t="str">
        <f t="shared" si="67"/>
        <v>Reg2008Other and ill-defined sites - C76MaleMāori</v>
      </c>
      <c r="B4167" s="42" t="s">
        <v>2</v>
      </c>
      <c r="C4167" s="43">
        <v>2008</v>
      </c>
      <c r="D4167" s="42" t="s">
        <v>285</v>
      </c>
      <c r="E4167" s="42" t="s">
        <v>5</v>
      </c>
      <c r="F4167" s="42" t="s">
        <v>10</v>
      </c>
      <c r="G4167" s="43">
        <v>1</v>
      </c>
      <c r="H4167" s="193">
        <v>0.7</v>
      </c>
    </row>
    <row r="4168" spans="1:8" x14ac:dyDescent="0.25">
      <c r="A4168" s="25" t="str">
        <f t="shared" si="67"/>
        <v>Reg2008Other and ill-defined sites - C76MaleNon-Māori</v>
      </c>
      <c r="B4168" s="42" t="s">
        <v>2</v>
      </c>
      <c r="C4168" s="43">
        <v>2008</v>
      </c>
      <c r="D4168" s="42" t="s">
        <v>285</v>
      </c>
      <c r="E4168" s="42" t="s">
        <v>5</v>
      </c>
      <c r="F4168" s="42" t="s">
        <v>11</v>
      </c>
      <c r="G4168" s="43">
        <v>1</v>
      </c>
      <c r="H4168" s="193">
        <v>0</v>
      </c>
    </row>
    <row r="4169" spans="1:8" x14ac:dyDescent="0.25">
      <c r="A4169" s="25" t="str">
        <f t="shared" si="67"/>
        <v>Reg2008Lymphoid, haematopoietic and related tissue - C81-C96, D45-D47AllSexAllEth</v>
      </c>
      <c r="B4169" s="42" t="s">
        <v>2</v>
      </c>
      <c r="C4169" s="43">
        <v>2008</v>
      </c>
      <c r="D4169" s="42" t="s">
        <v>288</v>
      </c>
      <c r="E4169" s="42" t="s">
        <v>3</v>
      </c>
      <c r="F4169" s="42" t="s">
        <v>12</v>
      </c>
      <c r="G4169" s="43">
        <v>2127</v>
      </c>
      <c r="H4169" s="193">
        <v>36.6</v>
      </c>
    </row>
    <row r="4170" spans="1:8" x14ac:dyDescent="0.25">
      <c r="A4170" s="25" t="str">
        <f t="shared" si="67"/>
        <v>Reg2008Lymphoid, haematopoietic and related tissue - C81-C96, D45-D47AllSexMāori</v>
      </c>
      <c r="B4170" s="42" t="s">
        <v>2</v>
      </c>
      <c r="C4170" s="43">
        <v>2008</v>
      </c>
      <c r="D4170" s="42" t="s">
        <v>288</v>
      </c>
      <c r="E4170" s="42" t="s">
        <v>3</v>
      </c>
      <c r="F4170" s="42" t="s">
        <v>10</v>
      </c>
      <c r="G4170" s="43">
        <v>186</v>
      </c>
      <c r="H4170" s="193">
        <v>41.5</v>
      </c>
    </row>
    <row r="4171" spans="1:8" x14ac:dyDescent="0.25">
      <c r="A4171" s="25" t="str">
        <f t="shared" si="67"/>
        <v>Reg2008Lymphoid, haematopoietic and related tissue - C81-C96, D45-D47AllSexNon-Māori</v>
      </c>
      <c r="B4171" s="42" t="s">
        <v>2</v>
      </c>
      <c r="C4171" s="43">
        <v>2008</v>
      </c>
      <c r="D4171" s="42" t="s">
        <v>288</v>
      </c>
      <c r="E4171" s="42" t="s">
        <v>3</v>
      </c>
      <c r="F4171" s="42" t="s">
        <v>11</v>
      </c>
      <c r="G4171" s="43">
        <v>1941</v>
      </c>
      <c r="H4171" s="193">
        <v>36.299999999999997</v>
      </c>
    </row>
    <row r="4172" spans="1:8" x14ac:dyDescent="0.25">
      <c r="A4172" s="25" t="str">
        <f t="shared" si="67"/>
        <v>Reg2008Lymphoid, haematopoietic and related tissue - C81-C96, D45-D47FemaleAllEth</v>
      </c>
      <c r="B4172" s="42" t="s">
        <v>2</v>
      </c>
      <c r="C4172" s="43">
        <v>2008</v>
      </c>
      <c r="D4172" s="42" t="s">
        <v>288</v>
      </c>
      <c r="E4172" s="42" t="s">
        <v>4</v>
      </c>
      <c r="F4172" s="42" t="s">
        <v>12</v>
      </c>
      <c r="G4172" s="43">
        <v>929</v>
      </c>
      <c r="H4172" s="193">
        <v>30</v>
      </c>
    </row>
    <row r="4173" spans="1:8" x14ac:dyDescent="0.25">
      <c r="A4173" s="25" t="str">
        <f t="shared" si="67"/>
        <v>Reg2008Lymphoid, haematopoietic and related tissue - C81-C96, D45-D47FemaleMāori</v>
      </c>
      <c r="B4173" s="42" t="s">
        <v>2</v>
      </c>
      <c r="C4173" s="43">
        <v>2008</v>
      </c>
      <c r="D4173" s="42" t="s">
        <v>288</v>
      </c>
      <c r="E4173" s="42" t="s">
        <v>4</v>
      </c>
      <c r="F4173" s="42" t="s">
        <v>10</v>
      </c>
      <c r="G4173" s="43">
        <v>85</v>
      </c>
      <c r="H4173" s="193">
        <v>35.1</v>
      </c>
    </row>
    <row r="4174" spans="1:8" x14ac:dyDescent="0.25">
      <c r="A4174" s="25" t="str">
        <f t="shared" si="67"/>
        <v>Reg2008Lymphoid, haematopoietic and related tissue - C81-C96, D45-D47FemaleNon-Māori</v>
      </c>
      <c r="B4174" s="42" t="s">
        <v>2</v>
      </c>
      <c r="C4174" s="43">
        <v>2008</v>
      </c>
      <c r="D4174" s="42" t="s">
        <v>288</v>
      </c>
      <c r="E4174" s="42" t="s">
        <v>4</v>
      </c>
      <c r="F4174" s="42" t="s">
        <v>11</v>
      </c>
      <c r="G4174" s="43">
        <v>844</v>
      </c>
      <c r="H4174" s="193">
        <v>29.6</v>
      </c>
    </row>
    <row r="4175" spans="1:8" x14ac:dyDescent="0.25">
      <c r="A4175" s="25" t="str">
        <f t="shared" si="67"/>
        <v>Reg2008Lymphoid, haematopoietic and related tissue - C81-C96, D45-D47MaleAllEth</v>
      </c>
      <c r="B4175" s="42" t="s">
        <v>2</v>
      </c>
      <c r="C4175" s="43">
        <v>2008</v>
      </c>
      <c r="D4175" s="42" t="s">
        <v>288</v>
      </c>
      <c r="E4175" s="42" t="s">
        <v>5</v>
      </c>
      <c r="F4175" s="42" t="s">
        <v>12</v>
      </c>
      <c r="G4175" s="43">
        <v>1198</v>
      </c>
      <c r="H4175" s="193">
        <v>44.5</v>
      </c>
    </row>
    <row r="4176" spans="1:8" x14ac:dyDescent="0.25">
      <c r="A4176" s="25" t="str">
        <f t="shared" si="67"/>
        <v>Reg2008Lymphoid, haematopoietic and related tissue - C81-C96, D45-D47MaleMāori</v>
      </c>
      <c r="B4176" s="42" t="s">
        <v>2</v>
      </c>
      <c r="C4176" s="43">
        <v>2008</v>
      </c>
      <c r="D4176" s="42" t="s">
        <v>288</v>
      </c>
      <c r="E4176" s="42" t="s">
        <v>5</v>
      </c>
      <c r="F4176" s="42" t="s">
        <v>10</v>
      </c>
      <c r="G4176" s="43">
        <v>101</v>
      </c>
      <c r="H4176" s="193">
        <v>49.6</v>
      </c>
    </row>
    <row r="4177" spans="1:8" x14ac:dyDescent="0.25">
      <c r="A4177" s="25" t="str">
        <f t="shared" si="67"/>
        <v>Reg2008Lymphoid, haematopoietic and related tissue - C81-C96, D45-D47MaleNon-Māori</v>
      </c>
      <c r="B4177" s="42" t="s">
        <v>2</v>
      </c>
      <c r="C4177" s="43">
        <v>2008</v>
      </c>
      <c r="D4177" s="42" t="s">
        <v>288</v>
      </c>
      <c r="E4177" s="42" t="s">
        <v>5</v>
      </c>
      <c r="F4177" s="42" t="s">
        <v>11</v>
      </c>
      <c r="G4177" s="43">
        <v>1097</v>
      </c>
      <c r="H4177" s="193">
        <v>44.2</v>
      </c>
    </row>
    <row r="4178" spans="1:8" x14ac:dyDescent="0.25">
      <c r="A4178" s="25" t="str">
        <f t="shared" si="67"/>
        <v>Reg2008Unknown primary - C77-C79AllSexAllEth</v>
      </c>
      <c r="B4178" s="42" t="s">
        <v>2</v>
      </c>
      <c r="C4178" s="43">
        <v>2008</v>
      </c>
      <c r="D4178" s="42" t="s">
        <v>286</v>
      </c>
      <c r="E4178" s="42" t="s">
        <v>3</v>
      </c>
      <c r="F4178" s="42" t="s">
        <v>12</v>
      </c>
      <c r="G4178" s="43">
        <v>384</v>
      </c>
      <c r="H4178" s="193">
        <v>5.8</v>
      </c>
    </row>
    <row r="4179" spans="1:8" x14ac:dyDescent="0.25">
      <c r="A4179" s="25" t="str">
        <f t="shared" si="67"/>
        <v>Reg2008Unknown primary - C77-C79AllSexMāori</v>
      </c>
      <c r="B4179" s="42" t="s">
        <v>2</v>
      </c>
      <c r="C4179" s="43">
        <v>2008</v>
      </c>
      <c r="D4179" s="42" t="s">
        <v>286</v>
      </c>
      <c r="E4179" s="42" t="s">
        <v>3</v>
      </c>
      <c r="F4179" s="42" t="s">
        <v>10</v>
      </c>
      <c r="G4179" s="43">
        <v>33</v>
      </c>
      <c r="H4179" s="193">
        <v>8.1</v>
      </c>
    </row>
    <row r="4180" spans="1:8" x14ac:dyDescent="0.25">
      <c r="A4180" s="25" t="str">
        <f t="shared" si="67"/>
        <v>Reg2008Unknown primary - C77-C79AllSexNon-Māori</v>
      </c>
      <c r="B4180" s="42" t="s">
        <v>2</v>
      </c>
      <c r="C4180" s="43">
        <v>2008</v>
      </c>
      <c r="D4180" s="42" t="s">
        <v>286</v>
      </c>
      <c r="E4180" s="42" t="s">
        <v>3</v>
      </c>
      <c r="F4180" s="42" t="s">
        <v>11</v>
      </c>
      <c r="G4180" s="43">
        <v>351</v>
      </c>
      <c r="H4180" s="193">
        <v>5.5</v>
      </c>
    </row>
    <row r="4181" spans="1:8" x14ac:dyDescent="0.25">
      <c r="A4181" s="25" t="str">
        <f t="shared" si="67"/>
        <v>Reg2008Unknown primary - C77-C79FemaleAllEth</v>
      </c>
      <c r="B4181" s="42" t="s">
        <v>2</v>
      </c>
      <c r="C4181" s="43">
        <v>2008</v>
      </c>
      <c r="D4181" s="42" t="s">
        <v>286</v>
      </c>
      <c r="E4181" s="42" t="s">
        <v>4</v>
      </c>
      <c r="F4181" s="42" t="s">
        <v>12</v>
      </c>
      <c r="G4181" s="43">
        <v>201</v>
      </c>
      <c r="H4181" s="193">
        <v>5.4</v>
      </c>
    </row>
    <row r="4182" spans="1:8" x14ac:dyDescent="0.25">
      <c r="A4182" s="25" t="str">
        <f t="shared" si="67"/>
        <v>Reg2008Unknown primary - C77-C79FemaleMāori</v>
      </c>
      <c r="B4182" s="42" t="s">
        <v>2</v>
      </c>
      <c r="C4182" s="43">
        <v>2008</v>
      </c>
      <c r="D4182" s="42" t="s">
        <v>286</v>
      </c>
      <c r="E4182" s="42" t="s">
        <v>4</v>
      </c>
      <c r="F4182" s="42" t="s">
        <v>10</v>
      </c>
      <c r="G4182" s="43">
        <v>18</v>
      </c>
      <c r="H4182" s="193">
        <v>8.5</v>
      </c>
    </row>
    <row r="4183" spans="1:8" x14ac:dyDescent="0.25">
      <c r="A4183" s="25" t="str">
        <f t="shared" si="67"/>
        <v>Reg2008Unknown primary - C77-C79FemaleNon-Māori</v>
      </c>
      <c r="B4183" s="42" t="s">
        <v>2</v>
      </c>
      <c r="C4183" s="43">
        <v>2008</v>
      </c>
      <c r="D4183" s="42" t="s">
        <v>286</v>
      </c>
      <c r="E4183" s="42" t="s">
        <v>4</v>
      </c>
      <c r="F4183" s="42" t="s">
        <v>11</v>
      </c>
      <c r="G4183" s="43">
        <v>183</v>
      </c>
      <c r="H4183" s="193">
        <v>5.2</v>
      </c>
    </row>
    <row r="4184" spans="1:8" x14ac:dyDescent="0.25">
      <c r="A4184" s="25" t="str">
        <f t="shared" si="67"/>
        <v>Reg2008Unknown primary - C77-C79MaleAllEth</v>
      </c>
      <c r="B4184" s="42" t="s">
        <v>2</v>
      </c>
      <c r="C4184" s="43">
        <v>2008</v>
      </c>
      <c r="D4184" s="42" t="s">
        <v>286</v>
      </c>
      <c r="E4184" s="42" t="s">
        <v>5</v>
      </c>
      <c r="F4184" s="42" t="s">
        <v>12</v>
      </c>
      <c r="G4184" s="43">
        <v>183</v>
      </c>
      <c r="H4184" s="193">
        <v>6.2</v>
      </c>
    </row>
    <row r="4185" spans="1:8" x14ac:dyDescent="0.25">
      <c r="A4185" s="25" t="str">
        <f t="shared" si="67"/>
        <v>Reg2008Unknown primary - C77-C79MaleMāori</v>
      </c>
      <c r="B4185" s="42" t="s">
        <v>2</v>
      </c>
      <c r="C4185" s="43">
        <v>2008</v>
      </c>
      <c r="D4185" s="42" t="s">
        <v>286</v>
      </c>
      <c r="E4185" s="42" t="s">
        <v>5</v>
      </c>
      <c r="F4185" s="42" t="s">
        <v>10</v>
      </c>
      <c r="G4185" s="43">
        <v>15</v>
      </c>
      <c r="H4185" s="193">
        <v>7.6</v>
      </c>
    </row>
    <row r="4186" spans="1:8" x14ac:dyDescent="0.25">
      <c r="A4186" s="25" t="str">
        <f t="shared" si="67"/>
        <v>Reg2008Unknown primary - C77-C79MaleNon-Māori</v>
      </c>
      <c r="B4186" s="42" t="s">
        <v>2</v>
      </c>
      <c r="C4186" s="43">
        <v>2008</v>
      </c>
      <c r="D4186" s="42" t="s">
        <v>286</v>
      </c>
      <c r="E4186" s="42" t="s">
        <v>5</v>
      </c>
      <c r="F4186" s="42" t="s">
        <v>11</v>
      </c>
      <c r="G4186" s="43">
        <v>168</v>
      </c>
      <c r="H4186" s="193">
        <v>6</v>
      </c>
    </row>
    <row r="4187" spans="1:8" x14ac:dyDescent="0.25">
      <c r="A4187" s="25" t="str">
        <f t="shared" si="67"/>
        <v>Reg2008Unspecified site - C80AllSexAllEth</v>
      </c>
      <c r="B4187" s="42" t="s">
        <v>2</v>
      </c>
      <c r="C4187" s="43">
        <v>2008</v>
      </c>
      <c r="D4187" s="42" t="s">
        <v>287</v>
      </c>
      <c r="E4187" s="42" t="s">
        <v>3</v>
      </c>
      <c r="F4187" s="42" t="s">
        <v>12</v>
      </c>
      <c r="G4187" s="43">
        <v>58</v>
      </c>
      <c r="H4187" s="193">
        <v>0.7</v>
      </c>
    </row>
    <row r="4188" spans="1:8" x14ac:dyDescent="0.25">
      <c r="A4188" s="25" t="str">
        <f t="shared" si="67"/>
        <v>Reg2008Unspecified site - C80AllSexMāori</v>
      </c>
      <c r="B4188" s="42" t="s">
        <v>2</v>
      </c>
      <c r="C4188" s="43">
        <v>2008</v>
      </c>
      <c r="D4188" s="42" t="s">
        <v>287</v>
      </c>
      <c r="E4188" s="42" t="s">
        <v>3</v>
      </c>
      <c r="F4188" s="42" t="s">
        <v>10</v>
      </c>
      <c r="G4188" s="43">
        <v>4</v>
      </c>
      <c r="H4188" s="193">
        <v>0.9</v>
      </c>
    </row>
    <row r="4189" spans="1:8" x14ac:dyDescent="0.25">
      <c r="A4189" s="25" t="str">
        <f t="shared" si="67"/>
        <v>Reg2008Unspecified site - C80AllSexNon-Māori</v>
      </c>
      <c r="B4189" s="42" t="s">
        <v>2</v>
      </c>
      <c r="C4189" s="43">
        <v>2008</v>
      </c>
      <c r="D4189" s="42" t="s">
        <v>287</v>
      </c>
      <c r="E4189" s="42" t="s">
        <v>3</v>
      </c>
      <c r="F4189" s="42" t="s">
        <v>11</v>
      </c>
      <c r="G4189" s="43">
        <v>54</v>
      </c>
      <c r="H4189" s="193">
        <v>0.7</v>
      </c>
    </row>
    <row r="4190" spans="1:8" x14ac:dyDescent="0.25">
      <c r="A4190" s="25" t="str">
        <f t="shared" si="67"/>
        <v>Reg2008Unspecified site - C80FemaleAllEth</v>
      </c>
      <c r="B4190" s="42" t="s">
        <v>2</v>
      </c>
      <c r="C4190" s="43">
        <v>2008</v>
      </c>
      <c r="D4190" s="42" t="s">
        <v>287</v>
      </c>
      <c r="E4190" s="42" t="s">
        <v>4</v>
      </c>
      <c r="F4190" s="42" t="s">
        <v>12</v>
      </c>
      <c r="G4190" s="43">
        <v>31</v>
      </c>
      <c r="H4190" s="193">
        <v>0.6</v>
      </c>
    </row>
    <row r="4191" spans="1:8" x14ac:dyDescent="0.25">
      <c r="A4191" s="25" t="str">
        <f t="shared" si="67"/>
        <v>Reg2008Unspecified site - C80FemaleMāori</v>
      </c>
      <c r="B4191" s="42" t="s">
        <v>2</v>
      </c>
      <c r="C4191" s="43">
        <v>2008</v>
      </c>
      <c r="D4191" s="42" t="s">
        <v>287</v>
      </c>
      <c r="E4191" s="42" t="s">
        <v>4</v>
      </c>
      <c r="F4191" s="42" t="s">
        <v>10</v>
      </c>
      <c r="G4191" s="43">
        <v>1</v>
      </c>
      <c r="H4191" s="193">
        <v>0.3</v>
      </c>
    </row>
    <row r="4192" spans="1:8" x14ac:dyDescent="0.25">
      <c r="A4192" s="25" t="str">
        <f t="shared" si="67"/>
        <v>Reg2008Unspecified site - C80FemaleNon-Māori</v>
      </c>
      <c r="B4192" s="42" t="s">
        <v>2</v>
      </c>
      <c r="C4192" s="43">
        <v>2008</v>
      </c>
      <c r="D4192" s="42" t="s">
        <v>287</v>
      </c>
      <c r="E4192" s="42" t="s">
        <v>4</v>
      </c>
      <c r="F4192" s="42" t="s">
        <v>11</v>
      </c>
      <c r="G4192" s="43">
        <v>30</v>
      </c>
      <c r="H4192" s="193">
        <v>0.6</v>
      </c>
    </row>
    <row r="4193" spans="1:8" x14ac:dyDescent="0.25">
      <c r="A4193" s="25" t="str">
        <f t="shared" si="67"/>
        <v>Reg2008Unspecified site - C80MaleAllEth</v>
      </c>
      <c r="B4193" s="42" t="s">
        <v>2</v>
      </c>
      <c r="C4193" s="43">
        <v>2008</v>
      </c>
      <c r="D4193" s="42" t="s">
        <v>287</v>
      </c>
      <c r="E4193" s="42" t="s">
        <v>5</v>
      </c>
      <c r="F4193" s="42" t="s">
        <v>12</v>
      </c>
      <c r="G4193" s="43">
        <v>27</v>
      </c>
      <c r="H4193" s="193">
        <v>0.8</v>
      </c>
    </row>
    <row r="4194" spans="1:8" x14ac:dyDescent="0.25">
      <c r="A4194" s="25" t="str">
        <f t="shared" si="67"/>
        <v>Reg2008Unspecified site - C80MaleMāori</v>
      </c>
      <c r="B4194" s="42" t="s">
        <v>2</v>
      </c>
      <c r="C4194" s="43">
        <v>2008</v>
      </c>
      <c r="D4194" s="42" t="s">
        <v>287</v>
      </c>
      <c r="E4194" s="42" t="s">
        <v>5</v>
      </c>
      <c r="F4194" s="42" t="s">
        <v>10</v>
      </c>
      <c r="G4194" s="43">
        <v>3</v>
      </c>
      <c r="H4194" s="193">
        <v>1.6</v>
      </c>
    </row>
    <row r="4195" spans="1:8" x14ac:dyDescent="0.25">
      <c r="A4195" s="25" t="str">
        <f t="shared" si="67"/>
        <v>Reg2008Unspecified site - C80MaleNon-Māori</v>
      </c>
      <c r="B4195" s="42" t="s">
        <v>2</v>
      </c>
      <c r="C4195" s="43">
        <v>2008</v>
      </c>
      <c r="D4195" s="42" t="s">
        <v>287</v>
      </c>
      <c r="E4195" s="42" t="s">
        <v>5</v>
      </c>
      <c r="F4195" s="42" t="s">
        <v>11</v>
      </c>
      <c r="G4195" s="43">
        <v>24</v>
      </c>
      <c r="H4195" s="193">
        <v>0.8</v>
      </c>
    </row>
    <row r="4196" spans="1:8" x14ac:dyDescent="0.25">
      <c r="A4196" s="25" t="str">
        <f t="shared" si="67"/>
        <v>Reg2008Non-Hodgkin lymphoma - C82-C86, C96AllSexAllEth</v>
      </c>
      <c r="B4196" s="42" t="s">
        <v>2</v>
      </c>
      <c r="C4196" s="43">
        <v>2008</v>
      </c>
      <c r="D4196" s="42" t="s">
        <v>365</v>
      </c>
      <c r="E4196" s="42" t="s">
        <v>3</v>
      </c>
      <c r="F4196" s="42" t="s">
        <v>12</v>
      </c>
      <c r="G4196" s="43">
        <v>771</v>
      </c>
      <c r="H4196" s="193">
        <v>13.3</v>
      </c>
    </row>
    <row r="4197" spans="1:8" x14ac:dyDescent="0.25">
      <c r="A4197" s="25" t="str">
        <f t="shared" si="67"/>
        <v>Reg2008Non-Hodgkin lymphoma - C82-C86, C96AllSexMāori</v>
      </c>
      <c r="B4197" s="42" t="s">
        <v>2</v>
      </c>
      <c r="C4197" s="43">
        <v>2008</v>
      </c>
      <c r="D4197" s="42" t="s">
        <v>365</v>
      </c>
      <c r="E4197" s="42" t="s">
        <v>3</v>
      </c>
      <c r="F4197" s="42" t="s">
        <v>10</v>
      </c>
      <c r="G4197" s="43">
        <v>50</v>
      </c>
      <c r="H4197" s="193">
        <v>11.8</v>
      </c>
    </row>
    <row r="4198" spans="1:8" x14ac:dyDescent="0.25">
      <c r="A4198" s="25" t="str">
        <f t="shared" si="67"/>
        <v>Reg2008Non-Hodgkin lymphoma - C82-C86, C96AllSexNon-Māori</v>
      </c>
      <c r="B4198" s="42" t="s">
        <v>2</v>
      </c>
      <c r="C4198" s="43">
        <v>2008</v>
      </c>
      <c r="D4198" s="42" t="s">
        <v>365</v>
      </c>
      <c r="E4198" s="42" t="s">
        <v>3</v>
      </c>
      <c r="F4198" s="42" t="s">
        <v>11</v>
      </c>
      <c r="G4198" s="43">
        <v>721</v>
      </c>
      <c r="H4198" s="193">
        <v>13.5</v>
      </c>
    </row>
    <row r="4199" spans="1:8" x14ac:dyDescent="0.25">
      <c r="A4199" s="25" t="str">
        <f t="shared" ref="A4199:A4262" si="68">B4199&amp;C4199&amp;D4199&amp;E4199&amp;F4199</f>
        <v>Reg2008Non-Hodgkin lymphoma - C82-C86, C96FemaleAllEth</v>
      </c>
      <c r="B4199" s="42" t="s">
        <v>2</v>
      </c>
      <c r="C4199" s="43">
        <v>2008</v>
      </c>
      <c r="D4199" s="42" t="s">
        <v>365</v>
      </c>
      <c r="E4199" s="42" t="s">
        <v>4</v>
      </c>
      <c r="F4199" s="42" t="s">
        <v>12</v>
      </c>
      <c r="G4199" s="43">
        <v>352</v>
      </c>
      <c r="H4199" s="193">
        <v>11.3</v>
      </c>
    </row>
    <row r="4200" spans="1:8" x14ac:dyDescent="0.25">
      <c r="A4200" s="25" t="str">
        <f t="shared" si="68"/>
        <v>Reg2008Non-Hodgkin lymphoma - C82-C86, C96FemaleMāori</v>
      </c>
      <c r="B4200" s="42" t="s">
        <v>2</v>
      </c>
      <c r="C4200" s="43">
        <v>2008</v>
      </c>
      <c r="D4200" s="42" t="s">
        <v>365</v>
      </c>
      <c r="E4200" s="42" t="s">
        <v>4</v>
      </c>
      <c r="F4200" s="42" t="s">
        <v>10</v>
      </c>
      <c r="G4200" s="43">
        <v>22</v>
      </c>
      <c r="H4200" s="193">
        <v>9.8000000000000007</v>
      </c>
    </row>
    <row r="4201" spans="1:8" x14ac:dyDescent="0.25">
      <c r="A4201" s="25" t="str">
        <f t="shared" si="68"/>
        <v>Reg2008Non-Hodgkin lymphoma - C82-C86, C96FemaleNon-Māori</v>
      </c>
      <c r="B4201" s="42" t="s">
        <v>2</v>
      </c>
      <c r="C4201" s="43">
        <v>2008</v>
      </c>
      <c r="D4201" s="42" t="s">
        <v>365</v>
      </c>
      <c r="E4201" s="42" t="s">
        <v>4</v>
      </c>
      <c r="F4201" s="42" t="s">
        <v>11</v>
      </c>
      <c r="G4201" s="43">
        <v>330</v>
      </c>
      <c r="H4201" s="193">
        <v>11.6</v>
      </c>
    </row>
    <row r="4202" spans="1:8" x14ac:dyDescent="0.25">
      <c r="A4202" s="25" t="str">
        <f t="shared" si="68"/>
        <v>Reg2008Non-Hodgkin lymphoma - C82-C86, C96MaleAllEth</v>
      </c>
      <c r="B4202" s="42" t="s">
        <v>2</v>
      </c>
      <c r="C4202" s="43">
        <v>2008</v>
      </c>
      <c r="D4202" s="42" t="s">
        <v>365</v>
      </c>
      <c r="E4202" s="42" t="s">
        <v>5</v>
      </c>
      <c r="F4202" s="42" t="s">
        <v>12</v>
      </c>
      <c r="G4202" s="43">
        <v>419</v>
      </c>
      <c r="H4202" s="193">
        <v>15.5</v>
      </c>
    </row>
    <row r="4203" spans="1:8" x14ac:dyDescent="0.25">
      <c r="A4203" s="25" t="str">
        <f t="shared" si="68"/>
        <v>Reg2008Non-Hodgkin lymphoma - C82-C86, C96MaleMāori</v>
      </c>
      <c r="B4203" s="42" t="s">
        <v>2</v>
      </c>
      <c r="C4203" s="43">
        <v>2008</v>
      </c>
      <c r="D4203" s="42" t="s">
        <v>365</v>
      </c>
      <c r="E4203" s="42" t="s">
        <v>5</v>
      </c>
      <c r="F4203" s="42" t="s">
        <v>10</v>
      </c>
      <c r="G4203" s="43">
        <v>28</v>
      </c>
      <c r="H4203" s="193">
        <v>13.5</v>
      </c>
    </row>
    <row r="4204" spans="1:8" x14ac:dyDescent="0.25">
      <c r="A4204" s="25" t="str">
        <f t="shared" si="68"/>
        <v>Reg2008Non-Hodgkin lymphoma - C82-C86, C96MaleNon-Māori</v>
      </c>
      <c r="B4204" s="42" t="s">
        <v>2</v>
      </c>
      <c r="C4204" s="43">
        <v>2008</v>
      </c>
      <c r="D4204" s="42" t="s">
        <v>365</v>
      </c>
      <c r="E4204" s="42" t="s">
        <v>5</v>
      </c>
      <c r="F4204" s="42" t="s">
        <v>11</v>
      </c>
      <c r="G4204" s="43">
        <v>391</v>
      </c>
      <c r="H4204" s="193">
        <v>15.7</v>
      </c>
    </row>
    <row r="4205" spans="1:8" x14ac:dyDescent="0.25">
      <c r="A4205" s="25" t="str">
        <f t="shared" si="68"/>
        <v>Reg2008Hodgkin lymphoma - C81AllSexAllEth</v>
      </c>
      <c r="B4205" s="42" t="s">
        <v>2</v>
      </c>
      <c r="C4205" s="43">
        <v>2008</v>
      </c>
      <c r="D4205" s="42" t="s">
        <v>289</v>
      </c>
      <c r="E4205" s="42" t="s">
        <v>3</v>
      </c>
      <c r="F4205" s="42" t="s">
        <v>12</v>
      </c>
      <c r="G4205" s="43">
        <v>108</v>
      </c>
      <c r="H4205" s="193">
        <v>2.5</v>
      </c>
    </row>
    <row r="4206" spans="1:8" x14ac:dyDescent="0.25">
      <c r="A4206" s="25" t="str">
        <f t="shared" si="68"/>
        <v>Reg2008Hodgkin lymphoma - C81AllSexMāori</v>
      </c>
      <c r="B4206" s="42" t="s">
        <v>2</v>
      </c>
      <c r="C4206" s="43">
        <v>2008</v>
      </c>
      <c r="D4206" s="42" t="s">
        <v>289</v>
      </c>
      <c r="E4206" s="42" t="s">
        <v>3</v>
      </c>
      <c r="F4206" s="42" t="s">
        <v>10</v>
      </c>
      <c r="G4206" s="43">
        <v>8</v>
      </c>
      <c r="H4206" s="193">
        <v>1.3</v>
      </c>
    </row>
    <row r="4207" spans="1:8" x14ac:dyDescent="0.25">
      <c r="A4207" s="25" t="str">
        <f t="shared" si="68"/>
        <v>Reg2008Hodgkin lymphoma - C81AllSexNon-Māori</v>
      </c>
      <c r="B4207" s="42" t="s">
        <v>2</v>
      </c>
      <c r="C4207" s="43">
        <v>2008</v>
      </c>
      <c r="D4207" s="42" t="s">
        <v>289</v>
      </c>
      <c r="E4207" s="42" t="s">
        <v>3</v>
      </c>
      <c r="F4207" s="42" t="s">
        <v>11</v>
      </c>
      <c r="G4207" s="43">
        <v>100</v>
      </c>
      <c r="H4207" s="193">
        <v>2.7</v>
      </c>
    </row>
    <row r="4208" spans="1:8" x14ac:dyDescent="0.25">
      <c r="A4208" s="25" t="str">
        <f t="shared" si="68"/>
        <v>Reg2008Hodgkin lymphoma - C81FemaleAllEth</v>
      </c>
      <c r="B4208" s="42" t="s">
        <v>2</v>
      </c>
      <c r="C4208" s="43">
        <v>2008</v>
      </c>
      <c r="D4208" s="42" t="s">
        <v>289</v>
      </c>
      <c r="E4208" s="42" t="s">
        <v>4</v>
      </c>
      <c r="F4208" s="42" t="s">
        <v>12</v>
      </c>
      <c r="G4208" s="43">
        <v>44</v>
      </c>
      <c r="H4208" s="193">
        <v>2.1</v>
      </c>
    </row>
    <row r="4209" spans="1:8" x14ac:dyDescent="0.25">
      <c r="A4209" s="25" t="str">
        <f t="shared" si="68"/>
        <v>Reg2008Hodgkin lymphoma - C81FemaleMāori</v>
      </c>
      <c r="B4209" s="42" t="s">
        <v>2</v>
      </c>
      <c r="C4209" s="43">
        <v>2008</v>
      </c>
      <c r="D4209" s="42" t="s">
        <v>289</v>
      </c>
      <c r="E4209" s="42" t="s">
        <v>4</v>
      </c>
      <c r="F4209" s="42" t="s">
        <v>10</v>
      </c>
      <c r="G4209" s="43">
        <v>4</v>
      </c>
      <c r="H4209" s="193">
        <v>1.1000000000000001</v>
      </c>
    </row>
    <row r="4210" spans="1:8" x14ac:dyDescent="0.25">
      <c r="A4210" s="25" t="str">
        <f t="shared" si="68"/>
        <v>Reg2008Hodgkin lymphoma - C81FemaleNon-Māori</v>
      </c>
      <c r="B4210" s="42" t="s">
        <v>2</v>
      </c>
      <c r="C4210" s="43">
        <v>2008</v>
      </c>
      <c r="D4210" s="42" t="s">
        <v>289</v>
      </c>
      <c r="E4210" s="42" t="s">
        <v>4</v>
      </c>
      <c r="F4210" s="42" t="s">
        <v>11</v>
      </c>
      <c r="G4210" s="43">
        <v>40</v>
      </c>
      <c r="H4210" s="193">
        <v>2.2000000000000002</v>
      </c>
    </row>
    <row r="4211" spans="1:8" x14ac:dyDescent="0.25">
      <c r="A4211" s="25" t="str">
        <f t="shared" si="68"/>
        <v>Reg2008Hodgkin lymphoma - C81MaleAllEth</v>
      </c>
      <c r="B4211" s="42" t="s">
        <v>2</v>
      </c>
      <c r="C4211" s="43">
        <v>2008</v>
      </c>
      <c r="D4211" s="42" t="s">
        <v>289</v>
      </c>
      <c r="E4211" s="42" t="s">
        <v>5</v>
      </c>
      <c r="F4211" s="42" t="s">
        <v>12</v>
      </c>
      <c r="G4211" s="43">
        <v>64</v>
      </c>
      <c r="H4211" s="193">
        <v>3</v>
      </c>
    </row>
    <row r="4212" spans="1:8" x14ac:dyDescent="0.25">
      <c r="A4212" s="25" t="str">
        <f t="shared" si="68"/>
        <v>Reg2008Hodgkin lymphoma - C81MaleMāori</v>
      </c>
      <c r="B4212" s="42" t="s">
        <v>2</v>
      </c>
      <c r="C4212" s="43">
        <v>2008</v>
      </c>
      <c r="D4212" s="42" t="s">
        <v>289</v>
      </c>
      <c r="E4212" s="42" t="s">
        <v>5</v>
      </c>
      <c r="F4212" s="42" t="s">
        <v>10</v>
      </c>
      <c r="G4212" s="43">
        <v>4</v>
      </c>
      <c r="H4212" s="193">
        <v>1.4</v>
      </c>
    </row>
    <row r="4213" spans="1:8" x14ac:dyDescent="0.25">
      <c r="A4213" s="25" t="str">
        <f t="shared" si="68"/>
        <v>Reg2008Hodgkin lymphoma - C81MaleNon-Māori</v>
      </c>
      <c r="B4213" s="42" t="s">
        <v>2</v>
      </c>
      <c r="C4213" s="43">
        <v>2008</v>
      </c>
      <c r="D4213" s="42" t="s">
        <v>289</v>
      </c>
      <c r="E4213" s="42" t="s">
        <v>5</v>
      </c>
      <c r="F4213" s="42" t="s">
        <v>11</v>
      </c>
      <c r="G4213" s="43">
        <v>60</v>
      </c>
      <c r="H4213" s="193">
        <v>3.3</v>
      </c>
    </row>
    <row r="4214" spans="1:8" x14ac:dyDescent="0.25">
      <c r="A4214" s="25" t="str">
        <f t="shared" si="68"/>
        <v>Reg2008Non-Hodgkin lymphoma - C82-C85AllSexAllEth</v>
      </c>
      <c r="B4214" s="42" t="s">
        <v>2</v>
      </c>
      <c r="C4214" s="43">
        <v>2008</v>
      </c>
      <c r="D4214" s="42" t="s">
        <v>290</v>
      </c>
      <c r="E4214" s="42" t="s">
        <v>3</v>
      </c>
      <c r="F4214" s="42" t="s">
        <v>12</v>
      </c>
      <c r="G4214" s="43">
        <v>769</v>
      </c>
      <c r="H4214" s="193">
        <v>13.3</v>
      </c>
    </row>
    <row r="4215" spans="1:8" x14ac:dyDescent="0.25">
      <c r="A4215" s="25" t="str">
        <f t="shared" si="68"/>
        <v>Reg2008Non-Hodgkin lymphoma - C82-C85AllSexMāori</v>
      </c>
      <c r="B4215" s="42" t="s">
        <v>2</v>
      </c>
      <c r="C4215" s="43">
        <v>2008</v>
      </c>
      <c r="D4215" s="42" t="s">
        <v>290</v>
      </c>
      <c r="E4215" s="42" t="s">
        <v>3</v>
      </c>
      <c r="F4215" s="42" t="s">
        <v>10</v>
      </c>
      <c r="G4215" s="43">
        <v>50</v>
      </c>
      <c r="H4215" s="193">
        <v>11.8</v>
      </c>
    </row>
    <row r="4216" spans="1:8" x14ac:dyDescent="0.25">
      <c r="A4216" s="25" t="str">
        <f t="shared" si="68"/>
        <v>Reg2008Non-Hodgkin lymphoma - C82-C85AllSexNon-Māori</v>
      </c>
      <c r="B4216" s="42" t="s">
        <v>2</v>
      </c>
      <c r="C4216" s="43">
        <v>2008</v>
      </c>
      <c r="D4216" s="42" t="s">
        <v>290</v>
      </c>
      <c r="E4216" s="42" t="s">
        <v>3</v>
      </c>
      <c r="F4216" s="42" t="s">
        <v>11</v>
      </c>
      <c r="G4216" s="43">
        <v>719</v>
      </c>
      <c r="H4216" s="193">
        <v>13.5</v>
      </c>
    </row>
    <row r="4217" spans="1:8" x14ac:dyDescent="0.25">
      <c r="A4217" s="25" t="str">
        <f t="shared" si="68"/>
        <v>Reg2008Non-Hodgkin lymphoma - C82-C85FemaleAllEth</v>
      </c>
      <c r="B4217" s="42" t="s">
        <v>2</v>
      </c>
      <c r="C4217" s="43">
        <v>2008</v>
      </c>
      <c r="D4217" s="42" t="s">
        <v>290</v>
      </c>
      <c r="E4217" s="42" t="s">
        <v>4</v>
      </c>
      <c r="F4217" s="42" t="s">
        <v>12</v>
      </c>
      <c r="G4217" s="43">
        <v>351</v>
      </c>
      <c r="H4217" s="193">
        <v>11.3</v>
      </c>
    </row>
    <row r="4218" spans="1:8" x14ac:dyDescent="0.25">
      <c r="A4218" s="25" t="str">
        <f t="shared" si="68"/>
        <v>Reg2008Non-Hodgkin lymphoma - C82-C85FemaleMāori</v>
      </c>
      <c r="B4218" s="42" t="s">
        <v>2</v>
      </c>
      <c r="C4218" s="43">
        <v>2008</v>
      </c>
      <c r="D4218" s="42" t="s">
        <v>290</v>
      </c>
      <c r="E4218" s="42" t="s">
        <v>4</v>
      </c>
      <c r="F4218" s="42" t="s">
        <v>10</v>
      </c>
      <c r="G4218" s="43">
        <v>22</v>
      </c>
      <c r="H4218" s="193">
        <v>9.8000000000000007</v>
      </c>
    </row>
    <row r="4219" spans="1:8" x14ac:dyDescent="0.25">
      <c r="A4219" s="25" t="str">
        <f t="shared" si="68"/>
        <v>Reg2008Non-Hodgkin lymphoma - C82-C85FemaleNon-Māori</v>
      </c>
      <c r="B4219" s="42" t="s">
        <v>2</v>
      </c>
      <c r="C4219" s="43">
        <v>2008</v>
      </c>
      <c r="D4219" s="42" t="s">
        <v>290</v>
      </c>
      <c r="E4219" s="42" t="s">
        <v>4</v>
      </c>
      <c r="F4219" s="42" t="s">
        <v>11</v>
      </c>
      <c r="G4219" s="43">
        <v>329</v>
      </c>
      <c r="H4219" s="193">
        <v>11.6</v>
      </c>
    </row>
    <row r="4220" spans="1:8" x14ac:dyDescent="0.25">
      <c r="A4220" s="25" t="str">
        <f t="shared" si="68"/>
        <v>Reg2008Non-Hodgkin lymphoma - C82-C85MaleAllEth</v>
      </c>
      <c r="B4220" s="42" t="s">
        <v>2</v>
      </c>
      <c r="C4220" s="43">
        <v>2008</v>
      </c>
      <c r="D4220" s="42" t="s">
        <v>290</v>
      </c>
      <c r="E4220" s="42" t="s">
        <v>5</v>
      </c>
      <c r="F4220" s="42" t="s">
        <v>12</v>
      </c>
      <c r="G4220" s="43">
        <v>418</v>
      </c>
      <c r="H4220" s="193">
        <v>15.5</v>
      </c>
    </row>
    <row r="4221" spans="1:8" x14ac:dyDescent="0.25">
      <c r="A4221" s="25" t="str">
        <f t="shared" si="68"/>
        <v>Reg2008Non-Hodgkin lymphoma - C82-C85MaleMāori</v>
      </c>
      <c r="B4221" s="42" t="s">
        <v>2</v>
      </c>
      <c r="C4221" s="43">
        <v>2008</v>
      </c>
      <c r="D4221" s="42" t="s">
        <v>290</v>
      </c>
      <c r="E4221" s="42" t="s">
        <v>5</v>
      </c>
      <c r="F4221" s="42" t="s">
        <v>10</v>
      </c>
      <c r="G4221" s="43">
        <v>28</v>
      </c>
      <c r="H4221" s="193">
        <v>13.5</v>
      </c>
    </row>
    <row r="4222" spans="1:8" x14ac:dyDescent="0.25">
      <c r="A4222" s="25" t="str">
        <f t="shared" si="68"/>
        <v>Reg2008Non-Hodgkin lymphoma - C82-C85MaleNon-Māori</v>
      </c>
      <c r="B4222" s="42" t="s">
        <v>2</v>
      </c>
      <c r="C4222" s="43">
        <v>2008</v>
      </c>
      <c r="D4222" s="42" t="s">
        <v>290</v>
      </c>
      <c r="E4222" s="42" t="s">
        <v>5</v>
      </c>
      <c r="F4222" s="42" t="s">
        <v>11</v>
      </c>
      <c r="G4222" s="43">
        <v>390</v>
      </c>
      <c r="H4222" s="193">
        <v>15.7</v>
      </c>
    </row>
    <row r="4223" spans="1:8" x14ac:dyDescent="0.25">
      <c r="A4223" s="25" t="str">
        <f t="shared" si="68"/>
        <v>Reg2008Immunoproliferative cancers - C88AllSexAllEth</v>
      </c>
      <c r="B4223" s="42" t="s">
        <v>2</v>
      </c>
      <c r="C4223" s="43">
        <v>2008</v>
      </c>
      <c r="D4223" s="42" t="s">
        <v>291</v>
      </c>
      <c r="E4223" s="42" t="s">
        <v>3</v>
      </c>
      <c r="F4223" s="42" t="s">
        <v>12</v>
      </c>
      <c r="G4223" s="43">
        <v>32</v>
      </c>
      <c r="H4223" s="193">
        <v>0.5</v>
      </c>
    </row>
    <row r="4224" spans="1:8" x14ac:dyDescent="0.25">
      <c r="A4224" s="25" t="str">
        <f t="shared" si="68"/>
        <v>Reg2008Immunoproliferative cancers - C88AllSexMāori</v>
      </c>
      <c r="B4224" s="42" t="s">
        <v>2</v>
      </c>
      <c r="C4224" s="43">
        <v>2008</v>
      </c>
      <c r="D4224" s="42" t="s">
        <v>291</v>
      </c>
      <c r="E4224" s="42" t="s">
        <v>3</v>
      </c>
      <c r="F4224" s="42" t="s">
        <v>10</v>
      </c>
      <c r="G4224" s="43">
        <v>1</v>
      </c>
      <c r="H4224" s="193">
        <v>0.2</v>
      </c>
    </row>
    <row r="4225" spans="1:8" x14ac:dyDescent="0.25">
      <c r="A4225" s="25" t="str">
        <f t="shared" si="68"/>
        <v>Reg2008Immunoproliferative cancers - C88AllSexNon-Māori</v>
      </c>
      <c r="B4225" s="42" t="s">
        <v>2</v>
      </c>
      <c r="C4225" s="43">
        <v>2008</v>
      </c>
      <c r="D4225" s="42" t="s">
        <v>291</v>
      </c>
      <c r="E4225" s="42" t="s">
        <v>3</v>
      </c>
      <c r="F4225" s="42" t="s">
        <v>11</v>
      </c>
      <c r="G4225" s="43">
        <v>31</v>
      </c>
      <c r="H4225" s="193">
        <v>0.5</v>
      </c>
    </row>
    <row r="4226" spans="1:8" x14ac:dyDescent="0.25">
      <c r="A4226" s="25" t="str">
        <f t="shared" si="68"/>
        <v>Reg2008Immunoproliferative cancers - C88FemaleAllEth</v>
      </c>
      <c r="B4226" s="42" t="s">
        <v>2</v>
      </c>
      <c r="C4226" s="43">
        <v>2008</v>
      </c>
      <c r="D4226" s="42" t="s">
        <v>291</v>
      </c>
      <c r="E4226" s="42" t="s">
        <v>4</v>
      </c>
      <c r="F4226" s="42" t="s">
        <v>12</v>
      </c>
      <c r="G4226" s="43">
        <v>10</v>
      </c>
      <c r="H4226" s="193">
        <v>0.3</v>
      </c>
    </row>
    <row r="4227" spans="1:8" x14ac:dyDescent="0.25">
      <c r="A4227" s="25" t="str">
        <f t="shared" si="68"/>
        <v>Reg2008Immunoproliferative cancers - C88FemaleMāori</v>
      </c>
      <c r="B4227" s="42" t="s">
        <v>2</v>
      </c>
      <c r="C4227" s="43">
        <v>2008</v>
      </c>
      <c r="D4227" s="42" t="s">
        <v>291</v>
      </c>
      <c r="E4227" s="42" t="s">
        <v>4</v>
      </c>
      <c r="F4227" s="42" t="s">
        <v>10</v>
      </c>
      <c r="G4227" s="43">
        <v>0</v>
      </c>
      <c r="H4227" s="193">
        <v>0</v>
      </c>
    </row>
    <row r="4228" spans="1:8" x14ac:dyDescent="0.25">
      <c r="A4228" s="25" t="str">
        <f t="shared" si="68"/>
        <v>Reg2008Immunoproliferative cancers - C88FemaleNon-Māori</v>
      </c>
      <c r="B4228" s="42" t="s">
        <v>2</v>
      </c>
      <c r="C4228" s="43">
        <v>2008</v>
      </c>
      <c r="D4228" s="42" t="s">
        <v>291</v>
      </c>
      <c r="E4228" s="42" t="s">
        <v>4</v>
      </c>
      <c r="F4228" s="42" t="s">
        <v>11</v>
      </c>
      <c r="G4228" s="43">
        <v>10</v>
      </c>
      <c r="H4228" s="193">
        <v>0.3</v>
      </c>
    </row>
    <row r="4229" spans="1:8" x14ac:dyDescent="0.25">
      <c r="A4229" s="25" t="str">
        <f t="shared" si="68"/>
        <v>Reg2008Immunoproliferative cancers - C88MaleAllEth</v>
      </c>
      <c r="B4229" s="42" t="s">
        <v>2</v>
      </c>
      <c r="C4229" s="43">
        <v>2008</v>
      </c>
      <c r="D4229" s="42" t="s">
        <v>291</v>
      </c>
      <c r="E4229" s="42" t="s">
        <v>5</v>
      </c>
      <c r="F4229" s="42" t="s">
        <v>12</v>
      </c>
      <c r="G4229" s="43">
        <v>22</v>
      </c>
      <c r="H4229" s="193">
        <v>0.8</v>
      </c>
    </row>
    <row r="4230" spans="1:8" x14ac:dyDescent="0.25">
      <c r="A4230" s="25" t="str">
        <f t="shared" si="68"/>
        <v>Reg2008Immunoproliferative cancers - C88MaleMāori</v>
      </c>
      <c r="B4230" s="42" t="s">
        <v>2</v>
      </c>
      <c r="C4230" s="43">
        <v>2008</v>
      </c>
      <c r="D4230" s="42" t="s">
        <v>291</v>
      </c>
      <c r="E4230" s="42" t="s">
        <v>5</v>
      </c>
      <c r="F4230" s="42" t="s">
        <v>10</v>
      </c>
      <c r="G4230" s="43">
        <v>1</v>
      </c>
      <c r="H4230" s="193">
        <v>0.5</v>
      </c>
    </row>
    <row r="4231" spans="1:8" x14ac:dyDescent="0.25">
      <c r="A4231" s="25" t="str">
        <f t="shared" si="68"/>
        <v>Reg2008Immunoproliferative cancers - C88MaleNon-Māori</v>
      </c>
      <c r="B4231" s="42" t="s">
        <v>2</v>
      </c>
      <c r="C4231" s="43">
        <v>2008</v>
      </c>
      <c r="D4231" s="42" t="s">
        <v>291</v>
      </c>
      <c r="E4231" s="42" t="s">
        <v>5</v>
      </c>
      <c r="F4231" s="42" t="s">
        <v>11</v>
      </c>
      <c r="G4231" s="43">
        <v>21</v>
      </c>
      <c r="H4231" s="193">
        <v>0.8</v>
      </c>
    </row>
    <row r="4232" spans="1:8" x14ac:dyDescent="0.25">
      <c r="A4232" s="25" t="str">
        <f t="shared" si="68"/>
        <v>Reg2008Myeloma - C90AllSexAllEth</v>
      </c>
      <c r="B4232" s="42" t="s">
        <v>2</v>
      </c>
      <c r="C4232" s="43">
        <v>2008</v>
      </c>
      <c r="D4232" s="42" t="s">
        <v>292</v>
      </c>
      <c r="E4232" s="42" t="s">
        <v>3</v>
      </c>
      <c r="F4232" s="42" t="s">
        <v>12</v>
      </c>
      <c r="G4232" s="43">
        <v>263</v>
      </c>
      <c r="H4232" s="193">
        <v>4.2</v>
      </c>
    </row>
    <row r="4233" spans="1:8" x14ac:dyDescent="0.25">
      <c r="A4233" s="25" t="str">
        <f t="shared" si="68"/>
        <v>Reg2008Myeloma - C90AllSexMāori</v>
      </c>
      <c r="B4233" s="42" t="s">
        <v>2</v>
      </c>
      <c r="C4233" s="43">
        <v>2008</v>
      </c>
      <c r="D4233" s="42" t="s">
        <v>292</v>
      </c>
      <c r="E4233" s="42" t="s">
        <v>3</v>
      </c>
      <c r="F4233" s="42" t="s">
        <v>10</v>
      </c>
      <c r="G4233" s="43">
        <v>29</v>
      </c>
      <c r="H4233" s="193">
        <v>7</v>
      </c>
    </row>
    <row r="4234" spans="1:8" x14ac:dyDescent="0.25">
      <c r="A4234" s="25" t="str">
        <f t="shared" si="68"/>
        <v>Reg2008Myeloma - C90AllSexNon-Māori</v>
      </c>
      <c r="B4234" s="42" t="s">
        <v>2</v>
      </c>
      <c r="C4234" s="43">
        <v>2008</v>
      </c>
      <c r="D4234" s="42" t="s">
        <v>292</v>
      </c>
      <c r="E4234" s="42" t="s">
        <v>3</v>
      </c>
      <c r="F4234" s="42" t="s">
        <v>11</v>
      </c>
      <c r="G4234" s="43">
        <v>234</v>
      </c>
      <c r="H4234" s="193">
        <v>4</v>
      </c>
    </row>
    <row r="4235" spans="1:8" x14ac:dyDescent="0.25">
      <c r="A4235" s="25" t="str">
        <f t="shared" si="68"/>
        <v>Reg2008Myeloma - C90FemaleAllEth</v>
      </c>
      <c r="B4235" s="42" t="s">
        <v>2</v>
      </c>
      <c r="C4235" s="43">
        <v>2008</v>
      </c>
      <c r="D4235" s="42" t="s">
        <v>292</v>
      </c>
      <c r="E4235" s="42" t="s">
        <v>4</v>
      </c>
      <c r="F4235" s="42" t="s">
        <v>12</v>
      </c>
      <c r="G4235" s="43">
        <v>121</v>
      </c>
      <c r="H4235" s="193">
        <v>3.5</v>
      </c>
    </row>
    <row r="4236" spans="1:8" x14ac:dyDescent="0.25">
      <c r="A4236" s="25" t="str">
        <f t="shared" si="68"/>
        <v>Reg2008Myeloma - C90FemaleMāori</v>
      </c>
      <c r="B4236" s="42" t="s">
        <v>2</v>
      </c>
      <c r="C4236" s="43">
        <v>2008</v>
      </c>
      <c r="D4236" s="42" t="s">
        <v>292</v>
      </c>
      <c r="E4236" s="42" t="s">
        <v>4</v>
      </c>
      <c r="F4236" s="42" t="s">
        <v>10</v>
      </c>
      <c r="G4236" s="43">
        <v>16</v>
      </c>
      <c r="H4236" s="193">
        <v>7.2</v>
      </c>
    </row>
    <row r="4237" spans="1:8" x14ac:dyDescent="0.25">
      <c r="A4237" s="25" t="str">
        <f t="shared" si="68"/>
        <v>Reg2008Myeloma - C90FemaleNon-Māori</v>
      </c>
      <c r="B4237" s="42" t="s">
        <v>2</v>
      </c>
      <c r="C4237" s="43">
        <v>2008</v>
      </c>
      <c r="D4237" s="42" t="s">
        <v>292</v>
      </c>
      <c r="E4237" s="42" t="s">
        <v>4</v>
      </c>
      <c r="F4237" s="42" t="s">
        <v>11</v>
      </c>
      <c r="G4237" s="43">
        <v>105</v>
      </c>
      <c r="H4237" s="193">
        <v>3.2</v>
      </c>
    </row>
    <row r="4238" spans="1:8" x14ac:dyDescent="0.25">
      <c r="A4238" s="25" t="str">
        <f t="shared" si="68"/>
        <v>Reg2008Myeloma - C90MaleAllEth</v>
      </c>
      <c r="B4238" s="42" t="s">
        <v>2</v>
      </c>
      <c r="C4238" s="43">
        <v>2008</v>
      </c>
      <c r="D4238" s="42" t="s">
        <v>292</v>
      </c>
      <c r="E4238" s="42" t="s">
        <v>5</v>
      </c>
      <c r="F4238" s="42" t="s">
        <v>12</v>
      </c>
      <c r="G4238" s="43">
        <v>142</v>
      </c>
      <c r="H4238" s="193">
        <v>5</v>
      </c>
    </row>
    <row r="4239" spans="1:8" x14ac:dyDescent="0.25">
      <c r="A4239" s="25" t="str">
        <f t="shared" si="68"/>
        <v>Reg2008Myeloma - C90MaleMāori</v>
      </c>
      <c r="B4239" s="42" t="s">
        <v>2</v>
      </c>
      <c r="C4239" s="43">
        <v>2008</v>
      </c>
      <c r="D4239" s="42" t="s">
        <v>292</v>
      </c>
      <c r="E4239" s="42" t="s">
        <v>5</v>
      </c>
      <c r="F4239" s="42" t="s">
        <v>10</v>
      </c>
      <c r="G4239" s="43">
        <v>13</v>
      </c>
      <c r="H4239" s="193">
        <v>6.5</v>
      </c>
    </row>
    <row r="4240" spans="1:8" x14ac:dyDescent="0.25">
      <c r="A4240" s="25" t="str">
        <f t="shared" si="68"/>
        <v>Reg2008Myeloma - C90MaleNon-Māori</v>
      </c>
      <c r="B4240" s="42" t="s">
        <v>2</v>
      </c>
      <c r="C4240" s="43">
        <v>2008</v>
      </c>
      <c r="D4240" s="42" t="s">
        <v>292</v>
      </c>
      <c r="E4240" s="42" t="s">
        <v>5</v>
      </c>
      <c r="F4240" s="42" t="s">
        <v>11</v>
      </c>
      <c r="G4240" s="43">
        <v>129</v>
      </c>
      <c r="H4240" s="193">
        <v>4.9000000000000004</v>
      </c>
    </row>
    <row r="4241" spans="1:8" x14ac:dyDescent="0.25">
      <c r="A4241" s="25" t="str">
        <f t="shared" si="68"/>
        <v>Reg2008Leukaemia - C91-C95AllSexAllEth</v>
      </c>
      <c r="B4241" s="42" t="s">
        <v>2</v>
      </c>
      <c r="C4241" s="43">
        <v>2008</v>
      </c>
      <c r="D4241" s="42" t="s">
        <v>26</v>
      </c>
      <c r="E4241" s="42" t="s">
        <v>3</v>
      </c>
      <c r="F4241" s="42" t="s">
        <v>12</v>
      </c>
      <c r="G4241" s="43">
        <v>591</v>
      </c>
      <c r="H4241" s="193">
        <v>10.7</v>
      </c>
    </row>
    <row r="4242" spans="1:8" x14ac:dyDescent="0.25">
      <c r="A4242" s="25" t="str">
        <f t="shared" si="68"/>
        <v>Reg2008Leukaemia - C91-C95AllSexMāori</v>
      </c>
      <c r="B4242" s="42" t="s">
        <v>2</v>
      </c>
      <c r="C4242" s="43">
        <v>2008</v>
      </c>
      <c r="D4242" s="42" t="s">
        <v>26</v>
      </c>
      <c r="E4242" s="42" t="s">
        <v>3</v>
      </c>
      <c r="F4242" s="42" t="s">
        <v>10</v>
      </c>
      <c r="G4242" s="43">
        <v>71</v>
      </c>
      <c r="H4242" s="193">
        <v>13.3</v>
      </c>
    </row>
    <row r="4243" spans="1:8" x14ac:dyDescent="0.25">
      <c r="A4243" s="25" t="str">
        <f t="shared" si="68"/>
        <v>Reg2008Leukaemia - C91-C95AllSexNon-Māori</v>
      </c>
      <c r="B4243" s="42" t="s">
        <v>2</v>
      </c>
      <c r="C4243" s="43">
        <v>2008</v>
      </c>
      <c r="D4243" s="42" t="s">
        <v>26</v>
      </c>
      <c r="E4243" s="42" t="s">
        <v>3</v>
      </c>
      <c r="F4243" s="42" t="s">
        <v>11</v>
      </c>
      <c r="G4243" s="43">
        <v>520</v>
      </c>
      <c r="H4243" s="193">
        <v>10.199999999999999</v>
      </c>
    </row>
    <row r="4244" spans="1:8" x14ac:dyDescent="0.25">
      <c r="A4244" s="25" t="str">
        <f t="shared" si="68"/>
        <v>Reg2008Leukaemia - C91-C95FemaleAllEth</v>
      </c>
      <c r="B4244" s="42" t="s">
        <v>2</v>
      </c>
      <c r="C4244" s="43">
        <v>2008</v>
      </c>
      <c r="D4244" s="42" t="s">
        <v>26</v>
      </c>
      <c r="E4244" s="42" t="s">
        <v>4</v>
      </c>
      <c r="F4244" s="42" t="s">
        <v>12</v>
      </c>
      <c r="G4244" s="43">
        <v>251</v>
      </c>
      <c r="H4244" s="193">
        <v>8.6999999999999993</v>
      </c>
    </row>
    <row r="4245" spans="1:8" x14ac:dyDescent="0.25">
      <c r="A4245" s="25" t="str">
        <f t="shared" si="68"/>
        <v>Reg2008Leukaemia - C91-C95FemaleMāori</v>
      </c>
      <c r="B4245" s="42" t="s">
        <v>2</v>
      </c>
      <c r="C4245" s="43">
        <v>2008</v>
      </c>
      <c r="D4245" s="42" t="s">
        <v>26</v>
      </c>
      <c r="E4245" s="42" t="s">
        <v>4</v>
      </c>
      <c r="F4245" s="42" t="s">
        <v>10</v>
      </c>
      <c r="G4245" s="43">
        <v>28</v>
      </c>
      <c r="H4245" s="193">
        <v>9.6</v>
      </c>
    </row>
    <row r="4246" spans="1:8" x14ac:dyDescent="0.25">
      <c r="A4246" s="25" t="str">
        <f t="shared" si="68"/>
        <v>Reg2008Leukaemia - C91-C95FemaleNon-Māori</v>
      </c>
      <c r="B4246" s="42" t="s">
        <v>2</v>
      </c>
      <c r="C4246" s="43">
        <v>2008</v>
      </c>
      <c r="D4246" s="42" t="s">
        <v>26</v>
      </c>
      <c r="E4246" s="42" t="s">
        <v>4</v>
      </c>
      <c r="F4246" s="42" t="s">
        <v>11</v>
      </c>
      <c r="G4246" s="43">
        <v>223</v>
      </c>
      <c r="H4246" s="193">
        <v>8.5</v>
      </c>
    </row>
    <row r="4247" spans="1:8" x14ac:dyDescent="0.25">
      <c r="A4247" s="25" t="str">
        <f t="shared" si="68"/>
        <v>Reg2008Leukaemia - C91-C95MaleAllEth</v>
      </c>
      <c r="B4247" s="42" t="s">
        <v>2</v>
      </c>
      <c r="C4247" s="43">
        <v>2008</v>
      </c>
      <c r="D4247" s="42" t="s">
        <v>26</v>
      </c>
      <c r="E4247" s="42" t="s">
        <v>5</v>
      </c>
      <c r="F4247" s="42" t="s">
        <v>12</v>
      </c>
      <c r="G4247" s="43">
        <v>340</v>
      </c>
      <c r="H4247" s="193">
        <v>13</v>
      </c>
    </row>
    <row r="4248" spans="1:8" x14ac:dyDescent="0.25">
      <c r="A4248" s="25" t="str">
        <f t="shared" si="68"/>
        <v>Reg2008Leukaemia - C91-C95MaleMāori</v>
      </c>
      <c r="B4248" s="42" t="s">
        <v>2</v>
      </c>
      <c r="C4248" s="43">
        <v>2008</v>
      </c>
      <c r="D4248" s="42" t="s">
        <v>26</v>
      </c>
      <c r="E4248" s="42" t="s">
        <v>5</v>
      </c>
      <c r="F4248" s="42" t="s">
        <v>10</v>
      </c>
      <c r="G4248" s="43">
        <v>43</v>
      </c>
      <c r="H4248" s="193">
        <v>17.8</v>
      </c>
    </row>
    <row r="4249" spans="1:8" x14ac:dyDescent="0.25">
      <c r="A4249" s="25" t="str">
        <f t="shared" si="68"/>
        <v>Reg2008Leukaemia - C91-C95MaleNon-Māori</v>
      </c>
      <c r="B4249" s="42" t="s">
        <v>2</v>
      </c>
      <c r="C4249" s="43">
        <v>2008</v>
      </c>
      <c r="D4249" s="42" t="s">
        <v>26</v>
      </c>
      <c r="E4249" s="42" t="s">
        <v>5</v>
      </c>
      <c r="F4249" s="42" t="s">
        <v>11</v>
      </c>
      <c r="G4249" s="43">
        <v>297</v>
      </c>
      <c r="H4249" s="193">
        <v>12.4</v>
      </c>
    </row>
    <row r="4250" spans="1:8" x14ac:dyDescent="0.25">
      <c r="A4250" s="25" t="str">
        <f t="shared" si="68"/>
        <v>Reg2008Other lymphoid, haematopoietic and related tissue - C96AllSexAllEth</v>
      </c>
      <c r="B4250" s="42" t="s">
        <v>2</v>
      </c>
      <c r="C4250" s="43">
        <v>2008</v>
      </c>
      <c r="D4250" s="42" t="s">
        <v>293</v>
      </c>
      <c r="E4250" s="42" t="s">
        <v>3</v>
      </c>
      <c r="F4250" s="42" t="s">
        <v>12</v>
      </c>
      <c r="G4250" s="43">
        <v>2</v>
      </c>
      <c r="H4250" s="193">
        <v>0</v>
      </c>
    </row>
    <row r="4251" spans="1:8" x14ac:dyDescent="0.25">
      <c r="A4251" s="25" t="str">
        <f t="shared" si="68"/>
        <v>Reg2008Other lymphoid, haematopoietic and related tissue - C96AllSexMāori</v>
      </c>
      <c r="B4251" s="42" t="s">
        <v>2</v>
      </c>
      <c r="C4251" s="43">
        <v>2008</v>
      </c>
      <c r="D4251" s="42" t="s">
        <v>293</v>
      </c>
      <c r="E4251" s="42" t="s">
        <v>3</v>
      </c>
      <c r="F4251" s="42" t="s">
        <v>10</v>
      </c>
      <c r="G4251" s="43">
        <v>0</v>
      </c>
      <c r="H4251" s="193">
        <v>0</v>
      </c>
    </row>
    <row r="4252" spans="1:8" x14ac:dyDescent="0.25">
      <c r="A4252" s="25" t="str">
        <f t="shared" si="68"/>
        <v>Reg2008Other lymphoid, haematopoietic and related tissue - C96AllSexNon-Māori</v>
      </c>
      <c r="B4252" s="42" t="s">
        <v>2</v>
      </c>
      <c r="C4252" s="43">
        <v>2008</v>
      </c>
      <c r="D4252" s="42" t="s">
        <v>293</v>
      </c>
      <c r="E4252" s="42" t="s">
        <v>3</v>
      </c>
      <c r="F4252" s="42" t="s">
        <v>11</v>
      </c>
      <c r="G4252" s="43">
        <v>2</v>
      </c>
      <c r="H4252" s="193">
        <v>0</v>
      </c>
    </row>
    <row r="4253" spans="1:8" x14ac:dyDescent="0.25">
      <c r="A4253" s="25" t="str">
        <f t="shared" si="68"/>
        <v>Reg2008Other lymphoid, haematopoietic and related tissue - C96FemaleAllEth</v>
      </c>
      <c r="B4253" s="42" t="s">
        <v>2</v>
      </c>
      <c r="C4253" s="43">
        <v>2008</v>
      </c>
      <c r="D4253" s="42" t="s">
        <v>293</v>
      </c>
      <c r="E4253" s="42" t="s">
        <v>4</v>
      </c>
      <c r="F4253" s="42" t="s">
        <v>12</v>
      </c>
      <c r="G4253" s="43">
        <v>1</v>
      </c>
      <c r="H4253" s="193">
        <v>0</v>
      </c>
    </row>
    <row r="4254" spans="1:8" x14ac:dyDescent="0.25">
      <c r="A4254" s="25" t="str">
        <f t="shared" si="68"/>
        <v>Reg2008Other lymphoid, haematopoietic and related tissue - C96FemaleMāori</v>
      </c>
      <c r="B4254" s="42" t="s">
        <v>2</v>
      </c>
      <c r="C4254" s="43">
        <v>2008</v>
      </c>
      <c r="D4254" s="42" t="s">
        <v>293</v>
      </c>
      <c r="E4254" s="42" t="s">
        <v>4</v>
      </c>
      <c r="F4254" s="42" t="s">
        <v>10</v>
      </c>
      <c r="G4254" s="43">
        <v>0</v>
      </c>
      <c r="H4254" s="193">
        <v>0</v>
      </c>
    </row>
    <row r="4255" spans="1:8" x14ac:dyDescent="0.25">
      <c r="A4255" s="25" t="str">
        <f t="shared" si="68"/>
        <v>Reg2008Other lymphoid, haematopoietic and related tissue - C96FemaleNon-Māori</v>
      </c>
      <c r="B4255" s="42" t="s">
        <v>2</v>
      </c>
      <c r="C4255" s="43">
        <v>2008</v>
      </c>
      <c r="D4255" s="42" t="s">
        <v>293</v>
      </c>
      <c r="E4255" s="42" t="s">
        <v>4</v>
      </c>
      <c r="F4255" s="42" t="s">
        <v>11</v>
      </c>
      <c r="G4255" s="43">
        <v>1</v>
      </c>
      <c r="H4255" s="193">
        <v>0</v>
      </c>
    </row>
    <row r="4256" spans="1:8" x14ac:dyDescent="0.25">
      <c r="A4256" s="25" t="str">
        <f t="shared" si="68"/>
        <v>Reg2008Other lymphoid, haematopoietic and related tissue - C96MaleAllEth</v>
      </c>
      <c r="B4256" s="42" t="s">
        <v>2</v>
      </c>
      <c r="C4256" s="43">
        <v>2008</v>
      </c>
      <c r="D4256" s="42" t="s">
        <v>293</v>
      </c>
      <c r="E4256" s="42" t="s">
        <v>5</v>
      </c>
      <c r="F4256" s="42" t="s">
        <v>12</v>
      </c>
      <c r="G4256" s="43">
        <v>1</v>
      </c>
      <c r="H4256" s="193">
        <v>0</v>
      </c>
    </row>
    <row r="4257" spans="1:8" x14ac:dyDescent="0.25">
      <c r="A4257" s="25" t="str">
        <f t="shared" si="68"/>
        <v>Reg2008Other lymphoid, haematopoietic and related tissue - C96MaleMāori</v>
      </c>
      <c r="B4257" s="42" t="s">
        <v>2</v>
      </c>
      <c r="C4257" s="43">
        <v>2008</v>
      </c>
      <c r="D4257" s="42" t="s">
        <v>293</v>
      </c>
      <c r="E4257" s="42" t="s">
        <v>5</v>
      </c>
      <c r="F4257" s="42" t="s">
        <v>10</v>
      </c>
      <c r="G4257" s="43">
        <v>0</v>
      </c>
      <c r="H4257" s="193">
        <v>0</v>
      </c>
    </row>
    <row r="4258" spans="1:8" x14ac:dyDescent="0.25">
      <c r="A4258" s="25" t="str">
        <f t="shared" si="68"/>
        <v>Reg2008Other lymphoid, haematopoietic and related tissue - C96MaleNon-Māori</v>
      </c>
      <c r="B4258" s="42" t="s">
        <v>2</v>
      </c>
      <c r="C4258" s="43">
        <v>2008</v>
      </c>
      <c r="D4258" s="42" t="s">
        <v>293</v>
      </c>
      <c r="E4258" s="42" t="s">
        <v>5</v>
      </c>
      <c r="F4258" s="42" t="s">
        <v>11</v>
      </c>
      <c r="G4258" s="43">
        <v>1</v>
      </c>
      <c r="H4258" s="193">
        <v>0</v>
      </c>
    </row>
    <row r="4259" spans="1:8" x14ac:dyDescent="0.25">
      <c r="A4259" s="25" t="str">
        <f t="shared" si="68"/>
        <v>Reg2008Polycythemia vera - D45AllSexAllEth</v>
      </c>
      <c r="B4259" s="42" t="s">
        <v>2</v>
      </c>
      <c r="C4259" s="43">
        <v>2008</v>
      </c>
      <c r="D4259" s="42" t="s">
        <v>294</v>
      </c>
      <c r="E4259" s="42" t="s">
        <v>3</v>
      </c>
      <c r="F4259" s="42" t="s">
        <v>12</v>
      </c>
      <c r="G4259" s="43">
        <v>59</v>
      </c>
      <c r="H4259" s="193">
        <v>0.9</v>
      </c>
    </row>
    <row r="4260" spans="1:8" x14ac:dyDescent="0.25">
      <c r="A4260" s="25" t="str">
        <f t="shared" si="68"/>
        <v>Reg2008Polycythemia vera - D45AllSexMāori</v>
      </c>
      <c r="B4260" s="42" t="s">
        <v>2</v>
      </c>
      <c r="C4260" s="43">
        <v>2008</v>
      </c>
      <c r="D4260" s="42" t="s">
        <v>294</v>
      </c>
      <c r="E4260" s="42" t="s">
        <v>3</v>
      </c>
      <c r="F4260" s="42" t="s">
        <v>10</v>
      </c>
      <c r="G4260" s="43">
        <v>9</v>
      </c>
      <c r="H4260" s="193">
        <v>2.2999999999999998</v>
      </c>
    </row>
    <row r="4261" spans="1:8" x14ac:dyDescent="0.25">
      <c r="A4261" s="25" t="str">
        <f t="shared" si="68"/>
        <v>Reg2008Polycythemia vera - D45AllSexNon-Māori</v>
      </c>
      <c r="B4261" s="42" t="s">
        <v>2</v>
      </c>
      <c r="C4261" s="43">
        <v>2008</v>
      </c>
      <c r="D4261" s="42" t="s">
        <v>294</v>
      </c>
      <c r="E4261" s="42" t="s">
        <v>3</v>
      </c>
      <c r="F4261" s="42" t="s">
        <v>11</v>
      </c>
      <c r="G4261" s="43">
        <v>50</v>
      </c>
      <c r="H4261" s="193">
        <v>0.8</v>
      </c>
    </row>
    <row r="4262" spans="1:8" x14ac:dyDescent="0.25">
      <c r="A4262" s="25" t="str">
        <f t="shared" si="68"/>
        <v>Reg2008Polycythemia vera - D45FemaleAllEth</v>
      </c>
      <c r="B4262" s="42" t="s">
        <v>2</v>
      </c>
      <c r="C4262" s="43">
        <v>2008</v>
      </c>
      <c r="D4262" s="42" t="s">
        <v>294</v>
      </c>
      <c r="E4262" s="42" t="s">
        <v>4</v>
      </c>
      <c r="F4262" s="42" t="s">
        <v>12</v>
      </c>
      <c r="G4262" s="43">
        <v>24</v>
      </c>
      <c r="H4262" s="193">
        <v>0.7</v>
      </c>
    </row>
    <row r="4263" spans="1:8" x14ac:dyDescent="0.25">
      <c r="A4263" s="25" t="str">
        <f t="shared" ref="A4263:A4326" si="69">B4263&amp;C4263&amp;D4263&amp;E4263&amp;F4263</f>
        <v>Reg2008Polycythemia vera - D45FemaleMāori</v>
      </c>
      <c r="B4263" s="42" t="s">
        <v>2</v>
      </c>
      <c r="C4263" s="43">
        <v>2008</v>
      </c>
      <c r="D4263" s="42" t="s">
        <v>294</v>
      </c>
      <c r="E4263" s="42" t="s">
        <v>4</v>
      </c>
      <c r="F4263" s="42" t="s">
        <v>10</v>
      </c>
      <c r="G4263" s="43">
        <v>7</v>
      </c>
      <c r="H4263" s="193">
        <v>3.4</v>
      </c>
    </row>
    <row r="4264" spans="1:8" x14ac:dyDescent="0.25">
      <c r="A4264" s="25" t="str">
        <f t="shared" si="69"/>
        <v>Reg2008Polycythemia vera - D45FemaleNon-Māori</v>
      </c>
      <c r="B4264" s="42" t="s">
        <v>2</v>
      </c>
      <c r="C4264" s="43">
        <v>2008</v>
      </c>
      <c r="D4264" s="42" t="s">
        <v>294</v>
      </c>
      <c r="E4264" s="42" t="s">
        <v>4</v>
      </c>
      <c r="F4264" s="42" t="s">
        <v>11</v>
      </c>
      <c r="G4264" s="43">
        <v>17</v>
      </c>
      <c r="H4264" s="193">
        <v>0.5</v>
      </c>
    </row>
    <row r="4265" spans="1:8" x14ac:dyDescent="0.25">
      <c r="A4265" s="25" t="str">
        <f t="shared" si="69"/>
        <v>Reg2008Polycythemia vera - D45MaleAllEth</v>
      </c>
      <c r="B4265" s="42" t="s">
        <v>2</v>
      </c>
      <c r="C4265" s="43">
        <v>2008</v>
      </c>
      <c r="D4265" s="42" t="s">
        <v>294</v>
      </c>
      <c r="E4265" s="42" t="s">
        <v>5</v>
      </c>
      <c r="F4265" s="42" t="s">
        <v>12</v>
      </c>
      <c r="G4265" s="43">
        <v>35</v>
      </c>
      <c r="H4265" s="193">
        <v>1.2</v>
      </c>
    </row>
    <row r="4266" spans="1:8" x14ac:dyDescent="0.25">
      <c r="A4266" s="25" t="str">
        <f t="shared" si="69"/>
        <v>Reg2008Polycythemia vera - D45MaleMāori</v>
      </c>
      <c r="B4266" s="42" t="s">
        <v>2</v>
      </c>
      <c r="C4266" s="43">
        <v>2008</v>
      </c>
      <c r="D4266" s="42" t="s">
        <v>294</v>
      </c>
      <c r="E4266" s="42" t="s">
        <v>5</v>
      </c>
      <c r="F4266" s="42" t="s">
        <v>10</v>
      </c>
      <c r="G4266" s="43">
        <v>2</v>
      </c>
      <c r="H4266" s="193">
        <v>0.9</v>
      </c>
    </row>
    <row r="4267" spans="1:8" x14ac:dyDescent="0.25">
      <c r="A4267" s="25" t="str">
        <f t="shared" si="69"/>
        <v>Reg2008Polycythemia vera - D45MaleNon-Māori</v>
      </c>
      <c r="B4267" s="42" t="s">
        <v>2</v>
      </c>
      <c r="C4267" s="43">
        <v>2008</v>
      </c>
      <c r="D4267" s="42" t="s">
        <v>294</v>
      </c>
      <c r="E4267" s="42" t="s">
        <v>5</v>
      </c>
      <c r="F4267" s="42" t="s">
        <v>11</v>
      </c>
      <c r="G4267" s="43">
        <v>33</v>
      </c>
      <c r="H4267" s="193">
        <v>1.2</v>
      </c>
    </row>
    <row r="4268" spans="1:8" x14ac:dyDescent="0.25">
      <c r="A4268" s="25" t="str">
        <f t="shared" si="69"/>
        <v>Reg2008Myelodyplastic syndromes - D46AllSexAllEth</v>
      </c>
      <c r="B4268" s="42" t="s">
        <v>2</v>
      </c>
      <c r="C4268" s="43">
        <v>2008</v>
      </c>
      <c r="D4268" s="42" t="s">
        <v>295</v>
      </c>
      <c r="E4268" s="42" t="s">
        <v>3</v>
      </c>
      <c r="F4268" s="42" t="s">
        <v>12</v>
      </c>
      <c r="G4268" s="43">
        <v>219</v>
      </c>
      <c r="H4268" s="193">
        <v>3.1</v>
      </c>
    </row>
    <row r="4269" spans="1:8" x14ac:dyDescent="0.25">
      <c r="A4269" s="25" t="str">
        <f t="shared" si="69"/>
        <v>Reg2008Myelodyplastic syndromes - D46AllSexMāori</v>
      </c>
      <c r="B4269" s="42" t="s">
        <v>2</v>
      </c>
      <c r="C4269" s="43">
        <v>2008</v>
      </c>
      <c r="D4269" s="42" t="s">
        <v>295</v>
      </c>
      <c r="E4269" s="42" t="s">
        <v>3</v>
      </c>
      <c r="F4269" s="42" t="s">
        <v>10</v>
      </c>
      <c r="G4269" s="43">
        <v>12</v>
      </c>
      <c r="H4269" s="193">
        <v>4.2</v>
      </c>
    </row>
    <row r="4270" spans="1:8" x14ac:dyDescent="0.25">
      <c r="A4270" s="25" t="str">
        <f t="shared" si="69"/>
        <v>Reg2008Myelodyplastic syndromes - D46AllSexNon-Māori</v>
      </c>
      <c r="B4270" s="42" t="s">
        <v>2</v>
      </c>
      <c r="C4270" s="43">
        <v>2008</v>
      </c>
      <c r="D4270" s="42" t="s">
        <v>295</v>
      </c>
      <c r="E4270" s="42" t="s">
        <v>3</v>
      </c>
      <c r="F4270" s="42" t="s">
        <v>11</v>
      </c>
      <c r="G4270" s="43">
        <v>207</v>
      </c>
      <c r="H4270" s="193">
        <v>3.1</v>
      </c>
    </row>
    <row r="4271" spans="1:8" x14ac:dyDescent="0.25">
      <c r="A4271" s="25" t="str">
        <f t="shared" si="69"/>
        <v>Reg2008Myelodyplastic syndromes - D46FemaleAllEth</v>
      </c>
      <c r="B4271" s="42" t="s">
        <v>2</v>
      </c>
      <c r="C4271" s="43">
        <v>2008</v>
      </c>
      <c r="D4271" s="42" t="s">
        <v>295</v>
      </c>
      <c r="E4271" s="42" t="s">
        <v>4</v>
      </c>
      <c r="F4271" s="42" t="s">
        <v>12</v>
      </c>
      <c r="G4271" s="43">
        <v>88</v>
      </c>
      <c r="H4271" s="193">
        <v>2.2000000000000002</v>
      </c>
    </row>
    <row r="4272" spans="1:8" x14ac:dyDescent="0.25">
      <c r="A4272" s="25" t="str">
        <f t="shared" si="69"/>
        <v>Reg2008Myelodyplastic syndromes - D46FemaleMāori</v>
      </c>
      <c r="B4272" s="42" t="s">
        <v>2</v>
      </c>
      <c r="C4272" s="43">
        <v>2008</v>
      </c>
      <c r="D4272" s="42" t="s">
        <v>295</v>
      </c>
      <c r="E4272" s="42" t="s">
        <v>4</v>
      </c>
      <c r="F4272" s="42" t="s">
        <v>10</v>
      </c>
      <c r="G4272" s="43">
        <v>4</v>
      </c>
      <c r="H4272" s="193">
        <v>2.2999999999999998</v>
      </c>
    </row>
    <row r="4273" spans="1:8" x14ac:dyDescent="0.25">
      <c r="A4273" s="25" t="str">
        <f t="shared" si="69"/>
        <v>Reg2008Myelodyplastic syndromes - D46FemaleNon-Māori</v>
      </c>
      <c r="B4273" s="42" t="s">
        <v>2</v>
      </c>
      <c r="C4273" s="43">
        <v>2008</v>
      </c>
      <c r="D4273" s="42" t="s">
        <v>295</v>
      </c>
      <c r="E4273" s="42" t="s">
        <v>4</v>
      </c>
      <c r="F4273" s="42" t="s">
        <v>11</v>
      </c>
      <c r="G4273" s="43">
        <v>84</v>
      </c>
      <c r="H4273" s="193">
        <v>2.2999999999999998</v>
      </c>
    </row>
    <row r="4274" spans="1:8" x14ac:dyDescent="0.25">
      <c r="A4274" s="25" t="str">
        <f t="shared" si="69"/>
        <v>Reg2008Myelodyplastic syndromes - D46MaleAllEth</v>
      </c>
      <c r="B4274" s="42" t="s">
        <v>2</v>
      </c>
      <c r="C4274" s="43">
        <v>2008</v>
      </c>
      <c r="D4274" s="42" t="s">
        <v>295</v>
      </c>
      <c r="E4274" s="42" t="s">
        <v>5</v>
      </c>
      <c r="F4274" s="42" t="s">
        <v>12</v>
      </c>
      <c r="G4274" s="43">
        <v>131</v>
      </c>
      <c r="H4274" s="193">
        <v>4.3</v>
      </c>
    </row>
    <row r="4275" spans="1:8" x14ac:dyDescent="0.25">
      <c r="A4275" s="25" t="str">
        <f t="shared" si="69"/>
        <v>Reg2008Myelodyplastic syndromes - D46MaleMāori</v>
      </c>
      <c r="B4275" s="42" t="s">
        <v>2</v>
      </c>
      <c r="C4275" s="43">
        <v>2008</v>
      </c>
      <c r="D4275" s="42" t="s">
        <v>295</v>
      </c>
      <c r="E4275" s="42" t="s">
        <v>5</v>
      </c>
      <c r="F4275" s="42" t="s">
        <v>10</v>
      </c>
      <c r="G4275" s="43">
        <v>8</v>
      </c>
      <c r="H4275" s="193">
        <v>7.6</v>
      </c>
    </row>
    <row r="4276" spans="1:8" x14ac:dyDescent="0.25">
      <c r="A4276" s="25" t="str">
        <f t="shared" si="69"/>
        <v>Reg2008Myelodyplastic syndromes - D46MaleNon-Māori</v>
      </c>
      <c r="B4276" s="42" t="s">
        <v>2</v>
      </c>
      <c r="C4276" s="43">
        <v>2008</v>
      </c>
      <c r="D4276" s="42" t="s">
        <v>295</v>
      </c>
      <c r="E4276" s="42" t="s">
        <v>5</v>
      </c>
      <c r="F4276" s="42" t="s">
        <v>11</v>
      </c>
      <c r="G4276" s="43">
        <v>123</v>
      </c>
      <c r="H4276" s="193">
        <v>4.3</v>
      </c>
    </row>
    <row r="4277" spans="1:8" x14ac:dyDescent="0.25">
      <c r="A4277" s="25" t="str">
        <f t="shared" si="69"/>
        <v>Reg2008Uncertain behaviour of lymphoid, haematopoietic and related tissue - D47AllSexAllEth</v>
      </c>
      <c r="B4277" s="42" t="s">
        <v>2</v>
      </c>
      <c r="C4277" s="43">
        <v>2008</v>
      </c>
      <c r="D4277" s="42" t="s">
        <v>296</v>
      </c>
      <c r="E4277" s="42" t="s">
        <v>3</v>
      </c>
      <c r="F4277" s="42" t="s">
        <v>12</v>
      </c>
      <c r="G4277" s="43">
        <v>84</v>
      </c>
      <c r="H4277" s="193">
        <v>1.4</v>
      </c>
    </row>
    <row r="4278" spans="1:8" x14ac:dyDescent="0.25">
      <c r="A4278" s="25" t="str">
        <f t="shared" si="69"/>
        <v>Reg2008Uncertain behaviour of lymphoid, haematopoietic and related tissue - D47AllSexMāori</v>
      </c>
      <c r="B4278" s="42" t="s">
        <v>2</v>
      </c>
      <c r="C4278" s="43">
        <v>2008</v>
      </c>
      <c r="D4278" s="42" t="s">
        <v>296</v>
      </c>
      <c r="E4278" s="42" t="s">
        <v>3</v>
      </c>
      <c r="F4278" s="42" t="s">
        <v>10</v>
      </c>
      <c r="G4278" s="43">
        <v>6</v>
      </c>
      <c r="H4278" s="193">
        <v>1.5</v>
      </c>
    </row>
    <row r="4279" spans="1:8" x14ac:dyDescent="0.25">
      <c r="A4279" s="25" t="str">
        <f t="shared" si="69"/>
        <v>Reg2008Uncertain behaviour of lymphoid, haematopoietic and related tissue - D47AllSexNon-Māori</v>
      </c>
      <c r="B4279" s="42" t="s">
        <v>2</v>
      </c>
      <c r="C4279" s="43">
        <v>2008</v>
      </c>
      <c r="D4279" s="42" t="s">
        <v>296</v>
      </c>
      <c r="E4279" s="42" t="s">
        <v>3</v>
      </c>
      <c r="F4279" s="42" t="s">
        <v>11</v>
      </c>
      <c r="G4279" s="43">
        <v>78</v>
      </c>
      <c r="H4279" s="193">
        <v>1.4</v>
      </c>
    </row>
    <row r="4280" spans="1:8" x14ac:dyDescent="0.25">
      <c r="A4280" s="25" t="str">
        <f t="shared" si="69"/>
        <v>Reg2008Uncertain behaviour of lymphoid, haematopoietic and related tissue - D47FemaleAllEth</v>
      </c>
      <c r="B4280" s="42" t="s">
        <v>2</v>
      </c>
      <c r="C4280" s="43">
        <v>2008</v>
      </c>
      <c r="D4280" s="42" t="s">
        <v>296</v>
      </c>
      <c r="E4280" s="42" t="s">
        <v>4</v>
      </c>
      <c r="F4280" s="42" t="s">
        <v>12</v>
      </c>
      <c r="G4280" s="43">
        <v>39</v>
      </c>
      <c r="H4280" s="193">
        <v>1.2</v>
      </c>
    </row>
    <row r="4281" spans="1:8" x14ac:dyDescent="0.25">
      <c r="A4281" s="25" t="str">
        <f t="shared" si="69"/>
        <v>Reg2008Uncertain behaviour of lymphoid, haematopoietic and related tissue - D47FemaleMāori</v>
      </c>
      <c r="B4281" s="42" t="s">
        <v>2</v>
      </c>
      <c r="C4281" s="43">
        <v>2008</v>
      </c>
      <c r="D4281" s="42" t="s">
        <v>296</v>
      </c>
      <c r="E4281" s="42" t="s">
        <v>4</v>
      </c>
      <c r="F4281" s="42" t="s">
        <v>10</v>
      </c>
      <c r="G4281" s="43">
        <v>4</v>
      </c>
      <c r="H4281" s="193">
        <v>1.6</v>
      </c>
    </row>
    <row r="4282" spans="1:8" x14ac:dyDescent="0.25">
      <c r="A4282" s="25" t="str">
        <f t="shared" si="69"/>
        <v>Reg2008Uncertain behaviour of lymphoid, haematopoietic and related tissue - D47FemaleNon-Māori</v>
      </c>
      <c r="B4282" s="42" t="s">
        <v>2</v>
      </c>
      <c r="C4282" s="43">
        <v>2008</v>
      </c>
      <c r="D4282" s="42" t="s">
        <v>296</v>
      </c>
      <c r="E4282" s="42" t="s">
        <v>4</v>
      </c>
      <c r="F4282" s="42" t="s">
        <v>11</v>
      </c>
      <c r="G4282" s="43">
        <v>35</v>
      </c>
      <c r="H4282" s="193">
        <v>1.1000000000000001</v>
      </c>
    </row>
    <row r="4283" spans="1:8" x14ac:dyDescent="0.25">
      <c r="A4283" s="25" t="str">
        <f t="shared" si="69"/>
        <v>Reg2008Uncertain behaviour of lymphoid, haematopoietic and related tissue - D47MaleAllEth</v>
      </c>
      <c r="B4283" s="42" t="s">
        <v>2</v>
      </c>
      <c r="C4283" s="43">
        <v>2008</v>
      </c>
      <c r="D4283" s="42" t="s">
        <v>296</v>
      </c>
      <c r="E4283" s="42" t="s">
        <v>5</v>
      </c>
      <c r="F4283" s="42" t="s">
        <v>12</v>
      </c>
      <c r="G4283" s="43">
        <v>45</v>
      </c>
      <c r="H4283" s="193">
        <v>1.6</v>
      </c>
    </row>
    <row r="4284" spans="1:8" x14ac:dyDescent="0.25">
      <c r="A4284" s="25" t="str">
        <f t="shared" si="69"/>
        <v>Reg2008Uncertain behaviour of lymphoid, haematopoietic and related tissue - D47MaleMāori</v>
      </c>
      <c r="B4284" s="42" t="s">
        <v>2</v>
      </c>
      <c r="C4284" s="43">
        <v>2008</v>
      </c>
      <c r="D4284" s="42" t="s">
        <v>296</v>
      </c>
      <c r="E4284" s="42" t="s">
        <v>5</v>
      </c>
      <c r="F4284" s="42" t="s">
        <v>10</v>
      </c>
      <c r="G4284" s="43">
        <v>2</v>
      </c>
      <c r="H4284" s="193">
        <v>1.3</v>
      </c>
    </row>
    <row r="4285" spans="1:8" x14ac:dyDescent="0.25">
      <c r="A4285" s="25" t="str">
        <f t="shared" si="69"/>
        <v>Reg2008Uncertain behaviour of lymphoid, haematopoietic and related tissue - D47MaleNon-Māori</v>
      </c>
      <c r="B4285" s="42" t="s">
        <v>2</v>
      </c>
      <c r="C4285" s="43">
        <v>2008</v>
      </c>
      <c r="D4285" s="42" t="s">
        <v>296</v>
      </c>
      <c r="E4285" s="42" t="s">
        <v>5</v>
      </c>
      <c r="F4285" s="42" t="s">
        <v>11</v>
      </c>
      <c r="G4285" s="43">
        <v>43</v>
      </c>
      <c r="H4285" s="193">
        <v>1.7</v>
      </c>
    </row>
    <row r="4286" spans="1:8" x14ac:dyDescent="0.25">
      <c r="A4286" s="25" t="str">
        <f t="shared" si="69"/>
        <v>Reg2007All Cancers - C00-C96, D45-D47AllSexAllEth</v>
      </c>
      <c r="B4286" s="42" t="s">
        <v>2</v>
      </c>
      <c r="C4286" s="43">
        <v>2007</v>
      </c>
      <c r="D4286" s="42" t="s">
        <v>17</v>
      </c>
      <c r="E4286" s="42" t="s">
        <v>3</v>
      </c>
      <c r="F4286" s="42" t="s">
        <v>12</v>
      </c>
      <c r="G4286" s="43">
        <v>19736</v>
      </c>
      <c r="H4286" s="193">
        <v>340.9</v>
      </c>
    </row>
    <row r="4287" spans="1:8" x14ac:dyDescent="0.25">
      <c r="A4287" s="25" t="str">
        <f t="shared" si="69"/>
        <v>Reg2007All Cancers - C00-C96, D45-D47AllSexMāori</v>
      </c>
      <c r="B4287" s="42" t="s">
        <v>2</v>
      </c>
      <c r="C4287" s="43">
        <v>2007</v>
      </c>
      <c r="D4287" s="42" t="s">
        <v>17</v>
      </c>
      <c r="E4287" s="42" t="s">
        <v>3</v>
      </c>
      <c r="F4287" s="42" t="s">
        <v>10</v>
      </c>
      <c r="G4287" s="43">
        <v>1692</v>
      </c>
      <c r="H4287" s="193">
        <v>406.4</v>
      </c>
    </row>
    <row r="4288" spans="1:8" x14ac:dyDescent="0.25">
      <c r="A4288" s="25" t="str">
        <f t="shared" si="69"/>
        <v>Reg2007All Cancers - C00-C96, D45-D47AllSexNon-Māori</v>
      </c>
      <c r="B4288" s="42" t="s">
        <v>2</v>
      </c>
      <c r="C4288" s="43">
        <v>2007</v>
      </c>
      <c r="D4288" s="42" t="s">
        <v>17</v>
      </c>
      <c r="E4288" s="42" t="s">
        <v>3</v>
      </c>
      <c r="F4288" s="42" t="s">
        <v>11</v>
      </c>
      <c r="G4288" s="43">
        <v>18044</v>
      </c>
      <c r="H4288" s="193">
        <v>335.2</v>
      </c>
    </row>
    <row r="4289" spans="1:8" x14ac:dyDescent="0.25">
      <c r="A4289" s="25" t="str">
        <f t="shared" si="69"/>
        <v>Reg2007All Cancers - C00-C96, D45-D47FemaleAllEth</v>
      </c>
      <c r="B4289" s="42" t="s">
        <v>2</v>
      </c>
      <c r="C4289" s="43">
        <v>2007</v>
      </c>
      <c r="D4289" s="42" t="s">
        <v>17</v>
      </c>
      <c r="E4289" s="42" t="s">
        <v>4</v>
      </c>
      <c r="F4289" s="42" t="s">
        <v>12</v>
      </c>
      <c r="G4289" s="43">
        <v>9311</v>
      </c>
      <c r="H4289" s="193">
        <v>309.3</v>
      </c>
    </row>
    <row r="4290" spans="1:8" x14ac:dyDescent="0.25">
      <c r="A4290" s="25" t="str">
        <f t="shared" si="69"/>
        <v>Reg2007All Cancers - C00-C96, D45-D47FemaleMāori</v>
      </c>
      <c r="B4290" s="42" t="s">
        <v>2</v>
      </c>
      <c r="C4290" s="43">
        <v>2007</v>
      </c>
      <c r="D4290" s="42" t="s">
        <v>17</v>
      </c>
      <c r="E4290" s="42" t="s">
        <v>4</v>
      </c>
      <c r="F4290" s="42" t="s">
        <v>10</v>
      </c>
      <c r="G4290" s="43">
        <v>931</v>
      </c>
      <c r="H4290" s="193">
        <v>401.8</v>
      </c>
    </row>
    <row r="4291" spans="1:8" x14ac:dyDescent="0.25">
      <c r="A4291" s="25" t="str">
        <f t="shared" si="69"/>
        <v>Reg2007All Cancers - C00-C96, D45-D47FemaleNon-Māori</v>
      </c>
      <c r="B4291" s="42" t="s">
        <v>2</v>
      </c>
      <c r="C4291" s="43">
        <v>2007</v>
      </c>
      <c r="D4291" s="42" t="s">
        <v>17</v>
      </c>
      <c r="E4291" s="42" t="s">
        <v>4</v>
      </c>
      <c r="F4291" s="42" t="s">
        <v>11</v>
      </c>
      <c r="G4291" s="43">
        <v>8380</v>
      </c>
      <c r="H4291" s="193">
        <v>301</v>
      </c>
    </row>
    <row r="4292" spans="1:8" x14ac:dyDescent="0.25">
      <c r="A4292" s="25" t="str">
        <f t="shared" si="69"/>
        <v>Reg2007All Cancers - C00-C96, D45-D47MaleAllEth</v>
      </c>
      <c r="B4292" s="42" t="s">
        <v>2</v>
      </c>
      <c r="C4292" s="43">
        <v>2007</v>
      </c>
      <c r="D4292" s="42" t="s">
        <v>17</v>
      </c>
      <c r="E4292" s="42" t="s">
        <v>5</v>
      </c>
      <c r="F4292" s="42" t="s">
        <v>12</v>
      </c>
      <c r="G4292" s="43">
        <v>10425</v>
      </c>
      <c r="H4292" s="193">
        <v>381.8</v>
      </c>
    </row>
    <row r="4293" spans="1:8" x14ac:dyDescent="0.25">
      <c r="A4293" s="25" t="str">
        <f t="shared" si="69"/>
        <v>Reg2007All Cancers - C00-C96, D45-D47MaleMāori</v>
      </c>
      <c r="B4293" s="42" t="s">
        <v>2</v>
      </c>
      <c r="C4293" s="43">
        <v>2007</v>
      </c>
      <c r="D4293" s="42" t="s">
        <v>17</v>
      </c>
      <c r="E4293" s="42" t="s">
        <v>5</v>
      </c>
      <c r="F4293" s="42" t="s">
        <v>10</v>
      </c>
      <c r="G4293" s="43">
        <v>761</v>
      </c>
      <c r="H4293" s="193">
        <v>414.5</v>
      </c>
    </row>
    <row r="4294" spans="1:8" x14ac:dyDescent="0.25">
      <c r="A4294" s="25" t="str">
        <f t="shared" si="69"/>
        <v>Reg2007All Cancers - C00-C96, D45-D47MaleNon-Māori</v>
      </c>
      <c r="B4294" s="42" t="s">
        <v>2</v>
      </c>
      <c r="C4294" s="43">
        <v>2007</v>
      </c>
      <c r="D4294" s="42" t="s">
        <v>17</v>
      </c>
      <c r="E4294" s="42" t="s">
        <v>5</v>
      </c>
      <c r="F4294" s="42" t="s">
        <v>11</v>
      </c>
      <c r="G4294" s="43">
        <v>9664</v>
      </c>
      <c r="H4294" s="193">
        <v>378.8</v>
      </c>
    </row>
    <row r="4295" spans="1:8" x14ac:dyDescent="0.25">
      <c r="A4295" s="25" t="str">
        <f t="shared" si="69"/>
        <v>Reg2007Lip, oral cavity and pharynx - C00-C14AllSexAllEth</v>
      </c>
      <c r="B4295" s="42" t="s">
        <v>2</v>
      </c>
      <c r="C4295" s="43">
        <v>2007</v>
      </c>
      <c r="D4295" s="42" t="s">
        <v>246</v>
      </c>
      <c r="E4295" s="42" t="s">
        <v>3</v>
      </c>
      <c r="F4295" s="42" t="s">
        <v>12</v>
      </c>
      <c r="G4295" s="43">
        <v>357</v>
      </c>
      <c r="H4295" s="193">
        <v>6.4</v>
      </c>
    </row>
    <row r="4296" spans="1:8" x14ac:dyDescent="0.25">
      <c r="A4296" s="25" t="str">
        <f t="shared" si="69"/>
        <v>Reg2007Lip, oral cavity and pharynx - C00-C14AllSexMāori</v>
      </c>
      <c r="B4296" s="42" t="s">
        <v>2</v>
      </c>
      <c r="C4296" s="43">
        <v>2007</v>
      </c>
      <c r="D4296" s="42" t="s">
        <v>246</v>
      </c>
      <c r="E4296" s="42" t="s">
        <v>3</v>
      </c>
      <c r="F4296" s="42" t="s">
        <v>10</v>
      </c>
      <c r="G4296" s="43">
        <v>32</v>
      </c>
      <c r="H4296" s="193">
        <v>7.1</v>
      </c>
    </row>
    <row r="4297" spans="1:8" x14ac:dyDescent="0.25">
      <c r="A4297" s="25" t="str">
        <f t="shared" si="69"/>
        <v>Reg2007Lip, oral cavity and pharynx - C00-C14AllSexNon-Māori</v>
      </c>
      <c r="B4297" s="42" t="s">
        <v>2</v>
      </c>
      <c r="C4297" s="43">
        <v>2007</v>
      </c>
      <c r="D4297" s="42" t="s">
        <v>246</v>
      </c>
      <c r="E4297" s="42" t="s">
        <v>3</v>
      </c>
      <c r="F4297" s="42" t="s">
        <v>11</v>
      </c>
      <c r="G4297" s="43">
        <v>325</v>
      </c>
      <c r="H4297" s="193">
        <v>6.4</v>
      </c>
    </row>
    <row r="4298" spans="1:8" x14ac:dyDescent="0.25">
      <c r="A4298" s="25" t="str">
        <f t="shared" si="69"/>
        <v>Reg2007Lip, oral cavity and pharynx - C00-C14FemaleAllEth</v>
      </c>
      <c r="B4298" s="42" t="s">
        <v>2</v>
      </c>
      <c r="C4298" s="43">
        <v>2007</v>
      </c>
      <c r="D4298" s="42" t="s">
        <v>246</v>
      </c>
      <c r="E4298" s="42" t="s">
        <v>4</v>
      </c>
      <c r="F4298" s="42" t="s">
        <v>12</v>
      </c>
      <c r="G4298" s="43">
        <v>135</v>
      </c>
      <c r="H4298" s="193">
        <v>4.5</v>
      </c>
    </row>
    <row r="4299" spans="1:8" x14ac:dyDescent="0.25">
      <c r="A4299" s="25" t="str">
        <f t="shared" si="69"/>
        <v>Reg2007Lip, oral cavity and pharynx - C00-C14FemaleMāori</v>
      </c>
      <c r="B4299" s="42" t="s">
        <v>2</v>
      </c>
      <c r="C4299" s="43">
        <v>2007</v>
      </c>
      <c r="D4299" s="42" t="s">
        <v>246</v>
      </c>
      <c r="E4299" s="42" t="s">
        <v>4</v>
      </c>
      <c r="F4299" s="42" t="s">
        <v>10</v>
      </c>
      <c r="G4299" s="43">
        <v>8</v>
      </c>
      <c r="H4299" s="193">
        <v>2.9</v>
      </c>
    </row>
    <row r="4300" spans="1:8" x14ac:dyDescent="0.25">
      <c r="A4300" s="25" t="str">
        <f t="shared" si="69"/>
        <v>Reg2007Lip, oral cavity and pharynx - C00-C14FemaleNon-Māori</v>
      </c>
      <c r="B4300" s="42" t="s">
        <v>2</v>
      </c>
      <c r="C4300" s="43">
        <v>2007</v>
      </c>
      <c r="D4300" s="42" t="s">
        <v>246</v>
      </c>
      <c r="E4300" s="42" t="s">
        <v>4</v>
      </c>
      <c r="F4300" s="42" t="s">
        <v>11</v>
      </c>
      <c r="G4300" s="43">
        <v>127</v>
      </c>
      <c r="H4300" s="193">
        <v>4.5999999999999996</v>
      </c>
    </row>
    <row r="4301" spans="1:8" x14ac:dyDescent="0.25">
      <c r="A4301" s="25" t="str">
        <f t="shared" si="69"/>
        <v>Reg2007Lip, oral cavity and pharynx - C00-C14MaleAllEth</v>
      </c>
      <c r="B4301" s="42" t="s">
        <v>2</v>
      </c>
      <c r="C4301" s="43">
        <v>2007</v>
      </c>
      <c r="D4301" s="42" t="s">
        <v>246</v>
      </c>
      <c r="E4301" s="42" t="s">
        <v>5</v>
      </c>
      <c r="F4301" s="42" t="s">
        <v>12</v>
      </c>
      <c r="G4301" s="43">
        <v>222</v>
      </c>
      <c r="H4301" s="193">
        <v>8.5</v>
      </c>
    </row>
    <row r="4302" spans="1:8" x14ac:dyDescent="0.25">
      <c r="A4302" s="25" t="str">
        <f t="shared" si="69"/>
        <v>Reg2007Lip, oral cavity and pharynx - C00-C14MaleMāori</v>
      </c>
      <c r="B4302" s="42" t="s">
        <v>2</v>
      </c>
      <c r="C4302" s="43">
        <v>2007</v>
      </c>
      <c r="D4302" s="42" t="s">
        <v>246</v>
      </c>
      <c r="E4302" s="42" t="s">
        <v>5</v>
      </c>
      <c r="F4302" s="42" t="s">
        <v>10</v>
      </c>
      <c r="G4302" s="43">
        <v>24</v>
      </c>
      <c r="H4302" s="193">
        <v>12</v>
      </c>
    </row>
    <row r="4303" spans="1:8" x14ac:dyDescent="0.25">
      <c r="A4303" s="25" t="str">
        <f t="shared" si="69"/>
        <v>Reg2007Lip, oral cavity and pharynx - C00-C14MaleNon-Māori</v>
      </c>
      <c r="B4303" s="42" t="s">
        <v>2</v>
      </c>
      <c r="C4303" s="43">
        <v>2007</v>
      </c>
      <c r="D4303" s="42" t="s">
        <v>246</v>
      </c>
      <c r="E4303" s="42" t="s">
        <v>5</v>
      </c>
      <c r="F4303" s="42" t="s">
        <v>11</v>
      </c>
      <c r="G4303" s="43">
        <v>198</v>
      </c>
      <c r="H4303" s="193">
        <v>8.1999999999999993</v>
      </c>
    </row>
    <row r="4304" spans="1:8" x14ac:dyDescent="0.25">
      <c r="A4304" s="25" t="str">
        <f t="shared" si="69"/>
        <v>Reg2007Lip - C00AllSexAllEth</v>
      </c>
      <c r="B4304" s="42" t="s">
        <v>2</v>
      </c>
      <c r="C4304" s="43">
        <v>2007</v>
      </c>
      <c r="D4304" s="42" t="s">
        <v>27</v>
      </c>
      <c r="E4304" s="42" t="s">
        <v>3</v>
      </c>
      <c r="F4304" s="42" t="s">
        <v>12</v>
      </c>
      <c r="G4304" s="43">
        <v>44</v>
      </c>
      <c r="H4304" s="193">
        <v>0.8</v>
      </c>
    </row>
    <row r="4305" spans="1:8" x14ac:dyDescent="0.25">
      <c r="A4305" s="25" t="str">
        <f t="shared" si="69"/>
        <v>Reg2007Lip - C00AllSexMāori</v>
      </c>
      <c r="B4305" s="42" t="s">
        <v>2</v>
      </c>
      <c r="C4305" s="43">
        <v>2007</v>
      </c>
      <c r="D4305" s="42" t="s">
        <v>27</v>
      </c>
      <c r="E4305" s="42" t="s">
        <v>3</v>
      </c>
      <c r="F4305" s="42" t="s">
        <v>10</v>
      </c>
      <c r="G4305" s="43">
        <v>0</v>
      </c>
      <c r="H4305" s="193">
        <v>0</v>
      </c>
    </row>
    <row r="4306" spans="1:8" x14ac:dyDescent="0.25">
      <c r="A4306" s="25" t="str">
        <f t="shared" si="69"/>
        <v>Reg2007Lip - C00AllSexNon-Māori</v>
      </c>
      <c r="B4306" s="42" t="s">
        <v>2</v>
      </c>
      <c r="C4306" s="43">
        <v>2007</v>
      </c>
      <c r="D4306" s="42" t="s">
        <v>27</v>
      </c>
      <c r="E4306" s="42" t="s">
        <v>3</v>
      </c>
      <c r="F4306" s="42" t="s">
        <v>11</v>
      </c>
      <c r="G4306" s="43">
        <v>44</v>
      </c>
      <c r="H4306" s="193">
        <v>0.8</v>
      </c>
    </row>
    <row r="4307" spans="1:8" x14ac:dyDescent="0.25">
      <c r="A4307" s="25" t="str">
        <f t="shared" si="69"/>
        <v>Reg2007Lip - C00FemaleAllEth</v>
      </c>
      <c r="B4307" s="42" t="s">
        <v>2</v>
      </c>
      <c r="C4307" s="43">
        <v>2007</v>
      </c>
      <c r="D4307" s="42" t="s">
        <v>27</v>
      </c>
      <c r="E4307" s="42" t="s">
        <v>4</v>
      </c>
      <c r="F4307" s="42" t="s">
        <v>12</v>
      </c>
      <c r="G4307" s="43">
        <v>12</v>
      </c>
      <c r="H4307" s="193">
        <v>0.4</v>
      </c>
    </row>
    <row r="4308" spans="1:8" x14ac:dyDescent="0.25">
      <c r="A4308" s="25" t="str">
        <f t="shared" si="69"/>
        <v>Reg2007Lip - C00FemaleMāori</v>
      </c>
      <c r="B4308" s="42" t="s">
        <v>2</v>
      </c>
      <c r="C4308" s="43">
        <v>2007</v>
      </c>
      <c r="D4308" s="42" t="s">
        <v>27</v>
      </c>
      <c r="E4308" s="42" t="s">
        <v>4</v>
      </c>
      <c r="F4308" s="42" t="s">
        <v>10</v>
      </c>
      <c r="G4308" s="43">
        <v>0</v>
      </c>
      <c r="H4308" s="193">
        <v>0</v>
      </c>
    </row>
    <row r="4309" spans="1:8" x14ac:dyDescent="0.25">
      <c r="A4309" s="25" t="str">
        <f t="shared" si="69"/>
        <v>Reg2007Lip - C00FemaleNon-Māori</v>
      </c>
      <c r="B4309" s="42" t="s">
        <v>2</v>
      </c>
      <c r="C4309" s="43">
        <v>2007</v>
      </c>
      <c r="D4309" s="42" t="s">
        <v>27</v>
      </c>
      <c r="E4309" s="42" t="s">
        <v>4</v>
      </c>
      <c r="F4309" s="42" t="s">
        <v>11</v>
      </c>
      <c r="G4309" s="43">
        <v>12</v>
      </c>
      <c r="H4309" s="193">
        <v>0.4</v>
      </c>
    </row>
    <row r="4310" spans="1:8" x14ac:dyDescent="0.25">
      <c r="A4310" s="25" t="str">
        <f t="shared" si="69"/>
        <v>Reg2007Lip - C00MaleAllEth</v>
      </c>
      <c r="B4310" s="42" t="s">
        <v>2</v>
      </c>
      <c r="C4310" s="43">
        <v>2007</v>
      </c>
      <c r="D4310" s="42" t="s">
        <v>27</v>
      </c>
      <c r="E4310" s="42" t="s">
        <v>5</v>
      </c>
      <c r="F4310" s="42" t="s">
        <v>12</v>
      </c>
      <c r="G4310" s="43">
        <v>32</v>
      </c>
      <c r="H4310" s="193">
        <v>1.2</v>
      </c>
    </row>
    <row r="4311" spans="1:8" x14ac:dyDescent="0.25">
      <c r="A4311" s="25" t="str">
        <f t="shared" si="69"/>
        <v>Reg2007Lip - C00MaleMāori</v>
      </c>
      <c r="B4311" s="42" t="s">
        <v>2</v>
      </c>
      <c r="C4311" s="43">
        <v>2007</v>
      </c>
      <c r="D4311" s="42" t="s">
        <v>27</v>
      </c>
      <c r="E4311" s="42" t="s">
        <v>5</v>
      </c>
      <c r="F4311" s="42" t="s">
        <v>10</v>
      </c>
      <c r="G4311" s="43">
        <v>0</v>
      </c>
      <c r="H4311" s="193">
        <v>0</v>
      </c>
    </row>
    <row r="4312" spans="1:8" x14ac:dyDescent="0.25">
      <c r="A4312" s="25" t="str">
        <f t="shared" si="69"/>
        <v>Reg2007Lip - C00MaleNon-Māori</v>
      </c>
      <c r="B4312" s="42" t="s">
        <v>2</v>
      </c>
      <c r="C4312" s="43">
        <v>2007</v>
      </c>
      <c r="D4312" s="42" t="s">
        <v>27</v>
      </c>
      <c r="E4312" s="42" t="s">
        <v>5</v>
      </c>
      <c r="F4312" s="42" t="s">
        <v>11</v>
      </c>
      <c r="G4312" s="43">
        <v>32</v>
      </c>
      <c r="H4312" s="193">
        <v>1.3</v>
      </c>
    </row>
    <row r="4313" spans="1:8" x14ac:dyDescent="0.25">
      <c r="A4313" s="25" t="str">
        <f t="shared" si="69"/>
        <v>Reg2007Tongue - C01-C02AllSexAllEth</v>
      </c>
      <c r="B4313" s="42" t="s">
        <v>2</v>
      </c>
      <c r="C4313" s="43">
        <v>2007</v>
      </c>
      <c r="D4313" s="42" t="s">
        <v>42</v>
      </c>
      <c r="E4313" s="42" t="s">
        <v>3</v>
      </c>
      <c r="F4313" s="42" t="s">
        <v>12</v>
      </c>
      <c r="G4313" s="43">
        <v>92</v>
      </c>
      <c r="H4313" s="193">
        <v>1.7</v>
      </c>
    </row>
    <row r="4314" spans="1:8" x14ac:dyDescent="0.25">
      <c r="A4314" s="25" t="str">
        <f t="shared" si="69"/>
        <v>Reg2007Tongue - C01-C02AllSexMāori</v>
      </c>
      <c r="B4314" s="42" t="s">
        <v>2</v>
      </c>
      <c r="C4314" s="43">
        <v>2007</v>
      </c>
      <c r="D4314" s="42" t="s">
        <v>42</v>
      </c>
      <c r="E4314" s="42" t="s">
        <v>3</v>
      </c>
      <c r="F4314" s="42" t="s">
        <v>10</v>
      </c>
      <c r="G4314" s="43">
        <v>11</v>
      </c>
      <c r="H4314" s="193">
        <v>2.2999999999999998</v>
      </c>
    </row>
    <row r="4315" spans="1:8" x14ac:dyDescent="0.25">
      <c r="A4315" s="25" t="str">
        <f t="shared" si="69"/>
        <v>Reg2007Tongue - C01-C02AllSexNon-Māori</v>
      </c>
      <c r="B4315" s="42" t="s">
        <v>2</v>
      </c>
      <c r="C4315" s="43">
        <v>2007</v>
      </c>
      <c r="D4315" s="42" t="s">
        <v>42</v>
      </c>
      <c r="E4315" s="42" t="s">
        <v>3</v>
      </c>
      <c r="F4315" s="42" t="s">
        <v>11</v>
      </c>
      <c r="G4315" s="43">
        <v>81</v>
      </c>
      <c r="H4315" s="193">
        <v>1.6</v>
      </c>
    </row>
    <row r="4316" spans="1:8" x14ac:dyDescent="0.25">
      <c r="A4316" s="25" t="str">
        <f t="shared" si="69"/>
        <v>Reg2007Tongue - C01-C02FemaleAllEth</v>
      </c>
      <c r="B4316" s="42" t="s">
        <v>2</v>
      </c>
      <c r="C4316" s="43">
        <v>2007</v>
      </c>
      <c r="D4316" s="42" t="s">
        <v>42</v>
      </c>
      <c r="E4316" s="42" t="s">
        <v>4</v>
      </c>
      <c r="F4316" s="42" t="s">
        <v>12</v>
      </c>
      <c r="G4316" s="43">
        <v>33</v>
      </c>
      <c r="H4316" s="193">
        <v>1.1000000000000001</v>
      </c>
    </row>
    <row r="4317" spans="1:8" x14ac:dyDescent="0.25">
      <c r="A4317" s="25" t="str">
        <f t="shared" si="69"/>
        <v>Reg2007Tongue - C01-C02FemaleMāori</v>
      </c>
      <c r="B4317" s="42" t="s">
        <v>2</v>
      </c>
      <c r="C4317" s="43">
        <v>2007</v>
      </c>
      <c r="D4317" s="42" t="s">
        <v>42</v>
      </c>
      <c r="E4317" s="42" t="s">
        <v>4</v>
      </c>
      <c r="F4317" s="42" t="s">
        <v>10</v>
      </c>
      <c r="G4317" s="43">
        <v>5</v>
      </c>
      <c r="H4317" s="193">
        <v>1.8</v>
      </c>
    </row>
    <row r="4318" spans="1:8" x14ac:dyDescent="0.25">
      <c r="A4318" s="25" t="str">
        <f t="shared" si="69"/>
        <v>Reg2007Tongue - C01-C02FemaleNon-Māori</v>
      </c>
      <c r="B4318" s="42" t="s">
        <v>2</v>
      </c>
      <c r="C4318" s="43">
        <v>2007</v>
      </c>
      <c r="D4318" s="42" t="s">
        <v>42</v>
      </c>
      <c r="E4318" s="42" t="s">
        <v>4</v>
      </c>
      <c r="F4318" s="42" t="s">
        <v>11</v>
      </c>
      <c r="G4318" s="43">
        <v>28</v>
      </c>
      <c r="H4318" s="193">
        <v>1</v>
      </c>
    </row>
    <row r="4319" spans="1:8" x14ac:dyDescent="0.25">
      <c r="A4319" s="25" t="str">
        <f t="shared" si="69"/>
        <v>Reg2007Tongue - C01-C02MaleAllEth</v>
      </c>
      <c r="B4319" s="42" t="s">
        <v>2</v>
      </c>
      <c r="C4319" s="43">
        <v>2007</v>
      </c>
      <c r="D4319" s="42" t="s">
        <v>42</v>
      </c>
      <c r="E4319" s="42" t="s">
        <v>5</v>
      </c>
      <c r="F4319" s="42" t="s">
        <v>12</v>
      </c>
      <c r="G4319" s="43">
        <v>59</v>
      </c>
      <c r="H4319" s="193">
        <v>2.2999999999999998</v>
      </c>
    </row>
    <row r="4320" spans="1:8" x14ac:dyDescent="0.25">
      <c r="A4320" s="25" t="str">
        <f t="shared" si="69"/>
        <v>Reg2007Tongue - C01-C02MaleMāori</v>
      </c>
      <c r="B4320" s="42" t="s">
        <v>2</v>
      </c>
      <c r="C4320" s="43">
        <v>2007</v>
      </c>
      <c r="D4320" s="42" t="s">
        <v>42</v>
      </c>
      <c r="E4320" s="42" t="s">
        <v>5</v>
      </c>
      <c r="F4320" s="42" t="s">
        <v>10</v>
      </c>
      <c r="G4320" s="43">
        <v>6</v>
      </c>
      <c r="H4320" s="193">
        <v>3</v>
      </c>
    </row>
    <row r="4321" spans="1:8" x14ac:dyDescent="0.25">
      <c r="A4321" s="25" t="str">
        <f t="shared" si="69"/>
        <v>Reg2007Tongue - C01-C02MaleNon-Māori</v>
      </c>
      <c r="B4321" s="42" t="s">
        <v>2</v>
      </c>
      <c r="C4321" s="43">
        <v>2007</v>
      </c>
      <c r="D4321" s="42" t="s">
        <v>42</v>
      </c>
      <c r="E4321" s="42" t="s">
        <v>5</v>
      </c>
      <c r="F4321" s="42" t="s">
        <v>11</v>
      </c>
      <c r="G4321" s="43">
        <v>53</v>
      </c>
      <c r="H4321" s="193">
        <v>2.2000000000000002</v>
      </c>
    </row>
    <row r="4322" spans="1:8" x14ac:dyDescent="0.25">
      <c r="A4322" s="25" t="str">
        <f t="shared" si="69"/>
        <v>Reg2007Mouth - C03-C06AllSexAllEth</v>
      </c>
      <c r="B4322" s="42" t="s">
        <v>2</v>
      </c>
      <c r="C4322" s="43">
        <v>2007</v>
      </c>
      <c r="D4322" s="42" t="s">
        <v>31</v>
      </c>
      <c r="E4322" s="42" t="s">
        <v>3</v>
      </c>
      <c r="F4322" s="42" t="s">
        <v>12</v>
      </c>
      <c r="G4322" s="43">
        <v>77</v>
      </c>
      <c r="H4322" s="193">
        <v>1.3</v>
      </c>
    </row>
    <row r="4323" spans="1:8" x14ac:dyDescent="0.25">
      <c r="A4323" s="25" t="str">
        <f t="shared" si="69"/>
        <v>Reg2007Mouth - C03-C06AllSexMāori</v>
      </c>
      <c r="B4323" s="42" t="s">
        <v>2</v>
      </c>
      <c r="C4323" s="43">
        <v>2007</v>
      </c>
      <c r="D4323" s="42" t="s">
        <v>31</v>
      </c>
      <c r="E4323" s="42" t="s">
        <v>3</v>
      </c>
      <c r="F4323" s="42" t="s">
        <v>10</v>
      </c>
      <c r="G4323" s="43">
        <v>3</v>
      </c>
      <c r="H4323" s="193">
        <v>0.7</v>
      </c>
    </row>
    <row r="4324" spans="1:8" x14ac:dyDescent="0.25">
      <c r="A4324" s="25" t="str">
        <f t="shared" si="69"/>
        <v>Reg2007Mouth - C03-C06AllSexNon-Māori</v>
      </c>
      <c r="B4324" s="42" t="s">
        <v>2</v>
      </c>
      <c r="C4324" s="43">
        <v>2007</v>
      </c>
      <c r="D4324" s="42" t="s">
        <v>31</v>
      </c>
      <c r="E4324" s="42" t="s">
        <v>3</v>
      </c>
      <c r="F4324" s="42" t="s">
        <v>11</v>
      </c>
      <c r="G4324" s="43">
        <v>74</v>
      </c>
      <c r="H4324" s="193">
        <v>1.4</v>
      </c>
    </row>
    <row r="4325" spans="1:8" x14ac:dyDescent="0.25">
      <c r="A4325" s="25" t="str">
        <f t="shared" si="69"/>
        <v>Reg2007Mouth - C03-C06FemaleAllEth</v>
      </c>
      <c r="B4325" s="42" t="s">
        <v>2</v>
      </c>
      <c r="C4325" s="43">
        <v>2007</v>
      </c>
      <c r="D4325" s="42" t="s">
        <v>31</v>
      </c>
      <c r="E4325" s="42" t="s">
        <v>4</v>
      </c>
      <c r="F4325" s="42" t="s">
        <v>12</v>
      </c>
      <c r="G4325" s="43">
        <v>40</v>
      </c>
      <c r="H4325" s="193">
        <v>1.3</v>
      </c>
    </row>
    <row r="4326" spans="1:8" x14ac:dyDescent="0.25">
      <c r="A4326" s="25" t="str">
        <f t="shared" si="69"/>
        <v>Reg2007Mouth - C03-C06FemaleMāori</v>
      </c>
      <c r="B4326" s="42" t="s">
        <v>2</v>
      </c>
      <c r="C4326" s="43">
        <v>2007</v>
      </c>
      <c r="D4326" s="42" t="s">
        <v>31</v>
      </c>
      <c r="E4326" s="42" t="s">
        <v>4</v>
      </c>
      <c r="F4326" s="42" t="s">
        <v>10</v>
      </c>
      <c r="G4326" s="43">
        <v>1</v>
      </c>
      <c r="H4326" s="193">
        <v>0.3</v>
      </c>
    </row>
    <row r="4327" spans="1:8" x14ac:dyDescent="0.25">
      <c r="A4327" s="25" t="str">
        <f t="shared" ref="A4327:A4390" si="70">B4327&amp;C4327&amp;D4327&amp;E4327&amp;F4327</f>
        <v>Reg2007Mouth - C03-C06FemaleNon-Māori</v>
      </c>
      <c r="B4327" s="42" t="s">
        <v>2</v>
      </c>
      <c r="C4327" s="43">
        <v>2007</v>
      </c>
      <c r="D4327" s="42" t="s">
        <v>31</v>
      </c>
      <c r="E4327" s="42" t="s">
        <v>4</v>
      </c>
      <c r="F4327" s="42" t="s">
        <v>11</v>
      </c>
      <c r="G4327" s="43">
        <v>39</v>
      </c>
      <c r="H4327" s="193">
        <v>1.3</v>
      </c>
    </row>
    <row r="4328" spans="1:8" x14ac:dyDescent="0.25">
      <c r="A4328" s="25" t="str">
        <f t="shared" si="70"/>
        <v>Reg2007Mouth - C03-C06MaleAllEth</v>
      </c>
      <c r="B4328" s="42" t="s">
        <v>2</v>
      </c>
      <c r="C4328" s="43">
        <v>2007</v>
      </c>
      <c r="D4328" s="42" t="s">
        <v>31</v>
      </c>
      <c r="E4328" s="42" t="s">
        <v>5</v>
      </c>
      <c r="F4328" s="42" t="s">
        <v>12</v>
      </c>
      <c r="G4328" s="43">
        <v>37</v>
      </c>
      <c r="H4328" s="193">
        <v>1.3</v>
      </c>
    </row>
    <row r="4329" spans="1:8" x14ac:dyDescent="0.25">
      <c r="A4329" s="25" t="str">
        <f t="shared" si="70"/>
        <v>Reg2007Mouth - C03-C06MaleMāori</v>
      </c>
      <c r="B4329" s="42" t="s">
        <v>2</v>
      </c>
      <c r="C4329" s="43">
        <v>2007</v>
      </c>
      <c r="D4329" s="42" t="s">
        <v>31</v>
      </c>
      <c r="E4329" s="42" t="s">
        <v>5</v>
      </c>
      <c r="F4329" s="42" t="s">
        <v>10</v>
      </c>
      <c r="G4329" s="43">
        <v>2</v>
      </c>
      <c r="H4329" s="193">
        <v>1.3</v>
      </c>
    </row>
    <row r="4330" spans="1:8" x14ac:dyDescent="0.25">
      <c r="A4330" s="25" t="str">
        <f t="shared" si="70"/>
        <v>Reg2007Mouth - C03-C06MaleNon-Māori</v>
      </c>
      <c r="B4330" s="42" t="s">
        <v>2</v>
      </c>
      <c r="C4330" s="43">
        <v>2007</v>
      </c>
      <c r="D4330" s="42" t="s">
        <v>31</v>
      </c>
      <c r="E4330" s="42" t="s">
        <v>5</v>
      </c>
      <c r="F4330" s="42" t="s">
        <v>11</v>
      </c>
      <c r="G4330" s="43">
        <v>35</v>
      </c>
      <c r="H4330" s="193">
        <v>1.4</v>
      </c>
    </row>
    <row r="4331" spans="1:8" x14ac:dyDescent="0.25">
      <c r="A4331" s="25" t="str">
        <f t="shared" si="70"/>
        <v>Reg2007Salivary glands - C07-C08AllSexAllEth</v>
      </c>
      <c r="B4331" s="42" t="s">
        <v>2</v>
      </c>
      <c r="C4331" s="43">
        <v>2007</v>
      </c>
      <c r="D4331" s="42" t="s">
        <v>247</v>
      </c>
      <c r="E4331" s="42" t="s">
        <v>3</v>
      </c>
      <c r="F4331" s="42" t="s">
        <v>12</v>
      </c>
      <c r="G4331" s="43">
        <v>45</v>
      </c>
      <c r="H4331" s="193">
        <v>0.9</v>
      </c>
    </row>
    <row r="4332" spans="1:8" x14ac:dyDescent="0.25">
      <c r="A4332" s="25" t="str">
        <f t="shared" si="70"/>
        <v>Reg2007Salivary glands - C07-C08AllSexMāori</v>
      </c>
      <c r="B4332" s="42" t="s">
        <v>2</v>
      </c>
      <c r="C4332" s="43">
        <v>2007</v>
      </c>
      <c r="D4332" s="42" t="s">
        <v>247</v>
      </c>
      <c r="E4332" s="42" t="s">
        <v>3</v>
      </c>
      <c r="F4332" s="42" t="s">
        <v>10</v>
      </c>
      <c r="G4332" s="43">
        <v>4</v>
      </c>
      <c r="H4332" s="193">
        <v>0.8</v>
      </c>
    </row>
    <row r="4333" spans="1:8" x14ac:dyDescent="0.25">
      <c r="A4333" s="25" t="str">
        <f t="shared" si="70"/>
        <v>Reg2007Salivary glands - C07-C08AllSexNon-Māori</v>
      </c>
      <c r="B4333" s="42" t="s">
        <v>2</v>
      </c>
      <c r="C4333" s="43">
        <v>2007</v>
      </c>
      <c r="D4333" s="42" t="s">
        <v>247</v>
      </c>
      <c r="E4333" s="42" t="s">
        <v>3</v>
      </c>
      <c r="F4333" s="42" t="s">
        <v>11</v>
      </c>
      <c r="G4333" s="43">
        <v>41</v>
      </c>
      <c r="H4333" s="193">
        <v>0.9</v>
      </c>
    </row>
    <row r="4334" spans="1:8" x14ac:dyDescent="0.25">
      <c r="A4334" s="25" t="str">
        <f t="shared" si="70"/>
        <v>Reg2007Salivary glands - C07-C08FemaleAllEth</v>
      </c>
      <c r="B4334" s="42" t="s">
        <v>2</v>
      </c>
      <c r="C4334" s="43">
        <v>2007</v>
      </c>
      <c r="D4334" s="42" t="s">
        <v>247</v>
      </c>
      <c r="E4334" s="42" t="s">
        <v>4</v>
      </c>
      <c r="F4334" s="42" t="s">
        <v>12</v>
      </c>
      <c r="G4334" s="43">
        <v>21</v>
      </c>
      <c r="H4334" s="193">
        <v>0.8</v>
      </c>
    </row>
    <row r="4335" spans="1:8" x14ac:dyDescent="0.25">
      <c r="A4335" s="25" t="str">
        <f t="shared" si="70"/>
        <v>Reg2007Salivary glands - C07-C08FemaleMāori</v>
      </c>
      <c r="B4335" s="42" t="s">
        <v>2</v>
      </c>
      <c r="C4335" s="43">
        <v>2007</v>
      </c>
      <c r="D4335" s="42" t="s">
        <v>247</v>
      </c>
      <c r="E4335" s="42" t="s">
        <v>4</v>
      </c>
      <c r="F4335" s="42" t="s">
        <v>10</v>
      </c>
      <c r="G4335" s="43">
        <v>1</v>
      </c>
      <c r="H4335" s="193">
        <v>0.5</v>
      </c>
    </row>
    <row r="4336" spans="1:8" x14ac:dyDescent="0.25">
      <c r="A4336" s="25" t="str">
        <f t="shared" si="70"/>
        <v>Reg2007Salivary glands - C07-C08FemaleNon-Māori</v>
      </c>
      <c r="B4336" s="42" t="s">
        <v>2</v>
      </c>
      <c r="C4336" s="43">
        <v>2007</v>
      </c>
      <c r="D4336" s="42" t="s">
        <v>247</v>
      </c>
      <c r="E4336" s="42" t="s">
        <v>4</v>
      </c>
      <c r="F4336" s="42" t="s">
        <v>11</v>
      </c>
      <c r="G4336" s="43">
        <v>20</v>
      </c>
      <c r="H4336" s="193">
        <v>0.9</v>
      </c>
    </row>
    <row r="4337" spans="1:8" x14ac:dyDescent="0.25">
      <c r="A4337" s="25" t="str">
        <f t="shared" si="70"/>
        <v>Reg2007Salivary glands - C07-C08MaleAllEth</v>
      </c>
      <c r="B4337" s="42" t="s">
        <v>2</v>
      </c>
      <c r="C4337" s="43">
        <v>2007</v>
      </c>
      <c r="D4337" s="42" t="s">
        <v>247</v>
      </c>
      <c r="E4337" s="42" t="s">
        <v>5</v>
      </c>
      <c r="F4337" s="42" t="s">
        <v>12</v>
      </c>
      <c r="G4337" s="43">
        <v>24</v>
      </c>
      <c r="H4337" s="193">
        <v>1</v>
      </c>
    </row>
    <row r="4338" spans="1:8" x14ac:dyDescent="0.25">
      <c r="A4338" s="25" t="str">
        <f t="shared" si="70"/>
        <v>Reg2007Salivary glands - C07-C08MaleMāori</v>
      </c>
      <c r="B4338" s="42" t="s">
        <v>2</v>
      </c>
      <c r="C4338" s="43">
        <v>2007</v>
      </c>
      <c r="D4338" s="42" t="s">
        <v>247</v>
      </c>
      <c r="E4338" s="42" t="s">
        <v>5</v>
      </c>
      <c r="F4338" s="42" t="s">
        <v>10</v>
      </c>
      <c r="G4338" s="43">
        <v>3</v>
      </c>
      <c r="H4338" s="193">
        <v>1.3</v>
      </c>
    </row>
    <row r="4339" spans="1:8" x14ac:dyDescent="0.25">
      <c r="A4339" s="25" t="str">
        <f t="shared" si="70"/>
        <v>Reg2007Salivary glands - C07-C08MaleNon-Māori</v>
      </c>
      <c r="B4339" s="42" t="s">
        <v>2</v>
      </c>
      <c r="C4339" s="43">
        <v>2007</v>
      </c>
      <c r="D4339" s="42" t="s">
        <v>247</v>
      </c>
      <c r="E4339" s="42" t="s">
        <v>5</v>
      </c>
      <c r="F4339" s="42" t="s">
        <v>11</v>
      </c>
      <c r="G4339" s="43">
        <v>21</v>
      </c>
      <c r="H4339" s="193">
        <v>0.9</v>
      </c>
    </row>
    <row r="4340" spans="1:8" x14ac:dyDescent="0.25">
      <c r="A4340" s="25" t="str">
        <f t="shared" si="70"/>
        <v>Reg2007Tonsils - C09AllSexAllEth</v>
      </c>
      <c r="B4340" s="42" t="s">
        <v>2</v>
      </c>
      <c r="C4340" s="43">
        <v>2007</v>
      </c>
      <c r="D4340" s="42" t="s">
        <v>248</v>
      </c>
      <c r="E4340" s="42" t="s">
        <v>3</v>
      </c>
      <c r="F4340" s="42" t="s">
        <v>12</v>
      </c>
      <c r="G4340" s="43">
        <v>41</v>
      </c>
      <c r="H4340" s="193">
        <v>0.8</v>
      </c>
    </row>
    <row r="4341" spans="1:8" x14ac:dyDescent="0.25">
      <c r="A4341" s="25" t="str">
        <f t="shared" si="70"/>
        <v>Reg2007Tonsils - C09AllSexMāori</v>
      </c>
      <c r="B4341" s="42" t="s">
        <v>2</v>
      </c>
      <c r="C4341" s="43">
        <v>2007</v>
      </c>
      <c r="D4341" s="42" t="s">
        <v>248</v>
      </c>
      <c r="E4341" s="42" t="s">
        <v>3</v>
      </c>
      <c r="F4341" s="42" t="s">
        <v>10</v>
      </c>
      <c r="G4341" s="43">
        <v>4</v>
      </c>
      <c r="H4341" s="193">
        <v>0.8</v>
      </c>
    </row>
    <row r="4342" spans="1:8" x14ac:dyDescent="0.25">
      <c r="A4342" s="25" t="str">
        <f t="shared" si="70"/>
        <v>Reg2007Tonsils - C09AllSexNon-Māori</v>
      </c>
      <c r="B4342" s="42" t="s">
        <v>2</v>
      </c>
      <c r="C4342" s="43">
        <v>2007</v>
      </c>
      <c r="D4342" s="42" t="s">
        <v>248</v>
      </c>
      <c r="E4342" s="42" t="s">
        <v>3</v>
      </c>
      <c r="F4342" s="42" t="s">
        <v>11</v>
      </c>
      <c r="G4342" s="43">
        <v>37</v>
      </c>
      <c r="H4342" s="193">
        <v>0.8</v>
      </c>
    </row>
    <row r="4343" spans="1:8" x14ac:dyDescent="0.25">
      <c r="A4343" s="25" t="str">
        <f t="shared" si="70"/>
        <v>Reg2007Tonsils - C09FemaleAllEth</v>
      </c>
      <c r="B4343" s="42" t="s">
        <v>2</v>
      </c>
      <c r="C4343" s="43">
        <v>2007</v>
      </c>
      <c r="D4343" s="42" t="s">
        <v>248</v>
      </c>
      <c r="E4343" s="42" t="s">
        <v>4</v>
      </c>
      <c r="F4343" s="42" t="s">
        <v>12</v>
      </c>
      <c r="G4343" s="43">
        <v>12</v>
      </c>
      <c r="H4343" s="193">
        <v>0.4</v>
      </c>
    </row>
    <row r="4344" spans="1:8" x14ac:dyDescent="0.25">
      <c r="A4344" s="25" t="str">
        <f t="shared" si="70"/>
        <v>Reg2007Tonsils - C09FemaleMāori</v>
      </c>
      <c r="B4344" s="42" t="s">
        <v>2</v>
      </c>
      <c r="C4344" s="43">
        <v>2007</v>
      </c>
      <c r="D4344" s="42" t="s">
        <v>248</v>
      </c>
      <c r="E4344" s="42" t="s">
        <v>4</v>
      </c>
      <c r="F4344" s="42" t="s">
        <v>10</v>
      </c>
      <c r="G4344" s="43">
        <v>1</v>
      </c>
      <c r="H4344" s="193">
        <v>0.3</v>
      </c>
    </row>
    <row r="4345" spans="1:8" x14ac:dyDescent="0.25">
      <c r="A4345" s="25" t="str">
        <f t="shared" si="70"/>
        <v>Reg2007Tonsils - C09FemaleNon-Māori</v>
      </c>
      <c r="B4345" s="42" t="s">
        <v>2</v>
      </c>
      <c r="C4345" s="43">
        <v>2007</v>
      </c>
      <c r="D4345" s="42" t="s">
        <v>248</v>
      </c>
      <c r="E4345" s="42" t="s">
        <v>4</v>
      </c>
      <c r="F4345" s="42" t="s">
        <v>11</v>
      </c>
      <c r="G4345" s="43">
        <v>11</v>
      </c>
      <c r="H4345" s="193">
        <v>0.4</v>
      </c>
    </row>
    <row r="4346" spans="1:8" x14ac:dyDescent="0.25">
      <c r="A4346" s="25" t="str">
        <f t="shared" si="70"/>
        <v>Reg2007Tonsils - C09MaleAllEth</v>
      </c>
      <c r="B4346" s="42" t="s">
        <v>2</v>
      </c>
      <c r="C4346" s="43">
        <v>2007</v>
      </c>
      <c r="D4346" s="42" t="s">
        <v>248</v>
      </c>
      <c r="E4346" s="42" t="s">
        <v>5</v>
      </c>
      <c r="F4346" s="42" t="s">
        <v>12</v>
      </c>
      <c r="G4346" s="43">
        <v>29</v>
      </c>
      <c r="H4346" s="193">
        <v>1.1000000000000001</v>
      </c>
    </row>
    <row r="4347" spans="1:8" x14ac:dyDescent="0.25">
      <c r="A4347" s="25" t="str">
        <f t="shared" si="70"/>
        <v>Reg2007Tonsils - C09MaleMāori</v>
      </c>
      <c r="B4347" s="42" t="s">
        <v>2</v>
      </c>
      <c r="C4347" s="43">
        <v>2007</v>
      </c>
      <c r="D4347" s="42" t="s">
        <v>248</v>
      </c>
      <c r="E4347" s="42" t="s">
        <v>5</v>
      </c>
      <c r="F4347" s="42" t="s">
        <v>10</v>
      </c>
      <c r="G4347" s="43">
        <v>3</v>
      </c>
      <c r="H4347" s="193">
        <v>1.3</v>
      </c>
    </row>
    <row r="4348" spans="1:8" x14ac:dyDescent="0.25">
      <c r="A4348" s="25" t="str">
        <f t="shared" si="70"/>
        <v>Reg2007Tonsils - C09MaleNon-Māori</v>
      </c>
      <c r="B4348" s="42" t="s">
        <v>2</v>
      </c>
      <c r="C4348" s="43">
        <v>2007</v>
      </c>
      <c r="D4348" s="42" t="s">
        <v>248</v>
      </c>
      <c r="E4348" s="42" t="s">
        <v>5</v>
      </c>
      <c r="F4348" s="42" t="s">
        <v>11</v>
      </c>
      <c r="G4348" s="43">
        <v>26</v>
      </c>
      <c r="H4348" s="193">
        <v>1.1000000000000001</v>
      </c>
    </row>
    <row r="4349" spans="1:8" x14ac:dyDescent="0.25">
      <c r="A4349" s="25" t="str">
        <f t="shared" si="70"/>
        <v>Reg2007Oropharynx - C10AllSexAllEth</v>
      </c>
      <c r="B4349" s="42" t="s">
        <v>2</v>
      </c>
      <c r="C4349" s="43">
        <v>2007</v>
      </c>
      <c r="D4349" s="42" t="s">
        <v>34</v>
      </c>
      <c r="E4349" s="42" t="s">
        <v>3</v>
      </c>
      <c r="F4349" s="42" t="s">
        <v>12</v>
      </c>
      <c r="G4349" s="43">
        <v>7</v>
      </c>
      <c r="H4349" s="193">
        <v>0.1</v>
      </c>
    </row>
    <row r="4350" spans="1:8" x14ac:dyDescent="0.25">
      <c r="A4350" s="25" t="str">
        <f t="shared" si="70"/>
        <v>Reg2007Oropharynx - C10AllSexMāori</v>
      </c>
      <c r="B4350" s="42" t="s">
        <v>2</v>
      </c>
      <c r="C4350" s="43">
        <v>2007</v>
      </c>
      <c r="D4350" s="42" t="s">
        <v>34</v>
      </c>
      <c r="E4350" s="42" t="s">
        <v>3</v>
      </c>
      <c r="F4350" s="42" t="s">
        <v>10</v>
      </c>
      <c r="G4350" s="43">
        <v>4</v>
      </c>
      <c r="H4350" s="193">
        <v>1.1000000000000001</v>
      </c>
    </row>
    <row r="4351" spans="1:8" x14ac:dyDescent="0.25">
      <c r="A4351" s="25" t="str">
        <f t="shared" si="70"/>
        <v>Reg2007Oropharynx - C10AllSexNon-Māori</v>
      </c>
      <c r="B4351" s="42" t="s">
        <v>2</v>
      </c>
      <c r="C4351" s="43">
        <v>2007</v>
      </c>
      <c r="D4351" s="42" t="s">
        <v>34</v>
      </c>
      <c r="E4351" s="42" t="s">
        <v>3</v>
      </c>
      <c r="F4351" s="42" t="s">
        <v>11</v>
      </c>
      <c r="G4351" s="43">
        <v>3</v>
      </c>
      <c r="H4351" s="193">
        <v>0.1</v>
      </c>
    </row>
    <row r="4352" spans="1:8" x14ac:dyDescent="0.25">
      <c r="A4352" s="25" t="str">
        <f t="shared" si="70"/>
        <v>Reg2007Oropharynx - C10FemaleAllEth</v>
      </c>
      <c r="B4352" s="42" t="s">
        <v>2</v>
      </c>
      <c r="C4352" s="43">
        <v>2007</v>
      </c>
      <c r="D4352" s="42" t="s">
        <v>34</v>
      </c>
      <c r="E4352" s="42" t="s">
        <v>4</v>
      </c>
      <c r="F4352" s="42" t="s">
        <v>12</v>
      </c>
      <c r="G4352" s="43">
        <v>2</v>
      </c>
      <c r="H4352" s="193">
        <v>0.1</v>
      </c>
    </row>
    <row r="4353" spans="1:8" x14ac:dyDescent="0.25">
      <c r="A4353" s="25" t="str">
        <f t="shared" si="70"/>
        <v>Reg2007Oropharynx - C10FemaleMāori</v>
      </c>
      <c r="B4353" s="42" t="s">
        <v>2</v>
      </c>
      <c r="C4353" s="43">
        <v>2007</v>
      </c>
      <c r="D4353" s="42" t="s">
        <v>34</v>
      </c>
      <c r="E4353" s="42" t="s">
        <v>4</v>
      </c>
      <c r="F4353" s="42" t="s">
        <v>10</v>
      </c>
      <c r="G4353" s="43">
        <v>0</v>
      </c>
      <c r="H4353" s="193">
        <v>0</v>
      </c>
    </row>
    <row r="4354" spans="1:8" x14ac:dyDescent="0.25">
      <c r="A4354" s="25" t="str">
        <f t="shared" si="70"/>
        <v>Reg2007Oropharynx - C10FemaleNon-Māori</v>
      </c>
      <c r="B4354" s="42" t="s">
        <v>2</v>
      </c>
      <c r="C4354" s="43">
        <v>2007</v>
      </c>
      <c r="D4354" s="42" t="s">
        <v>34</v>
      </c>
      <c r="E4354" s="42" t="s">
        <v>4</v>
      </c>
      <c r="F4354" s="42" t="s">
        <v>11</v>
      </c>
      <c r="G4354" s="43">
        <v>2</v>
      </c>
      <c r="H4354" s="193">
        <v>0.1</v>
      </c>
    </row>
    <row r="4355" spans="1:8" x14ac:dyDescent="0.25">
      <c r="A4355" s="25" t="str">
        <f t="shared" si="70"/>
        <v>Reg2007Oropharynx - C10MaleAllEth</v>
      </c>
      <c r="B4355" s="42" t="s">
        <v>2</v>
      </c>
      <c r="C4355" s="43">
        <v>2007</v>
      </c>
      <c r="D4355" s="42" t="s">
        <v>34</v>
      </c>
      <c r="E4355" s="42" t="s">
        <v>5</v>
      </c>
      <c r="F4355" s="42" t="s">
        <v>12</v>
      </c>
      <c r="G4355" s="43">
        <v>5</v>
      </c>
      <c r="H4355" s="193">
        <v>0.2</v>
      </c>
    </row>
    <row r="4356" spans="1:8" x14ac:dyDescent="0.25">
      <c r="A4356" s="25" t="str">
        <f t="shared" si="70"/>
        <v>Reg2007Oropharynx - C10MaleMāori</v>
      </c>
      <c r="B4356" s="42" t="s">
        <v>2</v>
      </c>
      <c r="C4356" s="43">
        <v>2007</v>
      </c>
      <c r="D4356" s="42" t="s">
        <v>34</v>
      </c>
      <c r="E4356" s="42" t="s">
        <v>5</v>
      </c>
      <c r="F4356" s="42" t="s">
        <v>10</v>
      </c>
      <c r="G4356" s="43">
        <v>4</v>
      </c>
      <c r="H4356" s="193">
        <v>2.4</v>
      </c>
    </row>
    <row r="4357" spans="1:8" x14ac:dyDescent="0.25">
      <c r="A4357" s="25" t="str">
        <f t="shared" si="70"/>
        <v>Reg2007Oropharynx - C10MaleNon-Māori</v>
      </c>
      <c r="B4357" s="42" t="s">
        <v>2</v>
      </c>
      <c r="C4357" s="43">
        <v>2007</v>
      </c>
      <c r="D4357" s="42" t="s">
        <v>34</v>
      </c>
      <c r="E4357" s="42" t="s">
        <v>5</v>
      </c>
      <c r="F4357" s="42" t="s">
        <v>11</v>
      </c>
      <c r="G4357" s="43">
        <v>1</v>
      </c>
      <c r="H4357" s="193">
        <v>0</v>
      </c>
    </row>
    <row r="4358" spans="1:8" x14ac:dyDescent="0.25">
      <c r="A4358" s="25" t="str">
        <f t="shared" si="70"/>
        <v>Reg2007Nasopharynx - C11AllSexAllEth</v>
      </c>
      <c r="B4358" s="42" t="s">
        <v>2</v>
      </c>
      <c r="C4358" s="43">
        <v>2007</v>
      </c>
      <c r="D4358" s="42" t="s">
        <v>32</v>
      </c>
      <c r="E4358" s="42" t="s">
        <v>3</v>
      </c>
      <c r="F4358" s="42" t="s">
        <v>12</v>
      </c>
      <c r="G4358" s="43">
        <v>26</v>
      </c>
      <c r="H4358" s="193">
        <v>0.5</v>
      </c>
    </row>
    <row r="4359" spans="1:8" x14ac:dyDescent="0.25">
      <c r="A4359" s="25" t="str">
        <f t="shared" si="70"/>
        <v>Reg2007Nasopharynx - C11AllSexMāori</v>
      </c>
      <c r="B4359" s="42" t="s">
        <v>2</v>
      </c>
      <c r="C4359" s="43">
        <v>2007</v>
      </c>
      <c r="D4359" s="42" t="s">
        <v>32</v>
      </c>
      <c r="E4359" s="42" t="s">
        <v>3</v>
      </c>
      <c r="F4359" s="42" t="s">
        <v>10</v>
      </c>
      <c r="G4359" s="43">
        <v>3</v>
      </c>
      <c r="H4359" s="193">
        <v>0.7</v>
      </c>
    </row>
    <row r="4360" spans="1:8" x14ac:dyDescent="0.25">
      <c r="A4360" s="25" t="str">
        <f t="shared" si="70"/>
        <v>Reg2007Nasopharynx - C11AllSexNon-Māori</v>
      </c>
      <c r="B4360" s="42" t="s">
        <v>2</v>
      </c>
      <c r="C4360" s="43">
        <v>2007</v>
      </c>
      <c r="D4360" s="42" t="s">
        <v>32</v>
      </c>
      <c r="E4360" s="42" t="s">
        <v>3</v>
      </c>
      <c r="F4360" s="42" t="s">
        <v>11</v>
      </c>
      <c r="G4360" s="43">
        <v>23</v>
      </c>
      <c r="H4360" s="193">
        <v>0.5</v>
      </c>
    </row>
    <row r="4361" spans="1:8" x14ac:dyDescent="0.25">
      <c r="A4361" s="25" t="str">
        <f t="shared" si="70"/>
        <v>Reg2007Nasopharynx - C11FemaleAllEth</v>
      </c>
      <c r="B4361" s="42" t="s">
        <v>2</v>
      </c>
      <c r="C4361" s="43">
        <v>2007</v>
      </c>
      <c r="D4361" s="42" t="s">
        <v>32</v>
      </c>
      <c r="E4361" s="42" t="s">
        <v>4</v>
      </c>
      <c r="F4361" s="42" t="s">
        <v>12</v>
      </c>
      <c r="G4361" s="43">
        <v>8</v>
      </c>
      <c r="H4361" s="193">
        <v>0.3</v>
      </c>
    </row>
    <row r="4362" spans="1:8" x14ac:dyDescent="0.25">
      <c r="A4362" s="25" t="str">
        <f t="shared" si="70"/>
        <v>Reg2007Nasopharynx - C11FemaleMāori</v>
      </c>
      <c r="B4362" s="42" t="s">
        <v>2</v>
      </c>
      <c r="C4362" s="43">
        <v>2007</v>
      </c>
      <c r="D4362" s="42" t="s">
        <v>32</v>
      </c>
      <c r="E4362" s="42" t="s">
        <v>4</v>
      </c>
      <c r="F4362" s="42" t="s">
        <v>10</v>
      </c>
      <c r="G4362" s="43">
        <v>0</v>
      </c>
      <c r="H4362" s="193">
        <v>0</v>
      </c>
    </row>
    <row r="4363" spans="1:8" x14ac:dyDescent="0.25">
      <c r="A4363" s="25" t="str">
        <f t="shared" si="70"/>
        <v>Reg2007Nasopharynx - C11FemaleNon-Māori</v>
      </c>
      <c r="B4363" s="42" t="s">
        <v>2</v>
      </c>
      <c r="C4363" s="43">
        <v>2007</v>
      </c>
      <c r="D4363" s="42" t="s">
        <v>32</v>
      </c>
      <c r="E4363" s="42" t="s">
        <v>4</v>
      </c>
      <c r="F4363" s="42" t="s">
        <v>11</v>
      </c>
      <c r="G4363" s="43">
        <v>8</v>
      </c>
      <c r="H4363" s="193">
        <v>0.3</v>
      </c>
    </row>
    <row r="4364" spans="1:8" x14ac:dyDescent="0.25">
      <c r="A4364" s="25" t="str">
        <f t="shared" si="70"/>
        <v>Reg2007Nasopharynx - C11MaleAllEth</v>
      </c>
      <c r="B4364" s="42" t="s">
        <v>2</v>
      </c>
      <c r="C4364" s="43">
        <v>2007</v>
      </c>
      <c r="D4364" s="42" t="s">
        <v>32</v>
      </c>
      <c r="E4364" s="42" t="s">
        <v>5</v>
      </c>
      <c r="F4364" s="42" t="s">
        <v>12</v>
      </c>
      <c r="G4364" s="43">
        <v>18</v>
      </c>
      <c r="H4364" s="193">
        <v>0.7</v>
      </c>
    </row>
    <row r="4365" spans="1:8" x14ac:dyDescent="0.25">
      <c r="A4365" s="25" t="str">
        <f t="shared" si="70"/>
        <v>Reg2007Nasopharynx - C11MaleMāori</v>
      </c>
      <c r="B4365" s="42" t="s">
        <v>2</v>
      </c>
      <c r="C4365" s="43">
        <v>2007</v>
      </c>
      <c r="D4365" s="42" t="s">
        <v>32</v>
      </c>
      <c r="E4365" s="42" t="s">
        <v>5</v>
      </c>
      <c r="F4365" s="42" t="s">
        <v>10</v>
      </c>
      <c r="G4365" s="43">
        <v>3</v>
      </c>
      <c r="H4365" s="193">
        <v>1.4</v>
      </c>
    </row>
    <row r="4366" spans="1:8" x14ac:dyDescent="0.25">
      <c r="A4366" s="25" t="str">
        <f t="shared" si="70"/>
        <v>Reg2007Nasopharynx - C11MaleNon-Māori</v>
      </c>
      <c r="B4366" s="42" t="s">
        <v>2</v>
      </c>
      <c r="C4366" s="43">
        <v>2007</v>
      </c>
      <c r="D4366" s="42" t="s">
        <v>32</v>
      </c>
      <c r="E4366" s="42" t="s">
        <v>5</v>
      </c>
      <c r="F4366" s="42" t="s">
        <v>11</v>
      </c>
      <c r="G4366" s="43">
        <v>15</v>
      </c>
      <c r="H4366" s="193">
        <v>0.7</v>
      </c>
    </row>
    <row r="4367" spans="1:8" x14ac:dyDescent="0.25">
      <c r="A4367" s="25" t="str">
        <f t="shared" si="70"/>
        <v>Reg2007Pyriform sinus - C12AllSexAllEth</v>
      </c>
      <c r="B4367" s="42" t="s">
        <v>2</v>
      </c>
      <c r="C4367" s="43">
        <v>2007</v>
      </c>
      <c r="D4367" s="42" t="s">
        <v>249</v>
      </c>
      <c r="E4367" s="42" t="s">
        <v>3</v>
      </c>
      <c r="F4367" s="42" t="s">
        <v>12</v>
      </c>
      <c r="G4367" s="43">
        <v>7</v>
      </c>
      <c r="H4367" s="193">
        <v>0.1</v>
      </c>
    </row>
    <row r="4368" spans="1:8" x14ac:dyDescent="0.25">
      <c r="A4368" s="25" t="str">
        <f t="shared" si="70"/>
        <v>Reg2007Pyriform sinus - C12AllSexMāori</v>
      </c>
      <c r="B4368" s="42" t="s">
        <v>2</v>
      </c>
      <c r="C4368" s="43">
        <v>2007</v>
      </c>
      <c r="D4368" s="42" t="s">
        <v>249</v>
      </c>
      <c r="E4368" s="42" t="s">
        <v>3</v>
      </c>
      <c r="F4368" s="42" t="s">
        <v>10</v>
      </c>
      <c r="G4368" s="43">
        <v>2</v>
      </c>
      <c r="H4368" s="193">
        <v>0.4</v>
      </c>
    </row>
    <row r="4369" spans="1:8" x14ac:dyDescent="0.25">
      <c r="A4369" s="25" t="str">
        <f t="shared" si="70"/>
        <v>Reg2007Pyriform sinus - C12AllSexNon-Māori</v>
      </c>
      <c r="B4369" s="42" t="s">
        <v>2</v>
      </c>
      <c r="C4369" s="43">
        <v>2007</v>
      </c>
      <c r="D4369" s="42" t="s">
        <v>249</v>
      </c>
      <c r="E4369" s="42" t="s">
        <v>3</v>
      </c>
      <c r="F4369" s="42" t="s">
        <v>11</v>
      </c>
      <c r="G4369" s="43">
        <v>5</v>
      </c>
      <c r="H4369" s="193">
        <v>0.1</v>
      </c>
    </row>
    <row r="4370" spans="1:8" x14ac:dyDescent="0.25">
      <c r="A4370" s="25" t="str">
        <f t="shared" si="70"/>
        <v>Reg2007Pyriform sinus - C12FemaleAllEth</v>
      </c>
      <c r="B4370" s="42" t="s">
        <v>2</v>
      </c>
      <c r="C4370" s="43">
        <v>2007</v>
      </c>
      <c r="D4370" s="42" t="s">
        <v>249</v>
      </c>
      <c r="E4370" s="42" t="s">
        <v>4</v>
      </c>
      <c r="F4370" s="42" t="s">
        <v>12</v>
      </c>
      <c r="G4370" s="43">
        <v>0</v>
      </c>
      <c r="H4370" s="193">
        <v>0</v>
      </c>
    </row>
    <row r="4371" spans="1:8" x14ac:dyDescent="0.25">
      <c r="A4371" s="25" t="str">
        <f t="shared" si="70"/>
        <v>Reg2007Pyriform sinus - C12FemaleMāori</v>
      </c>
      <c r="B4371" s="42" t="s">
        <v>2</v>
      </c>
      <c r="C4371" s="43">
        <v>2007</v>
      </c>
      <c r="D4371" s="42" t="s">
        <v>249</v>
      </c>
      <c r="E4371" s="42" t="s">
        <v>4</v>
      </c>
      <c r="F4371" s="42" t="s">
        <v>10</v>
      </c>
      <c r="G4371" s="43">
        <v>0</v>
      </c>
      <c r="H4371" s="193">
        <v>0</v>
      </c>
    </row>
    <row r="4372" spans="1:8" x14ac:dyDescent="0.25">
      <c r="A4372" s="25" t="str">
        <f t="shared" si="70"/>
        <v>Reg2007Pyriform sinus - C12FemaleNon-Māori</v>
      </c>
      <c r="B4372" s="42" t="s">
        <v>2</v>
      </c>
      <c r="C4372" s="43">
        <v>2007</v>
      </c>
      <c r="D4372" s="42" t="s">
        <v>249</v>
      </c>
      <c r="E4372" s="42" t="s">
        <v>4</v>
      </c>
      <c r="F4372" s="42" t="s">
        <v>11</v>
      </c>
      <c r="G4372" s="43">
        <v>0</v>
      </c>
      <c r="H4372" s="193">
        <v>0</v>
      </c>
    </row>
    <row r="4373" spans="1:8" x14ac:dyDescent="0.25">
      <c r="A4373" s="25" t="str">
        <f t="shared" si="70"/>
        <v>Reg2007Pyriform sinus - C12MaleAllEth</v>
      </c>
      <c r="B4373" s="42" t="s">
        <v>2</v>
      </c>
      <c r="C4373" s="43">
        <v>2007</v>
      </c>
      <c r="D4373" s="42" t="s">
        <v>249</v>
      </c>
      <c r="E4373" s="42" t="s">
        <v>5</v>
      </c>
      <c r="F4373" s="42" t="s">
        <v>12</v>
      </c>
      <c r="G4373" s="43">
        <v>7</v>
      </c>
      <c r="H4373" s="193">
        <v>0.3</v>
      </c>
    </row>
    <row r="4374" spans="1:8" x14ac:dyDescent="0.25">
      <c r="A4374" s="25" t="str">
        <f t="shared" si="70"/>
        <v>Reg2007Pyriform sinus - C12MaleMāori</v>
      </c>
      <c r="B4374" s="42" t="s">
        <v>2</v>
      </c>
      <c r="C4374" s="43">
        <v>2007</v>
      </c>
      <c r="D4374" s="42" t="s">
        <v>249</v>
      </c>
      <c r="E4374" s="42" t="s">
        <v>5</v>
      </c>
      <c r="F4374" s="42" t="s">
        <v>10</v>
      </c>
      <c r="G4374" s="43">
        <v>2</v>
      </c>
      <c r="H4374" s="193">
        <v>0.8</v>
      </c>
    </row>
    <row r="4375" spans="1:8" x14ac:dyDescent="0.25">
      <c r="A4375" s="25" t="str">
        <f t="shared" si="70"/>
        <v>Reg2007Pyriform sinus - C12MaleNon-Māori</v>
      </c>
      <c r="B4375" s="42" t="s">
        <v>2</v>
      </c>
      <c r="C4375" s="43">
        <v>2007</v>
      </c>
      <c r="D4375" s="42" t="s">
        <v>249</v>
      </c>
      <c r="E4375" s="42" t="s">
        <v>5</v>
      </c>
      <c r="F4375" s="42" t="s">
        <v>11</v>
      </c>
      <c r="G4375" s="43">
        <v>5</v>
      </c>
      <c r="H4375" s="193">
        <v>0.2</v>
      </c>
    </row>
    <row r="4376" spans="1:8" x14ac:dyDescent="0.25">
      <c r="A4376" s="25" t="str">
        <f t="shared" si="70"/>
        <v>Reg2007Hypopharynx - C13AllSexAllEth</v>
      </c>
      <c r="B4376" s="42" t="s">
        <v>2</v>
      </c>
      <c r="C4376" s="43">
        <v>2007</v>
      </c>
      <c r="D4376" s="42" t="s">
        <v>24</v>
      </c>
      <c r="E4376" s="42" t="s">
        <v>3</v>
      </c>
      <c r="F4376" s="42" t="s">
        <v>12</v>
      </c>
      <c r="G4376" s="43">
        <v>8</v>
      </c>
      <c r="H4376" s="193">
        <v>0.1</v>
      </c>
    </row>
    <row r="4377" spans="1:8" x14ac:dyDescent="0.25">
      <c r="A4377" s="25" t="str">
        <f t="shared" si="70"/>
        <v>Reg2007Hypopharynx - C13AllSexMāori</v>
      </c>
      <c r="B4377" s="42" t="s">
        <v>2</v>
      </c>
      <c r="C4377" s="43">
        <v>2007</v>
      </c>
      <c r="D4377" s="42" t="s">
        <v>24</v>
      </c>
      <c r="E4377" s="42" t="s">
        <v>3</v>
      </c>
      <c r="F4377" s="42" t="s">
        <v>10</v>
      </c>
      <c r="G4377" s="43">
        <v>1</v>
      </c>
      <c r="H4377" s="193">
        <v>0.3</v>
      </c>
    </row>
    <row r="4378" spans="1:8" x14ac:dyDescent="0.25">
      <c r="A4378" s="25" t="str">
        <f t="shared" si="70"/>
        <v>Reg2007Hypopharynx - C13AllSexNon-Māori</v>
      </c>
      <c r="B4378" s="42" t="s">
        <v>2</v>
      </c>
      <c r="C4378" s="43">
        <v>2007</v>
      </c>
      <c r="D4378" s="42" t="s">
        <v>24</v>
      </c>
      <c r="E4378" s="42" t="s">
        <v>3</v>
      </c>
      <c r="F4378" s="42" t="s">
        <v>11</v>
      </c>
      <c r="G4378" s="43">
        <v>7</v>
      </c>
      <c r="H4378" s="193">
        <v>0.1</v>
      </c>
    </row>
    <row r="4379" spans="1:8" x14ac:dyDescent="0.25">
      <c r="A4379" s="25" t="str">
        <f t="shared" si="70"/>
        <v>Reg2007Hypopharynx - C13FemaleAllEth</v>
      </c>
      <c r="B4379" s="42" t="s">
        <v>2</v>
      </c>
      <c r="C4379" s="43">
        <v>2007</v>
      </c>
      <c r="D4379" s="42" t="s">
        <v>24</v>
      </c>
      <c r="E4379" s="42" t="s">
        <v>4</v>
      </c>
      <c r="F4379" s="42" t="s">
        <v>12</v>
      </c>
      <c r="G4379" s="43">
        <v>3</v>
      </c>
      <c r="H4379" s="193">
        <v>0.1</v>
      </c>
    </row>
    <row r="4380" spans="1:8" x14ac:dyDescent="0.25">
      <c r="A4380" s="25" t="str">
        <f t="shared" si="70"/>
        <v>Reg2007Hypopharynx - C13FemaleMāori</v>
      </c>
      <c r="B4380" s="42" t="s">
        <v>2</v>
      </c>
      <c r="C4380" s="43">
        <v>2007</v>
      </c>
      <c r="D4380" s="42" t="s">
        <v>24</v>
      </c>
      <c r="E4380" s="42" t="s">
        <v>4</v>
      </c>
      <c r="F4380" s="42" t="s">
        <v>10</v>
      </c>
      <c r="G4380" s="43">
        <v>0</v>
      </c>
      <c r="H4380" s="193">
        <v>0</v>
      </c>
    </row>
    <row r="4381" spans="1:8" x14ac:dyDescent="0.25">
      <c r="A4381" s="25" t="str">
        <f t="shared" si="70"/>
        <v>Reg2007Hypopharynx - C13FemaleNon-Māori</v>
      </c>
      <c r="B4381" s="42" t="s">
        <v>2</v>
      </c>
      <c r="C4381" s="43">
        <v>2007</v>
      </c>
      <c r="D4381" s="42" t="s">
        <v>24</v>
      </c>
      <c r="E4381" s="42" t="s">
        <v>4</v>
      </c>
      <c r="F4381" s="42" t="s">
        <v>11</v>
      </c>
      <c r="G4381" s="43">
        <v>3</v>
      </c>
      <c r="H4381" s="193">
        <v>0.1</v>
      </c>
    </row>
    <row r="4382" spans="1:8" x14ac:dyDescent="0.25">
      <c r="A4382" s="25" t="str">
        <f t="shared" si="70"/>
        <v>Reg2007Hypopharynx - C13MaleAllEth</v>
      </c>
      <c r="B4382" s="42" t="s">
        <v>2</v>
      </c>
      <c r="C4382" s="43">
        <v>2007</v>
      </c>
      <c r="D4382" s="42" t="s">
        <v>24</v>
      </c>
      <c r="E4382" s="42" t="s">
        <v>5</v>
      </c>
      <c r="F4382" s="42" t="s">
        <v>12</v>
      </c>
      <c r="G4382" s="43">
        <v>5</v>
      </c>
      <c r="H4382" s="193">
        <v>0.2</v>
      </c>
    </row>
    <row r="4383" spans="1:8" x14ac:dyDescent="0.25">
      <c r="A4383" s="25" t="str">
        <f t="shared" si="70"/>
        <v>Reg2007Hypopharynx - C13MaleMāori</v>
      </c>
      <c r="B4383" s="42" t="s">
        <v>2</v>
      </c>
      <c r="C4383" s="43">
        <v>2007</v>
      </c>
      <c r="D4383" s="42" t="s">
        <v>24</v>
      </c>
      <c r="E4383" s="42" t="s">
        <v>5</v>
      </c>
      <c r="F4383" s="42" t="s">
        <v>10</v>
      </c>
      <c r="G4383" s="43">
        <v>1</v>
      </c>
      <c r="H4383" s="193">
        <v>0.5</v>
      </c>
    </row>
    <row r="4384" spans="1:8" x14ac:dyDescent="0.25">
      <c r="A4384" s="25" t="str">
        <f t="shared" si="70"/>
        <v>Reg2007Hypopharynx - C13MaleNon-Māori</v>
      </c>
      <c r="B4384" s="42" t="s">
        <v>2</v>
      </c>
      <c r="C4384" s="43">
        <v>2007</v>
      </c>
      <c r="D4384" s="42" t="s">
        <v>24</v>
      </c>
      <c r="E4384" s="42" t="s">
        <v>5</v>
      </c>
      <c r="F4384" s="42" t="s">
        <v>11</v>
      </c>
      <c r="G4384" s="43">
        <v>4</v>
      </c>
      <c r="H4384" s="193">
        <v>0.1</v>
      </c>
    </row>
    <row r="4385" spans="1:8" x14ac:dyDescent="0.25">
      <c r="A4385" s="25" t="str">
        <f t="shared" si="70"/>
        <v>Reg2007Other lip, oral cavity and pharynx - C14AllSexAllEth</v>
      </c>
      <c r="B4385" s="42" t="s">
        <v>2</v>
      </c>
      <c r="C4385" s="43">
        <v>2007</v>
      </c>
      <c r="D4385" s="42" t="s">
        <v>250</v>
      </c>
      <c r="E4385" s="42" t="s">
        <v>3</v>
      </c>
      <c r="F4385" s="42" t="s">
        <v>12</v>
      </c>
      <c r="G4385" s="43">
        <v>10</v>
      </c>
      <c r="H4385" s="193">
        <v>0.2</v>
      </c>
    </row>
    <row r="4386" spans="1:8" x14ac:dyDescent="0.25">
      <c r="A4386" s="25" t="str">
        <f t="shared" si="70"/>
        <v>Reg2007Other lip, oral cavity and pharynx - C14AllSexMāori</v>
      </c>
      <c r="B4386" s="42" t="s">
        <v>2</v>
      </c>
      <c r="C4386" s="43">
        <v>2007</v>
      </c>
      <c r="D4386" s="42" t="s">
        <v>250</v>
      </c>
      <c r="E4386" s="42" t="s">
        <v>3</v>
      </c>
      <c r="F4386" s="42" t="s">
        <v>10</v>
      </c>
      <c r="G4386" s="43">
        <v>0</v>
      </c>
      <c r="H4386" s="193">
        <v>0</v>
      </c>
    </row>
    <row r="4387" spans="1:8" x14ac:dyDescent="0.25">
      <c r="A4387" s="25" t="str">
        <f t="shared" si="70"/>
        <v>Reg2007Other lip, oral cavity and pharynx - C14AllSexNon-Māori</v>
      </c>
      <c r="B4387" s="42" t="s">
        <v>2</v>
      </c>
      <c r="C4387" s="43">
        <v>2007</v>
      </c>
      <c r="D4387" s="42" t="s">
        <v>250</v>
      </c>
      <c r="E4387" s="42" t="s">
        <v>3</v>
      </c>
      <c r="F4387" s="42" t="s">
        <v>11</v>
      </c>
      <c r="G4387" s="43">
        <v>10</v>
      </c>
      <c r="H4387" s="193">
        <v>0.2</v>
      </c>
    </row>
    <row r="4388" spans="1:8" x14ac:dyDescent="0.25">
      <c r="A4388" s="25" t="str">
        <f t="shared" si="70"/>
        <v>Reg2007Other lip, oral cavity and pharynx - C14FemaleAllEth</v>
      </c>
      <c r="B4388" s="42" t="s">
        <v>2</v>
      </c>
      <c r="C4388" s="43">
        <v>2007</v>
      </c>
      <c r="D4388" s="42" t="s">
        <v>250</v>
      </c>
      <c r="E4388" s="42" t="s">
        <v>4</v>
      </c>
      <c r="F4388" s="42" t="s">
        <v>12</v>
      </c>
      <c r="G4388" s="43">
        <v>4</v>
      </c>
      <c r="H4388" s="193">
        <v>0.1</v>
      </c>
    </row>
    <row r="4389" spans="1:8" x14ac:dyDescent="0.25">
      <c r="A4389" s="25" t="str">
        <f t="shared" si="70"/>
        <v>Reg2007Other lip, oral cavity and pharynx - C14FemaleMāori</v>
      </c>
      <c r="B4389" s="42" t="s">
        <v>2</v>
      </c>
      <c r="C4389" s="43">
        <v>2007</v>
      </c>
      <c r="D4389" s="42" t="s">
        <v>250</v>
      </c>
      <c r="E4389" s="42" t="s">
        <v>4</v>
      </c>
      <c r="F4389" s="42" t="s">
        <v>10</v>
      </c>
      <c r="G4389" s="43">
        <v>0</v>
      </c>
      <c r="H4389" s="193">
        <v>0</v>
      </c>
    </row>
    <row r="4390" spans="1:8" x14ac:dyDescent="0.25">
      <c r="A4390" s="25" t="str">
        <f t="shared" si="70"/>
        <v>Reg2007Other lip, oral cavity and pharynx - C14FemaleNon-Māori</v>
      </c>
      <c r="B4390" s="42" t="s">
        <v>2</v>
      </c>
      <c r="C4390" s="43">
        <v>2007</v>
      </c>
      <c r="D4390" s="42" t="s">
        <v>250</v>
      </c>
      <c r="E4390" s="42" t="s">
        <v>4</v>
      </c>
      <c r="F4390" s="42" t="s">
        <v>11</v>
      </c>
      <c r="G4390" s="43">
        <v>4</v>
      </c>
      <c r="H4390" s="193">
        <v>0.1</v>
      </c>
    </row>
    <row r="4391" spans="1:8" x14ac:dyDescent="0.25">
      <c r="A4391" s="25" t="str">
        <f t="shared" ref="A4391:A4454" si="71">B4391&amp;C4391&amp;D4391&amp;E4391&amp;F4391</f>
        <v>Reg2007Other lip, oral cavity and pharynx - C14MaleAllEth</v>
      </c>
      <c r="B4391" s="42" t="s">
        <v>2</v>
      </c>
      <c r="C4391" s="43">
        <v>2007</v>
      </c>
      <c r="D4391" s="42" t="s">
        <v>250</v>
      </c>
      <c r="E4391" s="42" t="s">
        <v>5</v>
      </c>
      <c r="F4391" s="42" t="s">
        <v>12</v>
      </c>
      <c r="G4391" s="43">
        <v>6</v>
      </c>
      <c r="H4391" s="193">
        <v>0.2</v>
      </c>
    </row>
    <row r="4392" spans="1:8" x14ac:dyDescent="0.25">
      <c r="A4392" s="25" t="str">
        <f t="shared" si="71"/>
        <v>Reg2007Other lip, oral cavity and pharynx - C14MaleMāori</v>
      </c>
      <c r="B4392" s="42" t="s">
        <v>2</v>
      </c>
      <c r="C4392" s="43">
        <v>2007</v>
      </c>
      <c r="D4392" s="42" t="s">
        <v>250</v>
      </c>
      <c r="E4392" s="42" t="s">
        <v>5</v>
      </c>
      <c r="F4392" s="42" t="s">
        <v>10</v>
      </c>
      <c r="G4392" s="43">
        <v>0</v>
      </c>
      <c r="H4392" s="193">
        <v>0</v>
      </c>
    </row>
    <row r="4393" spans="1:8" x14ac:dyDescent="0.25">
      <c r="A4393" s="25" t="str">
        <f t="shared" si="71"/>
        <v>Reg2007Other lip, oral cavity and pharynx - C14MaleNon-Māori</v>
      </c>
      <c r="B4393" s="42" t="s">
        <v>2</v>
      </c>
      <c r="C4393" s="43">
        <v>2007</v>
      </c>
      <c r="D4393" s="42" t="s">
        <v>250</v>
      </c>
      <c r="E4393" s="42" t="s">
        <v>5</v>
      </c>
      <c r="F4393" s="42" t="s">
        <v>11</v>
      </c>
      <c r="G4393" s="43">
        <v>6</v>
      </c>
      <c r="H4393" s="193">
        <v>0.2</v>
      </c>
    </row>
    <row r="4394" spans="1:8" x14ac:dyDescent="0.25">
      <c r="A4394" s="25" t="str">
        <f t="shared" si="71"/>
        <v>Reg2007Digestive organs - C15-C26AllSexAllEth</v>
      </c>
      <c r="B4394" s="42" t="s">
        <v>2</v>
      </c>
      <c r="C4394" s="43">
        <v>2007</v>
      </c>
      <c r="D4394" s="42" t="s">
        <v>251</v>
      </c>
      <c r="E4394" s="42" t="s">
        <v>3</v>
      </c>
      <c r="F4394" s="42" t="s">
        <v>12</v>
      </c>
      <c r="G4394" s="43">
        <v>4390</v>
      </c>
      <c r="H4394" s="193">
        <v>71.400000000000006</v>
      </c>
    </row>
    <row r="4395" spans="1:8" x14ac:dyDescent="0.25">
      <c r="A4395" s="25" t="str">
        <f t="shared" si="71"/>
        <v>Reg2007Digestive organs - C15-C26AllSexMāori</v>
      </c>
      <c r="B4395" s="42" t="s">
        <v>2</v>
      </c>
      <c r="C4395" s="43">
        <v>2007</v>
      </c>
      <c r="D4395" s="42" t="s">
        <v>251</v>
      </c>
      <c r="E4395" s="42" t="s">
        <v>3</v>
      </c>
      <c r="F4395" s="42" t="s">
        <v>10</v>
      </c>
      <c r="G4395" s="43">
        <v>343</v>
      </c>
      <c r="H4395" s="193">
        <v>87.3</v>
      </c>
    </row>
    <row r="4396" spans="1:8" x14ac:dyDescent="0.25">
      <c r="A4396" s="25" t="str">
        <f t="shared" si="71"/>
        <v>Reg2007Digestive organs - C15-C26AllSexNon-Māori</v>
      </c>
      <c r="B4396" s="42" t="s">
        <v>2</v>
      </c>
      <c r="C4396" s="43">
        <v>2007</v>
      </c>
      <c r="D4396" s="42" t="s">
        <v>251</v>
      </c>
      <c r="E4396" s="42" t="s">
        <v>3</v>
      </c>
      <c r="F4396" s="42" t="s">
        <v>11</v>
      </c>
      <c r="G4396" s="43">
        <v>4047</v>
      </c>
      <c r="H4396" s="193">
        <v>69.8</v>
      </c>
    </row>
    <row r="4397" spans="1:8" x14ac:dyDescent="0.25">
      <c r="A4397" s="25" t="str">
        <f t="shared" si="71"/>
        <v>Reg2007Digestive organs - C15-C26FemaleAllEth</v>
      </c>
      <c r="B4397" s="42" t="s">
        <v>2</v>
      </c>
      <c r="C4397" s="43">
        <v>2007</v>
      </c>
      <c r="D4397" s="42" t="s">
        <v>251</v>
      </c>
      <c r="E4397" s="42" t="s">
        <v>4</v>
      </c>
      <c r="F4397" s="42" t="s">
        <v>12</v>
      </c>
      <c r="G4397" s="43">
        <v>1977</v>
      </c>
      <c r="H4397" s="193">
        <v>58.6</v>
      </c>
    </row>
    <row r="4398" spans="1:8" x14ac:dyDescent="0.25">
      <c r="A4398" s="25" t="str">
        <f t="shared" si="71"/>
        <v>Reg2007Digestive organs - C15-C26FemaleMāori</v>
      </c>
      <c r="B4398" s="42" t="s">
        <v>2</v>
      </c>
      <c r="C4398" s="43">
        <v>2007</v>
      </c>
      <c r="D4398" s="42" t="s">
        <v>251</v>
      </c>
      <c r="E4398" s="42" t="s">
        <v>4</v>
      </c>
      <c r="F4398" s="42" t="s">
        <v>10</v>
      </c>
      <c r="G4398" s="43">
        <v>144</v>
      </c>
      <c r="H4398" s="193">
        <v>68.400000000000006</v>
      </c>
    </row>
    <row r="4399" spans="1:8" x14ac:dyDescent="0.25">
      <c r="A4399" s="25" t="str">
        <f t="shared" si="71"/>
        <v>Reg2007Digestive organs - C15-C26FemaleNon-Māori</v>
      </c>
      <c r="B4399" s="42" t="s">
        <v>2</v>
      </c>
      <c r="C4399" s="43">
        <v>2007</v>
      </c>
      <c r="D4399" s="42" t="s">
        <v>251</v>
      </c>
      <c r="E4399" s="42" t="s">
        <v>4</v>
      </c>
      <c r="F4399" s="42" t="s">
        <v>11</v>
      </c>
      <c r="G4399" s="43">
        <v>1833</v>
      </c>
      <c r="H4399" s="193">
        <v>57.4</v>
      </c>
    </row>
    <row r="4400" spans="1:8" x14ac:dyDescent="0.25">
      <c r="A4400" s="25" t="str">
        <f t="shared" si="71"/>
        <v>Reg2007Digestive organs - C15-C26MaleAllEth</v>
      </c>
      <c r="B4400" s="42" t="s">
        <v>2</v>
      </c>
      <c r="C4400" s="43">
        <v>2007</v>
      </c>
      <c r="D4400" s="42" t="s">
        <v>251</v>
      </c>
      <c r="E4400" s="42" t="s">
        <v>5</v>
      </c>
      <c r="F4400" s="42" t="s">
        <v>12</v>
      </c>
      <c r="G4400" s="43">
        <v>2413</v>
      </c>
      <c r="H4400" s="193">
        <v>86.3</v>
      </c>
    </row>
    <row r="4401" spans="1:8" x14ac:dyDescent="0.25">
      <c r="A4401" s="25" t="str">
        <f t="shared" si="71"/>
        <v>Reg2007Digestive organs - C15-C26MaleMāori</v>
      </c>
      <c r="B4401" s="42" t="s">
        <v>2</v>
      </c>
      <c r="C4401" s="43">
        <v>2007</v>
      </c>
      <c r="D4401" s="42" t="s">
        <v>251</v>
      </c>
      <c r="E4401" s="42" t="s">
        <v>5</v>
      </c>
      <c r="F4401" s="42" t="s">
        <v>10</v>
      </c>
      <c r="G4401" s="43">
        <v>199</v>
      </c>
      <c r="H4401" s="193">
        <v>107.9</v>
      </c>
    </row>
    <row r="4402" spans="1:8" x14ac:dyDescent="0.25">
      <c r="A4402" s="25" t="str">
        <f t="shared" si="71"/>
        <v>Reg2007Digestive organs - C15-C26MaleNon-Māori</v>
      </c>
      <c r="B4402" s="42" t="s">
        <v>2</v>
      </c>
      <c r="C4402" s="43">
        <v>2007</v>
      </c>
      <c r="D4402" s="42" t="s">
        <v>251</v>
      </c>
      <c r="E4402" s="42" t="s">
        <v>5</v>
      </c>
      <c r="F4402" s="42" t="s">
        <v>11</v>
      </c>
      <c r="G4402" s="43">
        <v>2214</v>
      </c>
      <c r="H4402" s="193">
        <v>84.1</v>
      </c>
    </row>
    <row r="4403" spans="1:8" x14ac:dyDescent="0.25">
      <c r="A4403" s="25" t="str">
        <f t="shared" si="71"/>
        <v>Reg2007Oesophagus - C15AllSexAllEth</v>
      </c>
      <c r="B4403" s="42" t="s">
        <v>2</v>
      </c>
      <c r="C4403" s="43">
        <v>2007</v>
      </c>
      <c r="D4403" s="42" t="s">
        <v>33</v>
      </c>
      <c r="E4403" s="42" t="s">
        <v>3</v>
      </c>
      <c r="F4403" s="42" t="s">
        <v>12</v>
      </c>
      <c r="G4403" s="43">
        <v>282</v>
      </c>
      <c r="H4403" s="193">
        <v>4.3</v>
      </c>
    </row>
    <row r="4404" spans="1:8" x14ac:dyDescent="0.25">
      <c r="A4404" s="25" t="str">
        <f t="shared" si="71"/>
        <v>Reg2007Oesophagus - C15AllSexMāori</v>
      </c>
      <c r="B4404" s="42" t="s">
        <v>2</v>
      </c>
      <c r="C4404" s="43">
        <v>2007</v>
      </c>
      <c r="D4404" s="42" t="s">
        <v>33</v>
      </c>
      <c r="E4404" s="42" t="s">
        <v>3</v>
      </c>
      <c r="F4404" s="42" t="s">
        <v>10</v>
      </c>
      <c r="G4404" s="43">
        <v>12</v>
      </c>
      <c r="H4404" s="193">
        <v>3.3</v>
      </c>
    </row>
    <row r="4405" spans="1:8" x14ac:dyDescent="0.25">
      <c r="A4405" s="25" t="str">
        <f t="shared" si="71"/>
        <v>Reg2007Oesophagus - C15AllSexNon-Māori</v>
      </c>
      <c r="B4405" s="42" t="s">
        <v>2</v>
      </c>
      <c r="C4405" s="43">
        <v>2007</v>
      </c>
      <c r="D4405" s="42" t="s">
        <v>33</v>
      </c>
      <c r="E4405" s="42" t="s">
        <v>3</v>
      </c>
      <c r="F4405" s="42" t="s">
        <v>11</v>
      </c>
      <c r="G4405" s="43">
        <v>270</v>
      </c>
      <c r="H4405" s="193">
        <v>4.4000000000000004</v>
      </c>
    </row>
    <row r="4406" spans="1:8" x14ac:dyDescent="0.25">
      <c r="A4406" s="25" t="str">
        <f t="shared" si="71"/>
        <v>Reg2007Oesophagus - C15FemaleAllEth</v>
      </c>
      <c r="B4406" s="42" t="s">
        <v>2</v>
      </c>
      <c r="C4406" s="43">
        <v>2007</v>
      </c>
      <c r="D4406" s="42" t="s">
        <v>33</v>
      </c>
      <c r="E4406" s="42" t="s">
        <v>4</v>
      </c>
      <c r="F4406" s="42" t="s">
        <v>12</v>
      </c>
      <c r="G4406" s="43">
        <v>86</v>
      </c>
      <c r="H4406" s="193">
        <v>2.2000000000000002</v>
      </c>
    </row>
    <row r="4407" spans="1:8" x14ac:dyDescent="0.25">
      <c r="A4407" s="25" t="str">
        <f t="shared" si="71"/>
        <v>Reg2007Oesophagus - C15FemaleMāori</v>
      </c>
      <c r="B4407" s="42" t="s">
        <v>2</v>
      </c>
      <c r="C4407" s="43">
        <v>2007</v>
      </c>
      <c r="D4407" s="42" t="s">
        <v>33</v>
      </c>
      <c r="E4407" s="42" t="s">
        <v>4</v>
      </c>
      <c r="F4407" s="42" t="s">
        <v>10</v>
      </c>
      <c r="G4407" s="43">
        <v>2</v>
      </c>
      <c r="H4407" s="193">
        <v>1.4</v>
      </c>
    </row>
    <row r="4408" spans="1:8" x14ac:dyDescent="0.25">
      <c r="A4408" s="25" t="str">
        <f t="shared" si="71"/>
        <v>Reg2007Oesophagus - C15FemaleNon-Māori</v>
      </c>
      <c r="B4408" s="42" t="s">
        <v>2</v>
      </c>
      <c r="C4408" s="43">
        <v>2007</v>
      </c>
      <c r="D4408" s="42" t="s">
        <v>33</v>
      </c>
      <c r="E4408" s="42" t="s">
        <v>4</v>
      </c>
      <c r="F4408" s="42" t="s">
        <v>11</v>
      </c>
      <c r="G4408" s="43">
        <v>84</v>
      </c>
      <c r="H4408" s="193">
        <v>2.2999999999999998</v>
      </c>
    </row>
    <row r="4409" spans="1:8" x14ac:dyDescent="0.25">
      <c r="A4409" s="25" t="str">
        <f t="shared" si="71"/>
        <v>Reg2007Oesophagus - C15MaleAllEth</v>
      </c>
      <c r="B4409" s="42" t="s">
        <v>2</v>
      </c>
      <c r="C4409" s="43">
        <v>2007</v>
      </c>
      <c r="D4409" s="42" t="s">
        <v>33</v>
      </c>
      <c r="E4409" s="42" t="s">
        <v>5</v>
      </c>
      <c r="F4409" s="42" t="s">
        <v>12</v>
      </c>
      <c r="G4409" s="43">
        <v>196</v>
      </c>
      <c r="H4409" s="193">
        <v>6.9</v>
      </c>
    </row>
    <row r="4410" spans="1:8" x14ac:dyDescent="0.25">
      <c r="A4410" s="25" t="str">
        <f t="shared" si="71"/>
        <v>Reg2007Oesophagus - C15MaleMāori</v>
      </c>
      <c r="B4410" s="42" t="s">
        <v>2</v>
      </c>
      <c r="C4410" s="43">
        <v>2007</v>
      </c>
      <c r="D4410" s="42" t="s">
        <v>33</v>
      </c>
      <c r="E4410" s="42" t="s">
        <v>5</v>
      </c>
      <c r="F4410" s="42" t="s">
        <v>10</v>
      </c>
      <c r="G4410" s="43">
        <v>10</v>
      </c>
      <c r="H4410" s="193">
        <v>5.3</v>
      </c>
    </row>
    <row r="4411" spans="1:8" x14ac:dyDescent="0.25">
      <c r="A4411" s="25" t="str">
        <f t="shared" si="71"/>
        <v>Reg2007Oesophagus - C15MaleNon-Māori</v>
      </c>
      <c r="B4411" s="42" t="s">
        <v>2</v>
      </c>
      <c r="C4411" s="43">
        <v>2007</v>
      </c>
      <c r="D4411" s="42" t="s">
        <v>33</v>
      </c>
      <c r="E4411" s="42" t="s">
        <v>5</v>
      </c>
      <c r="F4411" s="42" t="s">
        <v>11</v>
      </c>
      <c r="G4411" s="43">
        <v>186</v>
      </c>
      <c r="H4411" s="193">
        <v>6.9</v>
      </c>
    </row>
    <row r="4412" spans="1:8" x14ac:dyDescent="0.25">
      <c r="A4412" s="25" t="str">
        <f t="shared" si="71"/>
        <v>Reg2007Stomach - C16AllSexAllEth</v>
      </c>
      <c r="B4412" s="42" t="s">
        <v>2</v>
      </c>
      <c r="C4412" s="43">
        <v>2007</v>
      </c>
      <c r="D4412" s="42" t="s">
        <v>39</v>
      </c>
      <c r="E4412" s="42" t="s">
        <v>3</v>
      </c>
      <c r="F4412" s="42" t="s">
        <v>12</v>
      </c>
      <c r="G4412" s="43">
        <v>372</v>
      </c>
      <c r="H4412" s="193">
        <v>6.3</v>
      </c>
    </row>
    <row r="4413" spans="1:8" x14ac:dyDescent="0.25">
      <c r="A4413" s="25" t="str">
        <f t="shared" si="71"/>
        <v>Reg2007Stomach - C16AllSexMāori</v>
      </c>
      <c r="B4413" s="42" t="s">
        <v>2</v>
      </c>
      <c r="C4413" s="43">
        <v>2007</v>
      </c>
      <c r="D4413" s="42" t="s">
        <v>39</v>
      </c>
      <c r="E4413" s="42" t="s">
        <v>3</v>
      </c>
      <c r="F4413" s="42" t="s">
        <v>10</v>
      </c>
      <c r="G4413" s="43">
        <v>78</v>
      </c>
      <c r="H4413" s="193">
        <v>19.3</v>
      </c>
    </row>
    <row r="4414" spans="1:8" x14ac:dyDescent="0.25">
      <c r="A4414" s="25" t="str">
        <f t="shared" si="71"/>
        <v>Reg2007Stomach - C16AllSexNon-Māori</v>
      </c>
      <c r="B4414" s="42" t="s">
        <v>2</v>
      </c>
      <c r="C4414" s="43">
        <v>2007</v>
      </c>
      <c r="D4414" s="42" t="s">
        <v>39</v>
      </c>
      <c r="E4414" s="42" t="s">
        <v>3</v>
      </c>
      <c r="F4414" s="42" t="s">
        <v>11</v>
      </c>
      <c r="G4414" s="43">
        <v>294</v>
      </c>
      <c r="H4414" s="193">
        <v>5.2</v>
      </c>
    </row>
    <row r="4415" spans="1:8" x14ac:dyDescent="0.25">
      <c r="A4415" s="25" t="str">
        <f t="shared" si="71"/>
        <v>Reg2007Stomach - C16FemaleAllEth</v>
      </c>
      <c r="B4415" s="42" t="s">
        <v>2</v>
      </c>
      <c r="C4415" s="43">
        <v>2007</v>
      </c>
      <c r="D4415" s="42" t="s">
        <v>39</v>
      </c>
      <c r="E4415" s="42" t="s">
        <v>4</v>
      </c>
      <c r="F4415" s="42" t="s">
        <v>12</v>
      </c>
      <c r="G4415" s="43">
        <v>138</v>
      </c>
      <c r="H4415" s="193">
        <v>4.5</v>
      </c>
    </row>
    <row r="4416" spans="1:8" x14ac:dyDescent="0.25">
      <c r="A4416" s="25" t="str">
        <f t="shared" si="71"/>
        <v>Reg2007Stomach - C16FemaleMāori</v>
      </c>
      <c r="B4416" s="42" t="s">
        <v>2</v>
      </c>
      <c r="C4416" s="43">
        <v>2007</v>
      </c>
      <c r="D4416" s="42" t="s">
        <v>39</v>
      </c>
      <c r="E4416" s="42" t="s">
        <v>4</v>
      </c>
      <c r="F4416" s="42" t="s">
        <v>10</v>
      </c>
      <c r="G4416" s="43">
        <v>37</v>
      </c>
      <c r="H4416" s="193">
        <v>16.8</v>
      </c>
    </row>
    <row r="4417" spans="1:8" x14ac:dyDescent="0.25">
      <c r="A4417" s="25" t="str">
        <f t="shared" si="71"/>
        <v>Reg2007Stomach - C16FemaleNon-Māori</v>
      </c>
      <c r="B4417" s="42" t="s">
        <v>2</v>
      </c>
      <c r="C4417" s="43">
        <v>2007</v>
      </c>
      <c r="D4417" s="42" t="s">
        <v>39</v>
      </c>
      <c r="E4417" s="42" t="s">
        <v>4</v>
      </c>
      <c r="F4417" s="42" t="s">
        <v>11</v>
      </c>
      <c r="G4417" s="43">
        <v>101</v>
      </c>
      <c r="H4417" s="193">
        <v>3.4</v>
      </c>
    </row>
    <row r="4418" spans="1:8" x14ac:dyDescent="0.25">
      <c r="A4418" s="25" t="str">
        <f t="shared" si="71"/>
        <v>Reg2007Stomach - C16MaleAllEth</v>
      </c>
      <c r="B4418" s="42" t="s">
        <v>2</v>
      </c>
      <c r="C4418" s="43">
        <v>2007</v>
      </c>
      <c r="D4418" s="42" t="s">
        <v>39</v>
      </c>
      <c r="E4418" s="42" t="s">
        <v>5</v>
      </c>
      <c r="F4418" s="42" t="s">
        <v>12</v>
      </c>
      <c r="G4418" s="43">
        <v>234</v>
      </c>
      <c r="H4418" s="193">
        <v>8.5</v>
      </c>
    </row>
    <row r="4419" spans="1:8" x14ac:dyDescent="0.25">
      <c r="A4419" s="25" t="str">
        <f t="shared" si="71"/>
        <v>Reg2007Stomach - C16MaleMāori</v>
      </c>
      <c r="B4419" s="42" t="s">
        <v>2</v>
      </c>
      <c r="C4419" s="43">
        <v>2007</v>
      </c>
      <c r="D4419" s="42" t="s">
        <v>39</v>
      </c>
      <c r="E4419" s="42" t="s">
        <v>5</v>
      </c>
      <c r="F4419" s="42" t="s">
        <v>10</v>
      </c>
      <c r="G4419" s="43">
        <v>41</v>
      </c>
      <c r="H4419" s="193">
        <v>21.8</v>
      </c>
    </row>
    <row r="4420" spans="1:8" x14ac:dyDescent="0.25">
      <c r="A4420" s="25" t="str">
        <f t="shared" si="71"/>
        <v>Reg2007Stomach - C16MaleNon-Māori</v>
      </c>
      <c r="B4420" s="42" t="s">
        <v>2</v>
      </c>
      <c r="C4420" s="43">
        <v>2007</v>
      </c>
      <c r="D4420" s="42" t="s">
        <v>39</v>
      </c>
      <c r="E4420" s="42" t="s">
        <v>5</v>
      </c>
      <c r="F4420" s="42" t="s">
        <v>11</v>
      </c>
      <c r="G4420" s="43">
        <v>193</v>
      </c>
      <c r="H4420" s="193">
        <v>7.4</v>
      </c>
    </row>
    <row r="4421" spans="1:8" x14ac:dyDescent="0.25">
      <c r="A4421" s="25" t="str">
        <f t="shared" si="71"/>
        <v>Reg2007Small intestine - C17AllSexAllEth</v>
      </c>
      <c r="B4421" s="42" t="s">
        <v>2</v>
      </c>
      <c r="C4421" s="43">
        <v>2007</v>
      </c>
      <c r="D4421" s="42" t="s">
        <v>252</v>
      </c>
      <c r="E4421" s="42" t="s">
        <v>3</v>
      </c>
      <c r="F4421" s="42" t="s">
        <v>12</v>
      </c>
      <c r="G4421" s="43">
        <v>74</v>
      </c>
      <c r="H4421" s="193">
        <v>1.3</v>
      </c>
    </row>
    <row r="4422" spans="1:8" x14ac:dyDescent="0.25">
      <c r="A4422" s="25" t="str">
        <f t="shared" si="71"/>
        <v>Reg2007Small intestine - C17AllSexMāori</v>
      </c>
      <c r="B4422" s="42" t="s">
        <v>2</v>
      </c>
      <c r="C4422" s="43">
        <v>2007</v>
      </c>
      <c r="D4422" s="42" t="s">
        <v>252</v>
      </c>
      <c r="E4422" s="42" t="s">
        <v>3</v>
      </c>
      <c r="F4422" s="42" t="s">
        <v>10</v>
      </c>
      <c r="G4422" s="43">
        <v>11</v>
      </c>
      <c r="H4422" s="193">
        <v>3</v>
      </c>
    </row>
    <row r="4423" spans="1:8" x14ac:dyDescent="0.25">
      <c r="A4423" s="25" t="str">
        <f t="shared" si="71"/>
        <v>Reg2007Small intestine - C17AllSexNon-Māori</v>
      </c>
      <c r="B4423" s="42" t="s">
        <v>2</v>
      </c>
      <c r="C4423" s="43">
        <v>2007</v>
      </c>
      <c r="D4423" s="42" t="s">
        <v>252</v>
      </c>
      <c r="E4423" s="42" t="s">
        <v>3</v>
      </c>
      <c r="F4423" s="42" t="s">
        <v>11</v>
      </c>
      <c r="G4423" s="43">
        <v>63</v>
      </c>
      <c r="H4423" s="193">
        <v>1.2</v>
      </c>
    </row>
    <row r="4424" spans="1:8" x14ac:dyDescent="0.25">
      <c r="A4424" s="25" t="str">
        <f t="shared" si="71"/>
        <v>Reg2007Small intestine - C17FemaleAllEth</v>
      </c>
      <c r="B4424" s="42" t="s">
        <v>2</v>
      </c>
      <c r="C4424" s="43">
        <v>2007</v>
      </c>
      <c r="D4424" s="42" t="s">
        <v>252</v>
      </c>
      <c r="E4424" s="42" t="s">
        <v>4</v>
      </c>
      <c r="F4424" s="42" t="s">
        <v>12</v>
      </c>
      <c r="G4424" s="43">
        <v>33</v>
      </c>
      <c r="H4424" s="193">
        <v>1.1000000000000001</v>
      </c>
    </row>
    <row r="4425" spans="1:8" x14ac:dyDescent="0.25">
      <c r="A4425" s="25" t="str">
        <f t="shared" si="71"/>
        <v>Reg2007Small intestine - C17FemaleMāori</v>
      </c>
      <c r="B4425" s="42" t="s">
        <v>2</v>
      </c>
      <c r="C4425" s="43">
        <v>2007</v>
      </c>
      <c r="D4425" s="42" t="s">
        <v>252</v>
      </c>
      <c r="E4425" s="42" t="s">
        <v>4</v>
      </c>
      <c r="F4425" s="42" t="s">
        <v>10</v>
      </c>
      <c r="G4425" s="43">
        <v>6</v>
      </c>
      <c r="H4425" s="193">
        <v>3</v>
      </c>
    </row>
    <row r="4426" spans="1:8" x14ac:dyDescent="0.25">
      <c r="A4426" s="25" t="str">
        <f t="shared" si="71"/>
        <v>Reg2007Small intestine - C17FemaleNon-Māori</v>
      </c>
      <c r="B4426" s="42" t="s">
        <v>2</v>
      </c>
      <c r="C4426" s="43">
        <v>2007</v>
      </c>
      <c r="D4426" s="42" t="s">
        <v>252</v>
      </c>
      <c r="E4426" s="42" t="s">
        <v>4</v>
      </c>
      <c r="F4426" s="42" t="s">
        <v>11</v>
      </c>
      <c r="G4426" s="43">
        <v>27</v>
      </c>
      <c r="H4426" s="193">
        <v>0.9</v>
      </c>
    </row>
    <row r="4427" spans="1:8" x14ac:dyDescent="0.25">
      <c r="A4427" s="25" t="str">
        <f t="shared" si="71"/>
        <v>Reg2007Small intestine - C17MaleAllEth</v>
      </c>
      <c r="B4427" s="42" t="s">
        <v>2</v>
      </c>
      <c r="C4427" s="43">
        <v>2007</v>
      </c>
      <c r="D4427" s="42" t="s">
        <v>252</v>
      </c>
      <c r="E4427" s="42" t="s">
        <v>5</v>
      </c>
      <c r="F4427" s="42" t="s">
        <v>12</v>
      </c>
      <c r="G4427" s="43">
        <v>41</v>
      </c>
      <c r="H4427" s="193">
        <v>1.5</v>
      </c>
    </row>
    <row r="4428" spans="1:8" x14ac:dyDescent="0.25">
      <c r="A4428" s="25" t="str">
        <f t="shared" si="71"/>
        <v>Reg2007Small intestine - C17MaleMāori</v>
      </c>
      <c r="B4428" s="42" t="s">
        <v>2</v>
      </c>
      <c r="C4428" s="43">
        <v>2007</v>
      </c>
      <c r="D4428" s="42" t="s">
        <v>252</v>
      </c>
      <c r="E4428" s="42" t="s">
        <v>5</v>
      </c>
      <c r="F4428" s="42" t="s">
        <v>10</v>
      </c>
      <c r="G4428" s="43">
        <v>5</v>
      </c>
      <c r="H4428" s="193">
        <v>3</v>
      </c>
    </row>
    <row r="4429" spans="1:8" x14ac:dyDescent="0.25">
      <c r="A4429" s="25" t="str">
        <f t="shared" si="71"/>
        <v>Reg2007Small intestine - C17MaleNon-Māori</v>
      </c>
      <c r="B4429" s="42" t="s">
        <v>2</v>
      </c>
      <c r="C4429" s="43">
        <v>2007</v>
      </c>
      <c r="D4429" s="42" t="s">
        <v>252</v>
      </c>
      <c r="E4429" s="42" t="s">
        <v>5</v>
      </c>
      <c r="F4429" s="42" t="s">
        <v>11</v>
      </c>
      <c r="G4429" s="43">
        <v>36</v>
      </c>
      <c r="H4429" s="193">
        <v>1.5</v>
      </c>
    </row>
    <row r="4430" spans="1:8" x14ac:dyDescent="0.25">
      <c r="A4430" s="25" t="str">
        <f t="shared" si="71"/>
        <v>Reg2007Colorectal - C18-C21AllSexAllEth</v>
      </c>
      <c r="B4430" s="42" t="s">
        <v>2</v>
      </c>
      <c r="C4430" s="43">
        <v>2007</v>
      </c>
      <c r="D4430" s="42" t="s">
        <v>253</v>
      </c>
      <c r="E4430" s="42" t="s">
        <v>3</v>
      </c>
      <c r="F4430" s="42" t="s">
        <v>12</v>
      </c>
      <c r="G4430" s="43">
        <v>2809</v>
      </c>
      <c r="H4430" s="193">
        <v>45.7</v>
      </c>
    </row>
    <row r="4431" spans="1:8" x14ac:dyDescent="0.25">
      <c r="A4431" s="25" t="str">
        <f t="shared" si="71"/>
        <v>Reg2007Colorectal - C18-C21AllSexMāori</v>
      </c>
      <c r="B4431" s="42" t="s">
        <v>2</v>
      </c>
      <c r="C4431" s="43">
        <v>2007</v>
      </c>
      <c r="D4431" s="42" t="s">
        <v>253</v>
      </c>
      <c r="E4431" s="42" t="s">
        <v>3</v>
      </c>
      <c r="F4431" s="42" t="s">
        <v>10</v>
      </c>
      <c r="G4431" s="43">
        <v>135</v>
      </c>
      <c r="H4431" s="193">
        <v>35</v>
      </c>
    </row>
    <row r="4432" spans="1:8" x14ac:dyDescent="0.25">
      <c r="A4432" s="25" t="str">
        <f t="shared" si="71"/>
        <v>Reg2007Colorectal - C18-C21AllSexNon-Māori</v>
      </c>
      <c r="B4432" s="42" t="s">
        <v>2</v>
      </c>
      <c r="C4432" s="43">
        <v>2007</v>
      </c>
      <c r="D4432" s="42" t="s">
        <v>253</v>
      </c>
      <c r="E4432" s="42" t="s">
        <v>3</v>
      </c>
      <c r="F4432" s="42" t="s">
        <v>11</v>
      </c>
      <c r="G4432" s="43">
        <v>2674</v>
      </c>
      <c r="H4432" s="193">
        <v>46.3</v>
      </c>
    </row>
    <row r="4433" spans="1:8" x14ac:dyDescent="0.25">
      <c r="A4433" s="25" t="str">
        <f t="shared" si="71"/>
        <v>Reg2007Colorectal - C18-C21FemaleAllEth</v>
      </c>
      <c r="B4433" s="42" t="s">
        <v>2</v>
      </c>
      <c r="C4433" s="43">
        <v>2007</v>
      </c>
      <c r="D4433" s="42" t="s">
        <v>253</v>
      </c>
      <c r="E4433" s="42" t="s">
        <v>4</v>
      </c>
      <c r="F4433" s="42" t="s">
        <v>12</v>
      </c>
      <c r="G4433" s="43">
        <v>1356</v>
      </c>
      <c r="H4433" s="193">
        <v>40.4</v>
      </c>
    </row>
    <row r="4434" spans="1:8" x14ac:dyDescent="0.25">
      <c r="A4434" s="25" t="str">
        <f t="shared" si="71"/>
        <v>Reg2007Colorectal - C18-C21FemaleMāori</v>
      </c>
      <c r="B4434" s="42" t="s">
        <v>2</v>
      </c>
      <c r="C4434" s="43">
        <v>2007</v>
      </c>
      <c r="D4434" s="42" t="s">
        <v>253</v>
      </c>
      <c r="E4434" s="42" t="s">
        <v>4</v>
      </c>
      <c r="F4434" s="42" t="s">
        <v>10</v>
      </c>
      <c r="G4434" s="43">
        <v>66</v>
      </c>
      <c r="H4434" s="193">
        <v>31.1</v>
      </c>
    </row>
    <row r="4435" spans="1:8" x14ac:dyDescent="0.25">
      <c r="A4435" s="25" t="str">
        <f t="shared" si="71"/>
        <v>Reg2007Colorectal - C18-C21FemaleNon-Māori</v>
      </c>
      <c r="B4435" s="42" t="s">
        <v>2</v>
      </c>
      <c r="C4435" s="43">
        <v>2007</v>
      </c>
      <c r="D4435" s="42" t="s">
        <v>253</v>
      </c>
      <c r="E4435" s="42" t="s">
        <v>4</v>
      </c>
      <c r="F4435" s="42" t="s">
        <v>11</v>
      </c>
      <c r="G4435" s="43">
        <v>1290</v>
      </c>
      <c r="H4435" s="193">
        <v>40.9</v>
      </c>
    </row>
    <row r="4436" spans="1:8" x14ac:dyDescent="0.25">
      <c r="A4436" s="25" t="str">
        <f t="shared" si="71"/>
        <v>Reg2007Colorectal - C18-C21MaleAllEth</v>
      </c>
      <c r="B4436" s="42" t="s">
        <v>2</v>
      </c>
      <c r="C4436" s="43">
        <v>2007</v>
      </c>
      <c r="D4436" s="42" t="s">
        <v>253</v>
      </c>
      <c r="E4436" s="42" t="s">
        <v>5</v>
      </c>
      <c r="F4436" s="42" t="s">
        <v>12</v>
      </c>
      <c r="G4436" s="43">
        <v>1453</v>
      </c>
      <c r="H4436" s="193">
        <v>51.8</v>
      </c>
    </row>
    <row r="4437" spans="1:8" x14ac:dyDescent="0.25">
      <c r="A4437" s="25" t="str">
        <f t="shared" si="71"/>
        <v>Reg2007Colorectal - C18-C21MaleMāori</v>
      </c>
      <c r="B4437" s="42" t="s">
        <v>2</v>
      </c>
      <c r="C4437" s="43">
        <v>2007</v>
      </c>
      <c r="D4437" s="42" t="s">
        <v>253</v>
      </c>
      <c r="E4437" s="42" t="s">
        <v>5</v>
      </c>
      <c r="F4437" s="42" t="s">
        <v>10</v>
      </c>
      <c r="G4437" s="43">
        <v>69</v>
      </c>
      <c r="H4437" s="193">
        <v>39</v>
      </c>
    </row>
    <row r="4438" spans="1:8" x14ac:dyDescent="0.25">
      <c r="A4438" s="25" t="str">
        <f t="shared" si="71"/>
        <v>Reg2007Colorectal - C18-C21MaleNon-Māori</v>
      </c>
      <c r="B4438" s="42" t="s">
        <v>2</v>
      </c>
      <c r="C4438" s="43">
        <v>2007</v>
      </c>
      <c r="D4438" s="42" t="s">
        <v>253</v>
      </c>
      <c r="E4438" s="42" t="s">
        <v>5</v>
      </c>
      <c r="F4438" s="42" t="s">
        <v>11</v>
      </c>
      <c r="G4438" s="43">
        <v>1384</v>
      </c>
      <c r="H4438" s="193">
        <v>52.6</v>
      </c>
    </row>
    <row r="4439" spans="1:8" x14ac:dyDescent="0.25">
      <c r="A4439" s="25" t="str">
        <f t="shared" si="71"/>
        <v>Reg2007Colon, rectum and rectosigmoid junction - C18-C20AllSexAllEth</v>
      </c>
      <c r="B4439" s="42" t="s">
        <v>2</v>
      </c>
      <c r="C4439" s="43">
        <v>2007</v>
      </c>
      <c r="D4439" s="42" t="s">
        <v>1567</v>
      </c>
      <c r="E4439" s="42" t="s">
        <v>3</v>
      </c>
      <c r="F4439" s="42" t="s">
        <v>12</v>
      </c>
      <c r="G4439" s="43">
        <v>2756</v>
      </c>
      <c r="H4439" s="193">
        <v>44.8</v>
      </c>
    </row>
    <row r="4440" spans="1:8" x14ac:dyDescent="0.25">
      <c r="A4440" s="25" t="str">
        <f t="shared" si="71"/>
        <v>Reg2007Colon, rectum and rectosigmoid junction - C18-C20AllSexMāori</v>
      </c>
      <c r="B4440" s="42" t="s">
        <v>2</v>
      </c>
      <c r="C4440" s="43">
        <v>2007</v>
      </c>
      <c r="D4440" s="42" t="s">
        <v>1567</v>
      </c>
      <c r="E4440" s="42" t="s">
        <v>3</v>
      </c>
      <c r="F4440" s="42" t="s">
        <v>10</v>
      </c>
      <c r="G4440" s="43">
        <v>127</v>
      </c>
      <c r="H4440" s="193">
        <v>33.1</v>
      </c>
    </row>
    <row r="4441" spans="1:8" x14ac:dyDescent="0.25">
      <c r="A4441" s="25" t="str">
        <f t="shared" si="71"/>
        <v>Reg2007Colon, rectum and rectosigmoid junction - C18-C20AllSexNon-Māori</v>
      </c>
      <c r="B4441" s="42" t="s">
        <v>2</v>
      </c>
      <c r="C4441" s="43">
        <v>2007</v>
      </c>
      <c r="D4441" s="42" t="s">
        <v>1567</v>
      </c>
      <c r="E4441" s="42" t="s">
        <v>3</v>
      </c>
      <c r="F4441" s="42" t="s">
        <v>11</v>
      </c>
      <c r="G4441" s="43">
        <v>2629</v>
      </c>
      <c r="H4441" s="193">
        <v>45.5</v>
      </c>
    </row>
    <row r="4442" spans="1:8" x14ac:dyDescent="0.25">
      <c r="A4442" s="25" t="str">
        <f t="shared" si="71"/>
        <v>Reg2007Colon, rectum and rectosigmoid junction - C18-C20FemaleAllEth</v>
      </c>
      <c r="B4442" s="42" t="s">
        <v>2</v>
      </c>
      <c r="C4442" s="43">
        <v>2007</v>
      </c>
      <c r="D4442" s="42" t="s">
        <v>1567</v>
      </c>
      <c r="E4442" s="42" t="s">
        <v>4</v>
      </c>
      <c r="F4442" s="42" t="s">
        <v>12</v>
      </c>
      <c r="G4442" s="43">
        <v>1324</v>
      </c>
      <c r="H4442" s="193">
        <v>39.4</v>
      </c>
    </row>
    <row r="4443" spans="1:8" x14ac:dyDescent="0.25">
      <c r="A4443" s="25" t="str">
        <f t="shared" si="71"/>
        <v>Reg2007Colon, rectum and rectosigmoid junction - C18-C20FemaleMāori</v>
      </c>
      <c r="B4443" s="42" t="s">
        <v>2</v>
      </c>
      <c r="C4443" s="43">
        <v>2007</v>
      </c>
      <c r="D4443" s="42" t="s">
        <v>1567</v>
      </c>
      <c r="E4443" s="42" t="s">
        <v>4</v>
      </c>
      <c r="F4443" s="42" t="s">
        <v>10</v>
      </c>
      <c r="G4443" s="43">
        <v>61</v>
      </c>
      <c r="H4443" s="193">
        <v>29</v>
      </c>
    </row>
    <row r="4444" spans="1:8" x14ac:dyDescent="0.25">
      <c r="A4444" s="25" t="str">
        <f t="shared" si="71"/>
        <v>Reg2007Colon, rectum and rectosigmoid junction - C18-C20FemaleNon-Māori</v>
      </c>
      <c r="B4444" s="42" t="s">
        <v>2</v>
      </c>
      <c r="C4444" s="43">
        <v>2007</v>
      </c>
      <c r="D4444" s="42" t="s">
        <v>1567</v>
      </c>
      <c r="E4444" s="42" t="s">
        <v>4</v>
      </c>
      <c r="F4444" s="42" t="s">
        <v>11</v>
      </c>
      <c r="G4444" s="43">
        <v>1263</v>
      </c>
      <c r="H4444" s="193">
        <v>40</v>
      </c>
    </row>
    <row r="4445" spans="1:8" x14ac:dyDescent="0.25">
      <c r="A4445" s="25" t="str">
        <f t="shared" si="71"/>
        <v>Reg2007Colon, rectum and rectosigmoid junction - C18-C20MaleAllEth</v>
      </c>
      <c r="B4445" s="42" t="s">
        <v>2</v>
      </c>
      <c r="C4445" s="43">
        <v>2007</v>
      </c>
      <c r="D4445" s="42" t="s">
        <v>1567</v>
      </c>
      <c r="E4445" s="42" t="s">
        <v>5</v>
      </c>
      <c r="F4445" s="42" t="s">
        <v>12</v>
      </c>
      <c r="G4445" s="43">
        <v>1432</v>
      </c>
      <c r="H4445" s="193">
        <v>51.1</v>
      </c>
    </row>
    <row r="4446" spans="1:8" x14ac:dyDescent="0.25">
      <c r="A4446" s="25" t="str">
        <f t="shared" si="71"/>
        <v>Reg2007Colon, rectum and rectosigmoid junction - C18-C20MaleMāori</v>
      </c>
      <c r="B4446" s="42" t="s">
        <v>2</v>
      </c>
      <c r="C4446" s="43">
        <v>2007</v>
      </c>
      <c r="D4446" s="42" t="s">
        <v>1567</v>
      </c>
      <c r="E4446" s="42" t="s">
        <v>5</v>
      </c>
      <c r="F4446" s="42" t="s">
        <v>10</v>
      </c>
      <c r="G4446" s="43">
        <v>66</v>
      </c>
      <c r="H4446" s="193">
        <v>37.200000000000003</v>
      </c>
    </row>
    <row r="4447" spans="1:8" x14ac:dyDescent="0.25">
      <c r="A4447" s="25" t="str">
        <f t="shared" si="71"/>
        <v>Reg2007Colon, rectum and rectosigmoid junction - C18-C20MaleNon-Māori</v>
      </c>
      <c r="B4447" s="42" t="s">
        <v>2</v>
      </c>
      <c r="C4447" s="43">
        <v>2007</v>
      </c>
      <c r="D4447" s="42" t="s">
        <v>1567</v>
      </c>
      <c r="E4447" s="42" t="s">
        <v>5</v>
      </c>
      <c r="F4447" s="42" t="s">
        <v>11</v>
      </c>
      <c r="G4447" s="43">
        <v>1366</v>
      </c>
      <c r="H4447" s="193">
        <v>52</v>
      </c>
    </row>
    <row r="4448" spans="1:8" x14ac:dyDescent="0.25">
      <c r="A4448" s="25" t="str">
        <f t="shared" si="71"/>
        <v>Reg2007Anus - C21AllSexAllEth</v>
      </c>
      <c r="B4448" s="42" t="s">
        <v>2</v>
      </c>
      <c r="C4448" s="43">
        <v>2007</v>
      </c>
      <c r="D4448" s="42" t="s">
        <v>18</v>
      </c>
      <c r="E4448" s="42" t="s">
        <v>3</v>
      </c>
      <c r="F4448" s="42" t="s">
        <v>12</v>
      </c>
      <c r="G4448" s="43">
        <v>53</v>
      </c>
      <c r="H4448" s="193">
        <v>0.9</v>
      </c>
    </row>
    <row r="4449" spans="1:8" x14ac:dyDescent="0.25">
      <c r="A4449" s="25" t="str">
        <f t="shared" si="71"/>
        <v>Reg2007Anus - C21AllSexMāori</v>
      </c>
      <c r="B4449" s="42" t="s">
        <v>2</v>
      </c>
      <c r="C4449" s="43">
        <v>2007</v>
      </c>
      <c r="D4449" s="42" t="s">
        <v>18</v>
      </c>
      <c r="E4449" s="42" t="s">
        <v>3</v>
      </c>
      <c r="F4449" s="42" t="s">
        <v>10</v>
      </c>
      <c r="G4449" s="43">
        <v>8</v>
      </c>
      <c r="H4449" s="193">
        <v>1.9</v>
      </c>
    </row>
    <row r="4450" spans="1:8" x14ac:dyDescent="0.25">
      <c r="A4450" s="25" t="str">
        <f t="shared" si="71"/>
        <v>Reg2007Anus - C21AllSexNon-Māori</v>
      </c>
      <c r="B4450" s="42" t="s">
        <v>2</v>
      </c>
      <c r="C4450" s="43">
        <v>2007</v>
      </c>
      <c r="D4450" s="42" t="s">
        <v>18</v>
      </c>
      <c r="E4450" s="42" t="s">
        <v>3</v>
      </c>
      <c r="F4450" s="42" t="s">
        <v>11</v>
      </c>
      <c r="G4450" s="43">
        <v>45</v>
      </c>
      <c r="H4450" s="193">
        <v>0.8</v>
      </c>
    </row>
    <row r="4451" spans="1:8" x14ac:dyDescent="0.25">
      <c r="A4451" s="25" t="str">
        <f t="shared" si="71"/>
        <v>Reg2007Anus - C21FemaleAllEth</v>
      </c>
      <c r="B4451" s="42" t="s">
        <v>2</v>
      </c>
      <c r="C4451" s="43">
        <v>2007</v>
      </c>
      <c r="D4451" s="42" t="s">
        <v>18</v>
      </c>
      <c r="E4451" s="42" t="s">
        <v>4</v>
      </c>
      <c r="F4451" s="42" t="s">
        <v>12</v>
      </c>
      <c r="G4451" s="43">
        <v>32</v>
      </c>
      <c r="H4451" s="193">
        <v>1</v>
      </c>
    </row>
    <row r="4452" spans="1:8" x14ac:dyDescent="0.25">
      <c r="A4452" s="25" t="str">
        <f t="shared" si="71"/>
        <v>Reg2007Anus - C21FemaleMāori</v>
      </c>
      <c r="B4452" s="42" t="s">
        <v>2</v>
      </c>
      <c r="C4452" s="43">
        <v>2007</v>
      </c>
      <c r="D4452" s="42" t="s">
        <v>18</v>
      </c>
      <c r="E4452" s="42" t="s">
        <v>4</v>
      </c>
      <c r="F4452" s="42" t="s">
        <v>10</v>
      </c>
      <c r="G4452" s="43">
        <v>5</v>
      </c>
      <c r="H4452" s="193">
        <v>2</v>
      </c>
    </row>
    <row r="4453" spans="1:8" x14ac:dyDescent="0.25">
      <c r="A4453" s="25" t="str">
        <f t="shared" si="71"/>
        <v>Reg2007Anus - C21FemaleNon-Māori</v>
      </c>
      <c r="B4453" s="42" t="s">
        <v>2</v>
      </c>
      <c r="C4453" s="43">
        <v>2007</v>
      </c>
      <c r="D4453" s="42" t="s">
        <v>18</v>
      </c>
      <c r="E4453" s="42" t="s">
        <v>4</v>
      </c>
      <c r="F4453" s="42" t="s">
        <v>11</v>
      </c>
      <c r="G4453" s="43">
        <v>27</v>
      </c>
      <c r="H4453" s="193">
        <v>0.9</v>
      </c>
    </row>
    <row r="4454" spans="1:8" x14ac:dyDescent="0.25">
      <c r="A4454" s="25" t="str">
        <f t="shared" si="71"/>
        <v>Reg2007Anus - C21MaleAllEth</v>
      </c>
      <c r="B4454" s="42" t="s">
        <v>2</v>
      </c>
      <c r="C4454" s="43">
        <v>2007</v>
      </c>
      <c r="D4454" s="42" t="s">
        <v>18</v>
      </c>
      <c r="E4454" s="42" t="s">
        <v>5</v>
      </c>
      <c r="F4454" s="42" t="s">
        <v>12</v>
      </c>
      <c r="G4454" s="43">
        <v>21</v>
      </c>
      <c r="H4454" s="193">
        <v>0.7</v>
      </c>
    </row>
    <row r="4455" spans="1:8" x14ac:dyDescent="0.25">
      <c r="A4455" s="25" t="str">
        <f t="shared" ref="A4455:A4518" si="72">B4455&amp;C4455&amp;D4455&amp;E4455&amp;F4455</f>
        <v>Reg2007Anus - C21MaleMāori</v>
      </c>
      <c r="B4455" s="42" t="s">
        <v>2</v>
      </c>
      <c r="C4455" s="43">
        <v>2007</v>
      </c>
      <c r="D4455" s="42" t="s">
        <v>18</v>
      </c>
      <c r="E4455" s="42" t="s">
        <v>5</v>
      </c>
      <c r="F4455" s="42" t="s">
        <v>10</v>
      </c>
      <c r="G4455" s="43">
        <v>3</v>
      </c>
      <c r="H4455" s="193">
        <v>1.8</v>
      </c>
    </row>
    <row r="4456" spans="1:8" x14ac:dyDescent="0.25">
      <c r="A4456" s="25" t="str">
        <f t="shared" si="72"/>
        <v>Reg2007Anus - C21MaleNon-Māori</v>
      </c>
      <c r="B4456" s="42" t="s">
        <v>2</v>
      </c>
      <c r="C4456" s="43">
        <v>2007</v>
      </c>
      <c r="D4456" s="42" t="s">
        <v>18</v>
      </c>
      <c r="E4456" s="42" t="s">
        <v>5</v>
      </c>
      <c r="F4456" s="42" t="s">
        <v>11</v>
      </c>
      <c r="G4456" s="43">
        <v>18</v>
      </c>
      <c r="H4456" s="193">
        <v>0.7</v>
      </c>
    </row>
    <row r="4457" spans="1:8" x14ac:dyDescent="0.25">
      <c r="A4457" s="25" t="str">
        <f t="shared" si="72"/>
        <v>Reg2007Liver - C22AllSexAllEth</v>
      </c>
      <c r="B4457" s="42" t="s">
        <v>2</v>
      </c>
      <c r="C4457" s="43">
        <v>2007</v>
      </c>
      <c r="D4457" s="42" t="s">
        <v>254</v>
      </c>
      <c r="E4457" s="42" t="s">
        <v>3</v>
      </c>
      <c r="F4457" s="42" t="s">
        <v>12</v>
      </c>
      <c r="G4457" s="43">
        <v>237</v>
      </c>
      <c r="H4457" s="193">
        <v>4.0999999999999996</v>
      </c>
    </row>
    <row r="4458" spans="1:8" x14ac:dyDescent="0.25">
      <c r="A4458" s="25" t="str">
        <f t="shared" si="72"/>
        <v>Reg2007Liver - C22AllSexMāori</v>
      </c>
      <c r="B4458" s="42" t="s">
        <v>2</v>
      </c>
      <c r="C4458" s="43">
        <v>2007</v>
      </c>
      <c r="D4458" s="42" t="s">
        <v>254</v>
      </c>
      <c r="E4458" s="42" t="s">
        <v>3</v>
      </c>
      <c r="F4458" s="42" t="s">
        <v>10</v>
      </c>
      <c r="G4458" s="43">
        <v>51</v>
      </c>
      <c r="H4458" s="193">
        <v>11.5</v>
      </c>
    </row>
    <row r="4459" spans="1:8" x14ac:dyDescent="0.25">
      <c r="A4459" s="25" t="str">
        <f t="shared" si="72"/>
        <v>Reg2007Liver - C22AllSexNon-Māori</v>
      </c>
      <c r="B4459" s="42" t="s">
        <v>2</v>
      </c>
      <c r="C4459" s="43">
        <v>2007</v>
      </c>
      <c r="D4459" s="42" t="s">
        <v>254</v>
      </c>
      <c r="E4459" s="42" t="s">
        <v>3</v>
      </c>
      <c r="F4459" s="42" t="s">
        <v>11</v>
      </c>
      <c r="G4459" s="43">
        <v>186</v>
      </c>
      <c r="H4459" s="193">
        <v>3.4</v>
      </c>
    </row>
    <row r="4460" spans="1:8" x14ac:dyDescent="0.25">
      <c r="A4460" s="25" t="str">
        <f t="shared" si="72"/>
        <v>Reg2007Liver - C22FemaleAllEth</v>
      </c>
      <c r="B4460" s="42" t="s">
        <v>2</v>
      </c>
      <c r="C4460" s="43">
        <v>2007</v>
      </c>
      <c r="D4460" s="42" t="s">
        <v>254</v>
      </c>
      <c r="E4460" s="42" t="s">
        <v>4</v>
      </c>
      <c r="F4460" s="42" t="s">
        <v>12</v>
      </c>
      <c r="G4460" s="43">
        <v>74</v>
      </c>
      <c r="H4460" s="193">
        <v>2.2999999999999998</v>
      </c>
    </row>
    <row r="4461" spans="1:8" x14ac:dyDescent="0.25">
      <c r="A4461" s="25" t="str">
        <f t="shared" si="72"/>
        <v>Reg2007Liver - C22FemaleMāori</v>
      </c>
      <c r="B4461" s="42" t="s">
        <v>2</v>
      </c>
      <c r="C4461" s="43">
        <v>2007</v>
      </c>
      <c r="D4461" s="42" t="s">
        <v>254</v>
      </c>
      <c r="E4461" s="42" t="s">
        <v>4</v>
      </c>
      <c r="F4461" s="42" t="s">
        <v>10</v>
      </c>
      <c r="G4461" s="43">
        <v>10</v>
      </c>
      <c r="H4461" s="193">
        <v>4.9000000000000004</v>
      </c>
    </row>
    <row r="4462" spans="1:8" x14ac:dyDescent="0.25">
      <c r="A4462" s="25" t="str">
        <f t="shared" si="72"/>
        <v>Reg2007Liver - C22FemaleNon-Māori</v>
      </c>
      <c r="B4462" s="42" t="s">
        <v>2</v>
      </c>
      <c r="C4462" s="43">
        <v>2007</v>
      </c>
      <c r="D4462" s="42" t="s">
        <v>254</v>
      </c>
      <c r="E4462" s="42" t="s">
        <v>4</v>
      </c>
      <c r="F4462" s="42" t="s">
        <v>11</v>
      </c>
      <c r="G4462" s="43">
        <v>64</v>
      </c>
      <c r="H4462" s="193">
        <v>2.1</v>
      </c>
    </row>
    <row r="4463" spans="1:8" x14ac:dyDescent="0.25">
      <c r="A4463" s="25" t="str">
        <f t="shared" si="72"/>
        <v>Reg2007Liver - C22MaleAllEth</v>
      </c>
      <c r="B4463" s="42" t="s">
        <v>2</v>
      </c>
      <c r="C4463" s="43">
        <v>2007</v>
      </c>
      <c r="D4463" s="42" t="s">
        <v>254</v>
      </c>
      <c r="E4463" s="42" t="s">
        <v>5</v>
      </c>
      <c r="F4463" s="42" t="s">
        <v>12</v>
      </c>
      <c r="G4463" s="43">
        <v>163</v>
      </c>
      <c r="H4463" s="193">
        <v>6.1</v>
      </c>
    </row>
    <row r="4464" spans="1:8" x14ac:dyDescent="0.25">
      <c r="A4464" s="25" t="str">
        <f t="shared" si="72"/>
        <v>Reg2007Liver - C22MaleMāori</v>
      </c>
      <c r="B4464" s="42" t="s">
        <v>2</v>
      </c>
      <c r="C4464" s="43">
        <v>2007</v>
      </c>
      <c r="D4464" s="42" t="s">
        <v>254</v>
      </c>
      <c r="E4464" s="42" t="s">
        <v>5</v>
      </c>
      <c r="F4464" s="42" t="s">
        <v>10</v>
      </c>
      <c r="G4464" s="43">
        <v>41</v>
      </c>
      <c r="H4464" s="193">
        <v>18.8</v>
      </c>
    </row>
    <row r="4465" spans="1:8" x14ac:dyDescent="0.25">
      <c r="A4465" s="25" t="str">
        <f t="shared" si="72"/>
        <v>Reg2007Liver - C22MaleNon-Māori</v>
      </c>
      <c r="B4465" s="42" t="s">
        <v>2</v>
      </c>
      <c r="C4465" s="43">
        <v>2007</v>
      </c>
      <c r="D4465" s="42" t="s">
        <v>254</v>
      </c>
      <c r="E4465" s="42" t="s">
        <v>5</v>
      </c>
      <c r="F4465" s="42" t="s">
        <v>11</v>
      </c>
      <c r="G4465" s="43">
        <v>122</v>
      </c>
      <c r="H4465" s="193">
        <v>4.9000000000000004</v>
      </c>
    </row>
    <row r="4466" spans="1:8" x14ac:dyDescent="0.25">
      <c r="A4466" s="25" t="str">
        <f t="shared" si="72"/>
        <v>Reg2007Gallbladder - C23AllSexAllEth</v>
      </c>
      <c r="B4466" s="42" t="s">
        <v>2</v>
      </c>
      <c r="C4466" s="43">
        <v>2007</v>
      </c>
      <c r="D4466" s="42" t="s">
        <v>23</v>
      </c>
      <c r="E4466" s="42" t="s">
        <v>3</v>
      </c>
      <c r="F4466" s="42" t="s">
        <v>12</v>
      </c>
      <c r="G4466" s="43">
        <v>41</v>
      </c>
      <c r="H4466" s="193">
        <v>0.7</v>
      </c>
    </row>
    <row r="4467" spans="1:8" x14ac:dyDescent="0.25">
      <c r="A4467" s="25" t="str">
        <f t="shared" si="72"/>
        <v>Reg2007Gallbladder - C23AllSexMāori</v>
      </c>
      <c r="B4467" s="42" t="s">
        <v>2</v>
      </c>
      <c r="C4467" s="43">
        <v>2007</v>
      </c>
      <c r="D4467" s="42" t="s">
        <v>23</v>
      </c>
      <c r="E4467" s="42" t="s">
        <v>3</v>
      </c>
      <c r="F4467" s="42" t="s">
        <v>10</v>
      </c>
      <c r="G4467" s="43">
        <v>8</v>
      </c>
      <c r="H4467" s="193">
        <v>2.2000000000000002</v>
      </c>
    </row>
    <row r="4468" spans="1:8" x14ac:dyDescent="0.25">
      <c r="A4468" s="25" t="str">
        <f t="shared" si="72"/>
        <v>Reg2007Gallbladder - C23AllSexNon-Māori</v>
      </c>
      <c r="B4468" s="42" t="s">
        <v>2</v>
      </c>
      <c r="C4468" s="43">
        <v>2007</v>
      </c>
      <c r="D4468" s="42" t="s">
        <v>23</v>
      </c>
      <c r="E4468" s="42" t="s">
        <v>3</v>
      </c>
      <c r="F4468" s="42" t="s">
        <v>11</v>
      </c>
      <c r="G4468" s="43">
        <v>33</v>
      </c>
      <c r="H4468" s="193">
        <v>0.6</v>
      </c>
    </row>
    <row r="4469" spans="1:8" x14ac:dyDescent="0.25">
      <c r="A4469" s="25" t="str">
        <f t="shared" si="72"/>
        <v>Reg2007Gallbladder - C23FemaleAllEth</v>
      </c>
      <c r="B4469" s="42" t="s">
        <v>2</v>
      </c>
      <c r="C4469" s="43">
        <v>2007</v>
      </c>
      <c r="D4469" s="42" t="s">
        <v>23</v>
      </c>
      <c r="E4469" s="42" t="s">
        <v>4</v>
      </c>
      <c r="F4469" s="42" t="s">
        <v>12</v>
      </c>
      <c r="G4469" s="43">
        <v>20</v>
      </c>
      <c r="H4469" s="193">
        <v>0.6</v>
      </c>
    </row>
    <row r="4470" spans="1:8" x14ac:dyDescent="0.25">
      <c r="A4470" s="25" t="str">
        <f t="shared" si="72"/>
        <v>Reg2007Gallbladder - C23FemaleMāori</v>
      </c>
      <c r="B4470" s="42" t="s">
        <v>2</v>
      </c>
      <c r="C4470" s="43">
        <v>2007</v>
      </c>
      <c r="D4470" s="42" t="s">
        <v>23</v>
      </c>
      <c r="E4470" s="42" t="s">
        <v>4</v>
      </c>
      <c r="F4470" s="42" t="s">
        <v>10</v>
      </c>
      <c r="G4470" s="43">
        <v>2</v>
      </c>
      <c r="H4470" s="193">
        <v>0.8</v>
      </c>
    </row>
    <row r="4471" spans="1:8" x14ac:dyDescent="0.25">
      <c r="A4471" s="25" t="str">
        <f t="shared" si="72"/>
        <v>Reg2007Gallbladder - C23FemaleNon-Māori</v>
      </c>
      <c r="B4471" s="42" t="s">
        <v>2</v>
      </c>
      <c r="C4471" s="43">
        <v>2007</v>
      </c>
      <c r="D4471" s="42" t="s">
        <v>23</v>
      </c>
      <c r="E4471" s="42" t="s">
        <v>4</v>
      </c>
      <c r="F4471" s="42" t="s">
        <v>11</v>
      </c>
      <c r="G4471" s="43">
        <v>18</v>
      </c>
      <c r="H4471" s="193">
        <v>0.6</v>
      </c>
    </row>
    <row r="4472" spans="1:8" x14ac:dyDescent="0.25">
      <c r="A4472" s="25" t="str">
        <f t="shared" si="72"/>
        <v>Reg2007Gallbladder - C23MaleAllEth</v>
      </c>
      <c r="B4472" s="42" t="s">
        <v>2</v>
      </c>
      <c r="C4472" s="43">
        <v>2007</v>
      </c>
      <c r="D4472" s="42" t="s">
        <v>23</v>
      </c>
      <c r="E4472" s="42" t="s">
        <v>5</v>
      </c>
      <c r="F4472" s="42" t="s">
        <v>12</v>
      </c>
      <c r="G4472" s="43">
        <v>21</v>
      </c>
      <c r="H4472" s="193">
        <v>0.7</v>
      </c>
    </row>
    <row r="4473" spans="1:8" x14ac:dyDescent="0.25">
      <c r="A4473" s="25" t="str">
        <f t="shared" si="72"/>
        <v>Reg2007Gallbladder - C23MaleMāori</v>
      </c>
      <c r="B4473" s="42" t="s">
        <v>2</v>
      </c>
      <c r="C4473" s="43">
        <v>2007</v>
      </c>
      <c r="D4473" s="42" t="s">
        <v>23</v>
      </c>
      <c r="E4473" s="42" t="s">
        <v>5</v>
      </c>
      <c r="F4473" s="42" t="s">
        <v>10</v>
      </c>
      <c r="G4473" s="43">
        <v>6</v>
      </c>
      <c r="H4473" s="193">
        <v>4.0999999999999996</v>
      </c>
    </row>
    <row r="4474" spans="1:8" x14ac:dyDescent="0.25">
      <c r="A4474" s="25" t="str">
        <f t="shared" si="72"/>
        <v>Reg2007Gallbladder - C23MaleNon-Māori</v>
      </c>
      <c r="B4474" s="42" t="s">
        <v>2</v>
      </c>
      <c r="C4474" s="43">
        <v>2007</v>
      </c>
      <c r="D4474" s="42" t="s">
        <v>23</v>
      </c>
      <c r="E4474" s="42" t="s">
        <v>5</v>
      </c>
      <c r="F4474" s="42" t="s">
        <v>11</v>
      </c>
      <c r="G4474" s="43">
        <v>15</v>
      </c>
      <c r="H4474" s="193">
        <v>0.6</v>
      </c>
    </row>
    <row r="4475" spans="1:8" x14ac:dyDescent="0.25">
      <c r="A4475" s="25" t="str">
        <f t="shared" si="72"/>
        <v>Reg2007Other biliary tract - C24AllSexAllEth</v>
      </c>
      <c r="B4475" s="42" t="s">
        <v>2</v>
      </c>
      <c r="C4475" s="43">
        <v>2007</v>
      </c>
      <c r="D4475" s="42" t="s">
        <v>255</v>
      </c>
      <c r="E4475" s="42" t="s">
        <v>3</v>
      </c>
      <c r="F4475" s="42" t="s">
        <v>12</v>
      </c>
      <c r="G4475" s="43">
        <v>55</v>
      </c>
      <c r="H4475" s="193">
        <v>0.9</v>
      </c>
    </row>
    <row r="4476" spans="1:8" x14ac:dyDescent="0.25">
      <c r="A4476" s="25" t="str">
        <f t="shared" si="72"/>
        <v>Reg2007Other biliary tract - C24AllSexMāori</v>
      </c>
      <c r="B4476" s="42" t="s">
        <v>2</v>
      </c>
      <c r="C4476" s="43">
        <v>2007</v>
      </c>
      <c r="D4476" s="42" t="s">
        <v>255</v>
      </c>
      <c r="E4476" s="42" t="s">
        <v>3</v>
      </c>
      <c r="F4476" s="42" t="s">
        <v>10</v>
      </c>
      <c r="G4476" s="43">
        <v>7</v>
      </c>
      <c r="H4476" s="193">
        <v>1.8</v>
      </c>
    </row>
    <row r="4477" spans="1:8" x14ac:dyDescent="0.25">
      <c r="A4477" s="25" t="str">
        <f t="shared" si="72"/>
        <v>Reg2007Other biliary tract - C24AllSexNon-Māori</v>
      </c>
      <c r="B4477" s="42" t="s">
        <v>2</v>
      </c>
      <c r="C4477" s="43">
        <v>2007</v>
      </c>
      <c r="D4477" s="42" t="s">
        <v>255</v>
      </c>
      <c r="E4477" s="42" t="s">
        <v>3</v>
      </c>
      <c r="F4477" s="42" t="s">
        <v>11</v>
      </c>
      <c r="G4477" s="43">
        <v>48</v>
      </c>
      <c r="H4477" s="193">
        <v>0.8</v>
      </c>
    </row>
    <row r="4478" spans="1:8" x14ac:dyDescent="0.25">
      <c r="A4478" s="25" t="str">
        <f t="shared" si="72"/>
        <v>Reg2007Other biliary tract - C24FemaleAllEth</v>
      </c>
      <c r="B4478" s="42" t="s">
        <v>2</v>
      </c>
      <c r="C4478" s="43">
        <v>2007</v>
      </c>
      <c r="D4478" s="42" t="s">
        <v>255</v>
      </c>
      <c r="E4478" s="42" t="s">
        <v>4</v>
      </c>
      <c r="F4478" s="42" t="s">
        <v>12</v>
      </c>
      <c r="G4478" s="43">
        <v>20</v>
      </c>
      <c r="H4478" s="193">
        <v>0.6</v>
      </c>
    </row>
    <row r="4479" spans="1:8" x14ac:dyDescent="0.25">
      <c r="A4479" s="25" t="str">
        <f t="shared" si="72"/>
        <v>Reg2007Other biliary tract - C24FemaleMāori</v>
      </c>
      <c r="B4479" s="42" t="s">
        <v>2</v>
      </c>
      <c r="C4479" s="43">
        <v>2007</v>
      </c>
      <c r="D4479" s="42" t="s">
        <v>255</v>
      </c>
      <c r="E4479" s="42" t="s">
        <v>4</v>
      </c>
      <c r="F4479" s="42" t="s">
        <v>10</v>
      </c>
      <c r="G4479" s="43">
        <v>3</v>
      </c>
      <c r="H4479" s="193">
        <v>1.4</v>
      </c>
    </row>
    <row r="4480" spans="1:8" x14ac:dyDescent="0.25">
      <c r="A4480" s="25" t="str">
        <f t="shared" si="72"/>
        <v>Reg2007Other biliary tract - C24FemaleNon-Māori</v>
      </c>
      <c r="B4480" s="42" t="s">
        <v>2</v>
      </c>
      <c r="C4480" s="43">
        <v>2007</v>
      </c>
      <c r="D4480" s="42" t="s">
        <v>255</v>
      </c>
      <c r="E4480" s="42" t="s">
        <v>4</v>
      </c>
      <c r="F4480" s="42" t="s">
        <v>11</v>
      </c>
      <c r="G4480" s="43">
        <v>17</v>
      </c>
      <c r="H4480" s="193">
        <v>0.5</v>
      </c>
    </row>
    <row r="4481" spans="1:8" x14ac:dyDescent="0.25">
      <c r="A4481" s="25" t="str">
        <f t="shared" si="72"/>
        <v>Reg2007Other biliary tract - C24MaleAllEth</v>
      </c>
      <c r="B4481" s="42" t="s">
        <v>2</v>
      </c>
      <c r="C4481" s="43">
        <v>2007</v>
      </c>
      <c r="D4481" s="42" t="s">
        <v>255</v>
      </c>
      <c r="E4481" s="42" t="s">
        <v>5</v>
      </c>
      <c r="F4481" s="42" t="s">
        <v>12</v>
      </c>
      <c r="G4481" s="43">
        <v>35</v>
      </c>
      <c r="H4481" s="193">
        <v>1.3</v>
      </c>
    </row>
    <row r="4482" spans="1:8" x14ac:dyDescent="0.25">
      <c r="A4482" s="25" t="str">
        <f t="shared" si="72"/>
        <v>Reg2007Other biliary tract - C24MaleMāori</v>
      </c>
      <c r="B4482" s="42" t="s">
        <v>2</v>
      </c>
      <c r="C4482" s="43">
        <v>2007</v>
      </c>
      <c r="D4482" s="42" t="s">
        <v>255</v>
      </c>
      <c r="E4482" s="42" t="s">
        <v>5</v>
      </c>
      <c r="F4482" s="42" t="s">
        <v>10</v>
      </c>
      <c r="G4482" s="43">
        <v>4</v>
      </c>
      <c r="H4482" s="193">
        <v>2.4</v>
      </c>
    </row>
    <row r="4483" spans="1:8" x14ac:dyDescent="0.25">
      <c r="A4483" s="25" t="str">
        <f t="shared" si="72"/>
        <v>Reg2007Other biliary tract - C24MaleNon-Māori</v>
      </c>
      <c r="B4483" s="42" t="s">
        <v>2</v>
      </c>
      <c r="C4483" s="43">
        <v>2007</v>
      </c>
      <c r="D4483" s="42" t="s">
        <v>255</v>
      </c>
      <c r="E4483" s="42" t="s">
        <v>5</v>
      </c>
      <c r="F4483" s="42" t="s">
        <v>11</v>
      </c>
      <c r="G4483" s="43">
        <v>31</v>
      </c>
      <c r="H4483" s="193">
        <v>1.2</v>
      </c>
    </row>
    <row r="4484" spans="1:8" x14ac:dyDescent="0.25">
      <c r="A4484" s="25" t="str">
        <f t="shared" si="72"/>
        <v>Reg2007Pancreas - C25AllSexAllEth</v>
      </c>
      <c r="B4484" s="42" t="s">
        <v>2</v>
      </c>
      <c r="C4484" s="43">
        <v>2007</v>
      </c>
      <c r="D4484" s="42" t="s">
        <v>36</v>
      </c>
      <c r="E4484" s="42" t="s">
        <v>3</v>
      </c>
      <c r="F4484" s="42" t="s">
        <v>12</v>
      </c>
      <c r="G4484" s="43">
        <v>421</v>
      </c>
      <c r="H4484" s="193">
        <v>6.7</v>
      </c>
    </row>
    <row r="4485" spans="1:8" x14ac:dyDescent="0.25">
      <c r="A4485" s="25" t="str">
        <f t="shared" si="72"/>
        <v>Reg2007Pancreas - C25AllSexMāori</v>
      </c>
      <c r="B4485" s="42" t="s">
        <v>2</v>
      </c>
      <c r="C4485" s="43">
        <v>2007</v>
      </c>
      <c r="D4485" s="42" t="s">
        <v>36</v>
      </c>
      <c r="E4485" s="42" t="s">
        <v>3</v>
      </c>
      <c r="F4485" s="42" t="s">
        <v>10</v>
      </c>
      <c r="G4485" s="43">
        <v>36</v>
      </c>
      <c r="H4485" s="193">
        <v>9.8000000000000007</v>
      </c>
    </row>
    <row r="4486" spans="1:8" x14ac:dyDescent="0.25">
      <c r="A4486" s="25" t="str">
        <f t="shared" si="72"/>
        <v>Reg2007Pancreas - C25AllSexNon-Māori</v>
      </c>
      <c r="B4486" s="42" t="s">
        <v>2</v>
      </c>
      <c r="C4486" s="43">
        <v>2007</v>
      </c>
      <c r="D4486" s="42" t="s">
        <v>36</v>
      </c>
      <c r="E4486" s="42" t="s">
        <v>3</v>
      </c>
      <c r="F4486" s="42" t="s">
        <v>11</v>
      </c>
      <c r="G4486" s="43">
        <v>385</v>
      </c>
      <c r="H4486" s="193">
        <v>6.5</v>
      </c>
    </row>
    <row r="4487" spans="1:8" x14ac:dyDescent="0.25">
      <c r="A4487" s="25" t="str">
        <f t="shared" si="72"/>
        <v>Reg2007Pancreas - C25FemaleAllEth</v>
      </c>
      <c r="B4487" s="42" t="s">
        <v>2</v>
      </c>
      <c r="C4487" s="43">
        <v>2007</v>
      </c>
      <c r="D4487" s="42" t="s">
        <v>36</v>
      </c>
      <c r="E4487" s="42" t="s">
        <v>4</v>
      </c>
      <c r="F4487" s="42" t="s">
        <v>12</v>
      </c>
      <c r="G4487" s="43">
        <v>200</v>
      </c>
      <c r="H4487" s="193">
        <v>5.8</v>
      </c>
    </row>
    <row r="4488" spans="1:8" x14ac:dyDescent="0.25">
      <c r="A4488" s="25" t="str">
        <f t="shared" si="72"/>
        <v>Reg2007Pancreas - C25FemaleMāori</v>
      </c>
      <c r="B4488" s="42" t="s">
        <v>2</v>
      </c>
      <c r="C4488" s="43">
        <v>2007</v>
      </c>
      <c r="D4488" s="42" t="s">
        <v>36</v>
      </c>
      <c r="E4488" s="42" t="s">
        <v>4</v>
      </c>
      <c r="F4488" s="42" t="s">
        <v>10</v>
      </c>
      <c r="G4488" s="43">
        <v>16</v>
      </c>
      <c r="H4488" s="193">
        <v>8</v>
      </c>
    </row>
    <row r="4489" spans="1:8" x14ac:dyDescent="0.25">
      <c r="A4489" s="25" t="str">
        <f t="shared" si="72"/>
        <v>Reg2007Pancreas - C25FemaleNon-Māori</v>
      </c>
      <c r="B4489" s="42" t="s">
        <v>2</v>
      </c>
      <c r="C4489" s="43">
        <v>2007</v>
      </c>
      <c r="D4489" s="42" t="s">
        <v>36</v>
      </c>
      <c r="E4489" s="42" t="s">
        <v>4</v>
      </c>
      <c r="F4489" s="42" t="s">
        <v>11</v>
      </c>
      <c r="G4489" s="43">
        <v>184</v>
      </c>
      <c r="H4489" s="193">
        <v>5.6</v>
      </c>
    </row>
    <row r="4490" spans="1:8" x14ac:dyDescent="0.25">
      <c r="A4490" s="25" t="str">
        <f t="shared" si="72"/>
        <v>Reg2007Pancreas - C25MaleAllEth</v>
      </c>
      <c r="B4490" s="42" t="s">
        <v>2</v>
      </c>
      <c r="C4490" s="43">
        <v>2007</v>
      </c>
      <c r="D4490" s="42" t="s">
        <v>36</v>
      </c>
      <c r="E4490" s="42" t="s">
        <v>5</v>
      </c>
      <c r="F4490" s="42" t="s">
        <v>12</v>
      </c>
      <c r="G4490" s="43">
        <v>221</v>
      </c>
      <c r="H4490" s="193">
        <v>7.8</v>
      </c>
    </row>
    <row r="4491" spans="1:8" x14ac:dyDescent="0.25">
      <c r="A4491" s="25" t="str">
        <f t="shared" si="72"/>
        <v>Reg2007Pancreas - C25MaleMāori</v>
      </c>
      <c r="B4491" s="42" t="s">
        <v>2</v>
      </c>
      <c r="C4491" s="43">
        <v>2007</v>
      </c>
      <c r="D4491" s="42" t="s">
        <v>36</v>
      </c>
      <c r="E4491" s="42" t="s">
        <v>5</v>
      </c>
      <c r="F4491" s="42" t="s">
        <v>10</v>
      </c>
      <c r="G4491" s="43">
        <v>20</v>
      </c>
      <c r="H4491" s="193">
        <v>11.6</v>
      </c>
    </row>
    <row r="4492" spans="1:8" x14ac:dyDescent="0.25">
      <c r="A4492" s="25" t="str">
        <f t="shared" si="72"/>
        <v>Reg2007Pancreas - C25MaleNon-Māori</v>
      </c>
      <c r="B4492" s="42" t="s">
        <v>2</v>
      </c>
      <c r="C4492" s="43">
        <v>2007</v>
      </c>
      <c r="D4492" s="42" t="s">
        <v>36</v>
      </c>
      <c r="E4492" s="42" t="s">
        <v>5</v>
      </c>
      <c r="F4492" s="42" t="s">
        <v>11</v>
      </c>
      <c r="G4492" s="43">
        <v>201</v>
      </c>
      <c r="H4492" s="193">
        <v>7.6</v>
      </c>
    </row>
    <row r="4493" spans="1:8" x14ac:dyDescent="0.25">
      <c r="A4493" s="25" t="str">
        <f t="shared" si="72"/>
        <v>Reg2007Other digestive organs - C26AllSexAllEth</v>
      </c>
      <c r="B4493" s="42" t="s">
        <v>2</v>
      </c>
      <c r="C4493" s="43">
        <v>2007</v>
      </c>
      <c r="D4493" s="42" t="s">
        <v>256</v>
      </c>
      <c r="E4493" s="42" t="s">
        <v>3</v>
      </c>
      <c r="F4493" s="42" t="s">
        <v>12</v>
      </c>
      <c r="G4493" s="43">
        <v>99</v>
      </c>
      <c r="H4493" s="193">
        <v>1.4</v>
      </c>
    </row>
    <row r="4494" spans="1:8" x14ac:dyDescent="0.25">
      <c r="A4494" s="25" t="str">
        <f t="shared" si="72"/>
        <v>Reg2007Other digestive organs - C26AllSexMāori</v>
      </c>
      <c r="B4494" s="42" t="s">
        <v>2</v>
      </c>
      <c r="C4494" s="43">
        <v>2007</v>
      </c>
      <c r="D4494" s="42" t="s">
        <v>256</v>
      </c>
      <c r="E4494" s="42" t="s">
        <v>3</v>
      </c>
      <c r="F4494" s="42" t="s">
        <v>10</v>
      </c>
      <c r="G4494" s="43">
        <v>5</v>
      </c>
      <c r="H4494" s="193">
        <v>1.4</v>
      </c>
    </row>
    <row r="4495" spans="1:8" x14ac:dyDescent="0.25">
      <c r="A4495" s="25" t="str">
        <f t="shared" si="72"/>
        <v>Reg2007Other digestive organs - C26AllSexNon-Māori</v>
      </c>
      <c r="B4495" s="42" t="s">
        <v>2</v>
      </c>
      <c r="C4495" s="43">
        <v>2007</v>
      </c>
      <c r="D4495" s="42" t="s">
        <v>256</v>
      </c>
      <c r="E4495" s="42" t="s">
        <v>3</v>
      </c>
      <c r="F4495" s="42" t="s">
        <v>11</v>
      </c>
      <c r="G4495" s="43">
        <v>94</v>
      </c>
      <c r="H4495" s="193">
        <v>1.4</v>
      </c>
    </row>
    <row r="4496" spans="1:8" x14ac:dyDescent="0.25">
      <c r="A4496" s="25" t="str">
        <f t="shared" si="72"/>
        <v>Reg2007Other digestive organs - C26FemaleAllEth</v>
      </c>
      <c r="B4496" s="42" t="s">
        <v>2</v>
      </c>
      <c r="C4496" s="43">
        <v>2007</v>
      </c>
      <c r="D4496" s="42" t="s">
        <v>256</v>
      </c>
      <c r="E4496" s="42" t="s">
        <v>4</v>
      </c>
      <c r="F4496" s="42" t="s">
        <v>12</v>
      </c>
      <c r="G4496" s="43">
        <v>50</v>
      </c>
      <c r="H4496" s="193">
        <v>1.1000000000000001</v>
      </c>
    </row>
    <row r="4497" spans="1:8" x14ac:dyDescent="0.25">
      <c r="A4497" s="25" t="str">
        <f t="shared" si="72"/>
        <v>Reg2007Other digestive organs - C26FemaleMāori</v>
      </c>
      <c r="B4497" s="42" t="s">
        <v>2</v>
      </c>
      <c r="C4497" s="43">
        <v>2007</v>
      </c>
      <c r="D4497" s="42" t="s">
        <v>256</v>
      </c>
      <c r="E4497" s="42" t="s">
        <v>4</v>
      </c>
      <c r="F4497" s="42" t="s">
        <v>10</v>
      </c>
      <c r="G4497" s="43">
        <v>2</v>
      </c>
      <c r="H4497" s="193">
        <v>1.1000000000000001</v>
      </c>
    </row>
    <row r="4498" spans="1:8" x14ac:dyDescent="0.25">
      <c r="A4498" s="25" t="str">
        <f t="shared" si="72"/>
        <v>Reg2007Other digestive organs - C26FemaleNon-Māori</v>
      </c>
      <c r="B4498" s="42" t="s">
        <v>2</v>
      </c>
      <c r="C4498" s="43">
        <v>2007</v>
      </c>
      <c r="D4498" s="42" t="s">
        <v>256</v>
      </c>
      <c r="E4498" s="42" t="s">
        <v>4</v>
      </c>
      <c r="F4498" s="42" t="s">
        <v>11</v>
      </c>
      <c r="G4498" s="43">
        <v>48</v>
      </c>
      <c r="H4498" s="193">
        <v>1.1000000000000001</v>
      </c>
    </row>
    <row r="4499" spans="1:8" x14ac:dyDescent="0.25">
      <c r="A4499" s="25" t="str">
        <f t="shared" si="72"/>
        <v>Reg2007Other digestive organs - C26MaleAllEth</v>
      </c>
      <c r="B4499" s="42" t="s">
        <v>2</v>
      </c>
      <c r="C4499" s="43">
        <v>2007</v>
      </c>
      <c r="D4499" s="42" t="s">
        <v>256</v>
      </c>
      <c r="E4499" s="42" t="s">
        <v>5</v>
      </c>
      <c r="F4499" s="42" t="s">
        <v>12</v>
      </c>
      <c r="G4499" s="43">
        <v>49</v>
      </c>
      <c r="H4499" s="193">
        <v>1.7</v>
      </c>
    </row>
    <row r="4500" spans="1:8" x14ac:dyDescent="0.25">
      <c r="A4500" s="25" t="str">
        <f t="shared" si="72"/>
        <v>Reg2007Other digestive organs - C26MaleMāori</v>
      </c>
      <c r="B4500" s="42" t="s">
        <v>2</v>
      </c>
      <c r="C4500" s="43">
        <v>2007</v>
      </c>
      <c r="D4500" s="42" t="s">
        <v>256</v>
      </c>
      <c r="E4500" s="42" t="s">
        <v>5</v>
      </c>
      <c r="F4500" s="42" t="s">
        <v>10</v>
      </c>
      <c r="G4500" s="43">
        <v>3</v>
      </c>
      <c r="H4500" s="193">
        <v>1.7</v>
      </c>
    </row>
    <row r="4501" spans="1:8" x14ac:dyDescent="0.25">
      <c r="A4501" s="25" t="str">
        <f t="shared" si="72"/>
        <v>Reg2007Other digestive organs - C26MaleNon-Māori</v>
      </c>
      <c r="B4501" s="42" t="s">
        <v>2</v>
      </c>
      <c r="C4501" s="43">
        <v>2007</v>
      </c>
      <c r="D4501" s="42" t="s">
        <v>256</v>
      </c>
      <c r="E4501" s="42" t="s">
        <v>5</v>
      </c>
      <c r="F4501" s="42" t="s">
        <v>11</v>
      </c>
      <c r="G4501" s="43">
        <v>46</v>
      </c>
      <c r="H4501" s="193">
        <v>1.6</v>
      </c>
    </row>
    <row r="4502" spans="1:8" x14ac:dyDescent="0.25">
      <c r="A4502" s="25" t="str">
        <f t="shared" si="72"/>
        <v>Reg2007Respiratory and intrathoracic organs - C30-C39AllSexAllEth</v>
      </c>
      <c r="B4502" s="42" t="s">
        <v>2</v>
      </c>
      <c r="C4502" s="43">
        <v>2007</v>
      </c>
      <c r="D4502" s="42" t="s">
        <v>257</v>
      </c>
      <c r="E4502" s="42" t="s">
        <v>3</v>
      </c>
      <c r="F4502" s="42" t="s">
        <v>12</v>
      </c>
      <c r="G4502" s="43">
        <v>1943</v>
      </c>
      <c r="H4502" s="193">
        <v>32.1</v>
      </c>
    </row>
    <row r="4503" spans="1:8" x14ac:dyDescent="0.25">
      <c r="A4503" s="25" t="str">
        <f t="shared" si="72"/>
        <v>Reg2007Respiratory and intrathoracic organs - C30-C39AllSexMāori</v>
      </c>
      <c r="B4503" s="42" t="s">
        <v>2</v>
      </c>
      <c r="C4503" s="43">
        <v>2007</v>
      </c>
      <c r="D4503" s="42" t="s">
        <v>257</v>
      </c>
      <c r="E4503" s="42" t="s">
        <v>3</v>
      </c>
      <c r="F4503" s="42" t="s">
        <v>10</v>
      </c>
      <c r="G4503" s="43">
        <v>341</v>
      </c>
      <c r="H4503" s="193">
        <v>87.4</v>
      </c>
    </row>
    <row r="4504" spans="1:8" x14ac:dyDescent="0.25">
      <c r="A4504" s="25" t="str">
        <f t="shared" si="72"/>
        <v>Reg2007Respiratory and intrathoracic organs - C30-C39AllSexNon-Māori</v>
      </c>
      <c r="B4504" s="42" t="s">
        <v>2</v>
      </c>
      <c r="C4504" s="43">
        <v>2007</v>
      </c>
      <c r="D4504" s="42" t="s">
        <v>257</v>
      </c>
      <c r="E4504" s="42" t="s">
        <v>3</v>
      </c>
      <c r="F4504" s="42" t="s">
        <v>11</v>
      </c>
      <c r="G4504" s="43">
        <v>1602</v>
      </c>
      <c r="H4504" s="193">
        <v>27.7</v>
      </c>
    </row>
    <row r="4505" spans="1:8" x14ac:dyDescent="0.25">
      <c r="A4505" s="25" t="str">
        <f t="shared" si="72"/>
        <v>Reg2007Respiratory and intrathoracic organs - C30-C39FemaleAllEth</v>
      </c>
      <c r="B4505" s="42" t="s">
        <v>2</v>
      </c>
      <c r="C4505" s="43">
        <v>2007</v>
      </c>
      <c r="D4505" s="42" t="s">
        <v>257</v>
      </c>
      <c r="E4505" s="42" t="s">
        <v>4</v>
      </c>
      <c r="F4505" s="42" t="s">
        <v>12</v>
      </c>
      <c r="G4505" s="43">
        <v>815</v>
      </c>
      <c r="H4505" s="193">
        <v>26.1</v>
      </c>
    </row>
    <row r="4506" spans="1:8" x14ac:dyDescent="0.25">
      <c r="A4506" s="25" t="str">
        <f t="shared" si="72"/>
        <v>Reg2007Respiratory and intrathoracic organs - C30-C39FemaleMāori</v>
      </c>
      <c r="B4506" s="42" t="s">
        <v>2</v>
      </c>
      <c r="C4506" s="43">
        <v>2007</v>
      </c>
      <c r="D4506" s="42" t="s">
        <v>257</v>
      </c>
      <c r="E4506" s="42" t="s">
        <v>4</v>
      </c>
      <c r="F4506" s="42" t="s">
        <v>10</v>
      </c>
      <c r="G4506" s="43">
        <v>169</v>
      </c>
      <c r="H4506" s="193">
        <v>80.400000000000006</v>
      </c>
    </row>
    <row r="4507" spans="1:8" x14ac:dyDescent="0.25">
      <c r="A4507" s="25" t="str">
        <f t="shared" si="72"/>
        <v>Reg2007Respiratory and intrathoracic organs - C30-C39FemaleNon-Māori</v>
      </c>
      <c r="B4507" s="42" t="s">
        <v>2</v>
      </c>
      <c r="C4507" s="43">
        <v>2007</v>
      </c>
      <c r="D4507" s="42" t="s">
        <v>257</v>
      </c>
      <c r="E4507" s="42" t="s">
        <v>4</v>
      </c>
      <c r="F4507" s="42" t="s">
        <v>11</v>
      </c>
      <c r="G4507" s="43">
        <v>646</v>
      </c>
      <c r="H4507" s="193">
        <v>21.7</v>
      </c>
    </row>
    <row r="4508" spans="1:8" x14ac:dyDescent="0.25">
      <c r="A4508" s="25" t="str">
        <f t="shared" si="72"/>
        <v>Reg2007Respiratory and intrathoracic organs - C30-C39MaleAllEth</v>
      </c>
      <c r="B4508" s="42" t="s">
        <v>2</v>
      </c>
      <c r="C4508" s="43">
        <v>2007</v>
      </c>
      <c r="D4508" s="42" t="s">
        <v>257</v>
      </c>
      <c r="E4508" s="42" t="s">
        <v>5</v>
      </c>
      <c r="F4508" s="42" t="s">
        <v>12</v>
      </c>
      <c r="G4508" s="43">
        <v>1128</v>
      </c>
      <c r="H4508" s="193">
        <v>40</v>
      </c>
    </row>
    <row r="4509" spans="1:8" x14ac:dyDescent="0.25">
      <c r="A4509" s="25" t="str">
        <f t="shared" si="72"/>
        <v>Reg2007Respiratory and intrathoracic organs - C30-C39MaleMāori</v>
      </c>
      <c r="B4509" s="42" t="s">
        <v>2</v>
      </c>
      <c r="C4509" s="43">
        <v>2007</v>
      </c>
      <c r="D4509" s="42" t="s">
        <v>257</v>
      </c>
      <c r="E4509" s="42" t="s">
        <v>5</v>
      </c>
      <c r="F4509" s="42" t="s">
        <v>10</v>
      </c>
      <c r="G4509" s="43">
        <v>172</v>
      </c>
      <c r="H4509" s="193">
        <v>94.8</v>
      </c>
    </row>
    <row r="4510" spans="1:8" x14ac:dyDescent="0.25">
      <c r="A4510" s="25" t="str">
        <f t="shared" si="72"/>
        <v>Reg2007Respiratory and intrathoracic organs - C30-C39MaleNon-Māori</v>
      </c>
      <c r="B4510" s="42" t="s">
        <v>2</v>
      </c>
      <c r="C4510" s="43">
        <v>2007</v>
      </c>
      <c r="D4510" s="42" t="s">
        <v>257</v>
      </c>
      <c r="E4510" s="42" t="s">
        <v>5</v>
      </c>
      <c r="F4510" s="42" t="s">
        <v>11</v>
      </c>
      <c r="G4510" s="43">
        <v>956</v>
      </c>
      <c r="H4510" s="193">
        <v>35.6</v>
      </c>
    </row>
    <row r="4511" spans="1:8" x14ac:dyDescent="0.25">
      <c r="A4511" s="25" t="str">
        <f t="shared" si="72"/>
        <v>Reg2007Nasal cavity and middle ear - C30AllSexAllEth</v>
      </c>
      <c r="B4511" s="42" t="s">
        <v>2</v>
      </c>
      <c r="C4511" s="43">
        <v>2007</v>
      </c>
      <c r="D4511" s="42" t="s">
        <v>258</v>
      </c>
      <c r="E4511" s="42" t="s">
        <v>3</v>
      </c>
      <c r="F4511" s="42" t="s">
        <v>12</v>
      </c>
      <c r="G4511" s="43">
        <v>15</v>
      </c>
      <c r="H4511" s="193">
        <v>0.3</v>
      </c>
    </row>
    <row r="4512" spans="1:8" x14ac:dyDescent="0.25">
      <c r="A4512" s="25" t="str">
        <f t="shared" si="72"/>
        <v>Reg2007Nasal cavity and middle ear - C30AllSexMāori</v>
      </c>
      <c r="B4512" s="42" t="s">
        <v>2</v>
      </c>
      <c r="C4512" s="43">
        <v>2007</v>
      </c>
      <c r="D4512" s="42" t="s">
        <v>258</v>
      </c>
      <c r="E4512" s="42" t="s">
        <v>3</v>
      </c>
      <c r="F4512" s="42" t="s">
        <v>10</v>
      </c>
      <c r="G4512" s="43">
        <v>2</v>
      </c>
      <c r="H4512" s="193">
        <v>0.4</v>
      </c>
    </row>
    <row r="4513" spans="1:8" x14ac:dyDescent="0.25">
      <c r="A4513" s="25" t="str">
        <f t="shared" si="72"/>
        <v>Reg2007Nasal cavity and middle ear - C30AllSexNon-Māori</v>
      </c>
      <c r="B4513" s="42" t="s">
        <v>2</v>
      </c>
      <c r="C4513" s="43">
        <v>2007</v>
      </c>
      <c r="D4513" s="42" t="s">
        <v>258</v>
      </c>
      <c r="E4513" s="42" t="s">
        <v>3</v>
      </c>
      <c r="F4513" s="42" t="s">
        <v>11</v>
      </c>
      <c r="G4513" s="43">
        <v>13</v>
      </c>
      <c r="H4513" s="193">
        <v>0.3</v>
      </c>
    </row>
    <row r="4514" spans="1:8" x14ac:dyDescent="0.25">
      <c r="A4514" s="25" t="str">
        <f t="shared" si="72"/>
        <v>Reg2007Nasal cavity and middle ear - C30FemaleAllEth</v>
      </c>
      <c r="B4514" s="42" t="s">
        <v>2</v>
      </c>
      <c r="C4514" s="43">
        <v>2007</v>
      </c>
      <c r="D4514" s="42" t="s">
        <v>258</v>
      </c>
      <c r="E4514" s="42" t="s">
        <v>4</v>
      </c>
      <c r="F4514" s="42" t="s">
        <v>12</v>
      </c>
      <c r="G4514" s="43">
        <v>3</v>
      </c>
      <c r="H4514" s="193">
        <v>0.1</v>
      </c>
    </row>
    <row r="4515" spans="1:8" x14ac:dyDescent="0.25">
      <c r="A4515" s="25" t="str">
        <f t="shared" si="72"/>
        <v>Reg2007Nasal cavity and middle ear - C30FemaleMāori</v>
      </c>
      <c r="B4515" s="42" t="s">
        <v>2</v>
      </c>
      <c r="C4515" s="43">
        <v>2007</v>
      </c>
      <c r="D4515" s="42" t="s">
        <v>258</v>
      </c>
      <c r="E4515" s="42" t="s">
        <v>4</v>
      </c>
      <c r="F4515" s="42" t="s">
        <v>10</v>
      </c>
      <c r="G4515" s="43">
        <v>1</v>
      </c>
      <c r="H4515" s="193">
        <v>0.3</v>
      </c>
    </row>
    <row r="4516" spans="1:8" x14ac:dyDescent="0.25">
      <c r="A4516" s="25" t="str">
        <f t="shared" si="72"/>
        <v>Reg2007Nasal cavity and middle ear - C30FemaleNon-Māori</v>
      </c>
      <c r="B4516" s="42" t="s">
        <v>2</v>
      </c>
      <c r="C4516" s="43">
        <v>2007</v>
      </c>
      <c r="D4516" s="42" t="s">
        <v>258</v>
      </c>
      <c r="E4516" s="42" t="s">
        <v>4</v>
      </c>
      <c r="F4516" s="42" t="s">
        <v>11</v>
      </c>
      <c r="G4516" s="43">
        <v>2</v>
      </c>
      <c r="H4516" s="193">
        <v>0.1</v>
      </c>
    </row>
    <row r="4517" spans="1:8" x14ac:dyDescent="0.25">
      <c r="A4517" s="25" t="str">
        <f t="shared" si="72"/>
        <v>Reg2007Nasal cavity and middle ear - C30MaleAllEth</v>
      </c>
      <c r="B4517" s="42" t="s">
        <v>2</v>
      </c>
      <c r="C4517" s="43">
        <v>2007</v>
      </c>
      <c r="D4517" s="42" t="s">
        <v>258</v>
      </c>
      <c r="E4517" s="42" t="s">
        <v>5</v>
      </c>
      <c r="F4517" s="42" t="s">
        <v>12</v>
      </c>
      <c r="G4517" s="43">
        <v>12</v>
      </c>
      <c r="H4517" s="193">
        <v>0.5</v>
      </c>
    </row>
    <row r="4518" spans="1:8" x14ac:dyDescent="0.25">
      <c r="A4518" s="25" t="str">
        <f t="shared" si="72"/>
        <v>Reg2007Nasal cavity and middle ear - C30MaleMāori</v>
      </c>
      <c r="B4518" s="42" t="s">
        <v>2</v>
      </c>
      <c r="C4518" s="43">
        <v>2007</v>
      </c>
      <c r="D4518" s="42" t="s">
        <v>258</v>
      </c>
      <c r="E4518" s="42" t="s">
        <v>5</v>
      </c>
      <c r="F4518" s="42" t="s">
        <v>10</v>
      </c>
      <c r="G4518" s="43">
        <v>1</v>
      </c>
      <c r="H4518" s="193">
        <v>0.5</v>
      </c>
    </row>
    <row r="4519" spans="1:8" x14ac:dyDescent="0.25">
      <c r="A4519" s="25" t="str">
        <f t="shared" ref="A4519:A4582" si="73">B4519&amp;C4519&amp;D4519&amp;E4519&amp;F4519</f>
        <v>Reg2007Nasal cavity and middle ear - C30MaleNon-Māori</v>
      </c>
      <c r="B4519" s="42" t="s">
        <v>2</v>
      </c>
      <c r="C4519" s="43">
        <v>2007</v>
      </c>
      <c r="D4519" s="42" t="s">
        <v>258</v>
      </c>
      <c r="E4519" s="42" t="s">
        <v>5</v>
      </c>
      <c r="F4519" s="42" t="s">
        <v>11</v>
      </c>
      <c r="G4519" s="43">
        <v>11</v>
      </c>
      <c r="H4519" s="193">
        <v>0.5</v>
      </c>
    </row>
    <row r="4520" spans="1:8" x14ac:dyDescent="0.25">
      <c r="A4520" s="25" t="str">
        <f t="shared" si="73"/>
        <v>Reg2007Accessory sinuses - C31AllSexAllEth</v>
      </c>
      <c r="B4520" s="42" t="s">
        <v>2</v>
      </c>
      <c r="C4520" s="43">
        <v>2007</v>
      </c>
      <c r="D4520" s="42" t="s">
        <v>259</v>
      </c>
      <c r="E4520" s="42" t="s">
        <v>3</v>
      </c>
      <c r="F4520" s="42" t="s">
        <v>12</v>
      </c>
      <c r="G4520" s="43">
        <v>7</v>
      </c>
      <c r="H4520" s="193">
        <v>0.1</v>
      </c>
    </row>
    <row r="4521" spans="1:8" x14ac:dyDescent="0.25">
      <c r="A4521" s="25" t="str">
        <f t="shared" si="73"/>
        <v>Reg2007Accessory sinuses - C31AllSexMāori</v>
      </c>
      <c r="B4521" s="42" t="s">
        <v>2</v>
      </c>
      <c r="C4521" s="43">
        <v>2007</v>
      </c>
      <c r="D4521" s="42" t="s">
        <v>259</v>
      </c>
      <c r="E4521" s="42" t="s">
        <v>3</v>
      </c>
      <c r="F4521" s="42" t="s">
        <v>10</v>
      </c>
      <c r="G4521" s="43">
        <v>2</v>
      </c>
      <c r="H4521" s="193">
        <v>0.4</v>
      </c>
    </row>
    <row r="4522" spans="1:8" x14ac:dyDescent="0.25">
      <c r="A4522" s="25" t="str">
        <f t="shared" si="73"/>
        <v>Reg2007Accessory sinuses - C31AllSexNon-Māori</v>
      </c>
      <c r="B4522" s="42" t="s">
        <v>2</v>
      </c>
      <c r="C4522" s="43">
        <v>2007</v>
      </c>
      <c r="D4522" s="42" t="s">
        <v>259</v>
      </c>
      <c r="E4522" s="42" t="s">
        <v>3</v>
      </c>
      <c r="F4522" s="42" t="s">
        <v>11</v>
      </c>
      <c r="G4522" s="43">
        <v>5</v>
      </c>
      <c r="H4522" s="193">
        <v>0.1</v>
      </c>
    </row>
    <row r="4523" spans="1:8" x14ac:dyDescent="0.25">
      <c r="A4523" s="25" t="str">
        <f t="shared" si="73"/>
        <v>Reg2007Accessory sinuses - C31FemaleAllEth</v>
      </c>
      <c r="B4523" s="42" t="s">
        <v>2</v>
      </c>
      <c r="C4523" s="43">
        <v>2007</v>
      </c>
      <c r="D4523" s="42" t="s">
        <v>259</v>
      </c>
      <c r="E4523" s="42" t="s">
        <v>4</v>
      </c>
      <c r="F4523" s="42" t="s">
        <v>12</v>
      </c>
      <c r="G4523" s="43">
        <v>2</v>
      </c>
      <c r="H4523" s="193">
        <v>0.1</v>
      </c>
    </row>
    <row r="4524" spans="1:8" x14ac:dyDescent="0.25">
      <c r="A4524" s="25" t="str">
        <f t="shared" si="73"/>
        <v>Reg2007Accessory sinuses - C31FemaleMāori</v>
      </c>
      <c r="B4524" s="42" t="s">
        <v>2</v>
      </c>
      <c r="C4524" s="43">
        <v>2007</v>
      </c>
      <c r="D4524" s="42" t="s">
        <v>259</v>
      </c>
      <c r="E4524" s="42" t="s">
        <v>4</v>
      </c>
      <c r="F4524" s="42" t="s">
        <v>10</v>
      </c>
      <c r="G4524" s="43">
        <v>0</v>
      </c>
      <c r="H4524" s="193">
        <v>0</v>
      </c>
    </row>
    <row r="4525" spans="1:8" x14ac:dyDescent="0.25">
      <c r="A4525" s="25" t="str">
        <f t="shared" si="73"/>
        <v>Reg2007Accessory sinuses - C31FemaleNon-Māori</v>
      </c>
      <c r="B4525" s="42" t="s">
        <v>2</v>
      </c>
      <c r="C4525" s="43">
        <v>2007</v>
      </c>
      <c r="D4525" s="42" t="s">
        <v>259</v>
      </c>
      <c r="E4525" s="42" t="s">
        <v>4</v>
      </c>
      <c r="F4525" s="42" t="s">
        <v>11</v>
      </c>
      <c r="G4525" s="43">
        <v>2</v>
      </c>
      <c r="H4525" s="193">
        <v>0.1</v>
      </c>
    </row>
    <row r="4526" spans="1:8" x14ac:dyDescent="0.25">
      <c r="A4526" s="25" t="str">
        <f t="shared" si="73"/>
        <v>Reg2007Accessory sinuses - C31MaleAllEth</v>
      </c>
      <c r="B4526" s="42" t="s">
        <v>2</v>
      </c>
      <c r="C4526" s="43">
        <v>2007</v>
      </c>
      <c r="D4526" s="42" t="s">
        <v>259</v>
      </c>
      <c r="E4526" s="42" t="s">
        <v>5</v>
      </c>
      <c r="F4526" s="42" t="s">
        <v>12</v>
      </c>
      <c r="G4526" s="43">
        <v>5</v>
      </c>
      <c r="H4526" s="193">
        <v>0.2</v>
      </c>
    </row>
    <row r="4527" spans="1:8" x14ac:dyDescent="0.25">
      <c r="A4527" s="25" t="str">
        <f t="shared" si="73"/>
        <v>Reg2007Accessory sinuses - C31MaleMāori</v>
      </c>
      <c r="B4527" s="42" t="s">
        <v>2</v>
      </c>
      <c r="C4527" s="43">
        <v>2007</v>
      </c>
      <c r="D4527" s="42" t="s">
        <v>259</v>
      </c>
      <c r="E4527" s="42" t="s">
        <v>5</v>
      </c>
      <c r="F4527" s="42" t="s">
        <v>10</v>
      </c>
      <c r="G4527" s="43">
        <v>2</v>
      </c>
      <c r="H4527" s="193">
        <v>0.8</v>
      </c>
    </row>
    <row r="4528" spans="1:8" x14ac:dyDescent="0.25">
      <c r="A4528" s="25" t="str">
        <f t="shared" si="73"/>
        <v>Reg2007Accessory sinuses - C31MaleNon-Māori</v>
      </c>
      <c r="B4528" s="42" t="s">
        <v>2</v>
      </c>
      <c r="C4528" s="43">
        <v>2007</v>
      </c>
      <c r="D4528" s="42" t="s">
        <v>259</v>
      </c>
      <c r="E4528" s="42" t="s">
        <v>5</v>
      </c>
      <c r="F4528" s="42" t="s">
        <v>11</v>
      </c>
      <c r="G4528" s="43">
        <v>3</v>
      </c>
      <c r="H4528" s="193">
        <v>0.1</v>
      </c>
    </row>
    <row r="4529" spans="1:8" x14ac:dyDescent="0.25">
      <c r="A4529" s="25" t="str">
        <f t="shared" si="73"/>
        <v>Reg2007Larynx - C32AllSexAllEth</v>
      </c>
      <c r="B4529" s="42" t="s">
        <v>2</v>
      </c>
      <c r="C4529" s="43">
        <v>2007</v>
      </c>
      <c r="D4529" s="42" t="s">
        <v>25</v>
      </c>
      <c r="E4529" s="42" t="s">
        <v>3</v>
      </c>
      <c r="F4529" s="42" t="s">
        <v>12</v>
      </c>
      <c r="G4529" s="43">
        <v>80</v>
      </c>
      <c r="H4529" s="193">
        <v>1.4</v>
      </c>
    </row>
    <row r="4530" spans="1:8" x14ac:dyDescent="0.25">
      <c r="A4530" s="25" t="str">
        <f t="shared" si="73"/>
        <v>Reg2007Larynx - C32AllSexMāori</v>
      </c>
      <c r="B4530" s="42" t="s">
        <v>2</v>
      </c>
      <c r="C4530" s="43">
        <v>2007</v>
      </c>
      <c r="D4530" s="42" t="s">
        <v>25</v>
      </c>
      <c r="E4530" s="42" t="s">
        <v>3</v>
      </c>
      <c r="F4530" s="42" t="s">
        <v>10</v>
      </c>
      <c r="G4530" s="43">
        <v>14</v>
      </c>
      <c r="H4530" s="193">
        <v>3.1</v>
      </c>
    </row>
    <row r="4531" spans="1:8" x14ac:dyDescent="0.25">
      <c r="A4531" s="25" t="str">
        <f t="shared" si="73"/>
        <v>Reg2007Larynx - C32AllSexNon-Māori</v>
      </c>
      <c r="B4531" s="42" t="s">
        <v>2</v>
      </c>
      <c r="C4531" s="43">
        <v>2007</v>
      </c>
      <c r="D4531" s="42" t="s">
        <v>25</v>
      </c>
      <c r="E4531" s="42" t="s">
        <v>3</v>
      </c>
      <c r="F4531" s="42" t="s">
        <v>11</v>
      </c>
      <c r="G4531" s="43">
        <v>66</v>
      </c>
      <c r="H4531" s="193">
        <v>1.2</v>
      </c>
    </row>
    <row r="4532" spans="1:8" x14ac:dyDescent="0.25">
      <c r="A4532" s="25" t="str">
        <f t="shared" si="73"/>
        <v>Reg2007Larynx - C32FemaleAllEth</v>
      </c>
      <c r="B4532" s="42" t="s">
        <v>2</v>
      </c>
      <c r="C4532" s="43">
        <v>2007</v>
      </c>
      <c r="D4532" s="42" t="s">
        <v>25</v>
      </c>
      <c r="E4532" s="42" t="s">
        <v>4</v>
      </c>
      <c r="F4532" s="42" t="s">
        <v>12</v>
      </c>
      <c r="G4532" s="43">
        <v>9</v>
      </c>
      <c r="H4532" s="193">
        <v>0.3</v>
      </c>
    </row>
    <row r="4533" spans="1:8" x14ac:dyDescent="0.25">
      <c r="A4533" s="25" t="str">
        <f t="shared" si="73"/>
        <v>Reg2007Larynx - C32FemaleMāori</v>
      </c>
      <c r="B4533" s="42" t="s">
        <v>2</v>
      </c>
      <c r="C4533" s="43">
        <v>2007</v>
      </c>
      <c r="D4533" s="42" t="s">
        <v>25</v>
      </c>
      <c r="E4533" s="42" t="s">
        <v>4</v>
      </c>
      <c r="F4533" s="42" t="s">
        <v>10</v>
      </c>
      <c r="G4533" s="43">
        <v>3</v>
      </c>
      <c r="H4533" s="193">
        <v>1.2</v>
      </c>
    </row>
    <row r="4534" spans="1:8" x14ac:dyDescent="0.25">
      <c r="A4534" s="25" t="str">
        <f t="shared" si="73"/>
        <v>Reg2007Larynx - C32FemaleNon-Māori</v>
      </c>
      <c r="B4534" s="42" t="s">
        <v>2</v>
      </c>
      <c r="C4534" s="43">
        <v>2007</v>
      </c>
      <c r="D4534" s="42" t="s">
        <v>25</v>
      </c>
      <c r="E4534" s="42" t="s">
        <v>4</v>
      </c>
      <c r="F4534" s="42" t="s">
        <v>11</v>
      </c>
      <c r="G4534" s="43">
        <v>6</v>
      </c>
      <c r="H4534" s="193">
        <v>0.3</v>
      </c>
    </row>
    <row r="4535" spans="1:8" x14ac:dyDescent="0.25">
      <c r="A4535" s="25" t="str">
        <f t="shared" si="73"/>
        <v>Reg2007Larynx - C32MaleAllEth</v>
      </c>
      <c r="B4535" s="42" t="s">
        <v>2</v>
      </c>
      <c r="C4535" s="43">
        <v>2007</v>
      </c>
      <c r="D4535" s="42" t="s">
        <v>25</v>
      </c>
      <c r="E4535" s="42" t="s">
        <v>5</v>
      </c>
      <c r="F4535" s="42" t="s">
        <v>12</v>
      </c>
      <c r="G4535" s="43">
        <v>71</v>
      </c>
      <c r="H4535" s="193">
        <v>2.6</v>
      </c>
    </row>
    <row r="4536" spans="1:8" x14ac:dyDescent="0.25">
      <c r="A4536" s="25" t="str">
        <f t="shared" si="73"/>
        <v>Reg2007Larynx - C32MaleMāori</v>
      </c>
      <c r="B4536" s="42" t="s">
        <v>2</v>
      </c>
      <c r="C4536" s="43">
        <v>2007</v>
      </c>
      <c r="D4536" s="42" t="s">
        <v>25</v>
      </c>
      <c r="E4536" s="42" t="s">
        <v>5</v>
      </c>
      <c r="F4536" s="42" t="s">
        <v>10</v>
      </c>
      <c r="G4536" s="43">
        <v>11</v>
      </c>
      <c r="H4536" s="193">
        <v>5.2</v>
      </c>
    </row>
    <row r="4537" spans="1:8" x14ac:dyDescent="0.25">
      <c r="A4537" s="25" t="str">
        <f t="shared" si="73"/>
        <v>Reg2007Larynx - C32MaleNon-Māori</v>
      </c>
      <c r="B4537" s="42" t="s">
        <v>2</v>
      </c>
      <c r="C4537" s="43">
        <v>2007</v>
      </c>
      <c r="D4537" s="42" t="s">
        <v>25</v>
      </c>
      <c r="E4537" s="42" t="s">
        <v>5</v>
      </c>
      <c r="F4537" s="42" t="s">
        <v>11</v>
      </c>
      <c r="G4537" s="43">
        <v>60</v>
      </c>
      <c r="H4537" s="193">
        <v>2.2999999999999998</v>
      </c>
    </row>
    <row r="4538" spans="1:8" x14ac:dyDescent="0.25">
      <c r="A4538" s="25" t="str">
        <f t="shared" si="73"/>
        <v>Reg2007Lung - C33-C34AllSexAllEth</v>
      </c>
      <c r="B4538" s="42" t="s">
        <v>2</v>
      </c>
      <c r="C4538" s="43">
        <v>2007</v>
      </c>
      <c r="D4538" s="42" t="s">
        <v>47</v>
      </c>
      <c r="E4538" s="42" t="s">
        <v>3</v>
      </c>
      <c r="F4538" s="42" t="s">
        <v>12</v>
      </c>
      <c r="G4538" s="43">
        <v>1822</v>
      </c>
      <c r="H4538" s="193">
        <v>30</v>
      </c>
    </row>
    <row r="4539" spans="1:8" x14ac:dyDescent="0.25">
      <c r="A4539" s="25" t="str">
        <f t="shared" si="73"/>
        <v>Reg2007Lung - C33-C34AllSexMāori</v>
      </c>
      <c r="B4539" s="42" t="s">
        <v>2</v>
      </c>
      <c r="C4539" s="43">
        <v>2007</v>
      </c>
      <c r="D4539" s="42" t="s">
        <v>47</v>
      </c>
      <c r="E4539" s="42" t="s">
        <v>3</v>
      </c>
      <c r="F4539" s="42" t="s">
        <v>10</v>
      </c>
      <c r="G4539" s="43">
        <v>321</v>
      </c>
      <c r="H4539" s="193">
        <v>82.9</v>
      </c>
    </row>
    <row r="4540" spans="1:8" x14ac:dyDescent="0.25">
      <c r="A4540" s="25" t="str">
        <f t="shared" si="73"/>
        <v>Reg2007Lung - C33-C34AllSexNon-Māori</v>
      </c>
      <c r="B4540" s="42" t="s">
        <v>2</v>
      </c>
      <c r="C4540" s="43">
        <v>2007</v>
      </c>
      <c r="D4540" s="42" t="s">
        <v>47</v>
      </c>
      <c r="E4540" s="42" t="s">
        <v>3</v>
      </c>
      <c r="F4540" s="42" t="s">
        <v>11</v>
      </c>
      <c r="G4540" s="43">
        <v>1501</v>
      </c>
      <c r="H4540" s="193">
        <v>25.8</v>
      </c>
    </row>
    <row r="4541" spans="1:8" x14ac:dyDescent="0.25">
      <c r="A4541" s="25" t="str">
        <f t="shared" si="73"/>
        <v>Reg2007Lung - C33-C34FemaleAllEth</v>
      </c>
      <c r="B4541" s="42" t="s">
        <v>2</v>
      </c>
      <c r="C4541" s="43">
        <v>2007</v>
      </c>
      <c r="D4541" s="42" t="s">
        <v>47</v>
      </c>
      <c r="E4541" s="42" t="s">
        <v>4</v>
      </c>
      <c r="F4541" s="42" t="s">
        <v>12</v>
      </c>
      <c r="G4541" s="43">
        <v>791</v>
      </c>
      <c r="H4541" s="193">
        <v>25.2</v>
      </c>
    </row>
    <row r="4542" spans="1:8" x14ac:dyDescent="0.25">
      <c r="A4542" s="25" t="str">
        <f t="shared" si="73"/>
        <v>Reg2007Lung - C33-C34FemaleMāori</v>
      </c>
      <c r="B4542" s="42" t="s">
        <v>2</v>
      </c>
      <c r="C4542" s="43">
        <v>2007</v>
      </c>
      <c r="D4542" s="42" t="s">
        <v>47</v>
      </c>
      <c r="E4542" s="42" t="s">
        <v>4</v>
      </c>
      <c r="F4542" s="42" t="s">
        <v>10</v>
      </c>
      <c r="G4542" s="43">
        <v>164</v>
      </c>
      <c r="H4542" s="193">
        <v>78.3</v>
      </c>
    </row>
    <row r="4543" spans="1:8" x14ac:dyDescent="0.25">
      <c r="A4543" s="25" t="str">
        <f t="shared" si="73"/>
        <v>Reg2007Lung - C33-C34FemaleNon-Māori</v>
      </c>
      <c r="B4543" s="42" t="s">
        <v>2</v>
      </c>
      <c r="C4543" s="43">
        <v>2007</v>
      </c>
      <c r="D4543" s="42" t="s">
        <v>47</v>
      </c>
      <c r="E4543" s="42" t="s">
        <v>4</v>
      </c>
      <c r="F4543" s="42" t="s">
        <v>11</v>
      </c>
      <c r="G4543" s="43">
        <v>627</v>
      </c>
      <c r="H4543" s="193">
        <v>20.9</v>
      </c>
    </row>
    <row r="4544" spans="1:8" x14ac:dyDescent="0.25">
      <c r="A4544" s="25" t="str">
        <f t="shared" si="73"/>
        <v>Reg2007Lung - C33-C34MaleAllEth</v>
      </c>
      <c r="B4544" s="42" t="s">
        <v>2</v>
      </c>
      <c r="C4544" s="43">
        <v>2007</v>
      </c>
      <c r="D4544" s="42" t="s">
        <v>47</v>
      </c>
      <c r="E4544" s="42" t="s">
        <v>5</v>
      </c>
      <c r="F4544" s="42" t="s">
        <v>12</v>
      </c>
      <c r="G4544" s="43">
        <v>1031</v>
      </c>
      <c r="H4544" s="193">
        <v>36.4</v>
      </c>
    </row>
    <row r="4545" spans="1:8" x14ac:dyDescent="0.25">
      <c r="A4545" s="25" t="str">
        <f t="shared" si="73"/>
        <v>Reg2007Lung - C33-C34MaleMāori</v>
      </c>
      <c r="B4545" s="42" t="s">
        <v>2</v>
      </c>
      <c r="C4545" s="43">
        <v>2007</v>
      </c>
      <c r="D4545" s="42" t="s">
        <v>47</v>
      </c>
      <c r="E4545" s="42" t="s">
        <v>5</v>
      </c>
      <c r="F4545" s="42" t="s">
        <v>10</v>
      </c>
      <c r="G4545" s="43">
        <v>157</v>
      </c>
      <c r="H4545" s="193">
        <v>87.8</v>
      </c>
    </row>
    <row r="4546" spans="1:8" x14ac:dyDescent="0.25">
      <c r="A4546" s="25" t="str">
        <f t="shared" si="73"/>
        <v>Reg2007Lung - C33-C34MaleNon-Māori</v>
      </c>
      <c r="B4546" s="42" t="s">
        <v>2</v>
      </c>
      <c r="C4546" s="43">
        <v>2007</v>
      </c>
      <c r="D4546" s="42" t="s">
        <v>47</v>
      </c>
      <c r="E4546" s="42" t="s">
        <v>5</v>
      </c>
      <c r="F4546" s="42" t="s">
        <v>11</v>
      </c>
      <c r="G4546" s="43">
        <v>874</v>
      </c>
      <c r="H4546" s="193">
        <v>32.4</v>
      </c>
    </row>
    <row r="4547" spans="1:8" x14ac:dyDescent="0.25">
      <c r="A4547" s="25" t="str">
        <f t="shared" si="73"/>
        <v>Reg2007Thymus - C37AllSexAllEth</v>
      </c>
      <c r="B4547" s="42" t="s">
        <v>2</v>
      </c>
      <c r="C4547" s="43">
        <v>2007</v>
      </c>
      <c r="D4547" s="42" t="s">
        <v>41</v>
      </c>
      <c r="E4547" s="42" t="s">
        <v>3</v>
      </c>
      <c r="F4547" s="42" t="s">
        <v>12</v>
      </c>
      <c r="G4547" s="43">
        <v>14</v>
      </c>
      <c r="H4547" s="193">
        <v>0.3</v>
      </c>
    </row>
    <row r="4548" spans="1:8" x14ac:dyDescent="0.25">
      <c r="A4548" s="25" t="str">
        <f t="shared" si="73"/>
        <v>Reg2007Thymus - C37AllSexMāori</v>
      </c>
      <c r="B4548" s="42" t="s">
        <v>2</v>
      </c>
      <c r="C4548" s="43">
        <v>2007</v>
      </c>
      <c r="D4548" s="42" t="s">
        <v>41</v>
      </c>
      <c r="E4548" s="42" t="s">
        <v>3</v>
      </c>
      <c r="F4548" s="42" t="s">
        <v>10</v>
      </c>
      <c r="G4548" s="43">
        <v>1</v>
      </c>
      <c r="H4548" s="193">
        <v>0.2</v>
      </c>
    </row>
    <row r="4549" spans="1:8" x14ac:dyDescent="0.25">
      <c r="A4549" s="25" t="str">
        <f t="shared" si="73"/>
        <v>Reg2007Thymus - C37AllSexNon-Māori</v>
      </c>
      <c r="B4549" s="42" t="s">
        <v>2</v>
      </c>
      <c r="C4549" s="43">
        <v>2007</v>
      </c>
      <c r="D4549" s="42" t="s">
        <v>41</v>
      </c>
      <c r="E4549" s="42" t="s">
        <v>3</v>
      </c>
      <c r="F4549" s="42" t="s">
        <v>11</v>
      </c>
      <c r="G4549" s="43">
        <v>13</v>
      </c>
      <c r="H4549" s="193">
        <v>0.3</v>
      </c>
    </row>
    <row r="4550" spans="1:8" x14ac:dyDescent="0.25">
      <c r="A4550" s="25" t="str">
        <f t="shared" si="73"/>
        <v>Reg2007Thymus - C37FemaleAllEth</v>
      </c>
      <c r="B4550" s="42" t="s">
        <v>2</v>
      </c>
      <c r="C4550" s="43">
        <v>2007</v>
      </c>
      <c r="D4550" s="42" t="s">
        <v>41</v>
      </c>
      <c r="E4550" s="42" t="s">
        <v>4</v>
      </c>
      <c r="F4550" s="42" t="s">
        <v>12</v>
      </c>
      <c r="G4550" s="43">
        <v>7</v>
      </c>
      <c r="H4550" s="193">
        <v>0.3</v>
      </c>
    </row>
    <row r="4551" spans="1:8" x14ac:dyDescent="0.25">
      <c r="A4551" s="25" t="str">
        <f t="shared" si="73"/>
        <v>Reg2007Thymus - C37FemaleMāori</v>
      </c>
      <c r="B4551" s="42" t="s">
        <v>2</v>
      </c>
      <c r="C4551" s="43">
        <v>2007</v>
      </c>
      <c r="D4551" s="42" t="s">
        <v>41</v>
      </c>
      <c r="E4551" s="42" t="s">
        <v>4</v>
      </c>
      <c r="F4551" s="42" t="s">
        <v>10</v>
      </c>
      <c r="G4551" s="43">
        <v>0</v>
      </c>
      <c r="H4551" s="193">
        <v>0</v>
      </c>
    </row>
    <row r="4552" spans="1:8" x14ac:dyDescent="0.25">
      <c r="A4552" s="25" t="str">
        <f t="shared" si="73"/>
        <v>Reg2007Thymus - C37FemaleNon-Māori</v>
      </c>
      <c r="B4552" s="42" t="s">
        <v>2</v>
      </c>
      <c r="C4552" s="43">
        <v>2007</v>
      </c>
      <c r="D4552" s="42" t="s">
        <v>41</v>
      </c>
      <c r="E4552" s="42" t="s">
        <v>4</v>
      </c>
      <c r="F4552" s="42" t="s">
        <v>11</v>
      </c>
      <c r="G4552" s="43">
        <v>7</v>
      </c>
      <c r="H4552" s="193">
        <v>0.3</v>
      </c>
    </row>
    <row r="4553" spans="1:8" x14ac:dyDescent="0.25">
      <c r="A4553" s="25" t="str">
        <f t="shared" si="73"/>
        <v>Reg2007Thymus - C37MaleAllEth</v>
      </c>
      <c r="B4553" s="42" t="s">
        <v>2</v>
      </c>
      <c r="C4553" s="43">
        <v>2007</v>
      </c>
      <c r="D4553" s="42" t="s">
        <v>41</v>
      </c>
      <c r="E4553" s="42" t="s">
        <v>5</v>
      </c>
      <c r="F4553" s="42" t="s">
        <v>12</v>
      </c>
      <c r="G4553" s="43">
        <v>7</v>
      </c>
      <c r="H4553" s="193">
        <v>0.3</v>
      </c>
    </row>
    <row r="4554" spans="1:8" x14ac:dyDescent="0.25">
      <c r="A4554" s="25" t="str">
        <f t="shared" si="73"/>
        <v>Reg2007Thymus - C37MaleMāori</v>
      </c>
      <c r="B4554" s="42" t="s">
        <v>2</v>
      </c>
      <c r="C4554" s="43">
        <v>2007</v>
      </c>
      <c r="D4554" s="42" t="s">
        <v>41</v>
      </c>
      <c r="E4554" s="42" t="s">
        <v>5</v>
      </c>
      <c r="F4554" s="42" t="s">
        <v>10</v>
      </c>
      <c r="G4554" s="43">
        <v>1</v>
      </c>
      <c r="H4554" s="193">
        <v>0.4</v>
      </c>
    </row>
    <row r="4555" spans="1:8" x14ac:dyDescent="0.25">
      <c r="A4555" s="25" t="str">
        <f t="shared" si="73"/>
        <v>Reg2007Thymus - C37MaleNon-Māori</v>
      </c>
      <c r="B4555" s="42" t="s">
        <v>2</v>
      </c>
      <c r="C4555" s="43">
        <v>2007</v>
      </c>
      <c r="D4555" s="42" t="s">
        <v>41</v>
      </c>
      <c r="E4555" s="42" t="s">
        <v>5</v>
      </c>
      <c r="F4555" s="42" t="s">
        <v>11</v>
      </c>
      <c r="G4555" s="43">
        <v>6</v>
      </c>
      <c r="H4555" s="193">
        <v>0.3</v>
      </c>
    </row>
    <row r="4556" spans="1:8" x14ac:dyDescent="0.25">
      <c r="A4556" s="25" t="str">
        <f t="shared" si="73"/>
        <v>Reg2007Heart, mediastinum and pleura - C38AllSexAllEth</v>
      </c>
      <c r="B4556" s="42" t="s">
        <v>2</v>
      </c>
      <c r="C4556" s="43">
        <v>2007</v>
      </c>
      <c r="D4556" s="42" t="s">
        <v>260</v>
      </c>
      <c r="E4556" s="42" t="s">
        <v>3</v>
      </c>
      <c r="F4556" s="42" t="s">
        <v>12</v>
      </c>
      <c r="G4556" s="43">
        <v>4</v>
      </c>
      <c r="H4556" s="193">
        <v>0.1</v>
      </c>
    </row>
    <row r="4557" spans="1:8" x14ac:dyDescent="0.25">
      <c r="A4557" s="25" t="str">
        <f t="shared" si="73"/>
        <v>Reg2007Heart, mediastinum and pleura - C38AllSexMāori</v>
      </c>
      <c r="B4557" s="42" t="s">
        <v>2</v>
      </c>
      <c r="C4557" s="43">
        <v>2007</v>
      </c>
      <c r="D4557" s="42" t="s">
        <v>260</v>
      </c>
      <c r="E4557" s="42" t="s">
        <v>3</v>
      </c>
      <c r="F4557" s="42" t="s">
        <v>10</v>
      </c>
      <c r="G4557" s="43">
        <v>1</v>
      </c>
      <c r="H4557" s="193">
        <v>0.3</v>
      </c>
    </row>
    <row r="4558" spans="1:8" x14ac:dyDescent="0.25">
      <c r="A4558" s="25" t="str">
        <f t="shared" si="73"/>
        <v>Reg2007Heart, mediastinum and pleura - C38AllSexNon-Māori</v>
      </c>
      <c r="B4558" s="42" t="s">
        <v>2</v>
      </c>
      <c r="C4558" s="43">
        <v>2007</v>
      </c>
      <c r="D4558" s="42" t="s">
        <v>260</v>
      </c>
      <c r="E4558" s="42" t="s">
        <v>3</v>
      </c>
      <c r="F4558" s="42" t="s">
        <v>11</v>
      </c>
      <c r="G4558" s="43">
        <v>3</v>
      </c>
      <c r="H4558" s="193">
        <v>0.1</v>
      </c>
    </row>
    <row r="4559" spans="1:8" x14ac:dyDescent="0.25">
      <c r="A4559" s="25" t="str">
        <f t="shared" si="73"/>
        <v>Reg2007Heart, mediastinum and pleura - C38FemaleAllEth</v>
      </c>
      <c r="B4559" s="42" t="s">
        <v>2</v>
      </c>
      <c r="C4559" s="43">
        <v>2007</v>
      </c>
      <c r="D4559" s="42" t="s">
        <v>260</v>
      </c>
      <c r="E4559" s="42" t="s">
        <v>4</v>
      </c>
      <c r="F4559" s="42" t="s">
        <v>12</v>
      </c>
      <c r="G4559" s="43">
        <v>3</v>
      </c>
      <c r="H4559" s="193">
        <v>0.1</v>
      </c>
    </row>
    <row r="4560" spans="1:8" x14ac:dyDescent="0.25">
      <c r="A4560" s="25" t="str">
        <f t="shared" si="73"/>
        <v>Reg2007Heart, mediastinum and pleura - C38FemaleMāori</v>
      </c>
      <c r="B4560" s="42" t="s">
        <v>2</v>
      </c>
      <c r="C4560" s="43">
        <v>2007</v>
      </c>
      <c r="D4560" s="42" t="s">
        <v>260</v>
      </c>
      <c r="E4560" s="42" t="s">
        <v>4</v>
      </c>
      <c r="F4560" s="42" t="s">
        <v>10</v>
      </c>
      <c r="G4560" s="43">
        <v>1</v>
      </c>
      <c r="H4560" s="193">
        <v>0.6</v>
      </c>
    </row>
    <row r="4561" spans="1:8" x14ac:dyDescent="0.25">
      <c r="A4561" s="25" t="str">
        <f t="shared" si="73"/>
        <v>Reg2007Heart, mediastinum and pleura - C38FemaleNon-Māori</v>
      </c>
      <c r="B4561" s="42" t="s">
        <v>2</v>
      </c>
      <c r="C4561" s="43">
        <v>2007</v>
      </c>
      <c r="D4561" s="42" t="s">
        <v>260</v>
      </c>
      <c r="E4561" s="42" t="s">
        <v>4</v>
      </c>
      <c r="F4561" s="42" t="s">
        <v>11</v>
      </c>
      <c r="G4561" s="43">
        <v>2</v>
      </c>
      <c r="H4561" s="193">
        <v>0.1</v>
      </c>
    </row>
    <row r="4562" spans="1:8" x14ac:dyDescent="0.25">
      <c r="A4562" s="25" t="str">
        <f t="shared" si="73"/>
        <v>Reg2007Heart, mediastinum and pleura - C38MaleAllEth</v>
      </c>
      <c r="B4562" s="42" t="s">
        <v>2</v>
      </c>
      <c r="C4562" s="43">
        <v>2007</v>
      </c>
      <c r="D4562" s="42" t="s">
        <v>260</v>
      </c>
      <c r="E4562" s="42" t="s">
        <v>5</v>
      </c>
      <c r="F4562" s="42" t="s">
        <v>12</v>
      </c>
      <c r="G4562" s="43">
        <v>1</v>
      </c>
      <c r="H4562" s="193">
        <v>0</v>
      </c>
    </row>
    <row r="4563" spans="1:8" x14ac:dyDescent="0.25">
      <c r="A4563" s="25" t="str">
        <f t="shared" si="73"/>
        <v>Reg2007Heart, mediastinum and pleura - C38MaleMāori</v>
      </c>
      <c r="B4563" s="42" t="s">
        <v>2</v>
      </c>
      <c r="C4563" s="43">
        <v>2007</v>
      </c>
      <c r="D4563" s="42" t="s">
        <v>260</v>
      </c>
      <c r="E4563" s="42" t="s">
        <v>5</v>
      </c>
      <c r="F4563" s="42" t="s">
        <v>10</v>
      </c>
      <c r="G4563" s="43">
        <v>0</v>
      </c>
      <c r="H4563" s="193">
        <v>0</v>
      </c>
    </row>
    <row r="4564" spans="1:8" x14ac:dyDescent="0.25">
      <c r="A4564" s="25" t="str">
        <f t="shared" si="73"/>
        <v>Reg2007Heart, mediastinum and pleura - C38MaleNon-Māori</v>
      </c>
      <c r="B4564" s="42" t="s">
        <v>2</v>
      </c>
      <c r="C4564" s="43">
        <v>2007</v>
      </c>
      <c r="D4564" s="42" t="s">
        <v>260</v>
      </c>
      <c r="E4564" s="42" t="s">
        <v>5</v>
      </c>
      <c r="F4564" s="42" t="s">
        <v>11</v>
      </c>
      <c r="G4564" s="43">
        <v>1</v>
      </c>
      <c r="H4564" s="193">
        <v>0</v>
      </c>
    </row>
    <row r="4565" spans="1:8" x14ac:dyDescent="0.25">
      <c r="A4565" s="25" t="str">
        <f t="shared" si="73"/>
        <v>Reg2007Other respiratory and intrathoracic organs - C39AllSexAllEth</v>
      </c>
      <c r="B4565" s="42" t="s">
        <v>2</v>
      </c>
      <c r="C4565" s="43">
        <v>2007</v>
      </c>
      <c r="D4565" s="42" t="s">
        <v>261</v>
      </c>
      <c r="E4565" s="42" t="s">
        <v>3</v>
      </c>
      <c r="F4565" s="42" t="s">
        <v>12</v>
      </c>
      <c r="G4565" s="43">
        <v>1</v>
      </c>
      <c r="H4565" s="193">
        <v>0</v>
      </c>
    </row>
    <row r="4566" spans="1:8" x14ac:dyDescent="0.25">
      <c r="A4566" s="25" t="str">
        <f t="shared" si="73"/>
        <v>Reg2007Other respiratory and intrathoracic organs - C39AllSexMāori</v>
      </c>
      <c r="B4566" s="42" t="s">
        <v>2</v>
      </c>
      <c r="C4566" s="43">
        <v>2007</v>
      </c>
      <c r="D4566" s="42" t="s">
        <v>261</v>
      </c>
      <c r="E4566" s="42" t="s">
        <v>3</v>
      </c>
      <c r="F4566" s="42" t="s">
        <v>10</v>
      </c>
      <c r="G4566" s="43">
        <v>0</v>
      </c>
      <c r="H4566" s="193">
        <v>0</v>
      </c>
    </row>
    <row r="4567" spans="1:8" x14ac:dyDescent="0.25">
      <c r="A4567" s="25" t="str">
        <f t="shared" si="73"/>
        <v>Reg2007Other respiratory and intrathoracic organs - C39AllSexNon-Māori</v>
      </c>
      <c r="B4567" s="42" t="s">
        <v>2</v>
      </c>
      <c r="C4567" s="43">
        <v>2007</v>
      </c>
      <c r="D4567" s="42" t="s">
        <v>261</v>
      </c>
      <c r="E4567" s="42" t="s">
        <v>3</v>
      </c>
      <c r="F4567" s="42" t="s">
        <v>11</v>
      </c>
      <c r="G4567" s="43">
        <v>1</v>
      </c>
      <c r="H4567" s="193">
        <v>0</v>
      </c>
    </row>
    <row r="4568" spans="1:8" x14ac:dyDescent="0.25">
      <c r="A4568" s="25" t="str">
        <f t="shared" si="73"/>
        <v>Reg2007Other respiratory and intrathoracic organs - C39FemaleAllEth</v>
      </c>
      <c r="B4568" s="42" t="s">
        <v>2</v>
      </c>
      <c r="C4568" s="43">
        <v>2007</v>
      </c>
      <c r="D4568" s="42" t="s">
        <v>261</v>
      </c>
      <c r="E4568" s="42" t="s">
        <v>4</v>
      </c>
      <c r="F4568" s="42" t="s">
        <v>12</v>
      </c>
      <c r="G4568" s="43">
        <v>0</v>
      </c>
      <c r="H4568" s="193">
        <v>0</v>
      </c>
    </row>
    <row r="4569" spans="1:8" x14ac:dyDescent="0.25">
      <c r="A4569" s="25" t="str">
        <f t="shared" si="73"/>
        <v>Reg2007Other respiratory and intrathoracic organs - C39FemaleMāori</v>
      </c>
      <c r="B4569" s="42" t="s">
        <v>2</v>
      </c>
      <c r="C4569" s="43">
        <v>2007</v>
      </c>
      <c r="D4569" s="42" t="s">
        <v>261</v>
      </c>
      <c r="E4569" s="42" t="s">
        <v>4</v>
      </c>
      <c r="F4569" s="42" t="s">
        <v>10</v>
      </c>
      <c r="G4569" s="43">
        <v>0</v>
      </c>
      <c r="H4569" s="193">
        <v>0</v>
      </c>
    </row>
    <row r="4570" spans="1:8" x14ac:dyDescent="0.25">
      <c r="A4570" s="25" t="str">
        <f t="shared" si="73"/>
        <v>Reg2007Other respiratory and intrathoracic organs - C39FemaleNon-Māori</v>
      </c>
      <c r="B4570" s="42" t="s">
        <v>2</v>
      </c>
      <c r="C4570" s="43">
        <v>2007</v>
      </c>
      <c r="D4570" s="42" t="s">
        <v>261</v>
      </c>
      <c r="E4570" s="42" t="s">
        <v>4</v>
      </c>
      <c r="F4570" s="42" t="s">
        <v>11</v>
      </c>
      <c r="G4570" s="43">
        <v>0</v>
      </c>
      <c r="H4570" s="193">
        <v>0</v>
      </c>
    </row>
    <row r="4571" spans="1:8" x14ac:dyDescent="0.25">
      <c r="A4571" s="25" t="str">
        <f t="shared" si="73"/>
        <v>Reg2007Other respiratory and intrathoracic organs - C39MaleAllEth</v>
      </c>
      <c r="B4571" s="42" t="s">
        <v>2</v>
      </c>
      <c r="C4571" s="43">
        <v>2007</v>
      </c>
      <c r="D4571" s="42" t="s">
        <v>261</v>
      </c>
      <c r="E4571" s="42" t="s">
        <v>5</v>
      </c>
      <c r="F4571" s="42" t="s">
        <v>12</v>
      </c>
      <c r="G4571" s="43">
        <v>1</v>
      </c>
      <c r="H4571" s="193">
        <v>0</v>
      </c>
    </row>
    <row r="4572" spans="1:8" x14ac:dyDescent="0.25">
      <c r="A4572" s="25" t="str">
        <f t="shared" si="73"/>
        <v>Reg2007Other respiratory and intrathoracic organs - C39MaleMāori</v>
      </c>
      <c r="B4572" s="42" t="s">
        <v>2</v>
      </c>
      <c r="C4572" s="43">
        <v>2007</v>
      </c>
      <c r="D4572" s="42" t="s">
        <v>261</v>
      </c>
      <c r="E4572" s="42" t="s">
        <v>5</v>
      </c>
      <c r="F4572" s="42" t="s">
        <v>10</v>
      </c>
      <c r="G4572" s="43">
        <v>0</v>
      </c>
      <c r="H4572" s="193">
        <v>0</v>
      </c>
    </row>
    <row r="4573" spans="1:8" x14ac:dyDescent="0.25">
      <c r="A4573" s="25" t="str">
        <f t="shared" si="73"/>
        <v>Reg2007Other respiratory and intrathoracic organs - C39MaleNon-Māori</v>
      </c>
      <c r="B4573" s="42" t="s">
        <v>2</v>
      </c>
      <c r="C4573" s="43">
        <v>2007</v>
      </c>
      <c r="D4573" s="42" t="s">
        <v>261</v>
      </c>
      <c r="E4573" s="42" t="s">
        <v>5</v>
      </c>
      <c r="F4573" s="42" t="s">
        <v>11</v>
      </c>
      <c r="G4573" s="43">
        <v>1</v>
      </c>
      <c r="H4573" s="193">
        <v>0</v>
      </c>
    </row>
    <row r="4574" spans="1:8" x14ac:dyDescent="0.25">
      <c r="A4574" s="25" t="str">
        <f t="shared" si="73"/>
        <v>Reg2007Bone and articular cartilage - C40-C41AllSexAllEth</v>
      </c>
      <c r="B4574" s="42" t="s">
        <v>2</v>
      </c>
      <c r="C4574" s="43">
        <v>2007</v>
      </c>
      <c r="D4574" s="42" t="s">
        <v>262</v>
      </c>
      <c r="E4574" s="42" t="s">
        <v>3</v>
      </c>
      <c r="F4574" s="42" t="s">
        <v>12</v>
      </c>
      <c r="G4574" s="43">
        <v>38</v>
      </c>
      <c r="H4574" s="193">
        <v>0.9</v>
      </c>
    </row>
    <row r="4575" spans="1:8" x14ac:dyDescent="0.25">
      <c r="A4575" s="25" t="str">
        <f t="shared" si="73"/>
        <v>Reg2007Bone and articular cartilage - C40-C41AllSexMāori</v>
      </c>
      <c r="B4575" s="42" t="s">
        <v>2</v>
      </c>
      <c r="C4575" s="43">
        <v>2007</v>
      </c>
      <c r="D4575" s="42" t="s">
        <v>262</v>
      </c>
      <c r="E4575" s="42" t="s">
        <v>3</v>
      </c>
      <c r="F4575" s="42" t="s">
        <v>10</v>
      </c>
      <c r="G4575" s="43">
        <v>7</v>
      </c>
      <c r="H4575" s="193">
        <v>1.1000000000000001</v>
      </c>
    </row>
    <row r="4576" spans="1:8" x14ac:dyDescent="0.25">
      <c r="A4576" s="25" t="str">
        <f t="shared" si="73"/>
        <v>Reg2007Bone and articular cartilage - C40-C41AllSexNon-Māori</v>
      </c>
      <c r="B4576" s="42" t="s">
        <v>2</v>
      </c>
      <c r="C4576" s="43">
        <v>2007</v>
      </c>
      <c r="D4576" s="42" t="s">
        <v>262</v>
      </c>
      <c r="E4576" s="42" t="s">
        <v>3</v>
      </c>
      <c r="F4576" s="42" t="s">
        <v>11</v>
      </c>
      <c r="G4576" s="43">
        <v>31</v>
      </c>
      <c r="H4576" s="193">
        <v>0.8</v>
      </c>
    </row>
    <row r="4577" spans="1:8" x14ac:dyDescent="0.25">
      <c r="A4577" s="25" t="str">
        <f t="shared" si="73"/>
        <v>Reg2007Bone and articular cartilage - C40-C41FemaleAllEth</v>
      </c>
      <c r="B4577" s="42" t="s">
        <v>2</v>
      </c>
      <c r="C4577" s="43">
        <v>2007</v>
      </c>
      <c r="D4577" s="42" t="s">
        <v>262</v>
      </c>
      <c r="E4577" s="42" t="s">
        <v>4</v>
      </c>
      <c r="F4577" s="42" t="s">
        <v>12</v>
      </c>
      <c r="G4577" s="43">
        <v>12</v>
      </c>
      <c r="H4577" s="193">
        <v>0.5</v>
      </c>
    </row>
    <row r="4578" spans="1:8" x14ac:dyDescent="0.25">
      <c r="A4578" s="25" t="str">
        <f t="shared" si="73"/>
        <v>Reg2007Bone and articular cartilage - C40-C41FemaleMāori</v>
      </c>
      <c r="B4578" s="42" t="s">
        <v>2</v>
      </c>
      <c r="C4578" s="43">
        <v>2007</v>
      </c>
      <c r="D4578" s="42" t="s">
        <v>262</v>
      </c>
      <c r="E4578" s="42" t="s">
        <v>4</v>
      </c>
      <c r="F4578" s="42" t="s">
        <v>10</v>
      </c>
      <c r="G4578" s="43">
        <v>2</v>
      </c>
      <c r="H4578" s="193">
        <v>0.5</v>
      </c>
    </row>
    <row r="4579" spans="1:8" x14ac:dyDescent="0.25">
      <c r="A4579" s="25" t="str">
        <f t="shared" si="73"/>
        <v>Reg2007Bone and articular cartilage - C40-C41FemaleNon-Māori</v>
      </c>
      <c r="B4579" s="42" t="s">
        <v>2</v>
      </c>
      <c r="C4579" s="43">
        <v>2007</v>
      </c>
      <c r="D4579" s="42" t="s">
        <v>262</v>
      </c>
      <c r="E4579" s="42" t="s">
        <v>4</v>
      </c>
      <c r="F4579" s="42" t="s">
        <v>11</v>
      </c>
      <c r="G4579" s="43">
        <v>10</v>
      </c>
      <c r="H4579" s="193">
        <v>0.5</v>
      </c>
    </row>
    <row r="4580" spans="1:8" x14ac:dyDescent="0.25">
      <c r="A4580" s="25" t="str">
        <f t="shared" si="73"/>
        <v>Reg2007Bone and articular cartilage - C40-C41MaleAllEth</v>
      </c>
      <c r="B4580" s="42" t="s">
        <v>2</v>
      </c>
      <c r="C4580" s="43">
        <v>2007</v>
      </c>
      <c r="D4580" s="42" t="s">
        <v>262</v>
      </c>
      <c r="E4580" s="42" t="s">
        <v>5</v>
      </c>
      <c r="F4580" s="42" t="s">
        <v>12</v>
      </c>
      <c r="G4580" s="43">
        <v>26</v>
      </c>
      <c r="H4580" s="193">
        <v>1.2</v>
      </c>
    </row>
    <row r="4581" spans="1:8" x14ac:dyDescent="0.25">
      <c r="A4581" s="25" t="str">
        <f t="shared" si="73"/>
        <v>Reg2007Bone and articular cartilage - C40-C41MaleMāori</v>
      </c>
      <c r="B4581" s="42" t="s">
        <v>2</v>
      </c>
      <c r="C4581" s="43">
        <v>2007</v>
      </c>
      <c r="D4581" s="42" t="s">
        <v>262</v>
      </c>
      <c r="E4581" s="42" t="s">
        <v>5</v>
      </c>
      <c r="F4581" s="42" t="s">
        <v>10</v>
      </c>
      <c r="G4581" s="43">
        <v>5</v>
      </c>
      <c r="H4581" s="193">
        <v>1.8</v>
      </c>
    </row>
    <row r="4582" spans="1:8" x14ac:dyDescent="0.25">
      <c r="A4582" s="25" t="str">
        <f t="shared" si="73"/>
        <v>Reg2007Bone and articular cartilage - C40-C41MaleNon-Māori</v>
      </c>
      <c r="B4582" s="42" t="s">
        <v>2</v>
      </c>
      <c r="C4582" s="43">
        <v>2007</v>
      </c>
      <c r="D4582" s="42" t="s">
        <v>262</v>
      </c>
      <c r="E4582" s="42" t="s">
        <v>5</v>
      </c>
      <c r="F4582" s="42" t="s">
        <v>11</v>
      </c>
      <c r="G4582" s="43">
        <v>21</v>
      </c>
      <c r="H4582" s="193">
        <v>1.2</v>
      </c>
    </row>
    <row r="4583" spans="1:8" x14ac:dyDescent="0.25">
      <c r="A4583" s="25" t="str">
        <f t="shared" ref="A4583:A4646" si="74">B4583&amp;C4583&amp;D4583&amp;E4583&amp;F4583</f>
        <v>Reg2007Skin - C43-C44AllSexAllEth</v>
      </c>
      <c r="B4583" s="42" t="s">
        <v>2</v>
      </c>
      <c r="C4583" s="43">
        <v>2007</v>
      </c>
      <c r="D4583" s="42" t="s">
        <v>65</v>
      </c>
      <c r="E4583" s="42" t="s">
        <v>3</v>
      </c>
      <c r="F4583" s="42" t="s">
        <v>12</v>
      </c>
      <c r="G4583" s="43">
        <v>2285</v>
      </c>
      <c r="H4583" s="193">
        <v>40.9</v>
      </c>
    </row>
    <row r="4584" spans="1:8" x14ac:dyDescent="0.25">
      <c r="A4584" s="25" t="str">
        <f t="shared" si="74"/>
        <v>Reg2007Skin - C43-C44AllSexMāori</v>
      </c>
      <c r="B4584" s="42" t="s">
        <v>2</v>
      </c>
      <c r="C4584" s="43">
        <v>2007</v>
      </c>
      <c r="D4584" s="42" t="s">
        <v>65</v>
      </c>
      <c r="E4584" s="42" t="s">
        <v>3</v>
      </c>
      <c r="F4584" s="42" t="s">
        <v>10</v>
      </c>
      <c r="G4584" s="43">
        <v>30</v>
      </c>
      <c r="H4584" s="193">
        <v>7.3</v>
      </c>
    </row>
    <row r="4585" spans="1:8" x14ac:dyDescent="0.25">
      <c r="A4585" s="25" t="str">
        <f t="shared" si="74"/>
        <v>Reg2007Skin - C43-C44AllSexNon-Māori</v>
      </c>
      <c r="B4585" s="42" t="s">
        <v>2</v>
      </c>
      <c r="C4585" s="43">
        <v>2007</v>
      </c>
      <c r="D4585" s="42" t="s">
        <v>65</v>
      </c>
      <c r="E4585" s="42" t="s">
        <v>3</v>
      </c>
      <c r="F4585" s="42" t="s">
        <v>11</v>
      </c>
      <c r="G4585" s="43">
        <v>2255</v>
      </c>
      <c r="H4585" s="193">
        <v>44.3</v>
      </c>
    </row>
    <row r="4586" spans="1:8" x14ac:dyDescent="0.25">
      <c r="A4586" s="25" t="str">
        <f t="shared" si="74"/>
        <v>Reg2007Skin - C43-C44FemaleAllEth</v>
      </c>
      <c r="B4586" s="42" t="s">
        <v>2</v>
      </c>
      <c r="C4586" s="43">
        <v>2007</v>
      </c>
      <c r="D4586" s="42" t="s">
        <v>65</v>
      </c>
      <c r="E4586" s="42" t="s">
        <v>4</v>
      </c>
      <c r="F4586" s="42" t="s">
        <v>12</v>
      </c>
      <c r="G4586" s="43">
        <v>1093</v>
      </c>
      <c r="H4586" s="193">
        <v>37.799999999999997</v>
      </c>
    </row>
    <row r="4587" spans="1:8" x14ac:dyDescent="0.25">
      <c r="A4587" s="25" t="str">
        <f t="shared" si="74"/>
        <v>Reg2007Skin - C43-C44FemaleMāori</v>
      </c>
      <c r="B4587" s="42" t="s">
        <v>2</v>
      </c>
      <c r="C4587" s="43">
        <v>2007</v>
      </c>
      <c r="D4587" s="42" t="s">
        <v>65</v>
      </c>
      <c r="E4587" s="42" t="s">
        <v>4</v>
      </c>
      <c r="F4587" s="42" t="s">
        <v>10</v>
      </c>
      <c r="G4587" s="43">
        <v>21</v>
      </c>
      <c r="H4587" s="193">
        <v>8.6</v>
      </c>
    </row>
    <row r="4588" spans="1:8" x14ac:dyDescent="0.25">
      <c r="A4588" s="25" t="str">
        <f t="shared" si="74"/>
        <v>Reg2007Skin - C43-C44FemaleNon-Māori</v>
      </c>
      <c r="B4588" s="42" t="s">
        <v>2</v>
      </c>
      <c r="C4588" s="43">
        <v>2007</v>
      </c>
      <c r="D4588" s="42" t="s">
        <v>65</v>
      </c>
      <c r="E4588" s="42" t="s">
        <v>4</v>
      </c>
      <c r="F4588" s="42" t="s">
        <v>11</v>
      </c>
      <c r="G4588" s="43">
        <v>1072</v>
      </c>
      <c r="H4588" s="193">
        <v>41</v>
      </c>
    </row>
    <row r="4589" spans="1:8" x14ac:dyDescent="0.25">
      <c r="A4589" s="25" t="str">
        <f t="shared" si="74"/>
        <v>Reg2007Skin - C43-C44MaleAllEth</v>
      </c>
      <c r="B4589" s="42" t="s">
        <v>2</v>
      </c>
      <c r="C4589" s="43">
        <v>2007</v>
      </c>
      <c r="D4589" s="42" t="s">
        <v>65</v>
      </c>
      <c r="E4589" s="42" t="s">
        <v>5</v>
      </c>
      <c r="F4589" s="42" t="s">
        <v>12</v>
      </c>
      <c r="G4589" s="43">
        <v>1192</v>
      </c>
      <c r="H4589" s="193">
        <v>44.9</v>
      </c>
    </row>
    <row r="4590" spans="1:8" x14ac:dyDescent="0.25">
      <c r="A4590" s="25" t="str">
        <f t="shared" si="74"/>
        <v>Reg2007Skin - C43-C44MaleMāori</v>
      </c>
      <c r="B4590" s="42" t="s">
        <v>2</v>
      </c>
      <c r="C4590" s="43">
        <v>2007</v>
      </c>
      <c r="D4590" s="42" t="s">
        <v>65</v>
      </c>
      <c r="E4590" s="42" t="s">
        <v>5</v>
      </c>
      <c r="F4590" s="42" t="s">
        <v>10</v>
      </c>
      <c r="G4590" s="43">
        <v>9</v>
      </c>
      <c r="H4590" s="193">
        <v>6.8</v>
      </c>
    </row>
    <row r="4591" spans="1:8" x14ac:dyDescent="0.25">
      <c r="A4591" s="25" t="str">
        <f t="shared" si="74"/>
        <v>Reg2007Skin - C43-C44MaleNon-Māori</v>
      </c>
      <c r="B4591" s="42" t="s">
        <v>2</v>
      </c>
      <c r="C4591" s="43">
        <v>2007</v>
      </c>
      <c r="D4591" s="42" t="s">
        <v>65</v>
      </c>
      <c r="E4591" s="42" t="s">
        <v>5</v>
      </c>
      <c r="F4591" s="42" t="s">
        <v>11</v>
      </c>
      <c r="G4591" s="43">
        <v>1183</v>
      </c>
      <c r="H4591" s="193">
        <v>48.5</v>
      </c>
    </row>
    <row r="4592" spans="1:8" x14ac:dyDescent="0.25">
      <c r="A4592" s="25" t="str">
        <f t="shared" si="74"/>
        <v>Reg2007Chapter - Bone and articular cartilage - C40-C41AllSexAllEth</v>
      </c>
      <c r="B4592" s="42" t="s">
        <v>2</v>
      </c>
      <c r="C4592" s="43">
        <v>2007</v>
      </c>
      <c r="D4592" s="42" t="s">
        <v>342</v>
      </c>
      <c r="E4592" s="42" t="s">
        <v>3</v>
      </c>
      <c r="F4592" s="42" t="s">
        <v>12</v>
      </c>
      <c r="G4592" s="43">
        <v>38</v>
      </c>
      <c r="H4592" s="193">
        <v>0.9</v>
      </c>
    </row>
    <row r="4593" spans="1:8" x14ac:dyDescent="0.25">
      <c r="A4593" s="25" t="str">
        <f t="shared" si="74"/>
        <v>Reg2007Chapter - Bone and articular cartilage - C40-C41AllSexMāori</v>
      </c>
      <c r="B4593" s="42" t="s">
        <v>2</v>
      </c>
      <c r="C4593" s="43">
        <v>2007</v>
      </c>
      <c r="D4593" s="42" t="s">
        <v>342</v>
      </c>
      <c r="E4593" s="42" t="s">
        <v>3</v>
      </c>
      <c r="F4593" s="42" t="s">
        <v>10</v>
      </c>
      <c r="G4593" s="43">
        <v>7</v>
      </c>
      <c r="H4593" s="193">
        <v>1.1000000000000001</v>
      </c>
    </row>
    <row r="4594" spans="1:8" x14ac:dyDescent="0.25">
      <c r="A4594" s="25" t="str">
        <f t="shared" si="74"/>
        <v>Reg2007Chapter - Bone and articular cartilage - C40-C41AllSexNon-Māori</v>
      </c>
      <c r="B4594" s="42" t="s">
        <v>2</v>
      </c>
      <c r="C4594" s="43">
        <v>2007</v>
      </c>
      <c r="D4594" s="42" t="s">
        <v>342</v>
      </c>
      <c r="E4594" s="42" t="s">
        <v>3</v>
      </c>
      <c r="F4594" s="42" t="s">
        <v>11</v>
      </c>
      <c r="G4594" s="43">
        <v>31</v>
      </c>
      <c r="H4594" s="193">
        <v>0.8</v>
      </c>
    </row>
    <row r="4595" spans="1:8" x14ac:dyDescent="0.25">
      <c r="A4595" s="25" t="str">
        <f t="shared" si="74"/>
        <v>Reg2007Chapter - Bone and articular cartilage - C40-C41FemaleAllEth</v>
      </c>
      <c r="B4595" s="42" t="s">
        <v>2</v>
      </c>
      <c r="C4595" s="43">
        <v>2007</v>
      </c>
      <c r="D4595" s="42" t="s">
        <v>342</v>
      </c>
      <c r="E4595" s="42" t="s">
        <v>4</v>
      </c>
      <c r="F4595" s="42" t="s">
        <v>12</v>
      </c>
      <c r="G4595" s="43">
        <v>12</v>
      </c>
      <c r="H4595" s="193">
        <v>0.5</v>
      </c>
    </row>
    <row r="4596" spans="1:8" x14ac:dyDescent="0.25">
      <c r="A4596" s="25" t="str">
        <f t="shared" si="74"/>
        <v>Reg2007Chapter - Bone and articular cartilage - C40-C41FemaleMāori</v>
      </c>
      <c r="B4596" s="42" t="s">
        <v>2</v>
      </c>
      <c r="C4596" s="43">
        <v>2007</v>
      </c>
      <c r="D4596" s="42" t="s">
        <v>342</v>
      </c>
      <c r="E4596" s="42" t="s">
        <v>4</v>
      </c>
      <c r="F4596" s="42" t="s">
        <v>10</v>
      </c>
      <c r="G4596" s="43">
        <v>2</v>
      </c>
      <c r="H4596" s="193">
        <v>0.5</v>
      </c>
    </row>
    <row r="4597" spans="1:8" x14ac:dyDescent="0.25">
      <c r="A4597" s="25" t="str">
        <f t="shared" si="74"/>
        <v>Reg2007Chapter - Bone and articular cartilage - C40-C41FemaleNon-Māori</v>
      </c>
      <c r="B4597" s="42" t="s">
        <v>2</v>
      </c>
      <c r="C4597" s="43">
        <v>2007</v>
      </c>
      <c r="D4597" s="42" t="s">
        <v>342</v>
      </c>
      <c r="E4597" s="42" t="s">
        <v>4</v>
      </c>
      <c r="F4597" s="42" t="s">
        <v>11</v>
      </c>
      <c r="G4597" s="43">
        <v>10</v>
      </c>
      <c r="H4597" s="193">
        <v>0.5</v>
      </c>
    </row>
    <row r="4598" spans="1:8" x14ac:dyDescent="0.25">
      <c r="A4598" s="25" t="str">
        <f t="shared" si="74"/>
        <v>Reg2007Chapter - Bone and articular cartilage - C40-C41MaleAllEth</v>
      </c>
      <c r="B4598" s="42" t="s">
        <v>2</v>
      </c>
      <c r="C4598" s="43">
        <v>2007</v>
      </c>
      <c r="D4598" s="42" t="s">
        <v>342</v>
      </c>
      <c r="E4598" s="42" t="s">
        <v>5</v>
      </c>
      <c r="F4598" s="42" t="s">
        <v>12</v>
      </c>
      <c r="G4598" s="43">
        <v>26</v>
      </c>
      <c r="H4598" s="193">
        <v>1.2</v>
      </c>
    </row>
    <row r="4599" spans="1:8" x14ac:dyDescent="0.25">
      <c r="A4599" s="25" t="str">
        <f t="shared" si="74"/>
        <v>Reg2007Chapter - Bone and articular cartilage - C40-C41MaleMāori</v>
      </c>
      <c r="B4599" s="42" t="s">
        <v>2</v>
      </c>
      <c r="C4599" s="43">
        <v>2007</v>
      </c>
      <c r="D4599" s="42" t="s">
        <v>342</v>
      </c>
      <c r="E4599" s="42" t="s">
        <v>5</v>
      </c>
      <c r="F4599" s="42" t="s">
        <v>10</v>
      </c>
      <c r="G4599" s="43">
        <v>5</v>
      </c>
      <c r="H4599" s="193">
        <v>1.8</v>
      </c>
    </row>
    <row r="4600" spans="1:8" x14ac:dyDescent="0.25">
      <c r="A4600" s="25" t="str">
        <f t="shared" si="74"/>
        <v>Reg2007Chapter - Bone and articular cartilage - C40-C41MaleNon-Māori</v>
      </c>
      <c r="B4600" s="42" t="s">
        <v>2</v>
      </c>
      <c r="C4600" s="43">
        <v>2007</v>
      </c>
      <c r="D4600" s="42" t="s">
        <v>342</v>
      </c>
      <c r="E4600" s="42" t="s">
        <v>5</v>
      </c>
      <c r="F4600" s="42" t="s">
        <v>11</v>
      </c>
      <c r="G4600" s="43">
        <v>21</v>
      </c>
      <c r="H4600" s="193">
        <v>1.2</v>
      </c>
    </row>
    <row r="4601" spans="1:8" x14ac:dyDescent="0.25">
      <c r="A4601" s="25" t="str">
        <f t="shared" si="74"/>
        <v>Reg2007Melanoma - C43AllSexAllEth</v>
      </c>
      <c r="B4601" s="42" t="s">
        <v>2</v>
      </c>
      <c r="C4601" s="43">
        <v>2007</v>
      </c>
      <c r="D4601" s="42" t="s">
        <v>28</v>
      </c>
      <c r="E4601" s="42" t="s">
        <v>3</v>
      </c>
      <c r="F4601" s="42" t="s">
        <v>12</v>
      </c>
      <c r="G4601" s="43">
        <v>2173</v>
      </c>
      <c r="H4601" s="193">
        <v>39.1</v>
      </c>
    </row>
    <row r="4602" spans="1:8" x14ac:dyDescent="0.25">
      <c r="A4602" s="25" t="str">
        <f t="shared" si="74"/>
        <v>Reg2007Melanoma - C43AllSexMāori</v>
      </c>
      <c r="B4602" s="42" t="s">
        <v>2</v>
      </c>
      <c r="C4602" s="43">
        <v>2007</v>
      </c>
      <c r="D4602" s="42" t="s">
        <v>28</v>
      </c>
      <c r="E4602" s="42" t="s">
        <v>3</v>
      </c>
      <c r="F4602" s="42" t="s">
        <v>10</v>
      </c>
      <c r="G4602" s="43">
        <v>27</v>
      </c>
      <c r="H4602" s="193">
        <v>6.6</v>
      </c>
    </row>
    <row r="4603" spans="1:8" x14ac:dyDescent="0.25">
      <c r="A4603" s="25" t="str">
        <f t="shared" si="74"/>
        <v>Reg2007Melanoma - C43AllSexNon-Māori</v>
      </c>
      <c r="B4603" s="42" t="s">
        <v>2</v>
      </c>
      <c r="C4603" s="43">
        <v>2007</v>
      </c>
      <c r="D4603" s="42" t="s">
        <v>28</v>
      </c>
      <c r="E4603" s="42" t="s">
        <v>3</v>
      </c>
      <c r="F4603" s="42" t="s">
        <v>11</v>
      </c>
      <c r="G4603" s="43">
        <v>2146</v>
      </c>
      <c r="H4603" s="193">
        <v>42.4</v>
      </c>
    </row>
    <row r="4604" spans="1:8" x14ac:dyDescent="0.25">
      <c r="A4604" s="25" t="str">
        <f t="shared" si="74"/>
        <v>Reg2007Melanoma - C43FemaleAllEth</v>
      </c>
      <c r="B4604" s="42" t="s">
        <v>2</v>
      </c>
      <c r="C4604" s="43">
        <v>2007</v>
      </c>
      <c r="D4604" s="42" t="s">
        <v>28</v>
      </c>
      <c r="E4604" s="42" t="s">
        <v>4</v>
      </c>
      <c r="F4604" s="42" t="s">
        <v>12</v>
      </c>
      <c r="G4604" s="43">
        <v>1050</v>
      </c>
      <c r="H4604" s="193">
        <v>36.5</v>
      </c>
    </row>
    <row r="4605" spans="1:8" x14ac:dyDescent="0.25">
      <c r="A4605" s="25" t="str">
        <f t="shared" si="74"/>
        <v>Reg2007Melanoma - C43FemaleMāori</v>
      </c>
      <c r="B4605" s="42" t="s">
        <v>2</v>
      </c>
      <c r="C4605" s="43">
        <v>2007</v>
      </c>
      <c r="D4605" s="42" t="s">
        <v>28</v>
      </c>
      <c r="E4605" s="42" t="s">
        <v>4</v>
      </c>
      <c r="F4605" s="42" t="s">
        <v>10</v>
      </c>
      <c r="G4605" s="43">
        <v>18</v>
      </c>
      <c r="H4605" s="193">
        <v>7.3</v>
      </c>
    </row>
    <row r="4606" spans="1:8" x14ac:dyDescent="0.25">
      <c r="A4606" s="25" t="str">
        <f t="shared" si="74"/>
        <v>Reg2007Melanoma - C43FemaleNon-Māori</v>
      </c>
      <c r="B4606" s="42" t="s">
        <v>2</v>
      </c>
      <c r="C4606" s="43">
        <v>2007</v>
      </c>
      <c r="D4606" s="42" t="s">
        <v>28</v>
      </c>
      <c r="E4606" s="42" t="s">
        <v>4</v>
      </c>
      <c r="F4606" s="42" t="s">
        <v>11</v>
      </c>
      <c r="G4606" s="43">
        <v>1032</v>
      </c>
      <c r="H4606" s="193">
        <v>39.700000000000003</v>
      </c>
    </row>
    <row r="4607" spans="1:8" x14ac:dyDescent="0.25">
      <c r="A4607" s="25" t="str">
        <f t="shared" si="74"/>
        <v>Reg2007Melanoma - C43MaleAllEth</v>
      </c>
      <c r="B4607" s="42" t="s">
        <v>2</v>
      </c>
      <c r="C4607" s="43">
        <v>2007</v>
      </c>
      <c r="D4607" s="42" t="s">
        <v>28</v>
      </c>
      <c r="E4607" s="42" t="s">
        <v>5</v>
      </c>
      <c r="F4607" s="42" t="s">
        <v>12</v>
      </c>
      <c r="G4607" s="43">
        <v>1123</v>
      </c>
      <c r="H4607" s="193">
        <v>42.4</v>
      </c>
    </row>
    <row r="4608" spans="1:8" x14ac:dyDescent="0.25">
      <c r="A4608" s="25" t="str">
        <f t="shared" si="74"/>
        <v>Reg2007Melanoma - C43MaleMāori</v>
      </c>
      <c r="B4608" s="42" t="s">
        <v>2</v>
      </c>
      <c r="C4608" s="43">
        <v>2007</v>
      </c>
      <c r="D4608" s="42" t="s">
        <v>28</v>
      </c>
      <c r="E4608" s="42" t="s">
        <v>5</v>
      </c>
      <c r="F4608" s="42" t="s">
        <v>10</v>
      </c>
      <c r="G4608" s="43">
        <v>9</v>
      </c>
      <c r="H4608" s="193">
        <v>6.8</v>
      </c>
    </row>
    <row r="4609" spans="1:8" x14ac:dyDescent="0.25">
      <c r="A4609" s="25" t="str">
        <f t="shared" si="74"/>
        <v>Reg2007Melanoma - C43MaleNon-Māori</v>
      </c>
      <c r="B4609" s="42" t="s">
        <v>2</v>
      </c>
      <c r="C4609" s="43">
        <v>2007</v>
      </c>
      <c r="D4609" s="42" t="s">
        <v>28</v>
      </c>
      <c r="E4609" s="42" t="s">
        <v>5</v>
      </c>
      <c r="F4609" s="42" t="s">
        <v>11</v>
      </c>
      <c r="G4609" s="43">
        <v>1114</v>
      </c>
      <c r="H4609" s="193">
        <v>45.8</v>
      </c>
    </row>
    <row r="4610" spans="1:8" x14ac:dyDescent="0.25">
      <c r="A4610" s="25" t="str">
        <f t="shared" si="74"/>
        <v>Reg2007Non-melanoma - C44AllSexAllEth</v>
      </c>
      <c r="B4610" s="42" t="s">
        <v>2</v>
      </c>
      <c r="C4610" s="43">
        <v>2007</v>
      </c>
      <c r="D4610" s="42" t="s">
        <v>263</v>
      </c>
      <c r="E4610" s="42" t="s">
        <v>3</v>
      </c>
      <c r="F4610" s="42" t="s">
        <v>12</v>
      </c>
      <c r="G4610" s="43">
        <v>112</v>
      </c>
      <c r="H4610" s="193">
        <v>1.8</v>
      </c>
    </row>
    <row r="4611" spans="1:8" x14ac:dyDescent="0.25">
      <c r="A4611" s="25" t="str">
        <f t="shared" si="74"/>
        <v>Reg2007Non-melanoma - C44AllSexMāori</v>
      </c>
      <c r="B4611" s="42" t="s">
        <v>2</v>
      </c>
      <c r="C4611" s="43">
        <v>2007</v>
      </c>
      <c r="D4611" s="42" t="s">
        <v>263</v>
      </c>
      <c r="E4611" s="42" t="s">
        <v>3</v>
      </c>
      <c r="F4611" s="42" t="s">
        <v>10</v>
      </c>
      <c r="G4611" s="43">
        <v>3</v>
      </c>
      <c r="H4611" s="193">
        <v>0.7</v>
      </c>
    </row>
    <row r="4612" spans="1:8" x14ac:dyDescent="0.25">
      <c r="A4612" s="25" t="str">
        <f t="shared" si="74"/>
        <v>Reg2007Non-melanoma - C44AllSexNon-Māori</v>
      </c>
      <c r="B4612" s="42" t="s">
        <v>2</v>
      </c>
      <c r="C4612" s="43">
        <v>2007</v>
      </c>
      <c r="D4612" s="42" t="s">
        <v>263</v>
      </c>
      <c r="E4612" s="42" t="s">
        <v>3</v>
      </c>
      <c r="F4612" s="42" t="s">
        <v>11</v>
      </c>
      <c r="G4612" s="43">
        <v>109</v>
      </c>
      <c r="H4612" s="193">
        <v>1.9</v>
      </c>
    </row>
    <row r="4613" spans="1:8" x14ac:dyDescent="0.25">
      <c r="A4613" s="25" t="str">
        <f t="shared" si="74"/>
        <v>Reg2007Non-melanoma - C44FemaleAllEth</v>
      </c>
      <c r="B4613" s="42" t="s">
        <v>2</v>
      </c>
      <c r="C4613" s="43">
        <v>2007</v>
      </c>
      <c r="D4613" s="42" t="s">
        <v>263</v>
      </c>
      <c r="E4613" s="42" t="s">
        <v>4</v>
      </c>
      <c r="F4613" s="42" t="s">
        <v>12</v>
      </c>
      <c r="G4613" s="43">
        <v>43</v>
      </c>
      <c r="H4613" s="193">
        <v>1.3</v>
      </c>
    </row>
    <row r="4614" spans="1:8" x14ac:dyDescent="0.25">
      <c r="A4614" s="25" t="str">
        <f t="shared" si="74"/>
        <v>Reg2007Non-melanoma - C44FemaleMāori</v>
      </c>
      <c r="B4614" s="42" t="s">
        <v>2</v>
      </c>
      <c r="C4614" s="43">
        <v>2007</v>
      </c>
      <c r="D4614" s="42" t="s">
        <v>263</v>
      </c>
      <c r="E4614" s="42" t="s">
        <v>4</v>
      </c>
      <c r="F4614" s="42" t="s">
        <v>10</v>
      </c>
      <c r="G4614" s="43">
        <v>3</v>
      </c>
      <c r="H4614" s="193">
        <v>1.3</v>
      </c>
    </row>
    <row r="4615" spans="1:8" x14ac:dyDescent="0.25">
      <c r="A4615" s="25" t="str">
        <f t="shared" si="74"/>
        <v>Reg2007Non-melanoma - C44FemaleNon-Māori</v>
      </c>
      <c r="B4615" s="42" t="s">
        <v>2</v>
      </c>
      <c r="C4615" s="43">
        <v>2007</v>
      </c>
      <c r="D4615" s="42" t="s">
        <v>263</v>
      </c>
      <c r="E4615" s="42" t="s">
        <v>4</v>
      </c>
      <c r="F4615" s="42" t="s">
        <v>11</v>
      </c>
      <c r="G4615" s="43">
        <v>40</v>
      </c>
      <c r="H4615" s="193">
        <v>1.3</v>
      </c>
    </row>
    <row r="4616" spans="1:8" x14ac:dyDescent="0.25">
      <c r="A4616" s="25" t="str">
        <f t="shared" si="74"/>
        <v>Reg2007Non-melanoma - C44MaleAllEth</v>
      </c>
      <c r="B4616" s="42" t="s">
        <v>2</v>
      </c>
      <c r="C4616" s="43">
        <v>2007</v>
      </c>
      <c r="D4616" s="42" t="s">
        <v>263</v>
      </c>
      <c r="E4616" s="42" t="s">
        <v>5</v>
      </c>
      <c r="F4616" s="42" t="s">
        <v>12</v>
      </c>
      <c r="G4616" s="43">
        <v>69</v>
      </c>
      <c r="H4616" s="193">
        <v>2.5</v>
      </c>
    </row>
    <row r="4617" spans="1:8" x14ac:dyDescent="0.25">
      <c r="A4617" s="25" t="str">
        <f t="shared" si="74"/>
        <v>Reg2007Non-melanoma - C44MaleMāori</v>
      </c>
      <c r="B4617" s="42" t="s">
        <v>2</v>
      </c>
      <c r="C4617" s="43">
        <v>2007</v>
      </c>
      <c r="D4617" s="42" t="s">
        <v>263</v>
      </c>
      <c r="E4617" s="42" t="s">
        <v>5</v>
      </c>
      <c r="F4617" s="42" t="s">
        <v>10</v>
      </c>
      <c r="G4617" s="43">
        <v>0</v>
      </c>
      <c r="H4617" s="193">
        <v>0</v>
      </c>
    </row>
    <row r="4618" spans="1:8" x14ac:dyDescent="0.25">
      <c r="A4618" s="25" t="str">
        <f t="shared" si="74"/>
        <v>Reg2007Non-melanoma - C44MaleNon-Māori</v>
      </c>
      <c r="B4618" s="42" t="s">
        <v>2</v>
      </c>
      <c r="C4618" s="43">
        <v>2007</v>
      </c>
      <c r="D4618" s="42" t="s">
        <v>263</v>
      </c>
      <c r="E4618" s="42" t="s">
        <v>5</v>
      </c>
      <c r="F4618" s="42" t="s">
        <v>11</v>
      </c>
      <c r="G4618" s="43">
        <v>69</v>
      </c>
      <c r="H4618" s="193">
        <v>2.6</v>
      </c>
    </row>
    <row r="4619" spans="1:8" x14ac:dyDescent="0.25">
      <c r="A4619" s="25" t="str">
        <f t="shared" si="74"/>
        <v>Reg2007Mesothelial and soft tissue - C45-C49AllSexAllEth</v>
      </c>
      <c r="B4619" s="42" t="s">
        <v>2</v>
      </c>
      <c r="C4619" s="43">
        <v>2007</v>
      </c>
      <c r="D4619" s="42" t="s">
        <v>264</v>
      </c>
      <c r="E4619" s="42" t="s">
        <v>3</v>
      </c>
      <c r="F4619" s="42" t="s">
        <v>12</v>
      </c>
      <c r="G4619" s="43">
        <v>234</v>
      </c>
      <c r="H4619" s="193">
        <v>4.3</v>
      </c>
    </row>
    <row r="4620" spans="1:8" x14ac:dyDescent="0.25">
      <c r="A4620" s="25" t="str">
        <f t="shared" si="74"/>
        <v>Reg2007Mesothelial and soft tissue - C45-C49AllSexMāori</v>
      </c>
      <c r="B4620" s="42" t="s">
        <v>2</v>
      </c>
      <c r="C4620" s="43">
        <v>2007</v>
      </c>
      <c r="D4620" s="42" t="s">
        <v>264</v>
      </c>
      <c r="E4620" s="42" t="s">
        <v>3</v>
      </c>
      <c r="F4620" s="42" t="s">
        <v>10</v>
      </c>
      <c r="G4620" s="43">
        <v>20</v>
      </c>
      <c r="H4620" s="193">
        <v>4.5999999999999996</v>
      </c>
    </row>
    <row r="4621" spans="1:8" x14ac:dyDescent="0.25">
      <c r="A4621" s="25" t="str">
        <f t="shared" si="74"/>
        <v>Reg2007Mesothelial and soft tissue - C45-C49AllSexNon-Māori</v>
      </c>
      <c r="B4621" s="42" t="s">
        <v>2</v>
      </c>
      <c r="C4621" s="43">
        <v>2007</v>
      </c>
      <c r="D4621" s="42" t="s">
        <v>264</v>
      </c>
      <c r="E4621" s="42" t="s">
        <v>3</v>
      </c>
      <c r="F4621" s="42" t="s">
        <v>11</v>
      </c>
      <c r="G4621" s="43">
        <v>214</v>
      </c>
      <c r="H4621" s="193">
        <v>4.3</v>
      </c>
    </row>
    <row r="4622" spans="1:8" x14ac:dyDescent="0.25">
      <c r="A4622" s="25" t="str">
        <f t="shared" si="74"/>
        <v>Reg2007Mesothelial and soft tissue - C45-C49FemaleAllEth</v>
      </c>
      <c r="B4622" s="42" t="s">
        <v>2</v>
      </c>
      <c r="C4622" s="43">
        <v>2007</v>
      </c>
      <c r="D4622" s="42" t="s">
        <v>264</v>
      </c>
      <c r="E4622" s="42" t="s">
        <v>4</v>
      </c>
      <c r="F4622" s="42" t="s">
        <v>12</v>
      </c>
      <c r="G4622" s="43">
        <v>90</v>
      </c>
      <c r="H4622" s="193">
        <v>3.1</v>
      </c>
    </row>
    <row r="4623" spans="1:8" x14ac:dyDescent="0.25">
      <c r="A4623" s="25" t="str">
        <f t="shared" si="74"/>
        <v>Reg2007Mesothelial and soft tissue - C45-C49FemaleMāori</v>
      </c>
      <c r="B4623" s="42" t="s">
        <v>2</v>
      </c>
      <c r="C4623" s="43">
        <v>2007</v>
      </c>
      <c r="D4623" s="42" t="s">
        <v>264</v>
      </c>
      <c r="E4623" s="42" t="s">
        <v>4</v>
      </c>
      <c r="F4623" s="42" t="s">
        <v>10</v>
      </c>
      <c r="G4623" s="43">
        <v>12</v>
      </c>
      <c r="H4623" s="193">
        <v>4.7</v>
      </c>
    </row>
    <row r="4624" spans="1:8" x14ac:dyDescent="0.25">
      <c r="A4624" s="25" t="str">
        <f t="shared" si="74"/>
        <v>Reg2007Mesothelial and soft tissue - C45-C49FemaleNon-Māori</v>
      </c>
      <c r="B4624" s="42" t="s">
        <v>2</v>
      </c>
      <c r="C4624" s="43">
        <v>2007</v>
      </c>
      <c r="D4624" s="42" t="s">
        <v>264</v>
      </c>
      <c r="E4624" s="42" t="s">
        <v>4</v>
      </c>
      <c r="F4624" s="42" t="s">
        <v>11</v>
      </c>
      <c r="G4624" s="43">
        <v>78</v>
      </c>
      <c r="H4624" s="193">
        <v>3</v>
      </c>
    </row>
    <row r="4625" spans="1:8" x14ac:dyDescent="0.25">
      <c r="A4625" s="25" t="str">
        <f t="shared" si="74"/>
        <v>Reg2007Mesothelial and soft tissue - C45-C49MaleAllEth</v>
      </c>
      <c r="B4625" s="42" t="s">
        <v>2</v>
      </c>
      <c r="C4625" s="43">
        <v>2007</v>
      </c>
      <c r="D4625" s="42" t="s">
        <v>264</v>
      </c>
      <c r="E4625" s="42" t="s">
        <v>5</v>
      </c>
      <c r="F4625" s="42" t="s">
        <v>12</v>
      </c>
      <c r="G4625" s="43">
        <v>144</v>
      </c>
      <c r="H4625" s="193">
        <v>5.6</v>
      </c>
    </row>
    <row r="4626" spans="1:8" x14ac:dyDescent="0.25">
      <c r="A4626" s="25" t="str">
        <f t="shared" si="74"/>
        <v>Reg2007Mesothelial and soft tissue - C45-C49MaleMāori</v>
      </c>
      <c r="B4626" s="42" t="s">
        <v>2</v>
      </c>
      <c r="C4626" s="43">
        <v>2007</v>
      </c>
      <c r="D4626" s="42" t="s">
        <v>264</v>
      </c>
      <c r="E4626" s="42" t="s">
        <v>5</v>
      </c>
      <c r="F4626" s="42" t="s">
        <v>10</v>
      </c>
      <c r="G4626" s="43">
        <v>8</v>
      </c>
      <c r="H4626" s="193">
        <v>4.8</v>
      </c>
    </row>
    <row r="4627" spans="1:8" x14ac:dyDescent="0.25">
      <c r="A4627" s="25" t="str">
        <f t="shared" si="74"/>
        <v>Reg2007Mesothelial and soft tissue - C45-C49MaleNon-Māori</v>
      </c>
      <c r="B4627" s="42" t="s">
        <v>2</v>
      </c>
      <c r="C4627" s="43">
        <v>2007</v>
      </c>
      <c r="D4627" s="42" t="s">
        <v>264</v>
      </c>
      <c r="E4627" s="42" t="s">
        <v>5</v>
      </c>
      <c r="F4627" s="42" t="s">
        <v>11</v>
      </c>
      <c r="G4627" s="43">
        <v>136</v>
      </c>
      <c r="H4627" s="193">
        <v>5.8</v>
      </c>
    </row>
    <row r="4628" spans="1:8" x14ac:dyDescent="0.25">
      <c r="A4628" s="25" t="str">
        <f t="shared" si="74"/>
        <v>Reg2007Mesothelioma - C45AllSexAllEth</v>
      </c>
      <c r="B4628" s="42" t="s">
        <v>2</v>
      </c>
      <c r="C4628" s="43">
        <v>2007</v>
      </c>
      <c r="D4628" s="42" t="s">
        <v>30</v>
      </c>
      <c r="E4628" s="42" t="s">
        <v>3</v>
      </c>
      <c r="F4628" s="42" t="s">
        <v>12</v>
      </c>
      <c r="G4628" s="43">
        <v>88</v>
      </c>
      <c r="H4628" s="193">
        <v>1.4</v>
      </c>
    </row>
    <row r="4629" spans="1:8" x14ac:dyDescent="0.25">
      <c r="A4629" s="25" t="str">
        <f t="shared" si="74"/>
        <v>Reg2007Mesothelioma - C45AllSexMāori</v>
      </c>
      <c r="B4629" s="42" t="s">
        <v>2</v>
      </c>
      <c r="C4629" s="43">
        <v>2007</v>
      </c>
      <c r="D4629" s="42" t="s">
        <v>30</v>
      </c>
      <c r="E4629" s="42" t="s">
        <v>3</v>
      </c>
      <c r="F4629" s="42" t="s">
        <v>10</v>
      </c>
      <c r="G4629" s="43">
        <v>2</v>
      </c>
      <c r="H4629" s="193">
        <v>0.7</v>
      </c>
    </row>
    <row r="4630" spans="1:8" x14ac:dyDescent="0.25">
      <c r="A4630" s="25" t="str">
        <f t="shared" si="74"/>
        <v>Reg2007Mesothelioma - C45AllSexNon-Māori</v>
      </c>
      <c r="B4630" s="42" t="s">
        <v>2</v>
      </c>
      <c r="C4630" s="43">
        <v>2007</v>
      </c>
      <c r="D4630" s="42" t="s">
        <v>30</v>
      </c>
      <c r="E4630" s="42" t="s">
        <v>3</v>
      </c>
      <c r="F4630" s="42" t="s">
        <v>11</v>
      </c>
      <c r="G4630" s="43">
        <v>86</v>
      </c>
      <c r="H4630" s="193">
        <v>1.5</v>
      </c>
    </row>
    <row r="4631" spans="1:8" x14ac:dyDescent="0.25">
      <c r="A4631" s="25" t="str">
        <f t="shared" si="74"/>
        <v>Reg2007Mesothelioma - C45FemaleAllEth</v>
      </c>
      <c r="B4631" s="42" t="s">
        <v>2</v>
      </c>
      <c r="C4631" s="43">
        <v>2007</v>
      </c>
      <c r="D4631" s="42" t="s">
        <v>30</v>
      </c>
      <c r="E4631" s="42" t="s">
        <v>4</v>
      </c>
      <c r="F4631" s="42" t="s">
        <v>12</v>
      </c>
      <c r="G4631" s="43">
        <v>16</v>
      </c>
      <c r="H4631" s="193">
        <v>0.5</v>
      </c>
    </row>
    <row r="4632" spans="1:8" x14ac:dyDescent="0.25">
      <c r="A4632" s="25" t="str">
        <f t="shared" si="74"/>
        <v>Reg2007Mesothelioma - C45FemaleMāori</v>
      </c>
      <c r="B4632" s="42" t="s">
        <v>2</v>
      </c>
      <c r="C4632" s="43">
        <v>2007</v>
      </c>
      <c r="D4632" s="42" t="s">
        <v>30</v>
      </c>
      <c r="E4632" s="42" t="s">
        <v>4</v>
      </c>
      <c r="F4632" s="42" t="s">
        <v>10</v>
      </c>
      <c r="G4632" s="43">
        <v>0</v>
      </c>
      <c r="H4632" s="193">
        <v>0</v>
      </c>
    </row>
    <row r="4633" spans="1:8" x14ac:dyDescent="0.25">
      <c r="A4633" s="25" t="str">
        <f t="shared" si="74"/>
        <v>Reg2007Mesothelioma - C45FemaleNon-Māori</v>
      </c>
      <c r="B4633" s="42" t="s">
        <v>2</v>
      </c>
      <c r="C4633" s="43">
        <v>2007</v>
      </c>
      <c r="D4633" s="42" t="s">
        <v>30</v>
      </c>
      <c r="E4633" s="42" t="s">
        <v>4</v>
      </c>
      <c r="F4633" s="42" t="s">
        <v>11</v>
      </c>
      <c r="G4633" s="43">
        <v>16</v>
      </c>
      <c r="H4633" s="193">
        <v>0.5</v>
      </c>
    </row>
    <row r="4634" spans="1:8" x14ac:dyDescent="0.25">
      <c r="A4634" s="25" t="str">
        <f t="shared" si="74"/>
        <v>Reg2007Mesothelioma - C45MaleAllEth</v>
      </c>
      <c r="B4634" s="42" t="s">
        <v>2</v>
      </c>
      <c r="C4634" s="43">
        <v>2007</v>
      </c>
      <c r="D4634" s="42" t="s">
        <v>30</v>
      </c>
      <c r="E4634" s="42" t="s">
        <v>5</v>
      </c>
      <c r="F4634" s="42" t="s">
        <v>12</v>
      </c>
      <c r="G4634" s="43">
        <v>72</v>
      </c>
      <c r="H4634" s="193">
        <v>2.5</v>
      </c>
    </row>
    <row r="4635" spans="1:8" x14ac:dyDescent="0.25">
      <c r="A4635" s="25" t="str">
        <f t="shared" si="74"/>
        <v>Reg2007Mesothelioma - C45MaleMāori</v>
      </c>
      <c r="B4635" s="42" t="s">
        <v>2</v>
      </c>
      <c r="C4635" s="43">
        <v>2007</v>
      </c>
      <c r="D4635" s="42" t="s">
        <v>30</v>
      </c>
      <c r="E4635" s="42" t="s">
        <v>5</v>
      </c>
      <c r="F4635" s="42" t="s">
        <v>10</v>
      </c>
      <c r="G4635" s="43">
        <v>2</v>
      </c>
      <c r="H4635" s="193">
        <v>1.7</v>
      </c>
    </row>
    <row r="4636" spans="1:8" x14ac:dyDescent="0.25">
      <c r="A4636" s="25" t="str">
        <f t="shared" si="74"/>
        <v>Reg2007Mesothelioma - C45MaleNon-Māori</v>
      </c>
      <c r="B4636" s="42" t="s">
        <v>2</v>
      </c>
      <c r="C4636" s="43">
        <v>2007</v>
      </c>
      <c r="D4636" s="42" t="s">
        <v>30</v>
      </c>
      <c r="E4636" s="42" t="s">
        <v>5</v>
      </c>
      <c r="F4636" s="42" t="s">
        <v>11</v>
      </c>
      <c r="G4636" s="43">
        <v>70</v>
      </c>
      <c r="H4636" s="193">
        <v>2.6</v>
      </c>
    </row>
    <row r="4637" spans="1:8" x14ac:dyDescent="0.25">
      <c r="A4637" s="25" t="str">
        <f t="shared" si="74"/>
        <v>Reg2007Kaposi sarcoma - C46AllSexAllEth</v>
      </c>
      <c r="B4637" s="42" t="s">
        <v>2</v>
      </c>
      <c r="C4637" s="43">
        <v>2007</v>
      </c>
      <c r="D4637" s="42" t="s">
        <v>265</v>
      </c>
      <c r="E4637" s="42" t="s">
        <v>3</v>
      </c>
      <c r="F4637" s="42" t="s">
        <v>12</v>
      </c>
      <c r="G4637" s="43">
        <v>4</v>
      </c>
      <c r="H4637" s="193">
        <v>0.1</v>
      </c>
    </row>
    <row r="4638" spans="1:8" x14ac:dyDescent="0.25">
      <c r="A4638" s="25" t="str">
        <f t="shared" si="74"/>
        <v>Reg2007Kaposi sarcoma - C46AllSexMāori</v>
      </c>
      <c r="B4638" s="42" t="s">
        <v>2</v>
      </c>
      <c r="C4638" s="43">
        <v>2007</v>
      </c>
      <c r="D4638" s="42" t="s">
        <v>265</v>
      </c>
      <c r="E4638" s="42" t="s">
        <v>3</v>
      </c>
      <c r="F4638" s="42" t="s">
        <v>10</v>
      </c>
      <c r="G4638" s="43">
        <v>0</v>
      </c>
      <c r="H4638" s="193">
        <v>0</v>
      </c>
    </row>
    <row r="4639" spans="1:8" x14ac:dyDescent="0.25">
      <c r="A4639" s="25" t="str">
        <f t="shared" si="74"/>
        <v>Reg2007Kaposi sarcoma - C46AllSexNon-Māori</v>
      </c>
      <c r="B4639" s="42" t="s">
        <v>2</v>
      </c>
      <c r="C4639" s="43">
        <v>2007</v>
      </c>
      <c r="D4639" s="42" t="s">
        <v>265</v>
      </c>
      <c r="E4639" s="42" t="s">
        <v>3</v>
      </c>
      <c r="F4639" s="42" t="s">
        <v>11</v>
      </c>
      <c r="G4639" s="43">
        <v>4</v>
      </c>
      <c r="H4639" s="193">
        <v>0.1</v>
      </c>
    </row>
    <row r="4640" spans="1:8" x14ac:dyDescent="0.25">
      <c r="A4640" s="25" t="str">
        <f t="shared" si="74"/>
        <v>Reg2007Kaposi sarcoma - C46FemaleAllEth</v>
      </c>
      <c r="B4640" s="42" t="s">
        <v>2</v>
      </c>
      <c r="C4640" s="43">
        <v>2007</v>
      </c>
      <c r="D4640" s="42" t="s">
        <v>265</v>
      </c>
      <c r="E4640" s="42" t="s">
        <v>4</v>
      </c>
      <c r="F4640" s="42" t="s">
        <v>12</v>
      </c>
      <c r="G4640" s="43">
        <v>0</v>
      </c>
      <c r="H4640" s="193">
        <v>0</v>
      </c>
    </row>
    <row r="4641" spans="1:8" x14ac:dyDescent="0.25">
      <c r="A4641" s="25" t="str">
        <f t="shared" si="74"/>
        <v>Reg2007Kaposi sarcoma - C46FemaleMāori</v>
      </c>
      <c r="B4641" s="42" t="s">
        <v>2</v>
      </c>
      <c r="C4641" s="43">
        <v>2007</v>
      </c>
      <c r="D4641" s="42" t="s">
        <v>265</v>
      </c>
      <c r="E4641" s="42" t="s">
        <v>4</v>
      </c>
      <c r="F4641" s="42" t="s">
        <v>10</v>
      </c>
      <c r="G4641" s="43">
        <v>0</v>
      </c>
      <c r="H4641" s="193">
        <v>0</v>
      </c>
    </row>
    <row r="4642" spans="1:8" x14ac:dyDescent="0.25">
      <c r="A4642" s="25" t="str">
        <f t="shared" si="74"/>
        <v>Reg2007Kaposi sarcoma - C46FemaleNon-Māori</v>
      </c>
      <c r="B4642" s="42" t="s">
        <v>2</v>
      </c>
      <c r="C4642" s="43">
        <v>2007</v>
      </c>
      <c r="D4642" s="42" t="s">
        <v>265</v>
      </c>
      <c r="E4642" s="42" t="s">
        <v>4</v>
      </c>
      <c r="F4642" s="42" t="s">
        <v>11</v>
      </c>
      <c r="G4642" s="43">
        <v>0</v>
      </c>
      <c r="H4642" s="193">
        <v>0</v>
      </c>
    </row>
    <row r="4643" spans="1:8" x14ac:dyDescent="0.25">
      <c r="A4643" s="25" t="str">
        <f t="shared" si="74"/>
        <v>Reg2007Kaposi sarcoma - C46MaleAllEth</v>
      </c>
      <c r="B4643" s="42" t="s">
        <v>2</v>
      </c>
      <c r="C4643" s="43">
        <v>2007</v>
      </c>
      <c r="D4643" s="42" t="s">
        <v>265</v>
      </c>
      <c r="E4643" s="42" t="s">
        <v>5</v>
      </c>
      <c r="F4643" s="42" t="s">
        <v>12</v>
      </c>
      <c r="G4643" s="43">
        <v>4</v>
      </c>
      <c r="H4643" s="193">
        <v>0.2</v>
      </c>
    </row>
    <row r="4644" spans="1:8" x14ac:dyDescent="0.25">
      <c r="A4644" s="25" t="str">
        <f t="shared" si="74"/>
        <v>Reg2007Kaposi sarcoma - C46MaleMāori</v>
      </c>
      <c r="B4644" s="42" t="s">
        <v>2</v>
      </c>
      <c r="C4644" s="43">
        <v>2007</v>
      </c>
      <c r="D4644" s="42" t="s">
        <v>265</v>
      </c>
      <c r="E4644" s="42" t="s">
        <v>5</v>
      </c>
      <c r="F4644" s="42" t="s">
        <v>10</v>
      </c>
      <c r="G4644" s="43">
        <v>0</v>
      </c>
      <c r="H4644" s="193">
        <v>0</v>
      </c>
    </row>
    <row r="4645" spans="1:8" x14ac:dyDescent="0.25">
      <c r="A4645" s="25" t="str">
        <f t="shared" si="74"/>
        <v>Reg2007Kaposi sarcoma - C46MaleNon-Māori</v>
      </c>
      <c r="B4645" s="42" t="s">
        <v>2</v>
      </c>
      <c r="C4645" s="43">
        <v>2007</v>
      </c>
      <c r="D4645" s="42" t="s">
        <v>265</v>
      </c>
      <c r="E4645" s="42" t="s">
        <v>5</v>
      </c>
      <c r="F4645" s="42" t="s">
        <v>11</v>
      </c>
      <c r="G4645" s="43">
        <v>4</v>
      </c>
      <c r="H4645" s="193">
        <v>0.2</v>
      </c>
    </row>
    <row r="4646" spans="1:8" x14ac:dyDescent="0.25">
      <c r="A4646" s="25" t="str">
        <f t="shared" si="74"/>
        <v>Reg2007Peripheral nerves and autonomic nervous system - C47AllSexAllEth</v>
      </c>
      <c r="B4646" s="42" t="s">
        <v>2</v>
      </c>
      <c r="C4646" s="43">
        <v>2007</v>
      </c>
      <c r="D4646" s="42" t="s">
        <v>266</v>
      </c>
      <c r="E4646" s="42" t="s">
        <v>3</v>
      </c>
      <c r="F4646" s="42" t="s">
        <v>12</v>
      </c>
      <c r="G4646" s="43">
        <v>4</v>
      </c>
      <c r="H4646" s="193">
        <v>0.1</v>
      </c>
    </row>
    <row r="4647" spans="1:8" x14ac:dyDescent="0.25">
      <c r="A4647" s="25" t="str">
        <f t="shared" ref="A4647:A4710" si="75">B4647&amp;C4647&amp;D4647&amp;E4647&amp;F4647</f>
        <v>Reg2007Peripheral nerves and autonomic nervous system - C47AllSexMāori</v>
      </c>
      <c r="B4647" s="42" t="s">
        <v>2</v>
      </c>
      <c r="C4647" s="43">
        <v>2007</v>
      </c>
      <c r="D4647" s="42" t="s">
        <v>266</v>
      </c>
      <c r="E4647" s="42" t="s">
        <v>3</v>
      </c>
      <c r="F4647" s="42" t="s">
        <v>10</v>
      </c>
      <c r="G4647" s="43">
        <v>3</v>
      </c>
      <c r="H4647" s="193">
        <v>0.4</v>
      </c>
    </row>
    <row r="4648" spans="1:8" x14ac:dyDescent="0.25">
      <c r="A4648" s="25" t="str">
        <f t="shared" si="75"/>
        <v>Reg2007Peripheral nerves and autonomic nervous system - C47AllSexNon-Māori</v>
      </c>
      <c r="B4648" s="42" t="s">
        <v>2</v>
      </c>
      <c r="C4648" s="43">
        <v>2007</v>
      </c>
      <c r="D4648" s="42" t="s">
        <v>266</v>
      </c>
      <c r="E4648" s="42" t="s">
        <v>3</v>
      </c>
      <c r="F4648" s="42" t="s">
        <v>11</v>
      </c>
      <c r="G4648" s="43">
        <v>1</v>
      </c>
      <c r="H4648" s="193">
        <v>0</v>
      </c>
    </row>
    <row r="4649" spans="1:8" x14ac:dyDescent="0.25">
      <c r="A4649" s="25" t="str">
        <f t="shared" si="75"/>
        <v>Reg2007Peripheral nerves and autonomic nervous system - C47FemaleAllEth</v>
      </c>
      <c r="B4649" s="42" t="s">
        <v>2</v>
      </c>
      <c r="C4649" s="43">
        <v>2007</v>
      </c>
      <c r="D4649" s="42" t="s">
        <v>266</v>
      </c>
      <c r="E4649" s="42" t="s">
        <v>4</v>
      </c>
      <c r="F4649" s="42" t="s">
        <v>12</v>
      </c>
      <c r="G4649" s="43">
        <v>3</v>
      </c>
      <c r="H4649" s="193">
        <v>0.1</v>
      </c>
    </row>
    <row r="4650" spans="1:8" x14ac:dyDescent="0.25">
      <c r="A4650" s="25" t="str">
        <f t="shared" si="75"/>
        <v>Reg2007Peripheral nerves and autonomic nervous system - C47FemaleMāori</v>
      </c>
      <c r="B4650" s="42" t="s">
        <v>2</v>
      </c>
      <c r="C4650" s="43">
        <v>2007</v>
      </c>
      <c r="D4650" s="42" t="s">
        <v>266</v>
      </c>
      <c r="E4650" s="42" t="s">
        <v>4</v>
      </c>
      <c r="F4650" s="42" t="s">
        <v>10</v>
      </c>
      <c r="G4650" s="43">
        <v>2</v>
      </c>
      <c r="H4650" s="193">
        <v>0.6</v>
      </c>
    </row>
    <row r="4651" spans="1:8" x14ac:dyDescent="0.25">
      <c r="A4651" s="25" t="str">
        <f t="shared" si="75"/>
        <v>Reg2007Peripheral nerves and autonomic nervous system - C47FemaleNon-Māori</v>
      </c>
      <c r="B4651" s="42" t="s">
        <v>2</v>
      </c>
      <c r="C4651" s="43">
        <v>2007</v>
      </c>
      <c r="D4651" s="42" t="s">
        <v>266</v>
      </c>
      <c r="E4651" s="42" t="s">
        <v>4</v>
      </c>
      <c r="F4651" s="42" t="s">
        <v>11</v>
      </c>
      <c r="G4651" s="43">
        <v>1</v>
      </c>
      <c r="H4651" s="193">
        <v>0.1</v>
      </c>
    </row>
    <row r="4652" spans="1:8" x14ac:dyDescent="0.25">
      <c r="A4652" s="25" t="str">
        <f t="shared" si="75"/>
        <v>Reg2007Peripheral nerves and autonomic nervous system - C47MaleAllEth</v>
      </c>
      <c r="B4652" s="42" t="s">
        <v>2</v>
      </c>
      <c r="C4652" s="43">
        <v>2007</v>
      </c>
      <c r="D4652" s="42" t="s">
        <v>266</v>
      </c>
      <c r="E4652" s="42" t="s">
        <v>5</v>
      </c>
      <c r="F4652" s="42" t="s">
        <v>12</v>
      </c>
      <c r="G4652" s="43">
        <v>1</v>
      </c>
      <c r="H4652" s="193">
        <v>0.1</v>
      </c>
    </row>
    <row r="4653" spans="1:8" x14ac:dyDescent="0.25">
      <c r="A4653" s="25" t="str">
        <f t="shared" si="75"/>
        <v>Reg2007Peripheral nerves and autonomic nervous system - C47MaleMāori</v>
      </c>
      <c r="B4653" s="42" t="s">
        <v>2</v>
      </c>
      <c r="C4653" s="43">
        <v>2007</v>
      </c>
      <c r="D4653" s="42" t="s">
        <v>266</v>
      </c>
      <c r="E4653" s="42" t="s">
        <v>5</v>
      </c>
      <c r="F4653" s="42" t="s">
        <v>10</v>
      </c>
      <c r="G4653" s="43">
        <v>1</v>
      </c>
      <c r="H4653" s="193">
        <v>0.2</v>
      </c>
    </row>
    <row r="4654" spans="1:8" x14ac:dyDescent="0.25">
      <c r="A4654" s="25" t="str">
        <f t="shared" si="75"/>
        <v>Reg2007Peripheral nerves and autonomic nervous system - C47MaleNon-Māori</v>
      </c>
      <c r="B4654" s="42" t="s">
        <v>2</v>
      </c>
      <c r="C4654" s="43">
        <v>2007</v>
      </c>
      <c r="D4654" s="42" t="s">
        <v>266</v>
      </c>
      <c r="E4654" s="42" t="s">
        <v>5</v>
      </c>
      <c r="F4654" s="42" t="s">
        <v>11</v>
      </c>
      <c r="G4654" s="43">
        <v>0</v>
      </c>
      <c r="H4654" s="193">
        <v>0</v>
      </c>
    </row>
    <row r="4655" spans="1:8" x14ac:dyDescent="0.25">
      <c r="A4655" s="25" t="str">
        <f t="shared" si="75"/>
        <v>Reg2007Peritoneum - C48AllSexAllEth</v>
      </c>
      <c r="B4655" s="42" t="s">
        <v>2</v>
      </c>
      <c r="C4655" s="43">
        <v>2007</v>
      </c>
      <c r="D4655" s="42" t="s">
        <v>267</v>
      </c>
      <c r="E4655" s="42" t="s">
        <v>3</v>
      </c>
      <c r="F4655" s="42" t="s">
        <v>12</v>
      </c>
      <c r="G4655" s="43">
        <v>29</v>
      </c>
      <c r="H4655" s="193">
        <v>0.6</v>
      </c>
    </row>
    <row r="4656" spans="1:8" x14ac:dyDescent="0.25">
      <c r="A4656" s="25" t="str">
        <f t="shared" si="75"/>
        <v>Reg2007Peritoneum - C48AllSexMāori</v>
      </c>
      <c r="B4656" s="42" t="s">
        <v>2</v>
      </c>
      <c r="C4656" s="43">
        <v>2007</v>
      </c>
      <c r="D4656" s="42" t="s">
        <v>267</v>
      </c>
      <c r="E4656" s="42" t="s">
        <v>3</v>
      </c>
      <c r="F4656" s="42" t="s">
        <v>10</v>
      </c>
      <c r="G4656" s="43">
        <v>5</v>
      </c>
      <c r="H4656" s="193">
        <v>1.1000000000000001</v>
      </c>
    </row>
    <row r="4657" spans="1:8" x14ac:dyDescent="0.25">
      <c r="A4657" s="25" t="str">
        <f t="shared" si="75"/>
        <v>Reg2007Peritoneum - C48AllSexNon-Māori</v>
      </c>
      <c r="B4657" s="42" t="s">
        <v>2</v>
      </c>
      <c r="C4657" s="43">
        <v>2007</v>
      </c>
      <c r="D4657" s="42" t="s">
        <v>267</v>
      </c>
      <c r="E4657" s="42" t="s">
        <v>3</v>
      </c>
      <c r="F4657" s="42" t="s">
        <v>11</v>
      </c>
      <c r="G4657" s="43">
        <v>24</v>
      </c>
      <c r="H4657" s="193">
        <v>0.5</v>
      </c>
    </row>
    <row r="4658" spans="1:8" x14ac:dyDescent="0.25">
      <c r="A4658" s="25" t="str">
        <f t="shared" si="75"/>
        <v>Reg2007Peritoneum - C48FemaleAllEth</v>
      </c>
      <c r="B4658" s="42" t="s">
        <v>2</v>
      </c>
      <c r="C4658" s="43">
        <v>2007</v>
      </c>
      <c r="D4658" s="42" t="s">
        <v>267</v>
      </c>
      <c r="E4658" s="42" t="s">
        <v>4</v>
      </c>
      <c r="F4658" s="42" t="s">
        <v>12</v>
      </c>
      <c r="G4658" s="43">
        <v>22</v>
      </c>
      <c r="H4658" s="193">
        <v>0.8</v>
      </c>
    </row>
    <row r="4659" spans="1:8" x14ac:dyDescent="0.25">
      <c r="A4659" s="25" t="str">
        <f t="shared" si="75"/>
        <v>Reg2007Peritoneum - C48FemaleMāori</v>
      </c>
      <c r="B4659" s="42" t="s">
        <v>2</v>
      </c>
      <c r="C4659" s="43">
        <v>2007</v>
      </c>
      <c r="D4659" s="42" t="s">
        <v>267</v>
      </c>
      <c r="E4659" s="42" t="s">
        <v>4</v>
      </c>
      <c r="F4659" s="42" t="s">
        <v>10</v>
      </c>
      <c r="G4659" s="43">
        <v>5</v>
      </c>
      <c r="H4659" s="193">
        <v>2.1</v>
      </c>
    </row>
    <row r="4660" spans="1:8" x14ac:dyDescent="0.25">
      <c r="A4660" s="25" t="str">
        <f t="shared" si="75"/>
        <v>Reg2007Peritoneum - C48FemaleNon-Māori</v>
      </c>
      <c r="B4660" s="42" t="s">
        <v>2</v>
      </c>
      <c r="C4660" s="43">
        <v>2007</v>
      </c>
      <c r="D4660" s="42" t="s">
        <v>267</v>
      </c>
      <c r="E4660" s="42" t="s">
        <v>4</v>
      </c>
      <c r="F4660" s="42" t="s">
        <v>11</v>
      </c>
      <c r="G4660" s="43">
        <v>17</v>
      </c>
      <c r="H4660" s="193">
        <v>0.7</v>
      </c>
    </row>
    <row r="4661" spans="1:8" x14ac:dyDescent="0.25">
      <c r="A4661" s="25" t="str">
        <f t="shared" si="75"/>
        <v>Reg2007Peritoneum - C48MaleAllEth</v>
      </c>
      <c r="B4661" s="42" t="s">
        <v>2</v>
      </c>
      <c r="C4661" s="43">
        <v>2007</v>
      </c>
      <c r="D4661" s="42" t="s">
        <v>267</v>
      </c>
      <c r="E4661" s="42" t="s">
        <v>5</v>
      </c>
      <c r="F4661" s="42" t="s">
        <v>12</v>
      </c>
      <c r="G4661" s="43">
        <v>7</v>
      </c>
      <c r="H4661" s="193">
        <v>0.3</v>
      </c>
    </row>
    <row r="4662" spans="1:8" x14ac:dyDescent="0.25">
      <c r="A4662" s="25" t="str">
        <f t="shared" si="75"/>
        <v>Reg2007Peritoneum - C48MaleMāori</v>
      </c>
      <c r="B4662" s="42" t="s">
        <v>2</v>
      </c>
      <c r="C4662" s="43">
        <v>2007</v>
      </c>
      <c r="D4662" s="42" t="s">
        <v>267</v>
      </c>
      <c r="E4662" s="42" t="s">
        <v>5</v>
      </c>
      <c r="F4662" s="42" t="s">
        <v>10</v>
      </c>
      <c r="G4662" s="43">
        <v>0</v>
      </c>
      <c r="H4662" s="193">
        <v>0</v>
      </c>
    </row>
    <row r="4663" spans="1:8" x14ac:dyDescent="0.25">
      <c r="A4663" s="25" t="str">
        <f t="shared" si="75"/>
        <v>Reg2007Peritoneum - C48MaleNon-Māori</v>
      </c>
      <c r="B4663" s="42" t="s">
        <v>2</v>
      </c>
      <c r="C4663" s="43">
        <v>2007</v>
      </c>
      <c r="D4663" s="42" t="s">
        <v>267</v>
      </c>
      <c r="E4663" s="42" t="s">
        <v>5</v>
      </c>
      <c r="F4663" s="42" t="s">
        <v>11</v>
      </c>
      <c r="G4663" s="43">
        <v>7</v>
      </c>
      <c r="H4663" s="193">
        <v>0.4</v>
      </c>
    </row>
    <row r="4664" spans="1:8" x14ac:dyDescent="0.25">
      <c r="A4664" s="25" t="str">
        <f t="shared" si="75"/>
        <v>Reg2007Connective tissue - C49AllSexAllEth</v>
      </c>
      <c r="B4664" s="42" t="s">
        <v>2</v>
      </c>
      <c r="C4664" s="43">
        <v>2007</v>
      </c>
      <c r="D4664" s="42" t="s">
        <v>268</v>
      </c>
      <c r="E4664" s="42" t="s">
        <v>3</v>
      </c>
      <c r="F4664" s="42" t="s">
        <v>12</v>
      </c>
      <c r="G4664" s="43">
        <v>109</v>
      </c>
      <c r="H4664" s="193">
        <v>2.1</v>
      </c>
    </row>
    <row r="4665" spans="1:8" x14ac:dyDescent="0.25">
      <c r="A4665" s="25" t="str">
        <f t="shared" si="75"/>
        <v>Reg2007Connective tissue - C49AllSexMāori</v>
      </c>
      <c r="B4665" s="42" t="s">
        <v>2</v>
      </c>
      <c r="C4665" s="43">
        <v>2007</v>
      </c>
      <c r="D4665" s="42" t="s">
        <v>268</v>
      </c>
      <c r="E4665" s="42" t="s">
        <v>3</v>
      </c>
      <c r="F4665" s="42" t="s">
        <v>10</v>
      </c>
      <c r="G4665" s="43">
        <v>10</v>
      </c>
      <c r="H4665" s="193">
        <v>2.2999999999999998</v>
      </c>
    </row>
    <row r="4666" spans="1:8" x14ac:dyDescent="0.25">
      <c r="A4666" s="25" t="str">
        <f t="shared" si="75"/>
        <v>Reg2007Connective tissue - C49AllSexNon-Māori</v>
      </c>
      <c r="B4666" s="42" t="s">
        <v>2</v>
      </c>
      <c r="C4666" s="43">
        <v>2007</v>
      </c>
      <c r="D4666" s="42" t="s">
        <v>268</v>
      </c>
      <c r="E4666" s="42" t="s">
        <v>3</v>
      </c>
      <c r="F4666" s="42" t="s">
        <v>11</v>
      </c>
      <c r="G4666" s="43">
        <v>99</v>
      </c>
      <c r="H4666" s="193">
        <v>2.1</v>
      </c>
    </row>
    <row r="4667" spans="1:8" x14ac:dyDescent="0.25">
      <c r="A4667" s="25" t="str">
        <f t="shared" si="75"/>
        <v>Reg2007Connective tissue - C49FemaleAllEth</v>
      </c>
      <c r="B4667" s="42" t="s">
        <v>2</v>
      </c>
      <c r="C4667" s="43">
        <v>2007</v>
      </c>
      <c r="D4667" s="42" t="s">
        <v>268</v>
      </c>
      <c r="E4667" s="42" t="s">
        <v>4</v>
      </c>
      <c r="F4667" s="42" t="s">
        <v>12</v>
      </c>
      <c r="G4667" s="43">
        <v>49</v>
      </c>
      <c r="H4667" s="193">
        <v>1.7</v>
      </c>
    </row>
    <row r="4668" spans="1:8" x14ac:dyDescent="0.25">
      <c r="A4668" s="25" t="str">
        <f t="shared" si="75"/>
        <v>Reg2007Connective tissue - C49FemaleMāori</v>
      </c>
      <c r="B4668" s="42" t="s">
        <v>2</v>
      </c>
      <c r="C4668" s="43">
        <v>2007</v>
      </c>
      <c r="D4668" s="42" t="s">
        <v>268</v>
      </c>
      <c r="E4668" s="42" t="s">
        <v>4</v>
      </c>
      <c r="F4668" s="42" t="s">
        <v>10</v>
      </c>
      <c r="G4668" s="43">
        <v>5</v>
      </c>
      <c r="H4668" s="193">
        <v>2</v>
      </c>
    </row>
    <row r="4669" spans="1:8" x14ac:dyDescent="0.25">
      <c r="A4669" s="25" t="str">
        <f t="shared" si="75"/>
        <v>Reg2007Connective tissue - C49FemaleNon-Māori</v>
      </c>
      <c r="B4669" s="42" t="s">
        <v>2</v>
      </c>
      <c r="C4669" s="43">
        <v>2007</v>
      </c>
      <c r="D4669" s="42" t="s">
        <v>268</v>
      </c>
      <c r="E4669" s="42" t="s">
        <v>4</v>
      </c>
      <c r="F4669" s="42" t="s">
        <v>11</v>
      </c>
      <c r="G4669" s="43">
        <v>44</v>
      </c>
      <c r="H4669" s="193">
        <v>1.7</v>
      </c>
    </row>
    <row r="4670" spans="1:8" x14ac:dyDescent="0.25">
      <c r="A4670" s="25" t="str">
        <f t="shared" si="75"/>
        <v>Reg2007Connective tissue - C49MaleAllEth</v>
      </c>
      <c r="B4670" s="42" t="s">
        <v>2</v>
      </c>
      <c r="C4670" s="43">
        <v>2007</v>
      </c>
      <c r="D4670" s="42" t="s">
        <v>268</v>
      </c>
      <c r="E4670" s="42" t="s">
        <v>5</v>
      </c>
      <c r="F4670" s="42" t="s">
        <v>12</v>
      </c>
      <c r="G4670" s="43">
        <v>60</v>
      </c>
      <c r="H4670" s="193">
        <v>2.5</v>
      </c>
    </row>
    <row r="4671" spans="1:8" x14ac:dyDescent="0.25">
      <c r="A4671" s="25" t="str">
        <f t="shared" si="75"/>
        <v>Reg2007Connective tissue - C49MaleMāori</v>
      </c>
      <c r="B4671" s="42" t="s">
        <v>2</v>
      </c>
      <c r="C4671" s="43">
        <v>2007</v>
      </c>
      <c r="D4671" s="42" t="s">
        <v>268</v>
      </c>
      <c r="E4671" s="42" t="s">
        <v>5</v>
      </c>
      <c r="F4671" s="42" t="s">
        <v>10</v>
      </c>
      <c r="G4671" s="43">
        <v>5</v>
      </c>
      <c r="H4671" s="193">
        <v>2.9</v>
      </c>
    </row>
    <row r="4672" spans="1:8" x14ac:dyDescent="0.25">
      <c r="A4672" s="25" t="str">
        <f t="shared" si="75"/>
        <v>Reg2007Connective tissue - C49MaleNon-Māori</v>
      </c>
      <c r="B4672" s="42" t="s">
        <v>2</v>
      </c>
      <c r="C4672" s="43">
        <v>2007</v>
      </c>
      <c r="D4672" s="42" t="s">
        <v>268</v>
      </c>
      <c r="E4672" s="42" t="s">
        <v>5</v>
      </c>
      <c r="F4672" s="42" t="s">
        <v>11</v>
      </c>
      <c r="G4672" s="43">
        <v>55</v>
      </c>
      <c r="H4672" s="193">
        <v>2.5</v>
      </c>
    </row>
    <row r="4673" spans="1:8" x14ac:dyDescent="0.25">
      <c r="A4673" s="25" t="str">
        <f t="shared" si="75"/>
        <v>Reg2007Breast - C50AllSexAllEth</v>
      </c>
      <c r="B4673" s="42" t="s">
        <v>2</v>
      </c>
      <c r="C4673" s="43">
        <v>2007</v>
      </c>
      <c r="D4673" s="42" t="s">
        <v>21</v>
      </c>
      <c r="E4673" s="42" t="s">
        <v>3</v>
      </c>
      <c r="F4673" s="42" t="s">
        <v>12</v>
      </c>
      <c r="G4673" s="43">
        <v>2575</v>
      </c>
      <c r="H4673" s="193">
        <v>47.1</v>
      </c>
    </row>
    <row r="4674" spans="1:8" x14ac:dyDescent="0.25">
      <c r="A4674" s="25" t="str">
        <f t="shared" si="75"/>
        <v>Reg2007Breast - C50AllSexMāori</v>
      </c>
      <c r="B4674" s="42" t="s">
        <v>2</v>
      </c>
      <c r="C4674" s="43">
        <v>2007</v>
      </c>
      <c r="D4674" s="42" t="s">
        <v>21</v>
      </c>
      <c r="E4674" s="42" t="s">
        <v>3</v>
      </c>
      <c r="F4674" s="42" t="s">
        <v>10</v>
      </c>
      <c r="G4674" s="43">
        <v>305</v>
      </c>
      <c r="H4674" s="193">
        <v>67.099999999999994</v>
      </c>
    </row>
    <row r="4675" spans="1:8" x14ac:dyDescent="0.25">
      <c r="A4675" s="25" t="str">
        <f t="shared" si="75"/>
        <v>Reg2007Breast - C50AllSexNon-Māori</v>
      </c>
      <c r="B4675" s="42" t="s">
        <v>2</v>
      </c>
      <c r="C4675" s="43">
        <v>2007</v>
      </c>
      <c r="D4675" s="42" t="s">
        <v>21</v>
      </c>
      <c r="E4675" s="42" t="s">
        <v>3</v>
      </c>
      <c r="F4675" s="42" t="s">
        <v>11</v>
      </c>
      <c r="G4675" s="43">
        <v>2270</v>
      </c>
      <c r="H4675" s="193">
        <v>45.4</v>
      </c>
    </row>
    <row r="4676" spans="1:8" x14ac:dyDescent="0.25">
      <c r="A4676" s="25" t="str">
        <f t="shared" si="75"/>
        <v>Reg2007Breast - C50FemaleAllEth</v>
      </c>
      <c r="B4676" s="42" t="s">
        <v>2</v>
      </c>
      <c r="C4676" s="43">
        <v>2007</v>
      </c>
      <c r="D4676" s="42" t="s">
        <v>21</v>
      </c>
      <c r="E4676" s="42" t="s">
        <v>4</v>
      </c>
      <c r="F4676" s="42" t="s">
        <v>12</v>
      </c>
      <c r="G4676" s="43">
        <v>2565</v>
      </c>
      <c r="H4676" s="193">
        <v>90.3</v>
      </c>
    </row>
    <row r="4677" spans="1:8" x14ac:dyDescent="0.25">
      <c r="A4677" s="25" t="str">
        <f t="shared" si="75"/>
        <v>Reg2007Breast - C50FemaleMāori</v>
      </c>
      <c r="B4677" s="42" t="s">
        <v>2</v>
      </c>
      <c r="C4677" s="43">
        <v>2007</v>
      </c>
      <c r="D4677" s="42" t="s">
        <v>21</v>
      </c>
      <c r="E4677" s="42" t="s">
        <v>4</v>
      </c>
      <c r="F4677" s="42" t="s">
        <v>10</v>
      </c>
      <c r="G4677" s="43">
        <v>303</v>
      </c>
      <c r="H4677" s="193">
        <v>124.4</v>
      </c>
    </row>
    <row r="4678" spans="1:8" x14ac:dyDescent="0.25">
      <c r="A4678" s="25" t="str">
        <f t="shared" si="75"/>
        <v>Reg2007Breast - C50FemaleNon-Māori</v>
      </c>
      <c r="B4678" s="42" t="s">
        <v>2</v>
      </c>
      <c r="C4678" s="43">
        <v>2007</v>
      </c>
      <c r="D4678" s="42" t="s">
        <v>21</v>
      </c>
      <c r="E4678" s="42" t="s">
        <v>4</v>
      </c>
      <c r="F4678" s="42" t="s">
        <v>11</v>
      </c>
      <c r="G4678" s="43">
        <v>2262</v>
      </c>
      <c r="H4678" s="193">
        <v>87.2</v>
      </c>
    </row>
    <row r="4679" spans="1:8" x14ac:dyDescent="0.25">
      <c r="A4679" s="25" t="str">
        <f t="shared" si="75"/>
        <v>Reg2007Breast - C50MaleAllEth</v>
      </c>
      <c r="B4679" s="42" t="s">
        <v>2</v>
      </c>
      <c r="C4679" s="43">
        <v>2007</v>
      </c>
      <c r="D4679" s="42" t="s">
        <v>21</v>
      </c>
      <c r="E4679" s="42" t="s">
        <v>5</v>
      </c>
      <c r="F4679" s="42" t="s">
        <v>12</v>
      </c>
      <c r="G4679" s="43">
        <v>10</v>
      </c>
      <c r="H4679" s="193">
        <v>0.4</v>
      </c>
    </row>
    <row r="4680" spans="1:8" x14ac:dyDescent="0.25">
      <c r="A4680" s="25" t="str">
        <f t="shared" si="75"/>
        <v>Reg2007Breast - C50MaleMāori</v>
      </c>
      <c r="B4680" s="42" t="s">
        <v>2</v>
      </c>
      <c r="C4680" s="43">
        <v>2007</v>
      </c>
      <c r="D4680" s="42" t="s">
        <v>21</v>
      </c>
      <c r="E4680" s="42" t="s">
        <v>5</v>
      </c>
      <c r="F4680" s="42" t="s">
        <v>10</v>
      </c>
      <c r="G4680" s="43">
        <v>2</v>
      </c>
      <c r="H4680" s="193">
        <v>1.6</v>
      </c>
    </row>
    <row r="4681" spans="1:8" x14ac:dyDescent="0.25">
      <c r="A4681" s="25" t="str">
        <f t="shared" si="75"/>
        <v>Reg2007Breast - C50MaleNon-Māori</v>
      </c>
      <c r="B4681" s="42" t="s">
        <v>2</v>
      </c>
      <c r="C4681" s="43">
        <v>2007</v>
      </c>
      <c r="D4681" s="42" t="s">
        <v>21</v>
      </c>
      <c r="E4681" s="42" t="s">
        <v>5</v>
      </c>
      <c r="F4681" s="42" t="s">
        <v>11</v>
      </c>
      <c r="G4681" s="43">
        <v>8</v>
      </c>
      <c r="H4681" s="193">
        <v>0.3</v>
      </c>
    </row>
    <row r="4682" spans="1:8" x14ac:dyDescent="0.25">
      <c r="A4682" s="25" t="str">
        <f t="shared" si="75"/>
        <v>Reg2007Chapter - Breast - C50AllSexAllEth</v>
      </c>
      <c r="B4682" s="42" t="s">
        <v>2</v>
      </c>
      <c r="C4682" s="43">
        <v>2007</v>
      </c>
      <c r="D4682" s="42" t="s">
        <v>343</v>
      </c>
      <c r="E4682" s="42" t="s">
        <v>3</v>
      </c>
      <c r="F4682" s="42" t="s">
        <v>12</v>
      </c>
      <c r="G4682" s="43">
        <v>2575</v>
      </c>
      <c r="H4682" s="193">
        <v>47.1</v>
      </c>
    </row>
    <row r="4683" spans="1:8" x14ac:dyDescent="0.25">
      <c r="A4683" s="25" t="str">
        <f t="shared" si="75"/>
        <v>Reg2007Chapter - Breast - C50AllSexMāori</v>
      </c>
      <c r="B4683" s="42" t="s">
        <v>2</v>
      </c>
      <c r="C4683" s="43">
        <v>2007</v>
      </c>
      <c r="D4683" s="42" t="s">
        <v>343</v>
      </c>
      <c r="E4683" s="42" t="s">
        <v>3</v>
      </c>
      <c r="F4683" s="42" t="s">
        <v>10</v>
      </c>
      <c r="G4683" s="43">
        <v>305</v>
      </c>
      <c r="H4683" s="193">
        <v>67.099999999999994</v>
      </c>
    </row>
    <row r="4684" spans="1:8" x14ac:dyDescent="0.25">
      <c r="A4684" s="25" t="str">
        <f t="shared" si="75"/>
        <v>Reg2007Chapter - Breast - C50AllSexNon-Māori</v>
      </c>
      <c r="B4684" s="42" t="s">
        <v>2</v>
      </c>
      <c r="C4684" s="43">
        <v>2007</v>
      </c>
      <c r="D4684" s="42" t="s">
        <v>343</v>
      </c>
      <c r="E4684" s="42" t="s">
        <v>3</v>
      </c>
      <c r="F4684" s="42" t="s">
        <v>11</v>
      </c>
      <c r="G4684" s="43">
        <v>2270</v>
      </c>
      <c r="H4684" s="193">
        <v>45.4</v>
      </c>
    </row>
    <row r="4685" spans="1:8" x14ac:dyDescent="0.25">
      <c r="A4685" s="25" t="str">
        <f t="shared" si="75"/>
        <v>Reg2007Chapter - Breast - C50FemaleAllEth</v>
      </c>
      <c r="B4685" s="42" t="s">
        <v>2</v>
      </c>
      <c r="C4685" s="43">
        <v>2007</v>
      </c>
      <c r="D4685" s="42" t="s">
        <v>343</v>
      </c>
      <c r="E4685" s="42" t="s">
        <v>4</v>
      </c>
      <c r="F4685" s="42" t="s">
        <v>12</v>
      </c>
      <c r="G4685" s="43">
        <v>2565</v>
      </c>
      <c r="H4685" s="193">
        <v>90.3</v>
      </c>
    </row>
    <row r="4686" spans="1:8" x14ac:dyDescent="0.25">
      <c r="A4686" s="25" t="str">
        <f t="shared" si="75"/>
        <v>Reg2007Chapter - Breast - C50FemaleMāori</v>
      </c>
      <c r="B4686" s="42" t="s">
        <v>2</v>
      </c>
      <c r="C4686" s="43">
        <v>2007</v>
      </c>
      <c r="D4686" s="42" t="s">
        <v>343</v>
      </c>
      <c r="E4686" s="42" t="s">
        <v>4</v>
      </c>
      <c r="F4686" s="42" t="s">
        <v>10</v>
      </c>
      <c r="G4686" s="43">
        <v>303</v>
      </c>
      <c r="H4686" s="193">
        <v>124.4</v>
      </c>
    </row>
    <row r="4687" spans="1:8" x14ac:dyDescent="0.25">
      <c r="A4687" s="25" t="str">
        <f t="shared" si="75"/>
        <v>Reg2007Chapter - Breast - C50FemaleNon-Māori</v>
      </c>
      <c r="B4687" s="42" t="s">
        <v>2</v>
      </c>
      <c r="C4687" s="43">
        <v>2007</v>
      </c>
      <c r="D4687" s="42" t="s">
        <v>343</v>
      </c>
      <c r="E4687" s="42" t="s">
        <v>4</v>
      </c>
      <c r="F4687" s="42" t="s">
        <v>11</v>
      </c>
      <c r="G4687" s="43">
        <v>2262</v>
      </c>
      <c r="H4687" s="193">
        <v>87.2</v>
      </c>
    </row>
    <row r="4688" spans="1:8" x14ac:dyDescent="0.25">
      <c r="A4688" s="25" t="str">
        <f t="shared" si="75"/>
        <v>Reg2007Chapter - Breast - C50MaleAllEth</v>
      </c>
      <c r="B4688" s="42" t="s">
        <v>2</v>
      </c>
      <c r="C4688" s="43">
        <v>2007</v>
      </c>
      <c r="D4688" s="42" t="s">
        <v>343</v>
      </c>
      <c r="E4688" s="42" t="s">
        <v>5</v>
      </c>
      <c r="F4688" s="42" t="s">
        <v>12</v>
      </c>
      <c r="G4688" s="43">
        <v>10</v>
      </c>
      <c r="H4688" s="193">
        <v>0.4</v>
      </c>
    </row>
    <row r="4689" spans="1:8" x14ac:dyDescent="0.25">
      <c r="A4689" s="25" t="str">
        <f t="shared" si="75"/>
        <v>Reg2007Chapter - Breast - C50MaleMāori</v>
      </c>
      <c r="B4689" s="42" t="s">
        <v>2</v>
      </c>
      <c r="C4689" s="43">
        <v>2007</v>
      </c>
      <c r="D4689" s="42" t="s">
        <v>343</v>
      </c>
      <c r="E4689" s="42" t="s">
        <v>5</v>
      </c>
      <c r="F4689" s="42" t="s">
        <v>10</v>
      </c>
      <c r="G4689" s="43">
        <v>2</v>
      </c>
      <c r="H4689" s="193">
        <v>1.6</v>
      </c>
    </row>
    <row r="4690" spans="1:8" x14ac:dyDescent="0.25">
      <c r="A4690" s="25" t="str">
        <f t="shared" si="75"/>
        <v>Reg2007Chapter - Breast - C50MaleNon-Māori</v>
      </c>
      <c r="B4690" s="42" t="s">
        <v>2</v>
      </c>
      <c r="C4690" s="43">
        <v>2007</v>
      </c>
      <c r="D4690" s="42" t="s">
        <v>343</v>
      </c>
      <c r="E4690" s="42" t="s">
        <v>5</v>
      </c>
      <c r="F4690" s="42" t="s">
        <v>11</v>
      </c>
      <c r="G4690" s="43">
        <v>8</v>
      </c>
      <c r="H4690" s="193">
        <v>0.3</v>
      </c>
    </row>
    <row r="4691" spans="1:8" x14ac:dyDescent="0.25">
      <c r="A4691" s="25" t="str">
        <f t="shared" si="75"/>
        <v>Reg2007Female genital organs - C51-C58FemaleAllEth</v>
      </c>
      <c r="B4691" s="42" t="s">
        <v>2</v>
      </c>
      <c r="C4691" s="43">
        <v>2007</v>
      </c>
      <c r="D4691" s="42" t="s">
        <v>269</v>
      </c>
      <c r="E4691" s="42" t="s">
        <v>4</v>
      </c>
      <c r="F4691" s="42" t="s">
        <v>12</v>
      </c>
      <c r="G4691" s="43">
        <v>892</v>
      </c>
      <c r="H4691" s="193">
        <v>31.1</v>
      </c>
    </row>
    <row r="4692" spans="1:8" x14ac:dyDescent="0.25">
      <c r="A4692" s="25" t="str">
        <f t="shared" si="75"/>
        <v>Reg2007Female genital organs - C51-C58FemaleMāori</v>
      </c>
      <c r="B4692" s="42" t="s">
        <v>2</v>
      </c>
      <c r="C4692" s="43">
        <v>2007</v>
      </c>
      <c r="D4692" s="42" t="s">
        <v>269</v>
      </c>
      <c r="E4692" s="42" t="s">
        <v>4</v>
      </c>
      <c r="F4692" s="42" t="s">
        <v>10</v>
      </c>
      <c r="G4692" s="43">
        <v>111</v>
      </c>
      <c r="H4692" s="193">
        <v>44.9</v>
      </c>
    </row>
    <row r="4693" spans="1:8" x14ac:dyDescent="0.25">
      <c r="A4693" s="25" t="str">
        <f t="shared" si="75"/>
        <v>Reg2007Female genital organs - C51-C58FemaleNon-Māori</v>
      </c>
      <c r="B4693" s="42" t="s">
        <v>2</v>
      </c>
      <c r="C4693" s="43">
        <v>2007</v>
      </c>
      <c r="D4693" s="42" t="s">
        <v>269</v>
      </c>
      <c r="E4693" s="42" t="s">
        <v>4</v>
      </c>
      <c r="F4693" s="42" t="s">
        <v>11</v>
      </c>
      <c r="G4693" s="43">
        <v>781</v>
      </c>
      <c r="H4693" s="193">
        <v>29.5</v>
      </c>
    </row>
    <row r="4694" spans="1:8" x14ac:dyDescent="0.25">
      <c r="A4694" s="25" t="str">
        <f t="shared" si="75"/>
        <v>Reg2007Vulva - C51FemaleAllEth</v>
      </c>
      <c r="B4694" s="42" t="s">
        <v>2</v>
      </c>
      <c r="C4694" s="43">
        <v>2007</v>
      </c>
      <c r="D4694" s="42" t="s">
        <v>46</v>
      </c>
      <c r="E4694" s="42" t="s">
        <v>4</v>
      </c>
      <c r="F4694" s="42" t="s">
        <v>12</v>
      </c>
      <c r="G4694" s="43">
        <v>60</v>
      </c>
      <c r="H4694" s="193">
        <v>1.8</v>
      </c>
    </row>
    <row r="4695" spans="1:8" x14ac:dyDescent="0.25">
      <c r="A4695" s="25" t="str">
        <f t="shared" si="75"/>
        <v>Reg2007Vulva - C51FemaleMāori</v>
      </c>
      <c r="B4695" s="42" t="s">
        <v>2</v>
      </c>
      <c r="C4695" s="43">
        <v>2007</v>
      </c>
      <c r="D4695" s="42" t="s">
        <v>46</v>
      </c>
      <c r="E4695" s="42" t="s">
        <v>4</v>
      </c>
      <c r="F4695" s="42" t="s">
        <v>10</v>
      </c>
      <c r="G4695" s="43">
        <v>6</v>
      </c>
      <c r="H4695" s="193">
        <v>2.1</v>
      </c>
    </row>
    <row r="4696" spans="1:8" x14ac:dyDescent="0.25">
      <c r="A4696" s="25" t="str">
        <f t="shared" si="75"/>
        <v>Reg2007Vulva - C51FemaleNon-Māori</v>
      </c>
      <c r="B4696" s="42" t="s">
        <v>2</v>
      </c>
      <c r="C4696" s="43">
        <v>2007</v>
      </c>
      <c r="D4696" s="42" t="s">
        <v>46</v>
      </c>
      <c r="E4696" s="42" t="s">
        <v>4</v>
      </c>
      <c r="F4696" s="42" t="s">
        <v>11</v>
      </c>
      <c r="G4696" s="43">
        <v>54</v>
      </c>
      <c r="H4696" s="193">
        <v>1.7</v>
      </c>
    </row>
    <row r="4697" spans="1:8" x14ac:dyDescent="0.25">
      <c r="A4697" s="25" t="str">
        <f t="shared" si="75"/>
        <v>Reg2007Vagina - C52FemaleAllEth</v>
      </c>
      <c r="B4697" s="42" t="s">
        <v>2</v>
      </c>
      <c r="C4697" s="43">
        <v>2007</v>
      </c>
      <c r="D4697" s="42" t="s">
        <v>45</v>
      </c>
      <c r="E4697" s="42" t="s">
        <v>4</v>
      </c>
      <c r="F4697" s="42" t="s">
        <v>12</v>
      </c>
      <c r="G4697" s="43">
        <v>16</v>
      </c>
      <c r="H4697" s="193">
        <v>0.6</v>
      </c>
    </row>
    <row r="4698" spans="1:8" x14ac:dyDescent="0.25">
      <c r="A4698" s="25" t="str">
        <f t="shared" si="75"/>
        <v>Reg2007Vagina - C52FemaleMāori</v>
      </c>
      <c r="B4698" s="42" t="s">
        <v>2</v>
      </c>
      <c r="C4698" s="43">
        <v>2007</v>
      </c>
      <c r="D4698" s="42" t="s">
        <v>45</v>
      </c>
      <c r="E4698" s="42" t="s">
        <v>4</v>
      </c>
      <c r="F4698" s="42" t="s">
        <v>10</v>
      </c>
      <c r="G4698" s="43">
        <v>4</v>
      </c>
      <c r="H4698" s="193">
        <v>1.8</v>
      </c>
    </row>
    <row r="4699" spans="1:8" x14ac:dyDescent="0.25">
      <c r="A4699" s="25" t="str">
        <f t="shared" si="75"/>
        <v>Reg2007Vagina - C52FemaleNon-Māori</v>
      </c>
      <c r="B4699" s="42" t="s">
        <v>2</v>
      </c>
      <c r="C4699" s="43">
        <v>2007</v>
      </c>
      <c r="D4699" s="42" t="s">
        <v>45</v>
      </c>
      <c r="E4699" s="42" t="s">
        <v>4</v>
      </c>
      <c r="F4699" s="42" t="s">
        <v>11</v>
      </c>
      <c r="G4699" s="43">
        <v>12</v>
      </c>
      <c r="H4699" s="193">
        <v>0.5</v>
      </c>
    </row>
    <row r="4700" spans="1:8" x14ac:dyDescent="0.25">
      <c r="A4700" s="25" t="str">
        <f t="shared" si="75"/>
        <v>Reg2007Cervix - C53FemaleAllEth</v>
      </c>
      <c r="B4700" s="42" t="s">
        <v>2</v>
      </c>
      <c r="C4700" s="43">
        <v>2007</v>
      </c>
      <c r="D4700" s="42" t="s">
        <v>22</v>
      </c>
      <c r="E4700" s="42" t="s">
        <v>4</v>
      </c>
      <c r="F4700" s="42" t="s">
        <v>12</v>
      </c>
      <c r="G4700" s="43">
        <v>159</v>
      </c>
      <c r="H4700" s="193">
        <v>6.3</v>
      </c>
    </row>
    <row r="4701" spans="1:8" x14ac:dyDescent="0.25">
      <c r="A4701" s="25" t="str">
        <f t="shared" si="75"/>
        <v>Reg2007Cervix - C53FemaleMāori</v>
      </c>
      <c r="B4701" s="42" t="s">
        <v>2</v>
      </c>
      <c r="C4701" s="43">
        <v>2007</v>
      </c>
      <c r="D4701" s="42" t="s">
        <v>22</v>
      </c>
      <c r="E4701" s="42" t="s">
        <v>4</v>
      </c>
      <c r="F4701" s="42" t="s">
        <v>10</v>
      </c>
      <c r="G4701" s="43">
        <v>33</v>
      </c>
      <c r="H4701" s="193">
        <v>12.5</v>
      </c>
    </row>
    <row r="4702" spans="1:8" x14ac:dyDescent="0.25">
      <c r="A4702" s="25" t="str">
        <f t="shared" si="75"/>
        <v>Reg2007Cervix - C53FemaleNon-Māori</v>
      </c>
      <c r="B4702" s="42" t="s">
        <v>2</v>
      </c>
      <c r="C4702" s="43">
        <v>2007</v>
      </c>
      <c r="D4702" s="42" t="s">
        <v>22</v>
      </c>
      <c r="E4702" s="42" t="s">
        <v>4</v>
      </c>
      <c r="F4702" s="42" t="s">
        <v>11</v>
      </c>
      <c r="G4702" s="43">
        <v>126</v>
      </c>
      <c r="H4702" s="193">
        <v>5.6</v>
      </c>
    </row>
    <row r="4703" spans="1:8" x14ac:dyDescent="0.25">
      <c r="A4703" s="25" t="str">
        <f t="shared" si="75"/>
        <v>Reg2007Uterus - C54-C55FemaleAllEth</v>
      </c>
      <c r="B4703" s="42" t="s">
        <v>2</v>
      </c>
      <c r="C4703" s="43">
        <v>2007</v>
      </c>
      <c r="D4703" s="42" t="s">
        <v>44</v>
      </c>
      <c r="E4703" s="42" t="s">
        <v>4</v>
      </c>
      <c r="F4703" s="42" t="s">
        <v>12</v>
      </c>
      <c r="G4703" s="43">
        <v>403</v>
      </c>
      <c r="H4703" s="193">
        <v>13.9</v>
      </c>
    </row>
    <row r="4704" spans="1:8" x14ac:dyDescent="0.25">
      <c r="A4704" s="25" t="str">
        <f t="shared" si="75"/>
        <v>Reg2007Uterus - C54-C55FemaleMāori</v>
      </c>
      <c r="B4704" s="42" t="s">
        <v>2</v>
      </c>
      <c r="C4704" s="43">
        <v>2007</v>
      </c>
      <c r="D4704" s="42" t="s">
        <v>44</v>
      </c>
      <c r="E4704" s="42" t="s">
        <v>4</v>
      </c>
      <c r="F4704" s="42" t="s">
        <v>10</v>
      </c>
      <c r="G4704" s="43">
        <v>43</v>
      </c>
      <c r="H4704" s="193">
        <v>19.3</v>
      </c>
    </row>
    <row r="4705" spans="1:8" x14ac:dyDescent="0.25">
      <c r="A4705" s="25" t="str">
        <f t="shared" si="75"/>
        <v>Reg2007Uterus - C54-C55FemaleNon-Māori</v>
      </c>
      <c r="B4705" s="42" t="s">
        <v>2</v>
      </c>
      <c r="C4705" s="43">
        <v>2007</v>
      </c>
      <c r="D4705" s="42" t="s">
        <v>44</v>
      </c>
      <c r="E4705" s="42" t="s">
        <v>4</v>
      </c>
      <c r="F4705" s="42" t="s">
        <v>11</v>
      </c>
      <c r="G4705" s="43">
        <v>360</v>
      </c>
      <c r="H4705" s="193">
        <v>13.5</v>
      </c>
    </row>
    <row r="4706" spans="1:8" x14ac:dyDescent="0.25">
      <c r="A4706" s="25" t="str">
        <f t="shared" si="75"/>
        <v>Reg2007Ovary - C56FemaleAllEth</v>
      </c>
      <c r="B4706" s="42" t="s">
        <v>2</v>
      </c>
      <c r="C4706" s="43">
        <v>2007</v>
      </c>
      <c r="D4706" s="42" t="s">
        <v>35</v>
      </c>
      <c r="E4706" s="42" t="s">
        <v>4</v>
      </c>
      <c r="F4706" s="42" t="s">
        <v>12</v>
      </c>
      <c r="G4706" s="43">
        <v>233</v>
      </c>
      <c r="H4706" s="193">
        <v>7.8</v>
      </c>
    </row>
    <row r="4707" spans="1:8" x14ac:dyDescent="0.25">
      <c r="A4707" s="25" t="str">
        <f t="shared" si="75"/>
        <v>Reg2007Ovary - C56FemaleMāori</v>
      </c>
      <c r="B4707" s="42" t="s">
        <v>2</v>
      </c>
      <c r="C4707" s="43">
        <v>2007</v>
      </c>
      <c r="D4707" s="42" t="s">
        <v>35</v>
      </c>
      <c r="E4707" s="42" t="s">
        <v>4</v>
      </c>
      <c r="F4707" s="42" t="s">
        <v>10</v>
      </c>
      <c r="G4707" s="43">
        <v>24</v>
      </c>
      <c r="H4707" s="193">
        <v>8.9</v>
      </c>
    </row>
    <row r="4708" spans="1:8" x14ac:dyDescent="0.25">
      <c r="A4708" s="25" t="str">
        <f t="shared" si="75"/>
        <v>Reg2007Ovary - C56FemaleNon-Māori</v>
      </c>
      <c r="B4708" s="42" t="s">
        <v>2</v>
      </c>
      <c r="C4708" s="43">
        <v>2007</v>
      </c>
      <c r="D4708" s="42" t="s">
        <v>35</v>
      </c>
      <c r="E4708" s="42" t="s">
        <v>4</v>
      </c>
      <c r="F4708" s="42" t="s">
        <v>11</v>
      </c>
      <c r="G4708" s="43">
        <v>209</v>
      </c>
      <c r="H4708" s="193">
        <v>7.5</v>
      </c>
    </row>
    <row r="4709" spans="1:8" x14ac:dyDescent="0.25">
      <c r="A4709" s="25" t="str">
        <f t="shared" si="75"/>
        <v>Reg2007Other female genital organs - C57FemaleAllEth</v>
      </c>
      <c r="B4709" s="42" t="s">
        <v>2</v>
      </c>
      <c r="C4709" s="43">
        <v>2007</v>
      </c>
      <c r="D4709" s="42" t="s">
        <v>270</v>
      </c>
      <c r="E4709" s="42" t="s">
        <v>4</v>
      </c>
      <c r="F4709" s="42" t="s">
        <v>12</v>
      </c>
      <c r="G4709" s="43">
        <v>20</v>
      </c>
      <c r="H4709" s="193">
        <v>0.6</v>
      </c>
    </row>
    <row r="4710" spans="1:8" x14ac:dyDescent="0.25">
      <c r="A4710" s="25" t="str">
        <f t="shared" si="75"/>
        <v>Reg2007Other female genital organs - C57FemaleMāori</v>
      </c>
      <c r="B4710" s="42" t="s">
        <v>2</v>
      </c>
      <c r="C4710" s="43">
        <v>2007</v>
      </c>
      <c r="D4710" s="42" t="s">
        <v>270</v>
      </c>
      <c r="E4710" s="42" t="s">
        <v>4</v>
      </c>
      <c r="F4710" s="42" t="s">
        <v>10</v>
      </c>
      <c r="G4710" s="43">
        <v>0</v>
      </c>
      <c r="H4710" s="193">
        <v>0</v>
      </c>
    </row>
    <row r="4711" spans="1:8" x14ac:dyDescent="0.25">
      <c r="A4711" s="25" t="str">
        <f t="shared" ref="A4711:A4774" si="76">B4711&amp;C4711&amp;D4711&amp;E4711&amp;F4711</f>
        <v>Reg2007Other female genital organs - C57FemaleNon-Māori</v>
      </c>
      <c r="B4711" s="42" t="s">
        <v>2</v>
      </c>
      <c r="C4711" s="43">
        <v>2007</v>
      </c>
      <c r="D4711" s="42" t="s">
        <v>270</v>
      </c>
      <c r="E4711" s="42" t="s">
        <v>4</v>
      </c>
      <c r="F4711" s="42" t="s">
        <v>11</v>
      </c>
      <c r="G4711" s="43">
        <v>20</v>
      </c>
      <c r="H4711" s="193">
        <v>0.7</v>
      </c>
    </row>
    <row r="4712" spans="1:8" x14ac:dyDescent="0.25">
      <c r="A4712" s="25" t="str">
        <f t="shared" si="76"/>
        <v>Reg2007Placenta - C58FemaleAllEth</v>
      </c>
      <c r="B4712" s="42" t="s">
        <v>2</v>
      </c>
      <c r="C4712" s="43">
        <v>2007</v>
      </c>
      <c r="D4712" s="42" t="s">
        <v>48</v>
      </c>
      <c r="E4712" s="42" t="s">
        <v>4</v>
      </c>
      <c r="F4712" s="42" t="s">
        <v>12</v>
      </c>
      <c r="G4712" s="43">
        <v>1</v>
      </c>
      <c r="H4712" s="193">
        <v>0</v>
      </c>
    </row>
    <row r="4713" spans="1:8" x14ac:dyDescent="0.25">
      <c r="A4713" s="25" t="str">
        <f t="shared" si="76"/>
        <v>Reg2007Placenta - C58FemaleMāori</v>
      </c>
      <c r="B4713" s="42" t="s">
        <v>2</v>
      </c>
      <c r="C4713" s="43">
        <v>2007</v>
      </c>
      <c r="D4713" s="42" t="s">
        <v>48</v>
      </c>
      <c r="E4713" s="42" t="s">
        <v>4</v>
      </c>
      <c r="F4713" s="42" t="s">
        <v>10</v>
      </c>
      <c r="G4713" s="43">
        <v>1</v>
      </c>
      <c r="H4713" s="193">
        <v>0.3</v>
      </c>
    </row>
    <row r="4714" spans="1:8" x14ac:dyDescent="0.25">
      <c r="A4714" s="25" t="str">
        <f t="shared" si="76"/>
        <v>Reg2007Placenta - C58FemaleNon-Māori</v>
      </c>
      <c r="B4714" s="42" t="s">
        <v>2</v>
      </c>
      <c r="C4714" s="43">
        <v>2007</v>
      </c>
      <c r="D4714" s="42" t="s">
        <v>48</v>
      </c>
      <c r="E4714" s="42" t="s">
        <v>4</v>
      </c>
      <c r="F4714" s="42" t="s">
        <v>11</v>
      </c>
      <c r="G4714" s="43">
        <v>0</v>
      </c>
      <c r="H4714" s="193">
        <v>0</v>
      </c>
    </row>
    <row r="4715" spans="1:8" x14ac:dyDescent="0.25">
      <c r="A4715" s="25" t="str">
        <f t="shared" si="76"/>
        <v>Reg2007Male genital organs - C60-C63MaleAllEth</v>
      </c>
      <c r="B4715" s="42" t="s">
        <v>2</v>
      </c>
      <c r="C4715" s="43">
        <v>2007</v>
      </c>
      <c r="D4715" s="42" t="s">
        <v>271</v>
      </c>
      <c r="E4715" s="42" t="s">
        <v>5</v>
      </c>
      <c r="F4715" s="42" t="s">
        <v>12</v>
      </c>
      <c r="G4715" s="43">
        <v>3118</v>
      </c>
      <c r="H4715" s="193">
        <v>114.5</v>
      </c>
    </row>
    <row r="4716" spans="1:8" x14ac:dyDescent="0.25">
      <c r="A4716" s="25" t="str">
        <f t="shared" si="76"/>
        <v>Reg2007Male genital organs - C60-C63MaleMāori</v>
      </c>
      <c r="B4716" s="42" t="s">
        <v>2</v>
      </c>
      <c r="C4716" s="43">
        <v>2007</v>
      </c>
      <c r="D4716" s="42" t="s">
        <v>271</v>
      </c>
      <c r="E4716" s="42" t="s">
        <v>5</v>
      </c>
      <c r="F4716" s="42" t="s">
        <v>10</v>
      </c>
      <c r="G4716" s="43">
        <v>192</v>
      </c>
      <c r="H4716" s="193">
        <v>107.8</v>
      </c>
    </row>
    <row r="4717" spans="1:8" x14ac:dyDescent="0.25">
      <c r="A4717" s="25" t="str">
        <f t="shared" si="76"/>
        <v>Reg2007Male genital organs - C60-C63MaleNon-Māori</v>
      </c>
      <c r="B4717" s="42" t="s">
        <v>2</v>
      </c>
      <c r="C4717" s="43">
        <v>2007</v>
      </c>
      <c r="D4717" s="42" t="s">
        <v>271</v>
      </c>
      <c r="E4717" s="42" t="s">
        <v>5</v>
      </c>
      <c r="F4717" s="42" t="s">
        <v>11</v>
      </c>
      <c r="G4717" s="43">
        <v>2926</v>
      </c>
      <c r="H4717" s="193">
        <v>114.5</v>
      </c>
    </row>
    <row r="4718" spans="1:8" x14ac:dyDescent="0.25">
      <c r="A4718" s="25" t="str">
        <f t="shared" si="76"/>
        <v>Reg2007Penis - C60MaleAllEth</v>
      </c>
      <c r="B4718" s="42" t="s">
        <v>2</v>
      </c>
      <c r="C4718" s="43">
        <v>2007</v>
      </c>
      <c r="D4718" s="42" t="s">
        <v>37</v>
      </c>
      <c r="E4718" s="42" t="s">
        <v>5</v>
      </c>
      <c r="F4718" s="42" t="s">
        <v>12</v>
      </c>
      <c r="G4718" s="43">
        <v>11</v>
      </c>
      <c r="H4718" s="193">
        <v>0.4</v>
      </c>
    </row>
    <row r="4719" spans="1:8" x14ac:dyDescent="0.25">
      <c r="A4719" s="25" t="str">
        <f t="shared" si="76"/>
        <v>Reg2007Penis - C60MaleMāori</v>
      </c>
      <c r="B4719" s="42" t="s">
        <v>2</v>
      </c>
      <c r="C4719" s="43">
        <v>2007</v>
      </c>
      <c r="D4719" s="42" t="s">
        <v>37</v>
      </c>
      <c r="E4719" s="42" t="s">
        <v>5</v>
      </c>
      <c r="F4719" s="42" t="s">
        <v>10</v>
      </c>
      <c r="G4719" s="43">
        <v>0</v>
      </c>
      <c r="H4719" s="193">
        <v>0</v>
      </c>
    </row>
    <row r="4720" spans="1:8" x14ac:dyDescent="0.25">
      <c r="A4720" s="25" t="str">
        <f t="shared" si="76"/>
        <v>Reg2007Penis - C60MaleNon-Māori</v>
      </c>
      <c r="B4720" s="42" t="s">
        <v>2</v>
      </c>
      <c r="C4720" s="43">
        <v>2007</v>
      </c>
      <c r="D4720" s="42" t="s">
        <v>37</v>
      </c>
      <c r="E4720" s="42" t="s">
        <v>5</v>
      </c>
      <c r="F4720" s="42" t="s">
        <v>11</v>
      </c>
      <c r="G4720" s="43">
        <v>11</v>
      </c>
      <c r="H4720" s="193">
        <v>0.4</v>
      </c>
    </row>
    <row r="4721" spans="1:8" x14ac:dyDescent="0.25">
      <c r="A4721" s="25" t="str">
        <f t="shared" si="76"/>
        <v>Reg2007Prostate - C61MaleAllEth</v>
      </c>
      <c r="B4721" s="42" t="s">
        <v>2</v>
      </c>
      <c r="C4721" s="43">
        <v>2007</v>
      </c>
      <c r="D4721" s="42" t="s">
        <v>38</v>
      </c>
      <c r="E4721" s="42" t="s">
        <v>5</v>
      </c>
      <c r="F4721" s="42" t="s">
        <v>12</v>
      </c>
      <c r="G4721" s="43">
        <v>2954</v>
      </c>
      <c r="H4721" s="193">
        <v>106.6</v>
      </c>
    </row>
    <row r="4722" spans="1:8" x14ac:dyDescent="0.25">
      <c r="A4722" s="25" t="str">
        <f t="shared" si="76"/>
        <v>Reg2007Prostate - C61MaleMāori</v>
      </c>
      <c r="B4722" s="42" t="s">
        <v>2</v>
      </c>
      <c r="C4722" s="43">
        <v>2007</v>
      </c>
      <c r="D4722" s="42" t="s">
        <v>38</v>
      </c>
      <c r="E4722" s="42" t="s">
        <v>5</v>
      </c>
      <c r="F4722" s="42" t="s">
        <v>10</v>
      </c>
      <c r="G4722" s="43">
        <v>151</v>
      </c>
      <c r="H4722" s="193">
        <v>93.3</v>
      </c>
    </row>
    <row r="4723" spans="1:8" x14ac:dyDescent="0.25">
      <c r="A4723" s="25" t="str">
        <f t="shared" si="76"/>
        <v>Reg2007Prostate - C61MaleNon-Māori</v>
      </c>
      <c r="B4723" s="42" t="s">
        <v>2</v>
      </c>
      <c r="C4723" s="43">
        <v>2007</v>
      </c>
      <c r="D4723" s="42" t="s">
        <v>38</v>
      </c>
      <c r="E4723" s="42" t="s">
        <v>5</v>
      </c>
      <c r="F4723" s="42" t="s">
        <v>11</v>
      </c>
      <c r="G4723" s="43">
        <v>2803</v>
      </c>
      <c r="H4723" s="193">
        <v>108</v>
      </c>
    </row>
    <row r="4724" spans="1:8" x14ac:dyDescent="0.25">
      <c r="A4724" s="25" t="str">
        <f t="shared" si="76"/>
        <v>Reg2007Urinary tract - C64-C68AllSexAllEth</v>
      </c>
      <c r="B4724" s="42" t="s">
        <v>2</v>
      </c>
      <c r="C4724" s="43">
        <v>2007</v>
      </c>
      <c r="D4724" s="42" t="s">
        <v>273</v>
      </c>
      <c r="E4724" s="42" t="s">
        <v>3</v>
      </c>
      <c r="F4724" s="42" t="s">
        <v>12</v>
      </c>
      <c r="G4724" s="43">
        <v>868</v>
      </c>
      <c r="H4724" s="193">
        <v>14.3</v>
      </c>
    </row>
    <row r="4725" spans="1:8" x14ac:dyDescent="0.25">
      <c r="A4725" s="25" t="str">
        <f t="shared" si="76"/>
        <v>Reg2007Urinary tract - C64-C68AllSexMāori</v>
      </c>
      <c r="B4725" s="42" t="s">
        <v>2</v>
      </c>
      <c r="C4725" s="43">
        <v>2007</v>
      </c>
      <c r="D4725" s="42" t="s">
        <v>273</v>
      </c>
      <c r="E4725" s="42" t="s">
        <v>3</v>
      </c>
      <c r="F4725" s="42" t="s">
        <v>10</v>
      </c>
      <c r="G4725" s="43">
        <v>55</v>
      </c>
      <c r="H4725" s="193">
        <v>13.6</v>
      </c>
    </row>
    <row r="4726" spans="1:8" x14ac:dyDescent="0.25">
      <c r="A4726" s="25" t="str">
        <f t="shared" si="76"/>
        <v>Reg2007Urinary tract - C64-C68AllSexNon-Māori</v>
      </c>
      <c r="B4726" s="42" t="s">
        <v>2</v>
      </c>
      <c r="C4726" s="43">
        <v>2007</v>
      </c>
      <c r="D4726" s="42" t="s">
        <v>273</v>
      </c>
      <c r="E4726" s="42" t="s">
        <v>3</v>
      </c>
      <c r="F4726" s="42" t="s">
        <v>11</v>
      </c>
      <c r="G4726" s="43">
        <v>813</v>
      </c>
      <c r="H4726" s="193">
        <v>14.3</v>
      </c>
    </row>
    <row r="4727" spans="1:8" x14ac:dyDescent="0.25">
      <c r="A4727" s="25" t="str">
        <f t="shared" si="76"/>
        <v>Reg2007Urinary tract - C64-C68FemaleAllEth</v>
      </c>
      <c r="B4727" s="42" t="s">
        <v>2</v>
      </c>
      <c r="C4727" s="43">
        <v>2007</v>
      </c>
      <c r="D4727" s="42" t="s">
        <v>273</v>
      </c>
      <c r="E4727" s="42" t="s">
        <v>4</v>
      </c>
      <c r="F4727" s="42" t="s">
        <v>12</v>
      </c>
      <c r="G4727" s="43">
        <v>270</v>
      </c>
      <c r="H4727" s="193">
        <v>8.1999999999999993</v>
      </c>
    </row>
    <row r="4728" spans="1:8" x14ac:dyDescent="0.25">
      <c r="A4728" s="25" t="str">
        <f t="shared" si="76"/>
        <v>Reg2007Urinary tract - C64-C68FemaleMāori</v>
      </c>
      <c r="B4728" s="42" t="s">
        <v>2</v>
      </c>
      <c r="C4728" s="43">
        <v>2007</v>
      </c>
      <c r="D4728" s="42" t="s">
        <v>273</v>
      </c>
      <c r="E4728" s="42" t="s">
        <v>4</v>
      </c>
      <c r="F4728" s="42" t="s">
        <v>10</v>
      </c>
      <c r="G4728" s="43">
        <v>19</v>
      </c>
      <c r="H4728" s="193">
        <v>8.1</v>
      </c>
    </row>
    <row r="4729" spans="1:8" x14ac:dyDescent="0.25">
      <c r="A4729" s="25" t="str">
        <f t="shared" si="76"/>
        <v>Reg2007Urinary tract - C64-C68FemaleNon-Māori</v>
      </c>
      <c r="B4729" s="42" t="s">
        <v>2</v>
      </c>
      <c r="C4729" s="43">
        <v>2007</v>
      </c>
      <c r="D4729" s="42" t="s">
        <v>273</v>
      </c>
      <c r="E4729" s="42" t="s">
        <v>4</v>
      </c>
      <c r="F4729" s="42" t="s">
        <v>11</v>
      </c>
      <c r="G4729" s="43">
        <v>251</v>
      </c>
      <c r="H4729" s="193">
        <v>8.1</v>
      </c>
    </row>
    <row r="4730" spans="1:8" x14ac:dyDescent="0.25">
      <c r="A4730" s="25" t="str">
        <f t="shared" si="76"/>
        <v>Reg2007Urinary tract - C64-C68MaleAllEth</v>
      </c>
      <c r="B4730" s="42" t="s">
        <v>2</v>
      </c>
      <c r="C4730" s="43">
        <v>2007</v>
      </c>
      <c r="D4730" s="42" t="s">
        <v>273</v>
      </c>
      <c r="E4730" s="42" t="s">
        <v>5</v>
      </c>
      <c r="F4730" s="42" t="s">
        <v>12</v>
      </c>
      <c r="G4730" s="43">
        <v>598</v>
      </c>
      <c r="H4730" s="193">
        <v>21.5</v>
      </c>
    </row>
    <row r="4731" spans="1:8" x14ac:dyDescent="0.25">
      <c r="A4731" s="25" t="str">
        <f t="shared" si="76"/>
        <v>Reg2007Urinary tract - C64-C68MaleMāori</v>
      </c>
      <c r="B4731" s="42" t="s">
        <v>2</v>
      </c>
      <c r="C4731" s="43">
        <v>2007</v>
      </c>
      <c r="D4731" s="42" t="s">
        <v>273</v>
      </c>
      <c r="E4731" s="42" t="s">
        <v>5</v>
      </c>
      <c r="F4731" s="42" t="s">
        <v>10</v>
      </c>
      <c r="G4731" s="43">
        <v>36</v>
      </c>
      <c r="H4731" s="193">
        <v>20.6</v>
      </c>
    </row>
    <row r="4732" spans="1:8" x14ac:dyDescent="0.25">
      <c r="A4732" s="25" t="str">
        <f t="shared" si="76"/>
        <v>Reg2007Urinary tract - C64-C68MaleNon-Māori</v>
      </c>
      <c r="B4732" s="42" t="s">
        <v>2</v>
      </c>
      <c r="C4732" s="43">
        <v>2007</v>
      </c>
      <c r="D4732" s="42" t="s">
        <v>273</v>
      </c>
      <c r="E4732" s="42" t="s">
        <v>5</v>
      </c>
      <c r="F4732" s="42" t="s">
        <v>11</v>
      </c>
      <c r="G4732" s="43">
        <v>562</v>
      </c>
      <c r="H4732" s="193">
        <v>21.6</v>
      </c>
    </row>
    <row r="4733" spans="1:8" x14ac:dyDescent="0.25">
      <c r="A4733" s="25" t="str">
        <f t="shared" si="76"/>
        <v>Reg2007Testis - C62MaleAllEth</v>
      </c>
      <c r="B4733" s="42" t="s">
        <v>2</v>
      </c>
      <c r="C4733" s="43">
        <v>2007</v>
      </c>
      <c r="D4733" s="42" t="s">
        <v>40</v>
      </c>
      <c r="E4733" s="42" t="s">
        <v>5</v>
      </c>
      <c r="F4733" s="42" t="s">
        <v>12</v>
      </c>
      <c r="G4733" s="43">
        <v>147</v>
      </c>
      <c r="H4733" s="193">
        <v>7.2</v>
      </c>
    </row>
    <row r="4734" spans="1:8" x14ac:dyDescent="0.25">
      <c r="A4734" s="25" t="str">
        <f t="shared" si="76"/>
        <v>Reg2007Testis - C62MaleMāori</v>
      </c>
      <c r="B4734" s="42" t="s">
        <v>2</v>
      </c>
      <c r="C4734" s="43">
        <v>2007</v>
      </c>
      <c r="D4734" s="42" t="s">
        <v>40</v>
      </c>
      <c r="E4734" s="42" t="s">
        <v>5</v>
      </c>
      <c r="F4734" s="42" t="s">
        <v>10</v>
      </c>
      <c r="G4734" s="43">
        <v>41</v>
      </c>
      <c r="H4734" s="193">
        <v>14.5</v>
      </c>
    </row>
    <row r="4735" spans="1:8" x14ac:dyDescent="0.25">
      <c r="A4735" s="25" t="str">
        <f t="shared" si="76"/>
        <v>Reg2007Testis - C62MaleNon-Māori</v>
      </c>
      <c r="B4735" s="42" t="s">
        <v>2</v>
      </c>
      <c r="C4735" s="43">
        <v>2007</v>
      </c>
      <c r="D4735" s="42" t="s">
        <v>40</v>
      </c>
      <c r="E4735" s="42" t="s">
        <v>5</v>
      </c>
      <c r="F4735" s="42" t="s">
        <v>11</v>
      </c>
      <c r="G4735" s="43">
        <v>106</v>
      </c>
      <c r="H4735" s="193">
        <v>5.8</v>
      </c>
    </row>
    <row r="4736" spans="1:8" x14ac:dyDescent="0.25">
      <c r="A4736" s="25" t="str">
        <f t="shared" si="76"/>
        <v>Reg2007Other male genital organs - C63MaleAllEth</v>
      </c>
      <c r="B4736" s="42" t="s">
        <v>2</v>
      </c>
      <c r="C4736" s="43">
        <v>2007</v>
      </c>
      <c r="D4736" s="42" t="s">
        <v>272</v>
      </c>
      <c r="E4736" s="42" t="s">
        <v>5</v>
      </c>
      <c r="F4736" s="42" t="s">
        <v>12</v>
      </c>
      <c r="G4736" s="43">
        <v>6</v>
      </c>
      <c r="H4736" s="193">
        <v>0.2</v>
      </c>
    </row>
    <row r="4737" spans="1:8" x14ac:dyDescent="0.25">
      <c r="A4737" s="25" t="str">
        <f t="shared" si="76"/>
        <v>Reg2007Other male genital organs - C63MaleMāori</v>
      </c>
      <c r="B4737" s="42" t="s">
        <v>2</v>
      </c>
      <c r="C4737" s="43">
        <v>2007</v>
      </c>
      <c r="D4737" s="42" t="s">
        <v>272</v>
      </c>
      <c r="E4737" s="42" t="s">
        <v>5</v>
      </c>
      <c r="F4737" s="42" t="s">
        <v>10</v>
      </c>
      <c r="G4737" s="43">
        <v>0</v>
      </c>
      <c r="H4737" s="193">
        <v>0</v>
      </c>
    </row>
    <row r="4738" spans="1:8" x14ac:dyDescent="0.25">
      <c r="A4738" s="25" t="str">
        <f t="shared" si="76"/>
        <v>Reg2007Other male genital organs - C63MaleNon-Māori</v>
      </c>
      <c r="B4738" s="42" t="s">
        <v>2</v>
      </c>
      <c r="C4738" s="43">
        <v>2007</v>
      </c>
      <c r="D4738" s="42" t="s">
        <v>272</v>
      </c>
      <c r="E4738" s="42" t="s">
        <v>5</v>
      </c>
      <c r="F4738" s="42" t="s">
        <v>11</v>
      </c>
      <c r="G4738" s="43">
        <v>6</v>
      </c>
      <c r="H4738" s="193">
        <v>0.3</v>
      </c>
    </row>
    <row r="4739" spans="1:8" x14ac:dyDescent="0.25">
      <c r="A4739" s="25" t="str">
        <f t="shared" si="76"/>
        <v>Reg2007Kidney - C64AllSexAllEth</v>
      </c>
      <c r="B4739" s="42" t="s">
        <v>2</v>
      </c>
      <c r="C4739" s="43">
        <v>2007</v>
      </c>
      <c r="D4739" s="42" t="s">
        <v>274</v>
      </c>
      <c r="E4739" s="42" t="s">
        <v>3</v>
      </c>
      <c r="F4739" s="42" t="s">
        <v>12</v>
      </c>
      <c r="G4739" s="43">
        <v>447</v>
      </c>
      <c r="H4739" s="193">
        <v>7.8</v>
      </c>
    </row>
    <row r="4740" spans="1:8" x14ac:dyDescent="0.25">
      <c r="A4740" s="25" t="str">
        <f t="shared" si="76"/>
        <v>Reg2007Kidney - C64AllSexMāori</v>
      </c>
      <c r="B4740" s="42" t="s">
        <v>2</v>
      </c>
      <c r="C4740" s="43">
        <v>2007</v>
      </c>
      <c r="D4740" s="42" t="s">
        <v>274</v>
      </c>
      <c r="E4740" s="42" t="s">
        <v>3</v>
      </c>
      <c r="F4740" s="42" t="s">
        <v>10</v>
      </c>
      <c r="G4740" s="43">
        <v>35</v>
      </c>
      <c r="H4740" s="193">
        <v>7.4</v>
      </c>
    </row>
    <row r="4741" spans="1:8" x14ac:dyDescent="0.25">
      <c r="A4741" s="25" t="str">
        <f t="shared" si="76"/>
        <v>Reg2007Kidney - C64AllSexNon-Māori</v>
      </c>
      <c r="B4741" s="42" t="s">
        <v>2</v>
      </c>
      <c r="C4741" s="43">
        <v>2007</v>
      </c>
      <c r="D4741" s="42" t="s">
        <v>274</v>
      </c>
      <c r="E4741" s="42" t="s">
        <v>3</v>
      </c>
      <c r="F4741" s="42" t="s">
        <v>11</v>
      </c>
      <c r="G4741" s="43">
        <v>412</v>
      </c>
      <c r="H4741" s="193">
        <v>7.8</v>
      </c>
    </row>
    <row r="4742" spans="1:8" x14ac:dyDescent="0.25">
      <c r="A4742" s="25" t="str">
        <f t="shared" si="76"/>
        <v>Reg2007Kidney - C64FemaleAllEth</v>
      </c>
      <c r="B4742" s="42" t="s">
        <v>2</v>
      </c>
      <c r="C4742" s="43">
        <v>2007</v>
      </c>
      <c r="D4742" s="42" t="s">
        <v>274</v>
      </c>
      <c r="E4742" s="42" t="s">
        <v>4</v>
      </c>
      <c r="F4742" s="42" t="s">
        <v>12</v>
      </c>
      <c r="G4742" s="43">
        <v>153</v>
      </c>
      <c r="H4742" s="193">
        <v>5</v>
      </c>
    </row>
    <row r="4743" spans="1:8" x14ac:dyDescent="0.25">
      <c r="A4743" s="25" t="str">
        <f t="shared" si="76"/>
        <v>Reg2007Kidney - C64FemaleMāori</v>
      </c>
      <c r="B4743" s="42" t="s">
        <v>2</v>
      </c>
      <c r="C4743" s="43">
        <v>2007</v>
      </c>
      <c r="D4743" s="42" t="s">
        <v>274</v>
      </c>
      <c r="E4743" s="42" t="s">
        <v>4</v>
      </c>
      <c r="F4743" s="42" t="s">
        <v>10</v>
      </c>
      <c r="G4743" s="43">
        <v>11</v>
      </c>
      <c r="H4743" s="193">
        <v>4.0999999999999996</v>
      </c>
    </row>
    <row r="4744" spans="1:8" x14ac:dyDescent="0.25">
      <c r="A4744" s="25" t="str">
        <f t="shared" si="76"/>
        <v>Reg2007Kidney - C64FemaleNon-Māori</v>
      </c>
      <c r="B4744" s="42" t="s">
        <v>2</v>
      </c>
      <c r="C4744" s="43">
        <v>2007</v>
      </c>
      <c r="D4744" s="42" t="s">
        <v>274</v>
      </c>
      <c r="E4744" s="42" t="s">
        <v>4</v>
      </c>
      <c r="F4744" s="42" t="s">
        <v>11</v>
      </c>
      <c r="G4744" s="43">
        <v>142</v>
      </c>
      <c r="H4744" s="193">
        <v>4.9000000000000004</v>
      </c>
    </row>
    <row r="4745" spans="1:8" x14ac:dyDescent="0.25">
      <c r="A4745" s="25" t="str">
        <f t="shared" si="76"/>
        <v>Reg2007Kidney - C64MaleAllEth</v>
      </c>
      <c r="B4745" s="42" t="s">
        <v>2</v>
      </c>
      <c r="C4745" s="43">
        <v>2007</v>
      </c>
      <c r="D4745" s="42" t="s">
        <v>274</v>
      </c>
      <c r="E4745" s="42" t="s">
        <v>5</v>
      </c>
      <c r="F4745" s="42" t="s">
        <v>12</v>
      </c>
      <c r="G4745" s="43">
        <v>294</v>
      </c>
      <c r="H4745" s="193">
        <v>11</v>
      </c>
    </row>
    <row r="4746" spans="1:8" x14ac:dyDescent="0.25">
      <c r="A4746" s="25" t="str">
        <f t="shared" si="76"/>
        <v>Reg2007Kidney - C64MaleMāori</v>
      </c>
      <c r="B4746" s="42" t="s">
        <v>2</v>
      </c>
      <c r="C4746" s="43">
        <v>2007</v>
      </c>
      <c r="D4746" s="42" t="s">
        <v>274</v>
      </c>
      <c r="E4746" s="42" t="s">
        <v>5</v>
      </c>
      <c r="F4746" s="42" t="s">
        <v>10</v>
      </c>
      <c r="G4746" s="43">
        <v>24</v>
      </c>
      <c r="H4746" s="193">
        <v>11.2</v>
      </c>
    </row>
    <row r="4747" spans="1:8" x14ac:dyDescent="0.25">
      <c r="A4747" s="25" t="str">
        <f t="shared" si="76"/>
        <v>Reg2007Kidney - C64MaleNon-Māori</v>
      </c>
      <c r="B4747" s="42" t="s">
        <v>2</v>
      </c>
      <c r="C4747" s="43">
        <v>2007</v>
      </c>
      <c r="D4747" s="42" t="s">
        <v>274</v>
      </c>
      <c r="E4747" s="42" t="s">
        <v>5</v>
      </c>
      <c r="F4747" s="42" t="s">
        <v>11</v>
      </c>
      <c r="G4747" s="43">
        <v>270</v>
      </c>
      <c r="H4747" s="193">
        <v>10.9</v>
      </c>
    </row>
    <row r="4748" spans="1:8" x14ac:dyDescent="0.25">
      <c r="A4748" s="25" t="str">
        <f t="shared" si="76"/>
        <v>Reg2007Renal pelvis - C65AllSexAllEth</v>
      </c>
      <c r="B4748" s="42" t="s">
        <v>2</v>
      </c>
      <c r="C4748" s="43">
        <v>2007</v>
      </c>
      <c r="D4748" s="42" t="s">
        <v>275</v>
      </c>
      <c r="E4748" s="42" t="s">
        <v>3</v>
      </c>
      <c r="F4748" s="42" t="s">
        <v>12</v>
      </c>
      <c r="G4748" s="43">
        <v>30</v>
      </c>
      <c r="H4748" s="193">
        <v>0.5</v>
      </c>
    </row>
    <row r="4749" spans="1:8" x14ac:dyDescent="0.25">
      <c r="A4749" s="25" t="str">
        <f t="shared" si="76"/>
        <v>Reg2007Renal pelvis - C65AllSexMāori</v>
      </c>
      <c r="B4749" s="42" t="s">
        <v>2</v>
      </c>
      <c r="C4749" s="43">
        <v>2007</v>
      </c>
      <c r="D4749" s="42" t="s">
        <v>275</v>
      </c>
      <c r="E4749" s="42" t="s">
        <v>3</v>
      </c>
      <c r="F4749" s="42" t="s">
        <v>10</v>
      </c>
      <c r="G4749" s="43">
        <v>1</v>
      </c>
      <c r="H4749" s="193">
        <v>0.2</v>
      </c>
    </row>
    <row r="4750" spans="1:8" x14ac:dyDescent="0.25">
      <c r="A4750" s="25" t="str">
        <f t="shared" si="76"/>
        <v>Reg2007Renal pelvis - C65AllSexNon-Māori</v>
      </c>
      <c r="B4750" s="42" t="s">
        <v>2</v>
      </c>
      <c r="C4750" s="43">
        <v>2007</v>
      </c>
      <c r="D4750" s="42" t="s">
        <v>275</v>
      </c>
      <c r="E4750" s="42" t="s">
        <v>3</v>
      </c>
      <c r="F4750" s="42" t="s">
        <v>11</v>
      </c>
      <c r="G4750" s="43">
        <v>29</v>
      </c>
      <c r="H4750" s="193">
        <v>0.5</v>
      </c>
    </row>
    <row r="4751" spans="1:8" x14ac:dyDescent="0.25">
      <c r="A4751" s="25" t="str">
        <f t="shared" si="76"/>
        <v>Reg2007Renal pelvis - C65FemaleAllEth</v>
      </c>
      <c r="B4751" s="42" t="s">
        <v>2</v>
      </c>
      <c r="C4751" s="43">
        <v>2007</v>
      </c>
      <c r="D4751" s="42" t="s">
        <v>275</v>
      </c>
      <c r="E4751" s="42" t="s">
        <v>4</v>
      </c>
      <c r="F4751" s="42" t="s">
        <v>12</v>
      </c>
      <c r="G4751" s="43">
        <v>12</v>
      </c>
      <c r="H4751" s="193">
        <v>0.4</v>
      </c>
    </row>
    <row r="4752" spans="1:8" x14ac:dyDescent="0.25">
      <c r="A4752" s="25" t="str">
        <f t="shared" si="76"/>
        <v>Reg2007Renal pelvis - C65FemaleMāori</v>
      </c>
      <c r="B4752" s="42" t="s">
        <v>2</v>
      </c>
      <c r="C4752" s="43">
        <v>2007</v>
      </c>
      <c r="D4752" s="42" t="s">
        <v>275</v>
      </c>
      <c r="E4752" s="42" t="s">
        <v>4</v>
      </c>
      <c r="F4752" s="42" t="s">
        <v>10</v>
      </c>
      <c r="G4752" s="43">
        <v>1</v>
      </c>
      <c r="H4752" s="193">
        <v>0.4</v>
      </c>
    </row>
    <row r="4753" spans="1:8" x14ac:dyDescent="0.25">
      <c r="A4753" s="25" t="str">
        <f t="shared" si="76"/>
        <v>Reg2007Renal pelvis - C65FemaleNon-Māori</v>
      </c>
      <c r="B4753" s="42" t="s">
        <v>2</v>
      </c>
      <c r="C4753" s="43">
        <v>2007</v>
      </c>
      <c r="D4753" s="42" t="s">
        <v>275</v>
      </c>
      <c r="E4753" s="42" t="s">
        <v>4</v>
      </c>
      <c r="F4753" s="42" t="s">
        <v>11</v>
      </c>
      <c r="G4753" s="43">
        <v>11</v>
      </c>
      <c r="H4753" s="193">
        <v>0.4</v>
      </c>
    </row>
    <row r="4754" spans="1:8" x14ac:dyDescent="0.25">
      <c r="A4754" s="25" t="str">
        <f t="shared" si="76"/>
        <v>Reg2007Renal pelvis - C65MaleAllEth</v>
      </c>
      <c r="B4754" s="42" t="s">
        <v>2</v>
      </c>
      <c r="C4754" s="43">
        <v>2007</v>
      </c>
      <c r="D4754" s="42" t="s">
        <v>275</v>
      </c>
      <c r="E4754" s="42" t="s">
        <v>5</v>
      </c>
      <c r="F4754" s="42" t="s">
        <v>12</v>
      </c>
      <c r="G4754" s="43">
        <v>18</v>
      </c>
      <c r="H4754" s="193">
        <v>0.6</v>
      </c>
    </row>
    <row r="4755" spans="1:8" x14ac:dyDescent="0.25">
      <c r="A4755" s="25" t="str">
        <f t="shared" si="76"/>
        <v>Reg2007Renal pelvis - C65MaleMāori</v>
      </c>
      <c r="B4755" s="42" t="s">
        <v>2</v>
      </c>
      <c r="C4755" s="43">
        <v>2007</v>
      </c>
      <c r="D4755" s="42" t="s">
        <v>275</v>
      </c>
      <c r="E4755" s="42" t="s">
        <v>5</v>
      </c>
      <c r="F4755" s="42" t="s">
        <v>10</v>
      </c>
      <c r="G4755" s="43">
        <v>0</v>
      </c>
      <c r="H4755" s="193">
        <v>0</v>
      </c>
    </row>
    <row r="4756" spans="1:8" x14ac:dyDescent="0.25">
      <c r="A4756" s="25" t="str">
        <f t="shared" si="76"/>
        <v>Reg2007Renal pelvis - C65MaleNon-Māori</v>
      </c>
      <c r="B4756" s="42" t="s">
        <v>2</v>
      </c>
      <c r="C4756" s="43">
        <v>2007</v>
      </c>
      <c r="D4756" s="42" t="s">
        <v>275</v>
      </c>
      <c r="E4756" s="42" t="s">
        <v>5</v>
      </c>
      <c r="F4756" s="42" t="s">
        <v>11</v>
      </c>
      <c r="G4756" s="43">
        <v>18</v>
      </c>
      <c r="H4756" s="193">
        <v>0.7</v>
      </c>
    </row>
    <row r="4757" spans="1:8" x14ac:dyDescent="0.25">
      <c r="A4757" s="25" t="str">
        <f t="shared" si="76"/>
        <v>Reg2007Ureter - C66AllSexAllEth</v>
      </c>
      <c r="B4757" s="42" t="s">
        <v>2</v>
      </c>
      <c r="C4757" s="43">
        <v>2007</v>
      </c>
      <c r="D4757" s="42" t="s">
        <v>43</v>
      </c>
      <c r="E4757" s="42" t="s">
        <v>3</v>
      </c>
      <c r="F4757" s="42" t="s">
        <v>12</v>
      </c>
      <c r="G4757" s="43">
        <v>13</v>
      </c>
      <c r="H4757" s="193">
        <v>0.2</v>
      </c>
    </row>
    <row r="4758" spans="1:8" x14ac:dyDescent="0.25">
      <c r="A4758" s="25" t="str">
        <f t="shared" si="76"/>
        <v>Reg2007Ureter - C66AllSexMāori</v>
      </c>
      <c r="B4758" s="42" t="s">
        <v>2</v>
      </c>
      <c r="C4758" s="43">
        <v>2007</v>
      </c>
      <c r="D4758" s="42" t="s">
        <v>43</v>
      </c>
      <c r="E4758" s="42" t="s">
        <v>3</v>
      </c>
      <c r="F4758" s="42" t="s">
        <v>10</v>
      </c>
      <c r="G4758" s="43">
        <v>0</v>
      </c>
      <c r="H4758" s="193">
        <v>0</v>
      </c>
    </row>
    <row r="4759" spans="1:8" x14ac:dyDescent="0.25">
      <c r="A4759" s="25" t="str">
        <f t="shared" si="76"/>
        <v>Reg2007Ureter - C66AllSexNon-Māori</v>
      </c>
      <c r="B4759" s="42" t="s">
        <v>2</v>
      </c>
      <c r="C4759" s="43">
        <v>2007</v>
      </c>
      <c r="D4759" s="42" t="s">
        <v>43</v>
      </c>
      <c r="E4759" s="42" t="s">
        <v>3</v>
      </c>
      <c r="F4759" s="42" t="s">
        <v>11</v>
      </c>
      <c r="G4759" s="43">
        <v>13</v>
      </c>
      <c r="H4759" s="193">
        <v>0.2</v>
      </c>
    </row>
    <row r="4760" spans="1:8" x14ac:dyDescent="0.25">
      <c r="A4760" s="25" t="str">
        <f t="shared" si="76"/>
        <v>Reg2007Ureter - C66FemaleAllEth</v>
      </c>
      <c r="B4760" s="42" t="s">
        <v>2</v>
      </c>
      <c r="C4760" s="43">
        <v>2007</v>
      </c>
      <c r="D4760" s="42" t="s">
        <v>43</v>
      </c>
      <c r="E4760" s="42" t="s">
        <v>4</v>
      </c>
      <c r="F4760" s="42" t="s">
        <v>12</v>
      </c>
      <c r="G4760" s="43">
        <v>4</v>
      </c>
      <c r="H4760" s="193">
        <v>0.1</v>
      </c>
    </row>
    <row r="4761" spans="1:8" x14ac:dyDescent="0.25">
      <c r="A4761" s="25" t="str">
        <f t="shared" si="76"/>
        <v>Reg2007Ureter - C66FemaleMāori</v>
      </c>
      <c r="B4761" s="42" t="s">
        <v>2</v>
      </c>
      <c r="C4761" s="43">
        <v>2007</v>
      </c>
      <c r="D4761" s="42" t="s">
        <v>43</v>
      </c>
      <c r="E4761" s="42" t="s">
        <v>4</v>
      </c>
      <c r="F4761" s="42" t="s">
        <v>10</v>
      </c>
      <c r="G4761" s="43">
        <v>0</v>
      </c>
      <c r="H4761" s="193">
        <v>0</v>
      </c>
    </row>
    <row r="4762" spans="1:8" x14ac:dyDescent="0.25">
      <c r="A4762" s="25" t="str">
        <f t="shared" si="76"/>
        <v>Reg2007Ureter - C66FemaleNon-Māori</v>
      </c>
      <c r="B4762" s="42" t="s">
        <v>2</v>
      </c>
      <c r="C4762" s="43">
        <v>2007</v>
      </c>
      <c r="D4762" s="42" t="s">
        <v>43</v>
      </c>
      <c r="E4762" s="42" t="s">
        <v>4</v>
      </c>
      <c r="F4762" s="42" t="s">
        <v>11</v>
      </c>
      <c r="G4762" s="43">
        <v>4</v>
      </c>
      <c r="H4762" s="193">
        <v>0.1</v>
      </c>
    </row>
    <row r="4763" spans="1:8" x14ac:dyDescent="0.25">
      <c r="A4763" s="25" t="str">
        <f t="shared" si="76"/>
        <v>Reg2007Ureter - C66MaleAllEth</v>
      </c>
      <c r="B4763" s="42" t="s">
        <v>2</v>
      </c>
      <c r="C4763" s="43">
        <v>2007</v>
      </c>
      <c r="D4763" s="42" t="s">
        <v>43</v>
      </c>
      <c r="E4763" s="42" t="s">
        <v>5</v>
      </c>
      <c r="F4763" s="42" t="s">
        <v>12</v>
      </c>
      <c r="G4763" s="43">
        <v>9</v>
      </c>
      <c r="H4763" s="193">
        <v>0.3</v>
      </c>
    </row>
    <row r="4764" spans="1:8" x14ac:dyDescent="0.25">
      <c r="A4764" s="25" t="str">
        <f t="shared" si="76"/>
        <v>Reg2007Ureter - C66MaleMāori</v>
      </c>
      <c r="B4764" s="42" t="s">
        <v>2</v>
      </c>
      <c r="C4764" s="43">
        <v>2007</v>
      </c>
      <c r="D4764" s="42" t="s">
        <v>43</v>
      </c>
      <c r="E4764" s="42" t="s">
        <v>5</v>
      </c>
      <c r="F4764" s="42" t="s">
        <v>10</v>
      </c>
      <c r="G4764" s="43">
        <v>0</v>
      </c>
      <c r="H4764" s="193">
        <v>0</v>
      </c>
    </row>
    <row r="4765" spans="1:8" x14ac:dyDescent="0.25">
      <c r="A4765" s="25" t="str">
        <f t="shared" si="76"/>
        <v>Reg2007Ureter - C66MaleNon-Māori</v>
      </c>
      <c r="B4765" s="42" t="s">
        <v>2</v>
      </c>
      <c r="C4765" s="43">
        <v>2007</v>
      </c>
      <c r="D4765" s="42" t="s">
        <v>43</v>
      </c>
      <c r="E4765" s="42" t="s">
        <v>5</v>
      </c>
      <c r="F4765" s="42" t="s">
        <v>11</v>
      </c>
      <c r="G4765" s="43">
        <v>9</v>
      </c>
      <c r="H4765" s="193">
        <v>0.3</v>
      </c>
    </row>
    <row r="4766" spans="1:8" x14ac:dyDescent="0.25">
      <c r="A4766" s="25" t="str">
        <f t="shared" si="76"/>
        <v>Reg2007Eye, brain and other parts of central nervous system - C69-C72AllSexAllEth</v>
      </c>
      <c r="B4766" s="42" t="s">
        <v>2</v>
      </c>
      <c r="C4766" s="43">
        <v>2007</v>
      </c>
      <c r="D4766" s="42" t="s">
        <v>277</v>
      </c>
      <c r="E4766" s="42" t="s">
        <v>3</v>
      </c>
      <c r="F4766" s="42" t="s">
        <v>12</v>
      </c>
      <c r="G4766" s="43">
        <v>336</v>
      </c>
      <c r="H4766" s="193">
        <v>6.5</v>
      </c>
    </row>
    <row r="4767" spans="1:8" x14ac:dyDescent="0.25">
      <c r="A4767" s="25" t="str">
        <f t="shared" si="76"/>
        <v>Reg2007Eye, brain and other parts of central nervous system - C69-C72AllSexMāori</v>
      </c>
      <c r="B4767" s="42" t="s">
        <v>2</v>
      </c>
      <c r="C4767" s="43">
        <v>2007</v>
      </c>
      <c r="D4767" s="42" t="s">
        <v>277</v>
      </c>
      <c r="E4767" s="42" t="s">
        <v>3</v>
      </c>
      <c r="F4767" s="42" t="s">
        <v>10</v>
      </c>
      <c r="G4767" s="43">
        <v>27</v>
      </c>
      <c r="H4767" s="193">
        <v>4.9000000000000004</v>
      </c>
    </row>
    <row r="4768" spans="1:8" x14ac:dyDescent="0.25">
      <c r="A4768" s="25" t="str">
        <f t="shared" si="76"/>
        <v>Reg2007Eye, brain and other parts of central nervous system - C69-C72AllSexNon-Māori</v>
      </c>
      <c r="B4768" s="42" t="s">
        <v>2</v>
      </c>
      <c r="C4768" s="43">
        <v>2007</v>
      </c>
      <c r="D4768" s="42" t="s">
        <v>277</v>
      </c>
      <c r="E4768" s="42" t="s">
        <v>3</v>
      </c>
      <c r="F4768" s="42" t="s">
        <v>11</v>
      </c>
      <c r="G4768" s="43">
        <v>309</v>
      </c>
      <c r="H4768" s="193">
        <v>6.6</v>
      </c>
    </row>
    <row r="4769" spans="1:8" x14ac:dyDescent="0.25">
      <c r="A4769" s="25" t="str">
        <f t="shared" si="76"/>
        <v>Reg2007Eye, brain and other parts of central nervous system - C69-C72FemaleAllEth</v>
      </c>
      <c r="B4769" s="42" t="s">
        <v>2</v>
      </c>
      <c r="C4769" s="43">
        <v>2007</v>
      </c>
      <c r="D4769" s="42" t="s">
        <v>277</v>
      </c>
      <c r="E4769" s="42" t="s">
        <v>4</v>
      </c>
      <c r="F4769" s="42" t="s">
        <v>12</v>
      </c>
      <c r="G4769" s="43">
        <v>166</v>
      </c>
      <c r="H4769" s="193">
        <v>6.3</v>
      </c>
    </row>
    <row r="4770" spans="1:8" x14ac:dyDescent="0.25">
      <c r="A4770" s="25" t="str">
        <f t="shared" si="76"/>
        <v>Reg2007Eye, brain and other parts of central nervous system - C69-C72FemaleMāori</v>
      </c>
      <c r="B4770" s="42" t="s">
        <v>2</v>
      </c>
      <c r="C4770" s="43">
        <v>2007</v>
      </c>
      <c r="D4770" s="42" t="s">
        <v>277</v>
      </c>
      <c r="E4770" s="42" t="s">
        <v>4</v>
      </c>
      <c r="F4770" s="42" t="s">
        <v>10</v>
      </c>
      <c r="G4770" s="43">
        <v>12</v>
      </c>
      <c r="H4770" s="193">
        <v>3.8</v>
      </c>
    </row>
    <row r="4771" spans="1:8" x14ac:dyDescent="0.25">
      <c r="A4771" s="25" t="str">
        <f t="shared" si="76"/>
        <v>Reg2007Eye, brain and other parts of central nervous system - C69-C72FemaleNon-Māori</v>
      </c>
      <c r="B4771" s="42" t="s">
        <v>2</v>
      </c>
      <c r="C4771" s="43">
        <v>2007</v>
      </c>
      <c r="D4771" s="42" t="s">
        <v>277</v>
      </c>
      <c r="E4771" s="42" t="s">
        <v>4</v>
      </c>
      <c r="F4771" s="42" t="s">
        <v>11</v>
      </c>
      <c r="G4771" s="43">
        <v>154</v>
      </c>
      <c r="H4771" s="193">
        <v>6.5</v>
      </c>
    </row>
    <row r="4772" spans="1:8" x14ac:dyDescent="0.25">
      <c r="A4772" s="25" t="str">
        <f t="shared" si="76"/>
        <v>Reg2007Eye, brain and other parts of central nervous system - C69-C72MaleAllEth</v>
      </c>
      <c r="B4772" s="42" t="s">
        <v>2</v>
      </c>
      <c r="C4772" s="43">
        <v>2007</v>
      </c>
      <c r="D4772" s="42" t="s">
        <v>277</v>
      </c>
      <c r="E4772" s="42" t="s">
        <v>5</v>
      </c>
      <c r="F4772" s="42" t="s">
        <v>12</v>
      </c>
      <c r="G4772" s="43">
        <v>170</v>
      </c>
      <c r="H4772" s="193">
        <v>6.8</v>
      </c>
    </row>
    <row r="4773" spans="1:8" x14ac:dyDescent="0.25">
      <c r="A4773" s="25" t="str">
        <f t="shared" si="76"/>
        <v>Reg2007Eye, brain and other parts of central nervous system - C69-C72MaleMāori</v>
      </c>
      <c r="B4773" s="42" t="s">
        <v>2</v>
      </c>
      <c r="C4773" s="43">
        <v>2007</v>
      </c>
      <c r="D4773" s="42" t="s">
        <v>277</v>
      </c>
      <c r="E4773" s="42" t="s">
        <v>5</v>
      </c>
      <c r="F4773" s="42" t="s">
        <v>10</v>
      </c>
      <c r="G4773" s="43">
        <v>15</v>
      </c>
      <c r="H4773" s="193">
        <v>6.5</v>
      </c>
    </row>
    <row r="4774" spans="1:8" x14ac:dyDescent="0.25">
      <c r="A4774" s="25" t="str">
        <f t="shared" si="76"/>
        <v>Reg2007Eye, brain and other parts of central nervous system - C69-C72MaleNon-Māori</v>
      </c>
      <c r="B4774" s="42" t="s">
        <v>2</v>
      </c>
      <c r="C4774" s="43">
        <v>2007</v>
      </c>
      <c r="D4774" s="42" t="s">
        <v>277</v>
      </c>
      <c r="E4774" s="42" t="s">
        <v>5</v>
      </c>
      <c r="F4774" s="42" t="s">
        <v>11</v>
      </c>
      <c r="G4774" s="43">
        <v>155</v>
      </c>
      <c r="H4774" s="193">
        <v>6.8</v>
      </c>
    </row>
    <row r="4775" spans="1:8" x14ac:dyDescent="0.25">
      <c r="A4775" s="25" t="str">
        <f t="shared" ref="A4775:A4838" si="77">B4775&amp;C4775&amp;D4775&amp;E4775&amp;F4775</f>
        <v>Reg2007Bladder - C67AllSexAllEth</v>
      </c>
      <c r="B4775" s="42" t="s">
        <v>2</v>
      </c>
      <c r="C4775" s="43">
        <v>2007</v>
      </c>
      <c r="D4775" s="42" t="s">
        <v>19</v>
      </c>
      <c r="E4775" s="42" t="s">
        <v>3</v>
      </c>
      <c r="F4775" s="42" t="s">
        <v>12</v>
      </c>
      <c r="G4775" s="43">
        <v>369</v>
      </c>
      <c r="H4775" s="193">
        <v>5.7</v>
      </c>
    </row>
    <row r="4776" spans="1:8" x14ac:dyDescent="0.25">
      <c r="A4776" s="25" t="str">
        <f t="shared" si="77"/>
        <v>Reg2007Bladder - C67AllSexMāori</v>
      </c>
      <c r="B4776" s="42" t="s">
        <v>2</v>
      </c>
      <c r="C4776" s="43">
        <v>2007</v>
      </c>
      <c r="D4776" s="42" t="s">
        <v>19</v>
      </c>
      <c r="E4776" s="42" t="s">
        <v>3</v>
      </c>
      <c r="F4776" s="42" t="s">
        <v>10</v>
      </c>
      <c r="G4776" s="43">
        <v>18</v>
      </c>
      <c r="H4776" s="193">
        <v>5.7</v>
      </c>
    </row>
    <row r="4777" spans="1:8" x14ac:dyDescent="0.25">
      <c r="A4777" s="25" t="str">
        <f t="shared" si="77"/>
        <v>Reg2007Bladder - C67AllSexNon-Māori</v>
      </c>
      <c r="B4777" s="42" t="s">
        <v>2</v>
      </c>
      <c r="C4777" s="43">
        <v>2007</v>
      </c>
      <c r="D4777" s="42" t="s">
        <v>19</v>
      </c>
      <c r="E4777" s="42" t="s">
        <v>3</v>
      </c>
      <c r="F4777" s="42" t="s">
        <v>11</v>
      </c>
      <c r="G4777" s="43">
        <v>351</v>
      </c>
      <c r="H4777" s="193">
        <v>5.7</v>
      </c>
    </row>
    <row r="4778" spans="1:8" x14ac:dyDescent="0.25">
      <c r="A4778" s="25" t="str">
        <f t="shared" si="77"/>
        <v>Reg2007Bladder - C67FemaleAllEth</v>
      </c>
      <c r="B4778" s="42" t="s">
        <v>2</v>
      </c>
      <c r="C4778" s="43">
        <v>2007</v>
      </c>
      <c r="D4778" s="42" t="s">
        <v>19</v>
      </c>
      <c r="E4778" s="42" t="s">
        <v>4</v>
      </c>
      <c r="F4778" s="42" t="s">
        <v>12</v>
      </c>
      <c r="G4778" s="43">
        <v>97</v>
      </c>
      <c r="H4778" s="193">
        <v>2.7</v>
      </c>
    </row>
    <row r="4779" spans="1:8" x14ac:dyDescent="0.25">
      <c r="A4779" s="25" t="str">
        <f t="shared" si="77"/>
        <v>Reg2007Bladder - C67FemaleMāori</v>
      </c>
      <c r="B4779" s="42" t="s">
        <v>2</v>
      </c>
      <c r="C4779" s="43">
        <v>2007</v>
      </c>
      <c r="D4779" s="42" t="s">
        <v>19</v>
      </c>
      <c r="E4779" s="42" t="s">
        <v>4</v>
      </c>
      <c r="F4779" s="42" t="s">
        <v>10</v>
      </c>
      <c r="G4779" s="43">
        <v>6</v>
      </c>
      <c r="H4779" s="193">
        <v>3</v>
      </c>
    </row>
    <row r="4780" spans="1:8" x14ac:dyDescent="0.25">
      <c r="A4780" s="25" t="str">
        <f t="shared" si="77"/>
        <v>Reg2007Bladder - C67FemaleNon-Māori</v>
      </c>
      <c r="B4780" s="42" t="s">
        <v>2</v>
      </c>
      <c r="C4780" s="43">
        <v>2007</v>
      </c>
      <c r="D4780" s="42" t="s">
        <v>19</v>
      </c>
      <c r="E4780" s="42" t="s">
        <v>4</v>
      </c>
      <c r="F4780" s="42" t="s">
        <v>11</v>
      </c>
      <c r="G4780" s="43">
        <v>91</v>
      </c>
      <c r="H4780" s="193">
        <v>2.6</v>
      </c>
    </row>
    <row r="4781" spans="1:8" x14ac:dyDescent="0.25">
      <c r="A4781" s="25" t="str">
        <f t="shared" si="77"/>
        <v>Reg2007Bladder - C67MaleAllEth</v>
      </c>
      <c r="B4781" s="42" t="s">
        <v>2</v>
      </c>
      <c r="C4781" s="43">
        <v>2007</v>
      </c>
      <c r="D4781" s="42" t="s">
        <v>19</v>
      </c>
      <c r="E4781" s="42" t="s">
        <v>5</v>
      </c>
      <c r="F4781" s="42" t="s">
        <v>12</v>
      </c>
      <c r="G4781" s="43">
        <v>272</v>
      </c>
      <c r="H4781" s="193">
        <v>9.4</v>
      </c>
    </row>
    <row r="4782" spans="1:8" x14ac:dyDescent="0.25">
      <c r="A4782" s="25" t="str">
        <f t="shared" si="77"/>
        <v>Reg2007Bladder - C67MaleMāori</v>
      </c>
      <c r="B4782" s="42" t="s">
        <v>2</v>
      </c>
      <c r="C4782" s="43">
        <v>2007</v>
      </c>
      <c r="D4782" s="42" t="s">
        <v>19</v>
      </c>
      <c r="E4782" s="42" t="s">
        <v>5</v>
      </c>
      <c r="F4782" s="42" t="s">
        <v>10</v>
      </c>
      <c r="G4782" s="43">
        <v>12</v>
      </c>
      <c r="H4782" s="193">
        <v>9.5</v>
      </c>
    </row>
    <row r="4783" spans="1:8" x14ac:dyDescent="0.25">
      <c r="A4783" s="25" t="str">
        <f t="shared" si="77"/>
        <v>Reg2007Bladder - C67MaleNon-Māori</v>
      </c>
      <c r="B4783" s="42" t="s">
        <v>2</v>
      </c>
      <c r="C4783" s="43">
        <v>2007</v>
      </c>
      <c r="D4783" s="42" t="s">
        <v>19</v>
      </c>
      <c r="E4783" s="42" t="s">
        <v>5</v>
      </c>
      <c r="F4783" s="42" t="s">
        <v>11</v>
      </c>
      <c r="G4783" s="43">
        <v>260</v>
      </c>
      <c r="H4783" s="193">
        <v>9.5</v>
      </c>
    </row>
    <row r="4784" spans="1:8" x14ac:dyDescent="0.25">
      <c r="A4784" s="25" t="str">
        <f t="shared" si="77"/>
        <v>Reg2007Other urinary organs - C68AllSexAllEth</v>
      </c>
      <c r="B4784" s="42" t="s">
        <v>2</v>
      </c>
      <c r="C4784" s="43">
        <v>2007</v>
      </c>
      <c r="D4784" s="42" t="s">
        <v>276</v>
      </c>
      <c r="E4784" s="42" t="s">
        <v>3</v>
      </c>
      <c r="F4784" s="42" t="s">
        <v>12</v>
      </c>
      <c r="G4784" s="43">
        <v>9</v>
      </c>
      <c r="H4784" s="193">
        <v>0.1</v>
      </c>
    </row>
    <row r="4785" spans="1:8" x14ac:dyDescent="0.25">
      <c r="A4785" s="25" t="str">
        <f t="shared" si="77"/>
        <v>Reg2007Other urinary organs - C68AllSexMāori</v>
      </c>
      <c r="B4785" s="42" t="s">
        <v>2</v>
      </c>
      <c r="C4785" s="43">
        <v>2007</v>
      </c>
      <c r="D4785" s="42" t="s">
        <v>276</v>
      </c>
      <c r="E4785" s="42" t="s">
        <v>3</v>
      </c>
      <c r="F4785" s="42" t="s">
        <v>10</v>
      </c>
      <c r="G4785" s="43">
        <v>1</v>
      </c>
      <c r="H4785" s="193">
        <v>0.3</v>
      </c>
    </row>
    <row r="4786" spans="1:8" x14ac:dyDescent="0.25">
      <c r="A4786" s="25" t="str">
        <f t="shared" si="77"/>
        <v>Reg2007Other urinary organs - C68AllSexNon-Māori</v>
      </c>
      <c r="B4786" s="42" t="s">
        <v>2</v>
      </c>
      <c r="C4786" s="43">
        <v>2007</v>
      </c>
      <c r="D4786" s="42" t="s">
        <v>276</v>
      </c>
      <c r="E4786" s="42" t="s">
        <v>3</v>
      </c>
      <c r="F4786" s="42" t="s">
        <v>11</v>
      </c>
      <c r="G4786" s="43">
        <v>8</v>
      </c>
      <c r="H4786" s="193">
        <v>0.1</v>
      </c>
    </row>
    <row r="4787" spans="1:8" x14ac:dyDescent="0.25">
      <c r="A4787" s="25" t="str">
        <f t="shared" si="77"/>
        <v>Reg2007Other urinary organs - C68FemaleAllEth</v>
      </c>
      <c r="B4787" s="42" t="s">
        <v>2</v>
      </c>
      <c r="C4787" s="43">
        <v>2007</v>
      </c>
      <c r="D4787" s="42" t="s">
        <v>276</v>
      </c>
      <c r="E4787" s="42" t="s">
        <v>4</v>
      </c>
      <c r="F4787" s="42" t="s">
        <v>12</v>
      </c>
      <c r="G4787" s="43">
        <v>4</v>
      </c>
      <c r="H4787" s="193">
        <v>0.1</v>
      </c>
    </row>
    <row r="4788" spans="1:8" x14ac:dyDescent="0.25">
      <c r="A4788" s="25" t="str">
        <f t="shared" si="77"/>
        <v>Reg2007Other urinary organs - C68FemaleMāori</v>
      </c>
      <c r="B4788" s="42" t="s">
        <v>2</v>
      </c>
      <c r="C4788" s="43">
        <v>2007</v>
      </c>
      <c r="D4788" s="42" t="s">
        <v>276</v>
      </c>
      <c r="E4788" s="42" t="s">
        <v>4</v>
      </c>
      <c r="F4788" s="42" t="s">
        <v>10</v>
      </c>
      <c r="G4788" s="43">
        <v>1</v>
      </c>
      <c r="H4788" s="193">
        <v>0.5</v>
      </c>
    </row>
    <row r="4789" spans="1:8" x14ac:dyDescent="0.25">
      <c r="A4789" s="25" t="str">
        <f t="shared" si="77"/>
        <v>Reg2007Other urinary organs - C68FemaleNon-Māori</v>
      </c>
      <c r="B4789" s="42" t="s">
        <v>2</v>
      </c>
      <c r="C4789" s="43">
        <v>2007</v>
      </c>
      <c r="D4789" s="42" t="s">
        <v>276</v>
      </c>
      <c r="E4789" s="42" t="s">
        <v>4</v>
      </c>
      <c r="F4789" s="42" t="s">
        <v>11</v>
      </c>
      <c r="G4789" s="43">
        <v>3</v>
      </c>
      <c r="H4789" s="193">
        <v>0.1</v>
      </c>
    </row>
    <row r="4790" spans="1:8" x14ac:dyDescent="0.25">
      <c r="A4790" s="25" t="str">
        <f t="shared" si="77"/>
        <v>Reg2007Other urinary organs - C68MaleAllEth</v>
      </c>
      <c r="B4790" s="42" t="s">
        <v>2</v>
      </c>
      <c r="C4790" s="43">
        <v>2007</v>
      </c>
      <c r="D4790" s="42" t="s">
        <v>276</v>
      </c>
      <c r="E4790" s="42" t="s">
        <v>5</v>
      </c>
      <c r="F4790" s="42" t="s">
        <v>12</v>
      </c>
      <c r="G4790" s="43">
        <v>5</v>
      </c>
      <c r="H4790" s="193">
        <v>0.2</v>
      </c>
    </row>
    <row r="4791" spans="1:8" x14ac:dyDescent="0.25">
      <c r="A4791" s="25" t="str">
        <f t="shared" si="77"/>
        <v>Reg2007Other urinary organs - C68MaleMāori</v>
      </c>
      <c r="B4791" s="42" t="s">
        <v>2</v>
      </c>
      <c r="C4791" s="43">
        <v>2007</v>
      </c>
      <c r="D4791" s="42" t="s">
        <v>276</v>
      </c>
      <c r="E4791" s="42" t="s">
        <v>5</v>
      </c>
      <c r="F4791" s="42" t="s">
        <v>10</v>
      </c>
      <c r="G4791" s="43">
        <v>0</v>
      </c>
      <c r="H4791" s="193">
        <v>0</v>
      </c>
    </row>
    <row r="4792" spans="1:8" x14ac:dyDescent="0.25">
      <c r="A4792" s="25" t="str">
        <f t="shared" si="77"/>
        <v>Reg2007Other urinary organs - C68MaleNon-Māori</v>
      </c>
      <c r="B4792" s="42" t="s">
        <v>2</v>
      </c>
      <c r="C4792" s="43">
        <v>2007</v>
      </c>
      <c r="D4792" s="42" t="s">
        <v>276</v>
      </c>
      <c r="E4792" s="42" t="s">
        <v>5</v>
      </c>
      <c r="F4792" s="42" t="s">
        <v>11</v>
      </c>
      <c r="G4792" s="43">
        <v>5</v>
      </c>
      <c r="H4792" s="193">
        <v>0.2</v>
      </c>
    </row>
    <row r="4793" spans="1:8" x14ac:dyDescent="0.25">
      <c r="A4793" s="25" t="str">
        <f t="shared" si="77"/>
        <v>Reg2007Eye - C69AllSexAllEth</v>
      </c>
      <c r="B4793" s="42" t="s">
        <v>2</v>
      </c>
      <c r="C4793" s="43">
        <v>2007</v>
      </c>
      <c r="D4793" s="42" t="s">
        <v>278</v>
      </c>
      <c r="E4793" s="42" t="s">
        <v>3</v>
      </c>
      <c r="F4793" s="42" t="s">
        <v>12</v>
      </c>
      <c r="G4793" s="43">
        <v>60</v>
      </c>
      <c r="H4793" s="193">
        <v>1.2</v>
      </c>
    </row>
    <row r="4794" spans="1:8" x14ac:dyDescent="0.25">
      <c r="A4794" s="25" t="str">
        <f t="shared" si="77"/>
        <v>Reg2007Eye - C69AllSexMāori</v>
      </c>
      <c r="B4794" s="42" t="s">
        <v>2</v>
      </c>
      <c r="C4794" s="43">
        <v>2007</v>
      </c>
      <c r="D4794" s="42" t="s">
        <v>278</v>
      </c>
      <c r="E4794" s="42" t="s">
        <v>3</v>
      </c>
      <c r="F4794" s="42" t="s">
        <v>10</v>
      </c>
      <c r="G4794" s="43">
        <v>4</v>
      </c>
      <c r="H4794" s="193">
        <v>0.6</v>
      </c>
    </row>
    <row r="4795" spans="1:8" x14ac:dyDescent="0.25">
      <c r="A4795" s="25" t="str">
        <f t="shared" si="77"/>
        <v>Reg2007Eye - C69AllSexNon-Māori</v>
      </c>
      <c r="B4795" s="42" t="s">
        <v>2</v>
      </c>
      <c r="C4795" s="43">
        <v>2007</v>
      </c>
      <c r="D4795" s="42" t="s">
        <v>278</v>
      </c>
      <c r="E4795" s="42" t="s">
        <v>3</v>
      </c>
      <c r="F4795" s="42" t="s">
        <v>11</v>
      </c>
      <c r="G4795" s="43">
        <v>56</v>
      </c>
      <c r="H4795" s="193">
        <v>1.2</v>
      </c>
    </row>
    <row r="4796" spans="1:8" x14ac:dyDescent="0.25">
      <c r="A4796" s="25" t="str">
        <f t="shared" si="77"/>
        <v>Reg2007Eye - C69FemaleAllEth</v>
      </c>
      <c r="B4796" s="42" t="s">
        <v>2</v>
      </c>
      <c r="C4796" s="43">
        <v>2007</v>
      </c>
      <c r="D4796" s="42" t="s">
        <v>278</v>
      </c>
      <c r="E4796" s="42" t="s">
        <v>4</v>
      </c>
      <c r="F4796" s="42" t="s">
        <v>12</v>
      </c>
      <c r="G4796" s="43">
        <v>32</v>
      </c>
      <c r="H4796" s="193">
        <v>1.2</v>
      </c>
    </row>
    <row r="4797" spans="1:8" x14ac:dyDescent="0.25">
      <c r="A4797" s="25" t="str">
        <f t="shared" si="77"/>
        <v>Reg2007Eye - C69FemaleMāori</v>
      </c>
      <c r="B4797" s="42" t="s">
        <v>2</v>
      </c>
      <c r="C4797" s="43">
        <v>2007</v>
      </c>
      <c r="D4797" s="42" t="s">
        <v>278</v>
      </c>
      <c r="E4797" s="42" t="s">
        <v>4</v>
      </c>
      <c r="F4797" s="42" t="s">
        <v>10</v>
      </c>
      <c r="G4797" s="43">
        <v>3</v>
      </c>
      <c r="H4797" s="193">
        <v>0.9</v>
      </c>
    </row>
    <row r="4798" spans="1:8" x14ac:dyDescent="0.25">
      <c r="A4798" s="25" t="str">
        <f t="shared" si="77"/>
        <v>Reg2007Eye - C69FemaleNon-Māori</v>
      </c>
      <c r="B4798" s="42" t="s">
        <v>2</v>
      </c>
      <c r="C4798" s="43">
        <v>2007</v>
      </c>
      <c r="D4798" s="42" t="s">
        <v>278</v>
      </c>
      <c r="E4798" s="42" t="s">
        <v>4</v>
      </c>
      <c r="F4798" s="42" t="s">
        <v>11</v>
      </c>
      <c r="G4798" s="43">
        <v>29</v>
      </c>
      <c r="H4798" s="193">
        <v>1.2</v>
      </c>
    </row>
    <row r="4799" spans="1:8" x14ac:dyDescent="0.25">
      <c r="A4799" s="25" t="str">
        <f t="shared" si="77"/>
        <v>Reg2007Eye - C69MaleAllEth</v>
      </c>
      <c r="B4799" s="42" t="s">
        <v>2</v>
      </c>
      <c r="C4799" s="43">
        <v>2007</v>
      </c>
      <c r="D4799" s="42" t="s">
        <v>278</v>
      </c>
      <c r="E4799" s="42" t="s">
        <v>5</v>
      </c>
      <c r="F4799" s="42" t="s">
        <v>12</v>
      </c>
      <c r="G4799" s="43">
        <v>28</v>
      </c>
      <c r="H4799" s="193">
        <v>1.1000000000000001</v>
      </c>
    </row>
    <row r="4800" spans="1:8" x14ac:dyDescent="0.25">
      <c r="A4800" s="25" t="str">
        <f t="shared" si="77"/>
        <v>Reg2007Eye - C69MaleMāori</v>
      </c>
      <c r="B4800" s="42" t="s">
        <v>2</v>
      </c>
      <c r="C4800" s="43">
        <v>2007</v>
      </c>
      <c r="D4800" s="42" t="s">
        <v>278</v>
      </c>
      <c r="E4800" s="42" t="s">
        <v>5</v>
      </c>
      <c r="F4800" s="42" t="s">
        <v>10</v>
      </c>
      <c r="G4800" s="43">
        <v>1</v>
      </c>
      <c r="H4800" s="193">
        <v>0.3</v>
      </c>
    </row>
    <row r="4801" spans="1:8" x14ac:dyDescent="0.25">
      <c r="A4801" s="25" t="str">
        <f t="shared" si="77"/>
        <v>Reg2007Eye - C69MaleNon-Māori</v>
      </c>
      <c r="B4801" s="42" t="s">
        <v>2</v>
      </c>
      <c r="C4801" s="43">
        <v>2007</v>
      </c>
      <c r="D4801" s="42" t="s">
        <v>278</v>
      </c>
      <c r="E4801" s="42" t="s">
        <v>5</v>
      </c>
      <c r="F4801" s="42" t="s">
        <v>11</v>
      </c>
      <c r="G4801" s="43">
        <v>27</v>
      </c>
      <c r="H4801" s="193">
        <v>1.1000000000000001</v>
      </c>
    </row>
    <row r="4802" spans="1:8" x14ac:dyDescent="0.25">
      <c r="A4802" s="25" t="str">
        <f t="shared" si="77"/>
        <v>Reg2007Meninges - C70AllSexAllEth</v>
      </c>
      <c r="B4802" s="42" t="s">
        <v>2</v>
      </c>
      <c r="C4802" s="43">
        <v>2007</v>
      </c>
      <c r="D4802" s="42" t="s">
        <v>29</v>
      </c>
      <c r="E4802" s="42" t="s">
        <v>3</v>
      </c>
      <c r="F4802" s="42" t="s">
        <v>12</v>
      </c>
      <c r="G4802" s="43">
        <v>1</v>
      </c>
      <c r="H4802" s="193">
        <v>0</v>
      </c>
    </row>
    <row r="4803" spans="1:8" x14ac:dyDescent="0.25">
      <c r="A4803" s="25" t="str">
        <f t="shared" si="77"/>
        <v>Reg2007Meninges - C70AllSexMāori</v>
      </c>
      <c r="B4803" s="42" t="s">
        <v>2</v>
      </c>
      <c r="C4803" s="43">
        <v>2007</v>
      </c>
      <c r="D4803" s="42" t="s">
        <v>29</v>
      </c>
      <c r="E4803" s="42" t="s">
        <v>3</v>
      </c>
      <c r="F4803" s="42" t="s">
        <v>10</v>
      </c>
      <c r="G4803" s="43">
        <v>0</v>
      </c>
      <c r="H4803" s="193">
        <v>0</v>
      </c>
    </row>
    <row r="4804" spans="1:8" x14ac:dyDescent="0.25">
      <c r="A4804" s="25" t="str">
        <f t="shared" si="77"/>
        <v>Reg2007Meninges - C70AllSexNon-Māori</v>
      </c>
      <c r="B4804" s="42" t="s">
        <v>2</v>
      </c>
      <c r="C4804" s="43">
        <v>2007</v>
      </c>
      <c r="D4804" s="42" t="s">
        <v>29</v>
      </c>
      <c r="E4804" s="42" t="s">
        <v>3</v>
      </c>
      <c r="F4804" s="42" t="s">
        <v>11</v>
      </c>
      <c r="G4804" s="43">
        <v>1</v>
      </c>
      <c r="H4804" s="193">
        <v>0</v>
      </c>
    </row>
    <row r="4805" spans="1:8" x14ac:dyDescent="0.25">
      <c r="A4805" s="25" t="str">
        <f t="shared" si="77"/>
        <v>Reg2007Meninges - C70FemaleAllEth</v>
      </c>
      <c r="B4805" s="42" t="s">
        <v>2</v>
      </c>
      <c r="C4805" s="43">
        <v>2007</v>
      </c>
      <c r="D4805" s="42" t="s">
        <v>29</v>
      </c>
      <c r="E4805" s="42" t="s">
        <v>4</v>
      </c>
      <c r="F4805" s="42" t="s">
        <v>12</v>
      </c>
      <c r="G4805" s="43">
        <v>0</v>
      </c>
      <c r="H4805" s="193">
        <v>0</v>
      </c>
    </row>
    <row r="4806" spans="1:8" x14ac:dyDescent="0.25">
      <c r="A4806" s="25" t="str">
        <f t="shared" si="77"/>
        <v>Reg2007Meninges - C70FemaleMāori</v>
      </c>
      <c r="B4806" s="42" t="s">
        <v>2</v>
      </c>
      <c r="C4806" s="43">
        <v>2007</v>
      </c>
      <c r="D4806" s="42" t="s">
        <v>29</v>
      </c>
      <c r="E4806" s="42" t="s">
        <v>4</v>
      </c>
      <c r="F4806" s="42" t="s">
        <v>10</v>
      </c>
      <c r="G4806" s="43">
        <v>0</v>
      </c>
      <c r="H4806" s="193">
        <v>0</v>
      </c>
    </row>
    <row r="4807" spans="1:8" x14ac:dyDescent="0.25">
      <c r="A4807" s="25" t="str">
        <f t="shared" si="77"/>
        <v>Reg2007Meninges - C70FemaleNon-Māori</v>
      </c>
      <c r="B4807" s="42" t="s">
        <v>2</v>
      </c>
      <c r="C4807" s="43">
        <v>2007</v>
      </c>
      <c r="D4807" s="42" t="s">
        <v>29</v>
      </c>
      <c r="E4807" s="42" t="s">
        <v>4</v>
      </c>
      <c r="F4807" s="42" t="s">
        <v>11</v>
      </c>
      <c r="G4807" s="43">
        <v>0</v>
      </c>
      <c r="H4807" s="193">
        <v>0</v>
      </c>
    </row>
    <row r="4808" spans="1:8" x14ac:dyDescent="0.25">
      <c r="A4808" s="25" t="str">
        <f t="shared" si="77"/>
        <v>Reg2007Meninges - C70MaleAllEth</v>
      </c>
      <c r="B4808" s="42" t="s">
        <v>2</v>
      </c>
      <c r="C4808" s="43">
        <v>2007</v>
      </c>
      <c r="D4808" s="42" t="s">
        <v>29</v>
      </c>
      <c r="E4808" s="42" t="s">
        <v>5</v>
      </c>
      <c r="F4808" s="42" t="s">
        <v>12</v>
      </c>
      <c r="G4808" s="43">
        <v>1</v>
      </c>
      <c r="H4808" s="193">
        <v>0</v>
      </c>
    </row>
    <row r="4809" spans="1:8" x14ac:dyDescent="0.25">
      <c r="A4809" s="25" t="str">
        <f t="shared" si="77"/>
        <v>Reg2007Meninges - C70MaleMāori</v>
      </c>
      <c r="B4809" s="42" t="s">
        <v>2</v>
      </c>
      <c r="C4809" s="43">
        <v>2007</v>
      </c>
      <c r="D4809" s="42" t="s">
        <v>29</v>
      </c>
      <c r="E4809" s="42" t="s">
        <v>5</v>
      </c>
      <c r="F4809" s="42" t="s">
        <v>10</v>
      </c>
      <c r="G4809" s="43">
        <v>0</v>
      </c>
      <c r="H4809" s="193">
        <v>0</v>
      </c>
    </row>
    <row r="4810" spans="1:8" x14ac:dyDescent="0.25">
      <c r="A4810" s="25" t="str">
        <f t="shared" si="77"/>
        <v>Reg2007Meninges - C70MaleNon-Māori</v>
      </c>
      <c r="B4810" s="42" t="s">
        <v>2</v>
      </c>
      <c r="C4810" s="43">
        <v>2007</v>
      </c>
      <c r="D4810" s="42" t="s">
        <v>29</v>
      </c>
      <c r="E4810" s="42" t="s">
        <v>5</v>
      </c>
      <c r="F4810" s="42" t="s">
        <v>11</v>
      </c>
      <c r="G4810" s="43">
        <v>1</v>
      </c>
      <c r="H4810" s="193">
        <v>0</v>
      </c>
    </row>
    <row r="4811" spans="1:8" x14ac:dyDescent="0.25">
      <c r="A4811" s="25" t="str">
        <f t="shared" si="77"/>
        <v>Reg2007Thyroid and other endocrine glands - C73-C75AllSexAllEth</v>
      </c>
      <c r="B4811" s="42" t="s">
        <v>2</v>
      </c>
      <c r="C4811" s="43">
        <v>2007</v>
      </c>
      <c r="D4811" s="42" t="s">
        <v>280</v>
      </c>
      <c r="E4811" s="42" t="s">
        <v>3</v>
      </c>
      <c r="F4811" s="42" t="s">
        <v>12</v>
      </c>
      <c r="G4811" s="43">
        <v>276</v>
      </c>
      <c r="H4811" s="193">
        <v>5.7</v>
      </c>
    </row>
    <row r="4812" spans="1:8" x14ac:dyDescent="0.25">
      <c r="A4812" s="25" t="str">
        <f t="shared" si="77"/>
        <v>Reg2007Thyroid and other endocrine glands - C73-C75AllSexMāori</v>
      </c>
      <c r="B4812" s="42" t="s">
        <v>2</v>
      </c>
      <c r="C4812" s="43">
        <v>2007</v>
      </c>
      <c r="D4812" s="42" t="s">
        <v>280</v>
      </c>
      <c r="E4812" s="42" t="s">
        <v>3</v>
      </c>
      <c r="F4812" s="42" t="s">
        <v>10</v>
      </c>
      <c r="G4812" s="43">
        <v>43</v>
      </c>
      <c r="H4812" s="193">
        <v>8.6999999999999993</v>
      </c>
    </row>
    <row r="4813" spans="1:8" x14ac:dyDescent="0.25">
      <c r="A4813" s="25" t="str">
        <f t="shared" si="77"/>
        <v>Reg2007Thyroid and other endocrine glands - C73-C75AllSexNon-Māori</v>
      </c>
      <c r="B4813" s="42" t="s">
        <v>2</v>
      </c>
      <c r="C4813" s="43">
        <v>2007</v>
      </c>
      <c r="D4813" s="42" t="s">
        <v>280</v>
      </c>
      <c r="E4813" s="42" t="s">
        <v>3</v>
      </c>
      <c r="F4813" s="42" t="s">
        <v>11</v>
      </c>
      <c r="G4813" s="43">
        <v>233</v>
      </c>
      <c r="H4813" s="193">
        <v>5.5</v>
      </c>
    </row>
    <row r="4814" spans="1:8" x14ac:dyDescent="0.25">
      <c r="A4814" s="25" t="str">
        <f t="shared" si="77"/>
        <v>Reg2007Thyroid and other endocrine glands - C73-C75FemaleAllEth</v>
      </c>
      <c r="B4814" s="42" t="s">
        <v>2</v>
      </c>
      <c r="C4814" s="43">
        <v>2007</v>
      </c>
      <c r="D4814" s="42" t="s">
        <v>280</v>
      </c>
      <c r="E4814" s="42" t="s">
        <v>4</v>
      </c>
      <c r="F4814" s="42" t="s">
        <v>12</v>
      </c>
      <c r="G4814" s="43">
        <v>203</v>
      </c>
      <c r="H4814" s="193">
        <v>8.1999999999999993</v>
      </c>
    </row>
    <row r="4815" spans="1:8" x14ac:dyDescent="0.25">
      <c r="A4815" s="25" t="str">
        <f t="shared" si="77"/>
        <v>Reg2007Thyroid and other endocrine glands - C73-C75FemaleMāori</v>
      </c>
      <c r="B4815" s="42" t="s">
        <v>2</v>
      </c>
      <c r="C4815" s="43">
        <v>2007</v>
      </c>
      <c r="D4815" s="42" t="s">
        <v>280</v>
      </c>
      <c r="E4815" s="42" t="s">
        <v>4</v>
      </c>
      <c r="F4815" s="42" t="s">
        <v>10</v>
      </c>
      <c r="G4815" s="43">
        <v>33</v>
      </c>
      <c r="H4815" s="193">
        <v>12.7</v>
      </c>
    </row>
    <row r="4816" spans="1:8" x14ac:dyDescent="0.25">
      <c r="A4816" s="25" t="str">
        <f t="shared" si="77"/>
        <v>Reg2007Thyroid and other endocrine glands - C73-C75FemaleNon-Māori</v>
      </c>
      <c r="B4816" s="42" t="s">
        <v>2</v>
      </c>
      <c r="C4816" s="43">
        <v>2007</v>
      </c>
      <c r="D4816" s="42" t="s">
        <v>280</v>
      </c>
      <c r="E4816" s="42" t="s">
        <v>4</v>
      </c>
      <c r="F4816" s="42" t="s">
        <v>11</v>
      </c>
      <c r="G4816" s="43">
        <v>170</v>
      </c>
      <c r="H4816" s="193">
        <v>7.8</v>
      </c>
    </row>
    <row r="4817" spans="1:8" x14ac:dyDescent="0.25">
      <c r="A4817" s="25" t="str">
        <f t="shared" si="77"/>
        <v>Reg2007Thyroid and other endocrine glands - C73-C75MaleAllEth</v>
      </c>
      <c r="B4817" s="42" t="s">
        <v>2</v>
      </c>
      <c r="C4817" s="43">
        <v>2007</v>
      </c>
      <c r="D4817" s="42" t="s">
        <v>280</v>
      </c>
      <c r="E4817" s="42" t="s">
        <v>5</v>
      </c>
      <c r="F4817" s="42" t="s">
        <v>12</v>
      </c>
      <c r="G4817" s="43">
        <v>73</v>
      </c>
      <c r="H4817" s="193">
        <v>3.1</v>
      </c>
    </row>
    <row r="4818" spans="1:8" x14ac:dyDescent="0.25">
      <c r="A4818" s="25" t="str">
        <f t="shared" si="77"/>
        <v>Reg2007Thyroid and other endocrine glands - C73-C75MaleMāori</v>
      </c>
      <c r="B4818" s="42" t="s">
        <v>2</v>
      </c>
      <c r="C4818" s="43">
        <v>2007</v>
      </c>
      <c r="D4818" s="42" t="s">
        <v>280</v>
      </c>
      <c r="E4818" s="42" t="s">
        <v>5</v>
      </c>
      <c r="F4818" s="42" t="s">
        <v>10</v>
      </c>
      <c r="G4818" s="43">
        <v>10</v>
      </c>
      <c r="H4818" s="193">
        <v>4.4000000000000004</v>
      </c>
    </row>
    <row r="4819" spans="1:8" x14ac:dyDescent="0.25">
      <c r="A4819" s="25" t="str">
        <f t="shared" si="77"/>
        <v>Reg2007Thyroid and other endocrine glands - C73-C75MaleNon-Māori</v>
      </c>
      <c r="B4819" s="42" t="s">
        <v>2</v>
      </c>
      <c r="C4819" s="43">
        <v>2007</v>
      </c>
      <c r="D4819" s="42" t="s">
        <v>280</v>
      </c>
      <c r="E4819" s="42" t="s">
        <v>5</v>
      </c>
      <c r="F4819" s="42" t="s">
        <v>11</v>
      </c>
      <c r="G4819" s="43">
        <v>63</v>
      </c>
      <c r="H4819" s="193">
        <v>3.1</v>
      </c>
    </row>
    <row r="4820" spans="1:8" x14ac:dyDescent="0.25">
      <c r="A4820" s="25" t="str">
        <f t="shared" si="77"/>
        <v>Reg2007Brain - C71AllSexAllEth</v>
      </c>
      <c r="B4820" s="42" t="s">
        <v>2</v>
      </c>
      <c r="C4820" s="43">
        <v>2007</v>
      </c>
      <c r="D4820" s="42" t="s">
        <v>20</v>
      </c>
      <c r="E4820" s="42" t="s">
        <v>3</v>
      </c>
      <c r="F4820" s="42" t="s">
        <v>12</v>
      </c>
      <c r="G4820" s="43">
        <v>268</v>
      </c>
      <c r="H4820" s="193">
        <v>5.2</v>
      </c>
    </row>
    <row r="4821" spans="1:8" x14ac:dyDescent="0.25">
      <c r="A4821" s="25" t="str">
        <f t="shared" si="77"/>
        <v>Reg2007Brain - C71AllSexMāori</v>
      </c>
      <c r="B4821" s="42" t="s">
        <v>2</v>
      </c>
      <c r="C4821" s="43">
        <v>2007</v>
      </c>
      <c r="D4821" s="42" t="s">
        <v>20</v>
      </c>
      <c r="E4821" s="42" t="s">
        <v>3</v>
      </c>
      <c r="F4821" s="42" t="s">
        <v>10</v>
      </c>
      <c r="G4821" s="43">
        <v>22</v>
      </c>
      <c r="H4821" s="193">
        <v>4.2</v>
      </c>
    </row>
    <row r="4822" spans="1:8" x14ac:dyDescent="0.25">
      <c r="A4822" s="25" t="str">
        <f t="shared" si="77"/>
        <v>Reg2007Brain - C71AllSexNon-Māori</v>
      </c>
      <c r="B4822" s="42" t="s">
        <v>2</v>
      </c>
      <c r="C4822" s="43">
        <v>2007</v>
      </c>
      <c r="D4822" s="42" t="s">
        <v>20</v>
      </c>
      <c r="E4822" s="42" t="s">
        <v>3</v>
      </c>
      <c r="F4822" s="42" t="s">
        <v>11</v>
      </c>
      <c r="G4822" s="43">
        <v>246</v>
      </c>
      <c r="H4822" s="193">
        <v>5.2</v>
      </c>
    </row>
    <row r="4823" spans="1:8" x14ac:dyDescent="0.25">
      <c r="A4823" s="25" t="str">
        <f t="shared" si="77"/>
        <v>Reg2007Brain - C71FemaleAllEth</v>
      </c>
      <c r="B4823" s="42" t="s">
        <v>2</v>
      </c>
      <c r="C4823" s="43">
        <v>2007</v>
      </c>
      <c r="D4823" s="42" t="s">
        <v>20</v>
      </c>
      <c r="E4823" s="42" t="s">
        <v>4</v>
      </c>
      <c r="F4823" s="42" t="s">
        <v>12</v>
      </c>
      <c r="G4823" s="43">
        <v>131</v>
      </c>
      <c r="H4823" s="193">
        <v>4.9000000000000004</v>
      </c>
    </row>
    <row r="4824" spans="1:8" x14ac:dyDescent="0.25">
      <c r="A4824" s="25" t="str">
        <f t="shared" si="77"/>
        <v>Reg2007Brain - C71FemaleMāori</v>
      </c>
      <c r="B4824" s="42" t="s">
        <v>2</v>
      </c>
      <c r="C4824" s="43">
        <v>2007</v>
      </c>
      <c r="D4824" s="42" t="s">
        <v>20</v>
      </c>
      <c r="E4824" s="42" t="s">
        <v>4</v>
      </c>
      <c r="F4824" s="42" t="s">
        <v>10</v>
      </c>
      <c r="G4824" s="43">
        <v>9</v>
      </c>
      <c r="H4824" s="193">
        <v>2.9</v>
      </c>
    </row>
    <row r="4825" spans="1:8" x14ac:dyDescent="0.25">
      <c r="A4825" s="25" t="str">
        <f t="shared" si="77"/>
        <v>Reg2007Brain - C71FemaleNon-Māori</v>
      </c>
      <c r="B4825" s="42" t="s">
        <v>2</v>
      </c>
      <c r="C4825" s="43">
        <v>2007</v>
      </c>
      <c r="D4825" s="42" t="s">
        <v>20</v>
      </c>
      <c r="E4825" s="42" t="s">
        <v>4</v>
      </c>
      <c r="F4825" s="42" t="s">
        <v>11</v>
      </c>
      <c r="G4825" s="43">
        <v>122</v>
      </c>
      <c r="H4825" s="193">
        <v>5.0999999999999996</v>
      </c>
    </row>
    <row r="4826" spans="1:8" x14ac:dyDescent="0.25">
      <c r="A4826" s="25" t="str">
        <f t="shared" si="77"/>
        <v>Reg2007Brain - C71MaleAllEth</v>
      </c>
      <c r="B4826" s="42" t="s">
        <v>2</v>
      </c>
      <c r="C4826" s="43">
        <v>2007</v>
      </c>
      <c r="D4826" s="42" t="s">
        <v>20</v>
      </c>
      <c r="E4826" s="42" t="s">
        <v>5</v>
      </c>
      <c r="F4826" s="42" t="s">
        <v>12</v>
      </c>
      <c r="G4826" s="43">
        <v>137</v>
      </c>
      <c r="H4826" s="193">
        <v>5.5</v>
      </c>
    </row>
    <row r="4827" spans="1:8" x14ac:dyDescent="0.25">
      <c r="A4827" s="25" t="str">
        <f t="shared" si="77"/>
        <v>Reg2007Brain - C71MaleMāori</v>
      </c>
      <c r="B4827" s="42" t="s">
        <v>2</v>
      </c>
      <c r="C4827" s="43">
        <v>2007</v>
      </c>
      <c r="D4827" s="42" t="s">
        <v>20</v>
      </c>
      <c r="E4827" s="42" t="s">
        <v>5</v>
      </c>
      <c r="F4827" s="42" t="s">
        <v>10</v>
      </c>
      <c r="G4827" s="43">
        <v>13</v>
      </c>
      <c r="H4827" s="193">
        <v>6</v>
      </c>
    </row>
    <row r="4828" spans="1:8" x14ac:dyDescent="0.25">
      <c r="A4828" s="25" t="str">
        <f t="shared" si="77"/>
        <v>Reg2007Brain - C71MaleNon-Māori</v>
      </c>
      <c r="B4828" s="42" t="s">
        <v>2</v>
      </c>
      <c r="C4828" s="43">
        <v>2007</v>
      </c>
      <c r="D4828" s="42" t="s">
        <v>20</v>
      </c>
      <c r="E4828" s="42" t="s">
        <v>5</v>
      </c>
      <c r="F4828" s="42" t="s">
        <v>11</v>
      </c>
      <c r="G4828" s="43">
        <v>124</v>
      </c>
      <c r="H4828" s="193">
        <v>5.4</v>
      </c>
    </row>
    <row r="4829" spans="1:8" x14ac:dyDescent="0.25">
      <c r="A4829" s="25" t="str">
        <f t="shared" si="77"/>
        <v>Reg2007Other central nervous system - C72AllSexAllEth</v>
      </c>
      <c r="B4829" s="42" t="s">
        <v>2</v>
      </c>
      <c r="C4829" s="43">
        <v>2007</v>
      </c>
      <c r="D4829" s="42" t="s">
        <v>279</v>
      </c>
      <c r="E4829" s="42" t="s">
        <v>3</v>
      </c>
      <c r="F4829" s="42" t="s">
        <v>12</v>
      </c>
      <c r="G4829" s="43">
        <v>7</v>
      </c>
      <c r="H4829" s="193">
        <v>0.2</v>
      </c>
    </row>
    <row r="4830" spans="1:8" x14ac:dyDescent="0.25">
      <c r="A4830" s="25" t="str">
        <f t="shared" si="77"/>
        <v>Reg2007Other central nervous system - C72AllSexMāori</v>
      </c>
      <c r="B4830" s="42" t="s">
        <v>2</v>
      </c>
      <c r="C4830" s="43">
        <v>2007</v>
      </c>
      <c r="D4830" s="42" t="s">
        <v>279</v>
      </c>
      <c r="E4830" s="42" t="s">
        <v>3</v>
      </c>
      <c r="F4830" s="42" t="s">
        <v>10</v>
      </c>
      <c r="G4830" s="43">
        <v>1</v>
      </c>
      <c r="H4830" s="193">
        <v>0.1</v>
      </c>
    </row>
    <row r="4831" spans="1:8" x14ac:dyDescent="0.25">
      <c r="A4831" s="25" t="str">
        <f t="shared" si="77"/>
        <v>Reg2007Other central nervous system - C72AllSexNon-Māori</v>
      </c>
      <c r="B4831" s="42" t="s">
        <v>2</v>
      </c>
      <c r="C4831" s="43">
        <v>2007</v>
      </c>
      <c r="D4831" s="42" t="s">
        <v>279</v>
      </c>
      <c r="E4831" s="42" t="s">
        <v>3</v>
      </c>
      <c r="F4831" s="42" t="s">
        <v>11</v>
      </c>
      <c r="G4831" s="43">
        <v>6</v>
      </c>
      <c r="H4831" s="193">
        <v>0.2</v>
      </c>
    </row>
    <row r="4832" spans="1:8" x14ac:dyDescent="0.25">
      <c r="A4832" s="25" t="str">
        <f t="shared" si="77"/>
        <v>Reg2007Other central nervous system - C72FemaleAllEth</v>
      </c>
      <c r="B4832" s="42" t="s">
        <v>2</v>
      </c>
      <c r="C4832" s="43">
        <v>2007</v>
      </c>
      <c r="D4832" s="42" t="s">
        <v>279</v>
      </c>
      <c r="E4832" s="42" t="s">
        <v>4</v>
      </c>
      <c r="F4832" s="42" t="s">
        <v>12</v>
      </c>
      <c r="G4832" s="43">
        <v>3</v>
      </c>
      <c r="H4832" s="193">
        <v>0.2</v>
      </c>
    </row>
    <row r="4833" spans="1:8" x14ac:dyDescent="0.25">
      <c r="A4833" s="25" t="str">
        <f t="shared" si="77"/>
        <v>Reg2007Other central nervous system - C72FemaleMāori</v>
      </c>
      <c r="B4833" s="42" t="s">
        <v>2</v>
      </c>
      <c r="C4833" s="43">
        <v>2007</v>
      </c>
      <c r="D4833" s="42" t="s">
        <v>279</v>
      </c>
      <c r="E4833" s="42" t="s">
        <v>4</v>
      </c>
      <c r="F4833" s="42" t="s">
        <v>10</v>
      </c>
      <c r="G4833" s="43">
        <v>0</v>
      </c>
      <c r="H4833" s="193">
        <v>0</v>
      </c>
    </row>
    <row r="4834" spans="1:8" x14ac:dyDescent="0.25">
      <c r="A4834" s="25" t="str">
        <f t="shared" si="77"/>
        <v>Reg2007Other central nervous system - C72FemaleNon-Māori</v>
      </c>
      <c r="B4834" s="42" t="s">
        <v>2</v>
      </c>
      <c r="C4834" s="43">
        <v>2007</v>
      </c>
      <c r="D4834" s="42" t="s">
        <v>279</v>
      </c>
      <c r="E4834" s="42" t="s">
        <v>4</v>
      </c>
      <c r="F4834" s="42" t="s">
        <v>11</v>
      </c>
      <c r="G4834" s="43">
        <v>3</v>
      </c>
      <c r="H4834" s="193">
        <v>0.2</v>
      </c>
    </row>
    <row r="4835" spans="1:8" x14ac:dyDescent="0.25">
      <c r="A4835" s="25" t="str">
        <f t="shared" si="77"/>
        <v>Reg2007Other central nervous system - C72MaleAllEth</v>
      </c>
      <c r="B4835" s="42" t="s">
        <v>2</v>
      </c>
      <c r="C4835" s="43">
        <v>2007</v>
      </c>
      <c r="D4835" s="42" t="s">
        <v>279</v>
      </c>
      <c r="E4835" s="42" t="s">
        <v>5</v>
      </c>
      <c r="F4835" s="42" t="s">
        <v>12</v>
      </c>
      <c r="G4835" s="43">
        <v>4</v>
      </c>
      <c r="H4835" s="193">
        <v>0.2</v>
      </c>
    </row>
    <row r="4836" spans="1:8" x14ac:dyDescent="0.25">
      <c r="A4836" s="25" t="str">
        <f t="shared" si="77"/>
        <v>Reg2007Other central nervous system - C72MaleMāori</v>
      </c>
      <c r="B4836" s="42" t="s">
        <v>2</v>
      </c>
      <c r="C4836" s="43">
        <v>2007</v>
      </c>
      <c r="D4836" s="42" t="s">
        <v>279</v>
      </c>
      <c r="E4836" s="42" t="s">
        <v>5</v>
      </c>
      <c r="F4836" s="42" t="s">
        <v>10</v>
      </c>
      <c r="G4836" s="43">
        <v>1</v>
      </c>
      <c r="H4836" s="193">
        <v>0.3</v>
      </c>
    </row>
    <row r="4837" spans="1:8" x14ac:dyDescent="0.25">
      <c r="A4837" s="25" t="str">
        <f t="shared" si="77"/>
        <v>Reg2007Other central nervous system - C72MaleNon-Māori</v>
      </c>
      <c r="B4837" s="42" t="s">
        <v>2</v>
      </c>
      <c r="C4837" s="43">
        <v>2007</v>
      </c>
      <c r="D4837" s="42" t="s">
        <v>279</v>
      </c>
      <c r="E4837" s="42" t="s">
        <v>5</v>
      </c>
      <c r="F4837" s="42" t="s">
        <v>11</v>
      </c>
      <c r="G4837" s="43">
        <v>3</v>
      </c>
      <c r="H4837" s="193">
        <v>0.2</v>
      </c>
    </row>
    <row r="4838" spans="1:8" x14ac:dyDescent="0.25">
      <c r="A4838" s="25" t="str">
        <f t="shared" si="77"/>
        <v>Reg2007Thyroid - C73AllSexAllEth</v>
      </c>
      <c r="B4838" s="42" t="s">
        <v>2</v>
      </c>
      <c r="C4838" s="43">
        <v>2007</v>
      </c>
      <c r="D4838" s="42" t="s">
        <v>281</v>
      </c>
      <c r="E4838" s="42" t="s">
        <v>3</v>
      </c>
      <c r="F4838" s="42" t="s">
        <v>12</v>
      </c>
      <c r="G4838" s="43">
        <v>252</v>
      </c>
      <c r="H4838" s="193">
        <v>5.2</v>
      </c>
    </row>
    <row r="4839" spans="1:8" x14ac:dyDescent="0.25">
      <c r="A4839" s="25" t="str">
        <f t="shared" ref="A4839:A4902" si="78">B4839&amp;C4839&amp;D4839&amp;E4839&amp;F4839</f>
        <v>Reg2007Thyroid - C73AllSexMāori</v>
      </c>
      <c r="B4839" s="42" t="s">
        <v>2</v>
      </c>
      <c r="C4839" s="43">
        <v>2007</v>
      </c>
      <c r="D4839" s="42" t="s">
        <v>281</v>
      </c>
      <c r="E4839" s="42" t="s">
        <v>3</v>
      </c>
      <c r="F4839" s="42" t="s">
        <v>10</v>
      </c>
      <c r="G4839" s="43">
        <v>36</v>
      </c>
      <c r="H4839" s="193">
        <v>7.6</v>
      </c>
    </row>
    <row r="4840" spans="1:8" x14ac:dyDescent="0.25">
      <c r="A4840" s="25" t="str">
        <f t="shared" si="78"/>
        <v>Reg2007Thyroid - C73AllSexNon-Māori</v>
      </c>
      <c r="B4840" s="42" t="s">
        <v>2</v>
      </c>
      <c r="C4840" s="43">
        <v>2007</v>
      </c>
      <c r="D4840" s="42" t="s">
        <v>281</v>
      </c>
      <c r="E4840" s="42" t="s">
        <v>3</v>
      </c>
      <c r="F4840" s="42" t="s">
        <v>11</v>
      </c>
      <c r="G4840" s="43">
        <v>216</v>
      </c>
      <c r="H4840" s="193">
        <v>5</v>
      </c>
    </row>
    <row r="4841" spans="1:8" x14ac:dyDescent="0.25">
      <c r="A4841" s="25" t="str">
        <f t="shared" si="78"/>
        <v>Reg2007Thyroid - C73FemaleAllEth</v>
      </c>
      <c r="B4841" s="42" t="s">
        <v>2</v>
      </c>
      <c r="C4841" s="43">
        <v>2007</v>
      </c>
      <c r="D4841" s="42" t="s">
        <v>281</v>
      </c>
      <c r="E4841" s="42" t="s">
        <v>4</v>
      </c>
      <c r="F4841" s="42" t="s">
        <v>12</v>
      </c>
      <c r="G4841" s="43">
        <v>189</v>
      </c>
      <c r="H4841" s="193">
        <v>7.6</v>
      </c>
    </row>
    <row r="4842" spans="1:8" x14ac:dyDescent="0.25">
      <c r="A4842" s="25" t="str">
        <f t="shared" si="78"/>
        <v>Reg2007Thyroid - C73FemaleMāori</v>
      </c>
      <c r="B4842" s="42" t="s">
        <v>2</v>
      </c>
      <c r="C4842" s="43">
        <v>2007</v>
      </c>
      <c r="D4842" s="42" t="s">
        <v>281</v>
      </c>
      <c r="E4842" s="42" t="s">
        <v>4</v>
      </c>
      <c r="F4842" s="42" t="s">
        <v>10</v>
      </c>
      <c r="G4842" s="43">
        <v>27</v>
      </c>
      <c r="H4842" s="193">
        <v>10.6</v>
      </c>
    </row>
    <row r="4843" spans="1:8" x14ac:dyDescent="0.25">
      <c r="A4843" s="25" t="str">
        <f t="shared" si="78"/>
        <v>Reg2007Thyroid - C73FemaleNon-Māori</v>
      </c>
      <c r="B4843" s="42" t="s">
        <v>2</v>
      </c>
      <c r="C4843" s="43">
        <v>2007</v>
      </c>
      <c r="D4843" s="42" t="s">
        <v>281</v>
      </c>
      <c r="E4843" s="42" t="s">
        <v>4</v>
      </c>
      <c r="F4843" s="42" t="s">
        <v>11</v>
      </c>
      <c r="G4843" s="43">
        <v>162</v>
      </c>
      <c r="H4843" s="193">
        <v>7.3</v>
      </c>
    </row>
    <row r="4844" spans="1:8" x14ac:dyDescent="0.25">
      <c r="A4844" s="25" t="str">
        <f t="shared" si="78"/>
        <v>Reg2007Thyroid - C73MaleAllEth</v>
      </c>
      <c r="B4844" s="42" t="s">
        <v>2</v>
      </c>
      <c r="C4844" s="43">
        <v>2007</v>
      </c>
      <c r="D4844" s="42" t="s">
        <v>281</v>
      </c>
      <c r="E4844" s="42" t="s">
        <v>5</v>
      </c>
      <c r="F4844" s="42" t="s">
        <v>12</v>
      </c>
      <c r="G4844" s="43">
        <v>63</v>
      </c>
      <c r="H4844" s="193">
        <v>2.6</v>
      </c>
    </row>
    <row r="4845" spans="1:8" x14ac:dyDescent="0.25">
      <c r="A4845" s="25" t="str">
        <f t="shared" si="78"/>
        <v>Reg2007Thyroid - C73MaleMāori</v>
      </c>
      <c r="B4845" s="42" t="s">
        <v>2</v>
      </c>
      <c r="C4845" s="43">
        <v>2007</v>
      </c>
      <c r="D4845" s="42" t="s">
        <v>281</v>
      </c>
      <c r="E4845" s="42" t="s">
        <v>5</v>
      </c>
      <c r="F4845" s="42" t="s">
        <v>10</v>
      </c>
      <c r="G4845" s="43">
        <v>9</v>
      </c>
      <c r="H4845" s="193">
        <v>4.2</v>
      </c>
    </row>
    <row r="4846" spans="1:8" x14ac:dyDescent="0.25">
      <c r="A4846" s="25" t="str">
        <f t="shared" si="78"/>
        <v>Reg2007Thyroid - C73MaleNon-Māori</v>
      </c>
      <c r="B4846" s="42" t="s">
        <v>2</v>
      </c>
      <c r="C4846" s="43">
        <v>2007</v>
      </c>
      <c r="D4846" s="42" t="s">
        <v>281</v>
      </c>
      <c r="E4846" s="42" t="s">
        <v>5</v>
      </c>
      <c r="F4846" s="42" t="s">
        <v>11</v>
      </c>
      <c r="G4846" s="43">
        <v>54</v>
      </c>
      <c r="H4846" s="193">
        <v>2.5</v>
      </c>
    </row>
    <row r="4847" spans="1:8" x14ac:dyDescent="0.25">
      <c r="A4847" s="25" t="str">
        <f t="shared" si="78"/>
        <v>Reg2007Adrenal gland - C74AllSexAllEth</v>
      </c>
      <c r="B4847" s="42" t="s">
        <v>2</v>
      </c>
      <c r="C4847" s="43">
        <v>2007</v>
      </c>
      <c r="D4847" s="42" t="s">
        <v>282</v>
      </c>
      <c r="E4847" s="42" t="s">
        <v>3</v>
      </c>
      <c r="F4847" s="42" t="s">
        <v>12</v>
      </c>
      <c r="G4847" s="43">
        <v>15</v>
      </c>
      <c r="H4847" s="193">
        <v>0.4</v>
      </c>
    </row>
    <row r="4848" spans="1:8" x14ac:dyDescent="0.25">
      <c r="A4848" s="25" t="str">
        <f t="shared" si="78"/>
        <v>Reg2007Adrenal gland - C74AllSexMāori</v>
      </c>
      <c r="B4848" s="42" t="s">
        <v>2</v>
      </c>
      <c r="C4848" s="43">
        <v>2007</v>
      </c>
      <c r="D4848" s="42" t="s">
        <v>282</v>
      </c>
      <c r="E4848" s="42" t="s">
        <v>3</v>
      </c>
      <c r="F4848" s="42" t="s">
        <v>10</v>
      </c>
      <c r="G4848" s="43">
        <v>4</v>
      </c>
      <c r="H4848" s="193">
        <v>0.6</v>
      </c>
    </row>
    <row r="4849" spans="1:8" x14ac:dyDescent="0.25">
      <c r="A4849" s="25" t="str">
        <f t="shared" si="78"/>
        <v>Reg2007Adrenal gland - C74AllSexNon-Māori</v>
      </c>
      <c r="B4849" s="42" t="s">
        <v>2</v>
      </c>
      <c r="C4849" s="43">
        <v>2007</v>
      </c>
      <c r="D4849" s="42" t="s">
        <v>282</v>
      </c>
      <c r="E4849" s="42" t="s">
        <v>3</v>
      </c>
      <c r="F4849" s="42" t="s">
        <v>11</v>
      </c>
      <c r="G4849" s="43">
        <v>11</v>
      </c>
      <c r="H4849" s="193">
        <v>0.3</v>
      </c>
    </row>
    <row r="4850" spans="1:8" x14ac:dyDescent="0.25">
      <c r="A4850" s="25" t="str">
        <f t="shared" si="78"/>
        <v>Reg2007Adrenal gland - C74FemaleAllEth</v>
      </c>
      <c r="B4850" s="42" t="s">
        <v>2</v>
      </c>
      <c r="C4850" s="43">
        <v>2007</v>
      </c>
      <c r="D4850" s="42" t="s">
        <v>282</v>
      </c>
      <c r="E4850" s="42" t="s">
        <v>4</v>
      </c>
      <c r="F4850" s="42" t="s">
        <v>12</v>
      </c>
      <c r="G4850" s="43">
        <v>8</v>
      </c>
      <c r="H4850" s="193">
        <v>0.4</v>
      </c>
    </row>
    <row r="4851" spans="1:8" x14ac:dyDescent="0.25">
      <c r="A4851" s="25" t="str">
        <f t="shared" si="78"/>
        <v>Reg2007Adrenal gland - C74FemaleMāori</v>
      </c>
      <c r="B4851" s="42" t="s">
        <v>2</v>
      </c>
      <c r="C4851" s="43">
        <v>2007</v>
      </c>
      <c r="D4851" s="42" t="s">
        <v>282</v>
      </c>
      <c r="E4851" s="42" t="s">
        <v>4</v>
      </c>
      <c r="F4851" s="42" t="s">
        <v>10</v>
      </c>
      <c r="G4851" s="43">
        <v>3</v>
      </c>
      <c r="H4851" s="193">
        <v>0.9</v>
      </c>
    </row>
    <row r="4852" spans="1:8" x14ac:dyDescent="0.25">
      <c r="A4852" s="25" t="str">
        <f t="shared" si="78"/>
        <v>Reg2007Adrenal gland - C74FemaleNon-Māori</v>
      </c>
      <c r="B4852" s="42" t="s">
        <v>2</v>
      </c>
      <c r="C4852" s="43">
        <v>2007</v>
      </c>
      <c r="D4852" s="42" t="s">
        <v>282</v>
      </c>
      <c r="E4852" s="42" t="s">
        <v>4</v>
      </c>
      <c r="F4852" s="42" t="s">
        <v>11</v>
      </c>
      <c r="G4852" s="43">
        <v>5</v>
      </c>
      <c r="H4852" s="193">
        <v>0.3</v>
      </c>
    </row>
    <row r="4853" spans="1:8" x14ac:dyDescent="0.25">
      <c r="A4853" s="25" t="str">
        <f t="shared" si="78"/>
        <v>Reg2007Adrenal gland - C74MaleAllEth</v>
      </c>
      <c r="B4853" s="42" t="s">
        <v>2</v>
      </c>
      <c r="C4853" s="43">
        <v>2007</v>
      </c>
      <c r="D4853" s="42" t="s">
        <v>282</v>
      </c>
      <c r="E4853" s="42" t="s">
        <v>5</v>
      </c>
      <c r="F4853" s="42" t="s">
        <v>12</v>
      </c>
      <c r="G4853" s="43">
        <v>7</v>
      </c>
      <c r="H4853" s="193">
        <v>0.3</v>
      </c>
    </row>
    <row r="4854" spans="1:8" x14ac:dyDescent="0.25">
      <c r="A4854" s="25" t="str">
        <f t="shared" si="78"/>
        <v>Reg2007Adrenal gland - C74MaleMāori</v>
      </c>
      <c r="B4854" s="42" t="s">
        <v>2</v>
      </c>
      <c r="C4854" s="43">
        <v>2007</v>
      </c>
      <c r="D4854" s="42" t="s">
        <v>282</v>
      </c>
      <c r="E4854" s="42" t="s">
        <v>5</v>
      </c>
      <c r="F4854" s="42" t="s">
        <v>10</v>
      </c>
      <c r="G4854" s="43">
        <v>1</v>
      </c>
      <c r="H4854" s="193">
        <v>0.2</v>
      </c>
    </row>
    <row r="4855" spans="1:8" x14ac:dyDescent="0.25">
      <c r="A4855" s="25" t="str">
        <f t="shared" si="78"/>
        <v>Reg2007Adrenal gland - C74MaleNon-Māori</v>
      </c>
      <c r="B4855" s="42" t="s">
        <v>2</v>
      </c>
      <c r="C4855" s="43">
        <v>2007</v>
      </c>
      <c r="D4855" s="42" t="s">
        <v>282</v>
      </c>
      <c r="E4855" s="42" t="s">
        <v>5</v>
      </c>
      <c r="F4855" s="42" t="s">
        <v>11</v>
      </c>
      <c r="G4855" s="43">
        <v>6</v>
      </c>
      <c r="H4855" s="193">
        <v>0.3</v>
      </c>
    </row>
    <row r="4856" spans="1:8" x14ac:dyDescent="0.25">
      <c r="A4856" s="25" t="str">
        <f t="shared" si="78"/>
        <v>Reg2007Other endocrine glands - C75AllSexAllEth</v>
      </c>
      <c r="B4856" s="42" t="s">
        <v>2</v>
      </c>
      <c r="C4856" s="43">
        <v>2007</v>
      </c>
      <c r="D4856" s="42" t="s">
        <v>283</v>
      </c>
      <c r="E4856" s="42" t="s">
        <v>3</v>
      </c>
      <c r="F4856" s="42" t="s">
        <v>12</v>
      </c>
      <c r="G4856" s="43">
        <v>9</v>
      </c>
      <c r="H4856" s="193">
        <v>0.2</v>
      </c>
    </row>
    <row r="4857" spans="1:8" x14ac:dyDescent="0.25">
      <c r="A4857" s="25" t="str">
        <f t="shared" si="78"/>
        <v>Reg2007Other endocrine glands - C75AllSexMāori</v>
      </c>
      <c r="B4857" s="42" t="s">
        <v>2</v>
      </c>
      <c r="C4857" s="43">
        <v>2007</v>
      </c>
      <c r="D4857" s="42" t="s">
        <v>283</v>
      </c>
      <c r="E4857" s="42" t="s">
        <v>3</v>
      </c>
      <c r="F4857" s="42" t="s">
        <v>10</v>
      </c>
      <c r="G4857" s="43">
        <v>3</v>
      </c>
      <c r="H4857" s="193">
        <v>0.6</v>
      </c>
    </row>
    <row r="4858" spans="1:8" x14ac:dyDescent="0.25">
      <c r="A4858" s="25" t="str">
        <f t="shared" si="78"/>
        <v>Reg2007Other endocrine glands - C75AllSexNon-Māori</v>
      </c>
      <c r="B4858" s="42" t="s">
        <v>2</v>
      </c>
      <c r="C4858" s="43">
        <v>2007</v>
      </c>
      <c r="D4858" s="42" t="s">
        <v>283</v>
      </c>
      <c r="E4858" s="42" t="s">
        <v>3</v>
      </c>
      <c r="F4858" s="42" t="s">
        <v>11</v>
      </c>
      <c r="G4858" s="43">
        <v>6</v>
      </c>
      <c r="H4858" s="193">
        <v>0.2</v>
      </c>
    </row>
    <row r="4859" spans="1:8" x14ac:dyDescent="0.25">
      <c r="A4859" s="25" t="str">
        <f t="shared" si="78"/>
        <v>Reg2007Other endocrine glands - C75FemaleAllEth</v>
      </c>
      <c r="B4859" s="42" t="s">
        <v>2</v>
      </c>
      <c r="C4859" s="43">
        <v>2007</v>
      </c>
      <c r="D4859" s="42" t="s">
        <v>283</v>
      </c>
      <c r="E4859" s="42" t="s">
        <v>4</v>
      </c>
      <c r="F4859" s="42" t="s">
        <v>12</v>
      </c>
      <c r="G4859" s="43">
        <v>6</v>
      </c>
      <c r="H4859" s="193">
        <v>0.2</v>
      </c>
    </row>
    <row r="4860" spans="1:8" x14ac:dyDescent="0.25">
      <c r="A4860" s="25" t="str">
        <f t="shared" si="78"/>
        <v>Reg2007Other endocrine glands - C75FemaleMāori</v>
      </c>
      <c r="B4860" s="42" t="s">
        <v>2</v>
      </c>
      <c r="C4860" s="43">
        <v>2007</v>
      </c>
      <c r="D4860" s="42" t="s">
        <v>283</v>
      </c>
      <c r="E4860" s="42" t="s">
        <v>4</v>
      </c>
      <c r="F4860" s="42" t="s">
        <v>10</v>
      </c>
      <c r="G4860" s="43">
        <v>3</v>
      </c>
      <c r="H4860" s="193">
        <v>1.1000000000000001</v>
      </c>
    </row>
    <row r="4861" spans="1:8" x14ac:dyDescent="0.25">
      <c r="A4861" s="25" t="str">
        <f t="shared" si="78"/>
        <v>Reg2007Other endocrine glands - C75FemaleNon-Māori</v>
      </c>
      <c r="B4861" s="42" t="s">
        <v>2</v>
      </c>
      <c r="C4861" s="43">
        <v>2007</v>
      </c>
      <c r="D4861" s="42" t="s">
        <v>283</v>
      </c>
      <c r="E4861" s="42" t="s">
        <v>4</v>
      </c>
      <c r="F4861" s="42" t="s">
        <v>11</v>
      </c>
      <c r="G4861" s="43">
        <v>3</v>
      </c>
      <c r="H4861" s="193">
        <v>0.1</v>
      </c>
    </row>
    <row r="4862" spans="1:8" x14ac:dyDescent="0.25">
      <c r="A4862" s="25" t="str">
        <f t="shared" si="78"/>
        <v>Reg2007Other endocrine glands - C75MaleAllEth</v>
      </c>
      <c r="B4862" s="42" t="s">
        <v>2</v>
      </c>
      <c r="C4862" s="43">
        <v>2007</v>
      </c>
      <c r="D4862" s="42" t="s">
        <v>283</v>
      </c>
      <c r="E4862" s="42" t="s">
        <v>5</v>
      </c>
      <c r="F4862" s="42" t="s">
        <v>12</v>
      </c>
      <c r="G4862" s="43">
        <v>3</v>
      </c>
      <c r="H4862" s="193">
        <v>0.1</v>
      </c>
    </row>
    <row r="4863" spans="1:8" x14ac:dyDescent="0.25">
      <c r="A4863" s="25" t="str">
        <f t="shared" si="78"/>
        <v>Reg2007Other endocrine glands - C75MaleMāori</v>
      </c>
      <c r="B4863" s="42" t="s">
        <v>2</v>
      </c>
      <c r="C4863" s="43">
        <v>2007</v>
      </c>
      <c r="D4863" s="42" t="s">
        <v>283</v>
      </c>
      <c r="E4863" s="42" t="s">
        <v>5</v>
      </c>
      <c r="F4863" s="42" t="s">
        <v>10</v>
      </c>
      <c r="G4863" s="43">
        <v>0</v>
      </c>
      <c r="H4863" s="193">
        <v>0</v>
      </c>
    </row>
    <row r="4864" spans="1:8" x14ac:dyDescent="0.25">
      <c r="A4864" s="25" t="str">
        <f t="shared" si="78"/>
        <v>Reg2007Other endocrine glands - C75MaleNon-Māori</v>
      </c>
      <c r="B4864" s="42" t="s">
        <v>2</v>
      </c>
      <c r="C4864" s="43">
        <v>2007</v>
      </c>
      <c r="D4864" s="42" t="s">
        <v>283</v>
      </c>
      <c r="E4864" s="42" t="s">
        <v>5</v>
      </c>
      <c r="F4864" s="42" t="s">
        <v>11</v>
      </c>
      <c r="G4864" s="43">
        <v>3</v>
      </c>
      <c r="H4864" s="193">
        <v>0.2</v>
      </c>
    </row>
    <row r="4865" spans="1:8" x14ac:dyDescent="0.25">
      <c r="A4865" s="25" t="str">
        <f t="shared" si="78"/>
        <v>Reg2007Ill-defined, secondary and unspecified sites - C76-C80AllSexAllEth</v>
      </c>
      <c r="B4865" s="42" t="s">
        <v>2</v>
      </c>
      <c r="C4865" s="43">
        <v>2007</v>
      </c>
      <c r="D4865" s="42" t="s">
        <v>284</v>
      </c>
      <c r="E4865" s="42" t="s">
        <v>3</v>
      </c>
      <c r="F4865" s="42" t="s">
        <v>12</v>
      </c>
      <c r="G4865" s="43">
        <v>408</v>
      </c>
      <c r="H4865" s="193">
        <v>6.1</v>
      </c>
    </row>
    <row r="4866" spans="1:8" x14ac:dyDescent="0.25">
      <c r="A4866" s="25" t="str">
        <f t="shared" si="78"/>
        <v>Reg2007Ill-defined, secondary and unspecified sites - C76-C80AllSexMāori</v>
      </c>
      <c r="B4866" s="42" t="s">
        <v>2</v>
      </c>
      <c r="C4866" s="43">
        <v>2007</v>
      </c>
      <c r="D4866" s="42" t="s">
        <v>284</v>
      </c>
      <c r="E4866" s="42" t="s">
        <v>3</v>
      </c>
      <c r="F4866" s="42" t="s">
        <v>10</v>
      </c>
      <c r="G4866" s="43">
        <v>28</v>
      </c>
      <c r="H4866" s="193">
        <v>7.9</v>
      </c>
    </row>
    <row r="4867" spans="1:8" x14ac:dyDescent="0.25">
      <c r="A4867" s="25" t="str">
        <f t="shared" si="78"/>
        <v>Reg2007Ill-defined, secondary and unspecified sites - C76-C80AllSexNon-Māori</v>
      </c>
      <c r="B4867" s="42" t="s">
        <v>2</v>
      </c>
      <c r="C4867" s="43">
        <v>2007</v>
      </c>
      <c r="D4867" s="42" t="s">
        <v>284</v>
      </c>
      <c r="E4867" s="42" t="s">
        <v>3</v>
      </c>
      <c r="F4867" s="42" t="s">
        <v>11</v>
      </c>
      <c r="G4867" s="43">
        <v>380</v>
      </c>
      <c r="H4867" s="193">
        <v>6</v>
      </c>
    </row>
    <row r="4868" spans="1:8" x14ac:dyDescent="0.25">
      <c r="A4868" s="25" t="str">
        <f t="shared" si="78"/>
        <v>Reg2007Ill-defined, secondary and unspecified sites - C76-C80FemaleAllEth</v>
      </c>
      <c r="B4868" s="42" t="s">
        <v>2</v>
      </c>
      <c r="C4868" s="43">
        <v>2007</v>
      </c>
      <c r="D4868" s="42" t="s">
        <v>284</v>
      </c>
      <c r="E4868" s="42" t="s">
        <v>4</v>
      </c>
      <c r="F4868" s="42" t="s">
        <v>12</v>
      </c>
      <c r="G4868" s="43">
        <v>192</v>
      </c>
      <c r="H4868" s="193">
        <v>5.2</v>
      </c>
    </row>
    <row r="4869" spans="1:8" x14ac:dyDescent="0.25">
      <c r="A4869" s="25" t="str">
        <f t="shared" si="78"/>
        <v>Reg2007Ill-defined, secondary and unspecified sites - C76-C80FemaleMāori</v>
      </c>
      <c r="B4869" s="42" t="s">
        <v>2</v>
      </c>
      <c r="C4869" s="43">
        <v>2007</v>
      </c>
      <c r="D4869" s="42" t="s">
        <v>284</v>
      </c>
      <c r="E4869" s="42" t="s">
        <v>4</v>
      </c>
      <c r="F4869" s="42" t="s">
        <v>10</v>
      </c>
      <c r="G4869" s="43">
        <v>16</v>
      </c>
      <c r="H4869" s="193">
        <v>8.1999999999999993</v>
      </c>
    </row>
    <row r="4870" spans="1:8" x14ac:dyDescent="0.25">
      <c r="A4870" s="25" t="str">
        <f t="shared" si="78"/>
        <v>Reg2007Ill-defined, secondary and unspecified sites - C76-C80FemaleNon-Māori</v>
      </c>
      <c r="B4870" s="42" t="s">
        <v>2</v>
      </c>
      <c r="C4870" s="43">
        <v>2007</v>
      </c>
      <c r="D4870" s="42" t="s">
        <v>284</v>
      </c>
      <c r="E4870" s="42" t="s">
        <v>4</v>
      </c>
      <c r="F4870" s="42" t="s">
        <v>11</v>
      </c>
      <c r="G4870" s="43">
        <v>176</v>
      </c>
      <c r="H4870" s="193">
        <v>4.9000000000000004</v>
      </c>
    </row>
    <row r="4871" spans="1:8" x14ac:dyDescent="0.25">
      <c r="A4871" s="25" t="str">
        <f t="shared" si="78"/>
        <v>Reg2007Ill-defined, secondary and unspecified sites - C76-C80MaleAllEth</v>
      </c>
      <c r="B4871" s="42" t="s">
        <v>2</v>
      </c>
      <c r="C4871" s="43">
        <v>2007</v>
      </c>
      <c r="D4871" s="42" t="s">
        <v>284</v>
      </c>
      <c r="E4871" s="42" t="s">
        <v>5</v>
      </c>
      <c r="F4871" s="42" t="s">
        <v>12</v>
      </c>
      <c r="G4871" s="43">
        <v>216</v>
      </c>
      <c r="H4871" s="193">
        <v>7.4</v>
      </c>
    </row>
    <row r="4872" spans="1:8" x14ac:dyDescent="0.25">
      <c r="A4872" s="25" t="str">
        <f t="shared" si="78"/>
        <v>Reg2007Ill-defined, secondary and unspecified sites - C76-C80MaleMāori</v>
      </c>
      <c r="B4872" s="42" t="s">
        <v>2</v>
      </c>
      <c r="C4872" s="43">
        <v>2007</v>
      </c>
      <c r="D4872" s="42" t="s">
        <v>284</v>
      </c>
      <c r="E4872" s="42" t="s">
        <v>5</v>
      </c>
      <c r="F4872" s="42" t="s">
        <v>10</v>
      </c>
      <c r="G4872" s="43">
        <v>12</v>
      </c>
      <c r="H4872" s="193">
        <v>7.4</v>
      </c>
    </row>
    <row r="4873" spans="1:8" x14ac:dyDescent="0.25">
      <c r="A4873" s="25" t="str">
        <f t="shared" si="78"/>
        <v>Reg2007Ill-defined, secondary and unspecified sites - C76-C80MaleNon-Māori</v>
      </c>
      <c r="B4873" s="42" t="s">
        <v>2</v>
      </c>
      <c r="C4873" s="43">
        <v>2007</v>
      </c>
      <c r="D4873" s="42" t="s">
        <v>284</v>
      </c>
      <c r="E4873" s="42" t="s">
        <v>5</v>
      </c>
      <c r="F4873" s="42" t="s">
        <v>11</v>
      </c>
      <c r="G4873" s="43">
        <v>204</v>
      </c>
      <c r="H4873" s="193">
        <v>7.4</v>
      </c>
    </row>
    <row r="4874" spans="1:8" x14ac:dyDescent="0.25">
      <c r="A4874" s="25" t="str">
        <f t="shared" si="78"/>
        <v>Reg2007Other and ill-defined sites - C76AllSexAllEth</v>
      </c>
      <c r="B4874" s="42" t="s">
        <v>2</v>
      </c>
      <c r="C4874" s="43">
        <v>2007</v>
      </c>
      <c r="D4874" s="42" t="s">
        <v>285</v>
      </c>
      <c r="E4874" s="42" t="s">
        <v>3</v>
      </c>
      <c r="F4874" s="42" t="s">
        <v>12</v>
      </c>
      <c r="G4874" s="43">
        <v>11</v>
      </c>
      <c r="H4874" s="193">
        <v>0.1</v>
      </c>
    </row>
    <row r="4875" spans="1:8" x14ac:dyDescent="0.25">
      <c r="A4875" s="25" t="str">
        <f t="shared" si="78"/>
        <v>Reg2007Other and ill-defined sites - C76AllSexMāori</v>
      </c>
      <c r="B4875" s="42" t="s">
        <v>2</v>
      </c>
      <c r="C4875" s="43">
        <v>2007</v>
      </c>
      <c r="D4875" s="42" t="s">
        <v>285</v>
      </c>
      <c r="E4875" s="42" t="s">
        <v>3</v>
      </c>
      <c r="F4875" s="42" t="s">
        <v>10</v>
      </c>
      <c r="G4875" s="43">
        <v>0</v>
      </c>
      <c r="H4875" s="193">
        <v>0</v>
      </c>
    </row>
    <row r="4876" spans="1:8" x14ac:dyDescent="0.25">
      <c r="A4876" s="25" t="str">
        <f t="shared" si="78"/>
        <v>Reg2007Other and ill-defined sites - C76AllSexNon-Māori</v>
      </c>
      <c r="B4876" s="42" t="s">
        <v>2</v>
      </c>
      <c r="C4876" s="43">
        <v>2007</v>
      </c>
      <c r="D4876" s="42" t="s">
        <v>285</v>
      </c>
      <c r="E4876" s="42" t="s">
        <v>3</v>
      </c>
      <c r="F4876" s="42" t="s">
        <v>11</v>
      </c>
      <c r="G4876" s="43">
        <v>11</v>
      </c>
      <c r="H4876" s="193">
        <v>0.1</v>
      </c>
    </row>
    <row r="4877" spans="1:8" x14ac:dyDescent="0.25">
      <c r="A4877" s="25" t="str">
        <f t="shared" si="78"/>
        <v>Reg2007Other and ill-defined sites - C76FemaleAllEth</v>
      </c>
      <c r="B4877" s="42" t="s">
        <v>2</v>
      </c>
      <c r="C4877" s="43">
        <v>2007</v>
      </c>
      <c r="D4877" s="42" t="s">
        <v>285</v>
      </c>
      <c r="E4877" s="42" t="s">
        <v>4</v>
      </c>
      <c r="F4877" s="42" t="s">
        <v>12</v>
      </c>
      <c r="G4877" s="43">
        <v>6</v>
      </c>
      <c r="H4877" s="193">
        <v>0.1</v>
      </c>
    </row>
    <row r="4878" spans="1:8" x14ac:dyDescent="0.25">
      <c r="A4878" s="25" t="str">
        <f t="shared" si="78"/>
        <v>Reg2007Other and ill-defined sites - C76FemaleMāori</v>
      </c>
      <c r="B4878" s="42" t="s">
        <v>2</v>
      </c>
      <c r="C4878" s="43">
        <v>2007</v>
      </c>
      <c r="D4878" s="42" t="s">
        <v>285</v>
      </c>
      <c r="E4878" s="42" t="s">
        <v>4</v>
      </c>
      <c r="F4878" s="42" t="s">
        <v>10</v>
      </c>
      <c r="G4878" s="43">
        <v>0</v>
      </c>
      <c r="H4878" s="193">
        <v>0</v>
      </c>
    </row>
    <row r="4879" spans="1:8" x14ac:dyDescent="0.25">
      <c r="A4879" s="25" t="str">
        <f t="shared" si="78"/>
        <v>Reg2007Other and ill-defined sites - C76FemaleNon-Māori</v>
      </c>
      <c r="B4879" s="42" t="s">
        <v>2</v>
      </c>
      <c r="C4879" s="43">
        <v>2007</v>
      </c>
      <c r="D4879" s="42" t="s">
        <v>285</v>
      </c>
      <c r="E4879" s="42" t="s">
        <v>4</v>
      </c>
      <c r="F4879" s="42" t="s">
        <v>11</v>
      </c>
      <c r="G4879" s="43">
        <v>6</v>
      </c>
      <c r="H4879" s="193">
        <v>0.1</v>
      </c>
    </row>
    <row r="4880" spans="1:8" x14ac:dyDescent="0.25">
      <c r="A4880" s="25" t="str">
        <f t="shared" si="78"/>
        <v>Reg2007Other and ill-defined sites - C76MaleAllEth</v>
      </c>
      <c r="B4880" s="42" t="s">
        <v>2</v>
      </c>
      <c r="C4880" s="43">
        <v>2007</v>
      </c>
      <c r="D4880" s="42" t="s">
        <v>285</v>
      </c>
      <c r="E4880" s="42" t="s">
        <v>5</v>
      </c>
      <c r="F4880" s="42" t="s">
        <v>12</v>
      </c>
      <c r="G4880" s="43">
        <v>5</v>
      </c>
      <c r="H4880" s="193">
        <v>0.2</v>
      </c>
    </row>
    <row r="4881" spans="1:8" x14ac:dyDescent="0.25">
      <c r="A4881" s="25" t="str">
        <f t="shared" si="78"/>
        <v>Reg2007Other and ill-defined sites - C76MaleMāori</v>
      </c>
      <c r="B4881" s="42" t="s">
        <v>2</v>
      </c>
      <c r="C4881" s="43">
        <v>2007</v>
      </c>
      <c r="D4881" s="42" t="s">
        <v>285</v>
      </c>
      <c r="E4881" s="42" t="s">
        <v>5</v>
      </c>
      <c r="F4881" s="42" t="s">
        <v>10</v>
      </c>
      <c r="G4881" s="43">
        <v>0</v>
      </c>
      <c r="H4881" s="193">
        <v>0</v>
      </c>
    </row>
    <row r="4882" spans="1:8" x14ac:dyDescent="0.25">
      <c r="A4882" s="25" t="str">
        <f t="shared" si="78"/>
        <v>Reg2007Other and ill-defined sites - C76MaleNon-Māori</v>
      </c>
      <c r="B4882" s="42" t="s">
        <v>2</v>
      </c>
      <c r="C4882" s="43">
        <v>2007</v>
      </c>
      <c r="D4882" s="42" t="s">
        <v>285</v>
      </c>
      <c r="E4882" s="42" t="s">
        <v>5</v>
      </c>
      <c r="F4882" s="42" t="s">
        <v>11</v>
      </c>
      <c r="G4882" s="43">
        <v>5</v>
      </c>
      <c r="H4882" s="193">
        <v>0.2</v>
      </c>
    </row>
    <row r="4883" spans="1:8" x14ac:dyDescent="0.25">
      <c r="A4883" s="25" t="str">
        <f t="shared" si="78"/>
        <v>Reg2007Lymphoid, haematopoietic and related tissue - C81-C96, D45-D47AllSexAllEth</v>
      </c>
      <c r="B4883" s="42" t="s">
        <v>2</v>
      </c>
      <c r="C4883" s="43">
        <v>2007</v>
      </c>
      <c r="D4883" s="42" t="s">
        <v>288</v>
      </c>
      <c r="E4883" s="42" t="s">
        <v>3</v>
      </c>
      <c r="F4883" s="42" t="s">
        <v>12</v>
      </c>
      <c r="G4883" s="43">
        <v>2016</v>
      </c>
      <c r="H4883" s="193">
        <v>35</v>
      </c>
    </row>
    <row r="4884" spans="1:8" x14ac:dyDescent="0.25">
      <c r="A4884" s="25" t="str">
        <f t="shared" si="78"/>
        <v>Reg2007Lymphoid, haematopoietic and related tissue - C81-C96, D45-D47AllSexMāori</v>
      </c>
      <c r="B4884" s="42" t="s">
        <v>2</v>
      </c>
      <c r="C4884" s="43">
        <v>2007</v>
      </c>
      <c r="D4884" s="42" t="s">
        <v>288</v>
      </c>
      <c r="E4884" s="42" t="s">
        <v>3</v>
      </c>
      <c r="F4884" s="42" t="s">
        <v>10</v>
      </c>
      <c r="G4884" s="43">
        <v>158</v>
      </c>
      <c r="H4884" s="193">
        <v>36.299999999999997</v>
      </c>
    </row>
    <row r="4885" spans="1:8" x14ac:dyDescent="0.25">
      <c r="A4885" s="25" t="str">
        <f t="shared" si="78"/>
        <v>Reg2007Lymphoid, haematopoietic and related tissue - C81-C96, D45-D47AllSexNon-Māori</v>
      </c>
      <c r="B4885" s="42" t="s">
        <v>2</v>
      </c>
      <c r="C4885" s="43">
        <v>2007</v>
      </c>
      <c r="D4885" s="42" t="s">
        <v>288</v>
      </c>
      <c r="E4885" s="42" t="s">
        <v>3</v>
      </c>
      <c r="F4885" s="42" t="s">
        <v>11</v>
      </c>
      <c r="G4885" s="43">
        <v>1858</v>
      </c>
      <c r="H4885" s="193">
        <v>34.799999999999997</v>
      </c>
    </row>
    <row r="4886" spans="1:8" x14ac:dyDescent="0.25">
      <c r="A4886" s="25" t="str">
        <f t="shared" si="78"/>
        <v>Reg2007Lymphoid, haematopoietic and related tissue - C81-C96, D45-D47FemaleAllEth</v>
      </c>
      <c r="B4886" s="42" t="s">
        <v>2</v>
      </c>
      <c r="C4886" s="43">
        <v>2007</v>
      </c>
      <c r="D4886" s="42" t="s">
        <v>288</v>
      </c>
      <c r="E4886" s="42" t="s">
        <v>4</v>
      </c>
      <c r="F4886" s="42" t="s">
        <v>12</v>
      </c>
      <c r="G4886" s="43">
        <v>901</v>
      </c>
      <c r="H4886" s="193">
        <v>29.4</v>
      </c>
    </row>
    <row r="4887" spans="1:8" x14ac:dyDescent="0.25">
      <c r="A4887" s="25" t="str">
        <f t="shared" si="78"/>
        <v>Reg2007Lymphoid, haematopoietic and related tissue - C81-C96, D45-D47FemaleMāori</v>
      </c>
      <c r="B4887" s="42" t="s">
        <v>2</v>
      </c>
      <c r="C4887" s="43">
        <v>2007</v>
      </c>
      <c r="D4887" s="42" t="s">
        <v>288</v>
      </c>
      <c r="E4887" s="42" t="s">
        <v>4</v>
      </c>
      <c r="F4887" s="42" t="s">
        <v>10</v>
      </c>
      <c r="G4887" s="43">
        <v>81</v>
      </c>
      <c r="H4887" s="193">
        <v>34.299999999999997</v>
      </c>
    </row>
    <row r="4888" spans="1:8" x14ac:dyDescent="0.25">
      <c r="A4888" s="25" t="str">
        <f t="shared" si="78"/>
        <v>Reg2007Lymphoid, haematopoietic and related tissue - C81-C96, D45-D47FemaleNon-Māori</v>
      </c>
      <c r="B4888" s="42" t="s">
        <v>2</v>
      </c>
      <c r="C4888" s="43">
        <v>2007</v>
      </c>
      <c r="D4888" s="42" t="s">
        <v>288</v>
      </c>
      <c r="E4888" s="42" t="s">
        <v>4</v>
      </c>
      <c r="F4888" s="42" t="s">
        <v>11</v>
      </c>
      <c r="G4888" s="43">
        <v>820</v>
      </c>
      <c r="H4888" s="193">
        <v>28.9</v>
      </c>
    </row>
    <row r="4889" spans="1:8" x14ac:dyDescent="0.25">
      <c r="A4889" s="25" t="str">
        <f t="shared" si="78"/>
        <v>Reg2007Lymphoid, haematopoietic and related tissue - C81-C96, D45-D47MaleAllEth</v>
      </c>
      <c r="B4889" s="42" t="s">
        <v>2</v>
      </c>
      <c r="C4889" s="43">
        <v>2007</v>
      </c>
      <c r="D4889" s="42" t="s">
        <v>288</v>
      </c>
      <c r="E4889" s="42" t="s">
        <v>5</v>
      </c>
      <c r="F4889" s="42" t="s">
        <v>12</v>
      </c>
      <c r="G4889" s="43">
        <v>1115</v>
      </c>
      <c r="H4889" s="193">
        <v>41.7</v>
      </c>
    </row>
    <row r="4890" spans="1:8" x14ac:dyDescent="0.25">
      <c r="A4890" s="25" t="str">
        <f t="shared" si="78"/>
        <v>Reg2007Lymphoid, haematopoietic and related tissue - C81-C96, D45-D47MaleMāori</v>
      </c>
      <c r="B4890" s="42" t="s">
        <v>2</v>
      </c>
      <c r="C4890" s="43">
        <v>2007</v>
      </c>
      <c r="D4890" s="42" t="s">
        <v>288</v>
      </c>
      <c r="E4890" s="42" t="s">
        <v>5</v>
      </c>
      <c r="F4890" s="42" t="s">
        <v>10</v>
      </c>
      <c r="G4890" s="43">
        <v>77</v>
      </c>
      <c r="H4890" s="193">
        <v>38.1</v>
      </c>
    </row>
    <row r="4891" spans="1:8" x14ac:dyDescent="0.25">
      <c r="A4891" s="25" t="str">
        <f t="shared" si="78"/>
        <v>Reg2007Lymphoid, haematopoietic and related tissue - C81-C96, D45-D47MaleNon-Māori</v>
      </c>
      <c r="B4891" s="42" t="s">
        <v>2</v>
      </c>
      <c r="C4891" s="43">
        <v>2007</v>
      </c>
      <c r="D4891" s="42" t="s">
        <v>288</v>
      </c>
      <c r="E4891" s="42" t="s">
        <v>5</v>
      </c>
      <c r="F4891" s="42" t="s">
        <v>11</v>
      </c>
      <c r="G4891" s="43">
        <v>1038</v>
      </c>
      <c r="H4891" s="193">
        <v>41.9</v>
      </c>
    </row>
    <row r="4892" spans="1:8" x14ac:dyDescent="0.25">
      <c r="A4892" s="25" t="str">
        <f t="shared" si="78"/>
        <v>Reg2007Unknown primary - C77-C79AllSexAllEth</v>
      </c>
      <c r="B4892" s="42" t="s">
        <v>2</v>
      </c>
      <c r="C4892" s="43">
        <v>2007</v>
      </c>
      <c r="D4892" s="42" t="s">
        <v>286</v>
      </c>
      <c r="E4892" s="42" t="s">
        <v>3</v>
      </c>
      <c r="F4892" s="42" t="s">
        <v>12</v>
      </c>
      <c r="G4892" s="43">
        <v>348</v>
      </c>
      <c r="H4892" s="193">
        <v>5.3</v>
      </c>
    </row>
    <row r="4893" spans="1:8" x14ac:dyDescent="0.25">
      <c r="A4893" s="25" t="str">
        <f t="shared" si="78"/>
        <v>Reg2007Unknown primary - C77-C79AllSexMāori</v>
      </c>
      <c r="B4893" s="42" t="s">
        <v>2</v>
      </c>
      <c r="C4893" s="43">
        <v>2007</v>
      </c>
      <c r="D4893" s="42" t="s">
        <v>286</v>
      </c>
      <c r="E4893" s="42" t="s">
        <v>3</v>
      </c>
      <c r="F4893" s="42" t="s">
        <v>10</v>
      </c>
      <c r="G4893" s="43">
        <v>23</v>
      </c>
      <c r="H4893" s="193">
        <v>6</v>
      </c>
    </row>
    <row r="4894" spans="1:8" x14ac:dyDescent="0.25">
      <c r="A4894" s="25" t="str">
        <f t="shared" si="78"/>
        <v>Reg2007Unknown primary - C77-C79AllSexNon-Māori</v>
      </c>
      <c r="B4894" s="42" t="s">
        <v>2</v>
      </c>
      <c r="C4894" s="43">
        <v>2007</v>
      </c>
      <c r="D4894" s="42" t="s">
        <v>286</v>
      </c>
      <c r="E4894" s="42" t="s">
        <v>3</v>
      </c>
      <c r="F4894" s="42" t="s">
        <v>11</v>
      </c>
      <c r="G4894" s="43">
        <v>325</v>
      </c>
      <c r="H4894" s="193">
        <v>5.2</v>
      </c>
    </row>
    <row r="4895" spans="1:8" x14ac:dyDescent="0.25">
      <c r="A4895" s="25" t="str">
        <f t="shared" si="78"/>
        <v>Reg2007Unknown primary - C77-C79FemaleAllEth</v>
      </c>
      <c r="B4895" s="42" t="s">
        <v>2</v>
      </c>
      <c r="C4895" s="43">
        <v>2007</v>
      </c>
      <c r="D4895" s="42" t="s">
        <v>286</v>
      </c>
      <c r="E4895" s="42" t="s">
        <v>4</v>
      </c>
      <c r="F4895" s="42" t="s">
        <v>12</v>
      </c>
      <c r="G4895" s="43">
        <v>159</v>
      </c>
      <c r="H4895" s="193">
        <v>4.5</v>
      </c>
    </row>
    <row r="4896" spans="1:8" x14ac:dyDescent="0.25">
      <c r="A4896" s="25" t="str">
        <f t="shared" si="78"/>
        <v>Reg2007Unknown primary - C77-C79FemaleMāori</v>
      </c>
      <c r="B4896" s="42" t="s">
        <v>2</v>
      </c>
      <c r="C4896" s="43">
        <v>2007</v>
      </c>
      <c r="D4896" s="42" t="s">
        <v>286</v>
      </c>
      <c r="E4896" s="42" t="s">
        <v>4</v>
      </c>
      <c r="F4896" s="42" t="s">
        <v>10</v>
      </c>
      <c r="G4896" s="43">
        <v>14</v>
      </c>
      <c r="H4896" s="193">
        <v>6.7</v>
      </c>
    </row>
    <row r="4897" spans="1:8" x14ac:dyDescent="0.25">
      <c r="A4897" s="25" t="str">
        <f t="shared" si="78"/>
        <v>Reg2007Unknown primary - C77-C79FemaleNon-Māori</v>
      </c>
      <c r="B4897" s="42" t="s">
        <v>2</v>
      </c>
      <c r="C4897" s="43">
        <v>2007</v>
      </c>
      <c r="D4897" s="42" t="s">
        <v>286</v>
      </c>
      <c r="E4897" s="42" t="s">
        <v>4</v>
      </c>
      <c r="F4897" s="42" t="s">
        <v>11</v>
      </c>
      <c r="G4897" s="43">
        <v>145</v>
      </c>
      <c r="H4897" s="193">
        <v>4.3</v>
      </c>
    </row>
    <row r="4898" spans="1:8" x14ac:dyDescent="0.25">
      <c r="A4898" s="25" t="str">
        <f t="shared" si="78"/>
        <v>Reg2007Unknown primary - C77-C79MaleAllEth</v>
      </c>
      <c r="B4898" s="42" t="s">
        <v>2</v>
      </c>
      <c r="C4898" s="43">
        <v>2007</v>
      </c>
      <c r="D4898" s="42" t="s">
        <v>286</v>
      </c>
      <c r="E4898" s="42" t="s">
        <v>5</v>
      </c>
      <c r="F4898" s="42" t="s">
        <v>12</v>
      </c>
      <c r="G4898" s="43">
        <v>189</v>
      </c>
      <c r="H4898" s="193">
        <v>6.5</v>
      </c>
    </row>
    <row r="4899" spans="1:8" x14ac:dyDescent="0.25">
      <c r="A4899" s="25" t="str">
        <f t="shared" si="78"/>
        <v>Reg2007Unknown primary - C77-C79MaleMāori</v>
      </c>
      <c r="B4899" s="42" t="s">
        <v>2</v>
      </c>
      <c r="C4899" s="43">
        <v>2007</v>
      </c>
      <c r="D4899" s="42" t="s">
        <v>286</v>
      </c>
      <c r="E4899" s="42" t="s">
        <v>5</v>
      </c>
      <c r="F4899" s="42" t="s">
        <v>10</v>
      </c>
      <c r="G4899" s="43">
        <v>9</v>
      </c>
      <c r="H4899" s="193">
        <v>5.6</v>
      </c>
    </row>
    <row r="4900" spans="1:8" x14ac:dyDescent="0.25">
      <c r="A4900" s="25" t="str">
        <f t="shared" si="78"/>
        <v>Reg2007Unknown primary - C77-C79MaleNon-Māori</v>
      </c>
      <c r="B4900" s="42" t="s">
        <v>2</v>
      </c>
      <c r="C4900" s="43">
        <v>2007</v>
      </c>
      <c r="D4900" s="42" t="s">
        <v>286</v>
      </c>
      <c r="E4900" s="42" t="s">
        <v>5</v>
      </c>
      <c r="F4900" s="42" t="s">
        <v>11</v>
      </c>
      <c r="G4900" s="43">
        <v>180</v>
      </c>
      <c r="H4900" s="193">
        <v>6.5</v>
      </c>
    </row>
    <row r="4901" spans="1:8" x14ac:dyDescent="0.25">
      <c r="A4901" s="25" t="str">
        <f t="shared" si="78"/>
        <v>Reg2007Unspecified site - C80AllSexAllEth</v>
      </c>
      <c r="B4901" s="42" t="s">
        <v>2</v>
      </c>
      <c r="C4901" s="43">
        <v>2007</v>
      </c>
      <c r="D4901" s="42" t="s">
        <v>287</v>
      </c>
      <c r="E4901" s="42" t="s">
        <v>3</v>
      </c>
      <c r="F4901" s="42" t="s">
        <v>12</v>
      </c>
      <c r="G4901" s="43">
        <v>49</v>
      </c>
      <c r="H4901" s="193">
        <v>0.7</v>
      </c>
    </row>
    <row r="4902" spans="1:8" x14ac:dyDescent="0.25">
      <c r="A4902" s="25" t="str">
        <f t="shared" si="78"/>
        <v>Reg2007Unspecified site - C80AllSexMāori</v>
      </c>
      <c r="B4902" s="42" t="s">
        <v>2</v>
      </c>
      <c r="C4902" s="43">
        <v>2007</v>
      </c>
      <c r="D4902" s="42" t="s">
        <v>287</v>
      </c>
      <c r="E4902" s="42" t="s">
        <v>3</v>
      </c>
      <c r="F4902" s="42" t="s">
        <v>10</v>
      </c>
      <c r="G4902" s="43">
        <v>5</v>
      </c>
      <c r="H4902" s="193">
        <v>1.9</v>
      </c>
    </row>
    <row r="4903" spans="1:8" x14ac:dyDescent="0.25">
      <c r="A4903" s="25" t="str">
        <f t="shared" ref="A4903:A4966" si="79">B4903&amp;C4903&amp;D4903&amp;E4903&amp;F4903</f>
        <v>Reg2007Unspecified site - C80AllSexNon-Māori</v>
      </c>
      <c r="B4903" s="42" t="s">
        <v>2</v>
      </c>
      <c r="C4903" s="43">
        <v>2007</v>
      </c>
      <c r="D4903" s="42" t="s">
        <v>287</v>
      </c>
      <c r="E4903" s="42" t="s">
        <v>3</v>
      </c>
      <c r="F4903" s="42" t="s">
        <v>11</v>
      </c>
      <c r="G4903" s="43">
        <v>44</v>
      </c>
      <c r="H4903" s="193">
        <v>0.6</v>
      </c>
    </row>
    <row r="4904" spans="1:8" x14ac:dyDescent="0.25">
      <c r="A4904" s="25" t="str">
        <f t="shared" si="79"/>
        <v>Reg2007Unspecified site - C80FemaleAllEth</v>
      </c>
      <c r="B4904" s="42" t="s">
        <v>2</v>
      </c>
      <c r="C4904" s="43">
        <v>2007</v>
      </c>
      <c r="D4904" s="42" t="s">
        <v>287</v>
      </c>
      <c r="E4904" s="42" t="s">
        <v>4</v>
      </c>
      <c r="F4904" s="42" t="s">
        <v>12</v>
      </c>
      <c r="G4904" s="43">
        <v>27</v>
      </c>
      <c r="H4904" s="193">
        <v>0.6</v>
      </c>
    </row>
    <row r="4905" spans="1:8" x14ac:dyDescent="0.25">
      <c r="A4905" s="25" t="str">
        <f t="shared" si="79"/>
        <v>Reg2007Unspecified site - C80FemaleMāori</v>
      </c>
      <c r="B4905" s="42" t="s">
        <v>2</v>
      </c>
      <c r="C4905" s="43">
        <v>2007</v>
      </c>
      <c r="D4905" s="42" t="s">
        <v>287</v>
      </c>
      <c r="E4905" s="42" t="s">
        <v>4</v>
      </c>
      <c r="F4905" s="42" t="s">
        <v>10</v>
      </c>
      <c r="G4905" s="43">
        <v>2</v>
      </c>
      <c r="H4905" s="193">
        <v>1.6</v>
      </c>
    </row>
    <row r="4906" spans="1:8" x14ac:dyDescent="0.25">
      <c r="A4906" s="25" t="str">
        <f t="shared" si="79"/>
        <v>Reg2007Unspecified site - C80FemaleNon-Māori</v>
      </c>
      <c r="B4906" s="42" t="s">
        <v>2</v>
      </c>
      <c r="C4906" s="43">
        <v>2007</v>
      </c>
      <c r="D4906" s="42" t="s">
        <v>287</v>
      </c>
      <c r="E4906" s="42" t="s">
        <v>4</v>
      </c>
      <c r="F4906" s="42" t="s">
        <v>11</v>
      </c>
      <c r="G4906" s="43">
        <v>25</v>
      </c>
      <c r="H4906" s="193">
        <v>0.5</v>
      </c>
    </row>
    <row r="4907" spans="1:8" x14ac:dyDescent="0.25">
      <c r="A4907" s="25" t="str">
        <f t="shared" si="79"/>
        <v>Reg2007Unspecified site - C80MaleAllEth</v>
      </c>
      <c r="B4907" s="42" t="s">
        <v>2</v>
      </c>
      <c r="C4907" s="43">
        <v>2007</v>
      </c>
      <c r="D4907" s="42" t="s">
        <v>287</v>
      </c>
      <c r="E4907" s="42" t="s">
        <v>5</v>
      </c>
      <c r="F4907" s="42" t="s">
        <v>12</v>
      </c>
      <c r="G4907" s="43">
        <v>22</v>
      </c>
      <c r="H4907" s="193">
        <v>0.7</v>
      </c>
    </row>
    <row r="4908" spans="1:8" x14ac:dyDescent="0.25">
      <c r="A4908" s="25" t="str">
        <f t="shared" si="79"/>
        <v>Reg2007Unspecified site - C80MaleMāori</v>
      </c>
      <c r="B4908" s="42" t="s">
        <v>2</v>
      </c>
      <c r="C4908" s="43">
        <v>2007</v>
      </c>
      <c r="D4908" s="42" t="s">
        <v>287</v>
      </c>
      <c r="E4908" s="42" t="s">
        <v>5</v>
      </c>
      <c r="F4908" s="42" t="s">
        <v>10</v>
      </c>
      <c r="G4908" s="43">
        <v>3</v>
      </c>
      <c r="H4908" s="193">
        <v>1.8</v>
      </c>
    </row>
    <row r="4909" spans="1:8" x14ac:dyDescent="0.25">
      <c r="A4909" s="25" t="str">
        <f t="shared" si="79"/>
        <v>Reg2007Unspecified site - C80MaleNon-Māori</v>
      </c>
      <c r="B4909" s="42" t="s">
        <v>2</v>
      </c>
      <c r="C4909" s="43">
        <v>2007</v>
      </c>
      <c r="D4909" s="42" t="s">
        <v>287</v>
      </c>
      <c r="E4909" s="42" t="s">
        <v>5</v>
      </c>
      <c r="F4909" s="42" t="s">
        <v>11</v>
      </c>
      <c r="G4909" s="43">
        <v>19</v>
      </c>
      <c r="H4909" s="193">
        <v>0.7</v>
      </c>
    </row>
    <row r="4910" spans="1:8" x14ac:dyDescent="0.25">
      <c r="A4910" s="25" t="str">
        <f t="shared" si="79"/>
        <v>Reg2007Non-Hodgkin lymphoma - C82-C86, C96AllSexAllEth</v>
      </c>
      <c r="B4910" s="42" t="s">
        <v>2</v>
      </c>
      <c r="C4910" s="43">
        <v>2007</v>
      </c>
      <c r="D4910" s="42" t="s">
        <v>365</v>
      </c>
      <c r="E4910" s="42" t="s">
        <v>3</v>
      </c>
      <c r="F4910" s="42" t="s">
        <v>12</v>
      </c>
      <c r="G4910" s="43">
        <v>701</v>
      </c>
      <c r="H4910" s="193">
        <v>12.3</v>
      </c>
    </row>
    <row r="4911" spans="1:8" x14ac:dyDescent="0.25">
      <c r="A4911" s="25" t="str">
        <f t="shared" si="79"/>
        <v>Reg2007Non-Hodgkin lymphoma - C82-C86, C96AllSexMāori</v>
      </c>
      <c r="B4911" s="42" t="s">
        <v>2</v>
      </c>
      <c r="C4911" s="43">
        <v>2007</v>
      </c>
      <c r="D4911" s="42" t="s">
        <v>365</v>
      </c>
      <c r="E4911" s="42" t="s">
        <v>3</v>
      </c>
      <c r="F4911" s="42" t="s">
        <v>10</v>
      </c>
      <c r="G4911" s="43">
        <v>50</v>
      </c>
      <c r="H4911" s="193">
        <v>11.8</v>
      </c>
    </row>
    <row r="4912" spans="1:8" x14ac:dyDescent="0.25">
      <c r="A4912" s="25" t="str">
        <f t="shared" si="79"/>
        <v>Reg2007Non-Hodgkin lymphoma - C82-C86, C96AllSexNon-Māori</v>
      </c>
      <c r="B4912" s="42" t="s">
        <v>2</v>
      </c>
      <c r="C4912" s="43">
        <v>2007</v>
      </c>
      <c r="D4912" s="42" t="s">
        <v>365</v>
      </c>
      <c r="E4912" s="42" t="s">
        <v>3</v>
      </c>
      <c r="F4912" s="42" t="s">
        <v>11</v>
      </c>
      <c r="G4912" s="43">
        <v>651</v>
      </c>
      <c r="H4912" s="193">
        <v>12.3</v>
      </c>
    </row>
    <row r="4913" spans="1:8" x14ac:dyDescent="0.25">
      <c r="A4913" s="25" t="str">
        <f t="shared" si="79"/>
        <v>Reg2007Non-Hodgkin lymphoma - C82-C86, C96FemaleAllEth</v>
      </c>
      <c r="B4913" s="42" t="s">
        <v>2</v>
      </c>
      <c r="C4913" s="43">
        <v>2007</v>
      </c>
      <c r="D4913" s="42" t="s">
        <v>365</v>
      </c>
      <c r="E4913" s="42" t="s">
        <v>4</v>
      </c>
      <c r="F4913" s="42" t="s">
        <v>12</v>
      </c>
      <c r="G4913" s="43">
        <v>331</v>
      </c>
      <c r="H4913" s="193">
        <v>10.8</v>
      </c>
    </row>
    <row r="4914" spans="1:8" x14ac:dyDescent="0.25">
      <c r="A4914" s="25" t="str">
        <f t="shared" si="79"/>
        <v>Reg2007Non-Hodgkin lymphoma - C82-C86, C96FemaleMāori</v>
      </c>
      <c r="B4914" s="42" t="s">
        <v>2</v>
      </c>
      <c r="C4914" s="43">
        <v>2007</v>
      </c>
      <c r="D4914" s="42" t="s">
        <v>365</v>
      </c>
      <c r="E4914" s="42" t="s">
        <v>4</v>
      </c>
      <c r="F4914" s="42" t="s">
        <v>10</v>
      </c>
      <c r="G4914" s="43">
        <v>21</v>
      </c>
      <c r="H4914" s="193">
        <v>9.6</v>
      </c>
    </row>
    <row r="4915" spans="1:8" x14ac:dyDescent="0.25">
      <c r="A4915" s="25" t="str">
        <f t="shared" si="79"/>
        <v>Reg2007Non-Hodgkin lymphoma - C82-C86, C96FemaleNon-Māori</v>
      </c>
      <c r="B4915" s="42" t="s">
        <v>2</v>
      </c>
      <c r="C4915" s="43">
        <v>2007</v>
      </c>
      <c r="D4915" s="42" t="s">
        <v>365</v>
      </c>
      <c r="E4915" s="42" t="s">
        <v>4</v>
      </c>
      <c r="F4915" s="42" t="s">
        <v>11</v>
      </c>
      <c r="G4915" s="43">
        <v>310</v>
      </c>
      <c r="H4915" s="193">
        <v>11</v>
      </c>
    </row>
    <row r="4916" spans="1:8" x14ac:dyDescent="0.25">
      <c r="A4916" s="25" t="str">
        <f t="shared" si="79"/>
        <v>Reg2007Non-Hodgkin lymphoma - C82-C86, C96MaleAllEth</v>
      </c>
      <c r="B4916" s="42" t="s">
        <v>2</v>
      </c>
      <c r="C4916" s="43">
        <v>2007</v>
      </c>
      <c r="D4916" s="42" t="s">
        <v>365</v>
      </c>
      <c r="E4916" s="42" t="s">
        <v>5</v>
      </c>
      <c r="F4916" s="42" t="s">
        <v>12</v>
      </c>
      <c r="G4916" s="43">
        <v>370</v>
      </c>
      <c r="H4916" s="193">
        <v>13.9</v>
      </c>
    </row>
    <row r="4917" spans="1:8" x14ac:dyDescent="0.25">
      <c r="A4917" s="25" t="str">
        <f t="shared" si="79"/>
        <v>Reg2007Non-Hodgkin lymphoma - C82-C86, C96MaleMāori</v>
      </c>
      <c r="B4917" s="42" t="s">
        <v>2</v>
      </c>
      <c r="C4917" s="43">
        <v>2007</v>
      </c>
      <c r="D4917" s="42" t="s">
        <v>365</v>
      </c>
      <c r="E4917" s="42" t="s">
        <v>5</v>
      </c>
      <c r="F4917" s="42" t="s">
        <v>10</v>
      </c>
      <c r="G4917" s="43">
        <v>29</v>
      </c>
      <c r="H4917" s="193">
        <v>13.7</v>
      </c>
    </row>
    <row r="4918" spans="1:8" x14ac:dyDescent="0.25">
      <c r="A4918" s="25" t="str">
        <f t="shared" si="79"/>
        <v>Reg2007Non-Hodgkin lymphoma - C82-C86, C96MaleNon-Māori</v>
      </c>
      <c r="B4918" s="42" t="s">
        <v>2</v>
      </c>
      <c r="C4918" s="43">
        <v>2007</v>
      </c>
      <c r="D4918" s="42" t="s">
        <v>365</v>
      </c>
      <c r="E4918" s="42" t="s">
        <v>5</v>
      </c>
      <c r="F4918" s="42" t="s">
        <v>11</v>
      </c>
      <c r="G4918" s="43">
        <v>341</v>
      </c>
      <c r="H4918" s="193">
        <v>13.8</v>
      </c>
    </row>
    <row r="4919" spans="1:8" x14ac:dyDescent="0.25">
      <c r="A4919" s="25" t="str">
        <f t="shared" si="79"/>
        <v>Reg2007Hodgkin lymphoma - C81AllSexAllEth</v>
      </c>
      <c r="B4919" s="42" t="s">
        <v>2</v>
      </c>
      <c r="C4919" s="43">
        <v>2007</v>
      </c>
      <c r="D4919" s="42" t="s">
        <v>289</v>
      </c>
      <c r="E4919" s="42" t="s">
        <v>3</v>
      </c>
      <c r="F4919" s="42" t="s">
        <v>12</v>
      </c>
      <c r="G4919" s="43">
        <v>87</v>
      </c>
      <c r="H4919" s="193">
        <v>1.9</v>
      </c>
    </row>
    <row r="4920" spans="1:8" x14ac:dyDescent="0.25">
      <c r="A4920" s="25" t="str">
        <f t="shared" si="79"/>
        <v>Reg2007Hodgkin lymphoma - C81AllSexMāori</v>
      </c>
      <c r="B4920" s="42" t="s">
        <v>2</v>
      </c>
      <c r="C4920" s="43">
        <v>2007</v>
      </c>
      <c r="D4920" s="42" t="s">
        <v>289</v>
      </c>
      <c r="E4920" s="42" t="s">
        <v>3</v>
      </c>
      <c r="F4920" s="42" t="s">
        <v>10</v>
      </c>
      <c r="G4920" s="43">
        <v>7</v>
      </c>
      <c r="H4920" s="193">
        <v>1.2</v>
      </c>
    </row>
    <row r="4921" spans="1:8" x14ac:dyDescent="0.25">
      <c r="A4921" s="25" t="str">
        <f t="shared" si="79"/>
        <v>Reg2007Hodgkin lymphoma - C81AllSexNon-Māori</v>
      </c>
      <c r="B4921" s="42" t="s">
        <v>2</v>
      </c>
      <c r="C4921" s="43">
        <v>2007</v>
      </c>
      <c r="D4921" s="42" t="s">
        <v>289</v>
      </c>
      <c r="E4921" s="42" t="s">
        <v>3</v>
      </c>
      <c r="F4921" s="42" t="s">
        <v>11</v>
      </c>
      <c r="G4921" s="43">
        <v>80</v>
      </c>
      <c r="H4921" s="193">
        <v>2</v>
      </c>
    </row>
    <row r="4922" spans="1:8" x14ac:dyDescent="0.25">
      <c r="A4922" s="25" t="str">
        <f t="shared" si="79"/>
        <v>Reg2007Hodgkin lymphoma - C81FemaleAllEth</v>
      </c>
      <c r="B4922" s="42" t="s">
        <v>2</v>
      </c>
      <c r="C4922" s="43">
        <v>2007</v>
      </c>
      <c r="D4922" s="42" t="s">
        <v>289</v>
      </c>
      <c r="E4922" s="42" t="s">
        <v>4</v>
      </c>
      <c r="F4922" s="42" t="s">
        <v>12</v>
      </c>
      <c r="G4922" s="43">
        <v>38</v>
      </c>
      <c r="H4922" s="193">
        <v>1.6</v>
      </c>
    </row>
    <row r="4923" spans="1:8" x14ac:dyDescent="0.25">
      <c r="A4923" s="25" t="str">
        <f t="shared" si="79"/>
        <v>Reg2007Hodgkin lymphoma - C81FemaleMāori</v>
      </c>
      <c r="B4923" s="42" t="s">
        <v>2</v>
      </c>
      <c r="C4923" s="43">
        <v>2007</v>
      </c>
      <c r="D4923" s="42" t="s">
        <v>289</v>
      </c>
      <c r="E4923" s="42" t="s">
        <v>4</v>
      </c>
      <c r="F4923" s="42" t="s">
        <v>10</v>
      </c>
      <c r="G4923" s="43">
        <v>4</v>
      </c>
      <c r="H4923" s="193">
        <v>1.4</v>
      </c>
    </row>
    <row r="4924" spans="1:8" x14ac:dyDescent="0.25">
      <c r="A4924" s="25" t="str">
        <f t="shared" si="79"/>
        <v>Reg2007Hodgkin lymphoma - C81FemaleNon-Māori</v>
      </c>
      <c r="B4924" s="42" t="s">
        <v>2</v>
      </c>
      <c r="C4924" s="43">
        <v>2007</v>
      </c>
      <c r="D4924" s="42" t="s">
        <v>289</v>
      </c>
      <c r="E4924" s="42" t="s">
        <v>4</v>
      </c>
      <c r="F4924" s="42" t="s">
        <v>11</v>
      </c>
      <c r="G4924" s="43">
        <v>34</v>
      </c>
      <c r="H4924" s="193">
        <v>1.7</v>
      </c>
    </row>
    <row r="4925" spans="1:8" x14ac:dyDescent="0.25">
      <c r="A4925" s="25" t="str">
        <f t="shared" si="79"/>
        <v>Reg2007Hodgkin lymphoma - C81MaleAllEth</v>
      </c>
      <c r="B4925" s="42" t="s">
        <v>2</v>
      </c>
      <c r="C4925" s="43">
        <v>2007</v>
      </c>
      <c r="D4925" s="42" t="s">
        <v>289</v>
      </c>
      <c r="E4925" s="42" t="s">
        <v>5</v>
      </c>
      <c r="F4925" s="42" t="s">
        <v>12</v>
      </c>
      <c r="G4925" s="43">
        <v>49</v>
      </c>
      <c r="H4925" s="193">
        <v>2.2000000000000002</v>
      </c>
    </row>
    <row r="4926" spans="1:8" x14ac:dyDescent="0.25">
      <c r="A4926" s="25" t="str">
        <f t="shared" si="79"/>
        <v>Reg2007Hodgkin lymphoma - C81MaleMāori</v>
      </c>
      <c r="B4926" s="42" t="s">
        <v>2</v>
      </c>
      <c r="C4926" s="43">
        <v>2007</v>
      </c>
      <c r="D4926" s="42" t="s">
        <v>289</v>
      </c>
      <c r="E4926" s="42" t="s">
        <v>5</v>
      </c>
      <c r="F4926" s="42" t="s">
        <v>10</v>
      </c>
      <c r="G4926" s="43">
        <v>3</v>
      </c>
      <c r="H4926" s="193">
        <v>1</v>
      </c>
    </row>
    <row r="4927" spans="1:8" x14ac:dyDescent="0.25">
      <c r="A4927" s="25" t="str">
        <f t="shared" si="79"/>
        <v>Reg2007Hodgkin lymphoma - C81MaleNon-Māori</v>
      </c>
      <c r="B4927" s="42" t="s">
        <v>2</v>
      </c>
      <c r="C4927" s="43">
        <v>2007</v>
      </c>
      <c r="D4927" s="42" t="s">
        <v>289</v>
      </c>
      <c r="E4927" s="42" t="s">
        <v>5</v>
      </c>
      <c r="F4927" s="42" t="s">
        <v>11</v>
      </c>
      <c r="G4927" s="43">
        <v>46</v>
      </c>
      <c r="H4927" s="193">
        <v>2.2999999999999998</v>
      </c>
    </row>
    <row r="4928" spans="1:8" x14ac:dyDescent="0.25">
      <c r="A4928" s="25" t="str">
        <f t="shared" si="79"/>
        <v>Reg2007Non-Hodgkin lymphoma - C82-C85AllSexAllEth</v>
      </c>
      <c r="B4928" s="42" t="s">
        <v>2</v>
      </c>
      <c r="C4928" s="43">
        <v>2007</v>
      </c>
      <c r="D4928" s="42" t="s">
        <v>290</v>
      </c>
      <c r="E4928" s="42" t="s">
        <v>3</v>
      </c>
      <c r="F4928" s="42" t="s">
        <v>12</v>
      </c>
      <c r="G4928" s="43">
        <v>697</v>
      </c>
      <c r="H4928" s="193">
        <v>12.2</v>
      </c>
    </row>
    <row r="4929" spans="1:8" x14ac:dyDescent="0.25">
      <c r="A4929" s="25" t="str">
        <f t="shared" si="79"/>
        <v>Reg2007Non-Hodgkin lymphoma - C82-C85AllSexMāori</v>
      </c>
      <c r="B4929" s="42" t="s">
        <v>2</v>
      </c>
      <c r="C4929" s="43">
        <v>2007</v>
      </c>
      <c r="D4929" s="42" t="s">
        <v>290</v>
      </c>
      <c r="E4929" s="42" t="s">
        <v>3</v>
      </c>
      <c r="F4929" s="42" t="s">
        <v>10</v>
      </c>
      <c r="G4929" s="43">
        <v>49</v>
      </c>
      <c r="H4929" s="193">
        <v>11.4</v>
      </c>
    </row>
    <row r="4930" spans="1:8" x14ac:dyDescent="0.25">
      <c r="A4930" s="25" t="str">
        <f t="shared" si="79"/>
        <v>Reg2007Non-Hodgkin lymphoma - C82-C85AllSexNon-Māori</v>
      </c>
      <c r="B4930" s="42" t="s">
        <v>2</v>
      </c>
      <c r="C4930" s="43">
        <v>2007</v>
      </c>
      <c r="D4930" s="42" t="s">
        <v>290</v>
      </c>
      <c r="E4930" s="42" t="s">
        <v>3</v>
      </c>
      <c r="F4930" s="42" t="s">
        <v>11</v>
      </c>
      <c r="G4930" s="43">
        <v>648</v>
      </c>
      <c r="H4930" s="193">
        <v>12.3</v>
      </c>
    </row>
    <row r="4931" spans="1:8" x14ac:dyDescent="0.25">
      <c r="A4931" s="25" t="str">
        <f t="shared" si="79"/>
        <v>Reg2007Non-Hodgkin lymphoma - C82-C85FemaleAllEth</v>
      </c>
      <c r="B4931" s="42" t="s">
        <v>2</v>
      </c>
      <c r="C4931" s="43">
        <v>2007</v>
      </c>
      <c r="D4931" s="42" t="s">
        <v>290</v>
      </c>
      <c r="E4931" s="42" t="s">
        <v>4</v>
      </c>
      <c r="F4931" s="42" t="s">
        <v>12</v>
      </c>
      <c r="G4931" s="43">
        <v>330</v>
      </c>
      <c r="H4931" s="193">
        <v>10.8</v>
      </c>
    </row>
    <row r="4932" spans="1:8" x14ac:dyDescent="0.25">
      <c r="A4932" s="25" t="str">
        <f t="shared" si="79"/>
        <v>Reg2007Non-Hodgkin lymphoma - C82-C85FemaleMāori</v>
      </c>
      <c r="B4932" s="42" t="s">
        <v>2</v>
      </c>
      <c r="C4932" s="43">
        <v>2007</v>
      </c>
      <c r="D4932" s="42" t="s">
        <v>290</v>
      </c>
      <c r="E4932" s="42" t="s">
        <v>4</v>
      </c>
      <c r="F4932" s="42" t="s">
        <v>10</v>
      </c>
      <c r="G4932" s="43">
        <v>21</v>
      </c>
      <c r="H4932" s="193">
        <v>9.6</v>
      </c>
    </row>
    <row r="4933" spans="1:8" x14ac:dyDescent="0.25">
      <c r="A4933" s="25" t="str">
        <f t="shared" si="79"/>
        <v>Reg2007Non-Hodgkin lymphoma - C82-C85FemaleNon-Māori</v>
      </c>
      <c r="B4933" s="42" t="s">
        <v>2</v>
      </c>
      <c r="C4933" s="43">
        <v>2007</v>
      </c>
      <c r="D4933" s="42" t="s">
        <v>290</v>
      </c>
      <c r="E4933" s="42" t="s">
        <v>4</v>
      </c>
      <c r="F4933" s="42" t="s">
        <v>11</v>
      </c>
      <c r="G4933" s="43">
        <v>309</v>
      </c>
      <c r="H4933" s="193">
        <v>10.9</v>
      </c>
    </row>
    <row r="4934" spans="1:8" x14ac:dyDescent="0.25">
      <c r="A4934" s="25" t="str">
        <f t="shared" si="79"/>
        <v>Reg2007Non-Hodgkin lymphoma - C82-C85MaleAllEth</v>
      </c>
      <c r="B4934" s="42" t="s">
        <v>2</v>
      </c>
      <c r="C4934" s="43">
        <v>2007</v>
      </c>
      <c r="D4934" s="42" t="s">
        <v>290</v>
      </c>
      <c r="E4934" s="42" t="s">
        <v>5</v>
      </c>
      <c r="F4934" s="42" t="s">
        <v>12</v>
      </c>
      <c r="G4934" s="43">
        <v>367</v>
      </c>
      <c r="H4934" s="193">
        <v>13.8</v>
      </c>
    </row>
    <row r="4935" spans="1:8" x14ac:dyDescent="0.25">
      <c r="A4935" s="25" t="str">
        <f t="shared" si="79"/>
        <v>Reg2007Non-Hodgkin lymphoma - C82-C85MaleMāori</v>
      </c>
      <c r="B4935" s="42" t="s">
        <v>2</v>
      </c>
      <c r="C4935" s="43">
        <v>2007</v>
      </c>
      <c r="D4935" s="42" t="s">
        <v>290</v>
      </c>
      <c r="E4935" s="42" t="s">
        <v>5</v>
      </c>
      <c r="F4935" s="42" t="s">
        <v>10</v>
      </c>
      <c r="G4935" s="43">
        <v>28</v>
      </c>
      <c r="H4935" s="193">
        <v>12.6</v>
      </c>
    </row>
    <row r="4936" spans="1:8" x14ac:dyDescent="0.25">
      <c r="A4936" s="25" t="str">
        <f t="shared" si="79"/>
        <v>Reg2007Non-Hodgkin lymphoma - C82-C85MaleNon-Māori</v>
      </c>
      <c r="B4936" s="42" t="s">
        <v>2</v>
      </c>
      <c r="C4936" s="43">
        <v>2007</v>
      </c>
      <c r="D4936" s="42" t="s">
        <v>290</v>
      </c>
      <c r="E4936" s="42" t="s">
        <v>5</v>
      </c>
      <c r="F4936" s="42" t="s">
        <v>11</v>
      </c>
      <c r="G4936" s="43">
        <v>339</v>
      </c>
      <c r="H4936" s="193">
        <v>13.8</v>
      </c>
    </row>
    <row r="4937" spans="1:8" x14ac:dyDescent="0.25">
      <c r="A4937" s="25" t="str">
        <f t="shared" si="79"/>
        <v>Reg2007Immunoproliferative cancers - C88AllSexAllEth</v>
      </c>
      <c r="B4937" s="42" t="s">
        <v>2</v>
      </c>
      <c r="C4937" s="43">
        <v>2007</v>
      </c>
      <c r="D4937" s="42" t="s">
        <v>291</v>
      </c>
      <c r="E4937" s="42" t="s">
        <v>3</v>
      </c>
      <c r="F4937" s="42" t="s">
        <v>12</v>
      </c>
      <c r="G4937" s="43">
        <v>25</v>
      </c>
      <c r="H4937" s="193">
        <v>0.4</v>
      </c>
    </row>
    <row r="4938" spans="1:8" x14ac:dyDescent="0.25">
      <c r="A4938" s="25" t="str">
        <f t="shared" si="79"/>
        <v>Reg2007Immunoproliferative cancers - C88AllSexMāori</v>
      </c>
      <c r="B4938" s="42" t="s">
        <v>2</v>
      </c>
      <c r="C4938" s="43">
        <v>2007</v>
      </c>
      <c r="D4938" s="42" t="s">
        <v>291</v>
      </c>
      <c r="E4938" s="42" t="s">
        <v>3</v>
      </c>
      <c r="F4938" s="42" t="s">
        <v>10</v>
      </c>
      <c r="G4938" s="43">
        <v>0</v>
      </c>
      <c r="H4938" s="193">
        <v>0</v>
      </c>
    </row>
    <row r="4939" spans="1:8" x14ac:dyDescent="0.25">
      <c r="A4939" s="25" t="str">
        <f t="shared" si="79"/>
        <v>Reg2007Immunoproliferative cancers - C88AllSexNon-Māori</v>
      </c>
      <c r="B4939" s="42" t="s">
        <v>2</v>
      </c>
      <c r="C4939" s="43">
        <v>2007</v>
      </c>
      <c r="D4939" s="42" t="s">
        <v>291</v>
      </c>
      <c r="E4939" s="42" t="s">
        <v>3</v>
      </c>
      <c r="F4939" s="42" t="s">
        <v>11</v>
      </c>
      <c r="G4939" s="43">
        <v>25</v>
      </c>
      <c r="H4939" s="193">
        <v>0.4</v>
      </c>
    </row>
    <row r="4940" spans="1:8" x14ac:dyDescent="0.25">
      <c r="A4940" s="25" t="str">
        <f t="shared" si="79"/>
        <v>Reg2007Immunoproliferative cancers - C88FemaleAllEth</v>
      </c>
      <c r="B4940" s="42" t="s">
        <v>2</v>
      </c>
      <c r="C4940" s="43">
        <v>2007</v>
      </c>
      <c r="D4940" s="42" t="s">
        <v>291</v>
      </c>
      <c r="E4940" s="42" t="s">
        <v>4</v>
      </c>
      <c r="F4940" s="42" t="s">
        <v>12</v>
      </c>
      <c r="G4940" s="43">
        <v>13</v>
      </c>
      <c r="H4940" s="193">
        <v>0.4</v>
      </c>
    </row>
    <row r="4941" spans="1:8" x14ac:dyDescent="0.25">
      <c r="A4941" s="25" t="str">
        <f t="shared" si="79"/>
        <v>Reg2007Immunoproliferative cancers - C88FemaleMāori</v>
      </c>
      <c r="B4941" s="42" t="s">
        <v>2</v>
      </c>
      <c r="C4941" s="43">
        <v>2007</v>
      </c>
      <c r="D4941" s="42" t="s">
        <v>291</v>
      </c>
      <c r="E4941" s="42" t="s">
        <v>4</v>
      </c>
      <c r="F4941" s="42" t="s">
        <v>10</v>
      </c>
      <c r="G4941" s="43">
        <v>0</v>
      </c>
      <c r="H4941" s="193">
        <v>0</v>
      </c>
    </row>
    <row r="4942" spans="1:8" x14ac:dyDescent="0.25">
      <c r="A4942" s="25" t="str">
        <f t="shared" si="79"/>
        <v>Reg2007Immunoproliferative cancers - C88FemaleNon-Māori</v>
      </c>
      <c r="B4942" s="42" t="s">
        <v>2</v>
      </c>
      <c r="C4942" s="43">
        <v>2007</v>
      </c>
      <c r="D4942" s="42" t="s">
        <v>291</v>
      </c>
      <c r="E4942" s="42" t="s">
        <v>4</v>
      </c>
      <c r="F4942" s="42" t="s">
        <v>11</v>
      </c>
      <c r="G4942" s="43">
        <v>13</v>
      </c>
      <c r="H4942" s="193">
        <v>0.4</v>
      </c>
    </row>
    <row r="4943" spans="1:8" x14ac:dyDescent="0.25">
      <c r="A4943" s="25" t="str">
        <f t="shared" si="79"/>
        <v>Reg2007Immunoproliferative cancers - C88MaleAllEth</v>
      </c>
      <c r="B4943" s="42" t="s">
        <v>2</v>
      </c>
      <c r="C4943" s="43">
        <v>2007</v>
      </c>
      <c r="D4943" s="42" t="s">
        <v>291</v>
      </c>
      <c r="E4943" s="42" t="s">
        <v>5</v>
      </c>
      <c r="F4943" s="42" t="s">
        <v>12</v>
      </c>
      <c r="G4943" s="43">
        <v>12</v>
      </c>
      <c r="H4943" s="193">
        <v>0.4</v>
      </c>
    </row>
    <row r="4944" spans="1:8" x14ac:dyDescent="0.25">
      <c r="A4944" s="25" t="str">
        <f t="shared" si="79"/>
        <v>Reg2007Immunoproliferative cancers - C88MaleMāori</v>
      </c>
      <c r="B4944" s="42" t="s">
        <v>2</v>
      </c>
      <c r="C4944" s="43">
        <v>2007</v>
      </c>
      <c r="D4944" s="42" t="s">
        <v>291</v>
      </c>
      <c r="E4944" s="42" t="s">
        <v>5</v>
      </c>
      <c r="F4944" s="42" t="s">
        <v>10</v>
      </c>
      <c r="G4944" s="43">
        <v>0</v>
      </c>
      <c r="H4944" s="193">
        <v>0</v>
      </c>
    </row>
    <row r="4945" spans="1:8" x14ac:dyDescent="0.25">
      <c r="A4945" s="25" t="str">
        <f t="shared" si="79"/>
        <v>Reg2007Immunoproliferative cancers - C88MaleNon-Māori</v>
      </c>
      <c r="B4945" s="42" t="s">
        <v>2</v>
      </c>
      <c r="C4945" s="43">
        <v>2007</v>
      </c>
      <c r="D4945" s="42" t="s">
        <v>291</v>
      </c>
      <c r="E4945" s="42" t="s">
        <v>5</v>
      </c>
      <c r="F4945" s="42" t="s">
        <v>11</v>
      </c>
      <c r="G4945" s="43">
        <v>12</v>
      </c>
      <c r="H4945" s="193">
        <v>0.4</v>
      </c>
    </row>
    <row r="4946" spans="1:8" x14ac:dyDescent="0.25">
      <c r="A4946" s="25" t="str">
        <f t="shared" si="79"/>
        <v>Reg2007Myeloma - C90AllSexAllEth</v>
      </c>
      <c r="B4946" s="42" t="s">
        <v>2</v>
      </c>
      <c r="C4946" s="43">
        <v>2007</v>
      </c>
      <c r="D4946" s="42" t="s">
        <v>292</v>
      </c>
      <c r="E4946" s="42" t="s">
        <v>3</v>
      </c>
      <c r="F4946" s="42" t="s">
        <v>12</v>
      </c>
      <c r="G4946" s="43">
        <v>262</v>
      </c>
      <c r="H4946" s="193">
        <v>4.4000000000000004</v>
      </c>
    </row>
    <row r="4947" spans="1:8" x14ac:dyDescent="0.25">
      <c r="A4947" s="25" t="str">
        <f t="shared" si="79"/>
        <v>Reg2007Myeloma - C90AllSexMāori</v>
      </c>
      <c r="B4947" s="42" t="s">
        <v>2</v>
      </c>
      <c r="C4947" s="43">
        <v>2007</v>
      </c>
      <c r="D4947" s="42" t="s">
        <v>292</v>
      </c>
      <c r="E4947" s="42" t="s">
        <v>3</v>
      </c>
      <c r="F4947" s="42" t="s">
        <v>10</v>
      </c>
      <c r="G4947" s="43">
        <v>23</v>
      </c>
      <c r="H4947" s="193">
        <v>5.0999999999999996</v>
      </c>
    </row>
    <row r="4948" spans="1:8" x14ac:dyDescent="0.25">
      <c r="A4948" s="25" t="str">
        <f t="shared" si="79"/>
        <v>Reg2007Myeloma - C90AllSexNon-Māori</v>
      </c>
      <c r="B4948" s="42" t="s">
        <v>2</v>
      </c>
      <c r="C4948" s="43">
        <v>2007</v>
      </c>
      <c r="D4948" s="42" t="s">
        <v>292</v>
      </c>
      <c r="E4948" s="42" t="s">
        <v>3</v>
      </c>
      <c r="F4948" s="42" t="s">
        <v>11</v>
      </c>
      <c r="G4948" s="43">
        <v>239</v>
      </c>
      <c r="H4948" s="193">
        <v>4.3</v>
      </c>
    </row>
    <row r="4949" spans="1:8" x14ac:dyDescent="0.25">
      <c r="A4949" s="25" t="str">
        <f t="shared" si="79"/>
        <v>Reg2007Myeloma - C90FemaleAllEth</v>
      </c>
      <c r="B4949" s="42" t="s">
        <v>2</v>
      </c>
      <c r="C4949" s="43">
        <v>2007</v>
      </c>
      <c r="D4949" s="42" t="s">
        <v>292</v>
      </c>
      <c r="E4949" s="42" t="s">
        <v>4</v>
      </c>
      <c r="F4949" s="42" t="s">
        <v>12</v>
      </c>
      <c r="G4949" s="43">
        <v>112</v>
      </c>
      <c r="H4949" s="193">
        <v>3.6</v>
      </c>
    </row>
    <row r="4950" spans="1:8" x14ac:dyDescent="0.25">
      <c r="A4950" s="25" t="str">
        <f t="shared" si="79"/>
        <v>Reg2007Myeloma - C90FemaleMāori</v>
      </c>
      <c r="B4950" s="42" t="s">
        <v>2</v>
      </c>
      <c r="C4950" s="43">
        <v>2007</v>
      </c>
      <c r="D4950" s="42" t="s">
        <v>292</v>
      </c>
      <c r="E4950" s="42" t="s">
        <v>4</v>
      </c>
      <c r="F4950" s="42" t="s">
        <v>10</v>
      </c>
      <c r="G4950" s="43">
        <v>17</v>
      </c>
      <c r="H4950" s="193">
        <v>6.9</v>
      </c>
    </row>
    <row r="4951" spans="1:8" x14ac:dyDescent="0.25">
      <c r="A4951" s="25" t="str">
        <f t="shared" si="79"/>
        <v>Reg2007Myeloma - C90FemaleNon-Māori</v>
      </c>
      <c r="B4951" s="42" t="s">
        <v>2</v>
      </c>
      <c r="C4951" s="43">
        <v>2007</v>
      </c>
      <c r="D4951" s="42" t="s">
        <v>292</v>
      </c>
      <c r="E4951" s="42" t="s">
        <v>4</v>
      </c>
      <c r="F4951" s="42" t="s">
        <v>11</v>
      </c>
      <c r="G4951" s="43">
        <v>95</v>
      </c>
      <c r="H4951" s="193">
        <v>3.2</v>
      </c>
    </row>
    <row r="4952" spans="1:8" x14ac:dyDescent="0.25">
      <c r="A4952" s="25" t="str">
        <f t="shared" si="79"/>
        <v>Reg2007Myeloma - C90MaleAllEth</v>
      </c>
      <c r="B4952" s="42" t="s">
        <v>2</v>
      </c>
      <c r="C4952" s="43">
        <v>2007</v>
      </c>
      <c r="D4952" s="42" t="s">
        <v>292</v>
      </c>
      <c r="E4952" s="42" t="s">
        <v>5</v>
      </c>
      <c r="F4952" s="42" t="s">
        <v>12</v>
      </c>
      <c r="G4952" s="43">
        <v>150</v>
      </c>
      <c r="H4952" s="193">
        <v>5.4</v>
      </c>
    </row>
    <row r="4953" spans="1:8" x14ac:dyDescent="0.25">
      <c r="A4953" s="25" t="str">
        <f t="shared" si="79"/>
        <v>Reg2007Myeloma - C90MaleMāori</v>
      </c>
      <c r="B4953" s="42" t="s">
        <v>2</v>
      </c>
      <c r="C4953" s="43">
        <v>2007</v>
      </c>
      <c r="D4953" s="42" t="s">
        <v>292</v>
      </c>
      <c r="E4953" s="42" t="s">
        <v>5</v>
      </c>
      <c r="F4953" s="42" t="s">
        <v>10</v>
      </c>
      <c r="G4953" s="43">
        <v>6</v>
      </c>
      <c r="H4953" s="193">
        <v>3</v>
      </c>
    </row>
    <row r="4954" spans="1:8" x14ac:dyDescent="0.25">
      <c r="A4954" s="25" t="str">
        <f t="shared" si="79"/>
        <v>Reg2007Myeloma - C90MaleNon-Māori</v>
      </c>
      <c r="B4954" s="42" t="s">
        <v>2</v>
      </c>
      <c r="C4954" s="43">
        <v>2007</v>
      </c>
      <c r="D4954" s="42" t="s">
        <v>292</v>
      </c>
      <c r="E4954" s="42" t="s">
        <v>5</v>
      </c>
      <c r="F4954" s="42" t="s">
        <v>11</v>
      </c>
      <c r="G4954" s="43">
        <v>144</v>
      </c>
      <c r="H4954" s="193">
        <v>5.5</v>
      </c>
    </row>
    <row r="4955" spans="1:8" x14ac:dyDescent="0.25">
      <c r="A4955" s="25" t="str">
        <f t="shared" si="79"/>
        <v>Reg2007Leukaemia - C91-C95AllSexAllEth</v>
      </c>
      <c r="B4955" s="42" t="s">
        <v>2</v>
      </c>
      <c r="C4955" s="43">
        <v>2007</v>
      </c>
      <c r="D4955" s="42" t="s">
        <v>26</v>
      </c>
      <c r="E4955" s="42" t="s">
        <v>3</v>
      </c>
      <c r="F4955" s="42" t="s">
        <v>12</v>
      </c>
      <c r="G4955" s="43">
        <v>563</v>
      </c>
      <c r="H4955" s="193">
        <v>10.1</v>
      </c>
    </row>
    <row r="4956" spans="1:8" x14ac:dyDescent="0.25">
      <c r="A4956" s="25" t="str">
        <f t="shared" si="79"/>
        <v>Reg2007Leukaemia - C91-C95AllSexMāori</v>
      </c>
      <c r="B4956" s="42" t="s">
        <v>2</v>
      </c>
      <c r="C4956" s="43">
        <v>2007</v>
      </c>
      <c r="D4956" s="42" t="s">
        <v>26</v>
      </c>
      <c r="E4956" s="42" t="s">
        <v>3</v>
      </c>
      <c r="F4956" s="42" t="s">
        <v>10</v>
      </c>
      <c r="G4956" s="43">
        <v>49</v>
      </c>
      <c r="H4956" s="193">
        <v>10.199999999999999</v>
      </c>
    </row>
    <row r="4957" spans="1:8" x14ac:dyDescent="0.25">
      <c r="A4957" s="25" t="str">
        <f t="shared" si="79"/>
        <v>Reg2007Leukaemia - C91-C95AllSexNon-Māori</v>
      </c>
      <c r="B4957" s="42" t="s">
        <v>2</v>
      </c>
      <c r="C4957" s="43">
        <v>2007</v>
      </c>
      <c r="D4957" s="42" t="s">
        <v>26</v>
      </c>
      <c r="E4957" s="42" t="s">
        <v>3</v>
      </c>
      <c r="F4957" s="42" t="s">
        <v>11</v>
      </c>
      <c r="G4957" s="43">
        <v>514</v>
      </c>
      <c r="H4957" s="193">
        <v>10.1</v>
      </c>
    </row>
    <row r="4958" spans="1:8" x14ac:dyDescent="0.25">
      <c r="A4958" s="25" t="str">
        <f t="shared" si="79"/>
        <v>Reg2007Leukaemia - C91-C95FemaleAllEth</v>
      </c>
      <c r="B4958" s="42" t="s">
        <v>2</v>
      </c>
      <c r="C4958" s="43">
        <v>2007</v>
      </c>
      <c r="D4958" s="42" t="s">
        <v>26</v>
      </c>
      <c r="E4958" s="42" t="s">
        <v>4</v>
      </c>
      <c r="F4958" s="42" t="s">
        <v>12</v>
      </c>
      <c r="G4958" s="43">
        <v>246</v>
      </c>
      <c r="H4958" s="193">
        <v>8.4</v>
      </c>
    </row>
    <row r="4959" spans="1:8" x14ac:dyDescent="0.25">
      <c r="A4959" s="25" t="str">
        <f t="shared" si="79"/>
        <v>Reg2007Leukaemia - C91-C95FemaleMāori</v>
      </c>
      <c r="B4959" s="42" t="s">
        <v>2</v>
      </c>
      <c r="C4959" s="43">
        <v>2007</v>
      </c>
      <c r="D4959" s="42" t="s">
        <v>26</v>
      </c>
      <c r="E4959" s="42" t="s">
        <v>4</v>
      </c>
      <c r="F4959" s="42" t="s">
        <v>10</v>
      </c>
      <c r="G4959" s="43">
        <v>25</v>
      </c>
      <c r="H4959" s="193">
        <v>9.6999999999999993</v>
      </c>
    </row>
    <row r="4960" spans="1:8" x14ac:dyDescent="0.25">
      <c r="A4960" s="25" t="str">
        <f t="shared" si="79"/>
        <v>Reg2007Leukaemia - C91-C95FemaleNon-Māori</v>
      </c>
      <c r="B4960" s="42" t="s">
        <v>2</v>
      </c>
      <c r="C4960" s="43">
        <v>2007</v>
      </c>
      <c r="D4960" s="42" t="s">
        <v>26</v>
      </c>
      <c r="E4960" s="42" t="s">
        <v>4</v>
      </c>
      <c r="F4960" s="42" t="s">
        <v>11</v>
      </c>
      <c r="G4960" s="43">
        <v>221</v>
      </c>
      <c r="H4960" s="193">
        <v>8.3000000000000007</v>
      </c>
    </row>
    <row r="4961" spans="1:8" x14ac:dyDescent="0.25">
      <c r="A4961" s="25" t="str">
        <f t="shared" si="79"/>
        <v>Reg2007Leukaemia - C91-C95MaleAllEth</v>
      </c>
      <c r="B4961" s="42" t="s">
        <v>2</v>
      </c>
      <c r="C4961" s="43">
        <v>2007</v>
      </c>
      <c r="D4961" s="42" t="s">
        <v>26</v>
      </c>
      <c r="E4961" s="42" t="s">
        <v>5</v>
      </c>
      <c r="F4961" s="42" t="s">
        <v>12</v>
      </c>
      <c r="G4961" s="43">
        <v>317</v>
      </c>
      <c r="H4961" s="193">
        <v>12.2</v>
      </c>
    </row>
    <row r="4962" spans="1:8" x14ac:dyDescent="0.25">
      <c r="A4962" s="25" t="str">
        <f t="shared" si="79"/>
        <v>Reg2007Leukaemia - C91-C95MaleMāori</v>
      </c>
      <c r="B4962" s="42" t="s">
        <v>2</v>
      </c>
      <c r="C4962" s="43">
        <v>2007</v>
      </c>
      <c r="D4962" s="42" t="s">
        <v>26</v>
      </c>
      <c r="E4962" s="42" t="s">
        <v>5</v>
      </c>
      <c r="F4962" s="42" t="s">
        <v>10</v>
      </c>
      <c r="G4962" s="43">
        <v>24</v>
      </c>
      <c r="H4962" s="193">
        <v>10.7</v>
      </c>
    </row>
    <row r="4963" spans="1:8" x14ac:dyDescent="0.25">
      <c r="A4963" s="25" t="str">
        <f t="shared" si="79"/>
        <v>Reg2007Leukaemia - C91-C95MaleNon-Māori</v>
      </c>
      <c r="B4963" s="42" t="s">
        <v>2</v>
      </c>
      <c r="C4963" s="43">
        <v>2007</v>
      </c>
      <c r="D4963" s="42" t="s">
        <v>26</v>
      </c>
      <c r="E4963" s="42" t="s">
        <v>5</v>
      </c>
      <c r="F4963" s="42" t="s">
        <v>11</v>
      </c>
      <c r="G4963" s="43">
        <v>293</v>
      </c>
      <c r="H4963" s="193">
        <v>12.2</v>
      </c>
    </row>
    <row r="4964" spans="1:8" x14ac:dyDescent="0.25">
      <c r="A4964" s="25" t="str">
        <f t="shared" si="79"/>
        <v>Reg2007Other lymphoid, haematopoietic and related tissue - C96AllSexAllEth</v>
      </c>
      <c r="B4964" s="42" t="s">
        <v>2</v>
      </c>
      <c r="C4964" s="43">
        <v>2007</v>
      </c>
      <c r="D4964" s="42" t="s">
        <v>293</v>
      </c>
      <c r="E4964" s="42" t="s">
        <v>3</v>
      </c>
      <c r="F4964" s="42" t="s">
        <v>12</v>
      </c>
      <c r="G4964" s="43">
        <v>4</v>
      </c>
      <c r="H4964" s="193">
        <v>0.1</v>
      </c>
    </row>
    <row r="4965" spans="1:8" x14ac:dyDescent="0.25">
      <c r="A4965" s="25" t="str">
        <f t="shared" si="79"/>
        <v>Reg2007Other lymphoid, haematopoietic and related tissue - C96AllSexMāori</v>
      </c>
      <c r="B4965" s="42" t="s">
        <v>2</v>
      </c>
      <c r="C4965" s="43">
        <v>2007</v>
      </c>
      <c r="D4965" s="42" t="s">
        <v>293</v>
      </c>
      <c r="E4965" s="42" t="s">
        <v>3</v>
      </c>
      <c r="F4965" s="42" t="s">
        <v>10</v>
      </c>
      <c r="G4965" s="43">
        <v>1</v>
      </c>
      <c r="H4965" s="193">
        <v>0.4</v>
      </c>
    </row>
    <row r="4966" spans="1:8" x14ac:dyDescent="0.25">
      <c r="A4966" s="25" t="str">
        <f t="shared" si="79"/>
        <v>Reg2007Other lymphoid, haematopoietic and related tissue - C96AllSexNon-Māori</v>
      </c>
      <c r="B4966" s="42" t="s">
        <v>2</v>
      </c>
      <c r="C4966" s="43">
        <v>2007</v>
      </c>
      <c r="D4966" s="42" t="s">
        <v>293</v>
      </c>
      <c r="E4966" s="42" t="s">
        <v>3</v>
      </c>
      <c r="F4966" s="42" t="s">
        <v>11</v>
      </c>
      <c r="G4966" s="43">
        <v>3</v>
      </c>
      <c r="H4966" s="193">
        <v>0.1</v>
      </c>
    </row>
    <row r="4967" spans="1:8" x14ac:dyDescent="0.25">
      <c r="A4967" s="25" t="str">
        <f t="shared" ref="A4967:A5030" si="80">B4967&amp;C4967&amp;D4967&amp;E4967&amp;F4967</f>
        <v>Reg2007Other lymphoid, haematopoietic and related tissue - C96FemaleAllEth</v>
      </c>
      <c r="B4967" s="42" t="s">
        <v>2</v>
      </c>
      <c r="C4967" s="43">
        <v>2007</v>
      </c>
      <c r="D4967" s="42" t="s">
        <v>293</v>
      </c>
      <c r="E4967" s="42" t="s">
        <v>4</v>
      </c>
      <c r="F4967" s="42" t="s">
        <v>12</v>
      </c>
      <c r="G4967" s="43">
        <v>1</v>
      </c>
      <c r="H4967" s="193">
        <v>0</v>
      </c>
    </row>
    <row r="4968" spans="1:8" x14ac:dyDescent="0.25">
      <c r="A4968" s="25" t="str">
        <f t="shared" si="80"/>
        <v>Reg2007Other lymphoid, haematopoietic and related tissue - C96FemaleMāori</v>
      </c>
      <c r="B4968" s="42" t="s">
        <v>2</v>
      </c>
      <c r="C4968" s="43">
        <v>2007</v>
      </c>
      <c r="D4968" s="42" t="s">
        <v>293</v>
      </c>
      <c r="E4968" s="42" t="s">
        <v>4</v>
      </c>
      <c r="F4968" s="42" t="s">
        <v>10</v>
      </c>
      <c r="G4968" s="43">
        <v>0</v>
      </c>
      <c r="H4968" s="193">
        <v>0</v>
      </c>
    </row>
    <row r="4969" spans="1:8" x14ac:dyDescent="0.25">
      <c r="A4969" s="25" t="str">
        <f t="shared" si="80"/>
        <v>Reg2007Other lymphoid, haematopoietic and related tissue - C96FemaleNon-Māori</v>
      </c>
      <c r="B4969" s="42" t="s">
        <v>2</v>
      </c>
      <c r="C4969" s="43">
        <v>2007</v>
      </c>
      <c r="D4969" s="42" t="s">
        <v>293</v>
      </c>
      <c r="E4969" s="42" t="s">
        <v>4</v>
      </c>
      <c r="F4969" s="42" t="s">
        <v>11</v>
      </c>
      <c r="G4969" s="43">
        <v>1</v>
      </c>
      <c r="H4969" s="193">
        <v>0</v>
      </c>
    </row>
    <row r="4970" spans="1:8" x14ac:dyDescent="0.25">
      <c r="A4970" s="25" t="str">
        <f t="shared" si="80"/>
        <v>Reg2007Other lymphoid, haematopoietic and related tissue - C96MaleAllEth</v>
      </c>
      <c r="B4970" s="42" t="s">
        <v>2</v>
      </c>
      <c r="C4970" s="43">
        <v>2007</v>
      </c>
      <c r="D4970" s="42" t="s">
        <v>293</v>
      </c>
      <c r="E4970" s="42" t="s">
        <v>5</v>
      </c>
      <c r="F4970" s="42" t="s">
        <v>12</v>
      </c>
      <c r="G4970" s="43">
        <v>3</v>
      </c>
      <c r="H4970" s="193">
        <v>0.1</v>
      </c>
    </row>
    <row r="4971" spans="1:8" x14ac:dyDescent="0.25">
      <c r="A4971" s="25" t="str">
        <f t="shared" si="80"/>
        <v>Reg2007Other lymphoid, haematopoietic and related tissue - C96MaleMāori</v>
      </c>
      <c r="B4971" s="42" t="s">
        <v>2</v>
      </c>
      <c r="C4971" s="43">
        <v>2007</v>
      </c>
      <c r="D4971" s="42" t="s">
        <v>293</v>
      </c>
      <c r="E4971" s="42" t="s">
        <v>5</v>
      </c>
      <c r="F4971" s="42" t="s">
        <v>10</v>
      </c>
      <c r="G4971" s="43">
        <v>1</v>
      </c>
      <c r="H4971" s="193">
        <v>1.1000000000000001</v>
      </c>
    </row>
    <row r="4972" spans="1:8" x14ac:dyDescent="0.25">
      <c r="A4972" s="25" t="str">
        <f t="shared" si="80"/>
        <v>Reg2007Other lymphoid, haematopoietic and related tissue - C96MaleNon-Māori</v>
      </c>
      <c r="B4972" s="42" t="s">
        <v>2</v>
      </c>
      <c r="C4972" s="43">
        <v>2007</v>
      </c>
      <c r="D4972" s="42" t="s">
        <v>293</v>
      </c>
      <c r="E4972" s="42" t="s">
        <v>5</v>
      </c>
      <c r="F4972" s="42" t="s">
        <v>11</v>
      </c>
      <c r="G4972" s="43">
        <v>2</v>
      </c>
      <c r="H4972" s="193">
        <v>0.1</v>
      </c>
    </row>
    <row r="4973" spans="1:8" x14ac:dyDescent="0.25">
      <c r="A4973" s="25" t="str">
        <f t="shared" si="80"/>
        <v>Reg2007Polycythemia vera - D45AllSexAllEth</v>
      </c>
      <c r="B4973" s="42" t="s">
        <v>2</v>
      </c>
      <c r="C4973" s="43">
        <v>2007</v>
      </c>
      <c r="D4973" s="42" t="s">
        <v>294</v>
      </c>
      <c r="E4973" s="42" t="s">
        <v>3</v>
      </c>
      <c r="F4973" s="42" t="s">
        <v>12</v>
      </c>
      <c r="G4973" s="43">
        <v>56</v>
      </c>
      <c r="H4973" s="193">
        <v>0.9</v>
      </c>
    </row>
    <row r="4974" spans="1:8" x14ac:dyDescent="0.25">
      <c r="A4974" s="25" t="str">
        <f t="shared" si="80"/>
        <v>Reg2007Polycythemia vera - D45AllSexMāori</v>
      </c>
      <c r="B4974" s="42" t="s">
        <v>2</v>
      </c>
      <c r="C4974" s="43">
        <v>2007</v>
      </c>
      <c r="D4974" s="42" t="s">
        <v>294</v>
      </c>
      <c r="E4974" s="42" t="s">
        <v>3</v>
      </c>
      <c r="F4974" s="42" t="s">
        <v>10</v>
      </c>
      <c r="G4974" s="43">
        <v>4</v>
      </c>
      <c r="H4974" s="193">
        <v>1</v>
      </c>
    </row>
    <row r="4975" spans="1:8" x14ac:dyDescent="0.25">
      <c r="A4975" s="25" t="str">
        <f t="shared" si="80"/>
        <v>Reg2007Polycythemia vera - D45AllSexNon-Māori</v>
      </c>
      <c r="B4975" s="42" t="s">
        <v>2</v>
      </c>
      <c r="C4975" s="43">
        <v>2007</v>
      </c>
      <c r="D4975" s="42" t="s">
        <v>294</v>
      </c>
      <c r="E4975" s="42" t="s">
        <v>3</v>
      </c>
      <c r="F4975" s="42" t="s">
        <v>11</v>
      </c>
      <c r="G4975" s="43">
        <v>52</v>
      </c>
      <c r="H4975" s="193">
        <v>0.9</v>
      </c>
    </row>
    <row r="4976" spans="1:8" x14ac:dyDescent="0.25">
      <c r="A4976" s="25" t="str">
        <f t="shared" si="80"/>
        <v>Reg2007Polycythemia vera - D45FemaleAllEth</v>
      </c>
      <c r="B4976" s="42" t="s">
        <v>2</v>
      </c>
      <c r="C4976" s="43">
        <v>2007</v>
      </c>
      <c r="D4976" s="42" t="s">
        <v>294</v>
      </c>
      <c r="E4976" s="42" t="s">
        <v>4</v>
      </c>
      <c r="F4976" s="42" t="s">
        <v>12</v>
      </c>
      <c r="G4976" s="43">
        <v>23</v>
      </c>
      <c r="H4976" s="193">
        <v>0.7</v>
      </c>
    </row>
    <row r="4977" spans="1:8" x14ac:dyDescent="0.25">
      <c r="A4977" s="25" t="str">
        <f t="shared" si="80"/>
        <v>Reg2007Polycythemia vera - D45FemaleMāori</v>
      </c>
      <c r="B4977" s="42" t="s">
        <v>2</v>
      </c>
      <c r="C4977" s="43">
        <v>2007</v>
      </c>
      <c r="D4977" s="42" t="s">
        <v>294</v>
      </c>
      <c r="E4977" s="42" t="s">
        <v>4</v>
      </c>
      <c r="F4977" s="42" t="s">
        <v>10</v>
      </c>
      <c r="G4977" s="43">
        <v>2</v>
      </c>
      <c r="H4977" s="193">
        <v>1.1000000000000001</v>
      </c>
    </row>
    <row r="4978" spans="1:8" x14ac:dyDescent="0.25">
      <c r="A4978" s="25" t="str">
        <f t="shared" si="80"/>
        <v>Reg2007Polycythemia vera - D45FemaleNon-Māori</v>
      </c>
      <c r="B4978" s="42" t="s">
        <v>2</v>
      </c>
      <c r="C4978" s="43">
        <v>2007</v>
      </c>
      <c r="D4978" s="42" t="s">
        <v>294</v>
      </c>
      <c r="E4978" s="42" t="s">
        <v>4</v>
      </c>
      <c r="F4978" s="42" t="s">
        <v>11</v>
      </c>
      <c r="G4978" s="43">
        <v>21</v>
      </c>
      <c r="H4978" s="193">
        <v>0.7</v>
      </c>
    </row>
    <row r="4979" spans="1:8" x14ac:dyDescent="0.25">
      <c r="A4979" s="25" t="str">
        <f t="shared" si="80"/>
        <v>Reg2007Polycythemia vera - D45MaleAllEth</v>
      </c>
      <c r="B4979" s="42" t="s">
        <v>2</v>
      </c>
      <c r="C4979" s="43">
        <v>2007</v>
      </c>
      <c r="D4979" s="42" t="s">
        <v>294</v>
      </c>
      <c r="E4979" s="42" t="s">
        <v>5</v>
      </c>
      <c r="F4979" s="42" t="s">
        <v>12</v>
      </c>
      <c r="G4979" s="43">
        <v>33</v>
      </c>
      <c r="H4979" s="193">
        <v>1.2</v>
      </c>
    </row>
    <row r="4980" spans="1:8" x14ac:dyDescent="0.25">
      <c r="A4980" s="25" t="str">
        <f t="shared" si="80"/>
        <v>Reg2007Polycythemia vera - D45MaleMāori</v>
      </c>
      <c r="B4980" s="42" t="s">
        <v>2</v>
      </c>
      <c r="C4980" s="43">
        <v>2007</v>
      </c>
      <c r="D4980" s="42" t="s">
        <v>294</v>
      </c>
      <c r="E4980" s="42" t="s">
        <v>5</v>
      </c>
      <c r="F4980" s="42" t="s">
        <v>10</v>
      </c>
      <c r="G4980" s="43">
        <v>2</v>
      </c>
      <c r="H4980" s="193">
        <v>0.8</v>
      </c>
    </row>
    <row r="4981" spans="1:8" x14ac:dyDescent="0.25">
      <c r="A4981" s="25" t="str">
        <f t="shared" si="80"/>
        <v>Reg2007Polycythemia vera - D45MaleNon-Māori</v>
      </c>
      <c r="B4981" s="42" t="s">
        <v>2</v>
      </c>
      <c r="C4981" s="43">
        <v>2007</v>
      </c>
      <c r="D4981" s="42" t="s">
        <v>294</v>
      </c>
      <c r="E4981" s="42" t="s">
        <v>5</v>
      </c>
      <c r="F4981" s="42" t="s">
        <v>11</v>
      </c>
      <c r="G4981" s="43">
        <v>31</v>
      </c>
      <c r="H4981" s="193">
        <v>1.2</v>
      </c>
    </row>
    <row r="4982" spans="1:8" x14ac:dyDescent="0.25">
      <c r="A4982" s="25" t="str">
        <f t="shared" si="80"/>
        <v>Reg2007Myelodyplastic syndromes - D46AllSexAllEth</v>
      </c>
      <c r="B4982" s="42" t="s">
        <v>2</v>
      </c>
      <c r="C4982" s="43">
        <v>2007</v>
      </c>
      <c r="D4982" s="42" t="s">
        <v>295</v>
      </c>
      <c r="E4982" s="42" t="s">
        <v>3</v>
      </c>
      <c r="F4982" s="42" t="s">
        <v>12</v>
      </c>
      <c r="G4982" s="43">
        <v>230</v>
      </c>
      <c r="H4982" s="193">
        <v>3.4</v>
      </c>
    </row>
    <row r="4983" spans="1:8" x14ac:dyDescent="0.25">
      <c r="A4983" s="25" t="str">
        <f t="shared" si="80"/>
        <v>Reg2007Myelodyplastic syndromes - D46AllSexMāori</v>
      </c>
      <c r="B4983" s="42" t="s">
        <v>2</v>
      </c>
      <c r="C4983" s="43">
        <v>2007</v>
      </c>
      <c r="D4983" s="42" t="s">
        <v>295</v>
      </c>
      <c r="E4983" s="42" t="s">
        <v>3</v>
      </c>
      <c r="F4983" s="42" t="s">
        <v>10</v>
      </c>
      <c r="G4983" s="43">
        <v>15</v>
      </c>
      <c r="H4983" s="193">
        <v>4.8</v>
      </c>
    </row>
    <row r="4984" spans="1:8" x14ac:dyDescent="0.25">
      <c r="A4984" s="25" t="str">
        <f t="shared" si="80"/>
        <v>Reg2007Myelodyplastic syndromes - D46AllSexNon-Māori</v>
      </c>
      <c r="B4984" s="42" t="s">
        <v>2</v>
      </c>
      <c r="C4984" s="43">
        <v>2007</v>
      </c>
      <c r="D4984" s="42" t="s">
        <v>295</v>
      </c>
      <c r="E4984" s="42" t="s">
        <v>3</v>
      </c>
      <c r="F4984" s="42" t="s">
        <v>11</v>
      </c>
      <c r="G4984" s="43">
        <v>215</v>
      </c>
      <c r="H4984" s="193">
        <v>3.4</v>
      </c>
    </row>
    <row r="4985" spans="1:8" x14ac:dyDescent="0.25">
      <c r="A4985" s="25" t="str">
        <f t="shared" si="80"/>
        <v>Reg2007Myelodyplastic syndromes - D46FemaleAllEth</v>
      </c>
      <c r="B4985" s="42" t="s">
        <v>2</v>
      </c>
      <c r="C4985" s="43">
        <v>2007</v>
      </c>
      <c r="D4985" s="42" t="s">
        <v>295</v>
      </c>
      <c r="E4985" s="42" t="s">
        <v>4</v>
      </c>
      <c r="F4985" s="42" t="s">
        <v>12</v>
      </c>
      <c r="G4985" s="43">
        <v>87</v>
      </c>
      <c r="H4985" s="193">
        <v>2.4</v>
      </c>
    </row>
    <row r="4986" spans="1:8" x14ac:dyDescent="0.25">
      <c r="A4986" s="25" t="str">
        <f t="shared" si="80"/>
        <v>Reg2007Myelodyplastic syndromes - D46FemaleMāori</v>
      </c>
      <c r="B4986" s="42" t="s">
        <v>2</v>
      </c>
      <c r="C4986" s="43">
        <v>2007</v>
      </c>
      <c r="D4986" s="42" t="s">
        <v>295</v>
      </c>
      <c r="E4986" s="42" t="s">
        <v>4</v>
      </c>
      <c r="F4986" s="42" t="s">
        <v>10</v>
      </c>
      <c r="G4986" s="43">
        <v>6</v>
      </c>
      <c r="H4986" s="193">
        <v>3.4</v>
      </c>
    </row>
    <row r="4987" spans="1:8" x14ac:dyDescent="0.25">
      <c r="A4987" s="25" t="str">
        <f t="shared" si="80"/>
        <v>Reg2007Myelodyplastic syndromes - D46FemaleNon-Māori</v>
      </c>
      <c r="B4987" s="42" t="s">
        <v>2</v>
      </c>
      <c r="C4987" s="43">
        <v>2007</v>
      </c>
      <c r="D4987" s="42" t="s">
        <v>295</v>
      </c>
      <c r="E4987" s="42" t="s">
        <v>4</v>
      </c>
      <c r="F4987" s="42" t="s">
        <v>11</v>
      </c>
      <c r="G4987" s="43">
        <v>81</v>
      </c>
      <c r="H4987" s="193">
        <v>2.2999999999999998</v>
      </c>
    </row>
    <row r="4988" spans="1:8" x14ac:dyDescent="0.25">
      <c r="A4988" s="25" t="str">
        <f t="shared" si="80"/>
        <v>Reg2007Myelodyplastic syndromes - D46MaleAllEth</v>
      </c>
      <c r="B4988" s="42" t="s">
        <v>2</v>
      </c>
      <c r="C4988" s="43">
        <v>2007</v>
      </c>
      <c r="D4988" s="42" t="s">
        <v>295</v>
      </c>
      <c r="E4988" s="42" t="s">
        <v>5</v>
      </c>
      <c r="F4988" s="42" t="s">
        <v>12</v>
      </c>
      <c r="G4988" s="43">
        <v>143</v>
      </c>
      <c r="H4988" s="193">
        <v>4.9000000000000004</v>
      </c>
    </row>
    <row r="4989" spans="1:8" x14ac:dyDescent="0.25">
      <c r="A4989" s="25" t="str">
        <f t="shared" si="80"/>
        <v>Reg2007Myelodyplastic syndromes - D46MaleMāori</v>
      </c>
      <c r="B4989" s="42" t="s">
        <v>2</v>
      </c>
      <c r="C4989" s="43">
        <v>2007</v>
      </c>
      <c r="D4989" s="42" t="s">
        <v>295</v>
      </c>
      <c r="E4989" s="42" t="s">
        <v>5</v>
      </c>
      <c r="F4989" s="42" t="s">
        <v>10</v>
      </c>
      <c r="G4989" s="43">
        <v>9</v>
      </c>
      <c r="H4989" s="193">
        <v>6.7</v>
      </c>
    </row>
    <row r="4990" spans="1:8" x14ac:dyDescent="0.25">
      <c r="A4990" s="25" t="str">
        <f t="shared" si="80"/>
        <v>Reg2007Myelodyplastic syndromes - D46MaleNon-Māori</v>
      </c>
      <c r="B4990" s="42" t="s">
        <v>2</v>
      </c>
      <c r="C4990" s="43">
        <v>2007</v>
      </c>
      <c r="D4990" s="42" t="s">
        <v>295</v>
      </c>
      <c r="E4990" s="42" t="s">
        <v>5</v>
      </c>
      <c r="F4990" s="42" t="s">
        <v>11</v>
      </c>
      <c r="G4990" s="43">
        <v>134</v>
      </c>
      <c r="H4990" s="193">
        <v>4.8</v>
      </c>
    </row>
    <row r="4991" spans="1:8" x14ac:dyDescent="0.25">
      <c r="A4991" s="25" t="str">
        <f t="shared" si="80"/>
        <v>Reg2007Uncertain behaviour of lymphoid, haematopoietic and related tissue - D47AllSexAllEth</v>
      </c>
      <c r="B4991" s="42" t="s">
        <v>2</v>
      </c>
      <c r="C4991" s="43">
        <v>2007</v>
      </c>
      <c r="D4991" s="42" t="s">
        <v>296</v>
      </c>
      <c r="E4991" s="42" t="s">
        <v>3</v>
      </c>
      <c r="F4991" s="42" t="s">
        <v>12</v>
      </c>
      <c r="G4991" s="43">
        <v>92</v>
      </c>
      <c r="H4991" s="193">
        <v>1.5</v>
      </c>
    </row>
    <row r="4992" spans="1:8" x14ac:dyDescent="0.25">
      <c r="A4992" s="25" t="str">
        <f t="shared" si="80"/>
        <v>Reg2007Uncertain behaviour of lymphoid, haematopoietic and related tissue - D47AllSexMāori</v>
      </c>
      <c r="B4992" s="42" t="s">
        <v>2</v>
      </c>
      <c r="C4992" s="43">
        <v>2007</v>
      </c>
      <c r="D4992" s="42" t="s">
        <v>296</v>
      </c>
      <c r="E4992" s="42" t="s">
        <v>3</v>
      </c>
      <c r="F4992" s="42" t="s">
        <v>10</v>
      </c>
      <c r="G4992" s="43">
        <v>10</v>
      </c>
      <c r="H4992" s="193">
        <v>2.2999999999999998</v>
      </c>
    </row>
    <row r="4993" spans="1:8" x14ac:dyDescent="0.25">
      <c r="A4993" s="25" t="str">
        <f t="shared" si="80"/>
        <v>Reg2007Uncertain behaviour of lymphoid, haematopoietic and related tissue - D47AllSexNon-Māori</v>
      </c>
      <c r="B4993" s="42" t="s">
        <v>2</v>
      </c>
      <c r="C4993" s="43">
        <v>2007</v>
      </c>
      <c r="D4993" s="42" t="s">
        <v>296</v>
      </c>
      <c r="E4993" s="42" t="s">
        <v>3</v>
      </c>
      <c r="F4993" s="42" t="s">
        <v>11</v>
      </c>
      <c r="G4993" s="43">
        <v>82</v>
      </c>
      <c r="H4993" s="193">
        <v>1.4</v>
      </c>
    </row>
    <row r="4994" spans="1:8" x14ac:dyDescent="0.25">
      <c r="A4994" s="25" t="str">
        <f t="shared" si="80"/>
        <v>Reg2007Uncertain behaviour of lymphoid, haematopoietic and related tissue - D47FemaleAllEth</v>
      </c>
      <c r="B4994" s="42" t="s">
        <v>2</v>
      </c>
      <c r="C4994" s="43">
        <v>2007</v>
      </c>
      <c r="D4994" s="42" t="s">
        <v>296</v>
      </c>
      <c r="E4994" s="42" t="s">
        <v>4</v>
      </c>
      <c r="F4994" s="42" t="s">
        <v>12</v>
      </c>
      <c r="G4994" s="43">
        <v>51</v>
      </c>
      <c r="H4994" s="193">
        <v>1.5</v>
      </c>
    </row>
    <row r="4995" spans="1:8" x14ac:dyDescent="0.25">
      <c r="A4995" s="25" t="str">
        <f t="shared" si="80"/>
        <v>Reg2007Uncertain behaviour of lymphoid, haematopoietic and related tissue - D47FemaleMāori</v>
      </c>
      <c r="B4995" s="42" t="s">
        <v>2</v>
      </c>
      <c r="C4995" s="43">
        <v>2007</v>
      </c>
      <c r="D4995" s="42" t="s">
        <v>296</v>
      </c>
      <c r="E4995" s="42" t="s">
        <v>4</v>
      </c>
      <c r="F4995" s="42" t="s">
        <v>10</v>
      </c>
      <c r="G4995" s="43">
        <v>6</v>
      </c>
      <c r="H4995" s="193">
        <v>2.2999999999999998</v>
      </c>
    </row>
    <row r="4996" spans="1:8" x14ac:dyDescent="0.25">
      <c r="A4996" s="25" t="str">
        <f t="shared" si="80"/>
        <v>Reg2007Uncertain behaviour of lymphoid, haematopoietic and related tissue - D47FemaleNon-Māori</v>
      </c>
      <c r="B4996" s="42" t="s">
        <v>2</v>
      </c>
      <c r="C4996" s="43">
        <v>2007</v>
      </c>
      <c r="D4996" s="42" t="s">
        <v>296</v>
      </c>
      <c r="E4996" s="42" t="s">
        <v>4</v>
      </c>
      <c r="F4996" s="42" t="s">
        <v>11</v>
      </c>
      <c r="G4996" s="43">
        <v>45</v>
      </c>
      <c r="H4996" s="193">
        <v>1.4</v>
      </c>
    </row>
    <row r="4997" spans="1:8" x14ac:dyDescent="0.25">
      <c r="A4997" s="25" t="str">
        <f t="shared" si="80"/>
        <v>Reg2007Uncertain behaviour of lymphoid, haematopoietic and related tissue - D47MaleAllEth</v>
      </c>
      <c r="B4997" s="42" t="s">
        <v>2</v>
      </c>
      <c r="C4997" s="43">
        <v>2007</v>
      </c>
      <c r="D4997" s="42" t="s">
        <v>296</v>
      </c>
      <c r="E4997" s="42" t="s">
        <v>5</v>
      </c>
      <c r="F4997" s="42" t="s">
        <v>12</v>
      </c>
      <c r="G4997" s="43">
        <v>41</v>
      </c>
      <c r="H4997" s="193">
        <v>1.5</v>
      </c>
    </row>
    <row r="4998" spans="1:8" x14ac:dyDescent="0.25">
      <c r="A4998" s="25" t="str">
        <f t="shared" si="80"/>
        <v>Reg2007Uncertain behaviour of lymphoid, haematopoietic and related tissue - D47MaleMāori</v>
      </c>
      <c r="B4998" s="42" t="s">
        <v>2</v>
      </c>
      <c r="C4998" s="43">
        <v>2007</v>
      </c>
      <c r="D4998" s="42" t="s">
        <v>296</v>
      </c>
      <c r="E4998" s="42" t="s">
        <v>5</v>
      </c>
      <c r="F4998" s="42" t="s">
        <v>10</v>
      </c>
      <c r="G4998" s="43">
        <v>4</v>
      </c>
      <c r="H4998" s="193">
        <v>2.2000000000000002</v>
      </c>
    </row>
    <row r="4999" spans="1:8" x14ac:dyDescent="0.25">
      <c r="A4999" s="25" t="str">
        <f t="shared" si="80"/>
        <v>Reg2007Uncertain behaviour of lymphoid, haematopoietic and related tissue - D47MaleNon-Māori</v>
      </c>
      <c r="B4999" s="42" t="s">
        <v>2</v>
      </c>
      <c r="C4999" s="43">
        <v>2007</v>
      </c>
      <c r="D4999" s="42" t="s">
        <v>296</v>
      </c>
      <c r="E4999" s="42" t="s">
        <v>5</v>
      </c>
      <c r="F4999" s="42" t="s">
        <v>11</v>
      </c>
      <c r="G4999" s="43">
        <v>37</v>
      </c>
      <c r="H4999" s="193">
        <v>1.5</v>
      </c>
    </row>
    <row r="5000" spans="1:8" x14ac:dyDescent="0.25">
      <c r="A5000" s="25" t="str">
        <f t="shared" si="80"/>
        <v>Reg2006All Cancers - C00-C96, D45-D47AllSexAllEth</v>
      </c>
      <c r="B5000" s="42" t="s">
        <v>2</v>
      </c>
      <c r="C5000" s="43">
        <v>2006</v>
      </c>
      <c r="D5000" s="42" t="s">
        <v>17</v>
      </c>
      <c r="E5000" s="42" t="s">
        <v>3</v>
      </c>
      <c r="F5000" s="42" t="s">
        <v>12</v>
      </c>
      <c r="G5000" s="43">
        <v>18895</v>
      </c>
      <c r="H5000" s="193">
        <v>336</v>
      </c>
    </row>
    <row r="5001" spans="1:8" x14ac:dyDescent="0.25">
      <c r="A5001" s="25" t="str">
        <f t="shared" si="80"/>
        <v>Reg2006All Cancers - C00-C96, D45-D47AllSexMāori</v>
      </c>
      <c r="B5001" s="42" t="s">
        <v>2</v>
      </c>
      <c r="C5001" s="43">
        <v>2006</v>
      </c>
      <c r="D5001" s="42" t="s">
        <v>17</v>
      </c>
      <c r="E5001" s="42" t="s">
        <v>3</v>
      </c>
      <c r="F5001" s="42" t="s">
        <v>10</v>
      </c>
      <c r="G5001" s="43">
        <v>1679</v>
      </c>
      <c r="H5001" s="193">
        <v>418.7</v>
      </c>
    </row>
    <row r="5002" spans="1:8" x14ac:dyDescent="0.25">
      <c r="A5002" s="25" t="str">
        <f t="shared" si="80"/>
        <v>Reg2006All Cancers - C00-C96, D45-D47AllSexNon-Māori</v>
      </c>
      <c r="B5002" s="42" t="s">
        <v>2</v>
      </c>
      <c r="C5002" s="43">
        <v>2006</v>
      </c>
      <c r="D5002" s="42" t="s">
        <v>17</v>
      </c>
      <c r="E5002" s="42" t="s">
        <v>3</v>
      </c>
      <c r="F5002" s="42" t="s">
        <v>11</v>
      </c>
      <c r="G5002" s="43">
        <v>17216</v>
      </c>
      <c r="H5002" s="193">
        <v>329.3</v>
      </c>
    </row>
    <row r="5003" spans="1:8" x14ac:dyDescent="0.25">
      <c r="A5003" s="25" t="str">
        <f t="shared" si="80"/>
        <v>Reg2006All Cancers - C00-C96, D45-D47FemaleAllEth</v>
      </c>
      <c r="B5003" s="42" t="s">
        <v>2</v>
      </c>
      <c r="C5003" s="43">
        <v>2006</v>
      </c>
      <c r="D5003" s="42" t="s">
        <v>17</v>
      </c>
      <c r="E5003" s="42" t="s">
        <v>4</v>
      </c>
      <c r="F5003" s="42" t="s">
        <v>12</v>
      </c>
      <c r="G5003" s="43">
        <v>9046</v>
      </c>
      <c r="H5003" s="193">
        <v>306.89999999999998</v>
      </c>
    </row>
    <row r="5004" spans="1:8" x14ac:dyDescent="0.25">
      <c r="A5004" s="25" t="str">
        <f t="shared" si="80"/>
        <v>Reg2006All Cancers - C00-C96, D45-D47FemaleMāori</v>
      </c>
      <c r="B5004" s="42" t="s">
        <v>2</v>
      </c>
      <c r="C5004" s="43">
        <v>2006</v>
      </c>
      <c r="D5004" s="42" t="s">
        <v>17</v>
      </c>
      <c r="E5004" s="42" t="s">
        <v>4</v>
      </c>
      <c r="F5004" s="42" t="s">
        <v>10</v>
      </c>
      <c r="G5004" s="43">
        <v>924</v>
      </c>
      <c r="H5004" s="193">
        <v>418.6</v>
      </c>
    </row>
    <row r="5005" spans="1:8" x14ac:dyDescent="0.25">
      <c r="A5005" s="25" t="str">
        <f t="shared" si="80"/>
        <v>Reg2006All Cancers - C00-C96, D45-D47FemaleNon-Māori</v>
      </c>
      <c r="B5005" s="42" t="s">
        <v>2</v>
      </c>
      <c r="C5005" s="43">
        <v>2006</v>
      </c>
      <c r="D5005" s="42" t="s">
        <v>17</v>
      </c>
      <c r="E5005" s="42" t="s">
        <v>4</v>
      </c>
      <c r="F5005" s="42" t="s">
        <v>11</v>
      </c>
      <c r="G5005" s="43">
        <v>8122</v>
      </c>
      <c r="H5005" s="193">
        <v>297.60000000000002</v>
      </c>
    </row>
    <row r="5006" spans="1:8" x14ac:dyDescent="0.25">
      <c r="A5006" s="25" t="str">
        <f t="shared" si="80"/>
        <v>Reg2006All Cancers - C00-C96, D45-D47MaleAllEth</v>
      </c>
      <c r="B5006" s="42" t="s">
        <v>2</v>
      </c>
      <c r="C5006" s="43">
        <v>2006</v>
      </c>
      <c r="D5006" s="42" t="s">
        <v>17</v>
      </c>
      <c r="E5006" s="42" t="s">
        <v>5</v>
      </c>
      <c r="F5006" s="42" t="s">
        <v>12</v>
      </c>
      <c r="G5006" s="43">
        <v>9849</v>
      </c>
      <c r="H5006" s="193">
        <v>373.5</v>
      </c>
    </row>
    <row r="5007" spans="1:8" x14ac:dyDescent="0.25">
      <c r="A5007" s="25" t="str">
        <f t="shared" si="80"/>
        <v>Reg2006All Cancers - C00-C96, D45-D47MaleMāori</v>
      </c>
      <c r="B5007" s="42" t="s">
        <v>2</v>
      </c>
      <c r="C5007" s="43">
        <v>2006</v>
      </c>
      <c r="D5007" s="42" t="s">
        <v>17</v>
      </c>
      <c r="E5007" s="42" t="s">
        <v>5</v>
      </c>
      <c r="F5007" s="42" t="s">
        <v>10</v>
      </c>
      <c r="G5007" s="43">
        <v>755</v>
      </c>
      <c r="H5007" s="193">
        <v>426.7</v>
      </c>
    </row>
    <row r="5008" spans="1:8" x14ac:dyDescent="0.25">
      <c r="A5008" s="25" t="str">
        <f t="shared" si="80"/>
        <v>Reg2006All Cancers - C00-C96, D45-D47MaleNon-Māori</v>
      </c>
      <c r="B5008" s="42" t="s">
        <v>2</v>
      </c>
      <c r="C5008" s="43">
        <v>2006</v>
      </c>
      <c r="D5008" s="42" t="s">
        <v>17</v>
      </c>
      <c r="E5008" s="42" t="s">
        <v>5</v>
      </c>
      <c r="F5008" s="42" t="s">
        <v>11</v>
      </c>
      <c r="G5008" s="43">
        <v>9094</v>
      </c>
      <c r="H5008" s="193">
        <v>369.4</v>
      </c>
    </row>
    <row r="5009" spans="1:8" x14ac:dyDescent="0.25">
      <c r="A5009" s="25" t="str">
        <f t="shared" si="80"/>
        <v>Reg2006Lip, oral cavity and pharynx - C00-C14AllSexAllEth</v>
      </c>
      <c r="B5009" s="42" t="s">
        <v>2</v>
      </c>
      <c r="C5009" s="43">
        <v>2006</v>
      </c>
      <c r="D5009" s="42" t="s">
        <v>246</v>
      </c>
      <c r="E5009" s="42" t="s">
        <v>3</v>
      </c>
      <c r="F5009" s="42" t="s">
        <v>12</v>
      </c>
      <c r="G5009" s="43">
        <v>354</v>
      </c>
      <c r="H5009" s="193">
        <v>6.6</v>
      </c>
    </row>
    <row r="5010" spans="1:8" x14ac:dyDescent="0.25">
      <c r="A5010" s="25" t="str">
        <f t="shared" si="80"/>
        <v>Reg2006Lip, oral cavity and pharynx - C00-C14AllSexMāori</v>
      </c>
      <c r="B5010" s="42" t="s">
        <v>2</v>
      </c>
      <c r="C5010" s="43">
        <v>2006</v>
      </c>
      <c r="D5010" s="42" t="s">
        <v>246</v>
      </c>
      <c r="E5010" s="42" t="s">
        <v>3</v>
      </c>
      <c r="F5010" s="42" t="s">
        <v>10</v>
      </c>
      <c r="G5010" s="43">
        <v>26</v>
      </c>
      <c r="H5010" s="193">
        <v>5.6</v>
      </c>
    </row>
    <row r="5011" spans="1:8" x14ac:dyDescent="0.25">
      <c r="A5011" s="25" t="str">
        <f t="shared" si="80"/>
        <v>Reg2006Lip, oral cavity and pharynx - C00-C14AllSexNon-Māori</v>
      </c>
      <c r="B5011" s="42" t="s">
        <v>2</v>
      </c>
      <c r="C5011" s="43">
        <v>2006</v>
      </c>
      <c r="D5011" s="42" t="s">
        <v>246</v>
      </c>
      <c r="E5011" s="42" t="s">
        <v>3</v>
      </c>
      <c r="F5011" s="42" t="s">
        <v>11</v>
      </c>
      <c r="G5011" s="43">
        <v>328</v>
      </c>
      <c r="H5011" s="193">
        <v>6.6</v>
      </c>
    </row>
    <row r="5012" spans="1:8" x14ac:dyDescent="0.25">
      <c r="A5012" s="25" t="str">
        <f t="shared" si="80"/>
        <v>Reg2006Lip, oral cavity and pharynx - C00-C14FemaleAllEth</v>
      </c>
      <c r="B5012" s="42" t="s">
        <v>2</v>
      </c>
      <c r="C5012" s="43">
        <v>2006</v>
      </c>
      <c r="D5012" s="42" t="s">
        <v>246</v>
      </c>
      <c r="E5012" s="42" t="s">
        <v>4</v>
      </c>
      <c r="F5012" s="42" t="s">
        <v>12</v>
      </c>
      <c r="G5012" s="43">
        <v>114</v>
      </c>
      <c r="H5012" s="193">
        <v>3.9</v>
      </c>
    </row>
    <row r="5013" spans="1:8" x14ac:dyDescent="0.25">
      <c r="A5013" s="25" t="str">
        <f t="shared" si="80"/>
        <v>Reg2006Lip, oral cavity and pharynx - C00-C14FemaleMāori</v>
      </c>
      <c r="B5013" s="42" t="s">
        <v>2</v>
      </c>
      <c r="C5013" s="43">
        <v>2006</v>
      </c>
      <c r="D5013" s="42" t="s">
        <v>246</v>
      </c>
      <c r="E5013" s="42" t="s">
        <v>4</v>
      </c>
      <c r="F5013" s="42" t="s">
        <v>10</v>
      </c>
      <c r="G5013" s="43">
        <v>6</v>
      </c>
      <c r="H5013" s="193">
        <v>2.2000000000000002</v>
      </c>
    </row>
    <row r="5014" spans="1:8" x14ac:dyDescent="0.25">
      <c r="A5014" s="25" t="str">
        <f t="shared" si="80"/>
        <v>Reg2006Lip, oral cavity and pharynx - C00-C14FemaleNon-Māori</v>
      </c>
      <c r="B5014" s="42" t="s">
        <v>2</v>
      </c>
      <c r="C5014" s="43">
        <v>2006</v>
      </c>
      <c r="D5014" s="42" t="s">
        <v>246</v>
      </c>
      <c r="E5014" s="42" t="s">
        <v>4</v>
      </c>
      <c r="F5014" s="42" t="s">
        <v>11</v>
      </c>
      <c r="G5014" s="43">
        <v>108</v>
      </c>
      <c r="H5014" s="193">
        <v>4</v>
      </c>
    </row>
    <row r="5015" spans="1:8" x14ac:dyDescent="0.25">
      <c r="A5015" s="25" t="str">
        <f t="shared" si="80"/>
        <v>Reg2006Lip, oral cavity and pharynx - C00-C14MaleAllEth</v>
      </c>
      <c r="B5015" s="42" t="s">
        <v>2</v>
      </c>
      <c r="C5015" s="43">
        <v>2006</v>
      </c>
      <c r="D5015" s="42" t="s">
        <v>246</v>
      </c>
      <c r="E5015" s="42" t="s">
        <v>5</v>
      </c>
      <c r="F5015" s="42" t="s">
        <v>12</v>
      </c>
      <c r="G5015" s="43">
        <v>240</v>
      </c>
      <c r="H5015" s="193">
        <v>9.4</v>
      </c>
    </row>
    <row r="5016" spans="1:8" x14ac:dyDescent="0.25">
      <c r="A5016" s="25" t="str">
        <f t="shared" si="80"/>
        <v>Reg2006Lip, oral cavity and pharynx - C00-C14MaleMāori</v>
      </c>
      <c r="B5016" s="42" t="s">
        <v>2</v>
      </c>
      <c r="C5016" s="43">
        <v>2006</v>
      </c>
      <c r="D5016" s="42" t="s">
        <v>246</v>
      </c>
      <c r="E5016" s="42" t="s">
        <v>5</v>
      </c>
      <c r="F5016" s="42" t="s">
        <v>10</v>
      </c>
      <c r="G5016" s="43">
        <v>20</v>
      </c>
      <c r="H5016" s="193">
        <v>9.5</v>
      </c>
    </row>
    <row r="5017" spans="1:8" x14ac:dyDescent="0.25">
      <c r="A5017" s="25" t="str">
        <f t="shared" si="80"/>
        <v>Reg2006Lip, oral cavity and pharynx - C00-C14MaleNon-Māori</v>
      </c>
      <c r="B5017" s="42" t="s">
        <v>2</v>
      </c>
      <c r="C5017" s="43">
        <v>2006</v>
      </c>
      <c r="D5017" s="42" t="s">
        <v>246</v>
      </c>
      <c r="E5017" s="42" t="s">
        <v>5</v>
      </c>
      <c r="F5017" s="42" t="s">
        <v>11</v>
      </c>
      <c r="G5017" s="43">
        <v>220</v>
      </c>
      <c r="H5017" s="193">
        <v>9.4</v>
      </c>
    </row>
    <row r="5018" spans="1:8" x14ac:dyDescent="0.25">
      <c r="A5018" s="25" t="str">
        <f t="shared" si="80"/>
        <v>Reg2006Lip - C00AllSexAllEth</v>
      </c>
      <c r="B5018" s="42" t="s">
        <v>2</v>
      </c>
      <c r="C5018" s="43">
        <v>2006</v>
      </c>
      <c r="D5018" s="42" t="s">
        <v>27</v>
      </c>
      <c r="E5018" s="42" t="s">
        <v>3</v>
      </c>
      <c r="F5018" s="42" t="s">
        <v>12</v>
      </c>
      <c r="G5018" s="43">
        <v>51</v>
      </c>
      <c r="H5018" s="193">
        <v>0.9</v>
      </c>
    </row>
    <row r="5019" spans="1:8" x14ac:dyDescent="0.25">
      <c r="A5019" s="25" t="str">
        <f t="shared" si="80"/>
        <v>Reg2006Lip - C00AllSexMāori</v>
      </c>
      <c r="B5019" s="42" t="s">
        <v>2</v>
      </c>
      <c r="C5019" s="43">
        <v>2006</v>
      </c>
      <c r="D5019" s="42" t="s">
        <v>27</v>
      </c>
      <c r="E5019" s="42" t="s">
        <v>3</v>
      </c>
      <c r="F5019" s="42" t="s">
        <v>10</v>
      </c>
      <c r="G5019" s="43">
        <v>0</v>
      </c>
      <c r="H5019" s="193">
        <v>0</v>
      </c>
    </row>
    <row r="5020" spans="1:8" x14ac:dyDescent="0.25">
      <c r="A5020" s="25" t="str">
        <f t="shared" si="80"/>
        <v>Reg2006Lip - C00AllSexNon-Māori</v>
      </c>
      <c r="B5020" s="42" t="s">
        <v>2</v>
      </c>
      <c r="C5020" s="43">
        <v>2006</v>
      </c>
      <c r="D5020" s="42" t="s">
        <v>27</v>
      </c>
      <c r="E5020" s="42" t="s">
        <v>3</v>
      </c>
      <c r="F5020" s="42" t="s">
        <v>11</v>
      </c>
      <c r="G5020" s="43">
        <v>51</v>
      </c>
      <c r="H5020" s="193">
        <v>1</v>
      </c>
    </row>
    <row r="5021" spans="1:8" x14ac:dyDescent="0.25">
      <c r="A5021" s="25" t="str">
        <f t="shared" si="80"/>
        <v>Reg2006Lip - C00FemaleAllEth</v>
      </c>
      <c r="B5021" s="42" t="s">
        <v>2</v>
      </c>
      <c r="C5021" s="43">
        <v>2006</v>
      </c>
      <c r="D5021" s="42" t="s">
        <v>27</v>
      </c>
      <c r="E5021" s="42" t="s">
        <v>4</v>
      </c>
      <c r="F5021" s="42" t="s">
        <v>12</v>
      </c>
      <c r="G5021" s="43">
        <v>9</v>
      </c>
      <c r="H5021" s="193">
        <v>0.3</v>
      </c>
    </row>
    <row r="5022" spans="1:8" x14ac:dyDescent="0.25">
      <c r="A5022" s="25" t="str">
        <f t="shared" si="80"/>
        <v>Reg2006Lip - C00FemaleMāori</v>
      </c>
      <c r="B5022" s="42" t="s">
        <v>2</v>
      </c>
      <c r="C5022" s="43">
        <v>2006</v>
      </c>
      <c r="D5022" s="42" t="s">
        <v>27</v>
      </c>
      <c r="E5022" s="42" t="s">
        <v>4</v>
      </c>
      <c r="F5022" s="42" t="s">
        <v>10</v>
      </c>
      <c r="G5022" s="43">
        <v>0</v>
      </c>
      <c r="H5022" s="193">
        <v>0</v>
      </c>
    </row>
    <row r="5023" spans="1:8" x14ac:dyDescent="0.25">
      <c r="A5023" s="25" t="str">
        <f t="shared" si="80"/>
        <v>Reg2006Lip - C00FemaleNon-Māori</v>
      </c>
      <c r="B5023" s="42" t="s">
        <v>2</v>
      </c>
      <c r="C5023" s="43">
        <v>2006</v>
      </c>
      <c r="D5023" s="42" t="s">
        <v>27</v>
      </c>
      <c r="E5023" s="42" t="s">
        <v>4</v>
      </c>
      <c r="F5023" s="42" t="s">
        <v>11</v>
      </c>
      <c r="G5023" s="43">
        <v>9</v>
      </c>
      <c r="H5023" s="193">
        <v>0.3</v>
      </c>
    </row>
    <row r="5024" spans="1:8" x14ac:dyDescent="0.25">
      <c r="A5024" s="25" t="str">
        <f t="shared" si="80"/>
        <v>Reg2006Lip - C00MaleAllEth</v>
      </c>
      <c r="B5024" s="42" t="s">
        <v>2</v>
      </c>
      <c r="C5024" s="43">
        <v>2006</v>
      </c>
      <c r="D5024" s="42" t="s">
        <v>27</v>
      </c>
      <c r="E5024" s="42" t="s">
        <v>5</v>
      </c>
      <c r="F5024" s="42" t="s">
        <v>12</v>
      </c>
      <c r="G5024" s="43">
        <v>42</v>
      </c>
      <c r="H5024" s="193">
        <v>1.6</v>
      </c>
    </row>
    <row r="5025" spans="1:8" x14ac:dyDescent="0.25">
      <c r="A5025" s="25" t="str">
        <f t="shared" si="80"/>
        <v>Reg2006Lip - C00MaleMāori</v>
      </c>
      <c r="B5025" s="42" t="s">
        <v>2</v>
      </c>
      <c r="C5025" s="43">
        <v>2006</v>
      </c>
      <c r="D5025" s="42" t="s">
        <v>27</v>
      </c>
      <c r="E5025" s="42" t="s">
        <v>5</v>
      </c>
      <c r="F5025" s="42" t="s">
        <v>10</v>
      </c>
      <c r="G5025" s="43">
        <v>0</v>
      </c>
      <c r="H5025" s="193">
        <v>0</v>
      </c>
    </row>
    <row r="5026" spans="1:8" x14ac:dyDescent="0.25">
      <c r="A5026" s="25" t="str">
        <f t="shared" si="80"/>
        <v>Reg2006Lip - C00MaleNon-Māori</v>
      </c>
      <c r="B5026" s="42" t="s">
        <v>2</v>
      </c>
      <c r="C5026" s="43">
        <v>2006</v>
      </c>
      <c r="D5026" s="42" t="s">
        <v>27</v>
      </c>
      <c r="E5026" s="42" t="s">
        <v>5</v>
      </c>
      <c r="F5026" s="42" t="s">
        <v>11</v>
      </c>
      <c r="G5026" s="43">
        <v>42</v>
      </c>
      <c r="H5026" s="193">
        <v>1.8</v>
      </c>
    </row>
    <row r="5027" spans="1:8" x14ac:dyDescent="0.25">
      <c r="A5027" s="25" t="str">
        <f t="shared" si="80"/>
        <v>Reg2006Tongue - C01-C02AllSexAllEth</v>
      </c>
      <c r="B5027" s="42" t="s">
        <v>2</v>
      </c>
      <c r="C5027" s="43">
        <v>2006</v>
      </c>
      <c r="D5027" s="42" t="s">
        <v>42</v>
      </c>
      <c r="E5027" s="42" t="s">
        <v>3</v>
      </c>
      <c r="F5027" s="42" t="s">
        <v>12</v>
      </c>
      <c r="G5027" s="43">
        <v>94</v>
      </c>
      <c r="H5027" s="193">
        <v>1.7</v>
      </c>
    </row>
    <row r="5028" spans="1:8" x14ac:dyDescent="0.25">
      <c r="A5028" s="25" t="str">
        <f t="shared" si="80"/>
        <v>Reg2006Tongue - C01-C02AllSexMāori</v>
      </c>
      <c r="B5028" s="42" t="s">
        <v>2</v>
      </c>
      <c r="C5028" s="43">
        <v>2006</v>
      </c>
      <c r="D5028" s="42" t="s">
        <v>42</v>
      </c>
      <c r="E5028" s="42" t="s">
        <v>3</v>
      </c>
      <c r="F5028" s="42" t="s">
        <v>10</v>
      </c>
      <c r="G5028" s="43">
        <v>2</v>
      </c>
      <c r="H5028" s="193">
        <v>0.4</v>
      </c>
    </row>
    <row r="5029" spans="1:8" x14ac:dyDescent="0.25">
      <c r="A5029" s="25" t="str">
        <f t="shared" si="80"/>
        <v>Reg2006Tongue - C01-C02AllSexNon-Māori</v>
      </c>
      <c r="B5029" s="42" t="s">
        <v>2</v>
      </c>
      <c r="C5029" s="43">
        <v>2006</v>
      </c>
      <c r="D5029" s="42" t="s">
        <v>42</v>
      </c>
      <c r="E5029" s="42" t="s">
        <v>3</v>
      </c>
      <c r="F5029" s="42" t="s">
        <v>11</v>
      </c>
      <c r="G5029" s="43">
        <v>92</v>
      </c>
      <c r="H5029" s="193">
        <v>1.9</v>
      </c>
    </row>
    <row r="5030" spans="1:8" x14ac:dyDescent="0.25">
      <c r="A5030" s="25" t="str">
        <f t="shared" si="80"/>
        <v>Reg2006Tongue - C01-C02FemaleAllEth</v>
      </c>
      <c r="B5030" s="42" t="s">
        <v>2</v>
      </c>
      <c r="C5030" s="43">
        <v>2006</v>
      </c>
      <c r="D5030" s="42" t="s">
        <v>42</v>
      </c>
      <c r="E5030" s="42" t="s">
        <v>4</v>
      </c>
      <c r="F5030" s="42" t="s">
        <v>12</v>
      </c>
      <c r="G5030" s="43">
        <v>40</v>
      </c>
      <c r="H5030" s="193">
        <v>1.4</v>
      </c>
    </row>
    <row r="5031" spans="1:8" x14ac:dyDescent="0.25">
      <c r="A5031" s="25" t="str">
        <f t="shared" ref="A5031:A5094" si="81">B5031&amp;C5031&amp;D5031&amp;E5031&amp;F5031</f>
        <v>Reg2006Tongue - C01-C02FemaleMāori</v>
      </c>
      <c r="B5031" s="42" t="s">
        <v>2</v>
      </c>
      <c r="C5031" s="43">
        <v>2006</v>
      </c>
      <c r="D5031" s="42" t="s">
        <v>42</v>
      </c>
      <c r="E5031" s="42" t="s">
        <v>4</v>
      </c>
      <c r="F5031" s="42" t="s">
        <v>10</v>
      </c>
      <c r="G5031" s="43">
        <v>1</v>
      </c>
      <c r="H5031" s="193">
        <v>0.5</v>
      </c>
    </row>
    <row r="5032" spans="1:8" x14ac:dyDescent="0.25">
      <c r="A5032" s="25" t="str">
        <f t="shared" si="81"/>
        <v>Reg2006Tongue - C01-C02FemaleNon-Māori</v>
      </c>
      <c r="B5032" s="42" t="s">
        <v>2</v>
      </c>
      <c r="C5032" s="43">
        <v>2006</v>
      </c>
      <c r="D5032" s="42" t="s">
        <v>42</v>
      </c>
      <c r="E5032" s="42" t="s">
        <v>4</v>
      </c>
      <c r="F5032" s="42" t="s">
        <v>11</v>
      </c>
      <c r="G5032" s="43">
        <v>39</v>
      </c>
      <c r="H5032" s="193">
        <v>1.5</v>
      </c>
    </row>
    <row r="5033" spans="1:8" x14ac:dyDescent="0.25">
      <c r="A5033" s="25" t="str">
        <f t="shared" si="81"/>
        <v>Reg2006Tongue - C01-C02MaleAllEth</v>
      </c>
      <c r="B5033" s="42" t="s">
        <v>2</v>
      </c>
      <c r="C5033" s="43">
        <v>2006</v>
      </c>
      <c r="D5033" s="42" t="s">
        <v>42</v>
      </c>
      <c r="E5033" s="42" t="s">
        <v>5</v>
      </c>
      <c r="F5033" s="42" t="s">
        <v>12</v>
      </c>
      <c r="G5033" s="43">
        <v>54</v>
      </c>
      <c r="H5033" s="193">
        <v>2.1</v>
      </c>
    </row>
    <row r="5034" spans="1:8" x14ac:dyDescent="0.25">
      <c r="A5034" s="25" t="str">
        <f t="shared" si="81"/>
        <v>Reg2006Tongue - C01-C02MaleMāori</v>
      </c>
      <c r="B5034" s="42" t="s">
        <v>2</v>
      </c>
      <c r="C5034" s="43">
        <v>2006</v>
      </c>
      <c r="D5034" s="42" t="s">
        <v>42</v>
      </c>
      <c r="E5034" s="42" t="s">
        <v>5</v>
      </c>
      <c r="F5034" s="42" t="s">
        <v>10</v>
      </c>
      <c r="G5034" s="43">
        <v>1</v>
      </c>
      <c r="H5034" s="193">
        <v>0.4</v>
      </c>
    </row>
    <row r="5035" spans="1:8" x14ac:dyDescent="0.25">
      <c r="A5035" s="25" t="str">
        <f t="shared" si="81"/>
        <v>Reg2006Tongue - C01-C02MaleNon-Māori</v>
      </c>
      <c r="B5035" s="42" t="s">
        <v>2</v>
      </c>
      <c r="C5035" s="43">
        <v>2006</v>
      </c>
      <c r="D5035" s="42" t="s">
        <v>42</v>
      </c>
      <c r="E5035" s="42" t="s">
        <v>5</v>
      </c>
      <c r="F5035" s="42" t="s">
        <v>11</v>
      </c>
      <c r="G5035" s="43">
        <v>53</v>
      </c>
      <c r="H5035" s="193">
        <v>2.2999999999999998</v>
      </c>
    </row>
    <row r="5036" spans="1:8" x14ac:dyDescent="0.25">
      <c r="A5036" s="25" t="str">
        <f t="shared" si="81"/>
        <v>Reg2006Mouth - C03-C06AllSexAllEth</v>
      </c>
      <c r="B5036" s="42" t="s">
        <v>2</v>
      </c>
      <c r="C5036" s="43">
        <v>2006</v>
      </c>
      <c r="D5036" s="42" t="s">
        <v>31</v>
      </c>
      <c r="E5036" s="42" t="s">
        <v>3</v>
      </c>
      <c r="F5036" s="42" t="s">
        <v>12</v>
      </c>
      <c r="G5036" s="43">
        <v>73</v>
      </c>
      <c r="H5036" s="193">
        <v>1.3</v>
      </c>
    </row>
    <row r="5037" spans="1:8" x14ac:dyDescent="0.25">
      <c r="A5037" s="25" t="str">
        <f t="shared" si="81"/>
        <v>Reg2006Mouth - C03-C06AllSexMāori</v>
      </c>
      <c r="B5037" s="42" t="s">
        <v>2</v>
      </c>
      <c r="C5037" s="43">
        <v>2006</v>
      </c>
      <c r="D5037" s="42" t="s">
        <v>31</v>
      </c>
      <c r="E5037" s="42" t="s">
        <v>3</v>
      </c>
      <c r="F5037" s="42" t="s">
        <v>10</v>
      </c>
      <c r="G5037" s="43">
        <v>7</v>
      </c>
      <c r="H5037" s="193">
        <v>1.6</v>
      </c>
    </row>
    <row r="5038" spans="1:8" x14ac:dyDescent="0.25">
      <c r="A5038" s="25" t="str">
        <f t="shared" si="81"/>
        <v>Reg2006Mouth - C03-C06AllSexNon-Māori</v>
      </c>
      <c r="B5038" s="42" t="s">
        <v>2</v>
      </c>
      <c r="C5038" s="43">
        <v>2006</v>
      </c>
      <c r="D5038" s="42" t="s">
        <v>31</v>
      </c>
      <c r="E5038" s="42" t="s">
        <v>3</v>
      </c>
      <c r="F5038" s="42" t="s">
        <v>11</v>
      </c>
      <c r="G5038" s="43">
        <v>66</v>
      </c>
      <c r="H5038" s="193">
        <v>1.2</v>
      </c>
    </row>
    <row r="5039" spans="1:8" x14ac:dyDescent="0.25">
      <c r="A5039" s="25" t="str">
        <f t="shared" si="81"/>
        <v>Reg2006Mouth - C03-C06FemaleAllEth</v>
      </c>
      <c r="B5039" s="42" t="s">
        <v>2</v>
      </c>
      <c r="C5039" s="43">
        <v>2006</v>
      </c>
      <c r="D5039" s="42" t="s">
        <v>31</v>
      </c>
      <c r="E5039" s="42" t="s">
        <v>4</v>
      </c>
      <c r="F5039" s="42" t="s">
        <v>12</v>
      </c>
      <c r="G5039" s="43">
        <v>28</v>
      </c>
      <c r="H5039" s="193">
        <v>0.8</v>
      </c>
    </row>
    <row r="5040" spans="1:8" x14ac:dyDescent="0.25">
      <c r="A5040" s="25" t="str">
        <f t="shared" si="81"/>
        <v>Reg2006Mouth - C03-C06FemaleMāori</v>
      </c>
      <c r="B5040" s="42" t="s">
        <v>2</v>
      </c>
      <c r="C5040" s="43">
        <v>2006</v>
      </c>
      <c r="D5040" s="42" t="s">
        <v>31</v>
      </c>
      <c r="E5040" s="42" t="s">
        <v>4</v>
      </c>
      <c r="F5040" s="42" t="s">
        <v>10</v>
      </c>
      <c r="G5040" s="43">
        <v>3</v>
      </c>
      <c r="H5040" s="193">
        <v>1.1000000000000001</v>
      </c>
    </row>
    <row r="5041" spans="1:8" x14ac:dyDescent="0.25">
      <c r="A5041" s="25" t="str">
        <f t="shared" si="81"/>
        <v>Reg2006Mouth - C03-C06FemaleNon-Māori</v>
      </c>
      <c r="B5041" s="42" t="s">
        <v>2</v>
      </c>
      <c r="C5041" s="43">
        <v>2006</v>
      </c>
      <c r="D5041" s="42" t="s">
        <v>31</v>
      </c>
      <c r="E5041" s="42" t="s">
        <v>4</v>
      </c>
      <c r="F5041" s="42" t="s">
        <v>11</v>
      </c>
      <c r="G5041" s="43">
        <v>25</v>
      </c>
      <c r="H5041" s="193">
        <v>0.7</v>
      </c>
    </row>
    <row r="5042" spans="1:8" x14ac:dyDescent="0.25">
      <c r="A5042" s="25" t="str">
        <f t="shared" si="81"/>
        <v>Reg2006Mouth - C03-C06MaleAllEth</v>
      </c>
      <c r="B5042" s="42" t="s">
        <v>2</v>
      </c>
      <c r="C5042" s="43">
        <v>2006</v>
      </c>
      <c r="D5042" s="42" t="s">
        <v>31</v>
      </c>
      <c r="E5042" s="42" t="s">
        <v>5</v>
      </c>
      <c r="F5042" s="42" t="s">
        <v>12</v>
      </c>
      <c r="G5042" s="43">
        <v>45</v>
      </c>
      <c r="H5042" s="193">
        <v>1.7</v>
      </c>
    </row>
    <row r="5043" spans="1:8" x14ac:dyDescent="0.25">
      <c r="A5043" s="25" t="str">
        <f t="shared" si="81"/>
        <v>Reg2006Mouth - C03-C06MaleMāori</v>
      </c>
      <c r="B5043" s="42" t="s">
        <v>2</v>
      </c>
      <c r="C5043" s="43">
        <v>2006</v>
      </c>
      <c r="D5043" s="42" t="s">
        <v>31</v>
      </c>
      <c r="E5043" s="42" t="s">
        <v>5</v>
      </c>
      <c r="F5043" s="42" t="s">
        <v>10</v>
      </c>
      <c r="G5043" s="43">
        <v>4</v>
      </c>
      <c r="H5043" s="193">
        <v>2.2999999999999998</v>
      </c>
    </row>
    <row r="5044" spans="1:8" x14ac:dyDescent="0.25">
      <c r="A5044" s="25" t="str">
        <f t="shared" si="81"/>
        <v>Reg2006Mouth - C03-C06MaleNon-Māori</v>
      </c>
      <c r="B5044" s="42" t="s">
        <v>2</v>
      </c>
      <c r="C5044" s="43">
        <v>2006</v>
      </c>
      <c r="D5044" s="42" t="s">
        <v>31</v>
      </c>
      <c r="E5044" s="42" t="s">
        <v>5</v>
      </c>
      <c r="F5044" s="42" t="s">
        <v>11</v>
      </c>
      <c r="G5044" s="43">
        <v>41</v>
      </c>
      <c r="H5044" s="193">
        <v>1.7</v>
      </c>
    </row>
    <row r="5045" spans="1:8" x14ac:dyDescent="0.25">
      <c r="A5045" s="25" t="str">
        <f t="shared" si="81"/>
        <v>Reg2006Salivary glands - C07-C08AllSexAllEth</v>
      </c>
      <c r="B5045" s="42" t="s">
        <v>2</v>
      </c>
      <c r="C5045" s="43">
        <v>2006</v>
      </c>
      <c r="D5045" s="42" t="s">
        <v>247</v>
      </c>
      <c r="E5045" s="42" t="s">
        <v>3</v>
      </c>
      <c r="F5045" s="42" t="s">
        <v>12</v>
      </c>
      <c r="G5045" s="43">
        <v>28</v>
      </c>
      <c r="H5045" s="193">
        <v>0.5</v>
      </c>
    </row>
    <row r="5046" spans="1:8" x14ac:dyDescent="0.25">
      <c r="A5046" s="25" t="str">
        <f t="shared" si="81"/>
        <v>Reg2006Salivary glands - C07-C08AllSexMāori</v>
      </c>
      <c r="B5046" s="42" t="s">
        <v>2</v>
      </c>
      <c r="C5046" s="43">
        <v>2006</v>
      </c>
      <c r="D5046" s="42" t="s">
        <v>247</v>
      </c>
      <c r="E5046" s="42" t="s">
        <v>3</v>
      </c>
      <c r="F5046" s="42" t="s">
        <v>10</v>
      </c>
      <c r="G5046" s="43">
        <v>5</v>
      </c>
      <c r="H5046" s="193">
        <v>1.1000000000000001</v>
      </c>
    </row>
    <row r="5047" spans="1:8" x14ac:dyDescent="0.25">
      <c r="A5047" s="25" t="str">
        <f t="shared" si="81"/>
        <v>Reg2006Salivary glands - C07-C08AllSexNon-Māori</v>
      </c>
      <c r="B5047" s="42" t="s">
        <v>2</v>
      </c>
      <c r="C5047" s="43">
        <v>2006</v>
      </c>
      <c r="D5047" s="42" t="s">
        <v>247</v>
      </c>
      <c r="E5047" s="42" t="s">
        <v>3</v>
      </c>
      <c r="F5047" s="42" t="s">
        <v>11</v>
      </c>
      <c r="G5047" s="43">
        <v>23</v>
      </c>
      <c r="H5047" s="193">
        <v>0.5</v>
      </c>
    </row>
    <row r="5048" spans="1:8" x14ac:dyDescent="0.25">
      <c r="A5048" s="25" t="str">
        <f t="shared" si="81"/>
        <v>Reg2006Salivary glands - C07-C08FemaleAllEth</v>
      </c>
      <c r="B5048" s="42" t="s">
        <v>2</v>
      </c>
      <c r="C5048" s="43">
        <v>2006</v>
      </c>
      <c r="D5048" s="42" t="s">
        <v>247</v>
      </c>
      <c r="E5048" s="42" t="s">
        <v>4</v>
      </c>
      <c r="F5048" s="42" t="s">
        <v>12</v>
      </c>
      <c r="G5048" s="43">
        <v>16</v>
      </c>
      <c r="H5048" s="193">
        <v>0.6</v>
      </c>
    </row>
    <row r="5049" spans="1:8" x14ac:dyDescent="0.25">
      <c r="A5049" s="25" t="str">
        <f t="shared" si="81"/>
        <v>Reg2006Salivary glands - C07-C08FemaleMāori</v>
      </c>
      <c r="B5049" s="42" t="s">
        <v>2</v>
      </c>
      <c r="C5049" s="43">
        <v>2006</v>
      </c>
      <c r="D5049" s="42" t="s">
        <v>247</v>
      </c>
      <c r="E5049" s="42" t="s">
        <v>4</v>
      </c>
      <c r="F5049" s="42" t="s">
        <v>10</v>
      </c>
      <c r="G5049" s="43">
        <v>2</v>
      </c>
      <c r="H5049" s="193">
        <v>0.6</v>
      </c>
    </row>
    <row r="5050" spans="1:8" x14ac:dyDescent="0.25">
      <c r="A5050" s="25" t="str">
        <f t="shared" si="81"/>
        <v>Reg2006Salivary glands - C07-C08FemaleNon-Māori</v>
      </c>
      <c r="B5050" s="42" t="s">
        <v>2</v>
      </c>
      <c r="C5050" s="43">
        <v>2006</v>
      </c>
      <c r="D5050" s="42" t="s">
        <v>247</v>
      </c>
      <c r="E5050" s="42" t="s">
        <v>4</v>
      </c>
      <c r="F5050" s="42" t="s">
        <v>11</v>
      </c>
      <c r="G5050" s="43">
        <v>14</v>
      </c>
      <c r="H5050" s="193">
        <v>0.5</v>
      </c>
    </row>
    <row r="5051" spans="1:8" x14ac:dyDescent="0.25">
      <c r="A5051" s="25" t="str">
        <f t="shared" si="81"/>
        <v>Reg2006Salivary glands - C07-C08MaleAllEth</v>
      </c>
      <c r="B5051" s="42" t="s">
        <v>2</v>
      </c>
      <c r="C5051" s="43">
        <v>2006</v>
      </c>
      <c r="D5051" s="42" t="s">
        <v>247</v>
      </c>
      <c r="E5051" s="42" t="s">
        <v>5</v>
      </c>
      <c r="F5051" s="42" t="s">
        <v>12</v>
      </c>
      <c r="G5051" s="43">
        <v>12</v>
      </c>
      <c r="H5051" s="193">
        <v>0.5</v>
      </c>
    </row>
    <row r="5052" spans="1:8" x14ac:dyDescent="0.25">
      <c r="A5052" s="25" t="str">
        <f t="shared" si="81"/>
        <v>Reg2006Salivary glands - C07-C08MaleMāori</v>
      </c>
      <c r="B5052" s="42" t="s">
        <v>2</v>
      </c>
      <c r="C5052" s="43">
        <v>2006</v>
      </c>
      <c r="D5052" s="42" t="s">
        <v>247</v>
      </c>
      <c r="E5052" s="42" t="s">
        <v>5</v>
      </c>
      <c r="F5052" s="42" t="s">
        <v>10</v>
      </c>
      <c r="G5052" s="43">
        <v>3</v>
      </c>
      <c r="H5052" s="193">
        <v>1.6</v>
      </c>
    </row>
    <row r="5053" spans="1:8" x14ac:dyDescent="0.25">
      <c r="A5053" s="25" t="str">
        <f t="shared" si="81"/>
        <v>Reg2006Salivary glands - C07-C08MaleNon-Māori</v>
      </c>
      <c r="B5053" s="42" t="s">
        <v>2</v>
      </c>
      <c r="C5053" s="43">
        <v>2006</v>
      </c>
      <c r="D5053" s="42" t="s">
        <v>247</v>
      </c>
      <c r="E5053" s="42" t="s">
        <v>5</v>
      </c>
      <c r="F5053" s="42" t="s">
        <v>11</v>
      </c>
      <c r="G5053" s="43">
        <v>9</v>
      </c>
      <c r="H5053" s="193">
        <v>0.4</v>
      </c>
    </row>
    <row r="5054" spans="1:8" x14ac:dyDescent="0.25">
      <c r="A5054" s="25" t="str">
        <f t="shared" si="81"/>
        <v>Reg2006Tonsils - C09AllSexAllEth</v>
      </c>
      <c r="B5054" s="42" t="s">
        <v>2</v>
      </c>
      <c r="C5054" s="43">
        <v>2006</v>
      </c>
      <c r="D5054" s="42" t="s">
        <v>248</v>
      </c>
      <c r="E5054" s="42" t="s">
        <v>3</v>
      </c>
      <c r="F5054" s="42" t="s">
        <v>12</v>
      </c>
      <c r="G5054" s="43">
        <v>43</v>
      </c>
      <c r="H5054" s="193">
        <v>0.8</v>
      </c>
    </row>
    <row r="5055" spans="1:8" x14ac:dyDescent="0.25">
      <c r="A5055" s="25" t="str">
        <f t="shared" si="81"/>
        <v>Reg2006Tonsils - C09AllSexMāori</v>
      </c>
      <c r="B5055" s="42" t="s">
        <v>2</v>
      </c>
      <c r="C5055" s="43">
        <v>2006</v>
      </c>
      <c r="D5055" s="42" t="s">
        <v>248</v>
      </c>
      <c r="E5055" s="42" t="s">
        <v>3</v>
      </c>
      <c r="F5055" s="42" t="s">
        <v>10</v>
      </c>
      <c r="G5055" s="43">
        <v>6</v>
      </c>
      <c r="H5055" s="193">
        <v>1</v>
      </c>
    </row>
    <row r="5056" spans="1:8" x14ac:dyDescent="0.25">
      <c r="A5056" s="25" t="str">
        <f t="shared" si="81"/>
        <v>Reg2006Tonsils - C09AllSexNon-Māori</v>
      </c>
      <c r="B5056" s="42" t="s">
        <v>2</v>
      </c>
      <c r="C5056" s="43">
        <v>2006</v>
      </c>
      <c r="D5056" s="42" t="s">
        <v>248</v>
      </c>
      <c r="E5056" s="42" t="s">
        <v>3</v>
      </c>
      <c r="F5056" s="42" t="s">
        <v>11</v>
      </c>
      <c r="G5056" s="43">
        <v>37</v>
      </c>
      <c r="H5056" s="193">
        <v>0.8</v>
      </c>
    </row>
    <row r="5057" spans="1:8" x14ac:dyDescent="0.25">
      <c r="A5057" s="25" t="str">
        <f t="shared" si="81"/>
        <v>Reg2006Tonsils - C09FemaleAllEth</v>
      </c>
      <c r="B5057" s="42" t="s">
        <v>2</v>
      </c>
      <c r="C5057" s="43">
        <v>2006</v>
      </c>
      <c r="D5057" s="42" t="s">
        <v>248</v>
      </c>
      <c r="E5057" s="42" t="s">
        <v>4</v>
      </c>
      <c r="F5057" s="42" t="s">
        <v>12</v>
      </c>
      <c r="G5057" s="43">
        <v>4</v>
      </c>
      <c r="H5057" s="193">
        <v>0.2</v>
      </c>
    </row>
    <row r="5058" spans="1:8" x14ac:dyDescent="0.25">
      <c r="A5058" s="25" t="str">
        <f t="shared" si="81"/>
        <v>Reg2006Tonsils - C09FemaleMāori</v>
      </c>
      <c r="B5058" s="42" t="s">
        <v>2</v>
      </c>
      <c r="C5058" s="43">
        <v>2006</v>
      </c>
      <c r="D5058" s="42" t="s">
        <v>248</v>
      </c>
      <c r="E5058" s="42" t="s">
        <v>4</v>
      </c>
      <c r="F5058" s="42" t="s">
        <v>10</v>
      </c>
      <c r="G5058" s="43">
        <v>0</v>
      </c>
      <c r="H5058" s="193">
        <v>0</v>
      </c>
    </row>
    <row r="5059" spans="1:8" x14ac:dyDescent="0.25">
      <c r="A5059" s="25" t="str">
        <f t="shared" si="81"/>
        <v>Reg2006Tonsils - C09FemaleNon-Māori</v>
      </c>
      <c r="B5059" s="42" t="s">
        <v>2</v>
      </c>
      <c r="C5059" s="43">
        <v>2006</v>
      </c>
      <c r="D5059" s="42" t="s">
        <v>248</v>
      </c>
      <c r="E5059" s="42" t="s">
        <v>4</v>
      </c>
      <c r="F5059" s="42" t="s">
        <v>11</v>
      </c>
      <c r="G5059" s="43">
        <v>4</v>
      </c>
      <c r="H5059" s="193">
        <v>0.2</v>
      </c>
    </row>
    <row r="5060" spans="1:8" x14ac:dyDescent="0.25">
      <c r="A5060" s="25" t="str">
        <f t="shared" si="81"/>
        <v>Reg2006Tonsils - C09MaleAllEth</v>
      </c>
      <c r="B5060" s="42" t="s">
        <v>2</v>
      </c>
      <c r="C5060" s="43">
        <v>2006</v>
      </c>
      <c r="D5060" s="42" t="s">
        <v>248</v>
      </c>
      <c r="E5060" s="42" t="s">
        <v>5</v>
      </c>
      <c r="F5060" s="42" t="s">
        <v>12</v>
      </c>
      <c r="G5060" s="43">
        <v>39</v>
      </c>
      <c r="H5060" s="193">
        <v>1.5</v>
      </c>
    </row>
    <row r="5061" spans="1:8" x14ac:dyDescent="0.25">
      <c r="A5061" s="25" t="str">
        <f t="shared" si="81"/>
        <v>Reg2006Tonsils - C09MaleMāori</v>
      </c>
      <c r="B5061" s="42" t="s">
        <v>2</v>
      </c>
      <c r="C5061" s="43">
        <v>2006</v>
      </c>
      <c r="D5061" s="42" t="s">
        <v>248</v>
      </c>
      <c r="E5061" s="42" t="s">
        <v>5</v>
      </c>
      <c r="F5061" s="42" t="s">
        <v>10</v>
      </c>
      <c r="G5061" s="43">
        <v>6</v>
      </c>
      <c r="H5061" s="193">
        <v>2.2000000000000002</v>
      </c>
    </row>
    <row r="5062" spans="1:8" x14ac:dyDescent="0.25">
      <c r="A5062" s="25" t="str">
        <f t="shared" si="81"/>
        <v>Reg2006Tonsils - C09MaleNon-Māori</v>
      </c>
      <c r="B5062" s="42" t="s">
        <v>2</v>
      </c>
      <c r="C5062" s="43">
        <v>2006</v>
      </c>
      <c r="D5062" s="42" t="s">
        <v>248</v>
      </c>
      <c r="E5062" s="42" t="s">
        <v>5</v>
      </c>
      <c r="F5062" s="42" t="s">
        <v>11</v>
      </c>
      <c r="G5062" s="43">
        <v>33</v>
      </c>
      <c r="H5062" s="193">
        <v>1.4</v>
      </c>
    </row>
    <row r="5063" spans="1:8" x14ac:dyDescent="0.25">
      <c r="A5063" s="25" t="str">
        <f t="shared" si="81"/>
        <v>Reg2006Oropharynx - C10AllSexAllEth</v>
      </c>
      <c r="B5063" s="42" t="s">
        <v>2</v>
      </c>
      <c r="C5063" s="43">
        <v>2006</v>
      </c>
      <c r="D5063" s="42" t="s">
        <v>34</v>
      </c>
      <c r="E5063" s="42" t="s">
        <v>3</v>
      </c>
      <c r="F5063" s="42" t="s">
        <v>12</v>
      </c>
      <c r="G5063" s="43">
        <v>6</v>
      </c>
      <c r="H5063" s="193">
        <v>0.1</v>
      </c>
    </row>
    <row r="5064" spans="1:8" x14ac:dyDescent="0.25">
      <c r="A5064" s="25" t="str">
        <f t="shared" si="81"/>
        <v>Reg2006Oropharynx - C10AllSexMāori</v>
      </c>
      <c r="B5064" s="42" t="s">
        <v>2</v>
      </c>
      <c r="C5064" s="43">
        <v>2006</v>
      </c>
      <c r="D5064" s="42" t="s">
        <v>34</v>
      </c>
      <c r="E5064" s="42" t="s">
        <v>3</v>
      </c>
      <c r="F5064" s="42" t="s">
        <v>10</v>
      </c>
      <c r="G5064" s="43">
        <v>0</v>
      </c>
      <c r="H5064" s="193">
        <v>0</v>
      </c>
    </row>
    <row r="5065" spans="1:8" x14ac:dyDescent="0.25">
      <c r="A5065" s="25" t="str">
        <f t="shared" si="81"/>
        <v>Reg2006Oropharynx - C10AllSexNon-Māori</v>
      </c>
      <c r="B5065" s="42" t="s">
        <v>2</v>
      </c>
      <c r="C5065" s="43">
        <v>2006</v>
      </c>
      <c r="D5065" s="42" t="s">
        <v>34</v>
      </c>
      <c r="E5065" s="42" t="s">
        <v>3</v>
      </c>
      <c r="F5065" s="42" t="s">
        <v>11</v>
      </c>
      <c r="G5065" s="43">
        <v>6</v>
      </c>
      <c r="H5065" s="193">
        <v>0.1</v>
      </c>
    </row>
    <row r="5066" spans="1:8" x14ac:dyDescent="0.25">
      <c r="A5066" s="25" t="str">
        <f t="shared" si="81"/>
        <v>Reg2006Oropharynx - C10FemaleAllEth</v>
      </c>
      <c r="B5066" s="42" t="s">
        <v>2</v>
      </c>
      <c r="C5066" s="43">
        <v>2006</v>
      </c>
      <c r="D5066" s="42" t="s">
        <v>34</v>
      </c>
      <c r="E5066" s="42" t="s">
        <v>4</v>
      </c>
      <c r="F5066" s="42" t="s">
        <v>12</v>
      </c>
      <c r="G5066" s="43">
        <v>2</v>
      </c>
      <c r="H5066" s="193">
        <v>0.1</v>
      </c>
    </row>
    <row r="5067" spans="1:8" x14ac:dyDescent="0.25">
      <c r="A5067" s="25" t="str">
        <f t="shared" si="81"/>
        <v>Reg2006Oropharynx - C10FemaleMāori</v>
      </c>
      <c r="B5067" s="42" t="s">
        <v>2</v>
      </c>
      <c r="C5067" s="43">
        <v>2006</v>
      </c>
      <c r="D5067" s="42" t="s">
        <v>34</v>
      </c>
      <c r="E5067" s="42" t="s">
        <v>4</v>
      </c>
      <c r="F5067" s="42" t="s">
        <v>10</v>
      </c>
      <c r="G5067" s="43">
        <v>0</v>
      </c>
      <c r="H5067" s="193">
        <v>0</v>
      </c>
    </row>
    <row r="5068" spans="1:8" x14ac:dyDescent="0.25">
      <c r="A5068" s="25" t="str">
        <f t="shared" si="81"/>
        <v>Reg2006Oropharynx - C10FemaleNon-Māori</v>
      </c>
      <c r="B5068" s="42" t="s">
        <v>2</v>
      </c>
      <c r="C5068" s="43">
        <v>2006</v>
      </c>
      <c r="D5068" s="42" t="s">
        <v>34</v>
      </c>
      <c r="E5068" s="42" t="s">
        <v>4</v>
      </c>
      <c r="F5068" s="42" t="s">
        <v>11</v>
      </c>
      <c r="G5068" s="43">
        <v>2</v>
      </c>
      <c r="H5068" s="193">
        <v>0.1</v>
      </c>
    </row>
    <row r="5069" spans="1:8" x14ac:dyDescent="0.25">
      <c r="A5069" s="25" t="str">
        <f t="shared" si="81"/>
        <v>Reg2006Oropharynx - C10MaleAllEth</v>
      </c>
      <c r="B5069" s="42" t="s">
        <v>2</v>
      </c>
      <c r="C5069" s="43">
        <v>2006</v>
      </c>
      <c r="D5069" s="42" t="s">
        <v>34</v>
      </c>
      <c r="E5069" s="42" t="s">
        <v>5</v>
      </c>
      <c r="F5069" s="42" t="s">
        <v>12</v>
      </c>
      <c r="G5069" s="43">
        <v>4</v>
      </c>
      <c r="H5069" s="193">
        <v>0.1</v>
      </c>
    </row>
    <row r="5070" spans="1:8" x14ac:dyDescent="0.25">
      <c r="A5070" s="25" t="str">
        <f t="shared" si="81"/>
        <v>Reg2006Oropharynx - C10MaleMāori</v>
      </c>
      <c r="B5070" s="42" t="s">
        <v>2</v>
      </c>
      <c r="C5070" s="43">
        <v>2006</v>
      </c>
      <c r="D5070" s="42" t="s">
        <v>34</v>
      </c>
      <c r="E5070" s="42" t="s">
        <v>5</v>
      </c>
      <c r="F5070" s="42" t="s">
        <v>10</v>
      </c>
      <c r="G5070" s="43">
        <v>0</v>
      </c>
      <c r="H5070" s="193">
        <v>0</v>
      </c>
    </row>
    <row r="5071" spans="1:8" x14ac:dyDescent="0.25">
      <c r="A5071" s="25" t="str">
        <f t="shared" si="81"/>
        <v>Reg2006Oropharynx - C10MaleNon-Māori</v>
      </c>
      <c r="B5071" s="42" t="s">
        <v>2</v>
      </c>
      <c r="C5071" s="43">
        <v>2006</v>
      </c>
      <c r="D5071" s="42" t="s">
        <v>34</v>
      </c>
      <c r="E5071" s="42" t="s">
        <v>5</v>
      </c>
      <c r="F5071" s="42" t="s">
        <v>11</v>
      </c>
      <c r="G5071" s="43">
        <v>4</v>
      </c>
      <c r="H5071" s="193">
        <v>0.2</v>
      </c>
    </row>
    <row r="5072" spans="1:8" x14ac:dyDescent="0.25">
      <c r="A5072" s="25" t="str">
        <f t="shared" si="81"/>
        <v>Reg2006Nasopharynx - C11AllSexAllEth</v>
      </c>
      <c r="B5072" s="42" t="s">
        <v>2</v>
      </c>
      <c r="C5072" s="43">
        <v>2006</v>
      </c>
      <c r="D5072" s="42" t="s">
        <v>32</v>
      </c>
      <c r="E5072" s="42" t="s">
        <v>3</v>
      </c>
      <c r="F5072" s="42" t="s">
        <v>12</v>
      </c>
      <c r="G5072" s="43">
        <v>29</v>
      </c>
      <c r="H5072" s="193">
        <v>0.6</v>
      </c>
    </row>
    <row r="5073" spans="1:8" x14ac:dyDescent="0.25">
      <c r="A5073" s="25" t="str">
        <f t="shared" si="81"/>
        <v>Reg2006Nasopharynx - C11AllSexMāori</v>
      </c>
      <c r="B5073" s="42" t="s">
        <v>2</v>
      </c>
      <c r="C5073" s="43">
        <v>2006</v>
      </c>
      <c r="D5073" s="42" t="s">
        <v>32</v>
      </c>
      <c r="E5073" s="42" t="s">
        <v>3</v>
      </c>
      <c r="F5073" s="42" t="s">
        <v>10</v>
      </c>
      <c r="G5073" s="43">
        <v>3</v>
      </c>
      <c r="H5073" s="193">
        <v>0.6</v>
      </c>
    </row>
    <row r="5074" spans="1:8" x14ac:dyDescent="0.25">
      <c r="A5074" s="25" t="str">
        <f t="shared" si="81"/>
        <v>Reg2006Nasopharynx - C11AllSexNon-Māori</v>
      </c>
      <c r="B5074" s="42" t="s">
        <v>2</v>
      </c>
      <c r="C5074" s="43">
        <v>2006</v>
      </c>
      <c r="D5074" s="42" t="s">
        <v>32</v>
      </c>
      <c r="E5074" s="42" t="s">
        <v>3</v>
      </c>
      <c r="F5074" s="42" t="s">
        <v>11</v>
      </c>
      <c r="G5074" s="43">
        <v>26</v>
      </c>
      <c r="H5074" s="193">
        <v>0.6</v>
      </c>
    </row>
    <row r="5075" spans="1:8" x14ac:dyDescent="0.25">
      <c r="A5075" s="25" t="str">
        <f t="shared" si="81"/>
        <v>Reg2006Nasopharynx - C11FemaleAllEth</v>
      </c>
      <c r="B5075" s="42" t="s">
        <v>2</v>
      </c>
      <c r="C5075" s="43">
        <v>2006</v>
      </c>
      <c r="D5075" s="42" t="s">
        <v>32</v>
      </c>
      <c r="E5075" s="42" t="s">
        <v>4</v>
      </c>
      <c r="F5075" s="42" t="s">
        <v>12</v>
      </c>
      <c r="G5075" s="43">
        <v>12</v>
      </c>
      <c r="H5075" s="193">
        <v>0.5</v>
      </c>
    </row>
    <row r="5076" spans="1:8" x14ac:dyDescent="0.25">
      <c r="A5076" s="25" t="str">
        <f t="shared" si="81"/>
        <v>Reg2006Nasopharynx - C11FemaleMāori</v>
      </c>
      <c r="B5076" s="42" t="s">
        <v>2</v>
      </c>
      <c r="C5076" s="43">
        <v>2006</v>
      </c>
      <c r="D5076" s="42" t="s">
        <v>32</v>
      </c>
      <c r="E5076" s="42" t="s">
        <v>4</v>
      </c>
      <c r="F5076" s="42" t="s">
        <v>10</v>
      </c>
      <c r="G5076" s="43">
        <v>0</v>
      </c>
      <c r="H5076" s="193">
        <v>0</v>
      </c>
    </row>
    <row r="5077" spans="1:8" x14ac:dyDescent="0.25">
      <c r="A5077" s="25" t="str">
        <f t="shared" si="81"/>
        <v>Reg2006Nasopharynx - C11FemaleNon-Māori</v>
      </c>
      <c r="B5077" s="42" t="s">
        <v>2</v>
      </c>
      <c r="C5077" s="43">
        <v>2006</v>
      </c>
      <c r="D5077" s="42" t="s">
        <v>32</v>
      </c>
      <c r="E5077" s="42" t="s">
        <v>4</v>
      </c>
      <c r="F5077" s="42" t="s">
        <v>11</v>
      </c>
      <c r="G5077" s="43">
        <v>12</v>
      </c>
      <c r="H5077" s="193">
        <v>0.6</v>
      </c>
    </row>
    <row r="5078" spans="1:8" x14ac:dyDescent="0.25">
      <c r="A5078" s="25" t="str">
        <f t="shared" si="81"/>
        <v>Reg2006Nasopharynx - C11MaleAllEth</v>
      </c>
      <c r="B5078" s="42" t="s">
        <v>2</v>
      </c>
      <c r="C5078" s="43">
        <v>2006</v>
      </c>
      <c r="D5078" s="42" t="s">
        <v>32</v>
      </c>
      <c r="E5078" s="42" t="s">
        <v>5</v>
      </c>
      <c r="F5078" s="42" t="s">
        <v>12</v>
      </c>
      <c r="G5078" s="43">
        <v>17</v>
      </c>
      <c r="H5078" s="193">
        <v>0.7</v>
      </c>
    </row>
    <row r="5079" spans="1:8" x14ac:dyDescent="0.25">
      <c r="A5079" s="25" t="str">
        <f t="shared" si="81"/>
        <v>Reg2006Nasopharynx - C11MaleMāori</v>
      </c>
      <c r="B5079" s="42" t="s">
        <v>2</v>
      </c>
      <c r="C5079" s="43">
        <v>2006</v>
      </c>
      <c r="D5079" s="42" t="s">
        <v>32</v>
      </c>
      <c r="E5079" s="42" t="s">
        <v>5</v>
      </c>
      <c r="F5079" s="42" t="s">
        <v>10</v>
      </c>
      <c r="G5079" s="43">
        <v>3</v>
      </c>
      <c r="H5079" s="193">
        <v>1.1000000000000001</v>
      </c>
    </row>
    <row r="5080" spans="1:8" x14ac:dyDescent="0.25">
      <c r="A5080" s="25" t="str">
        <f t="shared" si="81"/>
        <v>Reg2006Nasopharynx - C11MaleNon-Māori</v>
      </c>
      <c r="B5080" s="42" t="s">
        <v>2</v>
      </c>
      <c r="C5080" s="43">
        <v>2006</v>
      </c>
      <c r="D5080" s="42" t="s">
        <v>32</v>
      </c>
      <c r="E5080" s="42" t="s">
        <v>5</v>
      </c>
      <c r="F5080" s="42" t="s">
        <v>11</v>
      </c>
      <c r="G5080" s="43">
        <v>14</v>
      </c>
      <c r="H5080" s="193">
        <v>0.6</v>
      </c>
    </row>
    <row r="5081" spans="1:8" x14ac:dyDescent="0.25">
      <c r="A5081" s="25" t="str">
        <f t="shared" si="81"/>
        <v>Reg2006Pyriform sinus - C12AllSexAllEth</v>
      </c>
      <c r="B5081" s="42" t="s">
        <v>2</v>
      </c>
      <c r="C5081" s="43">
        <v>2006</v>
      </c>
      <c r="D5081" s="42" t="s">
        <v>249</v>
      </c>
      <c r="E5081" s="42" t="s">
        <v>3</v>
      </c>
      <c r="F5081" s="42" t="s">
        <v>12</v>
      </c>
      <c r="G5081" s="43">
        <v>14</v>
      </c>
      <c r="H5081" s="193">
        <v>0.3</v>
      </c>
    </row>
    <row r="5082" spans="1:8" x14ac:dyDescent="0.25">
      <c r="A5082" s="25" t="str">
        <f t="shared" si="81"/>
        <v>Reg2006Pyriform sinus - C12AllSexMāori</v>
      </c>
      <c r="B5082" s="42" t="s">
        <v>2</v>
      </c>
      <c r="C5082" s="43">
        <v>2006</v>
      </c>
      <c r="D5082" s="42" t="s">
        <v>249</v>
      </c>
      <c r="E5082" s="42" t="s">
        <v>3</v>
      </c>
      <c r="F5082" s="42" t="s">
        <v>10</v>
      </c>
      <c r="G5082" s="43">
        <v>2</v>
      </c>
      <c r="H5082" s="193">
        <v>0.5</v>
      </c>
    </row>
    <row r="5083" spans="1:8" x14ac:dyDescent="0.25">
      <c r="A5083" s="25" t="str">
        <f t="shared" si="81"/>
        <v>Reg2006Pyriform sinus - C12AllSexNon-Māori</v>
      </c>
      <c r="B5083" s="42" t="s">
        <v>2</v>
      </c>
      <c r="C5083" s="43">
        <v>2006</v>
      </c>
      <c r="D5083" s="42" t="s">
        <v>249</v>
      </c>
      <c r="E5083" s="42" t="s">
        <v>3</v>
      </c>
      <c r="F5083" s="42" t="s">
        <v>11</v>
      </c>
      <c r="G5083" s="43">
        <v>12</v>
      </c>
      <c r="H5083" s="193">
        <v>0.2</v>
      </c>
    </row>
    <row r="5084" spans="1:8" x14ac:dyDescent="0.25">
      <c r="A5084" s="25" t="str">
        <f t="shared" si="81"/>
        <v>Reg2006Pyriform sinus - C12FemaleAllEth</v>
      </c>
      <c r="B5084" s="42" t="s">
        <v>2</v>
      </c>
      <c r="C5084" s="43">
        <v>2006</v>
      </c>
      <c r="D5084" s="42" t="s">
        <v>249</v>
      </c>
      <c r="E5084" s="42" t="s">
        <v>4</v>
      </c>
      <c r="F5084" s="42" t="s">
        <v>12</v>
      </c>
      <c r="G5084" s="43">
        <v>0</v>
      </c>
      <c r="H5084" s="193">
        <v>0</v>
      </c>
    </row>
    <row r="5085" spans="1:8" x14ac:dyDescent="0.25">
      <c r="A5085" s="25" t="str">
        <f t="shared" si="81"/>
        <v>Reg2006Pyriform sinus - C12FemaleMāori</v>
      </c>
      <c r="B5085" s="42" t="s">
        <v>2</v>
      </c>
      <c r="C5085" s="43">
        <v>2006</v>
      </c>
      <c r="D5085" s="42" t="s">
        <v>249</v>
      </c>
      <c r="E5085" s="42" t="s">
        <v>4</v>
      </c>
      <c r="F5085" s="42" t="s">
        <v>10</v>
      </c>
      <c r="G5085" s="43">
        <v>0</v>
      </c>
      <c r="H5085" s="193">
        <v>0</v>
      </c>
    </row>
    <row r="5086" spans="1:8" x14ac:dyDescent="0.25">
      <c r="A5086" s="25" t="str">
        <f t="shared" si="81"/>
        <v>Reg2006Pyriform sinus - C12FemaleNon-Māori</v>
      </c>
      <c r="B5086" s="42" t="s">
        <v>2</v>
      </c>
      <c r="C5086" s="43">
        <v>2006</v>
      </c>
      <c r="D5086" s="42" t="s">
        <v>249</v>
      </c>
      <c r="E5086" s="42" t="s">
        <v>4</v>
      </c>
      <c r="F5086" s="42" t="s">
        <v>11</v>
      </c>
      <c r="G5086" s="43">
        <v>0</v>
      </c>
      <c r="H5086" s="193">
        <v>0</v>
      </c>
    </row>
    <row r="5087" spans="1:8" x14ac:dyDescent="0.25">
      <c r="A5087" s="25" t="str">
        <f t="shared" si="81"/>
        <v>Reg2006Pyriform sinus - C12MaleAllEth</v>
      </c>
      <c r="B5087" s="42" t="s">
        <v>2</v>
      </c>
      <c r="C5087" s="43">
        <v>2006</v>
      </c>
      <c r="D5087" s="42" t="s">
        <v>249</v>
      </c>
      <c r="E5087" s="42" t="s">
        <v>5</v>
      </c>
      <c r="F5087" s="42" t="s">
        <v>12</v>
      </c>
      <c r="G5087" s="43">
        <v>14</v>
      </c>
      <c r="H5087" s="193">
        <v>0.5</v>
      </c>
    </row>
    <row r="5088" spans="1:8" x14ac:dyDescent="0.25">
      <c r="A5088" s="25" t="str">
        <f t="shared" si="81"/>
        <v>Reg2006Pyriform sinus - C12MaleMāori</v>
      </c>
      <c r="B5088" s="42" t="s">
        <v>2</v>
      </c>
      <c r="C5088" s="43">
        <v>2006</v>
      </c>
      <c r="D5088" s="42" t="s">
        <v>249</v>
      </c>
      <c r="E5088" s="42" t="s">
        <v>5</v>
      </c>
      <c r="F5088" s="42" t="s">
        <v>10</v>
      </c>
      <c r="G5088" s="43">
        <v>2</v>
      </c>
      <c r="H5088" s="193">
        <v>1.1000000000000001</v>
      </c>
    </row>
    <row r="5089" spans="1:8" x14ac:dyDescent="0.25">
      <c r="A5089" s="25" t="str">
        <f t="shared" si="81"/>
        <v>Reg2006Pyriform sinus - C12MaleNon-Māori</v>
      </c>
      <c r="B5089" s="42" t="s">
        <v>2</v>
      </c>
      <c r="C5089" s="43">
        <v>2006</v>
      </c>
      <c r="D5089" s="42" t="s">
        <v>249</v>
      </c>
      <c r="E5089" s="42" t="s">
        <v>5</v>
      </c>
      <c r="F5089" s="42" t="s">
        <v>11</v>
      </c>
      <c r="G5089" s="43">
        <v>12</v>
      </c>
      <c r="H5089" s="193">
        <v>0.5</v>
      </c>
    </row>
    <row r="5090" spans="1:8" x14ac:dyDescent="0.25">
      <c r="A5090" s="25" t="str">
        <f t="shared" si="81"/>
        <v>Reg2006Hypopharynx - C13AllSexAllEth</v>
      </c>
      <c r="B5090" s="42" t="s">
        <v>2</v>
      </c>
      <c r="C5090" s="43">
        <v>2006</v>
      </c>
      <c r="D5090" s="42" t="s">
        <v>24</v>
      </c>
      <c r="E5090" s="42" t="s">
        <v>3</v>
      </c>
      <c r="F5090" s="42" t="s">
        <v>12</v>
      </c>
      <c r="G5090" s="43">
        <v>6</v>
      </c>
      <c r="H5090" s="193">
        <v>0.1</v>
      </c>
    </row>
    <row r="5091" spans="1:8" x14ac:dyDescent="0.25">
      <c r="A5091" s="25" t="str">
        <f t="shared" si="81"/>
        <v>Reg2006Hypopharynx - C13AllSexMāori</v>
      </c>
      <c r="B5091" s="42" t="s">
        <v>2</v>
      </c>
      <c r="C5091" s="43">
        <v>2006</v>
      </c>
      <c r="D5091" s="42" t="s">
        <v>24</v>
      </c>
      <c r="E5091" s="42" t="s">
        <v>3</v>
      </c>
      <c r="F5091" s="42" t="s">
        <v>10</v>
      </c>
      <c r="G5091" s="43">
        <v>1</v>
      </c>
      <c r="H5091" s="193">
        <v>0.4</v>
      </c>
    </row>
    <row r="5092" spans="1:8" x14ac:dyDescent="0.25">
      <c r="A5092" s="25" t="str">
        <f t="shared" si="81"/>
        <v>Reg2006Hypopharynx - C13AllSexNon-Māori</v>
      </c>
      <c r="B5092" s="42" t="s">
        <v>2</v>
      </c>
      <c r="C5092" s="43">
        <v>2006</v>
      </c>
      <c r="D5092" s="42" t="s">
        <v>24</v>
      </c>
      <c r="E5092" s="42" t="s">
        <v>3</v>
      </c>
      <c r="F5092" s="42" t="s">
        <v>11</v>
      </c>
      <c r="G5092" s="43">
        <v>5</v>
      </c>
      <c r="H5092" s="193">
        <v>0.1</v>
      </c>
    </row>
    <row r="5093" spans="1:8" x14ac:dyDescent="0.25">
      <c r="A5093" s="25" t="str">
        <f t="shared" si="81"/>
        <v>Reg2006Hypopharynx - C13FemaleAllEth</v>
      </c>
      <c r="B5093" s="42" t="s">
        <v>2</v>
      </c>
      <c r="C5093" s="43">
        <v>2006</v>
      </c>
      <c r="D5093" s="42" t="s">
        <v>24</v>
      </c>
      <c r="E5093" s="42" t="s">
        <v>4</v>
      </c>
      <c r="F5093" s="42" t="s">
        <v>12</v>
      </c>
      <c r="G5093" s="43">
        <v>1</v>
      </c>
      <c r="H5093" s="193">
        <v>0</v>
      </c>
    </row>
    <row r="5094" spans="1:8" x14ac:dyDescent="0.25">
      <c r="A5094" s="25" t="str">
        <f t="shared" si="81"/>
        <v>Reg2006Hypopharynx - C13FemaleMāori</v>
      </c>
      <c r="B5094" s="42" t="s">
        <v>2</v>
      </c>
      <c r="C5094" s="43">
        <v>2006</v>
      </c>
      <c r="D5094" s="42" t="s">
        <v>24</v>
      </c>
      <c r="E5094" s="42" t="s">
        <v>4</v>
      </c>
      <c r="F5094" s="42" t="s">
        <v>10</v>
      </c>
      <c r="G5094" s="43">
        <v>0</v>
      </c>
      <c r="H5094" s="193">
        <v>0</v>
      </c>
    </row>
    <row r="5095" spans="1:8" x14ac:dyDescent="0.25">
      <c r="A5095" s="25" t="str">
        <f t="shared" ref="A5095:A5158" si="82">B5095&amp;C5095&amp;D5095&amp;E5095&amp;F5095</f>
        <v>Reg2006Hypopharynx - C13FemaleNon-Māori</v>
      </c>
      <c r="B5095" s="42" t="s">
        <v>2</v>
      </c>
      <c r="C5095" s="43">
        <v>2006</v>
      </c>
      <c r="D5095" s="42" t="s">
        <v>24</v>
      </c>
      <c r="E5095" s="42" t="s">
        <v>4</v>
      </c>
      <c r="F5095" s="42" t="s">
        <v>11</v>
      </c>
      <c r="G5095" s="43">
        <v>1</v>
      </c>
      <c r="H5095" s="193">
        <v>0</v>
      </c>
    </row>
    <row r="5096" spans="1:8" x14ac:dyDescent="0.25">
      <c r="A5096" s="25" t="str">
        <f t="shared" si="82"/>
        <v>Reg2006Hypopharynx - C13MaleAllEth</v>
      </c>
      <c r="B5096" s="42" t="s">
        <v>2</v>
      </c>
      <c r="C5096" s="43">
        <v>2006</v>
      </c>
      <c r="D5096" s="42" t="s">
        <v>24</v>
      </c>
      <c r="E5096" s="42" t="s">
        <v>5</v>
      </c>
      <c r="F5096" s="42" t="s">
        <v>12</v>
      </c>
      <c r="G5096" s="43">
        <v>5</v>
      </c>
      <c r="H5096" s="193">
        <v>0.2</v>
      </c>
    </row>
    <row r="5097" spans="1:8" x14ac:dyDescent="0.25">
      <c r="A5097" s="25" t="str">
        <f t="shared" si="82"/>
        <v>Reg2006Hypopharynx - C13MaleMāori</v>
      </c>
      <c r="B5097" s="42" t="s">
        <v>2</v>
      </c>
      <c r="C5097" s="43">
        <v>2006</v>
      </c>
      <c r="D5097" s="42" t="s">
        <v>24</v>
      </c>
      <c r="E5097" s="42" t="s">
        <v>5</v>
      </c>
      <c r="F5097" s="42" t="s">
        <v>10</v>
      </c>
      <c r="G5097" s="43">
        <v>1</v>
      </c>
      <c r="H5097" s="193">
        <v>0.8</v>
      </c>
    </row>
    <row r="5098" spans="1:8" x14ac:dyDescent="0.25">
      <c r="A5098" s="25" t="str">
        <f t="shared" si="82"/>
        <v>Reg2006Hypopharynx - C13MaleNon-Māori</v>
      </c>
      <c r="B5098" s="42" t="s">
        <v>2</v>
      </c>
      <c r="C5098" s="43">
        <v>2006</v>
      </c>
      <c r="D5098" s="42" t="s">
        <v>24</v>
      </c>
      <c r="E5098" s="42" t="s">
        <v>5</v>
      </c>
      <c r="F5098" s="42" t="s">
        <v>11</v>
      </c>
      <c r="G5098" s="43">
        <v>4</v>
      </c>
      <c r="H5098" s="193">
        <v>0.2</v>
      </c>
    </row>
    <row r="5099" spans="1:8" x14ac:dyDescent="0.25">
      <c r="A5099" s="25" t="str">
        <f t="shared" si="82"/>
        <v>Reg2006Other lip, oral cavity and pharynx - C14AllSexAllEth</v>
      </c>
      <c r="B5099" s="42" t="s">
        <v>2</v>
      </c>
      <c r="C5099" s="43">
        <v>2006</v>
      </c>
      <c r="D5099" s="42" t="s">
        <v>250</v>
      </c>
      <c r="E5099" s="42" t="s">
        <v>3</v>
      </c>
      <c r="F5099" s="42" t="s">
        <v>12</v>
      </c>
      <c r="G5099" s="43">
        <v>10</v>
      </c>
      <c r="H5099" s="193">
        <v>0.2</v>
      </c>
    </row>
    <row r="5100" spans="1:8" x14ac:dyDescent="0.25">
      <c r="A5100" s="25" t="str">
        <f t="shared" si="82"/>
        <v>Reg2006Other lip, oral cavity and pharynx - C14AllSexMāori</v>
      </c>
      <c r="B5100" s="42" t="s">
        <v>2</v>
      </c>
      <c r="C5100" s="43">
        <v>2006</v>
      </c>
      <c r="D5100" s="42" t="s">
        <v>250</v>
      </c>
      <c r="E5100" s="42" t="s">
        <v>3</v>
      </c>
      <c r="F5100" s="42" t="s">
        <v>10</v>
      </c>
      <c r="G5100" s="43">
        <v>0</v>
      </c>
      <c r="H5100" s="193">
        <v>0</v>
      </c>
    </row>
    <row r="5101" spans="1:8" x14ac:dyDescent="0.25">
      <c r="A5101" s="25" t="str">
        <f t="shared" si="82"/>
        <v>Reg2006Other lip, oral cavity and pharynx - C14AllSexNon-Māori</v>
      </c>
      <c r="B5101" s="42" t="s">
        <v>2</v>
      </c>
      <c r="C5101" s="43">
        <v>2006</v>
      </c>
      <c r="D5101" s="42" t="s">
        <v>250</v>
      </c>
      <c r="E5101" s="42" t="s">
        <v>3</v>
      </c>
      <c r="F5101" s="42" t="s">
        <v>11</v>
      </c>
      <c r="G5101" s="43">
        <v>10</v>
      </c>
      <c r="H5101" s="193">
        <v>0.2</v>
      </c>
    </row>
    <row r="5102" spans="1:8" x14ac:dyDescent="0.25">
      <c r="A5102" s="25" t="str">
        <f t="shared" si="82"/>
        <v>Reg2006Other lip, oral cavity and pharynx - C14FemaleAllEth</v>
      </c>
      <c r="B5102" s="42" t="s">
        <v>2</v>
      </c>
      <c r="C5102" s="43">
        <v>2006</v>
      </c>
      <c r="D5102" s="42" t="s">
        <v>250</v>
      </c>
      <c r="E5102" s="42" t="s">
        <v>4</v>
      </c>
      <c r="F5102" s="42" t="s">
        <v>12</v>
      </c>
      <c r="G5102" s="43">
        <v>2</v>
      </c>
      <c r="H5102" s="193">
        <v>0.1</v>
      </c>
    </row>
    <row r="5103" spans="1:8" x14ac:dyDescent="0.25">
      <c r="A5103" s="25" t="str">
        <f t="shared" si="82"/>
        <v>Reg2006Other lip, oral cavity and pharynx - C14FemaleMāori</v>
      </c>
      <c r="B5103" s="42" t="s">
        <v>2</v>
      </c>
      <c r="C5103" s="43">
        <v>2006</v>
      </c>
      <c r="D5103" s="42" t="s">
        <v>250</v>
      </c>
      <c r="E5103" s="42" t="s">
        <v>4</v>
      </c>
      <c r="F5103" s="42" t="s">
        <v>10</v>
      </c>
      <c r="G5103" s="43">
        <v>0</v>
      </c>
      <c r="H5103" s="193">
        <v>0</v>
      </c>
    </row>
    <row r="5104" spans="1:8" x14ac:dyDescent="0.25">
      <c r="A5104" s="25" t="str">
        <f t="shared" si="82"/>
        <v>Reg2006Other lip, oral cavity and pharynx - C14FemaleNon-Māori</v>
      </c>
      <c r="B5104" s="42" t="s">
        <v>2</v>
      </c>
      <c r="C5104" s="43">
        <v>2006</v>
      </c>
      <c r="D5104" s="42" t="s">
        <v>250</v>
      </c>
      <c r="E5104" s="42" t="s">
        <v>4</v>
      </c>
      <c r="F5104" s="42" t="s">
        <v>11</v>
      </c>
      <c r="G5104" s="43">
        <v>2</v>
      </c>
      <c r="H5104" s="193">
        <v>0.1</v>
      </c>
    </row>
    <row r="5105" spans="1:8" x14ac:dyDescent="0.25">
      <c r="A5105" s="25" t="str">
        <f t="shared" si="82"/>
        <v>Reg2006Other lip, oral cavity and pharynx - C14MaleAllEth</v>
      </c>
      <c r="B5105" s="42" t="s">
        <v>2</v>
      </c>
      <c r="C5105" s="43">
        <v>2006</v>
      </c>
      <c r="D5105" s="42" t="s">
        <v>250</v>
      </c>
      <c r="E5105" s="42" t="s">
        <v>5</v>
      </c>
      <c r="F5105" s="42" t="s">
        <v>12</v>
      </c>
      <c r="G5105" s="43">
        <v>8</v>
      </c>
      <c r="H5105" s="193">
        <v>0.3</v>
      </c>
    </row>
    <row r="5106" spans="1:8" x14ac:dyDescent="0.25">
      <c r="A5106" s="25" t="str">
        <f t="shared" si="82"/>
        <v>Reg2006Other lip, oral cavity and pharynx - C14MaleMāori</v>
      </c>
      <c r="B5106" s="42" t="s">
        <v>2</v>
      </c>
      <c r="C5106" s="43">
        <v>2006</v>
      </c>
      <c r="D5106" s="42" t="s">
        <v>250</v>
      </c>
      <c r="E5106" s="42" t="s">
        <v>5</v>
      </c>
      <c r="F5106" s="42" t="s">
        <v>10</v>
      </c>
      <c r="G5106" s="43">
        <v>0</v>
      </c>
      <c r="H5106" s="193">
        <v>0</v>
      </c>
    </row>
    <row r="5107" spans="1:8" x14ac:dyDescent="0.25">
      <c r="A5107" s="25" t="str">
        <f t="shared" si="82"/>
        <v>Reg2006Other lip, oral cavity and pharynx - C14MaleNon-Māori</v>
      </c>
      <c r="B5107" s="42" t="s">
        <v>2</v>
      </c>
      <c r="C5107" s="43">
        <v>2006</v>
      </c>
      <c r="D5107" s="42" t="s">
        <v>250</v>
      </c>
      <c r="E5107" s="42" t="s">
        <v>5</v>
      </c>
      <c r="F5107" s="42" t="s">
        <v>11</v>
      </c>
      <c r="G5107" s="43">
        <v>8</v>
      </c>
      <c r="H5107" s="193">
        <v>0.3</v>
      </c>
    </row>
    <row r="5108" spans="1:8" x14ac:dyDescent="0.25">
      <c r="A5108" s="25" t="str">
        <f t="shared" si="82"/>
        <v>Reg2006Digestive organs - C15-C26AllSexAllEth</v>
      </c>
      <c r="B5108" s="42" t="s">
        <v>2</v>
      </c>
      <c r="C5108" s="43">
        <v>2006</v>
      </c>
      <c r="D5108" s="42" t="s">
        <v>251</v>
      </c>
      <c r="E5108" s="42" t="s">
        <v>3</v>
      </c>
      <c r="F5108" s="42" t="s">
        <v>12</v>
      </c>
      <c r="G5108" s="43">
        <v>4288</v>
      </c>
      <c r="H5108" s="193">
        <v>72</v>
      </c>
    </row>
    <row r="5109" spans="1:8" x14ac:dyDescent="0.25">
      <c r="A5109" s="25" t="str">
        <f t="shared" si="82"/>
        <v>Reg2006Digestive organs - C15-C26AllSexMāori</v>
      </c>
      <c r="B5109" s="42" t="s">
        <v>2</v>
      </c>
      <c r="C5109" s="43">
        <v>2006</v>
      </c>
      <c r="D5109" s="42" t="s">
        <v>251</v>
      </c>
      <c r="E5109" s="42" t="s">
        <v>3</v>
      </c>
      <c r="F5109" s="42" t="s">
        <v>10</v>
      </c>
      <c r="G5109" s="43">
        <v>344</v>
      </c>
      <c r="H5109" s="193">
        <v>91.8</v>
      </c>
    </row>
    <row r="5110" spans="1:8" x14ac:dyDescent="0.25">
      <c r="A5110" s="25" t="str">
        <f t="shared" si="82"/>
        <v>Reg2006Digestive organs - C15-C26AllSexNon-Māori</v>
      </c>
      <c r="B5110" s="42" t="s">
        <v>2</v>
      </c>
      <c r="C5110" s="43">
        <v>2006</v>
      </c>
      <c r="D5110" s="42" t="s">
        <v>251</v>
      </c>
      <c r="E5110" s="42" t="s">
        <v>3</v>
      </c>
      <c r="F5110" s="42" t="s">
        <v>11</v>
      </c>
      <c r="G5110" s="43">
        <v>3944</v>
      </c>
      <c r="H5110" s="193">
        <v>70.2</v>
      </c>
    </row>
    <row r="5111" spans="1:8" x14ac:dyDescent="0.25">
      <c r="A5111" s="25" t="str">
        <f t="shared" si="82"/>
        <v>Reg2006Digestive organs - C15-C26FemaleAllEth</v>
      </c>
      <c r="B5111" s="42" t="s">
        <v>2</v>
      </c>
      <c r="C5111" s="43">
        <v>2006</v>
      </c>
      <c r="D5111" s="42" t="s">
        <v>251</v>
      </c>
      <c r="E5111" s="42" t="s">
        <v>4</v>
      </c>
      <c r="F5111" s="42" t="s">
        <v>12</v>
      </c>
      <c r="G5111" s="43">
        <v>1976</v>
      </c>
      <c r="H5111" s="193">
        <v>59.9</v>
      </c>
    </row>
    <row r="5112" spans="1:8" x14ac:dyDescent="0.25">
      <c r="A5112" s="25" t="str">
        <f t="shared" si="82"/>
        <v>Reg2006Digestive organs - C15-C26FemaleMāori</v>
      </c>
      <c r="B5112" s="42" t="s">
        <v>2</v>
      </c>
      <c r="C5112" s="43">
        <v>2006</v>
      </c>
      <c r="D5112" s="42" t="s">
        <v>251</v>
      </c>
      <c r="E5112" s="42" t="s">
        <v>4</v>
      </c>
      <c r="F5112" s="42" t="s">
        <v>10</v>
      </c>
      <c r="G5112" s="43">
        <v>153</v>
      </c>
      <c r="H5112" s="193">
        <v>75</v>
      </c>
    </row>
    <row r="5113" spans="1:8" x14ac:dyDescent="0.25">
      <c r="A5113" s="25" t="str">
        <f t="shared" si="82"/>
        <v>Reg2006Digestive organs - C15-C26FemaleNon-Māori</v>
      </c>
      <c r="B5113" s="42" t="s">
        <v>2</v>
      </c>
      <c r="C5113" s="43">
        <v>2006</v>
      </c>
      <c r="D5113" s="42" t="s">
        <v>251</v>
      </c>
      <c r="E5113" s="42" t="s">
        <v>4</v>
      </c>
      <c r="F5113" s="42" t="s">
        <v>11</v>
      </c>
      <c r="G5113" s="43">
        <v>1823</v>
      </c>
      <c r="H5113" s="193">
        <v>58.2</v>
      </c>
    </row>
    <row r="5114" spans="1:8" x14ac:dyDescent="0.25">
      <c r="A5114" s="25" t="str">
        <f t="shared" si="82"/>
        <v>Reg2006Digestive organs - C15-C26MaleAllEth</v>
      </c>
      <c r="B5114" s="42" t="s">
        <v>2</v>
      </c>
      <c r="C5114" s="43">
        <v>2006</v>
      </c>
      <c r="D5114" s="42" t="s">
        <v>251</v>
      </c>
      <c r="E5114" s="42" t="s">
        <v>5</v>
      </c>
      <c r="F5114" s="42" t="s">
        <v>12</v>
      </c>
      <c r="G5114" s="43">
        <v>2312</v>
      </c>
      <c r="H5114" s="193">
        <v>85.7</v>
      </c>
    </row>
    <row r="5115" spans="1:8" x14ac:dyDescent="0.25">
      <c r="A5115" s="25" t="str">
        <f t="shared" si="82"/>
        <v>Reg2006Digestive organs - C15-C26MaleMāori</v>
      </c>
      <c r="B5115" s="42" t="s">
        <v>2</v>
      </c>
      <c r="C5115" s="43">
        <v>2006</v>
      </c>
      <c r="D5115" s="42" t="s">
        <v>251</v>
      </c>
      <c r="E5115" s="42" t="s">
        <v>5</v>
      </c>
      <c r="F5115" s="42" t="s">
        <v>10</v>
      </c>
      <c r="G5115" s="43">
        <v>191</v>
      </c>
      <c r="H5115" s="193">
        <v>112.7</v>
      </c>
    </row>
    <row r="5116" spans="1:8" x14ac:dyDescent="0.25">
      <c r="A5116" s="25" t="str">
        <f t="shared" si="82"/>
        <v>Reg2006Digestive organs - C15-C26MaleNon-Māori</v>
      </c>
      <c r="B5116" s="42" t="s">
        <v>2</v>
      </c>
      <c r="C5116" s="43">
        <v>2006</v>
      </c>
      <c r="D5116" s="42" t="s">
        <v>251</v>
      </c>
      <c r="E5116" s="42" t="s">
        <v>5</v>
      </c>
      <c r="F5116" s="42" t="s">
        <v>11</v>
      </c>
      <c r="G5116" s="43">
        <v>2121</v>
      </c>
      <c r="H5116" s="193">
        <v>83.6</v>
      </c>
    </row>
    <row r="5117" spans="1:8" x14ac:dyDescent="0.25">
      <c r="A5117" s="25" t="str">
        <f t="shared" si="82"/>
        <v>Reg2006Oesophagus - C15AllSexAllEth</v>
      </c>
      <c r="B5117" s="42" t="s">
        <v>2</v>
      </c>
      <c r="C5117" s="43">
        <v>2006</v>
      </c>
      <c r="D5117" s="42" t="s">
        <v>33</v>
      </c>
      <c r="E5117" s="42" t="s">
        <v>3</v>
      </c>
      <c r="F5117" s="42" t="s">
        <v>12</v>
      </c>
      <c r="G5117" s="43">
        <v>260</v>
      </c>
      <c r="H5117" s="193">
        <v>4.3</v>
      </c>
    </row>
    <row r="5118" spans="1:8" x14ac:dyDescent="0.25">
      <c r="A5118" s="25" t="str">
        <f t="shared" si="82"/>
        <v>Reg2006Oesophagus - C15AllSexMāori</v>
      </c>
      <c r="B5118" s="42" t="s">
        <v>2</v>
      </c>
      <c r="C5118" s="43">
        <v>2006</v>
      </c>
      <c r="D5118" s="42" t="s">
        <v>33</v>
      </c>
      <c r="E5118" s="42" t="s">
        <v>3</v>
      </c>
      <c r="F5118" s="42" t="s">
        <v>10</v>
      </c>
      <c r="G5118" s="43">
        <v>23</v>
      </c>
      <c r="H5118" s="193">
        <v>6.6</v>
      </c>
    </row>
    <row r="5119" spans="1:8" x14ac:dyDescent="0.25">
      <c r="A5119" s="25" t="str">
        <f t="shared" si="82"/>
        <v>Reg2006Oesophagus - C15AllSexNon-Māori</v>
      </c>
      <c r="B5119" s="42" t="s">
        <v>2</v>
      </c>
      <c r="C5119" s="43">
        <v>2006</v>
      </c>
      <c r="D5119" s="42" t="s">
        <v>33</v>
      </c>
      <c r="E5119" s="42" t="s">
        <v>3</v>
      </c>
      <c r="F5119" s="42" t="s">
        <v>11</v>
      </c>
      <c r="G5119" s="43">
        <v>237</v>
      </c>
      <c r="H5119" s="193">
        <v>4.2</v>
      </c>
    </row>
    <row r="5120" spans="1:8" x14ac:dyDescent="0.25">
      <c r="A5120" s="25" t="str">
        <f t="shared" si="82"/>
        <v>Reg2006Oesophagus - C15FemaleAllEth</v>
      </c>
      <c r="B5120" s="42" t="s">
        <v>2</v>
      </c>
      <c r="C5120" s="43">
        <v>2006</v>
      </c>
      <c r="D5120" s="42" t="s">
        <v>33</v>
      </c>
      <c r="E5120" s="42" t="s">
        <v>4</v>
      </c>
      <c r="F5120" s="42" t="s">
        <v>12</v>
      </c>
      <c r="G5120" s="43">
        <v>102</v>
      </c>
      <c r="H5120" s="193">
        <v>2.8</v>
      </c>
    </row>
    <row r="5121" spans="1:8" x14ac:dyDescent="0.25">
      <c r="A5121" s="25" t="str">
        <f t="shared" si="82"/>
        <v>Reg2006Oesophagus - C15FemaleMāori</v>
      </c>
      <c r="B5121" s="42" t="s">
        <v>2</v>
      </c>
      <c r="C5121" s="43">
        <v>2006</v>
      </c>
      <c r="D5121" s="42" t="s">
        <v>33</v>
      </c>
      <c r="E5121" s="42" t="s">
        <v>4</v>
      </c>
      <c r="F5121" s="42" t="s">
        <v>10</v>
      </c>
      <c r="G5121" s="43">
        <v>6</v>
      </c>
      <c r="H5121" s="193">
        <v>3.4</v>
      </c>
    </row>
    <row r="5122" spans="1:8" x14ac:dyDescent="0.25">
      <c r="A5122" s="25" t="str">
        <f t="shared" si="82"/>
        <v>Reg2006Oesophagus - C15FemaleNon-Māori</v>
      </c>
      <c r="B5122" s="42" t="s">
        <v>2</v>
      </c>
      <c r="C5122" s="43">
        <v>2006</v>
      </c>
      <c r="D5122" s="42" t="s">
        <v>33</v>
      </c>
      <c r="E5122" s="42" t="s">
        <v>4</v>
      </c>
      <c r="F5122" s="42" t="s">
        <v>11</v>
      </c>
      <c r="G5122" s="43">
        <v>96</v>
      </c>
      <c r="H5122" s="193">
        <v>2.8</v>
      </c>
    </row>
    <row r="5123" spans="1:8" x14ac:dyDescent="0.25">
      <c r="A5123" s="25" t="str">
        <f t="shared" si="82"/>
        <v>Reg2006Oesophagus - C15MaleAllEth</v>
      </c>
      <c r="B5123" s="42" t="s">
        <v>2</v>
      </c>
      <c r="C5123" s="43">
        <v>2006</v>
      </c>
      <c r="D5123" s="42" t="s">
        <v>33</v>
      </c>
      <c r="E5123" s="42" t="s">
        <v>5</v>
      </c>
      <c r="F5123" s="42" t="s">
        <v>12</v>
      </c>
      <c r="G5123" s="43">
        <v>158</v>
      </c>
      <c r="H5123" s="193">
        <v>5.9</v>
      </c>
    </row>
    <row r="5124" spans="1:8" x14ac:dyDescent="0.25">
      <c r="A5124" s="25" t="str">
        <f t="shared" si="82"/>
        <v>Reg2006Oesophagus - C15MaleMāori</v>
      </c>
      <c r="B5124" s="42" t="s">
        <v>2</v>
      </c>
      <c r="C5124" s="43">
        <v>2006</v>
      </c>
      <c r="D5124" s="42" t="s">
        <v>33</v>
      </c>
      <c r="E5124" s="42" t="s">
        <v>5</v>
      </c>
      <c r="F5124" s="42" t="s">
        <v>10</v>
      </c>
      <c r="G5124" s="43">
        <v>17</v>
      </c>
      <c r="H5124" s="193">
        <v>10.3</v>
      </c>
    </row>
    <row r="5125" spans="1:8" x14ac:dyDescent="0.25">
      <c r="A5125" s="25" t="str">
        <f t="shared" si="82"/>
        <v>Reg2006Oesophagus - C15MaleNon-Māori</v>
      </c>
      <c r="B5125" s="42" t="s">
        <v>2</v>
      </c>
      <c r="C5125" s="43">
        <v>2006</v>
      </c>
      <c r="D5125" s="42" t="s">
        <v>33</v>
      </c>
      <c r="E5125" s="42" t="s">
        <v>5</v>
      </c>
      <c r="F5125" s="42" t="s">
        <v>11</v>
      </c>
      <c r="G5125" s="43">
        <v>141</v>
      </c>
      <c r="H5125" s="193">
        <v>5.6</v>
      </c>
    </row>
    <row r="5126" spans="1:8" x14ac:dyDescent="0.25">
      <c r="A5126" s="25" t="str">
        <f t="shared" si="82"/>
        <v>Reg2006Stomach - C16AllSexAllEth</v>
      </c>
      <c r="B5126" s="42" t="s">
        <v>2</v>
      </c>
      <c r="C5126" s="43">
        <v>2006</v>
      </c>
      <c r="D5126" s="42" t="s">
        <v>39</v>
      </c>
      <c r="E5126" s="42" t="s">
        <v>3</v>
      </c>
      <c r="F5126" s="42" t="s">
        <v>12</v>
      </c>
      <c r="G5126" s="43">
        <v>368</v>
      </c>
      <c r="H5126" s="193">
        <v>6.3</v>
      </c>
    </row>
    <row r="5127" spans="1:8" x14ac:dyDescent="0.25">
      <c r="A5127" s="25" t="str">
        <f t="shared" si="82"/>
        <v>Reg2006Stomach - C16AllSexMāori</v>
      </c>
      <c r="B5127" s="42" t="s">
        <v>2</v>
      </c>
      <c r="C5127" s="43">
        <v>2006</v>
      </c>
      <c r="D5127" s="42" t="s">
        <v>39</v>
      </c>
      <c r="E5127" s="42" t="s">
        <v>3</v>
      </c>
      <c r="F5127" s="42" t="s">
        <v>10</v>
      </c>
      <c r="G5127" s="43">
        <v>67</v>
      </c>
      <c r="H5127" s="193">
        <v>17.100000000000001</v>
      </c>
    </row>
    <row r="5128" spans="1:8" x14ac:dyDescent="0.25">
      <c r="A5128" s="25" t="str">
        <f t="shared" si="82"/>
        <v>Reg2006Stomach - C16AllSexNon-Māori</v>
      </c>
      <c r="B5128" s="42" t="s">
        <v>2</v>
      </c>
      <c r="C5128" s="43">
        <v>2006</v>
      </c>
      <c r="D5128" s="42" t="s">
        <v>39</v>
      </c>
      <c r="E5128" s="42" t="s">
        <v>3</v>
      </c>
      <c r="F5128" s="42" t="s">
        <v>11</v>
      </c>
      <c r="G5128" s="43">
        <v>301</v>
      </c>
      <c r="H5128" s="193">
        <v>5.4</v>
      </c>
    </row>
    <row r="5129" spans="1:8" x14ac:dyDescent="0.25">
      <c r="A5129" s="25" t="str">
        <f t="shared" si="82"/>
        <v>Reg2006Stomach - C16FemaleAllEth</v>
      </c>
      <c r="B5129" s="42" t="s">
        <v>2</v>
      </c>
      <c r="C5129" s="43">
        <v>2006</v>
      </c>
      <c r="D5129" s="42" t="s">
        <v>39</v>
      </c>
      <c r="E5129" s="42" t="s">
        <v>4</v>
      </c>
      <c r="F5129" s="42" t="s">
        <v>12</v>
      </c>
      <c r="G5129" s="43">
        <v>134</v>
      </c>
      <c r="H5129" s="193">
        <v>4.3</v>
      </c>
    </row>
    <row r="5130" spans="1:8" x14ac:dyDescent="0.25">
      <c r="A5130" s="25" t="str">
        <f t="shared" si="82"/>
        <v>Reg2006Stomach - C16FemaleMāori</v>
      </c>
      <c r="B5130" s="42" t="s">
        <v>2</v>
      </c>
      <c r="C5130" s="43">
        <v>2006</v>
      </c>
      <c r="D5130" s="42" t="s">
        <v>39</v>
      </c>
      <c r="E5130" s="42" t="s">
        <v>4</v>
      </c>
      <c r="F5130" s="42" t="s">
        <v>10</v>
      </c>
      <c r="G5130" s="43">
        <v>30</v>
      </c>
      <c r="H5130" s="193">
        <v>13.1</v>
      </c>
    </row>
    <row r="5131" spans="1:8" x14ac:dyDescent="0.25">
      <c r="A5131" s="25" t="str">
        <f t="shared" si="82"/>
        <v>Reg2006Stomach - C16FemaleNon-Māori</v>
      </c>
      <c r="B5131" s="42" t="s">
        <v>2</v>
      </c>
      <c r="C5131" s="43">
        <v>2006</v>
      </c>
      <c r="D5131" s="42" t="s">
        <v>39</v>
      </c>
      <c r="E5131" s="42" t="s">
        <v>4</v>
      </c>
      <c r="F5131" s="42" t="s">
        <v>11</v>
      </c>
      <c r="G5131" s="43">
        <v>104</v>
      </c>
      <c r="H5131" s="193">
        <v>3.4</v>
      </c>
    </row>
    <row r="5132" spans="1:8" x14ac:dyDescent="0.25">
      <c r="A5132" s="25" t="str">
        <f t="shared" si="82"/>
        <v>Reg2006Stomach - C16MaleAllEth</v>
      </c>
      <c r="B5132" s="42" t="s">
        <v>2</v>
      </c>
      <c r="C5132" s="43">
        <v>2006</v>
      </c>
      <c r="D5132" s="42" t="s">
        <v>39</v>
      </c>
      <c r="E5132" s="42" t="s">
        <v>5</v>
      </c>
      <c r="F5132" s="42" t="s">
        <v>12</v>
      </c>
      <c r="G5132" s="43">
        <v>234</v>
      </c>
      <c r="H5132" s="193">
        <v>8.6999999999999993</v>
      </c>
    </row>
    <row r="5133" spans="1:8" x14ac:dyDescent="0.25">
      <c r="A5133" s="25" t="str">
        <f t="shared" si="82"/>
        <v>Reg2006Stomach - C16MaleMāori</v>
      </c>
      <c r="B5133" s="42" t="s">
        <v>2</v>
      </c>
      <c r="C5133" s="43">
        <v>2006</v>
      </c>
      <c r="D5133" s="42" t="s">
        <v>39</v>
      </c>
      <c r="E5133" s="42" t="s">
        <v>5</v>
      </c>
      <c r="F5133" s="42" t="s">
        <v>10</v>
      </c>
      <c r="G5133" s="43">
        <v>37</v>
      </c>
      <c r="H5133" s="193">
        <v>22.5</v>
      </c>
    </row>
    <row r="5134" spans="1:8" x14ac:dyDescent="0.25">
      <c r="A5134" s="25" t="str">
        <f t="shared" si="82"/>
        <v>Reg2006Stomach - C16MaleNon-Māori</v>
      </c>
      <c r="B5134" s="42" t="s">
        <v>2</v>
      </c>
      <c r="C5134" s="43">
        <v>2006</v>
      </c>
      <c r="D5134" s="42" t="s">
        <v>39</v>
      </c>
      <c r="E5134" s="42" t="s">
        <v>5</v>
      </c>
      <c r="F5134" s="42" t="s">
        <v>11</v>
      </c>
      <c r="G5134" s="43">
        <v>197</v>
      </c>
      <c r="H5134" s="193">
        <v>7.8</v>
      </c>
    </row>
    <row r="5135" spans="1:8" x14ac:dyDescent="0.25">
      <c r="A5135" s="25" t="str">
        <f t="shared" si="82"/>
        <v>Reg2006Small intestine - C17AllSexAllEth</v>
      </c>
      <c r="B5135" s="42" t="s">
        <v>2</v>
      </c>
      <c r="C5135" s="43">
        <v>2006</v>
      </c>
      <c r="D5135" s="42" t="s">
        <v>252</v>
      </c>
      <c r="E5135" s="42" t="s">
        <v>3</v>
      </c>
      <c r="F5135" s="42" t="s">
        <v>12</v>
      </c>
      <c r="G5135" s="43">
        <v>67</v>
      </c>
      <c r="H5135" s="193">
        <v>1.2</v>
      </c>
    </row>
    <row r="5136" spans="1:8" x14ac:dyDescent="0.25">
      <c r="A5136" s="25" t="str">
        <f t="shared" si="82"/>
        <v>Reg2006Small intestine - C17AllSexMāori</v>
      </c>
      <c r="B5136" s="42" t="s">
        <v>2</v>
      </c>
      <c r="C5136" s="43">
        <v>2006</v>
      </c>
      <c r="D5136" s="42" t="s">
        <v>252</v>
      </c>
      <c r="E5136" s="42" t="s">
        <v>3</v>
      </c>
      <c r="F5136" s="42" t="s">
        <v>10</v>
      </c>
      <c r="G5136" s="43">
        <v>12</v>
      </c>
      <c r="H5136" s="193">
        <v>2.6</v>
      </c>
    </row>
    <row r="5137" spans="1:8" x14ac:dyDescent="0.25">
      <c r="A5137" s="25" t="str">
        <f t="shared" si="82"/>
        <v>Reg2006Small intestine - C17AllSexNon-Māori</v>
      </c>
      <c r="B5137" s="42" t="s">
        <v>2</v>
      </c>
      <c r="C5137" s="43">
        <v>2006</v>
      </c>
      <c r="D5137" s="42" t="s">
        <v>252</v>
      </c>
      <c r="E5137" s="42" t="s">
        <v>3</v>
      </c>
      <c r="F5137" s="42" t="s">
        <v>11</v>
      </c>
      <c r="G5137" s="43">
        <v>55</v>
      </c>
      <c r="H5137" s="193">
        <v>1.1000000000000001</v>
      </c>
    </row>
    <row r="5138" spans="1:8" x14ac:dyDescent="0.25">
      <c r="A5138" s="25" t="str">
        <f t="shared" si="82"/>
        <v>Reg2006Small intestine - C17FemaleAllEth</v>
      </c>
      <c r="B5138" s="42" t="s">
        <v>2</v>
      </c>
      <c r="C5138" s="43">
        <v>2006</v>
      </c>
      <c r="D5138" s="42" t="s">
        <v>252</v>
      </c>
      <c r="E5138" s="42" t="s">
        <v>4</v>
      </c>
      <c r="F5138" s="42" t="s">
        <v>12</v>
      </c>
      <c r="G5138" s="43">
        <v>26</v>
      </c>
      <c r="H5138" s="193">
        <v>0.9</v>
      </c>
    </row>
    <row r="5139" spans="1:8" x14ac:dyDescent="0.25">
      <c r="A5139" s="25" t="str">
        <f t="shared" si="82"/>
        <v>Reg2006Small intestine - C17FemaleMāori</v>
      </c>
      <c r="B5139" s="42" t="s">
        <v>2</v>
      </c>
      <c r="C5139" s="43">
        <v>2006</v>
      </c>
      <c r="D5139" s="42" t="s">
        <v>252</v>
      </c>
      <c r="E5139" s="42" t="s">
        <v>4</v>
      </c>
      <c r="F5139" s="42" t="s">
        <v>10</v>
      </c>
      <c r="G5139" s="43">
        <v>6</v>
      </c>
      <c r="H5139" s="193">
        <v>2.2999999999999998</v>
      </c>
    </row>
    <row r="5140" spans="1:8" x14ac:dyDescent="0.25">
      <c r="A5140" s="25" t="str">
        <f t="shared" si="82"/>
        <v>Reg2006Small intestine - C17FemaleNon-Māori</v>
      </c>
      <c r="B5140" s="42" t="s">
        <v>2</v>
      </c>
      <c r="C5140" s="43">
        <v>2006</v>
      </c>
      <c r="D5140" s="42" t="s">
        <v>252</v>
      </c>
      <c r="E5140" s="42" t="s">
        <v>4</v>
      </c>
      <c r="F5140" s="42" t="s">
        <v>11</v>
      </c>
      <c r="G5140" s="43">
        <v>20</v>
      </c>
      <c r="H5140" s="193">
        <v>0.7</v>
      </c>
    </row>
    <row r="5141" spans="1:8" x14ac:dyDescent="0.25">
      <c r="A5141" s="25" t="str">
        <f t="shared" si="82"/>
        <v>Reg2006Small intestine - C17MaleAllEth</v>
      </c>
      <c r="B5141" s="42" t="s">
        <v>2</v>
      </c>
      <c r="C5141" s="43">
        <v>2006</v>
      </c>
      <c r="D5141" s="42" t="s">
        <v>252</v>
      </c>
      <c r="E5141" s="42" t="s">
        <v>5</v>
      </c>
      <c r="F5141" s="42" t="s">
        <v>12</v>
      </c>
      <c r="G5141" s="43">
        <v>41</v>
      </c>
      <c r="H5141" s="193">
        <v>1.6</v>
      </c>
    </row>
    <row r="5142" spans="1:8" x14ac:dyDescent="0.25">
      <c r="A5142" s="25" t="str">
        <f t="shared" si="82"/>
        <v>Reg2006Small intestine - C17MaleMāori</v>
      </c>
      <c r="B5142" s="42" t="s">
        <v>2</v>
      </c>
      <c r="C5142" s="43">
        <v>2006</v>
      </c>
      <c r="D5142" s="42" t="s">
        <v>252</v>
      </c>
      <c r="E5142" s="42" t="s">
        <v>5</v>
      </c>
      <c r="F5142" s="42" t="s">
        <v>10</v>
      </c>
      <c r="G5142" s="43">
        <v>6</v>
      </c>
      <c r="H5142" s="193">
        <v>3</v>
      </c>
    </row>
    <row r="5143" spans="1:8" x14ac:dyDescent="0.25">
      <c r="A5143" s="25" t="str">
        <f t="shared" si="82"/>
        <v>Reg2006Small intestine - C17MaleNon-Māori</v>
      </c>
      <c r="B5143" s="42" t="s">
        <v>2</v>
      </c>
      <c r="C5143" s="43">
        <v>2006</v>
      </c>
      <c r="D5143" s="42" t="s">
        <v>252</v>
      </c>
      <c r="E5143" s="42" t="s">
        <v>5</v>
      </c>
      <c r="F5143" s="42" t="s">
        <v>11</v>
      </c>
      <c r="G5143" s="43">
        <v>35</v>
      </c>
      <c r="H5143" s="193">
        <v>1.4</v>
      </c>
    </row>
    <row r="5144" spans="1:8" x14ac:dyDescent="0.25">
      <c r="A5144" s="25" t="str">
        <f t="shared" si="82"/>
        <v>Reg2006Colorectal - C18-C21AllSexAllEth</v>
      </c>
      <c r="B5144" s="42" t="s">
        <v>2</v>
      </c>
      <c r="C5144" s="43">
        <v>2006</v>
      </c>
      <c r="D5144" s="42" t="s">
        <v>253</v>
      </c>
      <c r="E5144" s="42" t="s">
        <v>3</v>
      </c>
      <c r="F5144" s="42" t="s">
        <v>12</v>
      </c>
      <c r="G5144" s="43">
        <v>2805</v>
      </c>
      <c r="H5144" s="193">
        <v>47.4</v>
      </c>
    </row>
    <row r="5145" spans="1:8" x14ac:dyDescent="0.25">
      <c r="A5145" s="25" t="str">
        <f t="shared" si="82"/>
        <v>Reg2006Colorectal - C18-C21AllSexMāori</v>
      </c>
      <c r="B5145" s="42" t="s">
        <v>2</v>
      </c>
      <c r="C5145" s="43">
        <v>2006</v>
      </c>
      <c r="D5145" s="42" t="s">
        <v>253</v>
      </c>
      <c r="E5145" s="42" t="s">
        <v>3</v>
      </c>
      <c r="F5145" s="42" t="s">
        <v>10</v>
      </c>
      <c r="G5145" s="43">
        <v>135</v>
      </c>
      <c r="H5145" s="193">
        <v>36.5</v>
      </c>
    </row>
    <row r="5146" spans="1:8" x14ac:dyDescent="0.25">
      <c r="A5146" s="25" t="str">
        <f t="shared" si="82"/>
        <v>Reg2006Colorectal - C18-C21AllSexNon-Māori</v>
      </c>
      <c r="B5146" s="42" t="s">
        <v>2</v>
      </c>
      <c r="C5146" s="43">
        <v>2006</v>
      </c>
      <c r="D5146" s="42" t="s">
        <v>253</v>
      </c>
      <c r="E5146" s="42" t="s">
        <v>3</v>
      </c>
      <c r="F5146" s="42" t="s">
        <v>11</v>
      </c>
      <c r="G5146" s="43">
        <v>2670</v>
      </c>
      <c r="H5146" s="193">
        <v>48</v>
      </c>
    </row>
    <row r="5147" spans="1:8" x14ac:dyDescent="0.25">
      <c r="A5147" s="25" t="str">
        <f t="shared" si="82"/>
        <v>Reg2006Colorectal - C18-C21FemaleAllEth</v>
      </c>
      <c r="B5147" s="42" t="s">
        <v>2</v>
      </c>
      <c r="C5147" s="43">
        <v>2006</v>
      </c>
      <c r="D5147" s="42" t="s">
        <v>253</v>
      </c>
      <c r="E5147" s="42" t="s">
        <v>4</v>
      </c>
      <c r="F5147" s="42" t="s">
        <v>12</v>
      </c>
      <c r="G5147" s="43">
        <v>1318</v>
      </c>
      <c r="H5147" s="193">
        <v>40.6</v>
      </c>
    </row>
    <row r="5148" spans="1:8" x14ac:dyDescent="0.25">
      <c r="A5148" s="25" t="str">
        <f t="shared" si="82"/>
        <v>Reg2006Colorectal - C18-C21FemaleMāori</v>
      </c>
      <c r="B5148" s="42" t="s">
        <v>2</v>
      </c>
      <c r="C5148" s="43">
        <v>2006</v>
      </c>
      <c r="D5148" s="42" t="s">
        <v>253</v>
      </c>
      <c r="E5148" s="42" t="s">
        <v>4</v>
      </c>
      <c r="F5148" s="42" t="s">
        <v>10</v>
      </c>
      <c r="G5148" s="43">
        <v>63</v>
      </c>
      <c r="H5148" s="193">
        <v>31.8</v>
      </c>
    </row>
    <row r="5149" spans="1:8" x14ac:dyDescent="0.25">
      <c r="A5149" s="25" t="str">
        <f t="shared" si="82"/>
        <v>Reg2006Colorectal - C18-C21FemaleNon-Māori</v>
      </c>
      <c r="B5149" s="42" t="s">
        <v>2</v>
      </c>
      <c r="C5149" s="43">
        <v>2006</v>
      </c>
      <c r="D5149" s="42" t="s">
        <v>253</v>
      </c>
      <c r="E5149" s="42" t="s">
        <v>4</v>
      </c>
      <c r="F5149" s="42" t="s">
        <v>11</v>
      </c>
      <c r="G5149" s="43">
        <v>1255</v>
      </c>
      <c r="H5149" s="193">
        <v>41.2</v>
      </c>
    </row>
    <row r="5150" spans="1:8" x14ac:dyDescent="0.25">
      <c r="A5150" s="25" t="str">
        <f t="shared" si="82"/>
        <v>Reg2006Colorectal - C18-C21MaleAllEth</v>
      </c>
      <c r="B5150" s="42" t="s">
        <v>2</v>
      </c>
      <c r="C5150" s="43">
        <v>2006</v>
      </c>
      <c r="D5150" s="42" t="s">
        <v>253</v>
      </c>
      <c r="E5150" s="42" t="s">
        <v>5</v>
      </c>
      <c r="F5150" s="42" t="s">
        <v>12</v>
      </c>
      <c r="G5150" s="43">
        <v>1487</v>
      </c>
      <c r="H5150" s="193">
        <v>55.1</v>
      </c>
    </row>
    <row r="5151" spans="1:8" x14ac:dyDescent="0.25">
      <c r="A5151" s="25" t="str">
        <f t="shared" si="82"/>
        <v>Reg2006Colorectal - C18-C21MaleMāori</v>
      </c>
      <c r="B5151" s="42" t="s">
        <v>2</v>
      </c>
      <c r="C5151" s="43">
        <v>2006</v>
      </c>
      <c r="D5151" s="42" t="s">
        <v>253</v>
      </c>
      <c r="E5151" s="42" t="s">
        <v>5</v>
      </c>
      <c r="F5151" s="42" t="s">
        <v>10</v>
      </c>
      <c r="G5151" s="43">
        <v>72</v>
      </c>
      <c r="H5151" s="193">
        <v>42.4</v>
      </c>
    </row>
    <row r="5152" spans="1:8" x14ac:dyDescent="0.25">
      <c r="A5152" s="25" t="str">
        <f t="shared" si="82"/>
        <v>Reg2006Colorectal - C18-C21MaleNon-Māori</v>
      </c>
      <c r="B5152" s="42" t="s">
        <v>2</v>
      </c>
      <c r="C5152" s="43">
        <v>2006</v>
      </c>
      <c r="D5152" s="42" t="s">
        <v>253</v>
      </c>
      <c r="E5152" s="42" t="s">
        <v>5</v>
      </c>
      <c r="F5152" s="42" t="s">
        <v>11</v>
      </c>
      <c r="G5152" s="43">
        <v>1415</v>
      </c>
      <c r="H5152" s="193">
        <v>55.8</v>
      </c>
    </row>
    <row r="5153" spans="1:8" x14ac:dyDescent="0.25">
      <c r="A5153" s="25" t="str">
        <f t="shared" si="82"/>
        <v>Reg2006Colon, rectum and rectosigmoid junction - C18-C20AllSexAllEth</v>
      </c>
      <c r="B5153" s="42" t="s">
        <v>2</v>
      </c>
      <c r="C5153" s="43">
        <v>2006</v>
      </c>
      <c r="D5153" s="42" t="s">
        <v>1567</v>
      </c>
      <c r="E5153" s="42" t="s">
        <v>3</v>
      </c>
      <c r="F5153" s="42" t="s">
        <v>12</v>
      </c>
      <c r="G5153" s="43">
        <v>2753</v>
      </c>
      <c r="H5153" s="193">
        <v>46.5</v>
      </c>
    </row>
    <row r="5154" spans="1:8" x14ac:dyDescent="0.25">
      <c r="A5154" s="25" t="str">
        <f t="shared" si="82"/>
        <v>Reg2006Colon, rectum and rectosigmoid junction - C18-C20AllSexMāori</v>
      </c>
      <c r="B5154" s="42" t="s">
        <v>2</v>
      </c>
      <c r="C5154" s="43">
        <v>2006</v>
      </c>
      <c r="D5154" s="42" t="s">
        <v>1567</v>
      </c>
      <c r="E5154" s="42" t="s">
        <v>3</v>
      </c>
      <c r="F5154" s="42" t="s">
        <v>10</v>
      </c>
      <c r="G5154" s="43">
        <v>132</v>
      </c>
      <c r="H5154" s="193">
        <v>35.6</v>
      </c>
    </row>
    <row r="5155" spans="1:8" x14ac:dyDescent="0.25">
      <c r="A5155" s="25" t="str">
        <f t="shared" si="82"/>
        <v>Reg2006Colon, rectum and rectosigmoid junction - C18-C20AllSexNon-Māori</v>
      </c>
      <c r="B5155" s="42" t="s">
        <v>2</v>
      </c>
      <c r="C5155" s="43">
        <v>2006</v>
      </c>
      <c r="D5155" s="42" t="s">
        <v>1567</v>
      </c>
      <c r="E5155" s="42" t="s">
        <v>3</v>
      </c>
      <c r="F5155" s="42" t="s">
        <v>11</v>
      </c>
      <c r="G5155" s="43">
        <v>2621</v>
      </c>
      <c r="H5155" s="193">
        <v>47.1</v>
      </c>
    </row>
    <row r="5156" spans="1:8" x14ac:dyDescent="0.25">
      <c r="A5156" s="25" t="str">
        <f t="shared" si="82"/>
        <v>Reg2006Colon, rectum and rectosigmoid junction - C18-C20FemaleAllEth</v>
      </c>
      <c r="B5156" s="42" t="s">
        <v>2</v>
      </c>
      <c r="C5156" s="43">
        <v>2006</v>
      </c>
      <c r="D5156" s="42" t="s">
        <v>1567</v>
      </c>
      <c r="E5156" s="42" t="s">
        <v>4</v>
      </c>
      <c r="F5156" s="42" t="s">
        <v>12</v>
      </c>
      <c r="G5156" s="43">
        <v>1277</v>
      </c>
      <c r="H5156" s="193">
        <v>39.299999999999997</v>
      </c>
    </row>
    <row r="5157" spans="1:8" x14ac:dyDescent="0.25">
      <c r="A5157" s="25" t="str">
        <f t="shared" si="82"/>
        <v>Reg2006Colon, rectum and rectosigmoid junction - C18-C20FemaleMāori</v>
      </c>
      <c r="B5157" s="42" t="s">
        <v>2</v>
      </c>
      <c r="C5157" s="43">
        <v>2006</v>
      </c>
      <c r="D5157" s="42" t="s">
        <v>1567</v>
      </c>
      <c r="E5157" s="42" t="s">
        <v>4</v>
      </c>
      <c r="F5157" s="42" t="s">
        <v>10</v>
      </c>
      <c r="G5157" s="43">
        <v>61</v>
      </c>
      <c r="H5157" s="193">
        <v>30.9</v>
      </c>
    </row>
    <row r="5158" spans="1:8" x14ac:dyDescent="0.25">
      <c r="A5158" s="25" t="str">
        <f t="shared" si="82"/>
        <v>Reg2006Colon, rectum and rectosigmoid junction - C18-C20FemaleNon-Māori</v>
      </c>
      <c r="B5158" s="42" t="s">
        <v>2</v>
      </c>
      <c r="C5158" s="43">
        <v>2006</v>
      </c>
      <c r="D5158" s="42" t="s">
        <v>1567</v>
      </c>
      <c r="E5158" s="42" t="s">
        <v>4</v>
      </c>
      <c r="F5158" s="42" t="s">
        <v>11</v>
      </c>
      <c r="G5158" s="43">
        <v>1216</v>
      </c>
      <c r="H5158" s="193">
        <v>39.799999999999997</v>
      </c>
    </row>
    <row r="5159" spans="1:8" x14ac:dyDescent="0.25">
      <c r="A5159" s="25" t="str">
        <f t="shared" ref="A5159:A5222" si="83">B5159&amp;C5159&amp;D5159&amp;E5159&amp;F5159</f>
        <v>Reg2006Colon, rectum and rectosigmoid junction - C18-C20MaleAllEth</v>
      </c>
      <c r="B5159" s="42" t="s">
        <v>2</v>
      </c>
      <c r="C5159" s="43">
        <v>2006</v>
      </c>
      <c r="D5159" s="42" t="s">
        <v>1567</v>
      </c>
      <c r="E5159" s="42" t="s">
        <v>5</v>
      </c>
      <c r="F5159" s="42" t="s">
        <v>12</v>
      </c>
      <c r="G5159" s="43">
        <v>1476</v>
      </c>
      <c r="H5159" s="193">
        <v>54.7</v>
      </c>
    </row>
    <row r="5160" spans="1:8" x14ac:dyDescent="0.25">
      <c r="A5160" s="25" t="str">
        <f t="shared" si="83"/>
        <v>Reg2006Colon, rectum and rectosigmoid junction - C18-C20MaleMāori</v>
      </c>
      <c r="B5160" s="42" t="s">
        <v>2</v>
      </c>
      <c r="C5160" s="43">
        <v>2006</v>
      </c>
      <c r="D5160" s="42" t="s">
        <v>1567</v>
      </c>
      <c r="E5160" s="42" t="s">
        <v>5</v>
      </c>
      <c r="F5160" s="42" t="s">
        <v>10</v>
      </c>
      <c r="G5160" s="43">
        <v>71</v>
      </c>
      <c r="H5160" s="193">
        <v>41.2</v>
      </c>
    </row>
    <row r="5161" spans="1:8" x14ac:dyDescent="0.25">
      <c r="A5161" s="25" t="str">
        <f t="shared" si="83"/>
        <v>Reg2006Colon, rectum and rectosigmoid junction - C18-C20MaleNon-Māori</v>
      </c>
      <c r="B5161" s="42" t="s">
        <v>2</v>
      </c>
      <c r="C5161" s="43">
        <v>2006</v>
      </c>
      <c r="D5161" s="42" t="s">
        <v>1567</v>
      </c>
      <c r="E5161" s="42" t="s">
        <v>5</v>
      </c>
      <c r="F5161" s="42" t="s">
        <v>11</v>
      </c>
      <c r="G5161" s="43">
        <v>1405</v>
      </c>
      <c r="H5161" s="193">
        <v>55.4</v>
      </c>
    </row>
    <row r="5162" spans="1:8" x14ac:dyDescent="0.25">
      <c r="A5162" s="25" t="str">
        <f t="shared" si="83"/>
        <v>Reg2006Anus - C21AllSexAllEth</v>
      </c>
      <c r="B5162" s="42" t="s">
        <v>2</v>
      </c>
      <c r="C5162" s="43">
        <v>2006</v>
      </c>
      <c r="D5162" s="42" t="s">
        <v>18</v>
      </c>
      <c r="E5162" s="42" t="s">
        <v>3</v>
      </c>
      <c r="F5162" s="42" t="s">
        <v>12</v>
      </c>
      <c r="G5162" s="43">
        <v>52</v>
      </c>
      <c r="H5162" s="193">
        <v>0.9</v>
      </c>
    </row>
    <row r="5163" spans="1:8" x14ac:dyDescent="0.25">
      <c r="A5163" s="25" t="str">
        <f t="shared" si="83"/>
        <v>Reg2006Anus - C21AllSexMāori</v>
      </c>
      <c r="B5163" s="42" t="s">
        <v>2</v>
      </c>
      <c r="C5163" s="43">
        <v>2006</v>
      </c>
      <c r="D5163" s="42" t="s">
        <v>18</v>
      </c>
      <c r="E5163" s="42" t="s">
        <v>3</v>
      </c>
      <c r="F5163" s="42" t="s">
        <v>10</v>
      </c>
      <c r="G5163" s="43">
        <v>3</v>
      </c>
      <c r="H5163" s="193">
        <v>1</v>
      </c>
    </row>
    <row r="5164" spans="1:8" x14ac:dyDescent="0.25">
      <c r="A5164" s="25" t="str">
        <f t="shared" si="83"/>
        <v>Reg2006Anus - C21AllSexNon-Māori</v>
      </c>
      <c r="B5164" s="42" t="s">
        <v>2</v>
      </c>
      <c r="C5164" s="43">
        <v>2006</v>
      </c>
      <c r="D5164" s="42" t="s">
        <v>18</v>
      </c>
      <c r="E5164" s="42" t="s">
        <v>3</v>
      </c>
      <c r="F5164" s="42" t="s">
        <v>11</v>
      </c>
      <c r="G5164" s="43">
        <v>49</v>
      </c>
      <c r="H5164" s="193">
        <v>0.9</v>
      </c>
    </row>
    <row r="5165" spans="1:8" x14ac:dyDescent="0.25">
      <c r="A5165" s="25" t="str">
        <f t="shared" si="83"/>
        <v>Reg2006Anus - C21FemaleAllEth</v>
      </c>
      <c r="B5165" s="42" t="s">
        <v>2</v>
      </c>
      <c r="C5165" s="43">
        <v>2006</v>
      </c>
      <c r="D5165" s="42" t="s">
        <v>18</v>
      </c>
      <c r="E5165" s="42" t="s">
        <v>4</v>
      </c>
      <c r="F5165" s="42" t="s">
        <v>12</v>
      </c>
      <c r="G5165" s="43">
        <v>41</v>
      </c>
      <c r="H5165" s="193">
        <v>1.4</v>
      </c>
    </row>
    <row r="5166" spans="1:8" x14ac:dyDescent="0.25">
      <c r="A5166" s="25" t="str">
        <f t="shared" si="83"/>
        <v>Reg2006Anus - C21FemaleMāori</v>
      </c>
      <c r="B5166" s="42" t="s">
        <v>2</v>
      </c>
      <c r="C5166" s="43">
        <v>2006</v>
      </c>
      <c r="D5166" s="42" t="s">
        <v>18</v>
      </c>
      <c r="E5166" s="42" t="s">
        <v>4</v>
      </c>
      <c r="F5166" s="42" t="s">
        <v>10</v>
      </c>
      <c r="G5166" s="43">
        <v>2</v>
      </c>
      <c r="H5166" s="193">
        <v>0.9</v>
      </c>
    </row>
    <row r="5167" spans="1:8" x14ac:dyDescent="0.25">
      <c r="A5167" s="25" t="str">
        <f t="shared" si="83"/>
        <v>Reg2006Anus - C21FemaleNon-Māori</v>
      </c>
      <c r="B5167" s="42" t="s">
        <v>2</v>
      </c>
      <c r="C5167" s="43">
        <v>2006</v>
      </c>
      <c r="D5167" s="42" t="s">
        <v>18</v>
      </c>
      <c r="E5167" s="42" t="s">
        <v>4</v>
      </c>
      <c r="F5167" s="42" t="s">
        <v>11</v>
      </c>
      <c r="G5167" s="43">
        <v>39</v>
      </c>
      <c r="H5167" s="193">
        <v>1.4</v>
      </c>
    </row>
    <row r="5168" spans="1:8" x14ac:dyDescent="0.25">
      <c r="A5168" s="25" t="str">
        <f t="shared" si="83"/>
        <v>Reg2006Anus - C21MaleAllEth</v>
      </c>
      <c r="B5168" s="42" t="s">
        <v>2</v>
      </c>
      <c r="C5168" s="43">
        <v>2006</v>
      </c>
      <c r="D5168" s="42" t="s">
        <v>18</v>
      </c>
      <c r="E5168" s="42" t="s">
        <v>5</v>
      </c>
      <c r="F5168" s="42" t="s">
        <v>12</v>
      </c>
      <c r="G5168" s="43">
        <v>11</v>
      </c>
      <c r="H5168" s="193">
        <v>0.4</v>
      </c>
    </row>
    <row r="5169" spans="1:8" x14ac:dyDescent="0.25">
      <c r="A5169" s="25" t="str">
        <f t="shared" si="83"/>
        <v>Reg2006Anus - C21MaleMāori</v>
      </c>
      <c r="B5169" s="42" t="s">
        <v>2</v>
      </c>
      <c r="C5169" s="43">
        <v>2006</v>
      </c>
      <c r="D5169" s="42" t="s">
        <v>18</v>
      </c>
      <c r="E5169" s="42" t="s">
        <v>5</v>
      </c>
      <c r="F5169" s="42" t="s">
        <v>10</v>
      </c>
      <c r="G5169" s="43">
        <v>1</v>
      </c>
      <c r="H5169" s="193">
        <v>1.2</v>
      </c>
    </row>
    <row r="5170" spans="1:8" x14ac:dyDescent="0.25">
      <c r="A5170" s="25" t="str">
        <f t="shared" si="83"/>
        <v>Reg2006Anus - C21MaleNon-Māori</v>
      </c>
      <c r="B5170" s="42" t="s">
        <v>2</v>
      </c>
      <c r="C5170" s="43">
        <v>2006</v>
      </c>
      <c r="D5170" s="42" t="s">
        <v>18</v>
      </c>
      <c r="E5170" s="42" t="s">
        <v>5</v>
      </c>
      <c r="F5170" s="42" t="s">
        <v>11</v>
      </c>
      <c r="G5170" s="43">
        <v>10</v>
      </c>
      <c r="H5170" s="193">
        <v>0.4</v>
      </c>
    </row>
    <row r="5171" spans="1:8" x14ac:dyDescent="0.25">
      <c r="A5171" s="25" t="str">
        <f t="shared" si="83"/>
        <v>Reg2006Liver - C22AllSexAllEth</v>
      </c>
      <c r="B5171" s="42" t="s">
        <v>2</v>
      </c>
      <c r="C5171" s="43">
        <v>2006</v>
      </c>
      <c r="D5171" s="42" t="s">
        <v>254</v>
      </c>
      <c r="E5171" s="42" t="s">
        <v>3</v>
      </c>
      <c r="F5171" s="42" t="s">
        <v>12</v>
      </c>
      <c r="G5171" s="43">
        <v>231</v>
      </c>
      <c r="H5171" s="193">
        <v>4.0999999999999996</v>
      </c>
    </row>
    <row r="5172" spans="1:8" x14ac:dyDescent="0.25">
      <c r="A5172" s="25" t="str">
        <f t="shared" si="83"/>
        <v>Reg2006Liver - C22AllSexMāori</v>
      </c>
      <c r="B5172" s="42" t="s">
        <v>2</v>
      </c>
      <c r="C5172" s="43">
        <v>2006</v>
      </c>
      <c r="D5172" s="42" t="s">
        <v>254</v>
      </c>
      <c r="E5172" s="42" t="s">
        <v>3</v>
      </c>
      <c r="F5172" s="42" t="s">
        <v>10</v>
      </c>
      <c r="G5172" s="43">
        <v>54</v>
      </c>
      <c r="H5172" s="193">
        <v>12.9</v>
      </c>
    </row>
    <row r="5173" spans="1:8" x14ac:dyDescent="0.25">
      <c r="A5173" s="25" t="str">
        <f t="shared" si="83"/>
        <v>Reg2006Liver - C22AllSexNon-Māori</v>
      </c>
      <c r="B5173" s="42" t="s">
        <v>2</v>
      </c>
      <c r="C5173" s="43">
        <v>2006</v>
      </c>
      <c r="D5173" s="42" t="s">
        <v>254</v>
      </c>
      <c r="E5173" s="42" t="s">
        <v>3</v>
      </c>
      <c r="F5173" s="42" t="s">
        <v>11</v>
      </c>
      <c r="G5173" s="43">
        <v>177</v>
      </c>
      <c r="H5173" s="193">
        <v>3.3</v>
      </c>
    </row>
    <row r="5174" spans="1:8" x14ac:dyDescent="0.25">
      <c r="A5174" s="25" t="str">
        <f t="shared" si="83"/>
        <v>Reg2006Liver - C22FemaleAllEth</v>
      </c>
      <c r="B5174" s="42" t="s">
        <v>2</v>
      </c>
      <c r="C5174" s="43">
        <v>2006</v>
      </c>
      <c r="D5174" s="42" t="s">
        <v>254</v>
      </c>
      <c r="E5174" s="42" t="s">
        <v>4</v>
      </c>
      <c r="F5174" s="42" t="s">
        <v>12</v>
      </c>
      <c r="G5174" s="43">
        <v>73</v>
      </c>
      <c r="H5174" s="193">
        <v>2.4</v>
      </c>
    </row>
    <row r="5175" spans="1:8" x14ac:dyDescent="0.25">
      <c r="A5175" s="25" t="str">
        <f t="shared" si="83"/>
        <v>Reg2006Liver - C22FemaleMāori</v>
      </c>
      <c r="B5175" s="42" t="s">
        <v>2</v>
      </c>
      <c r="C5175" s="43">
        <v>2006</v>
      </c>
      <c r="D5175" s="42" t="s">
        <v>254</v>
      </c>
      <c r="E5175" s="42" t="s">
        <v>4</v>
      </c>
      <c r="F5175" s="42" t="s">
        <v>10</v>
      </c>
      <c r="G5175" s="43">
        <v>13</v>
      </c>
      <c r="H5175" s="193">
        <v>5.6</v>
      </c>
    </row>
    <row r="5176" spans="1:8" x14ac:dyDescent="0.25">
      <c r="A5176" s="25" t="str">
        <f t="shared" si="83"/>
        <v>Reg2006Liver - C22FemaleNon-Māori</v>
      </c>
      <c r="B5176" s="42" t="s">
        <v>2</v>
      </c>
      <c r="C5176" s="43">
        <v>2006</v>
      </c>
      <c r="D5176" s="42" t="s">
        <v>254</v>
      </c>
      <c r="E5176" s="42" t="s">
        <v>4</v>
      </c>
      <c r="F5176" s="42" t="s">
        <v>11</v>
      </c>
      <c r="G5176" s="43">
        <v>60</v>
      </c>
      <c r="H5176" s="193">
        <v>2.1</v>
      </c>
    </row>
    <row r="5177" spans="1:8" x14ac:dyDescent="0.25">
      <c r="A5177" s="25" t="str">
        <f t="shared" si="83"/>
        <v>Reg2006Liver - C22MaleAllEth</v>
      </c>
      <c r="B5177" s="42" t="s">
        <v>2</v>
      </c>
      <c r="C5177" s="43">
        <v>2006</v>
      </c>
      <c r="D5177" s="42" t="s">
        <v>254</v>
      </c>
      <c r="E5177" s="42" t="s">
        <v>5</v>
      </c>
      <c r="F5177" s="42" t="s">
        <v>12</v>
      </c>
      <c r="G5177" s="43">
        <v>158</v>
      </c>
      <c r="H5177" s="193">
        <v>6</v>
      </c>
    </row>
    <row r="5178" spans="1:8" x14ac:dyDescent="0.25">
      <c r="A5178" s="25" t="str">
        <f t="shared" si="83"/>
        <v>Reg2006Liver - C22MaleMāori</v>
      </c>
      <c r="B5178" s="42" t="s">
        <v>2</v>
      </c>
      <c r="C5178" s="43">
        <v>2006</v>
      </c>
      <c r="D5178" s="42" t="s">
        <v>254</v>
      </c>
      <c r="E5178" s="42" t="s">
        <v>5</v>
      </c>
      <c r="F5178" s="42" t="s">
        <v>10</v>
      </c>
      <c r="G5178" s="43">
        <v>41</v>
      </c>
      <c r="H5178" s="193">
        <v>21.6</v>
      </c>
    </row>
    <row r="5179" spans="1:8" x14ac:dyDescent="0.25">
      <c r="A5179" s="25" t="str">
        <f t="shared" si="83"/>
        <v>Reg2006Liver - C22MaleNon-Māori</v>
      </c>
      <c r="B5179" s="42" t="s">
        <v>2</v>
      </c>
      <c r="C5179" s="43">
        <v>2006</v>
      </c>
      <c r="D5179" s="42" t="s">
        <v>254</v>
      </c>
      <c r="E5179" s="42" t="s">
        <v>5</v>
      </c>
      <c r="F5179" s="42" t="s">
        <v>11</v>
      </c>
      <c r="G5179" s="43">
        <v>117</v>
      </c>
      <c r="H5179" s="193">
        <v>4.7</v>
      </c>
    </row>
    <row r="5180" spans="1:8" x14ac:dyDescent="0.25">
      <c r="A5180" s="25" t="str">
        <f t="shared" si="83"/>
        <v>Reg2006Gallbladder - C23AllSexAllEth</v>
      </c>
      <c r="B5180" s="42" t="s">
        <v>2</v>
      </c>
      <c r="C5180" s="43">
        <v>2006</v>
      </c>
      <c r="D5180" s="42" t="s">
        <v>23</v>
      </c>
      <c r="E5180" s="42" t="s">
        <v>3</v>
      </c>
      <c r="F5180" s="42" t="s">
        <v>12</v>
      </c>
      <c r="G5180" s="43">
        <v>31</v>
      </c>
      <c r="H5180" s="193">
        <v>0.5</v>
      </c>
    </row>
    <row r="5181" spans="1:8" x14ac:dyDescent="0.25">
      <c r="A5181" s="25" t="str">
        <f t="shared" si="83"/>
        <v>Reg2006Gallbladder - C23AllSexMāori</v>
      </c>
      <c r="B5181" s="42" t="s">
        <v>2</v>
      </c>
      <c r="C5181" s="43">
        <v>2006</v>
      </c>
      <c r="D5181" s="42" t="s">
        <v>23</v>
      </c>
      <c r="E5181" s="42" t="s">
        <v>3</v>
      </c>
      <c r="F5181" s="42" t="s">
        <v>10</v>
      </c>
      <c r="G5181" s="43">
        <v>6</v>
      </c>
      <c r="H5181" s="193">
        <v>2</v>
      </c>
    </row>
    <row r="5182" spans="1:8" x14ac:dyDescent="0.25">
      <c r="A5182" s="25" t="str">
        <f t="shared" si="83"/>
        <v>Reg2006Gallbladder - C23AllSexNon-Māori</v>
      </c>
      <c r="B5182" s="42" t="s">
        <v>2</v>
      </c>
      <c r="C5182" s="43">
        <v>2006</v>
      </c>
      <c r="D5182" s="42" t="s">
        <v>23</v>
      </c>
      <c r="E5182" s="42" t="s">
        <v>3</v>
      </c>
      <c r="F5182" s="42" t="s">
        <v>11</v>
      </c>
      <c r="G5182" s="43">
        <v>25</v>
      </c>
      <c r="H5182" s="193">
        <v>0.4</v>
      </c>
    </row>
    <row r="5183" spans="1:8" x14ac:dyDescent="0.25">
      <c r="A5183" s="25" t="str">
        <f t="shared" si="83"/>
        <v>Reg2006Gallbladder - C23FemaleAllEth</v>
      </c>
      <c r="B5183" s="42" t="s">
        <v>2</v>
      </c>
      <c r="C5183" s="43">
        <v>2006</v>
      </c>
      <c r="D5183" s="42" t="s">
        <v>23</v>
      </c>
      <c r="E5183" s="42" t="s">
        <v>4</v>
      </c>
      <c r="F5183" s="42" t="s">
        <v>12</v>
      </c>
      <c r="G5183" s="43">
        <v>24</v>
      </c>
      <c r="H5183" s="193">
        <v>0.6</v>
      </c>
    </row>
    <row r="5184" spans="1:8" x14ac:dyDescent="0.25">
      <c r="A5184" s="25" t="str">
        <f t="shared" si="83"/>
        <v>Reg2006Gallbladder - C23FemaleMāori</v>
      </c>
      <c r="B5184" s="42" t="s">
        <v>2</v>
      </c>
      <c r="C5184" s="43">
        <v>2006</v>
      </c>
      <c r="D5184" s="42" t="s">
        <v>23</v>
      </c>
      <c r="E5184" s="42" t="s">
        <v>4</v>
      </c>
      <c r="F5184" s="42" t="s">
        <v>10</v>
      </c>
      <c r="G5184" s="43">
        <v>5</v>
      </c>
      <c r="H5184" s="193">
        <v>2.9</v>
      </c>
    </row>
    <row r="5185" spans="1:8" x14ac:dyDescent="0.25">
      <c r="A5185" s="25" t="str">
        <f t="shared" si="83"/>
        <v>Reg2006Gallbladder - C23FemaleNon-Māori</v>
      </c>
      <c r="B5185" s="42" t="s">
        <v>2</v>
      </c>
      <c r="C5185" s="43">
        <v>2006</v>
      </c>
      <c r="D5185" s="42" t="s">
        <v>23</v>
      </c>
      <c r="E5185" s="42" t="s">
        <v>4</v>
      </c>
      <c r="F5185" s="42" t="s">
        <v>11</v>
      </c>
      <c r="G5185" s="43">
        <v>19</v>
      </c>
      <c r="H5185" s="193">
        <v>0.5</v>
      </c>
    </row>
    <row r="5186" spans="1:8" x14ac:dyDescent="0.25">
      <c r="A5186" s="25" t="str">
        <f t="shared" si="83"/>
        <v>Reg2006Gallbladder - C23MaleAllEth</v>
      </c>
      <c r="B5186" s="42" t="s">
        <v>2</v>
      </c>
      <c r="C5186" s="43">
        <v>2006</v>
      </c>
      <c r="D5186" s="42" t="s">
        <v>23</v>
      </c>
      <c r="E5186" s="42" t="s">
        <v>5</v>
      </c>
      <c r="F5186" s="42" t="s">
        <v>12</v>
      </c>
      <c r="G5186" s="43">
        <v>7</v>
      </c>
      <c r="H5186" s="193">
        <v>0.2</v>
      </c>
    </row>
    <row r="5187" spans="1:8" x14ac:dyDescent="0.25">
      <c r="A5187" s="25" t="str">
        <f t="shared" si="83"/>
        <v>Reg2006Gallbladder - C23MaleMāori</v>
      </c>
      <c r="B5187" s="42" t="s">
        <v>2</v>
      </c>
      <c r="C5187" s="43">
        <v>2006</v>
      </c>
      <c r="D5187" s="42" t="s">
        <v>23</v>
      </c>
      <c r="E5187" s="42" t="s">
        <v>5</v>
      </c>
      <c r="F5187" s="42" t="s">
        <v>10</v>
      </c>
      <c r="G5187" s="43">
        <v>1</v>
      </c>
      <c r="H5187" s="193">
        <v>0.7</v>
      </c>
    </row>
    <row r="5188" spans="1:8" x14ac:dyDescent="0.25">
      <c r="A5188" s="25" t="str">
        <f t="shared" si="83"/>
        <v>Reg2006Gallbladder - C23MaleNon-Māori</v>
      </c>
      <c r="B5188" s="42" t="s">
        <v>2</v>
      </c>
      <c r="C5188" s="43">
        <v>2006</v>
      </c>
      <c r="D5188" s="42" t="s">
        <v>23</v>
      </c>
      <c r="E5188" s="42" t="s">
        <v>5</v>
      </c>
      <c r="F5188" s="42" t="s">
        <v>11</v>
      </c>
      <c r="G5188" s="43">
        <v>6</v>
      </c>
      <c r="H5188" s="193">
        <v>0.2</v>
      </c>
    </row>
    <row r="5189" spans="1:8" x14ac:dyDescent="0.25">
      <c r="A5189" s="25" t="str">
        <f t="shared" si="83"/>
        <v>Reg2006Other biliary tract - C24AllSexAllEth</v>
      </c>
      <c r="B5189" s="42" t="s">
        <v>2</v>
      </c>
      <c r="C5189" s="43">
        <v>2006</v>
      </c>
      <c r="D5189" s="42" t="s">
        <v>255</v>
      </c>
      <c r="E5189" s="42" t="s">
        <v>3</v>
      </c>
      <c r="F5189" s="42" t="s">
        <v>12</v>
      </c>
      <c r="G5189" s="43">
        <v>43</v>
      </c>
      <c r="H5189" s="193">
        <v>0.7</v>
      </c>
    </row>
    <row r="5190" spans="1:8" x14ac:dyDescent="0.25">
      <c r="A5190" s="25" t="str">
        <f t="shared" si="83"/>
        <v>Reg2006Other biliary tract - C24AllSexMāori</v>
      </c>
      <c r="B5190" s="42" t="s">
        <v>2</v>
      </c>
      <c r="C5190" s="43">
        <v>2006</v>
      </c>
      <c r="D5190" s="42" t="s">
        <v>255</v>
      </c>
      <c r="E5190" s="42" t="s">
        <v>3</v>
      </c>
      <c r="F5190" s="42" t="s">
        <v>10</v>
      </c>
      <c r="G5190" s="43">
        <v>4</v>
      </c>
      <c r="H5190" s="193">
        <v>0.8</v>
      </c>
    </row>
    <row r="5191" spans="1:8" x14ac:dyDescent="0.25">
      <c r="A5191" s="25" t="str">
        <f t="shared" si="83"/>
        <v>Reg2006Other biliary tract - C24AllSexNon-Māori</v>
      </c>
      <c r="B5191" s="42" t="s">
        <v>2</v>
      </c>
      <c r="C5191" s="43">
        <v>2006</v>
      </c>
      <c r="D5191" s="42" t="s">
        <v>255</v>
      </c>
      <c r="E5191" s="42" t="s">
        <v>3</v>
      </c>
      <c r="F5191" s="42" t="s">
        <v>11</v>
      </c>
      <c r="G5191" s="43">
        <v>39</v>
      </c>
      <c r="H5191" s="193">
        <v>0.7</v>
      </c>
    </row>
    <row r="5192" spans="1:8" x14ac:dyDescent="0.25">
      <c r="A5192" s="25" t="str">
        <f t="shared" si="83"/>
        <v>Reg2006Other biliary tract - C24FemaleAllEth</v>
      </c>
      <c r="B5192" s="42" t="s">
        <v>2</v>
      </c>
      <c r="C5192" s="43">
        <v>2006</v>
      </c>
      <c r="D5192" s="42" t="s">
        <v>255</v>
      </c>
      <c r="E5192" s="42" t="s">
        <v>4</v>
      </c>
      <c r="F5192" s="42" t="s">
        <v>12</v>
      </c>
      <c r="G5192" s="43">
        <v>27</v>
      </c>
      <c r="H5192" s="193">
        <v>0.8</v>
      </c>
    </row>
    <row r="5193" spans="1:8" x14ac:dyDescent="0.25">
      <c r="A5193" s="25" t="str">
        <f t="shared" si="83"/>
        <v>Reg2006Other biliary tract - C24FemaleMāori</v>
      </c>
      <c r="B5193" s="42" t="s">
        <v>2</v>
      </c>
      <c r="C5193" s="43">
        <v>2006</v>
      </c>
      <c r="D5193" s="42" t="s">
        <v>255</v>
      </c>
      <c r="E5193" s="42" t="s">
        <v>4</v>
      </c>
      <c r="F5193" s="42" t="s">
        <v>10</v>
      </c>
      <c r="G5193" s="43">
        <v>3</v>
      </c>
      <c r="H5193" s="193">
        <v>1.3</v>
      </c>
    </row>
    <row r="5194" spans="1:8" x14ac:dyDescent="0.25">
      <c r="A5194" s="25" t="str">
        <f t="shared" si="83"/>
        <v>Reg2006Other biliary tract - C24FemaleNon-Māori</v>
      </c>
      <c r="B5194" s="42" t="s">
        <v>2</v>
      </c>
      <c r="C5194" s="43">
        <v>2006</v>
      </c>
      <c r="D5194" s="42" t="s">
        <v>255</v>
      </c>
      <c r="E5194" s="42" t="s">
        <v>4</v>
      </c>
      <c r="F5194" s="42" t="s">
        <v>11</v>
      </c>
      <c r="G5194" s="43">
        <v>24</v>
      </c>
      <c r="H5194" s="193">
        <v>0.8</v>
      </c>
    </row>
    <row r="5195" spans="1:8" x14ac:dyDescent="0.25">
      <c r="A5195" s="25" t="str">
        <f t="shared" si="83"/>
        <v>Reg2006Other biliary tract - C24MaleAllEth</v>
      </c>
      <c r="B5195" s="42" t="s">
        <v>2</v>
      </c>
      <c r="C5195" s="43">
        <v>2006</v>
      </c>
      <c r="D5195" s="42" t="s">
        <v>255</v>
      </c>
      <c r="E5195" s="42" t="s">
        <v>5</v>
      </c>
      <c r="F5195" s="42" t="s">
        <v>12</v>
      </c>
      <c r="G5195" s="43">
        <v>16</v>
      </c>
      <c r="H5195" s="193">
        <v>0.6</v>
      </c>
    </row>
    <row r="5196" spans="1:8" x14ac:dyDescent="0.25">
      <c r="A5196" s="25" t="str">
        <f t="shared" si="83"/>
        <v>Reg2006Other biliary tract - C24MaleMāori</v>
      </c>
      <c r="B5196" s="42" t="s">
        <v>2</v>
      </c>
      <c r="C5196" s="43">
        <v>2006</v>
      </c>
      <c r="D5196" s="42" t="s">
        <v>255</v>
      </c>
      <c r="E5196" s="42" t="s">
        <v>5</v>
      </c>
      <c r="F5196" s="42" t="s">
        <v>10</v>
      </c>
      <c r="G5196" s="43">
        <v>1</v>
      </c>
      <c r="H5196" s="193">
        <v>0.4</v>
      </c>
    </row>
    <row r="5197" spans="1:8" x14ac:dyDescent="0.25">
      <c r="A5197" s="25" t="str">
        <f t="shared" si="83"/>
        <v>Reg2006Other biliary tract - C24MaleNon-Māori</v>
      </c>
      <c r="B5197" s="42" t="s">
        <v>2</v>
      </c>
      <c r="C5197" s="43">
        <v>2006</v>
      </c>
      <c r="D5197" s="42" t="s">
        <v>255</v>
      </c>
      <c r="E5197" s="42" t="s">
        <v>5</v>
      </c>
      <c r="F5197" s="42" t="s">
        <v>11</v>
      </c>
      <c r="G5197" s="43">
        <v>15</v>
      </c>
      <c r="H5197" s="193">
        <v>0.6</v>
      </c>
    </row>
    <row r="5198" spans="1:8" x14ac:dyDescent="0.25">
      <c r="A5198" s="25" t="str">
        <f t="shared" si="83"/>
        <v>Reg2006Pancreas - C25AllSexAllEth</v>
      </c>
      <c r="B5198" s="42" t="s">
        <v>2</v>
      </c>
      <c r="C5198" s="43">
        <v>2006</v>
      </c>
      <c r="D5198" s="42" t="s">
        <v>36</v>
      </c>
      <c r="E5198" s="42" t="s">
        <v>3</v>
      </c>
      <c r="F5198" s="42" t="s">
        <v>12</v>
      </c>
      <c r="G5198" s="43">
        <v>393</v>
      </c>
      <c r="H5198" s="193">
        <v>6.3</v>
      </c>
    </row>
    <row r="5199" spans="1:8" x14ac:dyDescent="0.25">
      <c r="A5199" s="25" t="str">
        <f t="shared" si="83"/>
        <v>Reg2006Pancreas - C25AllSexMāori</v>
      </c>
      <c r="B5199" s="42" t="s">
        <v>2</v>
      </c>
      <c r="C5199" s="43">
        <v>2006</v>
      </c>
      <c r="D5199" s="42" t="s">
        <v>36</v>
      </c>
      <c r="E5199" s="42" t="s">
        <v>3</v>
      </c>
      <c r="F5199" s="42" t="s">
        <v>10</v>
      </c>
      <c r="G5199" s="43">
        <v>38</v>
      </c>
      <c r="H5199" s="193">
        <v>11.9</v>
      </c>
    </row>
    <row r="5200" spans="1:8" x14ac:dyDescent="0.25">
      <c r="A5200" s="25" t="str">
        <f t="shared" si="83"/>
        <v>Reg2006Pancreas - C25AllSexNon-Māori</v>
      </c>
      <c r="B5200" s="42" t="s">
        <v>2</v>
      </c>
      <c r="C5200" s="43">
        <v>2006</v>
      </c>
      <c r="D5200" s="42" t="s">
        <v>36</v>
      </c>
      <c r="E5200" s="42" t="s">
        <v>3</v>
      </c>
      <c r="F5200" s="42" t="s">
        <v>11</v>
      </c>
      <c r="G5200" s="43">
        <v>355</v>
      </c>
      <c r="H5200" s="193">
        <v>6</v>
      </c>
    </row>
    <row r="5201" spans="1:8" x14ac:dyDescent="0.25">
      <c r="A5201" s="25" t="str">
        <f t="shared" si="83"/>
        <v>Reg2006Pancreas - C25FemaleAllEth</v>
      </c>
      <c r="B5201" s="42" t="s">
        <v>2</v>
      </c>
      <c r="C5201" s="43">
        <v>2006</v>
      </c>
      <c r="D5201" s="42" t="s">
        <v>36</v>
      </c>
      <c r="E5201" s="42" t="s">
        <v>4</v>
      </c>
      <c r="F5201" s="42" t="s">
        <v>12</v>
      </c>
      <c r="G5201" s="43">
        <v>216</v>
      </c>
      <c r="H5201" s="193">
        <v>6.1</v>
      </c>
    </row>
    <row r="5202" spans="1:8" x14ac:dyDescent="0.25">
      <c r="A5202" s="25" t="str">
        <f t="shared" si="83"/>
        <v>Reg2006Pancreas - C25FemaleMāori</v>
      </c>
      <c r="B5202" s="42" t="s">
        <v>2</v>
      </c>
      <c r="C5202" s="43">
        <v>2006</v>
      </c>
      <c r="D5202" s="42" t="s">
        <v>36</v>
      </c>
      <c r="E5202" s="42" t="s">
        <v>4</v>
      </c>
      <c r="F5202" s="42" t="s">
        <v>10</v>
      </c>
      <c r="G5202" s="43">
        <v>23</v>
      </c>
      <c r="H5202" s="193">
        <v>12.8</v>
      </c>
    </row>
    <row r="5203" spans="1:8" x14ac:dyDescent="0.25">
      <c r="A5203" s="25" t="str">
        <f t="shared" si="83"/>
        <v>Reg2006Pancreas - C25FemaleNon-Māori</v>
      </c>
      <c r="B5203" s="42" t="s">
        <v>2</v>
      </c>
      <c r="C5203" s="43">
        <v>2006</v>
      </c>
      <c r="D5203" s="42" t="s">
        <v>36</v>
      </c>
      <c r="E5203" s="42" t="s">
        <v>4</v>
      </c>
      <c r="F5203" s="42" t="s">
        <v>11</v>
      </c>
      <c r="G5203" s="43">
        <v>193</v>
      </c>
      <c r="H5203" s="193">
        <v>5.6</v>
      </c>
    </row>
    <row r="5204" spans="1:8" x14ac:dyDescent="0.25">
      <c r="A5204" s="25" t="str">
        <f t="shared" si="83"/>
        <v>Reg2006Pancreas - C25MaleAllEth</v>
      </c>
      <c r="B5204" s="42" t="s">
        <v>2</v>
      </c>
      <c r="C5204" s="43">
        <v>2006</v>
      </c>
      <c r="D5204" s="42" t="s">
        <v>36</v>
      </c>
      <c r="E5204" s="42" t="s">
        <v>5</v>
      </c>
      <c r="F5204" s="42" t="s">
        <v>12</v>
      </c>
      <c r="G5204" s="43">
        <v>177</v>
      </c>
      <c r="H5204" s="193">
        <v>6.5</v>
      </c>
    </row>
    <row r="5205" spans="1:8" x14ac:dyDescent="0.25">
      <c r="A5205" s="25" t="str">
        <f t="shared" si="83"/>
        <v>Reg2006Pancreas - C25MaleMāori</v>
      </c>
      <c r="B5205" s="42" t="s">
        <v>2</v>
      </c>
      <c r="C5205" s="43">
        <v>2006</v>
      </c>
      <c r="D5205" s="42" t="s">
        <v>36</v>
      </c>
      <c r="E5205" s="42" t="s">
        <v>5</v>
      </c>
      <c r="F5205" s="42" t="s">
        <v>10</v>
      </c>
      <c r="G5205" s="43">
        <v>15</v>
      </c>
      <c r="H5205" s="193">
        <v>11.1</v>
      </c>
    </row>
    <row r="5206" spans="1:8" x14ac:dyDescent="0.25">
      <c r="A5206" s="25" t="str">
        <f t="shared" si="83"/>
        <v>Reg2006Pancreas - C25MaleNon-Māori</v>
      </c>
      <c r="B5206" s="42" t="s">
        <v>2</v>
      </c>
      <c r="C5206" s="43">
        <v>2006</v>
      </c>
      <c r="D5206" s="42" t="s">
        <v>36</v>
      </c>
      <c r="E5206" s="42" t="s">
        <v>5</v>
      </c>
      <c r="F5206" s="42" t="s">
        <v>11</v>
      </c>
      <c r="G5206" s="43">
        <v>162</v>
      </c>
      <c r="H5206" s="193">
        <v>6.3</v>
      </c>
    </row>
    <row r="5207" spans="1:8" x14ac:dyDescent="0.25">
      <c r="A5207" s="25" t="str">
        <f t="shared" si="83"/>
        <v>Reg2006Other digestive organs - C26AllSexAllEth</v>
      </c>
      <c r="B5207" s="42" t="s">
        <v>2</v>
      </c>
      <c r="C5207" s="43">
        <v>2006</v>
      </c>
      <c r="D5207" s="42" t="s">
        <v>256</v>
      </c>
      <c r="E5207" s="42" t="s">
        <v>3</v>
      </c>
      <c r="F5207" s="42" t="s">
        <v>12</v>
      </c>
      <c r="G5207" s="43">
        <v>90</v>
      </c>
      <c r="H5207" s="193">
        <v>1.2</v>
      </c>
    </row>
    <row r="5208" spans="1:8" x14ac:dyDescent="0.25">
      <c r="A5208" s="25" t="str">
        <f t="shared" si="83"/>
        <v>Reg2006Other digestive organs - C26AllSexMāori</v>
      </c>
      <c r="B5208" s="42" t="s">
        <v>2</v>
      </c>
      <c r="C5208" s="43">
        <v>2006</v>
      </c>
      <c r="D5208" s="42" t="s">
        <v>256</v>
      </c>
      <c r="E5208" s="42" t="s">
        <v>3</v>
      </c>
      <c r="F5208" s="42" t="s">
        <v>10</v>
      </c>
      <c r="G5208" s="43">
        <v>5</v>
      </c>
      <c r="H5208" s="193">
        <v>1.3</v>
      </c>
    </row>
    <row r="5209" spans="1:8" x14ac:dyDescent="0.25">
      <c r="A5209" s="25" t="str">
        <f t="shared" si="83"/>
        <v>Reg2006Other digestive organs - C26AllSexNon-Māori</v>
      </c>
      <c r="B5209" s="42" t="s">
        <v>2</v>
      </c>
      <c r="C5209" s="43">
        <v>2006</v>
      </c>
      <c r="D5209" s="42" t="s">
        <v>256</v>
      </c>
      <c r="E5209" s="42" t="s">
        <v>3</v>
      </c>
      <c r="F5209" s="42" t="s">
        <v>11</v>
      </c>
      <c r="G5209" s="43">
        <v>85</v>
      </c>
      <c r="H5209" s="193">
        <v>1.2</v>
      </c>
    </row>
    <row r="5210" spans="1:8" x14ac:dyDescent="0.25">
      <c r="A5210" s="25" t="str">
        <f t="shared" si="83"/>
        <v>Reg2006Other digestive organs - C26FemaleAllEth</v>
      </c>
      <c r="B5210" s="42" t="s">
        <v>2</v>
      </c>
      <c r="C5210" s="43">
        <v>2006</v>
      </c>
      <c r="D5210" s="42" t="s">
        <v>256</v>
      </c>
      <c r="E5210" s="42" t="s">
        <v>4</v>
      </c>
      <c r="F5210" s="42" t="s">
        <v>12</v>
      </c>
      <c r="G5210" s="43">
        <v>56</v>
      </c>
      <c r="H5210" s="193">
        <v>1.3</v>
      </c>
    </row>
    <row r="5211" spans="1:8" x14ac:dyDescent="0.25">
      <c r="A5211" s="25" t="str">
        <f t="shared" si="83"/>
        <v>Reg2006Other digestive organs - C26FemaleMāori</v>
      </c>
      <c r="B5211" s="42" t="s">
        <v>2</v>
      </c>
      <c r="C5211" s="43">
        <v>2006</v>
      </c>
      <c r="D5211" s="42" t="s">
        <v>256</v>
      </c>
      <c r="E5211" s="42" t="s">
        <v>4</v>
      </c>
      <c r="F5211" s="42" t="s">
        <v>10</v>
      </c>
      <c r="G5211" s="43">
        <v>4</v>
      </c>
      <c r="H5211" s="193">
        <v>1.8</v>
      </c>
    </row>
    <row r="5212" spans="1:8" x14ac:dyDescent="0.25">
      <c r="A5212" s="25" t="str">
        <f t="shared" si="83"/>
        <v>Reg2006Other digestive organs - C26FemaleNon-Māori</v>
      </c>
      <c r="B5212" s="42" t="s">
        <v>2</v>
      </c>
      <c r="C5212" s="43">
        <v>2006</v>
      </c>
      <c r="D5212" s="42" t="s">
        <v>256</v>
      </c>
      <c r="E5212" s="42" t="s">
        <v>4</v>
      </c>
      <c r="F5212" s="42" t="s">
        <v>11</v>
      </c>
      <c r="G5212" s="43">
        <v>52</v>
      </c>
      <c r="H5212" s="193">
        <v>1.2</v>
      </c>
    </row>
    <row r="5213" spans="1:8" x14ac:dyDescent="0.25">
      <c r="A5213" s="25" t="str">
        <f t="shared" si="83"/>
        <v>Reg2006Other digestive organs - C26MaleAllEth</v>
      </c>
      <c r="B5213" s="42" t="s">
        <v>2</v>
      </c>
      <c r="C5213" s="43">
        <v>2006</v>
      </c>
      <c r="D5213" s="42" t="s">
        <v>256</v>
      </c>
      <c r="E5213" s="42" t="s">
        <v>5</v>
      </c>
      <c r="F5213" s="42" t="s">
        <v>12</v>
      </c>
      <c r="G5213" s="43">
        <v>34</v>
      </c>
      <c r="H5213" s="193">
        <v>1.2</v>
      </c>
    </row>
    <row r="5214" spans="1:8" x14ac:dyDescent="0.25">
      <c r="A5214" s="25" t="str">
        <f t="shared" si="83"/>
        <v>Reg2006Other digestive organs - C26MaleMāori</v>
      </c>
      <c r="B5214" s="42" t="s">
        <v>2</v>
      </c>
      <c r="C5214" s="43">
        <v>2006</v>
      </c>
      <c r="D5214" s="42" t="s">
        <v>256</v>
      </c>
      <c r="E5214" s="42" t="s">
        <v>5</v>
      </c>
      <c r="F5214" s="42" t="s">
        <v>10</v>
      </c>
      <c r="G5214" s="43">
        <v>1</v>
      </c>
      <c r="H5214" s="193">
        <v>0.8</v>
      </c>
    </row>
    <row r="5215" spans="1:8" x14ac:dyDescent="0.25">
      <c r="A5215" s="25" t="str">
        <f t="shared" si="83"/>
        <v>Reg2006Other digestive organs - C26MaleNon-Māori</v>
      </c>
      <c r="B5215" s="42" t="s">
        <v>2</v>
      </c>
      <c r="C5215" s="43">
        <v>2006</v>
      </c>
      <c r="D5215" s="42" t="s">
        <v>256</v>
      </c>
      <c r="E5215" s="42" t="s">
        <v>5</v>
      </c>
      <c r="F5215" s="42" t="s">
        <v>11</v>
      </c>
      <c r="G5215" s="43">
        <v>33</v>
      </c>
      <c r="H5215" s="193">
        <v>1.2</v>
      </c>
    </row>
    <row r="5216" spans="1:8" x14ac:dyDescent="0.25">
      <c r="A5216" s="25" t="str">
        <f t="shared" si="83"/>
        <v>Reg2006Respiratory and intrathoracic organs - C30-C39AllSexAllEth</v>
      </c>
      <c r="B5216" s="42" t="s">
        <v>2</v>
      </c>
      <c r="C5216" s="43">
        <v>2006</v>
      </c>
      <c r="D5216" s="42" t="s">
        <v>257</v>
      </c>
      <c r="E5216" s="42" t="s">
        <v>3</v>
      </c>
      <c r="F5216" s="42" t="s">
        <v>12</v>
      </c>
      <c r="G5216" s="43">
        <v>1832</v>
      </c>
      <c r="H5216" s="193">
        <v>31.7</v>
      </c>
    </row>
    <row r="5217" spans="1:8" x14ac:dyDescent="0.25">
      <c r="A5217" s="25" t="str">
        <f t="shared" si="83"/>
        <v>Reg2006Respiratory and intrathoracic organs - C30-C39AllSexMāori</v>
      </c>
      <c r="B5217" s="42" t="s">
        <v>2</v>
      </c>
      <c r="C5217" s="43">
        <v>2006</v>
      </c>
      <c r="D5217" s="42" t="s">
        <v>257</v>
      </c>
      <c r="E5217" s="42" t="s">
        <v>3</v>
      </c>
      <c r="F5217" s="42" t="s">
        <v>10</v>
      </c>
      <c r="G5217" s="43">
        <v>335</v>
      </c>
      <c r="H5217" s="193">
        <v>90.3</v>
      </c>
    </row>
    <row r="5218" spans="1:8" x14ac:dyDescent="0.25">
      <c r="A5218" s="25" t="str">
        <f t="shared" si="83"/>
        <v>Reg2006Respiratory and intrathoracic organs - C30-C39AllSexNon-Māori</v>
      </c>
      <c r="B5218" s="42" t="s">
        <v>2</v>
      </c>
      <c r="C5218" s="43">
        <v>2006</v>
      </c>
      <c r="D5218" s="42" t="s">
        <v>257</v>
      </c>
      <c r="E5218" s="42" t="s">
        <v>3</v>
      </c>
      <c r="F5218" s="42" t="s">
        <v>11</v>
      </c>
      <c r="G5218" s="43">
        <v>1497</v>
      </c>
      <c r="H5218" s="193">
        <v>27.3</v>
      </c>
    </row>
    <row r="5219" spans="1:8" x14ac:dyDescent="0.25">
      <c r="A5219" s="25" t="str">
        <f t="shared" si="83"/>
        <v>Reg2006Respiratory and intrathoracic organs - C30-C39FemaleAllEth</v>
      </c>
      <c r="B5219" s="42" t="s">
        <v>2</v>
      </c>
      <c r="C5219" s="43">
        <v>2006</v>
      </c>
      <c r="D5219" s="42" t="s">
        <v>257</v>
      </c>
      <c r="E5219" s="42" t="s">
        <v>4</v>
      </c>
      <c r="F5219" s="42" t="s">
        <v>12</v>
      </c>
      <c r="G5219" s="43">
        <v>800</v>
      </c>
      <c r="H5219" s="193">
        <v>26.3</v>
      </c>
    </row>
    <row r="5220" spans="1:8" x14ac:dyDescent="0.25">
      <c r="A5220" s="25" t="str">
        <f t="shared" si="83"/>
        <v>Reg2006Respiratory and intrathoracic organs - C30-C39FemaleMāori</v>
      </c>
      <c r="B5220" s="42" t="s">
        <v>2</v>
      </c>
      <c r="C5220" s="43">
        <v>2006</v>
      </c>
      <c r="D5220" s="42" t="s">
        <v>257</v>
      </c>
      <c r="E5220" s="42" t="s">
        <v>4</v>
      </c>
      <c r="F5220" s="42" t="s">
        <v>10</v>
      </c>
      <c r="G5220" s="43">
        <v>179</v>
      </c>
      <c r="H5220" s="193">
        <v>89.5</v>
      </c>
    </row>
    <row r="5221" spans="1:8" x14ac:dyDescent="0.25">
      <c r="A5221" s="25" t="str">
        <f t="shared" si="83"/>
        <v>Reg2006Respiratory and intrathoracic organs - C30-C39FemaleNon-Māori</v>
      </c>
      <c r="B5221" s="42" t="s">
        <v>2</v>
      </c>
      <c r="C5221" s="43">
        <v>2006</v>
      </c>
      <c r="D5221" s="42" t="s">
        <v>257</v>
      </c>
      <c r="E5221" s="42" t="s">
        <v>4</v>
      </c>
      <c r="F5221" s="42" t="s">
        <v>11</v>
      </c>
      <c r="G5221" s="43">
        <v>621</v>
      </c>
      <c r="H5221" s="193">
        <v>21.4</v>
      </c>
    </row>
    <row r="5222" spans="1:8" x14ac:dyDescent="0.25">
      <c r="A5222" s="25" t="str">
        <f t="shared" si="83"/>
        <v>Reg2006Respiratory and intrathoracic organs - C30-C39MaleAllEth</v>
      </c>
      <c r="B5222" s="42" t="s">
        <v>2</v>
      </c>
      <c r="C5222" s="43">
        <v>2006</v>
      </c>
      <c r="D5222" s="42" t="s">
        <v>257</v>
      </c>
      <c r="E5222" s="42" t="s">
        <v>5</v>
      </c>
      <c r="F5222" s="42" t="s">
        <v>12</v>
      </c>
      <c r="G5222" s="43">
        <v>1032</v>
      </c>
      <c r="H5222" s="193">
        <v>38.200000000000003</v>
      </c>
    </row>
    <row r="5223" spans="1:8" x14ac:dyDescent="0.25">
      <c r="A5223" s="25" t="str">
        <f t="shared" ref="A5223:A5286" si="84">B5223&amp;C5223&amp;D5223&amp;E5223&amp;F5223</f>
        <v>Reg2006Respiratory and intrathoracic organs - C30-C39MaleMāori</v>
      </c>
      <c r="B5223" s="42" t="s">
        <v>2</v>
      </c>
      <c r="C5223" s="43">
        <v>2006</v>
      </c>
      <c r="D5223" s="42" t="s">
        <v>257</v>
      </c>
      <c r="E5223" s="42" t="s">
        <v>5</v>
      </c>
      <c r="F5223" s="42" t="s">
        <v>10</v>
      </c>
      <c r="G5223" s="43">
        <v>156</v>
      </c>
      <c r="H5223" s="193">
        <v>91.8</v>
      </c>
    </row>
    <row r="5224" spans="1:8" x14ac:dyDescent="0.25">
      <c r="A5224" s="25" t="str">
        <f t="shared" si="84"/>
        <v>Reg2006Respiratory and intrathoracic organs - C30-C39MaleNon-Māori</v>
      </c>
      <c r="B5224" s="42" t="s">
        <v>2</v>
      </c>
      <c r="C5224" s="43">
        <v>2006</v>
      </c>
      <c r="D5224" s="42" t="s">
        <v>257</v>
      </c>
      <c r="E5224" s="42" t="s">
        <v>5</v>
      </c>
      <c r="F5224" s="42" t="s">
        <v>11</v>
      </c>
      <c r="G5224" s="43">
        <v>876</v>
      </c>
      <c r="H5224" s="193">
        <v>34.299999999999997</v>
      </c>
    </row>
    <row r="5225" spans="1:8" x14ac:dyDescent="0.25">
      <c r="A5225" s="25" t="str">
        <f t="shared" si="84"/>
        <v>Reg2006Nasal cavity and middle ear - C30AllSexAllEth</v>
      </c>
      <c r="B5225" s="42" t="s">
        <v>2</v>
      </c>
      <c r="C5225" s="43">
        <v>2006</v>
      </c>
      <c r="D5225" s="42" t="s">
        <v>258</v>
      </c>
      <c r="E5225" s="42" t="s">
        <v>3</v>
      </c>
      <c r="F5225" s="42" t="s">
        <v>12</v>
      </c>
      <c r="G5225" s="43">
        <v>11</v>
      </c>
      <c r="H5225" s="193">
        <v>0.2</v>
      </c>
    </row>
    <row r="5226" spans="1:8" x14ac:dyDescent="0.25">
      <c r="A5226" s="25" t="str">
        <f t="shared" si="84"/>
        <v>Reg2006Nasal cavity and middle ear - C30AllSexMāori</v>
      </c>
      <c r="B5226" s="42" t="s">
        <v>2</v>
      </c>
      <c r="C5226" s="43">
        <v>2006</v>
      </c>
      <c r="D5226" s="42" t="s">
        <v>258</v>
      </c>
      <c r="E5226" s="42" t="s">
        <v>3</v>
      </c>
      <c r="F5226" s="42" t="s">
        <v>10</v>
      </c>
      <c r="G5226" s="43">
        <v>1</v>
      </c>
      <c r="H5226" s="193">
        <v>0.2</v>
      </c>
    </row>
    <row r="5227" spans="1:8" x14ac:dyDescent="0.25">
      <c r="A5227" s="25" t="str">
        <f t="shared" si="84"/>
        <v>Reg2006Nasal cavity and middle ear - C30AllSexNon-Māori</v>
      </c>
      <c r="B5227" s="42" t="s">
        <v>2</v>
      </c>
      <c r="C5227" s="43">
        <v>2006</v>
      </c>
      <c r="D5227" s="42" t="s">
        <v>258</v>
      </c>
      <c r="E5227" s="42" t="s">
        <v>3</v>
      </c>
      <c r="F5227" s="42" t="s">
        <v>11</v>
      </c>
      <c r="G5227" s="43">
        <v>10</v>
      </c>
      <c r="H5227" s="193">
        <v>0.2</v>
      </c>
    </row>
    <row r="5228" spans="1:8" x14ac:dyDescent="0.25">
      <c r="A5228" s="25" t="str">
        <f t="shared" si="84"/>
        <v>Reg2006Nasal cavity and middle ear - C30FemaleAllEth</v>
      </c>
      <c r="B5228" s="42" t="s">
        <v>2</v>
      </c>
      <c r="C5228" s="43">
        <v>2006</v>
      </c>
      <c r="D5228" s="42" t="s">
        <v>258</v>
      </c>
      <c r="E5228" s="42" t="s">
        <v>4</v>
      </c>
      <c r="F5228" s="42" t="s">
        <v>12</v>
      </c>
      <c r="G5228" s="43">
        <v>5</v>
      </c>
      <c r="H5228" s="193">
        <v>0.2</v>
      </c>
    </row>
    <row r="5229" spans="1:8" x14ac:dyDescent="0.25">
      <c r="A5229" s="25" t="str">
        <f t="shared" si="84"/>
        <v>Reg2006Nasal cavity and middle ear - C30FemaleMāori</v>
      </c>
      <c r="B5229" s="42" t="s">
        <v>2</v>
      </c>
      <c r="C5229" s="43">
        <v>2006</v>
      </c>
      <c r="D5229" s="42" t="s">
        <v>258</v>
      </c>
      <c r="E5229" s="42" t="s">
        <v>4</v>
      </c>
      <c r="F5229" s="42" t="s">
        <v>10</v>
      </c>
      <c r="G5229" s="43">
        <v>0</v>
      </c>
      <c r="H5229" s="193">
        <v>0</v>
      </c>
    </row>
    <row r="5230" spans="1:8" x14ac:dyDescent="0.25">
      <c r="A5230" s="25" t="str">
        <f t="shared" si="84"/>
        <v>Reg2006Nasal cavity and middle ear - C30FemaleNon-Māori</v>
      </c>
      <c r="B5230" s="42" t="s">
        <v>2</v>
      </c>
      <c r="C5230" s="43">
        <v>2006</v>
      </c>
      <c r="D5230" s="42" t="s">
        <v>258</v>
      </c>
      <c r="E5230" s="42" t="s">
        <v>4</v>
      </c>
      <c r="F5230" s="42" t="s">
        <v>11</v>
      </c>
      <c r="G5230" s="43">
        <v>5</v>
      </c>
      <c r="H5230" s="193">
        <v>0.2</v>
      </c>
    </row>
    <row r="5231" spans="1:8" x14ac:dyDescent="0.25">
      <c r="A5231" s="25" t="str">
        <f t="shared" si="84"/>
        <v>Reg2006Nasal cavity and middle ear - C30MaleAllEth</v>
      </c>
      <c r="B5231" s="42" t="s">
        <v>2</v>
      </c>
      <c r="C5231" s="43">
        <v>2006</v>
      </c>
      <c r="D5231" s="42" t="s">
        <v>258</v>
      </c>
      <c r="E5231" s="42" t="s">
        <v>5</v>
      </c>
      <c r="F5231" s="42" t="s">
        <v>12</v>
      </c>
      <c r="G5231" s="43">
        <v>6</v>
      </c>
      <c r="H5231" s="193">
        <v>0.3</v>
      </c>
    </row>
    <row r="5232" spans="1:8" x14ac:dyDescent="0.25">
      <c r="A5232" s="25" t="str">
        <f t="shared" si="84"/>
        <v>Reg2006Nasal cavity and middle ear - C30MaleMāori</v>
      </c>
      <c r="B5232" s="42" t="s">
        <v>2</v>
      </c>
      <c r="C5232" s="43">
        <v>2006</v>
      </c>
      <c r="D5232" s="42" t="s">
        <v>258</v>
      </c>
      <c r="E5232" s="42" t="s">
        <v>5</v>
      </c>
      <c r="F5232" s="42" t="s">
        <v>10</v>
      </c>
      <c r="G5232" s="43">
        <v>1</v>
      </c>
      <c r="H5232" s="193">
        <v>0.4</v>
      </c>
    </row>
    <row r="5233" spans="1:8" x14ac:dyDescent="0.25">
      <c r="A5233" s="25" t="str">
        <f t="shared" si="84"/>
        <v>Reg2006Nasal cavity and middle ear - C30MaleNon-Māori</v>
      </c>
      <c r="B5233" s="42" t="s">
        <v>2</v>
      </c>
      <c r="C5233" s="43">
        <v>2006</v>
      </c>
      <c r="D5233" s="42" t="s">
        <v>258</v>
      </c>
      <c r="E5233" s="42" t="s">
        <v>5</v>
      </c>
      <c r="F5233" s="42" t="s">
        <v>11</v>
      </c>
      <c r="G5233" s="43">
        <v>5</v>
      </c>
      <c r="H5233" s="193">
        <v>0.2</v>
      </c>
    </row>
    <row r="5234" spans="1:8" x14ac:dyDescent="0.25">
      <c r="A5234" s="25" t="str">
        <f t="shared" si="84"/>
        <v>Reg2006Accessory sinuses - C31AllSexAllEth</v>
      </c>
      <c r="B5234" s="42" t="s">
        <v>2</v>
      </c>
      <c r="C5234" s="43">
        <v>2006</v>
      </c>
      <c r="D5234" s="42" t="s">
        <v>259</v>
      </c>
      <c r="E5234" s="42" t="s">
        <v>3</v>
      </c>
      <c r="F5234" s="42" t="s">
        <v>12</v>
      </c>
      <c r="G5234" s="43">
        <v>8</v>
      </c>
      <c r="H5234" s="193">
        <v>0.2</v>
      </c>
    </row>
    <row r="5235" spans="1:8" x14ac:dyDescent="0.25">
      <c r="A5235" s="25" t="str">
        <f t="shared" si="84"/>
        <v>Reg2006Accessory sinuses - C31AllSexMāori</v>
      </c>
      <c r="B5235" s="42" t="s">
        <v>2</v>
      </c>
      <c r="C5235" s="43">
        <v>2006</v>
      </c>
      <c r="D5235" s="42" t="s">
        <v>259</v>
      </c>
      <c r="E5235" s="42" t="s">
        <v>3</v>
      </c>
      <c r="F5235" s="42" t="s">
        <v>10</v>
      </c>
      <c r="G5235" s="43">
        <v>1</v>
      </c>
      <c r="H5235" s="193">
        <v>0.2</v>
      </c>
    </row>
    <row r="5236" spans="1:8" x14ac:dyDescent="0.25">
      <c r="A5236" s="25" t="str">
        <f t="shared" si="84"/>
        <v>Reg2006Accessory sinuses - C31AllSexNon-Māori</v>
      </c>
      <c r="B5236" s="42" t="s">
        <v>2</v>
      </c>
      <c r="C5236" s="43">
        <v>2006</v>
      </c>
      <c r="D5236" s="42" t="s">
        <v>259</v>
      </c>
      <c r="E5236" s="42" t="s">
        <v>3</v>
      </c>
      <c r="F5236" s="42" t="s">
        <v>11</v>
      </c>
      <c r="G5236" s="43">
        <v>7</v>
      </c>
      <c r="H5236" s="193">
        <v>0.2</v>
      </c>
    </row>
    <row r="5237" spans="1:8" x14ac:dyDescent="0.25">
      <c r="A5237" s="25" t="str">
        <f t="shared" si="84"/>
        <v>Reg2006Accessory sinuses - C31FemaleAllEth</v>
      </c>
      <c r="B5237" s="42" t="s">
        <v>2</v>
      </c>
      <c r="C5237" s="43">
        <v>2006</v>
      </c>
      <c r="D5237" s="42" t="s">
        <v>259</v>
      </c>
      <c r="E5237" s="42" t="s">
        <v>4</v>
      </c>
      <c r="F5237" s="42" t="s">
        <v>12</v>
      </c>
      <c r="G5237" s="43">
        <v>4</v>
      </c>
      <c r="H5237" s="193">
        <v>0.2</v>
      </c>
    </row>
    <row r="5238" spans="1:8" x14ac:dyDescent="0.25">
      <c r="A5238" s="25" t="str">
        <f t="shared" si="84"/>
        <v>Reg2006Accessory sinuses - C31FemaleMāori</v>
      </c>
      <c r="B5238" s="42" t="s">
        <v>2</v>
      </c>
      <c r="C5238" s="43">
        <v>2006</v>
      </c>
      <c r="D5238" s="42" t="s">
        <v>259</v>
      </c>
      <c r="E5238" s="42" t="s">
        <v>4</v>
      </c>
      <c r="F5238" s="42" t="s">
        <v>10</v>
      </c>
      <c r="G5238" s="43">
        <v>0</v>
      </c>
      <c r="H5238" s="193">
        <v>0</v>
      </c>
    </row>
    <row r="5239" spans="1:8" x14ac:dyDescent="0.25">
      <c r="A5239" s="25" t="str">
        <f t="shared" si="84"/>
        <v>Reg2006Accessory sinuses - C31FemaleNon-Māori</v>
      </c>
      <c r="B5239" s="42" t="s">
        <v>2</v>
      </c>
      <c r="C5239" s="43">
        <v>2006</v>
      </c>
      <c r="D5239" s="42" t="s">
        <v>259</v>
      </c>
      <c r="E5239" s="42" t="s">
        <v>4</v>
      </c>
      <c r="F5239" s="42" t="s">
        <v>11</v>
      </c>
      <c r="G5239" s="43">
        <v>4</v>
      </c>
      <c r="H5239" s="193">
        <v>0.2</v>
      </c>
    </row>
    <row r="5240" spans="1:8" x14ac:dyDescent="0.25">
      <c r="A5240" s="25" t="str">
        <f t="shared" si="84"/>
        <v>Reg2006Accessory sinuses - C31MaleAllEth</v>
      </c>
      <c r="B5240" s="42" t="s">
        <v>2</v>
      </c>
      <c r="C5240" s="43">
        <v>2006</v>
      </c>
      <c r="D5240" s="42" t="s">
        <v>259</v>
      </c>
      <c r="E5240" s="42" t="s">
        <v>5</v>
      </c>
      <c r="F5240" s="42" t="s">
        <v>12</v>
      </c>
      <c r="G5240" s="43">
        <v>4</v>
      </c>
      <c r="H5240" s="193">
        <v>0.2</v>
      </c>
    </row>
    <row r="5241" spans="1:8" x14ac:dyDescent="0.25">
      <c r="A5241" s="25" t="str">
        <f t="shared" si="84"/>
        <v>Reg2006Accessory sinuses - C31MaleMāori</v>
      </c>
      <c r="B5241" s="42" t="s">
        <v>2</v>
      </c>
      <c r="C5241" s="43">
        <v>2006</v>
      </c>
      <c r="D5241" s="42" t="s">
        <v>259</v>
      </c>
      <c r="E5241" s="42" t="s">
        <v>5</v>
      </c>
      <c r="F5241" s="42" t="s">
        <v>10</v>
      </c>
      <c r="G5241" s="43">
        <v>1</v>
      </c>
      <c r="H5241" s="193">
        <v>0.4</v>
      </c>
    </row>
    <row r="5242" spans="1:8" x14ac:dyDescent="0.25">
      <c r="A5242" s="25" t="str">
        <f t="shared" si="84"/>
        <v>Reg2006Accessory sinuses - C31MaleNon-Māori</v>
      </c>
      <c r="B5242" s="42" t="s">
        <v>2</v>
      </c>
      <c r="C5242" s="43">
        <v>2006</v>
      </c>
      <c r="D5242" s="42" t="s">
        <v>259</v>
      </c>
      <c r="E5242" s="42" t="s">
        <v>5</v>
      </c>
      <c r="F5242" s="42" t="s">
        <v>11</v>
      </c>
      <c r="G5242" s="43">
        <v>3</v>
      </c>
      <c r="H5242" s="193">
        <v>0.2</v>
      </c>
    </row>
    <row r="5243" spans="1:8" x14ac:dyDescent="0.25">
      <c r="A5243" s="25" t="str">
        <f t="shared" si="84"/>
        <v>Reg2006Larynx - C32AllSexAllEth</v>
      </c>
      <c r="B5243" s="42" t="s">
        <v>2</v>
      </c>
      <c r="C5243" s="43">
        <v>2006</v>
      </c>
      <c r="D5243" s="42" t="s">
        <v>25</v>
      </c>
      <c r="E5243" s="42" t="s">
        <v>3</v>
      </c>
      <c r="F5243" s="42" t="s">
        <v>12</v>
      </c>
      <c r="G5243" s="43">
        <v>88</v>
      </c>
      <c r="H5243" s="193">
        <v>1.6</v>
      </c>
    </row>
    <row r="5244" spans="1:8" x14ac:dyDescent="0.25">
      <c r="A5244" s="25" t="str">
        <f t="shared" si="84"/>
        <v>Reg2006Larynx - C32AllSexMāori</v>
      </c>
      <c r="B5244" s="42" t="s">
        <v>2</v>
      </c>
      <c r="C5244" s="43">
        <v>2006</v>
      </c>
      <c r="D5244" s="42" t="s">
        <v>25</v>
      </c>
      <c r="E5244" s="42" t="s">
        <v>3</v>
      </c>
      <c r="F5244" s="42" t="s">
        <v>10</v>
      </c>
      <c r="G5244" s="43">
        <v>13</v>
      </c>
      <c r="H5244" s="193">
        <v>3.6</v>
      </c>
    </row>
    <row r="5245" spans="1:8" x14ac:dyDescent="0.25">
      <c r="A5245" s="25" t="str">
        <f t="shared" si="84"/>
        <v>Reg2006Larynx - C32AllSexNon-Māori</v>
      </c>
      <c r="B5245" s="42" t="s">
        <v>2</v>
      </c>
      <c r="C5245" s="43">
        <v>2006</v>
      </c>
      <c r="D5245" s="42" t="s">
        <v>25</v>
      </c>
      <c r="E5245" s="42" t="s">
        <v>3</v>
      </c>
      <c r="F5245" s="42" t="s">
        <v>11</v>
      </c>
      <c r="G5245" s="43">
        <v>75</v>
      </c>
      <c r="H5245" s="193">
        <v>1.4</v>
      </c>
    </row>
    <row r="5246" spans="1:8" x14ac:dyDescent="0.25">
      <c r="A5246" s="25" t="str">
        <f t="shared" si="84"/>
        <v>Reg2006Larynx - C32FemaleAllEth</v>
      </c>
      <c r="B5246" s="42" t="s">
        <v>2</v>
      </c>
      <c r="C5246" s="43">
        <v>2006</v>
      </c>
      <c r="D5246" s="42" t="s">
        <v>25</v>
      </c>
      <c r="E5246" s="42" t="s">
        <v>4</v>
      </c>
      <c r="F5246" s="42" t="s">
        <v>12</v>
      </c>
      <c r="G5246" s="43">
        <v>11</v>
      </c>
      <c r="H5246" s="193">
        <v>0.4</v>
      </c>
    </row>
    <row r="5247" spans="1:8" x14ac:dyDescent="0.25">
      <c r="A5247" s="25" t="str">
        <f t="shared" si="84"/>
        <v>Reg2006Larynx - C32FemaleMāori</v>
      </c>
      <c r="B5247" s="42" t="s">
        <v>2</v>
      </c>
      <c r="C5247" s="43">
        <v>2006</v>
      </c>
      <c r="D5247" s="42" t="s">
        <v>25</v>
      </c>
      <c r="E5247" s="42" t="s">
        <v>4</v>
      </c>
      <c r="F5247" s="42" t="s">
        <v>10</v>
      </c>
      <c r="G5247" s="43">
        <v>5</v>
      </c>
      <c r="H5247" s="193">
        <v>2.5</v>
      </c>
    </row>
    <row r="5248" spans="1:8" x14ac:dyDescent="0.25">
      <c r="A5248" s="25" t="str">
        <f t="shared" si="84"/>
        <v>Reg2006Larynx - C32FemaleNon-Māori</v>
      </c>
      <c r="B5248" s="42" t="s">
        <v>2</v>
      </c>
      <c r="C5248" s="43">
        <v>2006</v>
      </c>
      <c r="D5248" s="42" t="s">
        <v>25</v>
      </c>
      <c r="E5248" s="42" t="s">
        <v>4</v>
      </c>
      <c r="F5248" s="42" t="s">
        <v>11</v>
      </c>
      <c r="G5248" s="43">
        <v>6</v>
      </c>
      <c r="H5248" s="193">
        <v>0.2</v>
      </c>
    </row>
    <row r="5249" spans="1:8" x14ac:dyDescent="0.25">
      <c r="A5249" s="25" t="str">
        <f t="shared" si="84"/>
        <v>Reg2006Larynx - C32MaleAllEth</v>
      </c>
      <c r="B5249" s="42" t="s">
        <v>2</v>
      </c>
      <c r="C5249" s="43">
        <v>2006</v>
      </c>
      <c r="D5249" s="42" t="s">
        <v>25</v>
      </c>
      <c r="E5249" s="42" t="s">
        <v>5</v>
      </c>
      <c r="F5249" s="42" t="s">
        <v>12</v>
      </c>
      <c r="G5249" s="43">
        <v>77</v>
      </c>
      <c r="H5249" s="193">
        <v>2.9</v>
      </c>
    </row>
    <row r="5250" spans="1:8" x14ac:dyDescent="0.25">
      <c r="A5250" s="25" t="str">
        <f t="shared" si="84"/>
        <v>Reg2006Larynx - C32MaleMāori</v>
      </c>
      <c r="B5250" s="42" t="s">
        <v>2</v>
      </c>
      <c r="C5250" s="43">
        <v>2006</v>
      </c>
      <c r="D5250" s="42" t="s">
        <v>25</v>
      </c>
      <c r="E5250" s="42" t="s">
        <v>5</v>
      </c>
      <c r="F5250" s="42" t="s">
        <v>10</v>
      </c>
      <c r="G5250" s="43">
        <v>8</v>
      </c>
      <c r="H5250" s="193">
        <v>4.9000000000000004</v>
      </c>
    </row>
    <row r="5251" spans="1:8" x14ac:dyDescent="0.25">
      <c r="A5251" s="25" t="str">
        <f t="shared" si="84"/>
        <v>Reg2006Larynx - C32MaleNon-Māori</v>
      </c>
      <c r="B5251" s="42" t="s">
        <v>2</v>
      </c>
      <c r="C5251" s="43">
        <v>2006</v>
      </c>
      <c r="D5251" s="42" t="s">
        <v>25</v>
      </c>
      <c r="E5251" s="42" t="s">
        <v>5</v>
      </c>
      <c r="F5251" s="42" t="s">
        <v>11</v>
      </c>
      <c r="G5251" s="43">
        <v>69</v>
      </c>
      <c r="H5251" s="193">
        <v>2.8</v>
      </c>
    </row>
    <row r="5252" spans="1:8" x14ac:dyDescent="0.25">
      <c r="A5252" s="25" t="str">
        <f t="shared" si="84"/>
        <v>Reg2006Lung - C33-C34AllSexAllEth</v>
      </c>
      <c r="B5252" s="42" t="s">
        <v>2</v>
      </c>
      <c r="C5252" s="43">
        <v>2006</v>
      </c>
      <c r="D5252" s="42" t="s">
        <v>47</v>
      </c>
      <c r="E5252" s="42" t="s">
        <v>3</v>
      </c>
      <c r="F5252" s="42" t="s">
        <v>12</v>
      </c>
      <c r="G5252" s="43">
        <v>1706</v>
      </c>
      <c r="H5252" s="193">
        <v>29.3</v>
      </c>
    </row>
    <row r="5253" spans="1:8" x14ac:dyDescent="0.25">
      <c r="A5253" s="25" t="str">
        <f t="shared" si="84"/>
        <v>Reg2006Lung - C33-C34AllSexMāori</v>
      </c>
      <c r="B5253" s="42" t="s">
        <v>2</v>
      </c>
      <c r="C5253" s="43">
        <v>2006</v>
      </c>
      <c r="D5253" s="42" t="s">
        <v>47</v>
      </c>
      <c r="E5253" s="42" t="s">
        <v>3</v>
      </c>
      <c r="F5253" s="42" t="s">
        <v>10</v>
      </c>
      <c r="G5253" s="43">
        <v>317</v>
      </c>
      <c r="H5253" s="193">
        <v>85.6</v>
      </c>
    </row>
    <row r="5254" spans="1:8" x14ac:dyDescent="0.25">
      <c r="A5254" s="25" t="str">
        <f t="shared" si="84"/>
        <v>Reg2006Lung - C33-C34AllSexNon-Māori</v>
      </c>
      <c r="B5254" s="42" t="s">
        <v>2</v>
      </c>
      <c r="C5254" s="43">
        <v>2006</v>
      </c>
      <c r="D5254" s="42" t="s">
        <v>47</v>
      </c>
      <c r="E5254" s="42" t="s">
        <v>3</v>
      </c>
      <c r="F5254" s="42" t="s">
        <v>11</v>
      </c>
      <c r="G5254" s="43">
        <v>1389</v>
      </c>
      <c r="H5254" s="193">
        <v>25.1</v>
      </c>
    </row>
    <row r="5255" spans="1:8" x14ac:dyDescent="0.25">
      <c r="A5255" s="25" t="str">
        <f t="shared" si="84"/>
        <v>Reg2006Lung - C33-C34FemaleAllEth</v>
      </c>
      <c r="B5255" s="42" t="s">
        <v>2</v>
      </c>
      <c r="C5255" s="43">
        <v>2006</v>
      </c>
      <c r="D5255" s="42" t="s">
        <v>47</v>
      </c>
      <c r="E5255" s="42" t="s">
        <v>4</v>
      </c>
      <c r="F5255" s="42" t="s">
        <v>12</v>
      </c>
      <c r="G5255" s="43">
        <v>772</v>
      </c>
      <c r="H5255" s="193">
        <v>25.3</v>
      </c>
    </row>
    <row r="5256" spans="1:8" x14ac:dyDescent="0.25">
      <c r="A5256" s="25" t="str">
        <f t="shared" si="84"/>
        <v>Reg2006Lung - C33-C34FemaleMāori</v>
      </c>
      <c r="B5256" s="42" t="s">
        <v>2</v>
      </c>
      <c r="C5256" s="43">
        <v>2006</v>
      </c>
      <c r="D5256" s="42" t="s">
        <v>47</v>
      </c>
      <c r="E5256" s="42" t="s">
        <v>4</v>
      </c>
      <c r="F5256" s="42" t="s">
        <v>10</v>
      </c>
      <c r="G5256" s="43">
        <v>173</v>
      </c>
      <c r="H5256" s="193">
        <v>86.4</v>
      </c>
    </row>
    <row r="5257" spans="1:8" x14ac:dyDescent="0.25">
      <c r="A5257" s="25" t="str">
        <f t="shared" si="84"/>
        <v>Reg2006Lung - C33-C34FemaleNon-Māori</v>
      </c>
      <c r="B5257" s="42" t="s">
        <v>2</v>
      </c>
      <c r="C5257" s="43">
        <v>2006</v>
      </c>
      <c r="D5257" s="42" t="s">
        <v>47</v>
      </c>
      <c r="E5257" s="42" t="s">
        <v>4</v>
      </c>
      <c r="F5257" s="42" t="s">
        <v>11</v>
      </c>
      <c r="G5257" s="43">
        <v>599</v>
      </c>
      <c r="H5257" s="193">
        <v>20.5</v>
      </c>
    </row>
    <row r="5258" spans="1:8" x14ac:dyDescent="0.25">
      <c r="A5258" s="25" t="str">
        <f t="shared" si="84"/>
        <v>Reg2006Lung - C33-C34MaleAllEth</v>
      </c>
      <c r="B5258" s="42" t="s">
        <v>2</v>
      </c>
      <c r="C5258" s="43">
        <v>2006</v>
      </c>
      <c r="D5258" s="42" t="s">
        <v>47</v>
      </c>
      <c r="E5258" s="42" t="s">
        <v>5</v>
      </c>
      <c r="F5258" s="42" t="s">
        <v>12</v>
      </c>
      <c r="G5258" s="43">
        <v>934</v>
      </c>
      <c r="H5258" s="193">
        <v>34.4</v>
      </c>
    </row>
    <row r="5259" spans="1:8" x14ac:dyDescent="0.25">
      <c r="A5259" s="25" t="str">
        <f t="shared" si="84"/>
        <v>Reg2006Lung - C33-C34MaleMāori</v>
      </c>
      <c r="B5259" s="42" t="s">
        <v>2</v>
      </c>
      <c r="C5259" s="43">
        <v>2006</v>
      </c>
      <c r="D5259" s="42" t="s">
        <v>47</v>
      </c>
      <c r="E5259" s="42" t="s">
        <v>5</v>
      </c>
      <c r="F5259" s="42" t="s">
        <v>10</v>
      </c>
      <c r="G5259" s="43">
        <v>144</v>
      </c>
      <c r="H5259" s="193">
        <v>85.3</v>
      </c>
    </row>
    <row r="5260" spans="1:8" x14ac:dyDescent="0.25">
      <c r="A5260" s="25" t="str">
        <f t="shared" si="84"/>
        <v>Reg2006Lung - C33-C34MaleNon-Māori</v>
      </c>
      <c r="B5260" s="42" t="s">
        <v>2</v>
      </c>
      <c r="C5260" s="43">
        <v>2006</v>
      </c>
      <c r="D5260" s="42" t="s">
        <v>47</v>
      </c>
      <c r="E5260" s="42" t="s">
        <v>5</v>
      </c>
      <c r="F5260" s="42" t="s">
        <v>11</v>
      </c>
      <c r="G5260" s="43">
        <v>790</v>
      </c>
      <c r="H5260" s="193">
        <v>30.7</v>
      </c>
    </row>
    <row r="5261" spans="1:8" x14ac:dyDescent="0.25">
      <c r="A5261" s="25" t="str">
        <f t="shared" si="84"/>
        <v>Reg2006Thymus - C37AllSexAllEth</v>
      </c>
      <c r="B5261" s="42" t="s">
        <v>2</v>
      </c>
      <c r="C5261" s="43">
        <v>2006</v>
      </c>
      <c r="D5261" s="42" t="s">
        <v>41</v>
      </c>
      <c r="E5261" s="42" t="s">
        <v>3</v>
      </c>
      <c r="F5261" s="42" t="s">
        <v>12</v>
      </c>
      <c r="G5261" s="43">
        <v>13</v>
      </c>
      <c r="H5261" s="193">
        <v>0.3</v>
      </c>
    </row>
    <row r="5262" spans="1:8" x14ac:dyDescent="0.25">
      <c r="A5262" s="25" t="str">
        <f t="shared" si="84"/>
        <v>Reg2006Thymus - C37AllSexMāori</v>
      </c>
      <c r="B5262" s="42" t="s">
        <v>2</v>
      </c>
      <c r="C5262" s="43">
        <v>2006</v>
      </c>
      <c r="D5262" s="42" t="s">
        <v>41</v>
      </c>
      <c r="E5262" s="42" t="s">
        <v>3</v>
      </c>
      <c r="F5262" s="42" t="s">
        <v>10</v>
      </c>
      <c r="G5262" s="43">
        <v>2</v>
      </c>
      <c r="H5262" s="193">
        <v>0.6</v>
      </c>
    </row>
    <row r="5263" spans="1:8" x14ac:dyDescent="0.25">
      <c r="A5263" s="25" t="str">
        <f t="shared" si="84"/>
        <v>Reg2006Thymus - C37AllSexNon-Māori</v>
      </c>
      <c r="B5263" s="42" t="s">
        <v>2</v>
      </c>
      <c r="C5263" s="43">
        <v>2006</v>
      </c>
      <c r="D5263" s="42" t="s">
        <v>41</v>
      </c>
      <c r="E5263" s="42" t="s">
        <v>3</v>
      </c>
      <c r="F5263" s="42" t="s">
        <v>11</v>
      </c>
      <c r="G5263" s="43">
        <v>11</v>
      </c>
      <c r="H5263" s="193">
        <v>0.3</v>
      </c>
    </row>
    <row r="5264" spans="1:8" x14ac:dyDescent="0.25">
      <c r="A5264" s="25" t="str">
        <f t="shared" si="84"/>
        <v>Reg2006Thymus - C37FemaleAllEth</v>
      </c>
      <c r="B5264" s="42" t="s">
        <v>2</v>
      </c>
      <c r="C5264" s="43">
        <v>2006</v>
      </c>
      <c r="D5264" s="42" t="s">
        <v>41</v>
      </c>
      <c r="E5264" s="42" t="s">
        <v>4</v>
      </c>
      <c r="F5264" s="42" t="s">
        <v>12</v>
      </c>
      <c r="G5264" s="43">
        <v>5</v>
      </c>
      <c r="H5264" s="193">
        <v>0.2</v>
      </c>
    </row>
    <row r="5265" spans="1:8" x14ac:dyDescent="0.25">
      <c r="A5265" s="25" t="str">
        <f t="shared" si="84"/>
        <v>Reg2006Thymus - C37FemaleMāori</v>
      </c>
      <c r="B5265" s="42" t="s">
        <v>2</v>
      </c>
      <c r="C5265" s="43">
        <v>2006</v>
      </c>
      <c r="D5265" s="42" t="s">
        <v>41</v>
      </c>
      <c r="E5265" s="42" t="s">
        <v>4</v>
      </c>
      <c r="F5265" s="42" t="s">
        <v>10</v>
      </c>
      <c r="G5265" s="43">
        <v>1</v>
      </c>
      <c r="H5265" s="193">
        <v>0.6</v>
      </c>
    </row>
    <row r="5266" spans="1:8" x14ac:dyDescent="0.25">
      <c r="A5266" s="25" t="str">
        <f t="shared" si="84"/>
        <v>Reg2006Thymus - C37FemaleNon-Māori</v>
      </c>
      <c r="B5266" s="42" t="s">
        <v>2</v>
      </c>
      <c r="C5266" s="43">
        <v>2006</v>
      </c>
      <c r="D5266" s="42" t="s">
        <v>41</v>
      </c>
      <c r="E5266" s="42" t="s">
        <v>4</v>
      </c>
      <c r="F5266" s="42" t="s">
        <v>11</v>
      </c>
      <c r="G5266" s="43">
        <v>4</v>
      </c>
      <c r="H5266" s="193">
        <v>0.2</v>
      </c>
    </row>
    <row r="5267" spans="1:8" x14ac:dyDescent="0.25">
      <c r="A5267" s="25" t="str">
        <f t="shared" si="84"/>
        <v>Reg2006Thymus - C37MaleAllEth</v>
      </c>
      <c r="B5267" s="42" t="s">
        <v>2</v>
      </c>
      <c r="C5267" s="43">
        <v>2006</v>
      </c>
      <c r="D5267" s="42" t="s">
        <v>41</v>
      </c>
      <c r="E5267" s="42" t="s">
        <v>5</v>
      </c>
      <c r="F5267" s="42" t="s">
        <v>12</v>
      </c>
      <c r="G5267" s="43">
        <v>8</v>
      </c>
      <c r="H5267" s="193">
        <v>0.4</v>
      </c>
    </row>
    <row r="5268" spans="1:8" x14ac:dyDescent="0.25">
      <c r="A5268" s="25" t="str">
        <f t="shared" si="84"/>
        <v>Reg2006Thymus - C37MaleMāori</v>
      </c>
      <c r="B5268" s="42" t="s">
        <v>2</v>
      </c>
      <c r="C5268" s="43">
        <v>2006</v>
      </c>
      <c r="D5268" s="42" t="s">
        <v>41</v>
      </c>
      <c r="E5268" s="42" t="s">
        <v>5</v>
      </c>
      <c r="F5268" s="42" t="s">
        <v>10</v>
      </c>
      <c r="G5268" s="43">
        <v>1</v>
      </c>
      <c r="H5268" s="193">
        <v>0.5</v>
      </c>
    </row>
    <row r="5269" spans="1:8" x14ac:dyDescent="0.25">
      <c r="A5269" s="25" t="str">
        <f t="shared" si="84"/>
        <v>Reg2006Thymus - C37MaleNon-Māori</v>
      </c>
      <c r="B5269" s="42" t="s">
        <v>2</v>
      </c>
      <c r="C5269" s="43">
        <v>2006</v>
      </c>
      <c r="D5269" s="42" t="s">
        <v>41</v>
      </c>
      <c r="E5269" s="42" t="s">
        <v>5</v>
      </c>
      <c r="F5269" s="42" t="s">
        <v>11</v>
      </c>
      <c r="G5269" s="43">
        <v>7</v>
      </c>
      <c r="H5269" s="193">
        <v>0.4</v>
      </c>
    </row>
    <row r="5270" spans="1:8" x14ac:dyDescent="0.25">
      <c r="A5270" s="25" t="str">
        <f t="shared" si="84"/>
        <v>Reg2006Heart, mediastinum and pleura - C38AllSexAllEth</v>
      </c>
      <c r="B5270" s="42" t="s">
        <v>2</v>
      </c>
      <c r="C5270" s="43">
        <v>2006</v>
      </c>
      <c r="D5270" s="42" t="s">
        <v>260</v>
      </c>
      <c r="E5270" s="42" t="s">
        <v>3</v>
      </c>
      <c r="F5270" s="42" t="s">
        <v>12</v>
      </c>
      <c r="G5270" s="43">
        <v>6</v>
      </c>
      <c r="H5270" s="193">
        <v>0.1</v>
      </c>
    </row>
    <row r="5271" spans="1:8" x14ac:dyDescent="0.25">
      <c r="A5271" s="25" t="str">
        <f t="shared" si="84"/>
        <v>Reg2006Heart, mediastinum and pleura - C38AllSexMāori</v>
      </c>
      <c r="B5271" s="42" t="s">
        <v>2</v>
      </c>
      <c r="C5271" s="43">
        <v>2006</v>
      </c>
      <c r="D5271" s="42" t="s">
        <v>260</v>
      </c>
      <c r="E5271" s="42" t="s">
        <v>3</v>
      </c>
      <c r="F5271" s="42" t="s">
        <v>10</v>
      </c>
      <c r="G5271" s="43">
        <v>1</v>
      </c>
      <c r="H5271" s="193">
        <v>0.2</v>
      </c>
    </row>
    <row r="5272" spans="1:8" x14ac:dyDescent="0.25">
      <c r="A5272" s="25" t="str">
        <f t="shared" si="84"/>
        <v>Reg2006Heart, mediastinum and pleura - C38AllSexNon-Māori</v>
      </c>
      <c r="B5272" s="42" t="s">
        <v>2</v>
      </c>
      <c r="C5272" s="43">
        <v>2006</v>
      </c>
      <c r="D5272" s="42" t="s">
        <v>260</v>
      </c>
      <c r="E5272" s="42" t="s">
        <v>3</v>
      </c>
      <c r="F5272" s="42" t="s">
        <v>11</v>
      </c>
      <c r="G5272" s="43">
        <v>5</v>
      </c>
      <c r="H5272" s="193">
        <v>0.1</v>
      </c>
    </row>
    <row r="5273" spans="1:8" x14ac:dyDescent="0.25">
      <c r="A5273" s="25" t="str">
        <f t="shared" si="84"/>
        <v>Reg2006Heart, mediastinum and pleura - C38FemaleAllEth</v>
      </c>
      <c r="B5273" s="42" t="s">
        <v>2</v>
      </c>
      <c r="C5273" s="43">
        <v>2006</v>
      </c>
      <c r="D5273" s="42" t="s">
        <v>260</v>
      </c>
      <c r="E5273" s="42" t="s">
        <v>4</v>
      </c>
      <c r="F5273" s="42" t="s">
        <v>12</v>
      </c>
      <c r="G5273" s="43">
        <v>3</v>
      </c>
      <c r="H5273" s="193">
        <v>0.1</v>
      </c>
    </row>
    <row r="5274" spans="1:8" x14ac:dyDescent="0.25">
      <c r="A5274" s="25" t="str">
        <f t="shared" si="84"/>
        <v>Reg2006Heart, mediastinum and pleura - C38FemaleMāori</v>
      </c>
      <c r="B5274" s="42" t="s">
        <v>2</v>
      </c>
      <c r="C5274" s="43">
        <v>2006</v>
      </c>
      <c r="D5274" s="42" t="s">
        <v>260</v>
      </c>
      <c r="E5274" s="42" t="s">
        <v>4</v>
      </c>
      <c r="F5274" s="42" t="s">
        <v>10</v>
      </c>
      <c r="G5274" s="43">
        <v>0</v>
      </c>
      <c r="H5274" s="193">
        <v>0</v>
      </c>
    </row>
    <row r="5275" spans="1:8" x14ac:dyDescent="0.25">
      <c r="A5275" s="25" t="str">
        <f t="shared" si="84"/>
        <v>Reg2006Heart, mediastinum and pleura - C38FemaleNon-Māori</v>
      </c>
      <c r="B5275" s="42" t="s">
        <v>2</v>
      </c>
      <c r="C5275" s="43">
        <v>2006</v>
      </c>
      <c r="D5275" s="42" t="s">
        <v>260</v>
      </c>
      <c r="E5275" s="42" t="s">
        <v>4</v>
      </c>
      <c r="F5275" s="42" t="s">
        <v>11</v>
      </c>
      <c r="G5275" s="43">
        <v>3</v>
      </c>
      <c r="H5275" s="193">
        <v>0.1</v>
      </c>
    </row>
    <row r="5276" spans="1:8" x14ac:dyDescent="0.25">
      <c r="A5276" s="25" t="str">
        <f t="shared" si="84"/>
        <v>Reg2006Heart, mediastinum and pleura - C38MaleAllEth</v>
      </c>
      <c r="B5276" s="42" t="s">
        <v>2</v>
      </c>
      <c r="C5276" s="43">
        <v>2006</v>
      </c>
      <c r="D5276" s="42" t="s">
        <v>260</v>
      </c>
      <c r="E5276" s="42" t="s">
        <v>5</v>
      </c>
      <c r="F5276" s="42" t="s">
        <v>12</v>
      </c>
      <c r="G5276" s="43">
        <v>3</v>
      </c>
      <c r="H5276" s="193">
        <v>0.1</v>
      </c>
    </row>
    <row r="5277" spans="1:8" x14ac:dyDescent="0.25">
      <c r="A5277" s="25" t="str">
        <f t="shared" si="84"/>
        <v>Reg2006Heart, mediastinum and pleura - C38MaleMāori</v>
      </c>
      <c r="B5277" s="42" t="s">
        <v>2</v>
      </c>
      <c r="C5277" s="43">
        <v>2006</v>
      </c>
      <c r="D5277" s="42" t="s">
        <v>260</v>
      </c>
      <c r="E5277" s="42" t="s">
        <v>5</v>
      </c>
      <c r="F5277" s="42" t="s">
        <v>10</v>
      </c>
      <c r="G5277" s="43">
        <v>1</v>
      </c>
      <c r="H5277" s="193">
        <v>0.3</v>
      </c>
    </row>
    <row r="5278" spans="1:8" x14ac:dyDescent="0.25">
      <c r="A5278" s="25" t="str">
        <f t="shared" si="84"/>
        <v>Reg2006Heart, mediastinum and pleura - C38MaleNon-Māori</v>
      </c>
      <c r="B5278" s="42" t="s">
        <v>2</v>
      </c>
      <c r="C5278" s="43">
        <v>2006</v>
      </c>
      <c r="D5278" s="42" t="s">
        <v>260</v>
      </c>
      <c r="E5278" s="42" t="s">
        <v>5</v>
      </c>
      <c r="F5278" s="42" t="s">
        <v>11</v>
      </c>
      <c r="G5278" s="43">
        <v>2</v>
      </c>
      <c r="H5278" s="193">
        <v>0.1</v>
      </c>
    </row>
    <row r="5279" spans="1:8" x14ac:dyDescent="0.25">
      <c r="A5279" s="25" t="str">
        <f t="shared" si="84"/>
        <v>Reg2006Other respiratory and intrathoracic organs - C39AllSexAllEth</v>
      </c>
      <c r="B5279" s="42" t="s">
        <v>2</v>
      </c>
      <c r="C5279" s="43">
        <v>2006</v>
      </c>
      <c r="D5279" s="42" t="s">
        <v>261</v>
      </c>
      <c r="E5279" s="42" t="s">
        <v>3</v>
      </c>
      <c r="F5279" s="42" t="s">
        <v>12</v>
      </c>
      <c r="G5279" s="43">
        <v>0</v>
      </c>
      <c r="H5279" s="193">
        <v>0</v>
      </c>
    </row>
    <row r="5280" spans="1:8" x14ac:dyDescent="0.25">
      <c r="A5280" s="25" t="str">
        <f t="shared" si="84"/>
        <v>Reg2006Other respiratory and intrathoracic organs - C39AllSexMāori</v>
      </c>
      <c r="B5280" s="42" t="s">
        <v>2</v>
      </c>
      <c r="C5280" s="43">
        <v>2006</v>
      </c>
      <c r="D5280" s="42" t="s">
        <v>261</v>
      </c>
      <c r="E5280" s="42" t="s">
        <v>3</v>
      </c>
      <c r="F5280" s="42" t="s">
        <v>10</v>
      </c>
      <c r="G5280" s="43">
        <v>0</v>
      </c>
      <c r="H5280" s="193">
        <v>0</v>
      </c>
    </row>
    <row r="5281" spans="1:8" x14ac:dyDescent="0.25">
      <c r="A5281" s="25" t="str">
        <f t="shared" si="84"/>
        <v>Reg2006Other respiratory and intrathoracic organs - C39AllSexNon-Māori</v>
      </c>
      <c r="B5281" s="42" t="s">
        <v>2</v>
      </c>
      <c r="C5281" s="43">
        <v>2006</v>
      </c>
      <c r="D5281" s="42" t="s">
        <v>261</v>
      </c>
      <c r="E5281" s="42" t="s">
        <v>3</v>
      </c>
      <c r="F5281" s="42" t="s">
        <v>11</v>
      </c>
      <c r="G5281" s="43">
        <v>0</v>
      </c>
      <c r="H5281" s="193">
        <v>0</v>
      </c>
    </row>
    <row r="5282" spans="1:8" x14ac:dyDescent="0.25">
      <c r="A5282" s="25" t="str">
        <f t="shared" si="84"/>
        <v>Reg2006Other respiratory and intrathoracic organs - C39FemaleAllEth</v>
      </c>
      <c r="B5282" s="42" t="s">
        <v>2</v>
      </c>
      <c r="C5282" s="43">
        <v>2006</v>
      </c>
      <c r="D5282" s="42" t="s">
        <v>261</v>
      </c>
      <c r="E5282" s="42" t="s">
        <v>4</v>
      </c>
      <c r="F5282" s="42" t="s">
        <v>12</v>
      </c>
      <c r="G5282" s="43">
        <v>0</v>
      </c>
      <c r="H5282" s="193">
        <v>0</v>
      </c>
    </row>
    <row r="5283" spans="1:8" x14ac:dyDescent="0.25">
      <c r="A5283" s="25" t="str">
        <f t="shared" si="84"/>
        <v>Reg2006Other respiratory and intrathoracic organs - C39FemaleMāori</v>
      </c>
      <c r="B5283" s="42" t="s">
        <v>2</v>
      </c>
      <c r="C5283" s="43">
        <v>2006</v>
      </c>
      <c r="D5283" s="42" t="s">
        <v>261</v>
      </c>
      <c r="E5283" s="42" t="s">
        <v>4</v>
      </c>
      <c r="F5283" s="42" t="s">
        <v>10</v>
      </c>
      <c r="G5283" s="43">
        <v>0</v>
      </c>
      <c r="H5283" s="193">
        <v>0</v>
      </c>
    </row>
    <row r="5284" spans="1:8" x14ac:dyDescent="0.25">
      <c r="A5284" s="25" t="str">
        <f t="shared" si="84"/>
        <v>Reg2006Other respiratory and intrathoracic organs - C39FemaleNon-Māori</v>
      </c>
      <c r="B5284" s="42" t="s">
        <v>2</v>
      </c>
      <c r="C5284" s="43">
        <v>2006</v>
      </c>
      <c r="D5284" s="42" t="s">
        <v>261</v>
      </c>
      <c r="E5284" s="42" t="s">
        <v>4</v>
      </c>
      <c r="F5284" s="42" t="s">
        <v>11</v>
      </c>
      <c r="G5284" s="43">
        <v>0</v>
      </c>
      <c r="H5284" s="193">
        <v>0</v>
      </c>
    </row>
    <row r="5285" spans="1:8" x14ac:dyDescent="0.25">
      <c r="A5285" s="25" t="str">
        <f t="shared" si="84"/>
        <v>Reg2006Other respiratory and intrathoracic organs - C39MaleAllEth</v>
      </c>
      <c r="B5285" s="42" t="s">
        <v>2</v>
      </c>
      <c r="C5285" s="43">
        <v>2006</v>
      </c>
      <c r="D5285" s="42" t="s">
        <v>261</v>
      </c>
      <c r="E5285" s="42" t="s">
        <v>5</v>
      </c>
      <c r="F5285" s="42" t="s">
        <v>12</v>
      </c>
      <c r="G5285" s="43">
        <v>0</v>
      </c>
      <c r="H5285" s="193">
        <v>0</v>
      </c>
    </row>
    <row r="5286" spans="1:8" x14ac:dyDescent="0.25">
      <c r="A5286" s="25" t="str">
        <f t="shared" si="84"/>
        <v>Reg2006Other respiratory and intrathoracic organs - C39MaleMāori</v>
      </c>
      <c r="B5286" s="42" t="s">
        <v>2</v>
      </c>
      <c r="C5286" s="43">
        <v>2006</v>
      </c>
      <c r="D5286" s="42" t="s">
        <v>261</v>
      </c>
      <c r="E5286" s="42" t="s">
        <v>5</v>
      </c>
      <c r="F5286" s="42" t="s">
        <v>10</v>
      </c>
      <c r="G5286" s="43">
        <v>0</v>
      </c>
      <c r="H5286" s="193">
        <v>0</v>
      </c>
    </row>
    <row r="5287" spans="1:8" x14ac:dyDescent="0.25">
      <c r="A5287" s="25" t="str">
        <f t="shared" ref="A5287:A5350" si="85">B5287&amp;C5287&amp;D5287&amp;E5287&amp;F5287</f>
        <v>Reg2006Other respiratory and intrathoracic organs - C39MaleNon-Māori</v>
      </c>
      <c r="B5287" s="42" t="s">
        <v>2</v>
      </c>
      <c r="C5287" s="43">
        <v>2006</v>
      </c>
      <c r="D5287" s="42" t="s">
        <v>261</v>
      </c>
      <c r="E5287" s="42" t="s">
        <v>5</v>
      </c>
      <c r="F5287" s="42" t="s">
        <v>11</v>
      </c>
      <c r="G5287" s="43">
        <v>0</v>
      </c>
      <c r="H5287" s="193">
        <v>0</v>
      </c>
    </row>
    <row r="5288" spans="1:8" x14ac:dyDescent="0.25">
      <c r="A5288" s="25" t="str">
        <f t="shared" si="85"/>
        <v>Reg2006Bone and articular cartilage - C40-C41AllSexAllEth</v>
      </c>
      <c r="B5288" s="42" t="s">
        <v>2</v>
      </c>
      <c r="C5288" s="43">
        <v>2006</v>
      </c>
      <c r="D5288" s="42" t="s">
        <v>262</v>
      </c>
      <c r="E5288" s="42" t="s">
        <v>3</v>
      </c>
      <c r="F5288" s="42" t="s">
        <v>12</v>
      </c>
      <c r="G5288" s="43">
        <v>36</v>
      </c>
      <c r="H5288" s="193">
        <v>0.8</v>
      </c>
    </row>
    <row r="5289" spans="1:8" x14ac:dyDescent="0.25">
      <c r="A5289" s="25" t="str">
        <f t="shared" si="85"/>
        <v>Reg2006Bone and articular cartilage - C40-C41AllSexMāori</v>
      </c>
      <c r="B5289" s="42" t="s">
        <v>2</v>
      </c>
      <c r="C5289" s="43">
        <v>2006</v>
      </c>
      <c r="D5289" s="42" t="s">
        <v>262</v>
      </c>
      <c r="E5289" s="42" t="s">
        <v>3</v>
      </c>
      <c r="F5289" s="42" t="s">
        <v>10</v>
      </c>
      <c r="G5289" s="43">
        <v>7</v>
      </c>
      <c r="H5289" s="193">
        <v>1.2</v>
      </c>
    </row>
    <row r="5290" spans="1:8" x14ac:dyDescent="0.25">
      <c r="A5290" s="25" t="str">
        <f t="shared" si="85"/>
        <v>Reg2006Bone and articular cartilage - C40-C41AllSexNon-Māori</v>
      </c>
      <c r="B5290" s="42" t="s">
        <v>2</v>
      </c>
      <c r="C5290" s="43">
        <v>2006</v>
      </c>
      <c r="D5290" s="42" t="s">
        <v>262</v>
      </c>
      <c r="E5290" s="42" t="s">
        <v>3</v>
      </c>
      <c r="F5290" s="42" t="s">
        <v>11</v>
      </c>
      <c r="G5290" s="43">
        <v>29</v>
      </c>
      <c r="H5290" s="193">
        <v>0.7</v>
      </c>
    </row>
    <row r="5291" spans="1:8" x14ac:dyDescent="0.25">
      <c r="A5291" s="25" t="str">
        <f t="shared" si="85"/>
        <v>Reg2006Bone and articular cartilage - C40-C41FemaleAllEth</v>
      </c>
      <c r="B5291" s="42" t="s">
        <v>2</v>
      </c>
      <c r="C5291" s="43">
        <v>2006</v>
      </c>
      <c r="D5291" s="42" t="s">
        <v>262</v>
      </c>
      <c r="E5291" s="42" t="s">
        <v>4</v>
      </c>
      <c r="F5291" s="42" t="s">
        <v>12</v>
      </c>
      <c r="G5291" s="43">
        <v>14</v>
      </c>
      <c r="H5291" s="193">
        <v>0.6</v>
      </c>
    </row>
    <row r="5292" spans="1:8" x14ac:dyDescent="0.25">
      <c r="A5292" s="25" t="str">
        <f t="shared" si="85"/>
        <v>Reg2006Bone and articular cartilage - C40-C41FemaleMāori</v>
      </c>
      <c r="B5292" s="42" t="s">
        <v>2</v>
      </c>
      <c r="C5292" s="43">
        <v>2006</v>
      </c>
      <c r="D5292" s="42" t="s">
        <v>262</v>
      </c>
      <c r="E5292" s="42" t="s">
        <v>4</v>
      </c>
      <c r="F5292" s="42" t="s">
        <v>10</v>
      </c>
      <c r="G5292" s="43">
        <v>3</v>
      </c>
      <c r="H5292" s="193">
        <v>0.9</v>
      </c>
    </row>
    <row r="5293" spans="1:8" x14ac:dyDescent="0.25">
      <c r="A5293" s="25" t="str">
        <f t="shared" si="85"/>
        <v>Reg2006Bone and articular cartilage - C40-C41FemaleNon-Māori</v>
      </c>
      <c r="B5293" s="42" t="s">
        <v>2</v>
      </c>
      <c r="C5293" s="43">
        <v>2006</v>
      </c>
      <c r="D5293" s="42" t="s">
        <v>262</v>
      </c>
      <c r="E5293" s="42" t="s">
        <v>4</v>
      </c>
      <c r="F5293" s="42" t="s">
        <v>11</v>
      </c>
      <c r="G5293" s="43">
        <v>11</v>
      </c>
      <c r="H5293" s="193">
        <v>0.5</v>
      </c>
    </row>
    <row r="5294" spans="1:8" x14ac:dyDescent="0.25">
      <c r="A5294" s="25" t="str">
        <f t="shared" si="85"/>
        <v>Reg2006Bone and articular cartilage - C40-C41MaleAllEth</v>
      </c>
      <c r="B5294" s="42" t="s">
        <v>2</v>
      </c>
      <c r="C5294" s="43">
        <v>2006</v>
      </c>
      <c r="D5294" s="42" t="s">
        <v>262</v>
      </c>
      <c r="E5294" s="42" t="s">
        <v>5</v>
      </c>
      <c r="F5294" s="42" t="s">
        <v>12</v>
      </c>
      <c r="G5294" s="43">
        <v>22</v>
      </c>
      <c r="H5294" s="193">
        <v>1</v>
      </c>
    </row>
    <row r="5295" spans="1:8" x14ac:dyDescent="0.25">
      <c r="A5295" s="25" t="str">
        <f t="shared" si="85"/>
        <v>Reg2006Bone and articular cartilage - C40-C41MaleMāori</v>
      </c>
      <c r="B5295" s="42" t="s">
        <v>2</v>
      </c>
      <c r="C5295" s="43">
        <v>2006</v>
      </c>
      <c r="D5295" s="42" t="s">
        <v>262</v>
      </c>
      <c r="E5295" s="42" t="s">
        <v>5</v>
      </c>
      <c r="F5295" s="42" t="s">
        <v>10</v>
      </c>
      <c r="G5295" s="43">
        <v>4</v>
      </c>
      <c r="H5295" s="193">
        <v>1.5</v>
      </c>
    </row>
    <row r="5296" spans="1:8" x14ac:dyDescent="0.25">
      <c r="A5296" s="25" t="str">
        <f t="shared" si="85"/>
        <v>Reg2006Bone and articular cartilage - C40-C41MaleNon-Māori</v>
      </c>
      <c r="B5296" s="42" t="s">
        <v>2</v>
      </c>
      <c r="C5296" s="43">
        <v>2006</v>
      </c>
      <c r="D5296" s="42" t="s">
        <v>262</v>
      </c>
      <c r="E5296" s="42" t="s">
        <v>5</v>
      </c>
      <c r="F5296" s="42" t="s">
        <v>11</v>
      </c>
      <c r="G5296" s="43">
        <v>18</v>
      </c>
      <c r="H5296" s="193">
        <v>0.9</v>
      </c>
    </row>
    <row r="5297" spans="1:8" x14ac:dyDescent="0.25">
      <c r="A5297" s="25" t="str">
        <f t="shared" si="85"/>
        <v>Reg2006Skin - C43-C44AllSexAllEth</v>
      </c>
      <c r="B5297" s="42" t="s">
        <v>2</v>
      </c>
      <c r="C5297" s="43">
        <v>2006</v>
      </c>
      <c r="D5297" s="42" t="s">
        <v>65</v>
      </c>
      <c r="E5297" s="42" t="s">
        <v>3</v>
      </c>
      <c r="F5297" s="42" t="s">
        <v>12</v>
      </c>
      <c r="G5297" s="43">
        <v>2120</v>
      </c>
      <c r="H5297" s="193">
        <v>38.9</v>
      </c>
    </row>
    <row r="5298" spans="1:8" x14ac:dyDescent="0.25">
      <c r="A5298" s="25" t="str">
        <f t="shared" si="85"/>
        <v>Reg2006Skin - C43-C44AllSexMāori</v>
      </c>
      <c r="B5298" s="42" t="s">
        <v>2</v>
      </c>
      <c r="C5298" s="43">
        <v>2006</v>
      </c>
      <c r="D5298" s="42" t="s">
        <v>65</v>
      </c>
      <c r="E5298" s="42" t="s">
        <v>3</v>
      </c>
      <c r="F5298" s="42" t="s">
        <v>10</v>
      </c>
      <c r="G5298" s="43">
        <v>27</v>
      </c>
      <c r="H5298" s="193">
        <v>6.2</v>
      </c>
    </row>
    <row r="5299" spans="1:8" x14ac:dyDescent="0.25">
      <c r="A5299" s="25" t="str">
        <f t="shared" si="85"/>
        <v>Reg2006Skin - C43-C44AllSexNon-Māori</v>
      </c>
      <c r="B5299" s="42" t="s">
        <v>2</v>
      </c>
      <c r="C5299" s="43">
        <v>2006</v>
      </c>
      <c r="D5299" s="42" t="s">
        <v>65</v>
      </c>
      <c r="E5299" s="42" t="s">
        <v>3</v>
      </c>
      <c r="F5299" s="42" t="s">
        <v>11</v>
      </c>
      <c r="G5299" s="43">
        <v>2093</v>
      </c>
      <c r="H5299" s="193">
        <v>42.1</v>
      </c>
    </row>
    <row r="5300" spans="1:8" x14ac:dyDescent="0.25">
      <c r="A5300" s="25" t="str">
        <f t="shared" si="85"/>
        <v>Reg2006Skin - C43-C44FemaleAllEth</v>
      </c>
      <c r="B5300" s="42" t="s">
        <v>2</v>
      </c>
      <c r="C5300" s="43">
        <v>2006</v>
      </c>
      <c r="D5300" s="42" t="s">
        <v>65</v>
      </c>
      <c r="E5300" s="42" t="s">
        <v>4</v>
      </c>
      <c r="F5300" s="42" t="s">
        <v>12</v>
      </c>
      <c r="G5300" s="43">
        <v>984</v>
      </c>
      <c r="H5300" s="193">
        <v>34.799999999999997</v>
      </c>
    </row>
    <row r="5301" spans="1:8" x14ac:dyDescent="0.25">
      <c r="A5301" s="25" t="str">
        <f t="shared" si="85"/>
        <v>Reg2006Skin - C43-C44FemaleMāori</v>
      </c>
      <c r="B5301" s="42" t="s">
        <v>2</v>
      </c>
      <c r="C5301" s="43">
        <v>2006</v>
      </c>
      <c r="D5301" s="42" t="s">
        <v>65</v>
      </c>
      <c r="E5301" s="42" t="s">
        <v>4</v>
      </c>
      <c r="F5301" s="42" t="s">
        <v>10</v>
      </c>
      <c r="G5301" s="43">
        <v>17</v>
      </c>
      <c r="H5301" s="193">
        <v>7</v>
      </c>
    </row>
    <row r="5302" spans="1:8" x14ac:dyDescent="0.25">
      <c r="A5302" s="25" t="str">
        <f t="shared" si="85"/>
        <v>Reg2006Skin - C43-C44FemaleNon-Māori</v>
      </c>
      <c r="B5302" s="42" t="s">
        <v>2</v>
      </c>
      <c r="C5302" s="43">
        <v>2006</v>
      </c>
      <c r="D5302" s="42" t="s">
        <v>65</v>
      </c>
      <c r="E5302" s="42" t="s">
        <v>4</v>
      </c>
      <c r="F5302" s="42" t="s">
        <v>11</v>
      </c>
      <c r="G5302" s="43">
        <v>967</v>
      </c>
      <c r="H5302" s="193">
        <v>37.700000000000003</v>
      </c>
    </row>
    <row r="5303" spans="1:8" x14ac:dyDescent="0.25">
      <c r="A5303" s="25" t="str">
        <f t="shared" si="85"/>
        <v>Reg2006Skin - C43-C44MaleAllEth</v>
      </c>
      <c r="B5303" s="42" t="s">
        <v>2</v>
      </c>
      <c r="C5303" s="43">
        <v>2006</v>
      </c>
      <c r="D5303" s="42" t="s">
        <v>65</v>
      </c>
      <c r="E5303" s="42" t="s">
        <v>5</v>
      </c>
      <c r="F5303" s="42" t="s">
        <v>12</v>
      </c>
      <c r="G5303" s="43">
        <v>1136</v>
      </c>
      <c r="H5303" s="193">
        <v>44</v>
      </c>
    </row>
    <row r="5304" spans="1:8" x14ac:dyDescent="0.25">
      <c r="A5304" s="25" t="str">
        <f t="shared" si="85"/>
        <v>Reg2006Skin - C43-C44MaleMāori</v>
      </c>
      <c r="B5304" s="42" t="s">
        <v>2</v>
      </c>
      <c r="C5304" s="43">
        <v>2006</v>
      </c>
      <c r="D5304" s="42" t="s">
        <v>65</v>
      </c>
      <c r="E5304" s="42" t="s">
        <v>5</v>
      </c>
      <c r="F5304" s="42" t="s">
        <v>10</v>
      </c>
      <c r="G5304" s="43">
        <v>10</v>
      </c>
      <c r="H5304" s="193">
        <v>4.9000000000000004</v>
      </c>
    </row>
    <row r="5305" spans="1:8" x14ac:dyDescent="0.25">
      <c r="A5305" s="25" t="str">
        <f t="shared" si="85"/>
        <v>Reg2006Skin - C43-C44MaleNon-Māori</v>
      </c>
      <c r="B5305" s="42" t="s">
        <v>2</v>
      </c>
      <c r="C5305" s="43">
        <v>2006</v>
      </c>
      <c r="D5305" s="42" t="s">
        <v>65</v>
      </c>
      <c r="E5305" s="42" t="s">
        <v>5</v>
      </c>
      <c r="F5305" s="42" t="s">
        <v>11</v>
      </c>
      <c r="G5305" s="43">
        <v>1126</v>
      </c>
      <c r="H5305" s="193">
        <v>47.4</v>
      </c>
    </row>
    <row r="5306" spans="1:8" x14ac:dyDescent="0.25">
      <c r="A5306" s="25" t="str">
        <f t="shared" si="85"/>
        <v>Reg2006Chapter - Bone and articular cartilage - C40-C41AllSexAllEth</v>
      </c>
      <c r="B5306" s="42" t="s">
        <v>2</v>
      </c>
      <c r="C5306" s="43">
        <v>2006</v>
      </c>
      <c r="D5306" s="42" t="s">
        <v>342</v>
      </c>
      <c r="E5306" s="42" t="s">
        <v>3</v>
      </c>
      <c r="F5306" s="42" t="s">
        <v>12</v>
      </c>
      <c r="G5306" s="43">
        <v>36</v>
      </c>
      <c r="H5306" s="193">
        <v>0.8</v>
      </c>
    </row>
    <row r="5307" spans="1:8" x14ac:dyDescent="0.25">
      <c r="A5307" s="25" t="str">
        <f t="shared" si="85"/>
        <v>Reg2006Chapter - Bone and articular cartilage - C40-C41AllSexMāori</v>
      </c>
      <c r="B5307" s="42" t="s">
        <v>2</v>
      </c>
      <c r="C5307" s="43">
        <v>2006</v>
      </c>
      <c r="D5307" s="42" t="s">
        <v>342</v>
      </c>
      <c r="E5307" s="42" t="s">
        <v>3</v>
      </c>
      <c r="F5307" s="42" t="s">
        <v>10</v>
      </c>
      <c r="G5307" s="43">
        <v>7</v>
      </c>
      <c r="H5307" s="193">
        <v>1.2</v>
      </c>
    </row>
    <row r="5308" spans="1:8" x14ac:dyDescent="0.25">
      <c r="A5308" s="25" t="str">
        <f t="shared" si="85"/>
        <v>Reg2006Chapter - Bone and articular cartilage - C40-C41AllSexNon-Māori</v>
      </c>
      <c r="B5308" s="42" t="s">
        <v>2</v>
      </c>
      <c r="C5308" s="43">
        <v>2006</v>
      </c>
      <c r="D5308" s="42" t="s">
        <v>342</v>
      </c>
      <c r="E5308" s="42" t="s">
        <v>3</v>
      </c>
      <c r="F5308" s="42" t="s">
        <v>11</v>
      </c>
      <c r="G5308" s="43">
        <v>29</v>
      </c>
      <c r="H5308" s="193">
        <v>0.7</v>
      </c>
    </row>
    <row r="5309" spans="1:8" x14ac:dyDescent="0.25">
      <c r="A5309" s="25" t="str">
        <f t="shared" si="85"/>
        <v>Reg2006Chapter - Bone and articular cartilage - C40-C41FemaleAllEth</v>
      </c>
      <c r="B5309" s="42" t="s">
        <v>2</v>
      </c>
      <c r="C5309" s="43">
        <v>2006</v>
      </c>
      <c r="D5309" s="42" t="s">
        <v>342</v>
      </c>
      <c r="E5309" s="42" t="s">
        <v>4</v>
      </c>
      <c r="F5309" s="42" t="s">
        <v>12</v>
      </c>
      <c r="G5309" s="43">
        <v>14</v>
      </c>
      <c r="H5309" s="193">
        <v>0.6</v>
      </c>
    </row>
    <row r="5310" spans="1:8" x14ac:dyDescent="0.25">
      <c r="A5310" s="25" t="str">
        <f t="shared" si="85"/>
        <v>Reg2006Chapter - Bone and articular cartilage - C40-C41FemaleMāori</v>
      </c>
      <c r="B5310" s="42" t="s">
        <v>2</v>
      </c>
      <c r="C5310" s="43">
        <v>2006</v>
      </c>
      <c r="D5310" s="42" t="s">
        <v>342</v>
      </c>
      <c r="E5310" s="42" t="s">
        <v>4</v>
      </c>
      <c r="F5310" s="42" t="s">
        <v>10</v>
      </c>
      <c r="G5310" s="43">
        <v>3</v>
      </c>
      <c r="H5310" s="193">
        <v>0.9</v>
      </c>
    </row>
    <row r="5311" spans="1:8" x14ac:dyDescent="0.25">
      <c r="A5311" s="25" t="str">
        <f t="shared" si="85"/>
        <v>Reg2006Chapter - Bone and articular cartilage - C40-C41FemaleNon-Māori</v>
      </c>
      <c r="B5311" s="42" t="s">
        <v>2</v>
      </c>
      <c r="C5311" s="43">
        <v>2006</v>
      </c>
      <c r="D5311" s="42" t="s">
        <v>342</v>
      </c>
      <c r="E5311" s="42" t="s">
        <v>4</v>
      </c>
      <c r="F5311" s="42" t="s">
        <v>11</v>
      </c>
      <c r="G5311" s="43">
        <v>11</v>
      </c>
      <c r="H5311" s="193">
        <v>0.5</v>
      </c>
    </row>
    <row r="5312" spans="1:8" x14ac:dyDescent="0.25">
      <c r="A5312" s="25" t="str">
        <f t="shared" si="85"/>
        <v>Reg2006Chapter - Bone and articular cartilage - C40-C41MaleAllEth</v>
      </c>
      <c r="B5312" s="42" t="s">
        <v>2</v>
      </c>
      <c r="C5312" s="43">
        <v>2006</v>
      </c>
      <c r="D5312" s="42" t="s">
        <v>342</v>
      </c>
      <c r="E5312" s="42" t="s">
        <v>5</v>
      </c>
      <c r="F5312" s="42" t="s">
        <v>12</v>
      </c>
      <c r="G5312" s="43">
        <v>22</v>
      </c>
      <c r="H5312" s="193">
        <v>1</v>
      </c>
    </row>
    <row r="5313" spans="1:8" x14ac:dyDescent="0.25">
      <c r="A5313" s="25" t="str">
        <f t="shared" si="85"/>
        <v>Reg2006Chapter - Bone and articular cartilage - C40-C41MaleMāori</v>
      </c>
      <c r="B5313" s="42" t="s">
        <v>2</v>
      </c>
      <c r="C5313" s="43">
        <v>2006</v>
      </c>
      <c r="D5313" s="42" t="s">
        <v>342</v>
      </c>
      <c r="E5313" s="42" t="s">
        <v>5</v>
      </c>
      <c r="F5313" s="42" t="s">
        <v>10</v>
      </c>
      <c r="G5313" s="43">
        <v>4</v>
      </c>
      <c r="H5313" s="193">
        <v>1.5</v>
      </c>
    </row>
    <row r="5314" spans="1:8" x14ac:dyDescent="0.25">
      <c r="A5314" s="25" t="str">
        <f t="shared" si="85"/>
        <v>Reg2006Chapter - Bone and articular cartilage - C40-C41MaleNon-Māori</v>
      </c>
      <c r="B5314" s="42" t="s">
        <v>2</v>
      </c>
      <c r="C5314" s="43">
        <v>2006</v>
      </c>
      <c r="D5314" s="42" t="s">
        <v>342</v>
      </c>
      <c r="E5314" s="42" t="s">
        <v>5</v>
      </c>
      <c r="F5314" s="42" t="s">
        <v>11</v>
      </c>
      <c r="G5314" s="43">
        <v>18</v>
      </c>
      <c r="H5314" s="193">
        <v>0.9</v>
      </c>
    </row>
    <row r="5315" spans="1:8" x14ac:dyDescent="0.25">
      <c r="A5315" s="25" t="str">
        <f t="shared" si="85"/>
        <v>Reg2006Melanoma - C43AllSexAllEth</v>
      </c>
      <c r="B5315" s="42" t="s">
        <v>2</v>
      </c>
      <c r="C5315" s="43">
        <v>2006</v>
      </c>
      <c r="D5315" s="42" t="s">
        <v>28</v>
      </c>
      <c r="E5315" s="42" t="s">
        <v>3</v>
      </c>
      <c r="F5315" s="42" t="s">
        <v>12</v>
      </c>
      <c r="G5315" s="43">
        <v>1998</v>
      </c>
      <c r="H5315" s="193">
        <v>36.9</v>
      </c>
    </row>
    <row r="5316" spans="1:8" x14ac:dyDescent="0.25">
      <c r="A5316" s="25" t="str">
        <f t="shared" si="85"/>
        <v>Reg2006Melanoma - C43AllSexMāori</v>
      </c>
      <c r="B5316" s="42" t="s">
        <v>2</v>
      </c>
      <c r="C5316" s="43">
        <v>2006</v>
      </c>
      <c r="D5316" s="42" t="s">
        <v>28</v>
      </c>
      <c r="E5316" s="42" t="s">
        <v>3</v>
      </c>
      <c r="F5316" s="42" t="s">
        <v>10</v>
      </c>
      <c r="G5316" s="43">
        <v>22</v>
      </c>
      <c r="H5316" s="193">
        <v>5.0999999999999996</v>
      </c>
    </row>
    <row r="5317" spans="1:8" x14ac:dyDescent="0.25">
      <c r="A5317" s="25" t="str">
        <f t="shared" si="85"/>
        <v>Reg2006Melanoma - C43AllSexNon-Māori</v>
      </c>
      <c r="B5317" s="42" t="s">
        <v>2</v>
      </c>
      <c r="C5317" s="43">
        <v>2006</v>
      </c>
      <c r="D5317" s="42" t="s">
        <v>28</v>
      </c>
      <c r="E5317" s="42" t="s">
        <v>3</v>
      </c>
      <c r="F5317" s="42" t="s">
        <v>11</v>
      </c>
      <c r="G5317" s="43">
        <v>1976</v>
      </c>
      <c r="H5317" s="193">
        <v>40</v>
      </c>
    </row>
    <row r="5318" spans="1:8" x14ac:dyDescent="0.25">
      <c r="A5318" s="25" t="str">
        <f t="shared" si="85"/>
        <v>Reg2006Melanoma - C43FemaleAllEth</v>
      </c>
      <c r="B5318" s="42" t="s">
        <v>2</v>
      </c>
      <c r="C5318" s="43">
        <v>2006</v>
      </c>
      <c r="D5318" s="42" t="s">
        <v>28</v>
      </c>
      <c r="E5318" s="42" t="s">
        <v>4</v>
      </c>
      <c r="F5318" s="42" t="s">
        <v>12</v>
      </c>
      <c r="G5318" s="43">
        <v>938</v>
      </c>
      <c r="H5318" s="193">
        <v>33.4</v>
      </c>
    </row>
    <row r="5319" spans="1:8" x14ac:dyDescent="0.25">
      <c r="A5319" s="25" t="str">
        <f t="shared" si="85"/>
        <v>Reg2006Melanoma - C43FemaleMāori</v>
      </c>
      <c r="B5319" s="42" t="s">
        <v>2</v>
      </c>
      <c r="C5319" s="43">
        <v>2006</v>
      </c>
      <c r="D5319" s="42" t="s">
        <v>28</v>
      </c>
      <c r="E5319" s="42" t="s">
        <v>4</v>
      </c>
      <c r="F5319" s="42" t="s">
        <v>10</v>
      </c>
      <c r="G5319" s="43">
        <v>16</v>
      </c>
      <c r="H5319" s="193">
        <v>6.7</v>
      </c>
    </row>
    <row r="5320" spans="1:8" x14ac:dyDescent="0.25">
      <c r="A5320" s="25" t="str">
        <f t="shared" si="85"/>
        <v>Reg2006Melanoma - C43FemaleNon-Māori</v>
      </c>
      <c r="B5320" s="42" t="s">
        <v>2</v>
      </c>
      <c r="C5320" s="43">
        <v>2006</v>
      </c>
      <c r="D5320" s="42" t="s">
        <v>28</v>
      </c>
      <c r="E5320" s="42" t="s">
        <v>4</v>
      </c>
      <c r="F5320" s="42" t="s">
        <v>11</v>
      </c>
      <c r="G5320" s="43">
        <v>922</v>
      </c>
      <c r="H5320" s="193">
        <v>36.299999999999997</v>
      </c>
    </row>
    <row r="5321" spans="1:8" x14ac:dyDescent="0.25">
      <c r="A5321" s="25" t="str">
        <f t="shared" si="85"/>
        <v>Reg2006Melanoma - C43MaleAllEth</v>
      </c>
      <c r="B5321" s="42" t="s">
        <v>2</v>
      </c>
      <c r="C5321" s="43">
        <v>2006</v>
      </c>
      <c r="D5321" s="42" t="s">
        <v>28</v>
      </c>
      <c r="E5321" s="42" t="s">
        <v>5</v>
      </c>
      <c r="F5321" s="42" t="s">
        <v>12</v>
      </c>
      <c r="G5321" s="43">
        <v>1060</v>
      </c>
      <c r="H5321" s="193">
        <v>41.2</v>
      </c>
    </row>
    <row r="5322" spans="1:8" x14ac:dyDescent="0.25">
      <c r="A5322" s="25" t="str">
        <f t="shared" si="85"/>
        <v>Reg2006Melanoma - C43MaleMāori</v>
      </c>
      <c r="B5322" s="42" t="s">
        <v>2</v>
      </c>
      <c r="C5322" s="43">
        <v>2006</v>
      </c>
      <c r="D5322" s="42" t="s">
        <v>28</v>
      </c>
      <c r="E5322" s="42" t="s">
        <v>5</v>
      </c>
      <c r="F5322" s="42" t="s">
        <v>10</v>
      </c>
      <c r="G5322" s="43">
        <v>6</v>
      </c>
      <c r="H5322" s="193">
        <v>3.2</v>
      </c>
    </row>
    <row r="5323" spans="1:8" x14ac:dyDescent="0.25">
      <c r="A5323" s="25" t="str">
        <f t="shared" si="85"/>
        <v>Reg2006Melanoma - C43MaleNon-Māori</v>
      </c>
      <c r="B5323" s="42" t="s">
        <v>2</v>
      </c>
      <c r="C5323" s="43">
        <v>2006</v>
      </c>
      <c r="D5323" s="42" t="s">
        <v>28</v>
      </c>
      <c r="E5323" s="42" t="s">
        <v>5</v>
      </c>
      <c r="F5323" s="42" t="s">
        <v>11</v>
      </c>
      <c r="G5323" s="43">
        <v>1054</v>
      </c>
      <c r="H5323" s="193">
        <v>44.6</v>
      </c>
    </row>
    <row r="5324" spans="1:8" x14ac:dyDescent="0.25">
      <c r="A5324" s="25" t="str">
        <f t="shared" si="85"/>
        <v>Reg2006Non-melanoma - C44AllSexAllEth</v>
      </c>
      <c r="B5324" s="42" t="s">
        <v>2</v>
      </c>
      <c r="C5324" s="43">
        <v>2006</v>
      </c>
      <c r="D5324" s="42" t="s">
        <v>263</v>
      </c>
      <c r="E5324" s="42" t="s">
        <v>3</v>
      </c>
      <c r="F5324" s="42" t="s">
        <v>12</v>
      </c>
      <c r="G5324" s="43">
        <v>122</v>
      </c>
      <c r="H5324" s="193">
        <v>2</v>
      </c>
    </row>
    <row r="5325" spans="1:8" x14ac:dyDescent="0.25">
      <c r="A5325" s="25" t="str">
        <f t="shared" si="85"/>
        <v>Reg2006Non-melanoma - C44AllSexMāori</v>
      </c>
      <c r="B5325" s="42" t="s">
        <v>2</v>
      </c>
      <c r="C5325" s="43">
        <v>2006</v>
      </c>
      <c r="D5325" s="42" t="s">
        <v>263</v>
      </c>
      <c r="E5325" s="42" t="s">
        <v>3</v>
      </c>
      <c r="F5325" s="42" t="s">
        <v>10</v>
      </c>
      <c r="G5325" s="43">
        <v>5</v>
      </c>
      <c r="H5325" s="193">
        <v>1</v>
      </c>
    </row>
    <row r="5326" spans="1:8" x14ac:dyDescent="0.25">
      <c r="A5326" s="25" t="str">
        <f t="shared" si="85"/>
        <v>Reg2006Non-melanoma - C44AllSexNon-Māori</v>
      </c>
      <c r="B5326" s="42" t="s">
        <v>2</v>
      </c>
      <c r="C5326" s="43">
        <v>2006</v>
      </c>
      <c r="D5326" s="42" t="s">
        <v>263</v>
      </c>
      <c r="E5326" s="42" t="s">
        <v>3</v>
      </c>
      <c r="F5326" s="42" t="s">
        <v>11</v>
      </c>
      <c r="G5326" s="43">
        <v>117</v>
      </c>
      <c r="H5326" s="193">
        <v>2.1</v>
      </c>
    </row>
    <row r="5327" spans="1:8" x14ac:dyDescent="0.25">
      <c r="A5327" s="25" t="str">
        <f t="shared" si="85"/>
        <v>Reg2006Non-melanoma - C44FemaleAllEth</v>
      </c>
      <c r="B5327" s="42" t="s">
        <v>2</v>
      </c>
      <c r="C5327" s="43">
        <v>2006</v>
      </c>
      <c r="D5327" s="42" t="s">
        <v>263</v>
      </c>
      <c r="E5327" s="42" t="s">
        <v>4</v>
      </c>
      <c r="F5327" s="42" t="s">
        <v>12</v>
      </c>
      <c r="G5327" s="43">
        <v>46</v>
      </c>
      <c r="H5327" s="193">
        <v>1.3</v>
      </c>
    </row>
    <row r="5328" spans="1:8" x14ac:dyDescent="0.25">
      <c r="A5328" s="25" t="str">
        <f t="shared" si="85"/>
        <v>Reg2006Non-melanoma - C44FemaleMāori</v>
      </c>
      <c r="B5328" s="42" t="s">
        <v>2</v>
      </c>
      <c r="C5328" s="43">
        <v>2006</v>
      </c>
      <c r="D5328" s="42" t="s">
        <v>263</v>
      </c>
      <c r="E5328" s="42" t="s">
        <v>4</v>
      </c>
      <c r="F5328" s="42" t="s">
        <v>10</v>
      </c>
      <c r="G5328" s="43">
        <v>1</v>
      </c>
      <c r="H5328" s="193">
        <v>0.4</v>
      </c>
    </row>
    <row r="5329" spans="1:8" x14ac:dyDescent="0.25">
      <c r="A5329" s="25" t="str">
        <f t="shared" si="85"/>
        <v>Reg2006Non-melanoma - C44FemaleNon-Māori</v>
      </c>
      <c r="B5329" s="42" t="s">
        <v>2</v>
      </c>
      <c r="C5329" s="43">
        <v>2006</v>
      </c>
      <c r="D5329" s="42" t="s">
        <v>263</v>
      </c>
      <c r="E5329" s="42" t="s">
        <v>4</v>
      </c>
      <c r="F5329" s="42" t="s">
        <v>11</v>
      </c>
      <c r="G5329" s="43">
        <v>45</v>
      </c>
      <c r="H5329" s="193">
        <v>1.4</v>
      </c>
    </row>
    <row r="5330" spans="1:8" x14ac:dyDescent="0.25">
      <c r="A5330" s="25" t="str">
        <f t="shared" si="85"/>
        <v>Reg2006Non-melanoma - C44MaleAllEth</v>
      </c>
      <c r="B5330" s="42" t="s">
        <v>2</v>
      </c>
      <c r="C5330" s="43">
        <v>2006</v>
      </c>
      <c r="D5330" s="42" t="s">
        <v>263</v>
      </c>
      <c r="E5330" s="42" t="s">
        <v>5</v>
      </c>
      <c r="F5330" s="42" t="s">
        <v>12</v>
      </c>
      <c r="G5330" s="43">
        <v>76</v>
      </c>
      <c r="H5330" s="193">
        <v>2.8</v>
      </c>
    </row>
    <row r="5331" spans="1:8" x14ac:dyDescent="0.25">
      <c r="A5331" s="25" t="str">
        <f t="shared" si="85"/>
        <v>Reg2006Non-melanoma - C44MaleMāori</v>
      </c>
      <c r="B5331" s="42" t="s">
        <v>2</v>
      </c>
      <c r="C5331" s="43">
        <v>2006</v>
      </c>
      <c r="D5331" s="42" t="s">
        <v>263</v>
      </c>
      <c r="E5331" s="42" t="s">
        <v>5</v>
      </c>
      <c r="F5331" s="42" t="s">
        <v>10</v>
      </c>
      <c r="G5331" s="43">
        <v>4</v>
      </c>
      <c r="H5331" s="193">
        <v>1.8</v>
      </c>
    </row>
    <row r="5332" spans="1:8" x14ac:dyDescent="0.25">
      <c r="A5332" s="25" t="str">
        <f t="shared" si="85"/>
        <v>Reg2006Non-melanoma - C44MaleNon-Māori</v>
      </c>
      <c r="B5332" s="42" t="s">
        <v>2</v>
      </c>
      <c r="C5332" s="43">
        <v>2006</v>
      </c>
      <c r="D5332" s="42" t="s">
        <v>263</v>
      </c>
      <c r="E5332" s="42" t="s">
        <v>5</v>
      </c>
      <c r="F5332" s="42" t="s">
        <v>11</v>
      </c>
      <c r="G5332" s="43">
        <v>72</v>
      </c>
      <c r="H5332" s="193">
        <v>2.9</v>
      </c>
    </row>
    <row r="5333" spans="1:8" x14ac:dyDescent="0.25">
      <c r="A5333" s="25" t="str">
        <f t="shared" si="85"/>
        <v>Reg2006Mesothelial and soft tissue - C45-C49AllSexAllEth</v>
      </c>
      <c r="B5333" s="42" t="s">
        <v>2</v>
      </c>
      <c r="C5333" s="43">
        <v>2006</v>
      </c>
      <c r="D5333" s="42" t="s">
        <v>264</v>
      </c>
      <c r="E5333" s="42" t="s">
        <v>3</v>
      </c>
      <c r="F5333" s="42" t="s">
        <v>12</v>
      </c>
      <c r="G5333" s="43">
        <v>256</v>
      </c>
      <c r="H5333" s="193">
        <v>4.8</v>
      </c>
    </row>
    <row r="5334" spans="1:8" x14ac:dyDescent="0.25">
      <c r="A5334" s="25" t="str">
        <f t="shared" si="85"/>
        <v>Reg2006Mesothelial and soft tissue - C45-C49AllSexMāori</v>
      </c>
      <c r="B5334" s="42" t="s">
        <v>2</v>
      </c>
      <c r="C5334" s="43">
        <v>2006</v>
      </c>
      <c r="D5334" s="42" t="s">
        <v>264</v>
      </c>
      <c r="E5334" s="42" t="s">
        <v>3</v>
      </c>
      <c r="F5334" s="42" t="s">
        <v>10</v>
      </c>
      <c r="G5334" s="43">
        <v>25</v>
      </c>
      <c r="H5334" s="193">
        <v>4.8</v>
      </c>
    </row>
    <row r="5335" spans="1:8" x14ac:dyDescent="0.25">
      <c r="A5335" s="25" t="str">
        <f t="shared" si="85"/>
        <v>Reg2006Mesothelial and soft tissue - C45-C49AllSexNon-Māori</v>
      </c>
      <c r="B5335" s="42" t="s">
        <v>2</v>
      </c>
      <c r="C5335" s="43">
        <v>2006</v>
      </c>
      <c r="D5335" s="42" t="s">
        <v>264</v>
      </c>
      <c r="E5335" s="42" t="s">
        <v>3</v>
      </c>
      <c r="F5335" s="42" t="s">
        <v>11</v>
      </c>
      <c r="G5335" s="43">
        <v>231</v>
      </c>
      <c r="H5335" s="193">
        <v>4.7</v>
      </c>
    </row>
    <row r="5336" spans="1:8" x14ac:dyDescent="0.25">
      <c r="A5336" s="25" t="str">
        <f t="shared" si="85"/>
        <v>Reg2006Mesothelial and soft tissue - C45-C49FemaleAllEth</v>
      </c>
      <c r="B5336" s="42" t="s">
        <v>2</v>
      </c>
      <c r="C5336" s="43">
        <v>2006</v>
      </c>
      <c r="D5336" s="42" t="s">
        <v>264</v>
      </c>
      <c r="E5336" s="42" t="s">
        <v>4</v>
      </c>
      <c r="F5336" s="42" t="s">
        <v>12</v>
      </c>
      <c r="G5336" s="43">
        <v>77</v>
      </c>
      <c r="H5336" s="193">
        <v>3</v>
      </c>
    </row>
    <row r="5337" spans="1:8" x14ac:dyDescent="0.25">
      <c r="A5337" s="25" t="str">
        <f t="shared" si="85"/>
        <v>Reg2006Mesothelial and soft tissue - C45-C49FemaleMāori</v>
      </c>
      <c r="B5337" s="42" t="s">
        <v>2</v>
      </c>
      <c r="C5337" s="43">
        <v>2006</v>
      </c>
      <c r="D5337" s="42" t="s">
        <v>264</v>
      </c>
      <c r="E5337" s="42" t="s">
        <v>4</v>
      </c>
      <c r="F5337" s="42" t="s">
        <v>10</v>
      </c>
      <c r="G5337" s="43">
        <v>10</v>
      </c>
      <c r="H5337" s="193">
        <v>3.5</v>
      </c>
    </row>
    <row r="5338" spans="1:8" x14ac:dyDescent="0.25">
      <c r="A5338" s="25" t="str">
        <f t="shared" si="85"/>
        <v>Reg2006Mesothelial and soft tissue - C45-C49FemaleNon-Māori</v>
      </c>
      <c r="B5338" s="42" t="s">
        <v>2</v>
      </c>
      <c r="C5338" s="43">
        <v>2006</v>
      </c>
      <c r="D5338" s="42" t="s">
        <v>264</v>
      </c>
      <c r="E5338" s="42" t="s">
        <v>4</v>
      </c>
      <c r="F5338" s="42" t="s">
        <v>11</v>
      </c>
      <c r="G5338" s="43">
        <v>67</v>
      </c>
      <c r="H5338" s="193">
        <v>2.9</v>
      </c>
    </row>
    <row r="5339" spans="1:8" x14ac:dyDescent="0.25">
      <c r="A5339" s="25" t="str">
        <f t="shared" si="85"/>
        <v>Reg2006Mesothelial and soft tissue - C45-C49MaleAllEth</v>
      </c>
      <c r="B5339" s="42" t="s">
        <v>2</v>
      </c>
      <c r="C5339" s="43">
        <v>2006</v>
      </c>
      <c r="D5339" s="42" t="s">
        <v>264</v>
      </c>
      <c r="E5339" s="42" t="s">
        <v>5</v>
      </c>
      <c r="F5339" s="42" t="s">
        <v>12</v>
      </c>
      <c r="G5339" s="43">
        <v>179</v>
      </c>
      <c r="H5339" s="193">
        <v>7</v>
      </c>
    </row>
    <row r="5340" spans="1:8" x14ac:dyDescent="0.25">
      <c r="A5340" s="25" t="str">
        <f t="shared" si="85"/>
        <v>Reg2006Mesothelial and soft tissue - C45-C49MaleMāori</v>
      </c>
      <c r="B5340" s="42" t="s">
        <v>2</v>
      </c>
      <c r="C5340" s="43">
        <v>2006</v>
      </c>
      <c r="D5340" s="42" t="s">
        <v>264</v>
      </c>
      <c r="E5340" s="42" t="s">
        <v>5</v>
      </c>
      <c r="F5340" s="42" t="s">
        <v>10</v>
      </c>
      <c r="G5340" s="43">
        <v>15</v>
      </c>
      <c r="H5340" s="193">
        <v>6.3</v>
      </c>
    </row>
    <row r="5341" spans="1:8" x14ac:dyDescent="0.25">
      <c r="A5341" s="25" t="str">
        <f t="shared" si="85"/>
        <v>Reg2006Mesothelial and soft tissue - C45-C49MaleNon-Māori</v>
      </c>
      <c r="B5341" s="42" t="s">
        <v>2</v>
      </c>
      <c r="C5341" s="43">
        <v>2006</v>
      </c>
      <c r="D5341" s="42" t="s">
        <v>264</v>
      </c>
      <c r="E5341" s="42" t="s">
        <v>5</v>
      </c>
      <c r="F5341" s="42" t="s">
        <v>11</v>
      </c>
      <c r="G5341" s="43">
        <v>164</v>
      </c>
      <c r="H5341" s="193">
        <v>6.9</v>
      </c>
    </row>
    <row r="5342" spans="1:8" x14ac:dyDescent="0.25">
      <c r="A5342" s="25" t="str">
        <f t="shared" si="85"/>
        <v>Reg2006Mesothelioma - C45AllSexAllEth</v>
      </c>
      <c r="B5342" s="42" t="s">
        <v>2</v>
      </c>
      <c r="C5342" s="43">
        <v>2006</v>
      </c>
      <c r="D5342" s="42" t="s">
        <v>30</v>
      </c>
      <c r="E5342" s="42" t="s">
        <v>3</v>
      </c>
      <c r="F5342" s="42" t="s">
        <v>12</v>
      </c>
      <c r="G5342" s="43">
        <v>98</v>
      </c>
      <c r="H5342" s="193">
        <v>1.7</v>
      </c>
    </row>
    <row r="5343" spans="1:8" x14ac:dyDescent="0.25">
      <c r="A5343" s="25" t="str">
        <f t="shared" si="85"/>
        <v>Reg2006Mesothelioma - C45AllSexMāori</v>
      </c>
      <c r="B5343" s="42" t="s">
        <v>2</v>
      </c>
      <c r="C5343" s="43">
        <v>2006</v>
      </c>
      <c r="D5343" s="42" t="s">
        <v>30</v>
      </c>
      <c r="E5343" s="42" t="s">
        <v>3</v>
      </c>
      <c r="F5343" s="42" t="s">
        <v>10</v>
      </c>
      <c r="G5343" s="43">
        <v>4</v>
      </c>
      <c r="H5343" s="193">
        <v>1</v>
      </c>
    </row>
    <row r="5344" spans="1:8" x14ac:dyDescent="0.25">
      <c r="A5344" s="25" t="str">
        <f t="shared" si="85"/>
        <v>Reg2006Mesothelioma - C45AllSexNon-Māori</v>
      </c>
      <c r="B5344" s="42" t="s">
        <v>2</v>
      </c>
      <c r="C5344" s="43">
        <v>2006</v>
      </c>
      <c r="D5344" s="42" t="s">
        <v>30</v>
      </c>
      <c r="E5344" s="42" t="s">
        <v>3</v>
      </c>
      <c r="F5344" s="42" t="s">
        <v>11</v>
      </c>
      <c r="G5344" s="43">
        <v>94</v>
      </c>
      <c r="H5344" s="193">
        <v>1.7</v>
      </c>
    </row>
    <row r="5345" spans="1:8" x14ac:dyDescent="0.25">
      <c r="A5345" s="25" t="str">
        <f t="shared" si="85"/>
        <v>Reg2006Mesothelioma - C45FemaleAllEth</v>
      </c>
      <c r="B5345" s="42" t="s">
        <v>2</v>
      </c>
      <c r="C5345" s="43">
        <v>2006</v>
      </c>
      <c r="D5345" s="42" t="s">
        <v>30</v>
      </c>
      <c r="E5345" s="42" t="s">
        <v>4</v>
      </c>
      <c r="F5345" s="42" t="s">
        <v>12</v>
      </c>
      <c r="G5345" s="43">
        <v>9</v>
      </c>
      <c r="H5345" s="193">
        <v>0.3</v>
      </c>
    </row>
    <row r="5346" spans="1:8" x14ac:dyDescent="0.25">
      <c r="A5346" s="25" t="str">
        <f t="shared" si="85"/>
        <v>Reg2006Mesothelioma - C45FemaleMāori</v>
      </c>
      <c r="B5346" s="42" t="s">
        <v>2</v>
      </c>
      <c r="C5346" s="43">
        <v>2006</v>
      </c>
      <c r="D5346" s="42" t="s">
        <v>30</v>
      </c>
      <c r="E5346" s="42" t="s">
        <v>4</v>
      </c>
      <c r="F5346" s="42" t="s">
        <v>10</v>
      </c>
      <c r="G5346" s="43">
        <v>1</v>
      </c>
      <c r="H5346" s="193">
        <v>0.4</v>
      </c>
    </row>
    <row r="5347" spans="1:8" x14ac:dyDescent="0.25">
      <c r="A5347" s="25" t="str">
        <f t="shared" si="85"/>
        <v>Reg2006Mesothelioma - C45FemaleNon-Māori</v>
      </c>
      <c r="B5347" s="42" t="s">
        <v>2</v>
      </c>
      <c r="C5347" s="43">
        <v>2006</v>
      </c>
      <c r="D5347" s="42" t="s">
        <v>30</v>
      </c>
      <c r="E5347" s="42" t="s">
        <v>4</v>
      </c>
      <c r="F5347" s="42" t="s">
        <v>11</v>
      </c>
      <c r="G5347" s="43">
        <v>8</v>
      </c>
      <c r="H5347" s="193">
        <v>0.3</v>
      </c>
    </row>
    <row r="5348" spans="1:8" x14ac:dyDescent="0.25">
      <c r="A5348" s="25" t="str">
        <f t="shared" si="85"/>
        <v>Reg2006Mesothelioma - C45MaleAllEth</v>
      </c>
      <c r="B5348" s="42" t="s">
        <v>2</v>
      </c>
      <c r="C5348" s="43">
        <v>2006</v>
      </c>
      <c r="D5348" s="42" t="s">
        <v>30</v>
      </c>
      <c r="E5348" s="42" t="s">
        <v>5</v>
      </c>
      <c r="F5348" s="42" t="s">
        <v>12</v>
      </c>
      <c r="G5348" s="43">
        <v>89</v>
      </c>
      <c r="H5348" s="193">
        <v>3.2</v>
      </c>
    </row>
    <row r="5349" spans="1:8" x14ac:dyDescent="0.25">
      <c r="A5349" s="25" t="str">
        <f t="shared" si="85"/>
        <v>Reg2006Mesothelioma - C45MaleMāori</v>
      </c>
      <c r="B5349" s="42" t="s">
        <v>2</v>
      </c>
      <c r="C5349" s="43">
        <v>2006</v>
      </c>
      <c r="D5349" s="42" t="s">
        <v>30</v>
      </c>
      <c r="E5349" s="42" t="s">
        <v>5</v>
      </c>
      <c r="F5349" s="42" t="s">
        <v>10</v>
      </c>
      <c r="G5349" s="43">
        <v>3</v>
      </c>
      <c r="H5349" s="193">
        <v>1.7</v>
      </c>
    </row>
    <row r="5350" spans="1:8" x14ac:dyDescent="0.25">
      <c r="A5350" s="25" t="str">
        <f t="shared" si="85"/>
        <v>Reg2006Mesothelioma - C45MaleNon-Māori</v>
      </c>
      <c r="B5350" s="42" t="s">
        <v>2</v>
      </c>
      <c r="C5350" s="43">
        <v>2006</v>
      </c>
      <c r="D5350" s="42" t="s">
        <v>30</v>
      </c>
      <c r="E5350" s="42" t="s">
        <v>5</v>
      </c>
      <c r="F5350" s="42" t="s">
        <v>11</v>
      </c>
      <c r="G5350" s="43">
        <v>86</v>
      </c>
      <c r="H5350" s="193">
        <v>3.3</v>
      </c>
    </row>
    <row r="5351" spans="1:8" x14ac:dyDescent="0.25">
      <c r="A5351" s="25" t="str">
        <f t="shared" ref="A5351:A5414" si="86">B5351&amp;C5351&amp;D5351&amp;E5351&amp;F5351</f>
        <v>Reg2006Kaposi sarcoma - C46AllSexAllEth</v>
      </c>
      <c r="B5351" s="42" t="s">
        <v>2</v>
      </c>
      <c r="C5351" s="43">
        <v>2006</v>
      </c>
      <c r="D5351" s="42" t="s">
        <v>265</v>
      </c>
      <c r="E5351" s="42" t="s">
        <v>3</v>
      </c>
      <c r="F5351" s="42" t="s">
        <v>12</v>
      </c>
      <c r="G5351" s="43">
        <v>3</v>
      </c>
      <c r="H5351" s="193">
        <v>0.1</v>
      </c>
    </row>
    <row r="5352" spans="1:8" x14ac:dyDescent="0.25">
      <c r="A5352" s="25" t="str">
        <f t="shared" si="86"/>
        <v>Reg2006Kaposi sarcoma - C46AllSexMāori</v>
      </c>
      <c r="B5352" s="42" t="s">
        <v>2</v>
      </c>
      <c r="C5352" s="43">
        <v>2006</v>
      </c>
      <c r="D5352" s="42" t="s">
        <v>265</v>
      </c>
      <c r="E5352" s="42" t="s">
        <v>3</v>
      </c>
      <c r="F5352" s="42" t="s">
        <v>10</v>
      </c>
      <c r="G5352" s="43">
        <v>0</v>
      </c>
      <c r="H5352" s="193">
        <v>0</v>
      </c>
    </row>
    <row r="5353" spans="1:8" x14ac:dyDescent="0.25">
      <c r="A5353" s="25" t="str">
        <f t="shared" si="86"/>
        <v>Reg2006Kaposi sarcoma - C46AllSexNon-Māori</v>
      </c>
      <c r="B5353" s="42" t="s">
        <v>2</v>
      </c>
      <c r="C5353" s="43">
        <v>2006</v>
      </c>
      <c r="D5353" s="42" t="s">
        <v>265</v>
      </c>
      <c r="E5353" s="42" t="s">
        <v>3</v>
      </c>
      <c r="F5353" s="42" t="s">
        <v>11</v>
      </c>
      <c r="G5353" s="43">
        <v>3</v>
      </c>
      <c r="H5353" s="193">
        <v>0.1</v>
      </c>
    </row>
    <row r="5354" spans="1:8" x14ac:dyDescent="0.25">
      <c r="A5354" s="25" t="str">
        <f t="shared" si="86"/>
        <v>Reg2006Kaposi sarcoma - C46FemaleAllEth</v>
      </c>
      <c r="B5354" s="42" t="s">
        <v>2</v>
      </c>
      <c r="C5354" s="43">
        <v>2006</v>
      </c>
      <c r="D5354" s="42" t="s">
        <v>265</v>
      </c>
      <c r="E5354" s="42" t="s">
        <v>4</v>
      </c>
      <c r="F5354" s="42" t="s">
        <v>12</v>
      </c>
      <c r="G5354" s="43">
        <v>0</v>
      </c>
      <c r="H5354" s="193">
        <v>0</v>
      </c>
    </row>
    <row r="5355" spans="1:8" x14ac:dyDescent="0.25">
      <c r="A5355" s="25" t="str">
        <f t="shared" si="86"/>
        <v>Reg2006Kaposi sarcoma - C46FemaleMāori</v>
      </c>
      <c r="B5355" s="42" t="s">
        <v>2</v>
      </c>
      <c r="C5355" s="43">
        <v>2006</v>
      </c>
      <c r="D5355" s="42" t="s">
        <v>265</v>
      </c>
      <c r="E5355" s="42" t="s">
        <v>4</v>
      </c>
      <c r="F5355" s="42" t="s">
        <v>10</v>
      </c>
      <c r="G5355" s="43">
        <v>0</v>
      </c>
      <c r="H5355" s="193">
        <v>0</v>
      </c>
    </row>
    <row r="5356" spans="1:8" x14ac:dyDescent="0.25">
      <c r="A5356" s="25" t="str">
        <f t="shared" si="86"/>
        <v>Reg2006Kaposi sarcoma - C46FemaleNon-Māori</v>
      </c>
      <c r="B5356" s="42" t="s">
        <v>2</v>
      </c>
      <c r="C5356" s="43">
        <v>2006</v>
      </c>
      <c r="D5356" s="42" t="s">
        <v>265</v>
      </c>
      <c r="E5356" s="42" t="s">
        <v>4</v>
      </c>
      <c r="F5356" s="42" t="s">
        <v>11</v>
      </c>
      <c r="G5356" s="43">
        <v>0</v>
      </c>
      <c r="H5356" s="193">
        <v>0</v>
      </c>
    </row>
    <row r="5357" spans="1:8" x14ac:dyDescent="0.25">
      <c r="A5357" s="25" t="str">
        <f t="shared" si="86"/>
        <v>Reg2006Kaposi sarcoma - C46MaleAllEth</v>
      </c>
      <c r="B5357" s="42" t="s">
        <v>2</v>
      </c>
      <c r="C5357" s="43">
        <v>2006</v>
      </c>
      <c r="D5357" s="42" t="s">
        <v>265</v>
      </c>
      <c r="E5357" s="42" t="s">
        <v>5</v>
      </c>
      <c r="F5357" s="42" t="s">
        <v>12</v>
      </c>
      <c r="G5357" s="43">
        <v>3</v>
      </c>
      <c r="H5357" s="193">
        <v>0.1</v>
      </c>
    </row>
    <row r="5358" spans="1:8" x14ac:dyDescent="0.25">
      <c r="A5358" s="25" t="str">
        <f t="shared" si="86"/>
        <v>Reg2006Kaposi sarcoma - C46MaleMāori</v>
      </c>
      <c r="B5358" s="42" t="s">
        <v>2</v>
      </c>
      <c r="C5358" s="43">
        <v>2006</v>
      </c>
      <c r="D5358" s="42" t="s">
        <v>265</v>
      </c>
      <c r="E5358" s="42" t="s">
        <v>5</v>
      </c>
      <c r="F5358" s="42" t="s">
        <v>10</v>
      </c>
      <c r="G5358" s="43">
        <v>0</v>
      </c>
      <c r="H5358" s="193">
        <v>0</v>
      </c>
    </row>
    <row r="5359" spans="1:8" x14ac:dyDescent="0.25">
      <c r="A5359" s="25" t="str">
        <f t="shared" si="86"/>
        <v>Reg2006Kaposi sarcoma - C46MaleNon-Māori</v>
      </c>
      <c r="B5359" s="42" t="s">
        <v>2</v>
      </c>
      <c r="C5359" s="43">
        <v>2006</v>
      </c>
      <c r="D5359" s="42" t="s">
        <v>265</v>
      </c>
      <c r="E5359" s="42" t="s">
        <v>5</v>
      </c>
      <c r="F5359" s="42" t="s">
        <v>11</v>
      </c>
      <c r="G5359" s="43">
        <v>3</v>
      </c>
      <c r="H5359" s="193">
        <v>0.1</v>
      </c>
    </row>
    <row r="5360" spans="1:8" x14ac:dyDescent="0.25">
      <c r="A5360" s="25" t="str">
        <f t="shared" si="86"/>
        <v>Reg2006Peripheral nerves and autonomic nervous system - C47AllSexAllEth</v>
      </c>
      <c r="B5360" s="42" t="s">
        <v>2</v>
      </c>
      <c r="C5360" s="43">
        <v>2006</v>
      </c>
      <c r="D5360" s="42" t="s">
        <v>266</v>
      </c>
      <c r="E5360" s="42" t="s">
        <v>3</v>
      </c>
      <c r="F5360" s="42" t="s">
        <v>12</v>
      </c>
      <c r="G5360" s="43">
        <v>6</v>
      </c>
      <c r="H5360" s="193">
        <v>0.1</v>
      </c>
    </row>
    <row r="5361" spans="1:8" x14ac:dyDescent="0.25">
      <c r="A5361" s="25" t="str">
        <f t="shared" si="86"/>
        <v>Reg2006Peripheral nerves and autonomic nervous system - C47AllSexMāori</v>
      </c>
      <c r="B5361" s="42" t="s">
        <v>2</v>
      </c>
      <c r="C5361" s="43">
        <v>2006</v>
      </c>
      <c r="D5361" s="42" t="s">
        <v>266</v>
      </c>
      <c r="E5361" s="42" t="s">
        <v>3</v>
      </c>
      <c r="F5361" s="42" t="s">
        <v>10</v>
      </c>
      <c r="G5361" s="43">
        <v>1</v>
      </c>
      <c r="H5361" s="193">
        <v>0.2</v>
      </c>
    </row>
    <row r="5362" spans="1:8" x14ac:dyDescent="0.25">
      <c r="A5362" s="25" t="str">
        <f t="shared" si="86"/>
        <v>Reg2006Peripheral nerves and autonomic nervous system - C47AllSexNon-Māori</v>
      </c>
      <c r="B5362" s="42" t="s">
        <v>2</v>
      </c>
      <c r="C5362" s="43">
        <v>2006</v>
      </c>
      <c r="D5362" s="42" t="s">
        <v>266</v>
      </c>
      <c r="E5362" s="42" t="s">
        <v>3</v>
      </c>
      <c r="F5362" s="42" t="s">
        <v>11</v>
      </c>
      <c r="G5362" s="43">
        <v>5</v>
      </c>
      <c r="H5362" s="193">
        <v>0.1</v>
      </c>
    </row>
    <row r="5363" spans="1:8" x14ac:dyDescent="0.25">
      <c r="A5363" s="25" t="str">
        <f t="shared" si="86"/>
        <v>Reg2006Peripheral nerves and autonomic nervous system - C47FemaleAllEth</v>
      </c>
      <c r="B5363" s="42" t="s">
        <v>2</v>
      </c>
      <c r="C5363" s="43">
        <v>2006</v>
      </c>
      <c r="D5363" s="42" t="s">
        <v>266</v>
      </c>
      <c r="E5363" s="42" t="s">
        <v>4</v>
      </c>
      <c r="F5363" s="42" t="s">
        <v>12</v>
      </c>
      <c r="G5363" s="43">
        <v>1</v>
      </c>
      <c r="H5363" s="193">
        <v>0</v>
      </c>
    </row>
    <row r="5364" spans="1:8" x14ac:dyDescent="0.25">
      <c r="A5364" s="25" t="str">
        <f t="shared" si="86"/>
        <v>Reg2006Peripheral nerves and autonomic nervous system - C47FemaleMāori</v>
      </c>
      <c r="B5364" s="42" t="s">
        <v>2</v>
      </c>
      <c r="C5364" s="43">
        <v>2006</v>
      </c>
      <c r="D5364" s="42" t="s">
        <v>266</v>
      </c>
      <c r="E5364" s="42" t="s">
        <v>4</v>
      </c>
      <c r="F5364" s="42" t="s">
        <v>10</v>
      </c>
      <c r="G5364" s="43">
        <v>0</v>
      </c>
      <c r="H5364" s="193">
        <v>0</v>
      </c>
    </row>
    <row r="5365" spans="1:8" x14ac:dyDescent="0.25">
      <c r="A5365" s="25" t="str">
        <f t="shared" si="86"/>
        <v>Reg2006Peripheral nerves and autonomic nervous system - C47FemaleNon-Māori</v>
      </c>
      <c r="B5365" s="42" t="s">
        <v>2</v>
      </c>
      <c r="C5365" s="43">
        <v>2006</v>
      </c>
      <c r="D5365" s="42" t="s">
        <v>266</v>
      </c>
      <c r="E5365" s="42" t="s">
        <v>4</v>
      </c>
      <c r="F5365" s="42" t="s">
        <v>11</v>
      </c>
      <c r="G5365" s="43">
        <v>1</v>
      </c>
      <c r="H5365" s="193">
        <v>0</v>
      </c>
    </row>
    <row r="5366" spans="1:8" x14ac:dyDescent="0.25">
      <c r="A5366" s="25" t="str">
        <f t="shared" si="86"/>
        <v>Reg2006Peripheral nerves and autonomic nervous system - C47MaleAllEth</v>
      </c>
      <c r="B5366" s="42" t="s">
        <v>2</v>
      </c>
      <c r="C5366" s="43">
        <v>2006</v>
      </c>
      <c r="D5366" s="42" t="s">
        <v>266</v>
      </c>
      <c r="E5366" s="42" t="s">
        <v>5</v>
      </c>
      <c r="F5366" s="42" t="s">
        <v>12</v>
      </c>
      <c r="G5366" s="43">
        <v>5</v>
      </c>
      <c r="H5366" s="193">
        <v>0.2</v>
      </c>
    </row>
    <row r="5367" spans="1:8" x14ac:dyDescent="0.25">
      <c r="A5367" s="25" t="str">
        <f t="shared" si="86"/>
        <v>Reg2006Peripheral nerves and autonomic nervous system - C47MaleMāori</v>
      </c>
      <c r="B5367" s="42" t="s">
        <v>2</v>
      </c>
      <c r="C5367" s="43">
        <v>2006</v>
      </c>
      <c r="D5367" s="42" t="s">
        <v>266</v>
      </c>
      <c r="E5367" s="42" t="s">
        <v>5</v>
      </c>
      <c r="F5367" s="42" t="s">
        <v>10</v>
      </c>
      <c r="G5367" s="43">
        <v>1</v>
      </c>
      <c r="H5367" s="193">
        <v>0.4</v>
      </c>
    </row>
    <row r="5368" spans="1:8" x14ac:dyDescent="0.25">
      <c r="A5368" s="25" t="str">
        <f t="shared" si="86"/>
        <v>Reg2006Peripheral nerves and autonomic nervous system - C47MaleNon-Māori</v>
      </c>
      <c r="B5368" s="42" t="s">
        <v>2</v>
      </c>
      <c r="C5368" s="43">
        <v>2006</v>
      </c>
      <c r="D5368" s="42" t="s">
        <v>266</v>
      </c>
      <c r="E5368" s="42" t="s">
        <v>5</v>
      </c>
      <c r="F5368" s="42" t="s">
        <v>11</v>
      </c>
      <c r="G5368" s="43">
        <v>4</v>
      </c>
      <c r="H5368" s="193">
        <v>0.2</v>
      </c>
    </row>
    <row r="5369" spans="1:8" x14ac:dyDescent="0.25">
      <c r="A5369" s="25" t="str">
        <f t="shared" si="86"/>
        <v>Reg2006Peritoneum - C48AllSexAllEth</v>
      </c>
      <c r="B5369" s="42" t="s">
        <v>2</v>
      </c>
      <c r="C5369" s="43">
        <v>2006</v>
      </c>
      <c r="D5369" s="42" t="s">
        <v>267</v>
      </c>
      <c r="E5369" s="42" t="s">
        <v>3</v>
      </c>
      <c r="F5369" s="42" t="s">
        <v>12</v>
      </c>
      <c r="G5369" s="43">
        <v>33</v>
      </c>
      <c r="H5369" s="193">
        <v>0.7</v>
      </c>
    </row>
    <row r="5370" spans="1:8" x14ac:dyDescent="0.25">
      <c r="A5370" s="25" t="str">
        <f t="shared" si="86"/>
        <v>Reg2006Peritoneum - C48AllSexMāori</v>
      </c>
      <c r="B5370" s="42" t="s">
        <v>2</v>
      </c>
      <c r="C5370" s="43">
        <v>2006</v>
      </c>
      <c r="D5370" s="42" t="s">
        <v>267</v>
      </c>
      <c r="E5370" s="42" t="s">
        <v>3</v>
      </c>
      <c r="F5370" s="42" t="s">
        <v>10</v>
      </c>
      <c r="G5370" s="43">
        <v>4</v>
      </c>
      <c r="H5370" s="193">
        <v>0.6</v>
      </c>
    </row>
    <row r="5371" spans="1:8" x14ac:dyDescent="0.25">
      <c r="A5371" s="25" t="str">
        <f t="shared" si="86"/>
        <v>Reg2006Peritoneum - C48AllSexNon-Māori</v>
      </c>
      <c r="B5371" s="42" t="s">
        <v>2</v>
      </c>
      <c r="C5371" s="43">
        <v>2006</v>
      </c>
      <c r="D5371" s="42" t="s">
        <v>267</v>
      </c>
      <c r="E5371" s="42" t="s">
        <v>3</v>
      </c>
      <c r="F5371" s="42" t="s">
        <v>11</v>
      </c>
      <c r="G5371" s="43">
        <v>29</v>
      </c>
      <c r="H5371" s="193">
        <v>0.6</v>
      </c>
    </row>
    <row r="5372" spans="1:8" x14ac:dyDescent="0.25">
      <c r="A5372" s="25" t="str">
        <f t="shared" si="86"/>
        <v>Reg2006Peritoneum - C48FemaleAllEth</v>
      </c>
      <c r="B5372" s="42" t="s">
        <v>2</v>
      </c>
      <c r="C5372" s="43">
        <v>2006</v>
      </c>
      <c r="D5372" s="42" t="s">
        <v>267</v>
      </c>
      <c r="E5372" s="42" t="s">
        <v>4</v>
      </c>
      <c r="F5372" s="42" t="s">
        <v>12</v>
      </c>
      <c r="G5372" s="43">
        <v>19</v>
      </c>
      <c r="H5372" s="193">
        <v>0.7</v>
      </c>
    </row>
    <row r="5373" spans="1:8" x14ac:dyDescent="0.25">
      <c r="A5373" s="25" t="str">
        <f t="shared" si="86"/>
        <v>Reg2006Peritoneum - C48FemaleMāori</v>
      </c>
      <c r="B5373" s="42" t="s">
        <v>2</v>
      </c>
      <c r="C5373" s="43">
        <v>2006</v>
      </c>
      <c r="D5373" s="42" t="s">
        <v>267</v>
      </c>
      <c r="E5373" s="42" t="s">
        <v>4</v>
      </c>
      <c r="F5373" s="42" t="s">
        <v>10</v>
      </c>
      <c r="G5373" s="43">
        <v>2</v>
      </c>
      <c r="H5373" s="193">
        <v>0.6</v>
      </c>
    </row>
    <row r="5374" spans="1:8" x14ac:dyDescent="0.25">
      <c r="A5374" s="25" t="str">
        <f t="shared" si="86"/>
        <v>Reg2006Peritoneum - C48FemaleNon-Māori</v>
      </c>
      <c r="B5374" s="42" t="s">
        <v>2</v>
      </c>
      <c r="C5374" s="43">
        <v>2006</v>
      </c>
      <c r="D5374" s="42" t="s">
        <v>267</v>
      </c>
      <c r="E5374" s="42" t="s">
        <v>4</v>
      </c>
      <c r="F5374" s="42" t="s">
        <v>11</v>
      </c>
      <c r="G5374" s="43">
        <v>17</v>
      </c>
      <c r="H5374" s="193">
        <v>0.7</v>
      </c>
    </row>
    <row r="5375" spans="1:8" x14ac:dyDescent="0.25">
      <c r="A5375" s="25" t="str">
        <f t="shared" si="86"/>
        <v>Reg2006Peritoneum - C48MaleAllEth</v>
      </c>
      <c r="B5375" s="42" t="s">
        <v>2</v>
      </c>
      <c r="C5375" s="43">
        <v>2006</v>
      </c>
      <c r="D5375" s="42" t="s">
        <v>267</v>
      </c>
      <c r="E5375" s="42" t="s">
        <v>5</v>
      </c>
      <c r="F5375" s="42" t="s">
        <v>12</v>
      </c>
      <c r="G5375" s="43">
        <v>14</v>
      </c>
      <c r="H5375" s="193">
        <v>0.6</v>
      </c>
    </row>
    <row r="5376" spans="1:8" x14ac:dyDescent="0.25">
      <c r="A5376" s="25" t="str">
        <f t="shared" si="86"/>
        <v>Reg2006Peritoneum - C48MaleMāori</v>
      </c>
      <c r="B5376" s="42" t="s">
        <v>2</v>
      </c>
      <c r="C5376" s="43">
        <v>2006</v>
      </c>
      <c r="D5376" s="42" t="s">
        <v>267</v>
      </c>
      <c r="E5376" s="42" t="s">
        <v>5</v>
      </c>
      <c r="F5376" s="42" t="s">
        <v>10</v>
      </c>
      <c r="G5376" s="43">
        <v>2</v>
      </c>
      <c r="H5376" s="193">
        <v>0.6</v>
      </c>
    </row>
    <row r="5377" spans="1:8" x14ac:dyDescent="0.25">
      <c r="A5377" s="25" t="str">
        <f t="shared" si="86"/>
        <v>Reg2006Peritoneum - C48MaleNon-Māori</v>
      </c>
      <c r="B5377" s="42" t="s">
        <v>2</v>
      </c>
      <c r="C5377" s="43">
        <v>2006</v>
      </c>
      <c r="D5377" s="42" t="s">
        <v>267</v>
      </c>
      <c r="E5377" s="42" t="s">
        <v>5</v>
      </c>
      <c r="F5377" s="42" t="s">
        <v>11</v>
      </c>
      <c r="G5377" s="43">
        <v>12</v>
      </c>
      <c r="H5377" s="193">
        <v>0.5</v>
      </c>
    </row>
    <row r="5378" spans="1:8" x14ac:dyDescent="0.25">
      <c r="A5378" s="25" t="str">
        <f t="shared" si="86"/>
        <v>Reg2006Connective tissue - C49AllSexAllEth</v>
      </c>
      <c r="B5378" s="42" t="s">
        <v>2</v>
      </c>
      <c r="C5378" s="43">
        <v>2006</v>
      </c>
      <c r="D5378" s="42" t="s">
        <v>268</v>
      </c>
      <c r="E5378" s="42" t="s">
        <v>3</v>
      </c>
      <c r="F5378" s="42" t="s">
        <v>12</v>
      </c>
      <c r="G5378" s="43">
        <v>116</v>
      </c>
      <c r="H5378" s="193">
        <v>2.2999999999999998</v>
      </c>
    </row>
    <row r="5379" spans="1:8" x14ac:dyDescent="0.25">
      <c r="A5379" s="25" t="str">
        <f t="shared" si="86"/>
        <v>Reg2006Connective tissue - C49AllSexMāori</v>
      </c>
      <c r="B5379" s="42" t="s">
        <v>2</v>
      </c>
      <c r="C5379" s="43">
        <v>2006</v>
      </c>
      <c r="D5379" s="42" t="s">
        <v>268</v>
      </c>
      <c r="E5379" s="42" t="s">
        <v>3</v>
      </c>
      <c r="F5379" s="42" t="s">
        <v>10</v>
      </c>
      <c r="G5379" s="43">
        <v>16</v>
      </c>
      <c r="H5379" s="193">
        <v>3</v>
      </c>
    </row>
    <row r="5380" spans="1:8" x14ac:dyDescent="0.25">
      <c r="A5380" s="25" t="str">
        <f t="shared" si="86"/>
        <v>Reg2006Connective tissue - C49AllSexNon-Māori</v>
      </c>
      <c r="B5380" s="42" t="s">
        <v>2</v>
      </c>
      <c r="C5380" s="43">
        <v>2006</v>
      </c>
      <c r="D5380" s="42" t="s">
        <v>268</v>
      </c>
      <c r="E5380" s="42" t="s">
        <v>3</v>
      </c>
      <c r="F5380" s="42" t="s">
        <v>11</v>
      </c>
      <c r="G5380" s="43">
        <v>100</v>
      </c>
      <c r="H5380" s="193">
        <v>2.2000000000000002</v>
      </c>
    </row>
    <row r="5381" spans="1:8" x14ac:dyDescent="0.25">
      <c r="A5381" s="25" t="str">
        <f t="shared" si="86"/>
        <v>Reg2006Connective tissue - C49FemaleAllEth</v>
      </c>
      <c r="B5381" s="42" t="s">
        <v>2</v>
      </c>
      <c r="C5381" s="43">
        <v>2006</v>
      </c>
      <c r="D5381" s="42" t="s">
        <v>268</v>
      </c>
      <c r="E5381" s="42" t="s">
        <v>4</v>
      </c>
      <c r="F5381" s="42" t="s">
        <v>12</v>
      </c>
      <c r="G5381" s="43">
        <v>48</v>
      </c>
      <c r="H5381" s="193">
        <v>1.9</v>
      </c>
    </row>
    <row r="5382" spans="1:8" x14ac:dyDescent="0.25">
      <c r="A5382" s="25" t="str">
        <f t="shared" si="86"/>
        <v>Reg2006Connective tissue - C49FemaleMāori</v>
      </c>
      <c r="B5382" s="42" t="s">
        <v>2</v>
      </c>
      <c r="C5382" s="43">
        <v>2006</v>
      </c>
      <c r="D5382" s="42" t="s">
        <v>268</v>
      </c>
      <c r="E5382" s="42" t="s">
        <v>4</v>
      </c>
      <c r="F5382" s="42" t="s">
        <v>10</v>
      </c>
      <c r="G5382" s="43">
        <v>7</v>
      </c>
      <c r="H5382" s="193">
        <v>2.5</v>
      </c>
    </row>
    <row r="5383" spans="1:8" x14ac:dyDescent="0.25">
      <c r="A5383" s="25" t="str">
        <f t="shared" si="86"/>
        <v>Reg2006Connective tissue - C49FemaleNon-Māori</v>
      </c>
      <c r="B5383" s="42" t="s">
        <v>2</v>
      </c>
      <c r="C5383" s="43">
        <v>2006</v>
      </c>
      <c r="D5383" s="42" t="s">
        <v>268</v>
      </c>
      <c r="E5383" s="42" t="s">
        <v>4</v>
      </c>
      <c r="F5383" s="42" t="s">
        <v>11</v>
      </c>
      <c r="G5383" s="43">
        <v>41</v>
      </c>
      <c r="H5383" s="193">
        <v>1.8</v>
      </c>
    </row>
    <row r="5384" spans="1:8" x14ac:dyDescent="0.25">
      <c r="A5384" s="25" t="str">
        <f t="shared" si="86"/>
        <v>Reg2006Connective tissue - C49MaleAllEth</v>
      </c>
      <c r="B5384" s="42" t="s">
        <v>2</v>
      </c>
      <c r="C5384" s="43">
        <v>2006</v>
      </c>
      <c r="D5384" s="42" t="s">
        <v>268</v>
      </c>
      <c r="E5384" s="42" t="s">
        <v>5</v>
      </c>
      <c r="F5384" s="42" t="s">
        <v>12</v>
      </c>
      <c r="G5384" s="43">
        <v>68</v>
      </c>
      <c r="H5384" s="193">
        <v>2.9</v>
      </c>
    </row>
    <row r="5385" spans="1:8" x14ac:dyDescent="0.25">
      <c r="A5385" s="25" t="str">
        <f t="shared" si="86"/>
        <v>Reg2006Connective tissue - C49MaleMāori</v>
      </c>
      <c r="B5385" s="42" t="s">
        <v>2</v>
      </c>
      <c r="C5385" s="43">
        <v>2006</v>
      </c>
      <c r="D5385" s="42" t="s">
        <v>268</v>
      </c>
      <c r="E5385" s="42" t="s">
        <v>5</v>
      </c>
      <c r="F5385" s="42" t="s">
        <v>10</v>
      </c>
      <c r="G5385" s="43">
        <v>9</v>
      </c>
      <c r="H5385" s="193">
        <v>3.7</v>
      </c>
    </row>
    <row r="5386" spans="1:8" x14ac:dyDescent="0.25">
      <c r="A5386" s="25" t="str">
        <f t="shared" si="86"/>
        <v>Reg2006Connective tissue - C49MaleNon-Māori</v>
      </c>
      <c r="B5386" s="42" t="s">
        <v>2</v>
      </c>
      <c r="C5386" s="43">
        <v>2006</v>
      </c>
      <c r="D5386" s="42" t="s">
        <v>268</v>
      </c>
      <c r="E5386" s="42" t="s">
        <v>5</v>
      </c>
      <c r="F5386" s="42" t="s">
        <v>11</v>
      </c>
      <c r="G5386" s="43">
        <v>59</v>
      </c>
      <c r="H5386" s="193">
        <v>2.7</v>
      </c>
    </row>
    <row r="5387" spans="1:8" x14ac:dyDescent="0.25">
      <c r="A5387" s="25" t="str">
        <f t="shared" si="86"/>
        <v>Reg2006Breast - C50AllSexAllEth</v>
      </c>
      <c r="B5387" s="42" t="s">
        <v>2</v>
      </c>
      <c r="C5387" s="43">
        <v>2006</v>
      </c>
      <c r="D5387" s="42" t="s">
        <v>21</v>
      </c>
      <c r="E5387" s="42" t="s">
        <v>3</v>
      </c>
      <c r="F5387" s="42" t="s">
        <v>12</v>
      </c>
      <c r="G5387" s="43">
        <v>2572</v>
      </c>
      <c r="H5387" s="193">
        <v>48.1</v>
      </c>
    </row>
    <row r="5388" spans="1:8" x14ac:dyDescent="0.25">
      <c r="A5388" s="25" t="str">
        <f t="shared" si="86"/>
        <v>Reg2006Breast - C50AllSexMāori</v>
      </c>
      <c r="B5388" s="42" t="s">
        <v>2</v>
      </c>
      <c r="C5388" s="43">
        <v>2006</v>
      </c>
      <c r="D5388" s="42" t="s">
        <v>21</v>
      </c>
      <c r="E5388" s="42" t="s">
        <v>3</v>
      </c>
      <c r="F5388" s="42" t="s">
        <v>10</v>
      </c>
      <c r="G5388" s="43">
        <v>281</v>
      </c>
      <c r="H5388" s="193">
        <v>63.1</v>
      </c>
    </row>
    <row r="5389" spans="1:8" x14ac:dyDescent="0.25">
      <c r="A5389" s="25" t="str">
        <f t="shared" si="86"/>
        <v>Reg2006Breast - C50AllSexNon-Māori</v>
      </c>
      <c r="B5389" s="42" t="s">
        <v>2</v>
      </c>
      <c r="C5389" s="43">
        <v>2006</v>
      </c>
      <c r="D5389" s="42" t="s">
        <v>21</v>
      </c>
      <c r="E5389" s="42" t="s">
        <v>3</v>
      </c>
      <c r="F5389" s="42" t="s">
        <v>11</v>
      </c>
      <c r="G5389" s="43">
        <v>2291</v>
      </c>
      <c r="H5389" s="193">
        <v>46.8</v>
      </c>
    </row>
    <row r="5390" spans="1:8" x14ac:dyDescent="0.25">
      <c r="A5390" s="25" t="str">
        <f t="shared" si="86"/>
        <v>Reg2006Breast - C50FemaleAllEth</v>
      </c>
      <c r="B5390" s="42" t="s">
        <v>2</v>
      </c>
      <c r="C5390" s="43">
        <v>2006</v>
      </c>
      <c r="D5390" s="42" t="s">
        <v>21</v>
      </c>
      <c r="E5390" s="42" t="s">
        <v>4</v>
      </c>
      <c r="F5390" s="42" t="s">
        <v>12</v>
      </c>
      <c r="G5390" s="43">
        <v>2556</v>
      </c>
      <c r="H5390" s="193">
        <v>92.1</v>
      </c>
    </row>
    <row r="5391" spans="1:8" x14ac:dyDescent="0.25">
      <c r="A5391" s="25" t="str">
        <f t="shared" si="86"/>
        <v>Reg2006Breast - C50FemaleMāori</v>
      </c>
      <c r="B5391" s="42" t="s">
        <v>2</v>
      </c>
      <c r="C5391" s="43">
        <v>2006</v>
      </c>
      <c r="D5391" s="42" t="s">
        <v>21</v>
      </c>
      <c r="E5391" s="42" t="s">
        <v>4</v>
      </c>
      <c r="F5391" s="42" t="s">
        <v>10</v>
      </c>
      <c r="G5391" s="43">
        <v>281</v>
      </c>
      <c r="H5391" s="193">
        <v>119.2</v>
      </c>
    </row>
    <row r="5392" spans="1:8" x14ac:dyDescent="0.25">
      <c r="A5392" s="25" t="str">
        <f t="shared" si="86"/>
        <v>Reg2006Breast - C50FemaleNon-Māori</v>
      </c>
      <c r="B5392" s="42" t="s">
        <v>2</v>
      </c>
      <c r="C5392" s="43">
        <v>2006</v>
      </c>
      <c r="D5392" s="42" t="s">
        <v>21</v>
      </c>
      <c r="E5392" s="42" t="s">
        <v>4</v>
      </c>
      <c r="F5392" s="42" t="s">
        <v>11</v>
      </c>
      <c r="G5392" s="43">
        <v>2275</v>
      </c>
      <c r="H5392" s="193">
        <v>89.6</v>
      </c>
    </row>
    <row r="5393" spans="1:8" x14ac:dyDescent="0.25">
      <c r="A5393" s="25" t="str">
        <f t="shared" si="86"/>
        <v>Reg2006Breast - C50MaleAllEth</v>
      </c>
      <c r="B5393" s="42" t="s">
        <v>2</v>
      </c>
      <c r="C5393" s="43">
        <v>2006</v>
      </c>
      <c r="D5393" s="42" t="s">
        <v>21</v>
      </c>
      <c r="E5393" s="42" t="s">
        <v>5</v>
      </c>
      <c r="F5393" s="42" t="s">
        <v>12</v>
      </c>
      <c r="G5393" s="43">
        <v>16</v>
      </c>
      <c r="H5393" s="193">
        <v>0.6</v>
      </c>
    </row>
    <row r="5394" spans="1:8" x14ac:dyDescent="0.25">
      <c r="A5394" s="25" t="str">
        <f t="shared" si="86"/>
        <v>Reg2006Breast - C50MaleMāori</v>
      </c>
      <c r="B5394" s="42" t="s">
        <v>2</v>
      </c>
      <c r="C5394" s="43">
        <v>2006</v>
      </c>
      <c r="D5394" s="42" t="s">
        <v>21</v>
      </c>
      <c r="E5394" s="42" t="s">
        <v>5</v>
      </c>
      <c r="F5394" s="42" t="s">
        <v>10</v>
      </c>
      <c r="G5394" s="43">
        <v>0</v>
      </c>
      <c r="H5394" s="193">
        <v>0</v>
      </c>
    </row>
    <row r="5395" spans="1:8" x14ac:dyDescent="0.25">
      <c r="A5395" s="25" t="str">
        <f t="shared" si="86"/>
        <v>Reg2006Breast - C50MaleNon-Māori</v>
      </c>
      <c r="B5395" s="42" t="s">
        <v>2</v>
      </c>
      <c r="C5395" s="43">
        <v>2006</v>
      </c>
      <c r="D5395" s="42" t="s">
        <v>21</v>
      </c>
      <c r="E5395" s="42" t="s">
        <v>5</v>
      </c>
      <c r="F5395" s="42" t="s">
        <v>11</v>
      </c>
      <c r="G5395" s="43">
        <v>16</v>
      </c>
      <c r="H5395" s="193">
        <v>0.6</v>
      </c>
    </row>
    <row r="5396" spans="1:8" x14ac:dyDescent="0.25">
      <c r="A5396" s="25" t="str">
        <f t="shared" si="86"/>
        <v>Reg2006Chapter - Breast - C50AllSexAllEth</v>
      </c>
      <c r="B5396" s="42" t="s">
        <v>2</v>
      </c>
      <c r="C5396" s="43">
        <v>2006</v>
      </c>
      <c r="D5396" s="42" t="s">
        <v>343</v>
      </c>
      <c r="E5396" s="42" t="s">
        <v>3</v>
      </c>
      <c r="F5396" s="42" t="s">
        <v>12</v>
      </c>
      <c r="G5396" s="43">
        <v>2572</v>
      </c>
      <c r="H5396" s="193">
        <v>48.1</v>
      </c>
    </row>
    <row r="5397" spans="1:8" x14ac:dyDescent="0.25">
      <c r="A5397" s="25" t="str">
        <f t="shared" si="86"/>
        <v>Reg2006Chapter - Breast - C50AllSexMāori</v>
      </c>
      <c r="B5397" s="42" t="s">
        <v>2</v>
      </c>
      <c r="C5397" s="43">
        <v>2006</v>
      </c>
      <c r="D5397" s="42" t="s">
        <v>343</v>
      </c>
      <c r="E5397" s="42" t="s">
        <v>3</v>
      </c>
      <c r="F5397" s="42" t="s">
        <v>10</v>
      </c>
      <c r="G5397" s="43">
        <v>281</v>
      </c>
      <c r="H5397" s="193">
        <v>63.1</v>
      </c>
    </row>
    <row r="5398" spans="1:8" x14ac:dyDescent="0.25">
      <c r="A5398" s="25" t="str">
        <f t="shared" si="86"/>
        <v>Reg2006Chapter - Breast - C50AllSexNon-Māori</v>
      </c>
      <c r="B5398" s="42" t="s">
        <v>2</v>
      </c>
      <c r="C5398" s="43">
        <v>2006</v>
      </c>
      <c r="D5398" s="42" t="s">
        <v>343</v>
      </c>
      <c r="E5398" s="42" t="s">
        <v>3</v>
      </c>
      <c r="F5398" s="42" t="s">
        <v>11</v>
      </c>
      <c r="G5398" s="43">
        <v>2291</v>
      </c>
      <c r="H5398" s="193">
        <v>46.8</v>
      </c>
    </row>
    <row r="5399" spans="1:8" x14ac:dyDescent="0.25">
      <c r="A5399" s="25" t="str">
        <f t="shared" si="86"/>
        <v>Reg2006Chapter - Breast - C50FemaleAllEth</v>
      </c>
      <c r="B5399" s="42" t="s">
        <v>2</v>
      </c>
      <c r="C5399" s="43">
        <v>2006</v>
      </c>
      <c r="D5399" s="42" t="s">
        <v>343</v>
      </c>
      <c r="E5399" s="42" t="s">
        <v>4</v>
      </c>
      <c r="F5399" s="42" t="s">
        <v>12</v>
      </c>
      <c r="G5399" s="43">
        <v>2556</v>
      </c>
      <c r="H5399" s="193">
        <v>92.1</v>
      </c>
    </row>
    <row r="5400" spans="1:8" x14ac:dyDescent="0.25">
      <c r="A5400" s="25" t="str">
        <f t="shared" si="86"/>
        <v>Reg2006Chapter - Breast - C50FemaleMāori</v>
      </c>
      <c r="B5400" s="42" t="s">
        <v>2</v>
      </c>
      <c r="C5400" s="43">
        <v>2006</v>
      </c>
      <c r="D5400" s="42" t="s">
        <v>343</v>
      </c>
      <c r="E5400" s="42" t="s">
        <v>4</v>
      </c>
      <c r="F5400" s="42" t="s">
        <v>10</v>
      </c>
      <c r="G5400" s="43">
        <v>281</v>
      </c>
      <c r="H5400" s="193">
        <v>119.2</v>
      </c>
    </row>
    <row r="5401" spans="1:8" x14ac:dyDescent="0.25">
      <c r="A5401" s="25" t="str">
        <f t="shared" si="86"/>
        <v>Reg2006Chapter - Breast - C50FemaleNon-Māori</v>
      </c>
      <c r="B5401" s="42" t="s">
        <v>2</v>
      </c>
      <c r="C5401" s="43">
        <v>2006</v>
      </c>
      <c r="D5401" s="42" t="s">
        <v>343</v>
      </c>
      <c r="E5401" s="42" t="s">
        <v>4</v>
      </c>
      <c r="F5401" s="42" t="s">
        <v>11</v>
      </c>
      <c r="G5401" s="43">
        <v>2275</v>
      </c>
      <c r="H5401" s="193">
        <v>89.6</v>
      </c>
    </row>
    <row r="5402" spans="1:8" x14ac:dyDescent="0.25">
      <c r="A5402" s="25" t="str">
        <f t="shared" si="86"/>
        <v>Reg2006Chapter - Breast - C50MaleAllEth</v>
      </c>
      <c r="B5402" s="42" t="s">
        <v>2</v>
      </c>
      <c r="C5402" s="43">
        <v>2006</v>
      </c>
      <c r="D5402" s="42" t="s">
        <v>343</v>
      </c>
      <c r="E5402" s="42" t="s">
        <v>5</v>
      </c>
      <c r="F5402" s="42" t="s">
        <v>12</v>
      </c>
      <c r="G5402" s="43">
        <v>16</v>
      </c>
      <c r="H5402" s="193">
        <v>0.6</v>
      </c>
    </row>
    <row r="5403" spans="1:8" x14ac:dyDescent="0.25">
      <c r="A5403" s="25" t="str">
        <f t="shared" si="86"/>
        <v>Reg2006Chapter - Breast - C50MaleMāori</v>
      </c>
      <c r="B5403" s="42" t="s">
        <v>2</v>
      </c>
      <c r="C5403" s="43">
        <v>2006</v>
      </c>
      <c r="D5403" s="42" t="s">
        <v>343</v>
      </c>
      <c r="E5403" s="42" t="s">
        <v>5</v>
      </c>
      <c r="F5403" s="42" t="s">
        <v>10</v>
      </c>
      <c r="G5403" s="43">
        <v>0</v>
      </c>
      <c r="H5403" s="193">
        <v>0</v>
      </c>
    </row>
    <row r="5404" spans="1:8" x14ac:dyDescent="0.25">
      <c r="A5404" s="25" t="str">
        <f t="shared" si="86"/>
        <v>Reg2006Chapter - Breast - C50MaleNon-Māori</v>
      </c>
      <c r="B5404" s="42" t="s">
        <v>2</v>
      </c>
      <c r="C5404" s="43">
        <v>2006</v>
      </c>
      <c r="D5404" s="42" t="s">
        <v>343</v>
      </c>
      <c r="E5404" s="42" t="s">
        <v>5</v>
      </c>
      <c r="F5404" s="42" t="s">
        <v>11</v>
      </c>
      <c r="G5404" s="43">
        <v>16</v>
      </c>
      <c r="H5404" s="193">
        <v>0.6</v>
      </c>
    </row>
    <row r="5405" spans="1:8" x14ac:dyDescent="0.25">
      <c r="A5405" s="25" t="str">
        <f t="shared" si="86"/>
        <v>Reg2006Female genital organs - C51-C58FemaleAllEth</v>
      </c>
      <c r="B5405" s="42" t="s">
        <v>2</v>
      </c>
      <c r="C5405" s="43">
        <v>2006</v>
      </c>
      <c r="D5405" s="42" t="s">
        <v>269</v>
      </c>
      <c r="E5405" s="42" t="s">
        <v>4</v>
      </c>
      <c r="F5405" s="42" t="s">
        <v>12</v>
      </c>
      <c r="G5405" s="43">
        <v>896</v>
      </c>
      <c r="H5405" s="193">
        <v>31.8</v>
      </c>
    </row>
    <row r="5406" spans="1:8" x14ac:dyDescent="0.25">
      <c r="A5406" s="25" t="str">
        <f t="shared" si="86"/>
        <v>Reg2006Female genital organs - C51-C58FemaleMāori</v>
      </c>
      <c r="B5406" s="42" t="s">
        <v>2</v>
      </c>
      <c r="C5406" s="43">
        <v>2006</v>
      </c>
      <c r="D5406" s="42" t="s">
        <v>269</v>
      </c>
      <c r="E5406" s="42" t="s">
        <v>4</v>
      </c>
      <c r="F5406" s="42" t="s">
        <v>10</v>
      </c>
      <c r="G5406" s="43">
        <v>120</v>
      </c>
      <c r="H5406" s="193">
        <v>52</v>
      </c>
    </row>
    <row r="5407" spans="1:8" x14ac:dyDescent="0.25">
      <c r="A5407" s="25" t="str">
        <f t="shared" si="86"/>
        <v>Reg2006Female genital organs - C51-C58FemaleNon-Māori</v>
      </c>
      <c r="B5407" s="42" t="s">
        <v>2</v>
      </c>
      <c r="C5407" s="43">
        <v>2006</v>
      </c>
      <c r="D5407" s="42" t="s">
        <v>269</v>
      </c>
      <c r="E5407" s="42" t="s">
        <v>4</v>
      </c>
      <c r="F5407" s="42" t="s">
        <v>11</v>
      </c>
      <c r="G5407" s="43">
        <v>776</v>
      </c>
      <c r="H5407" s="193">
        <v>30</v>
      </c>
    </row>
    <row r="5408" spans="1:8" x14ac:dyDescent="0.25">
      <c r="A5408" s="25" t="str">
        <f t="shared" si="86"/>
        <v>Reg2006Vulva - C51FemaleAllEth</v>
      </c>
      <c r="B5408" s="42" t="s">
        <v>2</v>
      </c>
      <c r="C5408" s="43">
        <v>2006</v>
      </c>
      <c r="D5408" s="42" t="s">
        <v>46</v>
      </c>
      <c r="E5408" s="42" t="s">
        <v>4</v>
      </c>
      <c r="F5408" s="42" t="s">
        <v>12</v>
      </c>
      <c r="G5408" s="43">
        <v>55</v>
      </c>
      <c r="H5408" s="193">
        <v>1.7</v>
      </c>
    </row>
    <row r="5409" spans="1:8" x14ac:dyDescent="0.25">
      <c r="A5409" s="25" t="str">
        <f t="shared" si="86"/>
        <v>Reg2006Vulva - C51FemaleMāori</v>
      </c>
      <c r="B5409" s="42" t="s">
        <v>2</v>
      </c>
      <c r="C5409" s="43">
        <v>2006</v>
      </c>
      <c r="D5409" s="42" t="s">
        <v>46</v>
      </c>
      <c r="E5409" s="42" t="s">
        <v>4</v>
      </c>
      <c r="F5409" s="42" t="s">
        <v>10</v>
      </c>
      <c r="G5409" s="43">
        <v>3</v>
      </c>
      <c r="H5409" s="193">
        <v>1.1000000000000001</v>
      </c>
    </row>
    <row r="5410" spans="1:8" x14ac:dyDescent="0.25">
      <c r="A5410" s="25" t="str">
        <f t="shared" si="86"/>
        <v>Reg2006Vulva - C51FemaleNon-Māori</v>
      </c>
      <c r="B5410" s="42" t="s">
        <v>2</v>
      </c>
      <c r="C5410" s="43">
        <v>2006</v>
      </c>
      <c r="D5410" s="42" t="s">
        <v>46</v>
      </c>
      <c r="E5410" s="42" t="s">
        <v>4</v>
      </c>
      <c r="F5410" s="42" t="s">
        <v>11</v>
      </c>
      <c r="G5410" s="43">
        <v>52</v>
      </c>
      <c r="H5410" s="193">
        <v>1.7</v>
      </c>
    </row>
    <row r="5411" spans="1:8" x14ac:dyDescent="0.25">
      <c r="A5411" s="25" t="str">
        <f t="shared" si="86"/>
        <v>Reg2006Vagina - C52FemaleAllEth</v>
      </c>
      <c r="B5411" s="42" t="s">
        <v>2</v>
      </c>
      <c r="C5411" s="43">
        <v>2006</v>
      </c>
      <c r="D5411" s="42" t="s">
        <v>45</v>
      </c>
      <c r="E5411" s="42" t="s">
        <v>4</v>
      </c>
      <c r="F5411" s="42" t="s">
        <v>12</v>
      </c>
      <c r="G5411" s="43">
        <v>14</v>
      </c>
      <c r="H5411" s="193">
        <v>0.5</v>
      </c>
    </row>
    <row r="5412" spans="1:8" x14ac:dyDescent="0.25">
      <c r="A5412" s="25" t="str">
        <f t="shared" si="86"/>
        <v>Reg2006Vagina - C52FemaleMāori</v>
      </c>
      <c r="B5412" s="42" t="s">
        <v>2</v>
      </c>
      <c r="C5412" s="43">
        <v>2006</v>
      </c>
      <c r="D5412" s="42" t="s">
        <v>45</v>
      </c>
      <c r="E5412" s="42" t="s">
        <v>4</v>
      </c>
      <c r="F5412" s="42" t="s">
        <v>10</v>
      </c>
      <c r="G5412" s="43">
        <v>3</v>
      </c>
      <c r="H5412" s="193">
        <v>1.5</v>
      </c>
    </row>
    <row r="5413" spans="1:8" x14ac:dyDescent="0.25">
      <c r="A5413" s="25" t="str">
        <f t="shared" si="86"/>
        <v>Reg2006Vagina - C52FemaleNon-Māori</v>
      </c>
      <c r="B5413" s="42" t="s">
        <v>2</v>
      </c>
      <c r="C5413" s="43">
        <v>2006</v>
      </c>
      <c r="D5413" s="42" t="s">
        <v>45</v>
      </c>
      <c r="E5413" s="42" t="s">
        <v>4</v>
      </c>
      <c r="F5413" s="42" t="s">
        <v>11</v>
      </c>
      <c r="G5413" s="43">
        <v>11</v>
      </c>
      <c r="H5413" s="193">
        <v>0.4</v>
      </c>
    </row>
    <row r="5414" spans="1:8" x14ac:dyDescent="0.25">
      <c r="A5414" s="25" t="str">
        <f t="shared" si="86"/>
        <v>Reg2006Cervix - C53FemaleAllEth</v>
      </c>
      <c r="B5414" s="42" t="s">
        <v>2</v>
      </c>
      <c r="C5414" s="43">
        <v>2006</v>
      </c>
      <c r="D5414" s="42" t="s">
        <v>22</v>
      </c>
      <c r="E5414" s="42" t="s">
        <v>4</v>
      </c>
      <c r="F5414" s="42" t="s">
        <v>12</v>
      </c>
      <c r="G5414" s="43">
        <v>160</v>
      </c>
      <c r="H5414" s="193">
        <v>6.5</v>
      </c>
    </row>
    <row r="5415" spans="1:8" x14ac:dyDescent="0.25">
      <c r="A5415" s="25" t="str">
        <f t="shared" ref="A5415:A5478" si="87">B5415&amp;C5415&amp;D5415&amp;E5415&amp;F5415</f>
        <v>Reg2006Cervix - C53FemaleMāori</v>
      </c>
      <c r="B5415" s="42" t="s">
        <v>2</v>
      </c>
      <c r="C5415" s="43">
        <v>2006</v>
      </c>
      <c r="D5415" s="42" t="s">
        <v>22</v>
      </c>
      <c r="E5415" s="42" t="s">
        <v>4</v>
      </c>
      <c r="F5415" s="42" t="s">
        <v>10</v>
      </c>
      <c r="G5415" s="43">
        <v>29</v>
      </c>
      <c r="H5415" s="193">
        <v>11.5</v>
      </c>
    </row>
    <row r="5416" spans="1:8" x14ac:dyDescent="0.25">
      <c r="A5416" s="25" t="str">
        <f t="shared" si="87"/>
        <v>Reg2006Cervix - C53FemaleNon-Māori</v>
      </c>
      <c r="B5416" s="42" t="s">
        <v>2</v>
      </c>
      <c r="C5416" s="43">
        <v>2006</v>
      </c>
      <c r="D5416" s="42" t="s">
        <v>22</v>
      </c>
      <c r="E5416" s="42" t="s">
        <v>4</v>
      </c>
      <c r="F5416" s="42" t="s">
        <v>11</v>
      </c>
      <c r="G5416" s="43">
        <v>131</v>
      </c>
      <c r="H5416" s="193">
        <v>6</v>
      </c>
    </row>
    <row r="5417" spans="1:8" x14ac:dyDescent="0.25">
      <c r="A5417" s="25" t="str">
        <f t="shared" si="87"/>
        <v>Reg2006Uterus - C54-C55FemaleAllEth</v>
      </c>
      <c r="B5417" s="42" t="s">
        <v>2</v>
      </c>
      <c r="C5417" s="43">
        <v>2006</v>
      </c>
      <c r="D5417" s="42" t="s">
        <v>44</v>
      </c>
      <c r="E5417" s="42" t="s">
        <v>4</v>
      </c>
      <c r="F5417" s="42" t="s">
        <v>12</v>
      </c>
      <c r="G5417" s="43">
        <v>365</v>
      </c>
      <c r="H5417" s="193">
        <v>12.8</v>
      </c>
    </row>
    <row r="5418" spans="1:8" x14ac:dyDescent="0.25">
      <c r="A5418" s="25" t="str">
        <f t="shared" si="87"/>
        <v>Reg2006Uterus - C54-C55FemaleMāori</v>
      </c>
      <c r="B5418" s="42" t="s">
        <v>2</v>
      </c>
      <c r="C5418" s="43">
        <v>2006</v>
      </c>
      <c r="D5418" s="42" t="s">
        <v>44</v>
      </c>
      <c r="E5418" s="42" t="s">
        <v>4</v>
      </c>
      <c r="F5418" s="42" t="s">
        <v>10</v>
      </c>
      <c r="G5418" s="43">
        <v>50</v>
      </c>
      <c r="H5418" s="193">
        <v>21.9</v>
      </c>
    </row>
    <row r="5419" spans="1:8" x14ac:dyDescent="0.25">
      <c r="A5419" s="25" t="str">
        <f t="shared" si="87"/>
        <v>Reg2006Uterus - C54-C55FemaleNon-Māori</v>
      </c>
      <c r="B5419" s="42" t="s">
        <v>2</v>
      </c>
      <c r="C5419" s="43">
        <v>2006</v>
      </c>
      <c r="D5419" s="42" t="s">
        <v>44</v>
      </c>
      <c r="E5419" s="42" t="s">
        <v>4</v>
      </c>
      <c r="F5419" s="42" t="s">
        <v>11</v>
      </c>
      <c r="G5419" s="43">
        <v>315</v>
      </c>
      <c r="H5419" s="193">
        <v>11.9</v>
      </c>
    </row>
    <row r="5420" spans="1:8" x14ac:dyDescent="0.25">
      <c r="A5420" s="25" t="str">
        <f t="shared" si="87"/>
        <v>Reg2006Ovary - C56FemaleAllEth</v>
      </c>
      <c r="B5420" s="42" t="s">
        <v>2</v>
      </c>
      <c r="C5420" s="43">
        <v>2006</v>
      </c>
      <c r="D5420" s="42" t="s">
        <v>35</v>
      </c>
      <c r="E5420" s="42" t="s">
        <v>4</v>
      </c>
      <c r="F5420" s="42" t="s">
        <v>12</v>
      </c>
      <c r="G5420" s="43">
        <v>270</v>
      </c>
      <c r="H5420" s="193">
        <v>9.3000000000000007</v>
      </c>
    </row>
    <row r="5421" spans="1:8" x14ac:dyDescent="0.25">
      <c r="A5421" s="25" t="str">
        <f t="shared" si="87"/>
        <v>Reg2006Ovary - C56FemaleMāori</v>
      </c>
      <c r="B5421" s="42" t="s">
        <v>2</v>
      </c>
      <c r="C5421" s="43">
        <v>2006</v>
      </c>
      <c r="D5421" s="42" t="s">
        <v>35</v>
      </c>
      <c r="E5421" s="42" t="s">
        <v>4</v>
      </c>
      <c r="F5421" s="42" t="s">
        <v>10</v>
      </c>
      <c r="G5421" s="43">
        <v>31</v>
      </c>
      <c r="H5421" s="193">
        <v>14</v>
      </c>
    </row>
    <row r="5422" spans="1:8" x14ac:dyDescent="0.25">
      <c r="A5422" s="25" t="str">
        <f t="shared" si="87"/>
        <v>Reg2006Ovary - C56FemaleNon-Māori</v>
      </c>
      <c r="B5422" s="42" t="s">
        <v>2</v>
      </c>
      <c r="C5422" s="43">
        <v>2006</v>
      </c>
      <c r="D5422" s="42" t="s">
        <v>35</v>
      </c>
      <c r="E5422" s="42" t="s">
        <v>4</v>
      </c>
      <c r="F5422" s="42" t="s">
        <v>11</v>
      </c>
      <c r="G5422" s="43">
        <v>239</v>
      </c>
      <c r="H5422" s="193">
        <v>8.9</v>
      </c>
    </row>
    <row r="5423" spans="1:8" x14ac:dyDescent="0.25">
      <c r="A5423" s="25" t="str">
        <f t="shared" si="87"/>
        <v>Reg2006Other female genital organs - C57FemaleAllEth</v>
      </c>
      <c r="B5423" s="42" t="s">
        <v>2</v>
      </c>
      <c r="C5423" s="43">
        <v>2006</v>
      </c>
      <c r="D5423" s="42" t="s">
        <v>270</v>
      </c>
      <c r="E5423" s="42" t="s">
        <v>4</v>
      </c>
      <c r="F5423" s="42" t="s">
        <v>12</v>
      </c>
      <c r="G5423" s="43">
        <v>28</v>
      </c>
      <c r="H5423" s="193">
        <v>0.9</v>
      </c>
    </row>
    <row r="5424" spans="1:8" x14ac:dyDescent="0.25">
      <c r="A5424" s="25" t="str">
        <f t="shared" si="87"/>
        <v>Reg2006Other female genital organs - C57FemaleMāori</v>
      </c>
      <c r="B5424" s="42" t="s">
        <v>2</v>
      </c>
      <c r="C5424" s="43">
        <v>2006</v>
      </c>
      <c r="D5424" s="42" t="s">
        <v>270</v>
      </c>
      <c r="E5424" s="42" t="s">
        <v>4</v>
      </c>
      <c r="F5424" s="42" t="s">
        <v>10</v>
      </c>
      <c r="G5424" s="43">
        <v>3</v>
      </c>
      <c r="H5424" s="193">
        <v>1.6</v>
      </c>
    </row>
    <row r="5425" spans="1:8" x14ac:dyDescent="0.25">
      <c r="A5425" s="25" t="str">
        <f t="shared" si="87"/>
        <v>Reg2006Other female genital organs - C57FemaleNon-Māori</v>
      </c>
      <c r="B5425" s="42" t="s">
        <v>2</v>
      </c>
      <c r="C5425" s="43">
        <v>2006</v>
      </c>
      <c r="D5425" s="42" t="s">
        <v>270</v>
      </c>
      <c r="E5425" s="42" t="s">
        <v>4</v>
      </c>
      <c r="F5425" s="42" t="s">
        <v>11</v>
      </c>
      <c r="G5425" s="43">
        <v>25</v>
      </c>
      <c r="H5425" s="193">
        <v>0.9</v>
      </c>
    </row>
    <row r="5426" spans="1:8" x14ac:dyDescent="0.25">
      <c r="A5426" s="25" t="str">
        <f t="shared" si="87"/>
        <v>Reg2006Placenta - C58FemaleAllEth</v>
      </c>
      <c r="B5426" s="42" t="s">
        <v>2</v>
      </c>
      <c r="C5426" s="43">
        <v>2006</v>
      </c>
      <c r="D5426" s="42" t="s">
        <v>48</v>
      </c>
      <c r="E5426" s="42" t="s">
        <v>4</v>
      </c>
      <c r="F5426" s="42" t="s">
        <v>12</v>
      </c>
      <c r="G5426" s="43">
        <v>4</v>
      </c>
      <c r="H5426" s="193">
        <v>0.2</v>
      </c>
    </row>
    <row r="5427" spans="1:8" x14ac:dyDescent="0.25">
      <c r="A5427" s="25" t="str">
        <f t="shared" si="87"/>
        <v>Reg2006Placenta - C58FemaleMāori</v>
      </c>
      <c r="B5427" s="42" t="s">
        <v>2</v>
      </c>
      <c r="C5427" s="43">
        <v>2006</v>
      </c>
      <c r="D5427" s="42" t="s">
        <v>48</v>
      </c>
      <c r="E5427" s="42" t="s">
        <v>4</v>
      </c>
      <c r="F5427" s="42" t="s">
        <v>10</v>
      </c>
      <c r="G5427" s="43">
        <v>1</v>
      </c>
      <c r="H5427" s="193">
        <v>0.3</v>
      </c>
    </row>
    <row r="5428" spans="1:8" x14ac:dyDescent="0.25">
      <c r="A5428" s="25" t="str">
        <f t="shared" si="87"/>
        <v>Reg2006Placenta - C58FemaleNon-Māori</v>
      </c>
      <c r="B5428" s="42" t="s">
        <v>2</v>
      </c>
      <c r="C5428" s="43">
        <v>2006</v>
      </c>
      <c r="D5428" s="42" t="s">
        <v>48</v>
      </c>
      <c r="E5428" s="42" t="s">
        <v>4</v>
      </c>
      <c r="F5428" s="42" t="s">
        <v>11</v>
      </c>
      <c r="G5428" s="43">
        <v>3</v>
      </c>
      <c r="H5428" s="193">
        <v>0.2</v>
      </c>
    </row>
    <row r="5429" spans="1:8" x14ac:dyDescent="0.25">
      <c r="A5429" s="25" t="str">
        <f t="shared" si="87"/>
        <v>Reg2006Male genital organs - C60-C63MaleAllEth</v>
      </c>
      <c r="B5429" s="42" t="s">
        <v>2</v>
      </c>
      <c r="C5429" s="43">
        <v>2006</v>
      </c>
      <c r="D5429" s="42" t="s">
        <v>271</v>
      </c>
      <c r="E5429" s="42" t="s">
        <v>5</v>
      </c>
      <c r="F5429" s="42" t="s">
        <v>12</v>
      </c>
      <c r="G5429" s="43">
        <v>2667</v>
      </c>
      <c r="H5429" s="193">
        <v>100.8</v>
      </c>
    </row>
    <row r="5430" spans="1:8" x14ac:dyDescent="0.25">
      <c r="A5430" s="25" t="str">
        <f t="shared" si="87"/>
        <v>Reg2006Male genital organs - C60-C63MaleMāori</v>
      </c>
      <c r="B5430" s="42" t="s">
        <v>2</v>
      </c>
      <c r="C5430" s="43">
        <v>2006</v>
      </c>
      <c r="D5430" s="42" t="s">
        <v>271</v>
      </c>
      <c r="E5430" s="42" t="s">
        <v>5</v>
      </c>
      <c r="F5430" s="42" t="s">
        <v>10</v>
      </c>
      <c r="G5430" s="43">
        <v>163</v>
      </c>
      <c r="H5430" s="193">
        <v>95.9</v>
      </c>
    </row>
    <row r="5431" spans="1:8" x14ac:dyDescent="0.25">
      <c r="A5431" s="25" t="str">
        <f t="shared" si="87"/>
        <v>Reg2006Male genital organs - C60-C63MaleNon-Māori</v>
      </c>
      <c r="B5431" s="42" t="s">
        <v>2</v>
      </c>
      <c r="C5431" s="43">
        <v>2006</v>
      </c>
      <c r="D5431" s="42" t="s">
        <v>271</v>
      </c>
      <c r="E5431" s="42" t="s">
        <v>5</v>
      </c>
      <c r="F5431" s="42" t="s">
        <v>11</v>
      </c>
      <c r="G5431" s="43">
        <v>2504</v>
      </c>
      <c r="H5431" s="193">
        <v>100.9</v>
      </c>
    </row>
    <row r="5432" spans="1:8" x14ac:dyDescent="0.25">
      <c r="A5432" s="25" t="str">
        <f t="shared" si="87"/>
        <v>Reg2006Penis - C60MaleAllEth</v>
      </c>
      <c r="B5432" s="42" t="s">
        <v>2</v>
      </c>
      <c r="C5432" s="43">
        <v>2006</v>
      </c>
      <c r="D5432" s="42" t="s">
        <v>37</v>
      </c>
      <c r="E5432" s="42" t="s">
        <v>5</v>
      </c>
      <c r="F5432" s="42" t="s">
        <v>12</v>
      </c>
      <c r="G5432" s="43">
        <v>13</v>
      </c>
      <c r="H5432" s="193">
        <v>0.5</v>
      </c>
    </row>
    <row r="5433" spans="1:8" x14ac:dyDescent="0.25">
      <c r="A5433" s="25" t="str">
        <f t="shared" si="87"/>
        <v>Reg2006Penis - C60MaleMāori</v>
      </c>
      <c r="B5433" s="42" t="s">
        <v>2</v>
      </c>
      <c r="C5433" s="43">
        <v>2006</v>
      </c>
      <c r="D5433" s="42" t="s">
        <v>37</v>
      </c>
      <c r="E5433" s="42" t="s">
        <v>5</v>
      </c>
      <c r="F5433" s="42" t="s">
        <v>10</v>
      </c>
      <c r="G5433" s="43">
        <v>0</v>
      </c>
      <c r="H5433" s="193">
        <v>0</v>
      </c>
    </row>
    <row r="5434" spans="1:8" x14ac:dyDescent="0.25">
      <c r="A5434" s="25" t="str">
        <f t="shared" si="87"/>
        <v>Reg2006Penis - C60MaleNon-Māori</v>
      </c>
      <c r="B5434" s="42" t="s">
        <v>2</v>
      </c>
      <c r="C5434" s="43">
        <v>2006</v>
      </c>
      <c r="D5434" s="42" t="s">
        <v>37</v>
      </c>
      <c r="E5434" s="42" t="s">
        <v>5</v>
      </c>
      <c r="F5434" s="42" t="s">
        <v>11</v>
      </c>
      <c r="G5434" s="43">
        <v>13</v>
      </c>
      <c r="H5434" s="193">
        <v>0.5</v>
      </c>
    </row>
    <row r="5435" spans="1:8" x14ac:dyDescent="0.25">
      <c r="A5435" s="25" t="str">
        <f t="shared" si="87"/>
        <v>Reg2006Prostate - C61MaleAllEth</v>
      </c>
      <c r="B5435" s="42" t="s">
        <v>2</v>
      </c>
      <c r="C5435" s="43">
        <v>2006</v>
      </c>
      <c r="D5435" s="42" t="s">
        <v>38</v>
      </c>
      <c r="E5435" s="42" t="s">
        <v>5</v>
      </c>
      <c r="F5435" s="42" t="s">
        <v>12</v>
      </c>
      <c r="G5435" s="43">
        <v>2484</v>
      </c>
      <c r="H5435" s="193">
        <v>91.9</v>
      </c>
    </row>
    <row r="5436" spans="1:8" x14ac:dyDescent="0.25">
      <c r="A5436" s="25" t="str">
        <f t="shared" si="87"/>
        <v>Reg2006Prostate - C61MaleMāori</v>
      </c>
      <c r="B5436" s="42" t="s">
        <v>2</v>
      </c>
      <c r="C5436" s="43">
        <v>2006</v>
      </c>
      <c r="D5436" s="42" t="s">
        <v>38</v>
      </c>
      <c r="E5436" s="42" t="s">
        <v>5</v>
      </c>
      <c r="F5436" s="42" t="s">
        <v>10</v>
      </c>
      <c r="G5436" s="43">
        <v>123</v>
      </c>
      <c r="H5436" s="193">
        <v>81.099999999999994</v>
      </c>
    </row>
    <row r="5437" spans="1:8" x14ac:dyDescent="0.25">
      <c r="A5437" s="25" t="str">
        <f t="shared" si="87"/>
        <v>Reg2006Prostate - C61MaleNon-Māori</v>
      </c>
      <c r="B5437" s="42" t="s">
        <v>2</v>
      </c>
      <c r="C5437" s="43">
        <v>2006</v>
      </c>
      <c r="D5437" s="42" t="s">
        <v>38</v>
      </c>
      <c r="E5437" s="42" t="s">
        <v>5</v>
      </c>
      <c r="F5437" s="42" t="s">
        <v>11</v>
      </c>
      <c r="G5437" s="43">
        <v>2361</v>
      </c>
      <c r="H5437" s="193">
        <v>93</v>
      </c>
    </row>
    <row r="5438" spans="1:8" x14ac:dyDescent="0.25">
      <c r="A5438" s="25" t="str">
        <f t="shared" si="87"/>
        <v>Reg2006Urinary tract - C64-C68AllSexAllEth</v>
      </c>
      <c r="B5438" s="42" t="s">
        <v>2</v>
      </c>
      <c r="C5438" s="43">
        <v>2006</v>
      </c>
      <c r="D5438" s="42" t="s">
        <v>273</v>
      </c>
      <c r="E5438" s="42" t="s">
        <v>3</v>
      </c>
      <c r="F5438" s="42" t="s">
        <v>12</v>
      </c>
      <c r="G5438" s="43">
        <v>753</v>
      </c>
      <c r="H5438" s="193">
        <v>12.9</v>
      </c>
    </row>
    <row r="5439" spans="1:8" x14ac:dyDescent="0.25">
      <c r="A5439" s="25" t="str">
        <f t="shared" si="87"/>
        <v>Reg2006Urinary tract - C64-C68AllSexMāori</v>
      </c>
      <c r="B5439" s="42" t="s">
        <v>2</v>
      </c>
      <c r="C5439" s="43">
        <v>2006</v>
      </c>
      <c r="D5439" s="42" t="s">
        <v>273</v>
      </c>
      <c r="E5439" s="42" t="s">
        <v>3</v>
      </c>
      <c r="F5439" s="42" t="s">
        <v>10</v>
      </c>
      <c r="G5439" s="43">
        <v>61</v>
      </c>
      <c r="H5439" s="193">
        <v>15.4</v>
      </c>
    </row>
    <row r="5440" spans="1:8" x14ac:dyDescent="0.25">
      <c r="A5440" s="25" t="str">
        <f t="shared" si="87"/>
        <v>Reg2006Urinary tract - C64-C68AllSexNon-Māori</v>
      </c>
      <c r="B5440" s="42" t="s">
        <v>2</v>
      </c>
      <c r="C5440" s="43">
        <v>2006</v>
      </c>
      <c r="D5440" s="42" t="s">
        <v>273</v>
      </c>
      <c r="E5440" s="42" t="s">
        <v>3</v>
      </c>
      <c r="F5440" s="42" t="s">
        <v>11</v>
      </c>
      <c r="G5440" s="43">
        <v>692</v>
      </c>
      <c r="H5440" s="193">
        <v>12.7</v>
      </c>
    </row>
    <row r="5441" spans="1:8" x14ac:dyDescent="0.25">
      <c r="A5441" s="25" t="str">
        <f t="shared" si="87"/>
        <v>Reg2006Urinary tract - C64-C68FemaleAllEth</v>
      </c>
      <c r="B5441" s="42" t="s">
        <v>2</v>
      </c>
      <c r="C5441" s="43">
        <v>2006</v>
      </c>
      <c r="D5441" s="42" t="s">
        <v>273</v>
      </c>
      <c r="E5441" s="42" t="s">
        <v>4</v>
      </c>
      <c r="F5441" s="42" t="s">
        <v>12</v>
      </c>
      <c r="G5441" s="43">
        <v>217</v>
      </c>
      <c r="H5441" s="193">
        <v>6.9</v>
      </c>
    </row>
    <row r="5442" spans="1:8" x14ac:dyDescent="0.25">
      <c r="A5442" s="25" t="str">
        <f t="shared" si="87"/>
        <v>Reg2006Urinary tract - C64-C68FemaleMāori</v>
      </c>
      <c r="B5442" s="42" t="s">
        <v>2</v>
      </c>
      <c r="C5442" s="43">
        <v>2006</v>
      </c>
      <c r="D5442" s="42" t="s">
        <v>273</v>
      </c>
      <c r="E5442" s="42" t="s">
        <v>4</v>
      </c>
      <c r="F5442" s="42" t="s">
        <v>10</v>
      </c>
      <c r="G5442" s="43">
        <v>20</v>
      </c>
      <c r="H5442" s="193">
        <v>10</v>
      </c>
    </row>
    <row r="5443" spans="1:8" x14ac:dyDescent="0.25">
      <c r="A5443" s="25" t="str">
        <f t="shared" si="87"/>
        <v>Reg2006Urinary tract - C64-C68FemaleNon-Māori</v>
      </c>
      <c r="B5443" s="42" t="s">
        <v>2</v>
      </c>
      <c r="C5443" s="43">
        <v>2006</v>
      </c>
      <c r="D5443" s="42" t="s">
        <v>273</v>
      </c>
      <c r="E5443" s="42" t="s">
        <v>4</v>
      </c>
      <c r="F5443" s="42" t="s">
        <v>11</v>
      </c>
      <c r="G5443" s="43">
        <v>197</v>
      </c>
      <c r="H5443" s="193">
        <v>6.7</v>
      </c>
    </row>
    <row r="5444" spans="1:8" x14ac:dyDescent="0.25">
      <c r="A5444" s="25" t="str">
        <f t="shared" si="87"/>
        <v>Reg2006Urinary tract - C64-C68MaleAllEth</v>
      </c>
      <c r="B5444" s="42" t="s">
        <v>2</v>
      </c>
      <c r="C5444" s="43">
        <v>2006</v>
      </c>
      <c r="D5444" s="42" t="s">
        <v>273</v>
      </c>
      <c r="E5444" s="42" t="s">
        <v>5</v>
      </c>
      <c r="F5444" s="42" t="s">
        <v>12</v>
      </c>
      <c r="G5444" s="43">
        <v>536</v>
      </c>
      <c r="H5444" s="193">
        <v>20</v>
      </c>
    </row>
    <row r="5445" spans="1:8" x14ac:dyDescent="0.25">
      <c r="A5445" s="25" t="str">
        <f t="shared" si="87"/>
        <v>Reg2006Urinary tract - C64-C68MaleMāori</v>
      </c>
      <c r="B5445" s="42" t="s">
        <v>2</v>
      </c>
      <c r="C5445" s="43">
        <v>2006</v>
      </c>
      <c r="D5445" s="42" t="s">
        <v>273</v>
      </c>
      <c r="E5445" s="42" t="s">
        <v>5</v>
      </c>
      <c r="F5445" s="42" t="s">
        <v>10</v>
      </c>
      <c r="G5445" s="43">
        <v>41</v>
      </c>
      <c r="H5445" s="193">
        <v>22.5</v>
      </c>
    </row>
    <row r="5446" spans="1:8" x14ac:dyDescent="0.25">
      <c r="A5446" s="25" t="str">
        <f t="shared" si="87"/>
        <v>Reg2006Urinary tract - C64-C68MaleNon-Māori</v>
      </c>
      <c r="B5446" s="42" t="s">
        <v>2</v>
      </c>
      <c r="C5446" s="43">
        <v>2006</v>
      </c>
      <c r="D5446" s="42" t="s">
        <v>273</v>
      </c>
      <c r="E5446" s="42" t="s">
        <v>5</v>
      </c>
      <c r="F5446" s="42" t="s">
        <v>11</v>
      </c>
      <c r="G5446" s="43">
        <v>495</v>
      </c>
      <c r="H5446" s="193">
        <v>19.600000000000001</v>
      </c>
    </row>
    <row r="5447" spans="1:8" x14ac:dyDescent="0.25">
      <c r="A5447" s="25" t="str">
        <f t="shared" si="87"/>
        <v>Reg2006Testis - C62MaleAllEth</v>
      </c>
      <c r="B5447" s="42" t="s">
        <v>2</v>
      </c>
      <c r="C5447" s="43">
        <v>2006</v>
      </c>
      <c r="D5447" s="42" t="s">
        <v>40</v>
      </c>
      <c r="E5447" s="42" t="s">
        <v>5</v>
      </c>
      <c r="F5447" s="42" t="s">
        <v>12</v>
      </c>
      <c r="G5447" s="43">
        <v>165</v>
      </c>
      <c r="H5447" s="193">
        <v>8.3000000000000007</v>
      </c>
    </row>
    <row r="5448" spans="1:8" x14ac:dyDescent="0.25">
      <c r="A5448" s="25" t="str">
        <f t="shared" si="87"/>
        <v>Reg2006Testis - C62MaleMāori</v>
      </c>
      <c r="B5448" s="42" t="s">
        <v>2</v>
      </c>
      <c r="C5448" s="43">
        <v>2006</v>
      </c>
      <c r="D5448" s="42" t="s">
        <v>40</v>
      </c>
      <c r="E5448" s="42" t="s">
        <v>5</v>
      </c>
      <c r="F5448" s="42" t="s">
        <v>10</v>
      </c>
      <c r="G5448" s="43">
        <v>40</v>
      </c>
      <c r="H5448" s="193">
        <v>14.8</v>
      </c>
    </row>
    <row r="5449" spans="1:8" x14ac:dyDescent="0.25">
      <c r="A5449" s="25" t="str">
        <f t="shared" si="87"/>
        <v>Reg2006Testis - C62MaleNon-Māori</v>
      </c>
      <c r="B5449" s="42" t="s">
        <v>2</v>
      </c>
      <c r="C5449" s="43">
        <v>2006</v>
      </c>
      <c r="D5449" s="42" t="s">
        <v>40</v>
      </c>
      <c r="E5449" s="42" t="s">
        <v>5</v>
      </c>
      <c r="F5449" s="42" t="s">
        <v>11</v>
      </c>
      <c r="G5449" s="43">
        <v>125</v>
      </c>
      <c r="H5449" s="193">
        <v>7.2</v>
      </c>
    </row>
    <row r="5450" spans="1:8" x14ac:dyDescent="0.25">
      <c r="A5450" s="25" t="str">
        <f t="shared" si="87"/>
        <v>Reg2006Other male genital organs - C63MaleAllEth</v>
      </c>
      <c r="B5450" s="42" t="s">
        <v>2</v>
      </c>
      <c r="C5450" s="43">
        <v>2006</v>
      </c>
      <c r="D5450" s="42" t="s">
        <v>272</v>
      </c>
      <c r="E5450" s="42" t="s">
        <v>5</v>
      </c>
      <c r="F5450" s="42" t="s">
        <v>12</v>
      </c>
      <c r="G5450" s="43">
        <v>5</v>
      </c>
      <c r="H5450" s="193">
        <v>0.2</v>
      </c>
    </row>
    <row r="5451" spans="1:8" x14ac:dyDescent="0.25">
      <c r="A5451" s="25" t="str">
        <f t="shared" si="87"/>
        <v>Reg2006Other male genital organs - C63MaleMāori</v>
      </c>
      <c r="B5451" s="42" t="s">
        <v>2</v>
      </c>
      <c r="C5451" s="43">
        <v>2006</v>
      </c>
      <c r="D5451" s="42" t="s">
        <v>272</v>
      </c>
      <c r="E5451" s="42" t="s">
        <v>5</v>
      </c>
      <c r="F5451" s="42" t="s">
        <v>10</v>
      </c>
      <c r="G5451" s="43">
        <v>0</v>
      </c>
      <c r="H5451" s="193">
        <v>0</v>
      </c>
    </row>
    <row r="5452" spans="1:8" x14ac:dyDescent="0.25">
      <c r="A5452" s="25" t="str">
        <f t="shared" si="87"/>
        <v>Reg2006Other male genital organs - C63MaleNon-Māori</v>
      </c>
      <c r="B5452" s="42" t="s">
        <v>2</v>
      </c>
      <c r="C5452" s="43">
        <v>2006</v>
      </c>
      <c r="D5452" s="42" t="s">
        <v>272</v>
      </c>
      <c r="E5452" s="42" t="s">
        <v>5</v>
      </c>
      <c r="F5452" s="42" t="s">
        <v>11</v>
      </c>
      <c r="G5452" s="43">
        <v>5</v>
      </c>
      <c r="H5452" s="193">
        <v>0.2</v>
      </c>
    </row>
    <row r="5453" spans="1:8" x14ac:dyDescent="0.25">
      <c r="A5453" s="25" t="str">
        <f t="shared" si="87"/>
        <v>Reg2006Kidney - C64AllSexAllEth</v>
      </c>
      <c r="B5453" s="42" t="s">
        <v>2</v>
      </c>
      <c r="C5453" s="43">
        <v>2006</v>
      </c>
      <c r="D5453" s="42" t="s">
        <v>274</v>
      </c>
      <c r="E5453" s="42" t="s">
        <v>3</v>
      </c>
      <c r="F5453" s="42" t="s">
        <v>12</v>
      </c>
      <c r="G5453" s="43">
        <v>370</v>
      </c>
      <c r="H5453" s="193">
        <v>6.7</v>
      </c>
    </row>
    <row r="5454" spans="1:8" x14ac:dyDescent="0.25">
      <c r="A5454" s="25" t="str">
        <f t="shared" si="87"/>
        <v>Reg2006Kidney - C64AllSexMāori</v>
      </c>
      <c r="B5454" s="42" t="s">
        <v>2</v>
      </c>
      <c r="C5454" s="43">
        <v>2006</v>
      </c>
      <c r="D5454" s="42" t="s">
        <v>274</v>
      </c>
      <c r="E5454" s="42" t="s">
        <v>3</v>
      </c>
      <c r="F5454" s="42" t="s">
        <v>10</v>
      </c>
      <c r="G5454" s="43">
        <v>46</v>
      </c>
      <c r="H5454" s="193">
        <v>11</v>
      </c>
    </row>
    <row r="5455" spans="1:8" x14ac:dyDescent="0.25">
      <c r="A5455" s="25" t="str">
        <f t="shared" si="87"/>
        <v>Reg2006Kidney - C64AllSexNon-Māori</v>
      </c>
      <c r="B5455" s="42" t="s">
        <v>2</v>
      </c>
      <c r="C5455" s="43">
        <v>2006</v>
      </c>
      <c r="D5455" s="42" t="s">
        <v>274</v>
      </c>
      <c r="E5455" s="42" t="s">
        <v>3</v>
      </c>
      <c r="F5455" s="42" t="s">
        <v>11</v>
      </c>
      <c r="G5455" s="43">
        <v>324</v>
      </c>
      <c r="H5455" s="193">
        <v>6.4</v>
      </c>
    </row>
    <row r="5456" spans="1:8" x14ac:dyDescent="0.25">
      <c r="A5456" s="25" t="str">
        <f t="shared" si="87"/>
        <v>Reg2006Kidney - C64FemaleAllEth</v>
      </c>
      <c r="B5456" s="42" t="s">
        <v>2</v>
      </c>
      <c r="C5456" s="43">
        <v>2006</v>
      </c>
      <c r="D5456" s="42" t="s">
        <v>274</v>
      </c>
      <c r="E5456" s="42" t="s">
        <v>4</v>
      </c>
      <c r="F5456" s="42" t="s">
        <v>12</v>
      </c>
      <c r="G5456" s="43">
        <v>115</v>
      </c>
      <c r="H5456" s="193">
        <v>4</v>
      </c>
    </row>
    <row r="5457" spans="1:8" x14ac:dyDescent="0.25">
      <c r="A5457" s="25" t="str">
        <f t="shared" si="87"/>
        <v>Reg2006Kidney - C64FemaleMāori</v>
      </c>
      <c r="B5457" s="42" t="s">
        <v>2</v>
      </c>
      <c r="C5457" s="43">
        <v>2006</v>
      </c>
      <c r="D5457" s="42" t="s">
        <v>274</v>
      </c>
      <c r="E5457" s="42" t="s">
        <v>4</v>
      </c>
      <c r="F5457" s="42" t="s">
        <v>10</v>
      </c>
      <c r="G5457" s="43">
        <v>15</v>
      </c>
      <c r="H5457" s="193">
        <v>7.3</v>
      </c>
    </row>
    <row r="5458" spans="1:8" x14ac:dyDescent="0.25">
      <c r="A5458" s="25" t="str">
        <f t="shared" si="87"/>
        <v>Reg2006Kidney - C64FemaleNon-Māori</v>
      </c>
      <c r="B5458" s="42" t="s">
        <v>2</v>
      </c>
      <c r="C5458" s="43">
        <v>2006</v>
      </c>
      <c r="D5458" s="42" t="s">
        <v>274</v>
      </c>
      <c r="E5458" s="42" t="s">
        <v>4</v>
      </c>
      <c r="F5458" s="42" t="s">
        <v>11</v>
      </c>
      <c r="G5458" s="43">
        <v>100</v>
      </c>
      <c r="H5458" s="193">
        <v>3.8</v>
      </c>
    </row>
    <row r="5459" spans="1:8" x14ac:dyDescent="0.25">
      <c r="A5459" s="25" t="str">
        <f t="shared" si="87"/>
        <v>Reg2006Kidney - C64MaleAllEth</v>
      </c>
      <c r="B5459" s="42" t="s">
        <v>2</v>
      </c>
      <c r="C5459" s="43">
        <v>2006</v>
      </c>
      <c r="D5459" s="42" t="s">
        <v>274</v>
      </c>
      <c r="E5459" s="42" t="s">
        <v>5</v>
      </c>
      <c r="F5459" s="42" t="s">
        <v>12</v>
      </c>
      <c r="G5459" s="43">
        <v>255</v>
      </c>
      <c r="H5459" s="193">
        <v>9.8000000000000007</v>
      </c>
    </row>
    <row r="5460" spans="1:8" x14ac:dyDescent="0.25">
      <c r="A5460" s="25" t="str">
        <f t="shared" si="87"/>
        <v>Reg2006Kidney - C64MaleMāori</v>
      </c>
      <c r="B5460" s="42" t="s">
        <v>2</v>
      </c>
      <c r="C5460" s="43">
        <v>2006</v>
      </c>
      <c r="D5460" s="42" t="s">
        <v>274</v>
      </c>
      <c r="E5460" s="42" t="s">
        <v>5</v>
      </c>
      <c r="F5460" s="42" t="s">
        <v>10</v>
      </c>
      <c r="G5460" s="43">
        <v>31</v>
      </c>
      <c r="H5460" s="193">
        <v>14.9</v>
      </c>
    </row>
    <row r="5461" spans="1:8" x14ac:dyDescent="0.25">
      <c r="A5461" s="25" t="str">
        <f t="shared" si="87"/>
        <v>Reg2006Kidney - C64MaleNon-Māori</v>
      </c>
      <c r="B5461" s="42" t="s">
        <v>2</v>
      </c>
      <c r="C5461" s="43">
        <v>2006</v>
      </c>
      <c r="D5461" s="42" t="s">
        <v>274</v>
      </c>
      <c r="E5461" s="42" t="s">
        <v>5</v>
      </c>
      <c r="F5461" s="42" t="s">
        <v>11</v>
      </c>
      <c r="G5461" s="43">
        <v>224</v>
      </c>
      <c r="H5461" s="193">
        <v>9.3000000000000007</v>
      </c>
    </row>
    <row r="5462" spans="1:8" x14ac:dyDescent="0.25">
      <c r="A5462" s="25" t="str">
        <f t="shared" si="87"/>
        <v>Reg2006Renal pelvis - C65AllSexAllEth</v>
      </c>
      <c r="B5462" s="42" t="s">
        <v>2</v>
      </c>
      <c r="C5462" s="43">
        <v>2006</v>
      </c>
      <c r="D5462" s="42" t="s">
        <v>275</v>
      </c>
      <c r="E5462" s="42" t="s">
        <v>3</v>
      </c>
      <c r="F5462" s="42" t="s">
        <v>12</v>
      </c>
      <c r="G5462" s="43">
        <v>27</v>
      </c>
      <c r="H5462" s="193">
        <v>0.4</v>
      </c>
    </row>
    <row r="5463" spans="1:8" x14ac:dyDescent="0.25">
      <c r="A5463" s="25" t="str">
        <f t="shared" si="87"/>
        <v>Reg2006Renal pelvis - C65AllSexMāori</v>
      </c>
      <c r="B5463" s="42" t="s">
        <v>2</v>
      </c>
      <c r="C5463" s="43">
        <v>2006</v>
      </c>
      <c r="D5463" s="42" t="s">
        <v>275</v>
      </c>
      <c r="E5463" s="42" t="s">
        <v>3</v>
      </c>
      <c r="F5463" s="42" t="s">
        <v>10</v>
      </c>
      <c r="G5463" s="43">
        <v>2</v>
      </c>
      <c r="H5463" s="193">
        <v>0.6</v>
      </c>
    </row>
    <row r="5464" spans="1:8" x14ac:dyDescent="0.25">
      <c r="A5464" s="25" t="str">
        <f t="shared" si="87"/>
        <v>Reg2006Renal pelvis - C65AllSexNon-Māori</v>
      </c>
      <c r="B5464" s="42" t="s">
        <v>2</v>
      </c>
      <c r="C5464" s="43">
        <v>2006</v>
      </c>
      <c r="D5464" s="42" t="s">
        <v>275</v>
      </c>
      <c r="E5464" s="42" t="s">
        <v>3</v>
      </c>
      <c r="F5464" s="42" t="s">
        <v>11</v>
      </c>
      <c r="G5464" s="43">
        <v>25</v>
      </c>
      <c r="H5464" s="193">
        <v>0.4</v>
      </c>
    </row>
    <row r="5465" spans="1:8" x14ac:dyDescent="0.25">
      <c r="A5465" s="25" t="str">
        <f t="shared" si="87"/>
        <v>Reg2006Renal pelvis - C65FemaleAllEth</v>
      </c>
      <c r="B5465" s="42" t="s">
        <v>2</v>
      </c>
      <c r="C5465" s="43">
        <v>2006</v>
      </c>
      <c r="D5465" s="42" t="s">
        <v>275</v>
      </c>
      <c r="E5465" s="42" t="s">
        <v>4</v>
      </c>
      <c r="F5465" s="42" t="s">
        <v>12</v>
      </c>
      <c r="G5465" s="43">
        <v>14</v>
      </c>
      <c r="H5465" s="193">
        <v>0.4</v>
      </c>
    </row>
    <row r="5466" spans="1:8" x14ac:dyDescent="0.25">
      <c r="A5466" s="25" t="str">
        <f t="shared" si="87"/>
        <v>Reg2006Renal pelvis - C65FemaleMāori</v>
      </c>
      <c r="B5466" s="42" t="s">
        <v>2</v>
      </c>
      <c r="C5466" s="43">
        <v>2006</v>
      </c>
      <c r="D5466" s="42" t="s">
        <v>275</v>
      </c>
      <c r="E5466" s="42" t="s">
        <v>4</v>
      </c>
      <c r="F5466" s="42" t="s">
        <v>10</v>
      </c>
      <c r="G5466" s="43">
        <v>0</v>
      </c>
      <c r="H5466" s="193">
        <v>0</v>
      </c>
    </row>
    <row r="5467" spans="1:8" x14ac:dyDescent="0.25">
      <c r="A5467" s="25" t="str">
        <f t="shared" si="87"/>
        <v>Reg2006Renal pelvis - C65FemaleNon-Māori</v>
      </c>
      <c r="B5467" s="42" t="s">
        <v>2</v>
      </c>
      <c r="C5467" s="43">
        <v>2006</v>
      </c>
      <c r="D5467" s="42" t="s">
        <v>275</v>
      </c>
      <c r="E5467" s="42" t="s">
        <v>4</v>
      </c>
      <c r="F5467" s="42" t="s">
        <v>11</v>
      </c>
      <c r="G5467" s="43">
        <v>14</v>
      </c>
      <c r="H5467" s="193">
        <v>0.4</v>
      </c>
    </row>
    <row r="5468" spans="1:8" x14ac:dyDescent="0.25">
      <c r="A5468" s="25" t="str">
        <f t="shared" si="87"/>
        <v>Reg2006Renal pelvis - C65MaleAllEth</v>
      </c>
      <c r="B5468" s="42" t="s">
        <v>2</v>
      </c>
      <c r="C5468" s="43">
        <v>2006</v>
      </c>
      <c r="D5468" s="42" t="s">
        <v>275</v>
      </c>
      <c r="E5468" s="42" t="s">
        <v>5</v>
      </c>
      <c r="F5468" s="42" t="s">
        <v>12</v>
      </c>
      <c r="G5468" s="43">
        <v>13</v>
      </c>
      <c r="H5468" s="193">
        <v>0.5</v>
      </c>
    </row>
    <row r="5469" spans="1:8" x14ac:dyDescent="0.25">
      <c r="A5469" s="25" t="str">
        <f t="shared" si="87"/>
        <v>Reg2006Renal pelvis - C65MaleMāori</v>
      </c>
      <c r="B5469" s="42" t="s">
        <v>2</v>
      </c>
      <c r="C5469" s="43">
        <v>2006</v>
      </c>
      <c r="D5469" s="42" t="s">
        <v>275</v>
      </c>
      <c r="E5469" s="42" t="s">
        <v>5</v>
      </c>
      <c r="F5469" s="42" t="s">
        <v>10</v>
      </c>
      <c r="G5469" s="43">
        <v>2</v>
      </c>
      <c r="H5469" s="193">
        <v>1.3</v>
      </c>
    </row>
    <row r="5470" spans="1:8" x14ac:dyDescent="0.25">
      <c r="A5470" s="25" t="str">
        <f t="shared" si="87"/>
        <v>Reg2006Renal pelvis - C65MaleNon-Māori</v>
      </c>
      <c r="B5470" s="42" t="s">
        <v>2</v>
      </c>
      <c r="C5470" s="43">
        <v>2006</v>
      </c>
      <c r="D5470" s="42" t="s">
        <v>275</v>
      </c>
      <c r="E5470" s="42" t="s">
        <v>5</v>
      </c>
      <c r="F5470" s="42" t="s">
        <v>11</v>
      </c>
      <c r="G5470" s="43">
        <v>11</v>
      </c>
      <c r="H5470" s="193">
        <v>0.4</v>
      </c>
    </row>
    <row r="5471" spans="1:8" x14ac:dyDescent="0.25">
      <c r="A5471" s="25" t="str">
        <f t="shared" si="87"/>
        <v>Reg2006Ureter - C66AllSexAllEth</v>
      </c>
      <c r="B5471" s="42" t="s">
        <v>2</v>
      </c>
      <c r="C5471" s="43">
        <v>2006</v>
      </c>
      <c r="D5471" s="42" t="s">
        <v>43</v>
      </c>
      <c r="E5471" s="42" t="s">
        <v>3</v>
      </c>
      <c r="F5471" s="42" t="s">
        <v>12</v>
      </c>
      <c r="G5471" s="43">
        <v>14</v>
      </c>
      <c r="H5471" s="193">
        <v>0.2</v>
      </c>
    </row>
    <row r="5472" spans="1:8" x14ac:dyDescent="0.25">
      <c r="A5472" s="25" t="str">
        <f t="shared" si="87"/>
        <v>Reg2006Ureter - C66AllSexMāori</v>
      </c>
      <c r="B5472" s="42" t="s">
        <v>2</v>
      </c>
      <c r="C5472" s="43">
        <v>2006</v>
      </c>
      <c r="D5472" s="42" t="s">
        <v>43</v>
      </c>
      <c r="E5472" s="42" t="s">
        <v>3</v>
      </c>
      <c r="F5472" s="42" t="s">
        <v>10</v>
      </c>
      <c r="G5472" s="43">
        <v>0</v>
      </c>
      <c r="H5472" s="193">
        <v>0</v>
      </c>
    </row>
    <row r="5473" spans="1:8" x14ac:dyDescent="0.25">
      <c r="A5473" s="25" t="str">
        <f t="shared" si="87"/>
        <v>Reg2006Ureter - C66AllSexNon-Māori</v>
      </c>
      <c r="B5473" s="42" t="s">
        <v>2</v>
      </c>
      <c r="C5473" s="43">
        <v>2006</v>
      </c>
      <c r="D5473" s="42" t="s">
        <v>43</v>
      </c>
      <c r="E5473" s="42" t="s">
        <v>3</v>
      </c>
      <c r="F5473" s="42" t="s">
        <v>11</v>
      </c>
      <c r="G5473" s="43">
        <v>14</v>
      </c>
      <c r="H5473" s="193">
        <v>0.2</v>
      </c>
    </row>
    <row r="5474" spans="1:8" x14ac:dyDescent="0.25">
      <c r="A5474" s="25" t="str">
        <f t="shared" si="87"/>
        <v>Reg2006Ureter - C66FemaleAllEth</v>
      </c>
      <c r="B5474" s="42" t="s">
        <v>2</v>
      </c>
      <c r="C5474" s="43">
        <v>2006</v>
      </c>
      <c r="D5474" s="42" t="s">
        <v>43</v>
      </c>
      <c r="E5474" s="42" t="s">
        <v>4</v>
      </c>
      <c r="F5474" s="42" t="s">
        <v>12</v>
      </c>
      <c r="G5474" s="43">
        <v>2</v>
      </c>
      <c r="H5474" s="193">
        <v>0.1</v>
      </c>
    </row>
    <row r="5475" spans="1:8" x14ac:dyDescent="0.25">
      <c r="A5475" s="25" t="str">
        <f t="shared" si="87"/>
        <v>Reg2006Ureter - C66FemaleMāori</v>
      </c>
      <c r="B5475" s="42" t="s">
        <v>2</v>
      </c>
      <c r="C5475" s="43">
        <v>2006</v>
      </c>
      <c r="D5475" s="42" t="s">
        <v>43</v>
      </c>
      <c r="E5475" s="42" t="s">
        <v>4</v>
      </c>
      <c r="F5475" s="42" t="s">
        <v>10</v>
      </c>
      <c r="G5475" s="43">
        <v>0</v>
      </c>
      <c r="H5475" s="193">
        <v>0</v>
      </c>
    </row>
    <row r="5476" spans="1:8" x14ac:dyDescent="0.25">
      <c r="A5476" s="25" t="str">
        <f t="shared" si="87"/>
        <v>Reg2006Ureter - C66FemaleNon-Māori</v>
      </c>
      <c r="B5476" s="42" t="s">
        <v>2</v>
      </c>
      <c r="C5476" s="43">
        <v>2006</v>
      </c>
      <c r="D5476" s="42" t="s">
        <v>43</v>
      </c>
      <c r="E5476" s="42" t="s">
        <v>4</v>
      </c>
      <c r="F5476" s="42" t="s">
        <v>11</v>
      </c>
      <c r="G5476" s="43">
        <v>2</v>
      </c>
      <c r="H5476" s="193">
        <v>0.1</v>
      </c>
    </row>
    <row r="5477" spans="1:8" x14ac:dyDescent="0.25">
      <c r="A5477" s="25" t="str">
        <f t="shared" si="87"/>
        <v>Reg2006Ureter - C66MaleAllEth</v>
      </c>
      <c r="B5477" s="42" t="s">
        <v>2</v>
      </c>
      <c r="C5477" s="43">
        <v>2006</v>
      </c>
      <c r="D5477" s="42" t="s">
        <v>43</v>
      </c>
      <c r="E5477" s="42" t="s">
        <v>5</v>
      </c>
      <c r="F5477" s="42" t="s">
        <v>12</v>
      </c>
      <c r="G5477" s="43">
        <v>12</v>
      </c>
      <c r="H5477" s="193">
        <v>0.4</v>
      </c>
    </row>
    <row r="5478" spans="1:8" x14ac:dyDescent="0.25">
      <c r="A5478" s="25" t="str">
        <f t="shared" si="87"/>
        <v>Reg2006Ureter - C66MaleMāori</v>
      </c>
      <c r="B5478" s="42" t="s">
        <v>2</v>
      </c>
      <c r="C5478" s="43">
        <v>2006</v>
      </c>
      <c r="D5478" s="42" t="s">
        <v>43</v>
      </c>
      <c r="E5478" s="42" t="s">
        <v>5</v>
      </c>
      <c r="F5478" s="42" t="s">
        <v>10</v>
      </c>
      <c r="G5478" s="43">
        <v>0</v>
      </c>
      <c r="H5478" s="193">
        <v>0</v>
      </c>
    </row>
    <row r="5479" spans="1:8" x14ac:dyDescent="0.25">
      <c r="A5479" s="25" t="str">
        <f t="shared" ref="A5479:A5542" si="88">B5479&amp;C5479&amp;D5479&amp;E5479&amp;F5479</f>
        <v>Reg2006Ureter - C66MaleNon-Māori</v>
      </c>
      <c r="B5479" s="42" t="s">
        <v>2</v>
      </c>
      <c r="C5479" s="43">
        <v>2006</v>
      </c>
      <c r="D5479" s="42" t="s">
        <v>43</v>
      </c>
      <c r="E5479" s="42" t="s">
        <v>5</v>
      </c>
      <c r="F5479" s="42" t="s">
        <v>11</v>
      </c>
      <c r="G5479" s="43">
        <v>12</v>
      </c>
      <c r="H5479" s="193">
        <v>0.5</v>
      </c>
    </row>
    <row r="5480" spans="1:8" x14ac:dyDescent="0.25">
      <c r="A5480" s="25" t="str">
        <f t="shared" si="88"/>
        <v>Reg2006Eye, brain and other parts of central nervous system - C69-C72AllSexAllEth</v>
      </c>
      <c r="B5480" s="42" t="s">
        <v>2</v>
      </c>
      <c r="C5480" s="43">
        <v>2006</v>
      </c>
      <c r="D5480" s="42" t="s">
        <v>277</v>
      </c>
      <c r="E5480" s="42" t="s">
        <v>3</v>
      </c>
      <c r="F5480" s="42" t="s">
        <v>12</v>
      </c>
      <c r="G5480" s="43">
        <v>322</v>
      </c>
      <c r="H5480" s="193">
        <v>6.4</v>
      </c>
    </row>
    <row r="5481" spans="1:8" x14ac:dyDescent="0.25">
      <c r="A5481" s="25" t="str">
        <f t="shared" si="88"/>
        <v>Reg2006Eye, brain and other parts of central nervous system - C69-C72AllSexMāori</v>
      </c>
      <c r="B5481" s="42" t="s">
        <v>2</v>
      </c>
      <c r="C5481" s="43">
        <v>2006</v>
      </c>
      <c r="D5481" s="42" t="s">
        <v>277</v>
      </c>
      <c r="E5481" s="42" t="s">
        <v>3</v>
      </c>
      <c r="F5481" s="42" t="s">
        <v>10</v>
      </c>
      <c r="G5481" s="43">
        <v>22</v>
      </c>
      <c r="H5481" s="193">
        <v>5.2</v>
      </c>
    </row>
    <row r="5482" spans="1:8" x14ac:dyDescent="0.25">
      <c r="A5482" s="25" t="str">
        <f t="shared" si="88"/>
        <v>Reg2006Eye, brain and other parts of central nervous system - C69-C72AllSexNon-Māori</v>
      </c>
      <c r="B5482" s="42" t="s">
        <v>2</v>
      </c>
      <c r="C5482" s="43">
        <v>2006</v>
      </c>
      <c r="D5482" s="42" t="s">
        <v>277</v>
      </c>
      <c r="E5482" s="42" t="s">
        <v>3</v>
      </c>
      <c r="F5482" s="42" t="s">
        <v>11</v>
      </c>
      <c r="G5482" s="43">
        <v>300</v>
      </c>
      <c r="H5482" s="193">
        <v>6.6</v>
      </c>
    </row>
    <row r="5483" spans="1:8" x14ac:dyDescent="0.25">
      <c r="A5483" s="25" t="str">
        <f t="shared" si="88"/>
        <v>Reg2006Eye, brain and other parts of central nervous system - C69-C72FemaleAllEth</v>
      </c>
      <c r="B5483" s="42" t="s">
        <v>2</v>
      </c>
      <c r="C5483" s="43">
        <v>2006</v>
      </c>
      <c r="D5483" s="42" t="s">
        <v>277</v>
      </c>
      <c r="E5483" s="42" t="s">
        <v>4</v>
      </c>
      <c r="F5483" s="42" t="s">
        <v>12</v>
      </c>
      <c r="G5483" s="43">
        <v>122</v>
      </c>
      <c r="H5483" s="193">
        <v>4.7</v>
      </c>
    </row>
    <row r="5484" spans="1:8" x14ac:dyDescent="0.25">
      <c r="A5484" s="25" t="str">
        <f t="shared" si="88"/>
        <v>Reg2006Eye, brain and other parts of central nervous system - C69-C72FemaleMāori</v>
      </c>
      <c r="B5484" s="42" t="s">
        <v>2</v>
      </c>
      <c r="C5484" s="43">
        <v>2006</v>
      </c>
      <c r="D5484" s="42" t="s">
        <v>277</v>
      </c>
      <c r="E5484" s="42" t="s">
        <v>4</v>
      </c>
      <c r="F5484" s="42" t="s">
        <v>10</v>
      </c>
      <c r="G5484" s="43">
        <v>8</v>
      </c>
      <c r="H5484" s="193">
        <v>3.7</v>
      </c>
    </row>
    <row r="5485" spans="1:8" x14ac:dyDescent="0.25">
      <c r="A5485" s="25" t="str">
        <f t="shared" si="88"/>
        <v>Reg2006Eye, brain and other parts of central nervous system - C69-C72FemaleNon-Māori</v>
      </c>
      <c r="B5485" s="42" t="s">
        <v>2</v>
      </c>
      <c r="C5485" s="43">
        <v>2006</v>
      </c>
      <c r="D5485" s="42" t="s">
        <v>277</v>
      </c>
      <c r="E5485" s="42" t="s">
        <v>4</v>
      </c>
      <c r="F5485" s="42" t="s">
        <v>11</v>
      </c>
      <c r="G5485" s="43">
        <v>114</v>
      </c>
      <c r="H5485" s="193">
        <v>4.9000000000000004</v>
      </c>
    </row>
    <row r="5486" spans="1:8" x14ac:dyDescent="0.25">
      <c r="A5486" s="25" t="str">
        <f t="shared" si="88"/>
        <v>Reg2006Eye, brain and other parts of central nervous system - C69-C72MaleAllEth</v>
      </c>
      <c r="B5486" s="42" t="s">
        <v>2</v>
      </c>
      <c r="C5486" s="43">
        <v>2006</v>
      </c>
      <c r="D5486" s="42" t="s">
        <v>277</v>
      </c>
      <c r="E5486" s="42" t="s">
        <v>5</v>
      </c>
      <c r="F5486" s="42" t="s">
        <v>12</v>
      </c>
      <c r="G5486" s="43">
        <v>200</v>
      </c>
      <c r="H5486" s="193">
        <v>8.1999999999999993</v>
      </c>
    </row>
    <row r="5487" spans="1:8" x14ac:dyDescent="0.25">
      <c r="A5487" s="25" t="str">
        <f t="shared" si="88"/>
        <v>Reg2006Eye, brain and other parts of central nervous system - C69-C72MaleMāori</v>
      </c>
      <c r="B5487" s="42" t="s">
        <v>2</v>
      </c>
      <c r="C5487" s="43">
        <v>2006</v>
      </c>
      <c r="D5487" s="42" t="s">
        <v>277</v>
      </c>
      <c r="E5487" s="42" t="s">
        <v>5</v>
      </c>
      <c r="F5487" s="42" t="s">
        <v>10</v>
      </c>
      <c r="G5487" s="43">
        <v>14</v>
      </c>
      <c r="H5487" s="193">
        <v>7.5</v>
      </c>
    </row>
    <row r="5488" spans="1:8" x14ac:dyDescent="0.25">
      <c r="A5488" s="25" t="str">
        <f t="shared" si="88"/>
        <v>Reg2006Eye, brain and other parts of central nervous system - C69-C72MaleNon-Māori</v>
      </c>
      <c r="B5488" s="42" t="s">
        <v>2</v>
      </c>
      <c r="C5488" s="43">
        <v>2006</v>
      </c>
      <c r="D5488" s="42" t="s">
        <v>277</v>
      </c>
      <c r="E5488" s="42" t="s">
        <v>5</v>
      </c>
      <c r="F5488" s="42" t="s">
        <v>11</v>
      </c>
      <c r="G5488" s="43">
        <v>186</v>
      </c>
      <c r="H5488" s="193">
        <v>8.4</v>
      </c>
    </row>
    <row r="5489" spans="1:8" x14ac:dyDescent="0.25">
      <c r="A5489" s="25" t="str">
        <f t="shared" si="88"/>
        <v>Reg2006Bladder - C67AllSexAllEth</v>
      </c>
      <c r="B5489" s="42" t="s">
        <v>2</v>
      </c>
      <c r="C5489" s="43">
        <v>2006</v>
      </c>
      <c r="D5489" s="42" t="s">
        <v>19</v>
      </c>
      <c r="E5489" s="42" t="s">
        <v>3</v>
      </c>
      <c r="F5489" s="42" t="s">
        <v>12</v>
      </c>
      <c r="G5489" s="43">
        <v>320</v>
      </c>
      <c r="H5489" s="193">
        <v>5.0999999999999996</v>
      </c>
    </row>
    <row r="5490" spans="1:8" x14ac:dyDescent="0.25">
      <c r="A5490" s="25" t="str">
        <f t="shared" si="88"/>
        <v>Reg2006Bladder - C67AllSexMāori</v>
      </c>
      <c r="B5490" s="42" t="s">
        <v>2</v>
      </c>
      <c r="C5490" s="43">
        <v>2006</v>
      </c>
      <c r="D5490" s="42" t="s">
        <v>19</v>
      </c>
      <c r="E5490" s="42" t="s">
        <v>3</v>
      </c>
      <c r="F5490" s="42" t="s">
        <v>10</v>
      </c>
      <c r="G5490" s="43">
        <v>11</v>
      </c>
      <c r="H5490" s="193">
        <v>3.4</v>
      </c>
    </row>
    <row r="5491" spans="1:8" x14ac:dyDescent="0.25">
      <c r="A5491" s="25" t="str">
        <f t="shared" si="88"/>
        <v>Reg2006Bladder - C67AllSexNon-Māori</v>
      </c>
      <c r="B5491" s="42" t="s">
        <v>2</v>
      </c>
      <c r="C5491" s="43">
        <v>2006</v>
      </c>
      <c r="D5491" s="42" t="s">
        <v>19</v>
      </c>
      <c r="E5491" s="42" t="s">
        <v>3</v>
      </c>
      <c r="F5491" s="42" t="s">
        <v>11</v>
      </c>
      <c r="G5491" s="43">
        <v>309</v>
      </c>
      <c r="H5491" s="193">
        <v>5.2</v>
      </c>
    </row>
    <row r="5492" spans="1:8" x14ac:dyDescent="0.25">
      <c r="A5492" s="25" t="str">
        <f t="shared" si="88"/>
        <v>Reg2006Bladder - C67FemaleAllEth</v>
      </c>
      <c r="B5492" s="42" t="s">
        <v>2</v>
      </c>
      <c r="C5492" s="43">
        <v>2006</v>
      </c>
      <c r="D5492" s="42" t="s">
        <v>19</v>
      </c>
      <c r="E5492" s="42" t="s">
        <v>4</v>
      </c>
      <c r="F5492" s="42" t="s">
        <v>12</v>
      </c>
      <c r="G5492" s="43">
        <v>80</v>
      </c>
      <c r="H5492" s="193">
        <v>2.2999999999999998</v>
      </c>
    </row>
    <row r="5493" spans="1:8" x14ac:dyDescent="0.25">
      <c r="A5493" s="25" t="str">
        <f t="shared" si="88"/>
        <v>Reg2006Bladder - C67FemaleMāori</v>
      </c>
      <c r="B5493" s="42" t="s">
        <v>2</v>
      </c>
      <c r="C5493" s="43">
        <v>2006</v>
      </c>
      <c r="D5493" s="42" t="s">
        <v>19</v>
      </c>
      <c r="E5493" s="42" t="s">
        <v>4</v>
      </c>
      <c r="F5493" s="42" t="s">
        <v>10</v>
      </c>
      <c r="G5493" s="43">
        <v>4</v>
      </c>
      <c r="H5493" s="193">
        <v>2</v>
      </c>
    </row>
    <row r="5494" spans="1:8" x14ac:dyDescent="0.25">
      <c r="A5494" s="25" t="str">
        <f t="shared" si="88"/>
        <v>Reg2006Bladder - C67FemaleNon-Māori</v>
      </c>
      <c r="B5494" s="42" t="s">
        <v>2</v>
      </c>
      <c r="C5494" s="43">
        <v>2006</v>
      </c>
      <c r="D5494" s="42" t="s">
        <v>19</v>
      </c>
      <c r="E5494" s="42" t="s">
        <v>4</v>
      </c>
      <c r="F5494" s="42" t="s">
        <v>11</v>
      </c>
      <c r="G5494" s="43">
        <v>76</v>
      </c>
      <c r="H5494" s="193">
        <v>2.2999999999999998</v>
      </c>
    </row>
    <row r="5495" spans="1:8" x14ac:dyDescent="0.25">
      <c r="A5495" s="25" t="str">
        <f t="shared" si="88"/>
        <v>Reg2006Bladder - C67MaleAllEth</v>
      </c>
      <c r="B5495" s="42" t="s">
        <v>2</v>
      </c>
      <c r="C5495" s="43">
        <v>2006</v>
      </c>
      <c r="D5495" s="42" t="s">
        <v>19</v>
      </c>
      <c r="E5495" s="42" t="s">
        <v>5</v>
      </c>
      <c r="F5495" s="42" t="s">
        <v>12</v>
      </c>
      <c r="G5495" s="43">
        <v>240</v>
      </c>
      <c r="H5495" s="193">
        <v>8.6</v>
      </c>
    </row>
    <row r="5496" spans="1:8" x14ac:dyDescent="0.25">
      <c r="A5496" s="25" t="str">
        <f t="shared" si="88"/>
        <v>Reg2006Bladder - C67MaleMāori</v>
      </c>
      <c r="B5496" s="42" t="s">
        <v>2</v>
      </c>
      <c r="C5496" s="43">
        <v>2006</v>
      </c>
      <c r="D5496" s="42" t="s">
        <v>19</v>
      </c>
      <c r="E5496" s="42" t="s">
        <v>5</v>
      </c>
      <c r="F5496" s="42" t="s">
        <v>10</v>
      </c>
      <c r="G5496" s="43">
        <v>7</v>
      </c>
      <c r="H5496" s="193">
        <v>5.9</v>
      </c>
    </row>
    <row r="5497" spans="1:8" x14ac:dyDescent="0.25">
      <c r="A5497" s="25" t="str">
        <f t="shared" si="88"/>
        <v>Reg2006Bladder - C67MaleNon-Māori</v>
      </c>
      <c r="B5497" s="42" t="s">
        <v>2</v>
      </c>
      <c r="C5497" s="43">
        <v>2006</v>
      </c>
      <c r="D5497" s="42" t="s">
        <v>19</v>
      </c>
      <c r="E5497" s="42" t="s">
        <v>5</v>
      </c>
      <c r="F5497" s="42" t="s">
        <v>11</v>
      </c>
      <c r="G5497" s="43">
        <v>233</v>
      </c>
      <c r="H5497" s="193">
        <v>8.9</v>
      </c>
    </row>
    <row r="5498" spans="1:8" x14ac:dyDescent="0.25">
      <c r="A5498" s="25" t="str">
        <f t="shared" si="88"/>
        <v>Reg2006Other urinary organs - C68AllSexAllEth</v>
      </c>
      <c r="B5498" s="42" t="s">
        <v>2</v>
      </c>
      <c r="C5498" s="43">
        <v>2006</v>
      </c>
      <c r="D5498" s="42" t="s">
        <v>276</v>
      </c>
      <c r="E5498" s="42" t="s">
        <v>3</v>
      </c>
      <c r="F5498" s="42" t="s">
        <v>12</v>
      </c>
      <c r="G5498" s="43">
        <v>22</v>
      </c>
      <c r="H5498" s="193">
        <v>0.4</v>
      </c>
    </row>
    <row r="5499" spans="1:8" x14ac:dyDescent="0.25">
      <c r="A5499" s="25" t="str">
        <f t="shared" si="88"/>
        <v>Reg2006Other urinary organs - C68AllSexMāori</v>
      </c>
      <c r="B5499" s="42" t="s">
        <v>2</v>
      </c>
      <c r="C5499" s="43">
        <v>2006</v>
      </c>
      <c r="D5499" s="42" t="s">
        <v>276</v>
      </c>
      <c r="E5499" s="42" t="s">
        <v>3</v>
      </c>
      <c r="F5499" s="42" t="s">
        <v>10</v>
      </c>
      <c r="G5499" s="43">
        <v>2</v>
      </c>
      <c r="H5499" s="193">
        <v>0.5</v>
      </c>
    </row>
    <row r="5500" spans="1:8" x14ac:dyDescent="0.25">
      <c r="A5500" s="25" t="str">
        <f t="shared" si="88"/>
        <v>Reg2006Other urinary organs - C68AllSexNon-Māori</v>
      </c>
      <c r="B5500" s="42" t="s">
        <v>2</v>
      </c>
      <c r="C5500" s="43">
        <v>2006</v>
      </c>
      <c r="D5500" s="42" t="s">
        <v>276</v>
      </c>
      <c r="E5500" s="42" t="s">
        <v>3</v>
      </c>
      <c r="F5500" s="42" t="s">
        <v>11</v>
      </c>
      <c r="G5500" s="43">
        <v>20</v>
      </c>
      <c r="H5500" s="193">
        <v>0.4</v>
      </c>
    </row>
    <row r="5501" spans="1:8" x14ac:dyDescent="0.25">
      <c r="A5501" s="25" t="str">
        <f t="shared" si="88"/>
        <v>Reg2006Other urinary organs - C68FemaleAllEth</v>
      </c>
      <c r="B5501" s="42" t="s">
        <v>2</v>
      </c>
      <c r="C5501" s="43">
        <v>2006</v>
      </c>
      <c r="D5501" s="42" t="s">
        <v>276</v>
      </c>
      <c r="E5501" s="42" t="s">
        <v>4</v>
      </c>
      <c r="F5501" s="42" t="s">
        <v>12</v>
      </c>
      <c r="G5501" s="43">
        <v>6</v>
      </c>
      <c r="H5501" s="193">
        <v>0.2</v>
      </c>
    </row>
    <row r="5502" spans="1:8" x14ac:dyDescent="0.25">
      <c r="A5502" s="25" t="str">
        <f t="shared" si="88"/>
        <v>Reg2006Other urinary organs - C68FemaleMāori</v>
      </c>
      <c r="B5502" s="42" t="s">
        <v>2</v>
      </c>
      <c r="C5502" s="43">
        <v>2006</v>
      </c>
      <c r="D5502" s="42" t="s">
        <v>276</v>
      </c>
      <c r="E5502" s="42" t="s">
        <v>4</v>
      </c>
      <c r="F5502" s="42" t="s">
        <v>10</v>
      </c>
      <c r="G5502" s="43">
        <v>1</v>
      </c>
      <c r="H5502" s="193">
        <v>0.6</v>
      </c>
    </row>
    <row r="5503" spans="1:8" x14ac:dyDescent="0.25">
      <c r="A5503" s="25" t="str">
        <f t="shared" si="88"/>
        <v>Reg2006Other urinary organs - C68FemaleNon-Māori</v>
      </c>
      <c r="B5503" s="42" t="s">
        <v>2</v>
      </c>
      <c r="C5503" s="43">
        <v>2006</v>
      </c>
      <c r="D5503" s="42" t="s">
        <v>276</v>
      </c>
      <c r="E5503" s="42" t="s">
        <v>4</v>
      </c>
      <c r="F5503" s="42" t="s">
        <v>11</v>
      </c>
      <c r="G5503" s="43">
        <v>5</v>
      </c>
      <c r="H5503" s="193">
        <v>0.2</v>
      </c>
    </row>
    <row r="5504" spans="1:8" x14ac:dyDescent="0.25">
      <c r="A5504" s="25" t="str">
        <f t="shared" si="88"/>
        <v>Reg2006Other urinary organs - C68MaleAllEth</v>
      </c>
      <c r="B5504" s="42" t="s">
        <v>2</v>
      </c>
      <c r="C5504" s="43">
        <v>2006</v>
      </c>
      <c r="D5504" s="42" t="s">
        <v>276</v>
      </c>
      <c r="E5504" s="42" t="s">
        <v>5</v>
      </c>
      <c r="F5504" s="42" t="s">
        <v>12</v>
      </c>
      <c r="G5504" s="43">
        <v>16</v>
      </c>
      <c r="H5504" s="193">
        <v>0.6</v>
      </c>
    </row>
    <row r="5505" spans="1:8" x14ac:dyDescent="0.25">
      <c r="A5505" s="25" t="str">
        <f t="shared" si="88"/>
        <v>Reg2006Other urinary organs - C68MaleMāori</v>
      </c>
      <c r="B5505" s="42" t="s">
        <v>2</v>
      </c>
      <c r="C5505" s="43">
        <v>2006</v>
      </c>
      <c r="D5505" s="42" t="s">
        <v>276</v>
      </c>
      <c r="E5505" s="42" t="s">
        <v>5</v>
      </c>
      <c r="F5505" s="42" t="s">
        <v>10</v>
      </c>
      <c r="G5505" s="43">
        <v>1</v>
      </c>
      <c r="H5505" s="193">
        <v>0.3</v>
      </c>
    </row>
    <row r="5506" spans="1:8" x14ac:dyDescent="0.25">
      <c r="A5506" s="25" t="str">
        <f t="shared" si="88"/>
        <v>Reg2006Other urinary organs - C68MaleNon-Māori</v>
      </c>
      <c r="B5506" s="42" t="s">
        <v>2</v>
      </c>
      <c r="C5506" s="43">
        <v>2006</v>
      </c>
      <c r="D5506" s="42" t="s">
        <v>276</v>
      </c>
      <c r="E5506" s="42" t="s">
        <v>5</v>
      </c>
      <c r="F5506" s="42" t="s">
        <v>11</v>
      </c>
      <c r="G5506" s="43">
        <v>15</v>
      </c>
      <c r="H5506" s="193">
        <v>0.6</v>
      </c>
    </row>
    <row r="5507" spans="1:8" x14ac:dyDescent="0.25">
      <c r="A5507" s="25" t="str">
        <f t="shared" si="88"/>
        <v>Reg2006Eye - C69AllSexAllEth</v>
      </c>
      <c r="B5507" s="42" t="s">
        <v>2</v>
      </c>
      <c r="C5507" s="43">
        <v>2006</v>
      </c>
      <c r="D5507" s="42" t="s">
        <v>278</v>
      </c>
      <c r="E5507" s="42" t="s">
        <v>3</v>
      </c>
      <c r="F5507" s="42" t="s">
        <v>12</v>
      </c>
      <c r="G5507" s="43">
        <v>51</v>
      </c>
      <c r="H5507" s="193">
        <v>1</v>
      </c>
    </row>
    <row r="5508" spans="1:8" x14ac:dyDescent="0.25">
      <c r="A5508" s="25" t="str">
        <f t="shared" si="88"/>
        <v>Reg2006Eye - C69AllSexMāori</v>
      </c>
      <c r="B5508" s="42" t="s">
        <v>2</v>
      </c>
      <c r="C5508" s="43">
        <v>2006</v>
      </c>
      <c r="D5508" s="42" t="s">
        <v>278</v>
      </c>
      <c r="E5508" s="42" t="s">
        <v>3</v>
      </c>
      <c r="F5508" s="42" t="s">
        <v>10</v>
      </c>
      <c r="G5508" s="43">
        <v>2</v>
      </c>
      <c r="H5508" s="193">
        <v>0.2</v>
      </c>
    </row>
    <row r="5509" spans="1:8" x14ac:dyDescent="0.25">
      <c r="A5509" s="25" t="str">
        <f t="shared" si="88"/>
        <v>Reg2006Eye - C69AllSexNon-Māori</v>
      </c>
      <c r="B5509" s="42" t="s">
        <v>2</v>
      </c>
      <c r="C5509" s="43">
        <v>2006</v>
      </c>
      <c r="D5509" s="42" t="s">
        <v>278</v>
      </c>
      <c r="E5509" s="42" t="s">
        <v>3</v>
      </c>
      <c r="F5509" s="42" t="s">
        <v>11</v>
      </c>
      <c r="G5509" s="43">
        <v>49</v>
      </c>
      <c r="H5509" s="193">
        <v>1</v>
      </c>
    </row>
    <row r="5510" spans="1:8" x14ac:dyDescent="0.25">
      <c r="A5510" s="25" t="str">
        <f t="shared" si="88"/>
        <v>Reg2006Eye - C69FemaleAllEth</v>
      </c>
      <c r="B5510" s="42" t="s">
        <v>2</v>
      </c>
      <c r="C5510" s="43">
        <v>2006</v>
      </c>
      <c r="D5510" s="42" t="s">
        <v>278</v>
      </c>
      <c r="E5510" s="42" t="s">
        <v>4</v>
      </c>
      <c r="F5510" s="42" t="s">
        <v>12</v>
      </c>
      <c r="G5510" s="43">
        <v>18</v>
      </c>
      <c r="H5510" s="193">
        <v>0.7</v>
      </c>
    </row>
    <row r="5511" spans="1:8" x14ac:dyDescent="0.25">
      <c r="A5511" s="25" t="str">
        <f t="shared" si="88"/>
        <v>Reg2006Eye - C69FemaleMāori</v>
      </c>
      <c r="B5511" s="42" t="s">
        <v>2</v>
      </c>
      <c r="C5511" s="43">
        <v>2006</v>
      </c>
      <c r="D5511" s="42" t="s">
        <v>278</v>
      </c>
      <c r="E5511" s="42" t="s">
        <v>4</v>
      </c>
      <c r="F5511" s="42" t="s">
        <v>10</v>
      </c>
      <c r="G5511" s="43">
        <v>0</v>
      </c>
      <c r="H5511" s="193">
        <v>0</v>
      </c>
    </row>
    <row r="5512" spans="1:8" x14ac:dyDescent="0.25">
      <c r="A5512" s="25" t="str">
        <f t="shared" si="88"/>
        <v>Reg2006Eye - C69FemaleNon-Māori</v>
      </c>
      <c r="B5512" s="42" t="s">
        <v>2</v>
      </c>
      <c r="C5512" s="43">
        <v>2006</v>
      </c>
      <c r="D5512" s="42" t="s">
        <v>278</v>
      </c>
      <c r="E5512" s="42" t="s">
        <v>4</v>
      </c>
      <c r="F5512" s="42" t="s">
        <v>11</v>
      </c>
      <c r="G5512" s="43">
        <v>18</v>
      </c>
      <c r="H5512" s="193">
        <v>0.8</v>
      </c>
    </row>
    <row r="5513" spans="1:8" x14ac:dyDescent="0.25">
      <c r="A5513" s="25" t="str">
        <f t="shared" si="88"/>
        <v>Reg2006Eye - C69MaleAllEth</v>
      </c>
      <c r="B5513" s="42" t="s">
        <v>2</v>
      </c>
      <c r="C5513" s="43">
        <v>2006</v>
      </c>
      <c r="D5513" s="42" t="s">
        <v>278</v>
      </c>
      <c r="E5513" s="42" t="s">
        <v>5</v>
      </c>
      <c r="F5513" s="42" t="s">
        <v>12</v>
      </c>
      <c r="G5513" s="43">
        <v>33</v>
      </c>
      <c r="H5513" s="193">
        <v>1.3</v>
      </c>
    </row>
    <row r="5514" spans="1:8" x14ac:dyDescent="0.25">
      <c r="A5514" s="25" t="str">
        <f t="shared" si="88"/>
        <v>Reg2006Eye - C69MaleMāori</v>
      </c>
      <c r="B5514" s="42" t="s">
        <v>2</v>
      </c>
      <c r="C5514" s="43">
        <v>2006</v>
      </c>
      <c r="D5514" s="42" t="s">
        <v>278</v>
      </c>
      <c r="E5514" s="42" t="s">
        <v>5</v>
      </c>
      <c r="F5514" s="42" t="s">
        <v>10</v>
      </c>
      <c r="G5514" s="43">
        <v>2</v>
      </c>
      <c r="H5514" s="193">
        <v>0.5</v>
      </c>
    </row>
    <row r="5515" spans="1:8" x14ac:dyDescent="0.25">
      <c r="A5515" s="25" t="str">
        <f t="shared" si="88"/>
        <v>Reg2006Eye - C69MaleNon-Māori</v>
      </c>
      <c r="B5515" s="42" t="s">
        <v>2</v>
      </c>
      <c r="C5515" s="43">
        <v>2006</v>
      </c>
      <c r="D5515" s="42" t="s">
        <v>278</v>
      </c>
      <c r="E5515" s="42" t="s">
        <v>5</v>
      </c>
      <c r="F5515" s="42" t="s">
        <v>11</v>
      </c>
      <c r="G5515" s="43">
        <v>31</v>
      </c>
      <c r="H5515" s="193">
        <v>1.3</v>
      </c>
    </row>
    <row r="5516" spans="1:8" x14ac:dyDescent="0.25">
      <c r="A5516" s="25" t="str">
        <f t="shared" si="88"/>
        <v>Reg2006Meninges - C70AllSexAllEth</v>
      </c>
      <c r="B5516" s="42" t="s">
        <v>2</v>
      </c>
      <c r="C5516" s="43">
        <v>2006</v>
      </c>
      <c r="D5516" s="42" t="s">
        <v>29</v>
      </c>
      <c r="E5516" s="42" t="s">
        <v>3</v>
      </c>
      <c r="F5516" s="42" t="s">
        <v>12</v>
      </c>
      <c r="G5516" s="43">
        <v>3</v>
      </c>
      <c r="H5516" s="193">
        <v>0.1</v>
      </c>
    </row>
    <row r="5517" spans="1:8" x14ac:dyDescent="0.25">
      <c r="A5517" s="25" t="str">
        <f t="shared" si="88"/>
        <v>Reg2006Meninges - C70AllSexMāori</v>
      </c>
      <c r="B5517" s="42" t="s">
        <v>2</v>
      </c>
      <c r="C5517" s="43">
        <v>2006</v>
      </c>
      <c r="D5517" s="42" t="s">
        <v>29</v>
      </c>
      <c r="E5517" s="42" t="s">
        <v>3</v>
      </c>
      <c r="F5517" s="42" t="s">
        <v>10</v>
      </c>
      <c r="G5517" s="43">
        <v>0</v>
      </c>
      <c r="H5517" s="193">
        <v>0</v>
      </c>
    </row>
    <row r="5518" spans="1:8" x14ac:dyDescent="0.25">
      <c r="A5518" s="25" t="str">
        <f t="shared" si="88"/>
        <v>Reg2006Meninges - C70AllSexNon-Māori</v>
      </c>
      <c r="B5518" s="42" t="s">
        <v>2</v>
      </c>
      <c r="C5518" s="43">
        <v>2006</v>
      </c>
      <c r="D5518" s="42" t="s">
        <v>29</v>
      </c>
      <c r="E5518" s="42" t="s">
        <v>3</v>
      </c>
      <c r="F5518" s="42" t="s">
        <v>11</v>
      </c>
      <c r="G5518" s="43">
        <v>3</v>
      </c>
      <c r="H5518" s="193">
        <v>0.1</v>
      </c>
    </row>
    <row r="5519" spans="1:8" x14ac:dyDescent="0.25">
      <c r="A5519" s="25" t="str">
        <f t="shared" si="88"/>
        <v>Reg2006Meninges - C70FemaleAllEth</v>
      </c>
      <c r="B5519" s="42" t="s">
        <v>2</v>
      </c>
      <c r="C5519" s="43">
        <v>2006</v>
      </c>
      <c r="D5519" s="42" t="s">
        <v>29</v>
      </c>
      <c r="E5519" s="42" t="s">
        <v>4</v>
      </c>
      <c r="F5519" s="42" t="s">
        <v>12</v>
      </c>
      <c r="G5519" s="43">
        <v>1</v>
      </c>
      <c r="H5519" s="193">
        <v>0</v>
      </c>
    </row>
    <row r="5520" spans="1:8" x14ac:dyDescent="0.25">
      <c r="A5520" s="25" t="str">
        <f t="shared" si="88"/>
        <v>Reg2006Meninges - C70FemaleMāori</v>
      </c>
      <c r="B5520" s="42" t="s">
        <v>2</v>
      </c>
      <c r="C5520" s="43">
        <v>2006</v>
      </c>
      <c r="D5520" s="42" t="s">
        <v>29</v>
      </c>
      <c r="E5520" s="42" t="s">
        <v>4</v>
      </c>
      <c r="F5520" s="42" t="s">
        <v>10</v>
      </c>
      <c r="G5520" s="43">
        <v>0</v>
      </c>
      <c r="H5520" s="193">
        <v>0</v>
      </c>
    </row>
    <row r="5521" spans="1:8" x14ac:dyDescent="0.25">
      <c r="A5521" s="25" t="str">
        <f t="shared" si="88"/>
        <v>Reg2006Meninges - C70FemaleNon-Māori</v>
      </c>
      <c r="B5521" s="42" t="s">
        <v>2</v>
      </c>
      <c r="C5521" s="43">
        <v>2006</v>
      </c>
      <c r="D5521" s="42" t="s">
        <v>29</v>
      </c>
      <c r="E5521" s="42" t="s">
        <v>4</v>
      </c>
      <c r="F5521" s="42" t="s">
        <v>11</v>
      </c>
      <c r="G5521" s="43">
        <v>1</v>
      </c>
      <c r="H5521" s="193">
        <v>0</v>
      </c>
    </row>
    <row r="5522" spans="1:8" x14ac:dyDescent="0.25">
      <c r="A5522" s="25" t="str">
        <f t="shared" si="88"/>
        <v>Reg2006Meninges - C70MaleAllEth</v>
      </c>
      <c r="B5522" s="42" t="s">
        <v>2</v>
      </c>
      <c r="C5522" s="43">
        <v>2006</v>
      </c>
      <c r="D5522" s="42" t="s">
        <v>29</v>
      </c>
      <c r="E5522" s="42" t="s">
        <v>5</v>
      </c>
      <c r="F5522" s="42" t="s">
        <v>12</v>
      </c>
      <c r="G5522" s="43">
        <v>2</v>
      </c>
      <c r="H5522" s="193">
        <v>0.1</v>
      </c>
    </row>
    <row r="5523" spans="1:8" x14ac:dyDescent="0.25">
      <c r="A5523" s="25" t="str">
        <f t="shared" si="88"/>
        <v>Reg2006Meninges - C70MaleMāori</v>
      </c>
      <c r="B5523" s="42" t="s">
        <v>2</v>
      </c>
      <c r="C5523" s="43">
        <v>2006</v>
      </c>
      <c r="D5523" s="42" t="s">
        <v>29</v>
      </c>
      <c r="E5523" s="42" t="s">
        <v>5</v>
      </c>
      <c r="F5523" s="42" t="s">
        <v>10</v>
      </c>
      <c r="G5523" s="43">
        <v>0</v>
      </c>
      <c r="H5523" s="193">
        <v>0</v>
      </c>
    </row>
    <row r="5524" spans="1:8" x14ac:dyDescent="0.25">
      <c r="A5524" s="25" t="str">
        <f t="shared" si="88"/>
        <v>Reg2006Meninges - C70MaleNon-Māori</v>
      </c>
      <c r="B5524" s="42" t="s">
        <v>2</v>
      </c>
      <c r="C5524" s="43">
        <v>2006</v>
      </c>
      <c r="D5524" s="42" t="s">
        <v>29</v>
      </c>
      <c r="E5524" s="42" t="s">
        <v>5</v>
      </c>
      <c r="F5524" s="42" t="s">
        <v>11</v>
      </c>
      <c r="G5524" s="43">
        <v>2</v>
      </c>
      <c r="H5524" s="193">
        <v>0.1</v>
      </c>
    </row>
    <row r="5525" spans="1:8" x14ac:dyDescent="0.25">
      <c r="A5525" s="25" t="str">
        <f t="shared" si="88"/>
        <v>Reg2006Thyroid and other endocrine glands - C73-C75AllSexAllEth</v>
      </c>
      <c r="B5525" s="42" t="s">
        <v>2</v>
      </c>
      <c r="C5525" s="43">
        <v>2006</v>
      </c>
      <c r="D5525" s="42" t="s">
        <v>280</v>
      </c>
      <c r="E5525" s="42" t="s">
        <v>3</v>
      </c>
      <c r="F5525" s="42" t="s">
        <v>12</v>
      </c>
      <c r="G5525" s="43">
        <v>242</v>
      </c>
      <c r="H5525" s="193">
        <v>5.0999999999999996</v>
      </c>
    </row>
    <row r="5526" spans="1:8" x14ac:dyDescent="0.25">
      <c r="A5526" s="25" t="str">
        <f t="shared" si="88"/>
        <v>Reg2006Thyroid and other endocrine glands - C73-C75AllSexMāori</v>
      </c>
      <c r="B5526" s="42" t="s">
        <v>2</v>
      </c>
      <c r="C5526" s="43">
        <v>2006</v>
      </c>
      <c r="D5526" s="42" t="s">
        <v>280</v>
      </c>
      <c r="E5526" s="42" t="s">
        <v>3</v>
      </c>
      <c r="F5526" s="42" t="s">
        <v>10</v>
      </c>
      <c r="G5526" s="43">
        <v>38</v>
      </c>
      <c r="H5526" s="193">
        <v>7.5</v>
      </c>
    </row>
    <row r="5527" spans="1:8" x14ac:dyDescent="0.25">
      <c r="A5527" s="25" t="str">
        <f t="shared" si="88"/>
        <v>Reg2006Thyroid and other endocrine glands - C73-C75AllSexNon-Māori</v>
      </c>
      <c r="B5527" s="42" t="s">
        <v>2</v>
      </c>
      <c r="C5527" s="43">
        <v>2006</v>
      </c>
      <c r="D5527" s="42" t="s">
        <v>280</v>
      </c>
      <c r="E5527" s="42" t="s">
        <v>3</v>
      </c>
      <c r="F5527" s="42" t="s">
        <v>11</v>
      </c>
      <c r="G5527" s="43">
        <v>204</v>
      </c>
      <c r="H5527" s="193">
        <v>4.8</v>
      </c>
    </row>
    <row r="5528" spans="1:8" x14ac:dyDescent="0.25">
      <c r="A5528" s="25" t="str">
        <f t="shared" si="88"/>
        <v>Reg2006Thyroid and other endocrine glands - C73-C75FemaleAllEth</v>
      </c>
      <c r="B5528" s="42" t="s">
        <v>2</v>
      </c>
      <c r="C5528" s="43">
        <v>2006</v>
      </c>
      <c r="D5528" s="42" t="s">
        <v>280</v>
      </c>
      <c r="E5528" s="42" t="s">
        <v>4</v>
      </c>
      <c r="F5528" s="42" t="s">
        <v>12</v>
      </c>
      <c r="G5528" s="43">
        <v>173</v>
      </c>
      <c r="H5528" s="193">
        <v>7</v>
      </c>
    </row>
    <row r="5529" spans="1:8" x14ac:dyDescent="0.25">
      <c r="A5529" s="25" t="str">
        <f t="shared" si="88"/>
        <v>Reg2006Thyroid and other endocrine glands - C73-C75FemaleMāori</v>
      </c>
      <c r="B5529" s="42" t="s">
        <v>2</v>
      </c>
      <c r="C5529" s="43">
        <v>2006</v>
      </c>
      <c r="D5529" s="42" t="s">
        <v>280</v>
      </c>
      <c r="E5529" s="42" t="s">
        <v>4</v>
      </c>
      <c r="F5529" s="42" t="s">
        <v>10</v>
      </c>
      <c r="G5529" s="43">
        <v>24</v>
      </c>
      <c r="H5529" s="193">
        <v>8.9</v>
      </c>
    </row>
    <row r="5530" spans="1:8" x14ac:dyDescent="0.25">
      <c r="A5530" s="25" t="str">
        <f t="shared" si="88"/>
        <v>Reg2006Thyroid and other endocrine glands - C73-C75FemaleNon-Māori</v>
      </c>
      <c r="B5530" s="42" t="s">
        <v>2</v>
      </c>
      <c r="C5530" s="43">
        <v>2006</v>
      </c>
      <c r="D5530" s="42" t="s">
        <v>280</v>
      </c>
      <c r="E5530" s="42" t="s">
        <v>4</v>
      </c>
      <c r="F5530" s="42" t="s">
        <v>11</v>
      </c>
      <c r="G5530" s="43">
        <v>149</v>
      </c>
      <c r="H5530" s="193">
        <v>6.9</v>
      </c>
    </row>
    <row r="5531" spans="1:8" x14ac:dyDescent="0.25">
      <c r="A5531" s="25" t="str">
        <f t="shared" si="88"/>
        <v>Reg2006Thyroid and other endocrine glands - C73-C75MaleAllEth</v>
      </c>
      <c r="B5531" s="42" t="s">
        <v>2</v>
      </c>
      <c r="C5531" s="43">
        <v>2006</v>
      </c>
      <c r="D5531" s="42" t="s">
        <v>280</v>
      </c>
      <c r="E5531" s="42" t="s">
        <v>5</v>
      </c>
      <c r="F5531" s="42" t="s">
        <v>12</v>
      </c>
      <c r="G5531" s="43">
        <v>69</v>
      </c>
      <c r="H5531" s="193">
        <v>3</v>
      </c>
    </row>
    <row r="5532" spans="1:8" x14ac:dyDescent="0.25">
      <c r="A5532" s="25" t="str">
        <f t="shared" si="88"/>
        <v>Reg2006Thyroid and other endocrine glands - C73-C75MaleMāori</v>
      </c>
      <c r="B5532" s="42" t="s">
        <v>2</v>
      </c>
      <c r="C5532" s="43">
        <v>2006</v>
      </c>
      <c r="D5532" s="42" t="s">
        <v>280</v>
      </c>
      <c r="E5532" s="42" t="s">
        <v>5</v>
      </c>
      <c r="F5532" s="42" t="s">
        <v>10</v>
      </c>
      <c r="G5532" s="43">
        <v>14</v>
      </c>
      <c r="H5532" s="193">
        <v>6</v>
      </c>
    </row>
    <row r="5533" spans="1:8" x14ac:dyDescent="0.25">
      <c r="A5533" s="25" t="str">
        <f t="shared" si="88"/>
        <v>Reg2006Thyroid and other endocrine glands - C73-C75MaleNon-Māori</v>
      </c>
      <c r="B5533" s="42" t="s">
        <v>2</v>
      </c>
      <c r="C5533" s="43">
        <v>2006</v>
      </c>
      <c r="D5533" s="42" t="s">
        <v>280</v>
      </c>
      <c r="E5533" s="42" t="s">
        <v>5</v>
      </c>
      <c r="F5533" s="42" t="s">
        <v>11</v>
      </c>
      <c r="G5533" s="43">
        <v>55</v>
      </c>
      <c r="H5533" s="193">
        <v>2.7</v>
      </c>
    </row>
    <row r="5534" spans="1:8" x14ac:dyDescent="0.25">
      <c r="A5534" s="25" t="str">
        <f t="shared" si="88"/>
        <v>Reg2006Brain - C71AllSexAllEth</v>
      </c>
      <c r="B5534" s="42" t="s">
        <v>2</v>
      </c>
      <c r="C5534" s="43">
        <v>2006</v>
      </c>
      <c r="D5534" s="42" t="s">
        <v>20</v>
      </c>
      <c r="E5534" s="42" t="s">
        <v>3</v>
      </c>
      <c r="F5534" s="42" t="s">
        <v>12</v>
      </c>
      <c r="G5534" s="43">
        <v>261</v>
      </c>
      <c r="H5534" s="193">
        <v>5.2</v>
      </c>
    </row>
    <row r="5535" spans="1:8" x14ac:dyDescent="0.25">
      <c r="A5535" s="25" t="str">
        <f t="shared" si="88"/>
        <v>Reg2006Brain - C71AllSexMāori</v>
      </c>
      <c r="B5535" s="42" t="s">
        <v>2</v>
      </c>
      <c r="C5535" s="43">
        <v>2006</v>
      </c>
      <c r="D5535" s="42" t="s">
        <v>20</v>
      </c>
      <c r="E5535" s="42" t="s">
        <v>3</v>
      </c>
      <c r="F5535" s="42" t="s">
        <v>10</v>
      </c>
      <c r="G5535" s="43">
        <v>19</v>
      </c>
      <c r="H5535" s="193">
        <v>4.8</v>
      </c>
    </row>
    <row r="5536" spans="1:8" x14ac:dyDescent="0.25">
      <c r="A5536" s="25" t="str">
        <f t="shared" si="88"/>
        <v>Reg2006Brain - C71AllSexNon-Māori</v>
      </c>
      <c r="B5536" s="42" t="s">
        <v>2</v>
      </c>
      <c r="C5536" s="43">
        <v>2006</v>
      </c>
      <c r="D5536" s="42" t="s">
        <v>20</v>
      </c>
      <c r="E5536" s="42" t="s">
        <v>3</v>
      </c>
      <c r="F5536" s="42" t="s">
        <v>11</v>
      </c>
      <c r="G5536" s="43">
        <v>242</v>
      </c>
      <c r="H5536" s="193">
        <v>5.4</v>
      </c>
    </row>
    <row r="5537" spans="1:8" x14ac:dyDescent="0.25">
      <c r="A5537" s="25" t="str">
        <f t="shared" si="88"/>
        <v>Reg2006Brain - C71FemaleAllEth</v>
      </c>
      <c r="B5537" s="42" t="s">
        <v>2</v>
      </c>
      <c r="C5537" s="43">
        <v>2006</v>
      </c>
      <c r="D5537" s="42" t="s">
        <v>20</v>
      </c>
      <c r="E5537" s="42" t="s">
        <v>4</v>
      </c>
      <c r="F5537" s="42" t="s">
        <v>12</v>
      </c>
      <c r="G5537" s="43">
        <v>100</v>
      </c>
      <c r="H5537" s="193">
        <v>3.8</v>
      </c>
    </row>
    <row r="5538" spans="1:8" x14ac:dyDescent="0.25">
      <c r="A5538" s="25" t="str">
        <f t="shared" si="88"/>
        <v>Reg2006Brain - C71FemaleMāori</v>
      </c>
      <c r="B5538" s="42" t="s">
        <v>2</v>
      </c>
      <c r="C5538" s="43">
        <v>2006</v>
      </c>
      <c r="D5538" s="42" t="s">
        <v>20</v>
      </c>
      <c r="E5538" s="42" t="s">
        <v>4</v>
      </c>
      <c r="F5538" s="42" t="s">
        <v>10</v>
      </c>
      <c r="G5538" s="43">
        <v>8</v>
      </c>
      <c r="H5538" s="193">
        <v>3.7</v>
      </c>
    </row>
    <row r="5539" spans="1:8" x14ac:dyDescent="0.25">
      <c r="A5539" s="25" t="str">
        <f t="shared" si="88"/>
        <v>Reg2006Brain - C71FemaleNon-Māori</v>
      </c>
      <c r="B5539" s="42" t="s">
        <v>2</v>
      </c>
      <c r="C5539" s="43">
        <v>2006</v>
      </c>
      <c r="D5539" s="42" t="s">
        <v>20</v>
      </c>
      <c r="E5539" s="42" t="s">
        <v>4</v>
      </c>
      <c r="F5539" s="42" t="s">
        <v>11</v>
      </c>
      <c r="G5539" s="43">
        <v>92</v>
      </c>
      <c r="H5539" s="193">
        <v>4</v>
      </c>
    </row>
    <row r="5540" spans="1:8" x14ac:dyDescent="0.25">
      <c r="A5540" s="25" t="str">
        <f t="shared" si="88"/>
        <v>Reg2006Brain - C71MaleAllEth</v>
      </c>
      <c r="B5540" s="42" t="s">
        <v>2</v>
      </c>
      <c r="C5540" s="43">
        <v>2006</v>
      </c>
      <c r="D5540" s="42" t="s">
        <v>20</v>
      </c>
      <c r="E5540" s="42" t="s">
        <v>5</v>
      </c>
      <c r="F5540" s="42" t="s">
        <v>12</v>
      </c>
      <c r="G5540" s="43">
        <v>161</v>
      </c>
      <c r="H5540" s="193">
        <v>6.6</v>
      </c>
    </row>
    <row r="5541" spans="1:8" x14ac:dyDescent="0.25">
      <c r="A5541" s="25" t="str">
        <f t="shared" si="88"/>
        <v>Reg2006Brain - C71MaleMāori</v>
      </c>
      <c r="B5541" s="42" t="s">
        <v>2</v>
      </c>
      <c r="C5541" s="43">
        <v>2006</v>
      </c>
      <c r="D5541" s="42" t="s">
        <v>20</v>
      </c>
      <c r="E5541" s="42" t="s">
        <v>5</v>
      </c>
      <c r="F5541" s="42" t="s">
        <v>10</v>
      </c>
      <c r="G5541" s="43">
        <v>11</v>
      </c>
      <c r="H5541" s="193">
        <v>6.6</v>
      </c>
    </row>
    <row r="5542" spans="1:8" x14ac:dyDescent="0.25">
      <c r="A5542" s="25" t="str">
        <f t="shared" si="88"/>
        <v>Reg2006Brain - C71MaleNon-Māori</v>
      </c>
      <c r="B5542" s="42" t="s">
        <v>2</v>
      </c>
      <c r="C5542" s="43">
        <v>2006</v>
      </c>
      <c r="D5542" s="42" t="s">
        <v>20</v>
      </c>
      <c r="E5542" s="42" t="s">
        <v>5</v>
      </c>
      <c r="F5542" s="42" t="s">
        <v>11</v>
      </c>
      <c r="G5542" s="43">
        <v>150</v>
      </c>
      <c r="H5542" s="193">
        <v>6.9</v>
      </c>
    </row>
    <row r="5543" spans="1:8" x14ac:dyDescent="0.25">
      <c r="A5543" s="25" t="str">
        <f t="shared" ref="A5543:A5606" si="89">B5543&amp;C5543&amp;D5543&amp;E5543&amp;F5543</f>
        <v>Reg2006Other central nervous system - C72AllSexAllEth</v>
      </c>
      <c r="B5543" s="42" t="s">
        <v>2</v>
      </c>
      <c r="C5543" s="43">
        <v>2006</v>
      </c>
      <c r="D5543" s="42" t="s">
        <v>279</v>
      </c>
      <c r="E5543" s="42" t="s">
        <v>3</v>
      </c>
      <c r="F5543" s="42" t="s">
        <v>12</v>
      </c>
      <c r="G5543" s="43">
        <v>7</v>
      </c>
      <c r="H5543" s="193">
        <v>0.2</v>
      </c>
    </row>
    <row r="5544" spans="1:8" x14ac:dyDescent="0.25">
      <c r="A5544" s="25" t="str">
        <f t="shared" si="89"/>
        <v>Reg2006Other central nervous system - C72AllSexMāori</v>
      </c>
      <c r="B5544" s="42" t="s">
        <v>2</v>
      </c>
      <c r="C5544" s="43">
        <v>2006</v>
      </c>
      <c r="D5544" s="42" t="s">
        <v>279</v>
      </c>
      <c r="E5544" s="42" t="s">
        <v>3</v>
      </c>
      <c r="F5544" s="42" t="s">
        <v>10</v>
      </c>
      <c r="G5544" s="43">
        <v>1</v>
      </c>
      <c r="H5544" s="193">
        <v>0.2</v>
      </c>
    </row>
    <row r="5545" spans="1:8" x14ac:dyDescent="0.25">
      <c r="A5545" s="25" t="str">
        <f t="shared" si="89"/>
        <v>Reg2006Other central nervous system - C72AllSexNon-Māori</v>
      </c>
      <c r="B5545" s="42" t="s">
        <v>2</v>
      </c>
      <c r="C5545" s="43">
        <v>2006</v>
      </c>
      <c r="D5545" s="42" t="s">
        <v>279</v>
      </c>
      <c r="E5545" s="42" t="s">
        <v>3</v>
      </c>
      <c r="F5545" s="42" t="s">
        <v>11</v>
      </c>
      <c r="G5545" s="43">
        <v>6</v>
      </c>
      <c r="H5545" s="193">
        <v>0.2</v>
      </c>
    </row>
    <row r="5546" spans="1:8" x14ac:dyDescent="0.25">
      <c r="A5546" s="25" t="str">
        <f t="shared" si="89"/>
        <v>Reg2006Other central nervous system - C72FemaleAllEth</v>
      </c>
      <c r="B5546" s="42" t="s">
        <v>2</v>
      </c>
      <c r="C5546" s="43">
        <v>2006</v>
      </c>
      <c r="D5546" s="42" t="s">
        <v>279</v>
      </c>
      <c r="E5546" s="42" t="s">
        <v>4</v>
      </c>
      <c r="F5546" s="42" t="s">
        <v>12</v>
      </c>
      <c r="G5546" s="43">
        <v>3</v>
      </c>
      <c r="H5546" s="193">
        <v>0.1</v>
      </c>
    </row>
    <row r="5547" spans="1:8" x14ac:dyDescent="0.25">
      <c r="A5547" s="25" t="str">
        <f t="shared" si="89"/>
        <v>Reg2006Other central nervous system - C72FemaleMāori</v>
      </c>
      <c r="B5547" s="42" t="s">
        <v>2</v>
      </c>
      <c r="C5547" s="43">
        <v>2006</v>
      </c>
      <c r="D5547" s="42" t="s">
        <v>279</v>
      </c>
      <c r="E5547" s="42" t="s">
        <v>4</v>
      </c>
      <c r="F5547" s="42" t="s">
        <v>10</v>
      </c>
      <c r="G5547" s="43">
        <v>0</v>
      </c>
      <c r="H5547" s="193">
        <v>0</v>
      </c>
    </row>
    <row r="5548" spans="1:8" x14ac:dyDescent="0.25">
      <c r="A5548" s="25" t="str">
        <f t="shared" si="89"/>
        <v>Reg2006Other central nervous system - C72FemaleNon-Māori</v>
      </c>
      <c r="B5548" s="42" t="s">
        <v>2</v>
      </c>
      <c r="C5548" s="43">
        <v>2006</v>
      </c>
      <c r="D5548" s="42" t="s">
        <v>279</v>
      </c>
      <c r="E5548" s="42" t="s">
        <v>4</v>
      </c>
      <c r="F5548" s="42" t="s">
        <v>11</v>
      </c>
      <c r="G5548" s="43">
        <v>3</v>
      </c>
      <c r="H5548" s="193">
        <v>0.2</v>
      </c>
    </row>
    <row r="5549" spans="1:8" x14ac:dyDescent="0.25">
      <c r="A5549" s="25" t="str">
        <f t="shared" si="89"/>
        <v>Reg2006Other central nervous system - C72MaleAllEth</v>
      </c>
      <c r="B5549" s="42" t="s">
        <v>2</v>
      </c>
      <c r="C5549" s="43">
        <v>2006</v>
      </c>
      <c r="D5549" s="42" t="s">
        <v>279</v>
      </c>
      <c r="E5549" s="42" t="s">
        <v>5</v>
      </c>
      <c r="F5549" s="42" t="s">
        <v>12</v>
      </c>
      <c r="G5549" s="43">
        <v>4</v>
      </c>
      <c r="H5549" s="193">
        <v>0.2</v>
      </c>
    </row>
    <row r="5550" spans="1:8" x14ac:dyDescent="0.25">
      <c r="A5550" s="25" t="str">
        <f t="shared" si="89"/>
        <v>Reg2006Other central nervous system - C72MaleMāori</v>
      </c>
      <c r="B5550" s="42" t="s">
        <v>2</v>
      </c>
      <c r="C5550" s="43">
        <v>2006</v>
      </c>
      <c r="D5550" s="42" t="s">
        <v>279</v>
      </c>
      <c r="E5550" s="42" t="s">
        <v>5</v>
      </c>
      <c r="F5550" s="42" t="s">
        <v>10</v>
      </c>
      <c r="G5550" s="43">
        <v>1</v>
      </c>
      <c r="H5550" s="193">
        <v>0.4</v>
      </c>
    </row>
    <row r="5551" spans="1:8" x14ac:dyDescent="0.25">
      <c r="A5551" s="25" t="str">
        <f t="shared" si="89"/>
        <v>Reg2006Other central nervous system - C72MaleNon-Māori</v>
      </c>
      <c r="B5551" s="42" t="s">
        <v>2</v>
      </c>
      <c r="C5551" s="43">
        <v>2006</v>
      </c>
      <c r="D5551" s="42" t="s">
        <v>279</v>
      </c>
      <c r="E5551" s="42" t="s">
        <v>5</v>
      </c>
      <c r="F5551" s="42" t="s">
        <v>11</v>
      </c>
      <c r="G5551" s="43">
        <v>3</v>
      </c>
      <c r="H5551" s="193">
        <v>0.2</v>
      </c>
    </row>
    <row r="5552" spans="1:8" x14ac:dyDescent="0.25">
      <c r="A5552" s="25" t="str">
        <f t="shared" si="89"/>
        <v>Reg2006Thyroid - C73AllSexAllEth</v>
      </c>
      <c r="B5552" s="42" t="s">
        <v>2</v>
      </c>
      <c r="C5552" s="43">
        <v>2006</v>
      </c>
      <c r="D5552" s="42" t="s">
        <v>281</v>
      </c>
      <c r="E5552" s="42" t="s">
        <v>3</v>
      </c>
      <c r="F5552" s="42" t="s">
        <v>12</v>
      </c>
      <c r="G5552" s="43">
        <v>227</v>
      </c>
      <c r="H5552" s="193">
        <v>4.7</v>
      </c>
    </row>
    <row r="5553" spans="1:8" x14ac:dyDescent="0.25">
      <c r="A5553" s="25" t="str">
        <f t="shared" si="89"/>
        <v>Reg2006Thyroid - C73AllSexMāori</v>
      </c>
      <c r="B5553" s="42" t="s">
        <v>2</v>
      </c>
      <c r="C5553" s="43">
        <v>2006</v>
      </c>
      <c r="D5553" s="42" t="s">
        <v>281</v>
      </c>
      <c r="E5553" s="42" t="s">
        <v>3</v>
      </c>
      <c r="F5553" s="42" t="s">
        <v>10</v>
      </c>
      <c r="G5553" s="43">
        <v>33</v>
      </c>
      <c r="H5553" s="193">
        <v>6.7</v>
      </c>
    </row>
    <row r="5554" spans="1:8" x14ac:dyDescent="0.25">
      <c r="A5554" s="25" t="str">
        <f t="shared" si="89"/>
        <v>Reg2006Thyroid - C73AllSexNon-Māori</v>
      </c>
      <c r="B5554" s="42" t="s">
        <v>2</v>
      </c>
      <c r="C5554" s="43">
        <v>2006</v>
      </c>
      <c r="D5554" s="42" t="s">
        <v>281</v>
      </c>
      <c r="E5554" s="42" t="s">
        <v>3</v>
      </c>
      <c r="F5554" s="42" t="s">
        <v>11</v>
      </c>
      <c r="G5554" s="43">
        <v>194</v>
      </c>
      <c r="H5554" s="193">
        <v>4.5</v>
      </c>
    </row>
    <row r="5555" spans="1:8" x14ac:dyDescent="0.25">
      <c r="A5555" s="25" t="str">
        <f t="shared" si="89"/>
        <v>Reg2006Thyroid - C73FemaleAllEth</v>
      </c>
      <c r="B5555" s="42" t="s">
        <v>2</v>
      </c>
      <c r="C5555" s="43">
        <v>2006</v>
      </c>
      <c r="D5555" s="42" t="s">
        <v>281</v>
      </c>
      <c r="E5555" s="42" t="s">
        <v>4</v>
      </c>
      <c r="F5555" s="42" t="s">
        <v>12</v>
      </c>
      <c r="G5555" s="43">
        <v>165</v>
      </c>
      <c r="H5555" s="193">
        <v>6.6</v>
      </c>
    </row>
    <row r="5556" spans="1:8" x14ac:dyDescent="0.25">
      <c r="A5556" s="25" t="str">
        <f t="shared" si="89"/>
        <v>Reg2006Thyroid - C73FemaleMāori</v>
      </c>
      <c r="B5556" s="42" t="s">
        <v>2</v>
      </c>
      <c r="C5556" s="43">
        <v>2006</v>
      </c>
      <c r="D5556" s="42" t="s">
        <v>281</v>
      </c>
      <c r="E5556" s="42" t="s">
        <v>4</v>
      </c>
      <c r="F5556" s="42" t="s">
        <v>10</v>
      </c>
      <c r="G5556" s="43">
        <v>22</v>
      </c>
      <c r="H5556" s="193">
        <v>8.1</v>
      </c>
    </row>
    <row r="5557" spans="1:8" x14ac:dyDescent="0.25">
      <c r="A5557" s="25" t="str">
        <f t="shared" si="89"/>
        <v>Reg2006Thyroid - C73FemaleNon-Māori</v>
      </c>
      <c r="B5557" s="42" t="s">
        <v>2</v>
      </c>
      <c r="C5557" s="43">
        <v>2006</v>
      </c>
      <c r="D5557" s="42" t="s">
        <v>281</v>
      </c>
      <c r="E5557" s="42" t="s">
        <v>4</v>
      </c>
      <c r="F5557" s="42" t="s">
        <v>11</v>
      </c>
      <c r="G5557" s="43">
        <v>143</v>
      </c>
      <c r="H5557" s="193">
        <v>6.4</v>
      </c>
    </row>
    <row r="5558" spans="1:8" x14ac:dyDescent="0.25">
      <c r="A5558" s="25" t="str">
        <f t="shared" si="89"/>
        <v>Reg2006Thyroid - C73MaleAllEth</v>
      </c>
      <c r="B5558" s="42" t="s">
        <v>2</v>
      </c>
      <c r="C5558" s="43">
        <v>2006</v>
      </c>
      <c r="D5558" s="42" t="s">
        <v>281</v>
      </c>
      <c r="E5558" s="42" t="s">
        <v>5</v>
      </c>
      <c r="F5558" s="42" t="s">
        <v>12</v>
      </c>
      <c r="G5558" s="43">
        <v>62</v>
      </c>
      <c r="H5558" s="193">
        <v>2.6</v>
      </c>
    </row>
    <row r="5559" spans="1:8" x14ac:dyDescent="0.25">
      <c r="A5559" s="25" t="str">
        <f t="shared" si="89"/>
        <v>Reg2006Thyroid - C73MaleMāori</v>
      </c>
      <c r="B5559" s="42" t="s">
        <v>2</v>
      </c>
      <c r="C5559" s="43">
        <v>2006</v>
      </c>
      <c r="D5559" s="42" t="s">
        <v>281</v>
      </c>
      <c r="E5559" s="42" t="s">
        <v>5</v>
      </c>
      <c r="F5559" s="42" t="s">
        <v>10</v>
      </c>
      <c r="G5559" s="43">
        <v>11</v>
      </c>
      <c r="H5559" s="193">
        <v>5.3</v>
      </c>
    </row>
    <row r="5560" spans="1:8" x14ac:dyDescent="0.25">
      <c r="A5560" s="25" t="str">
        <f t="shared" si="89"/>
        <v>Reg2006Thyroid - C73MaleNon-Māori</v>
      </c>
      <c r="B5560" s="42" t="s">
        <v>2</v>
      </c>
      <c r="C5560" s="43">
        <v>2006</v>
      </c>
      <c r="D5560" s="42" t="s">
        <v>281</v>
      </c>
      <c r="E5560" s="42" t="s">
        <v>5</v>
      </c>
      <c r="F5560" s="42" t="s">
        <v>11</v>
      </c>
      <c r="G5560" s="43">
        <v>51</v>
      </c>
      <c r="H5560" s="193">
        <v>2.4</v>
      </c>
    </row>
    <row r="5561" spans="1:8" x14ac:dyDescent="0.25">
      <c r="A5561" s="25" t="str">
        <f t="shared" si="89"/>
        <v>Reg2006Adrenal gland - C74AllSexAllEth</v>
      </c>
      <c r="B5561" s="42" t="s">
        <v>2</v>
      </c>
      <c r="C5561" s="43">
        <v>2006</v>
      </c>
      <c r="D5561" s="42" t="s">
        <v>282</v>
      </c>
      <c r="E5561" s="42" t="s">
        <v>3</v>
      </c>
      <c r="F5561" s="42" t="s">
        <v>12</v>
      </c>
      <c r="G5561" s="43">
        <v>7</v>
      </c>
      <c r="H5561" s="193">
        <v>0.2</v>
      </c>
    </row>
    <row r="5562" spans="1:8" x14ac:dyDescent="0.25">
      <c r="A5562" s="25" t="str">
        <f t="shared" si="89"/>
        <v>Reg2006Adrenal gland - C74AllSexMāori</v>
      </c>
      <c r="B5562" s="42" t="s">
        <v>2</v>
      </c>
      <c r="C5562" s="43">
        <v>2006</v>
      </c>
      <c r="D5562" s="42" t="s">
        <v>282</v>
      </c>
      <c r="E5562" s="42" t="s">
        <v>3</v>
      </c>
      <c r="F5562" s="42" t="s">
        <v>10</v>
      </c>
      <c r="G5562" s="43">
        <v>4</v>
      </c>
      <c r="H5562" s="193">
        <v>0.6</v>
      </c>
    </row>
    <row r="5563" spans="1:8" x14ac:dyDescent="0.25">
      <c r="A5563" s="25" t="str">
        <f t="shared" si="89"/>
        <v>Reg2006Adrenal gland - C74AllSexNon-Māori</v>
      </c>
      <c r="B5563" s="42" t="s">
        <v>2</v>
      </c>
      <c r="C5563" s="43">
        <v>2006</v>
      </c>
      <c r="D5563" s="42" t="s">
        <v>282</v>
      </c>
      <c r="E5563" s="42" t="s">
        <v>3</v>
      </c>
      <c r="F5563" s="42" t="s">
        <v>11</v>
      </c>
      <c r="G5563" s="43">
        <v>3</v>
      </c>
      <c r="H5563" s="193">
        <v>0.1</v>
      </c>
    </row>
    <row r="5564" spans="1:8" x14ac:dyDescent="0.25">
      <c r="A5564" s="25" t="str">
        <f t="shared" si="89"/>
        <v>Reg2006Adrenal gland - C74FemaleAllEth</v>
      </c>
      <c r="B5564" s="42" t="s">
        <v>2</v>
      </c>
      <c r="C5564" s="43">
        <v>2006</v>
      </c>
      <c r="D5564" s="42" t="s">
        <v>282</v>
      </c>
      <c r="E5564" s="42" t="s">
        <v>4</v>
      </c>
      <c r="F5564" s="42" t="s">
        <v>12</v>
      </c>
      <c r="G5564" s="43">
        <v>3</v>
      </c>
      <c r="H5564" s="193">
        <v>0.2</v>
      </c>
    </row>
    <row r="5565" spans="1:8" x14ac:dyDescent="0.25">
      <c r="A5565" s="25" t="str">
        <f t="shared" si="89"/>
        <v>Reg2006Adrenal gland - C74FemaleMāori</v>
      </c>
      <c r="B5565" s="42" t="s">
        <v>2</v>
      </c>
      <c r="C5565" s="43">
        <v>2006</v>
      </c>
      <c r="D5565" s="42" t="s">
        <v>282</v>
      </c>
      <c r="E5565" s="42" t="s">
        <v>4</v>
      </c>
      <c r="F5565" s="42" t="s">
        <v>10</v>
      </c>
      <c r="G5565" s="43">
        <v>1</v>
      </c>
      <c r="H5565" s="193">
        <v>0.5</v>
      </c>
    </row>
    <row r="5566" spans="1:8" x14ac:dyDescent="0.25">
      <c r="A5566" s="25" t="str">
        <f t="shared" si="89"/>
        <v>Reg2006Adrenal gland - C74FemaleNon-Māori</v>
      </c>
      <c r="B5566" s="42" t="s">
        <v>2</v>
      </c>
      <c r="C5566" s="43">
        <v>2006</v>
      </c>
      <c r="D5566" s="42" t="s">
        <v>282</v>
      </c>
      <c r="E5566" s="42" t="s">
        <v>4</v>
      </c>
      <c r="F5566" s="42" t="s">
        <v>11</v>
      </c>
      <c r="G5566" s="43">
        <v>2</v>
      </c>
      <c r="H5566" s="193">
        <v>0.2</v>
      </c>
    </row>
    <row r="5567" spans="1:8" x14ac:dyDescent="0.25">
      <c r="A5567" s="25" t="str">
        <f t="shared" si="89"/>
        <v>Reg2006Adrenal gland - C74MaleAllEth</v>
      </c>
      <c r="B5567" s="42" t="s">
        <v>2</v>
      </c>
      <c r="C5567" s="43">
        <v>2006</v>
      </c>
      <c r="D5567" s="42" t="s">
        <v>282</v>
      </c>
      <c r="E5567" s="42" t="s">
        <v>5</v>
      </c>
      <c r="F5567" s="42" t="s">
        <v>12</v>
      </c>
      <c r="G5567" s="43">
        <v>4</v>
      </c>
      <c r="H5567" s="193">
        <v>0.2</v>
      </c>
    </row>
    <row r="5568" spans="1:8" x14ac:dyDescent="0.25">
      <c r="A5568" s="25" t="str">
        <f t="shared" si="89"/>
        <v>Reg2006Adrenal gland - C74MaleMāori</v>
      </c>
      <c r="B5568" s="42" t="s">
        <v>2</v>
      </c>
      <c r="C5568" s="43">
        <v>2006</v>
      </c>
      <c r="D5568" s="42" t="s">
        <v>282</v>
      </c>
      <c r="E5568" s="42" t="s">
        <v>5</v>
      </c>
      <c r="F5568" s="42" t="s">
        <v>10</v>
      </c>
      <c r="G5568" s="43">
        <v>3</v>
      </c>
      <c r="H5568" s="193">
        <v>0.7</v>
      </c>
    </row>
    <row r="5569" spans="1:8" x14ac:dyDescent="0.25">
      <c r="A5569" s="25" t="str">
        <f t="shared" si="89"/>
        <v>Reg2006Adrenal gland - C74MaleNon-Māori</v>
      </c>
      <c r="B5569" s="42" t="s">
        <v>2</v>
      </c>
      <c r="C5569" s="43">
        <v>2006</v>
      </c>
      <c r="D5569" s="42" t="s">
        <v>282</v>
      </c>
      <c r="E5569" s="42" t="s">
        <v>5</v>
      </c>
      <c r="F5569" s="42" t="s">
        <v>11</v>
      </c>
      <c r="G5569" s="43">
        <v>1</v>
      </c>
      <c r="H5569" s="193">
        <v>0</v>
      </c>
    </row>
    <row r="5570" spans="1:8" x14ac:dyDescent="0.25">
      <c r="A5570" s="25" t="str">
        <f t="shared" si="89"/>
        <v>Reg2006Other endocrine glands - C75AllSexAllEth</v>
      </c>
      <c r="B5570" s="42" t="s">
        <v>2</v>
      </c>
      <c r="C5570" s="43">
        <v>2006</v>
      </c>
      <c r="D5570" s="42" t="s">
        <v>283</v>
      </c>
      <c r="E5570" s="42" t="s">
        <v>3</v>
      </c>
      <c r="F5570" s="42" t="s">
        <v>12</v>
      </c>
      <c r="G5570" s="43">
        <v>8</v>
      </c>
      <c r="H5570" s="193">
        <v>0.2</v>
      </c>
    </row>
    <row r="5571" spans="1:8" x14ac:dyDescent="0.25">
      <c r="A5571" s="25" t="str">
        <f t="shared" si="89"/>
        <v>Reg2006Other endocrine glands - C75AllSexMāori</v>
      </c>
      <c r="B5571" s="42" t="s">
        <v>2</v>
      </c>
      <c r="C5571" s="43">
        <v>2006</v>
      </c>
      <c r="D5571" s="42" t="s">
        <v>283</v>
      </c>
      <c r="E5571" s="42" t="s">
        <v>3</v>
      </c>
      <c r="F5571" s="42" t="s">
        <v>10</v>
      </c>
      <c r="G5571" s="43">
        <v>1</v>
      </c>
      <c r="H5571" s="193">
        <v>0.2</v>
      </c>
    </row>
    <row r="5572" spans="1:8" x14ac:dyDescent="0.25">
      <c r="A5572" s="25" t="str">
        <f t="shared" si="89"/>
        <v>Reg2006Other endocrine glands - C75AllSexNon-Māori</v>
      </c>
      <c r="B5572" s="42" t="s">
        <v>2</v>
      </c>
      <c r="C5572" s="43">
        <v>2006</v>
      </c>
      <c r="D5572" s="42" t="s">
        <v>283</v>
      </c>
      <c r="E5572" s="42" t="s">
        <v>3</v>
      </c>
      <c r="F5572" s="42" t="s">
        <v>11</v>
      </c>
      <c r="G5572" s="43">
        <v>7</v>
      </c>
      <c r="H5572" s="193">
        <v>0.2</v>
      </c>
    </row>
    <row r="5573" spans="1:8" x14ac:dyDescent="0.25">
      <c r="A5573" s="25" t="str">
        <f t="shared" si="89"/>
        <v>Reg2006Other endocrine glands - C75FemaleAllEth</v>
      </c>
      <c r="B5573" s="42" t="s">
        <v>2</v>
      </c>
      <c r="C5573" s="43">
        <v>2006</v>
      </c>
      <c r="D5573" s="42" t="s">
        <v>283</v>
      </c>
      <c r="E5573" s="42" t="s">
        <v>4</v>
      </c>
      <c r="F5573" s="42" t="s">
        <v>12</v>
      </c>
      <c r="G5573" s="43">
        <v>5</v>
      </c>
      <c r="H5573" s="193">
        <v>0.3</v>
      </c>
    </row>
    <row r="5574" spans="1:8" x14ac:dyDescent="0.25">
      <c r="A5574" s="25" t="str">
        <f t="shared" si="89"/>
        <v>Reg2006Other endocrine glands - C75FemaleMāori</v>
      </c>
      <c r="B5574" s="42" t="s">
        <v>2</v>
      </c>
      <c r="C5574" s="43">
        <v>2006</v>
      </c>
      <c r="D5574" s="42" t="s">
        <v>283</v>
      </c>
      <c r="E5574" s="42" t="s">
        <v>4</v>
      </c>
      <c r="F5574" s="42" t="s">
        <v>10</v>
      </c>
      <c r="G5574" s="43">
        <v>1</v>
      </c>
      <c r="H5574" s="193">
        <v>0.3</v>
      </c>
    </row>
    <row r="5575" spans="1:8" x14ac:dyDescent="0.25">
      <c r="A5575" s="25" t="str">
        <f t="shared" si="89"/>
        <v>Reg2006Other endocrine glands - C75FemaleNon-Māori</v>
      </c>
      <c r="B5575" s="42" t="s">
        <v>2</v>
      </c>
      <c r="C5575" s="43">
        <v>2006</v>
      </c>
      <c r="D5575" s="42" t="s">
        <v>283</v>
      </c>
      <c r="E5575" s="42" t="s">
        <v>4</v>
      </c>
      <c r="F5575" s="42" t="s">
        <v>11</v>
      </c>
      <c r="G5575" s="43">
        <v>4</v>
      </c>
      <c r="H5575" s="193">
        <v>0.3</v>
      </c>
    </row>
    <row r="5576" spans="1:8" x14ac:dyDescent="0.25">
      <c r="A5576" s="25" t="str">
        <f t="shared" si="89"/>
        <v>Reg2006Other endocrine glands - C75MaleAllEth</v>
      </c>
      <c r="B5576" s="42" t="s">
        <v>2</v>
      </c>
      <c r="C5576" s="43">
        <v>2006</v>
      </c>
      <c r="D5576" s="42" t="s">
        <v>283</v>
      </c>
      <c r="E5576" s="42" t="s">
        <v>5</v>
      </c>
      <c r="F5576" s="42" t="s">
        <v>12</v>
      </c>
      <c r="G5576" s="43">
        <v>3</v>
      </c>
      <c r="H5576" s="193">
        <v>0.2</v>
      </c>
    </row>
    <row r="5577" spans="1:8" x14ac:dyDescent="0.25">
      <c r="A5577" s="25" t="str">
        <f t="shared" si="89"/>
        <v>Reg2006Other endocrine glands - C75MaleMāori</v>
      </c>
      <c r="B5577" s="42" t="s">
        <v>2</v>
      </c>
      <c r="C5577" s="43">
        <v>2006</v>
      </c>
      <c r="D5577" s="42" t="s">
        <v>283</v>
      </c>
      <c r="E5577" s="42" t="s">
        <v>5</v>
      </c>
      <c r="F5577" s="42" t="s">
        <v>10</v>
      </c>
      <c r="G5577" s="43">
        <v>0</v>
      </c>
      <c r="H5577" s="193">
        <v>0</v>
      </c>
    </row>
    <row r="5578" spans="1:8" x14ac:dyDescent="0.25">
      <c r="A5578" s="25" t="str">
        <f t="shared" si="89"/>
        <v>Reg2006Other endocrine glands - C75MaleNon-Māori</v>
      </c>
      <c r="B5578" s="42" t="s">
        <v>2</v>
      </c>
      <c r="C5578" s="43">
        <v>2006</v>
      </c>
      <c r="D5578" s="42" t="s">
        <v>283</v>
      </c>
      <c r="E5578" s="42" t="s">
        <v>5</v>
      </c>
      <c r="F5578" s="42" t="s">
        <v>11</v>
      </c>
      <c r="G5578" s="43">
        <v>3</v>
      </c>
      <c r="H5578" s="193">
        <v>0.2</v>
      </c>
    </row>
    <row r="5579" spans="1:8" x14ac:dyDescent="0.25">
      <c r="A5579" s="25" t="str">
        <f t="shared" si="89"/>
        <v>Reg2006Ill-defined, secondary and unspecified sites - C76-C80AllSexAllEth</v>
      </c>
      <c r="B5579" s="42" t="s">
        <v>2</v>
      </c>
      <c r="C5579" s="43">
        <v>2006</v>
      </c>
      <c r="D5579" s="42" t="s">
        <v>284</v>
      </c>
      <c r="E5579" s="42" t="s">
        <v>3</v>
      </c>
      <c r="F5579" s="42" t="s">
        <v>12</v>
      </c>
      <c r="G5579" s="43">
        <v>450</v>
      </c>
      <c r="H5579" s="193">
        <v>7.1</v>
      </c>
    </row>
    <row r="5580" spans="1:8" x14ac:dyDescent="0.25">
      <c r="A5580" s="25" t="str">
        <f t="shared" si="89"/>
        <v>Reg2006Ill-defined, secondary and unspecified sites - C76-C80AllSexMāori</v>
      </c>
      <c r="B5580" s="42" t="s">
        <v>2</v>
      </c>
      <c r="C5580" s="43">
        <v>2006</v>
      </c>
      <c r="D5580" s="42" t="s">
        <v>284</v>
      </c>
      <c r="E5580" s="42" t="s">
        <v>3</v>
      </c>
      <c r="F5580" s="42" t="s">
        <v>10</v>
      </c>
      <c r="G5580" s="43">
        <v>41</v>
      </c>
      <c r="H5580" s="193">
        <v>11.7</v>
      </c>
    </row>
    <row r="5581" spans="1:8" x14ac:dyDescent="0.25">
      <c r="A5581" s="25" t="str">
        <f t="shared" si="89"/>
        <v>Reg2006Ill-defined, secondary and unspecified sites - C76-C80AllSexNon-Māori</v>
      </c>
      <c r="B5581" s="42" t="s">
        <v>2</v>
      </c>
      <c r="C5581" s="43">
        <v>2006</v>
      </c>
      <c r="D5581" s="42" t="s">
        <v>284</v>
      </c>
      <c r="E5581" s="42" t="s">
        <v>3</v>
      </c>
      <c r="F5581" s="42" t="s">
        <v>11</v>
      </c>
      <c r="G5581" s="43">
        <v>409</v>
      </c>
      <c r="H5581" s="193">
        <v>6.7</v>
      </c>
    </row>
    <row r="5582" spans="1:8" x14ac:dyDescent="0.25">
      <c r="A5582" s="25" t="str">
        <f t="shared" si="89"/>
        <v>Reg2006Ill-defined, secondary and unspecified sites - C76-C80FemaleAllEth</v>
      </c>
      <c r="B5582" s="42" t="s">
        <v>2</v>
      </c>
      <c r="C5582" s="43">
        <v>2006</v>
      </c>
      <c r="D5582" s="42" t="s">
        <v>284</v>
      </c>
      <c r="E5582" s="42" t="s">
        <v>4</v>
      </c>
      <c r="F5582" s="42" t="s">
        <v>12</v>
      </c>
      <c r="G5582" s="43">
        <v>225</v>
      </c>
      <c r="H5582" s="193">
        <v>6.4</v>
      </c>
    </row>
    <row r="5583" spans="1:8" x14ac:dyDescent="0.25">
      <c r="A5583" s="25" t="str">
        <f t="shared" si="89"/>
        <v>Reg2006Ill-defined, secondary and unspecified sites - C76-C80FemaleMāori</v>
      </c>
      <c r="B5583" s="42" t="s">
        <v>2</v>
      </c>
      <c r="C5583" s="43">
        <v>2006</v>
      </c>
      <c r="D5583" s="42" t="s">
        <v>284</v>
      </c>
      <c r="E5583" s="42" t="s">
        <v>4</v>
      </c>
      <c r="F5583" s="42" t="s">
        <v>10</v>
      </c>
      <c r="G5583" s="43">
        <v>19</v>
      </c>
      <c r="H5583" s="193">
        <v>9.6999999999999993</v>
      </c>
    </row>
    <row r="5584" spans="1:8" x14ac:dyDescent="0.25">
      <c r="A5584" s="25" t="str">
        <f t="shared" si="89"/>
        <v>Reg2006Ill-defined, secondary and unspecified sites - C76-C80FemaleNon-Māori</v>
      </c>
      <c r="B5584" s="42" t="s">
        <v>2</v>
      </c>
      <c r="C5584" s="43">
        <v>2006</v>
      </c>
      <c r="D5584" s="42" t="s">
        <v>284</v>
      </c>
      <c r="E5584" s="42" t="s">
        <v>4</v>
      </c>
      <c r="F5584" s="42" t="s">
        <v>11</v>
      </c>
      <c r="G5584" s="43">
        <v>206</v>
      </c>
      <c r="H5584" s="193">
        <v>6.1</v>
      </c>
    </row>
    <row r="5585" spans="1:8" x14ac:dyDescent="0.25">
      <c r="A5585" s="25" t="str">
        <f t="shared" si="89"/>
        <v>Reg2006Ill-defined, secondary and unspecified sites - C76-C80MaleAllEth</v>
      </c>
      <c r="B5585" s="42" t="s">
        <v>2</v>
      </c>
      <c r="C5585" s="43">
        <v>2006</v>
      </c>
      <c r="D5585" s="42" t="s">
        <v>284</v>
      </c>
      <c r="E5585" s="42" t="s">
        <v>5</v>
      </c>
      <c r="F5585" s="42" t="s">
        <v>12</v>
      </c>
      <c r="G5585" s="43">
        <v>225</v>
      </c>
      <c r="H5585" s="193">
        <v>8.1</v>
      </c>
    </row>
    <row r="5586" spans="1:8" x14ac:dyDescent="0.25">
      <c r="A5586" s="25" t="str">
        <f t="shared" si="89"/>
        <v>Reg2006Ill-defined, secondary and unspecified sites - C76-C80MaleMāori</v>
      </c>
      <c r="B5586" s="42" t="s">
        <v>2</v>
      </c>
      <c r="C5586" s="43">
        <v>2006</v>
      </c>
      <c r="D5586" s="42" t="s">
        <v>284</v>
      </c>
      <c r="E5586" s="42" t="s">
        <v>5</v>
      </c>
      <c r="F5586" s="42" t="s">
        <v>10</v>
      </c>
      <c r="G5586" s="43">
        <v>22</v>
      </c>
      <c r="H5586" s="193">
        <v>14.2</v>
      </c>
    </row>
    <row r="5587" spans="1:8" x14ac:dyDescent="0.25">
      <c r="A5587" s="25" t="str">
        <f t="shared" si="89"/>
        <v>Reg2006Ill-defined, secondary and unspecified sites - C76-C80MaleNon-Māori</v>
      </c>
      <c r="B5587" s="42" t="s">
        <v>2</v>
      </c>
      <c r="C5587" s="43">
        <v>2006</v>
      </c>
      <c r="D5587" s="42" t="s">
        <v>284</v>
      </c>
      <c r="E5587" s="42" t="s">
        <v>5</v>
      </c>
      <c r="F5587" s="42" t="s">
        <v>11</v>
      </c>
      <c r="G5587" s="43">
        <v>203</v>
      </c>
      <c r="H5587" s="193">
        <v>7.7</v>
      </c>
    </row>
    <row r="5588" spans="1:8" x14ac:dyDescent="0.25">
      <c r="A5588" s="25" t="str">
        <f t="shared" si="89"/>
        <v>Reg2006Other and ill-defined sites - C76AllSexAllEth</v>
      </c>
      <c r="B5588" s="42" t="s">
        <v>2</v>
      </c>
      <c r="C5588" s="43">
        <v>2006</v>
      </c>
      <c r="D5588" s="42" t="s">
        <v>285</v>
      </c>
      <c r="E5588" s="42" t="s">
        <v>3</v>
      </c>
      <c r="F5588" s="42" t="s">
        <v>12</v>
      </c>
      <c r="G5588" s="43">
        <v>14</v>
      </c>
      <c r="H5588" s="193">
        <v>0.2</v>
      </c>
    </row>
    <row r="5589" spans="1:8" x14ac:dyDescent="0.25">
      <c r="A5589" s="25" t="str">
        <f t="shared" si="89"/>
        <v>Reg2006Other and ill-defined sites - C76AllSexMāori</v>
      </c>
      <c r="B5589" s="42" t="s">
        <v>2</v>
      </c>
      <c r="C5589" s="43">
        <v>2006</v>
      </c>
      <c r="D5589" s="42" t="s">
        <v>285</v>
      </c>
      <c r="E5589" s="42" t="s">
        <v>3</v>
      </c>
      <c r="F5589" s="42" t="s">
        <v>10</v>
      </c>
      <c r="G5589" s="43">
        <v>1</v>
      </c>
      <c r="H5589" s="193">
        <v>0.2</v>
      </c>
    </row>
    <row r="5590" spans="1:8" x14ac:dyDescent="0.25">
      <c r="A5590" s="25" t="str">
        <f t="shared" si="89"/>
        <v>Reg2006Other and ill-defined sites - C76AllSexNon-Māori</v>
      </c>
      <c r="B5590" s="42" t="s">
        <v>2</v>
      </c>
      <c r="C5590" s="43">
        <v>2006</v>
      </c>
      <c r="D5590" s="42" t="s">
        <v>285</v>
      </c>
      <c r="E5590" s="42" t="s">
        <v>3</v>
      </c>
      <c r="F5590" s="42" t="s">
        <v>11</v>
      </c>
      <c r="G5590" s="43">
        <v>13</v>
      </c>
      <c r="H5590" s="193">
        <v>0.2</v>
      </c>
    </row>
    <row r="5591" spans="1:8" x14ac:dyDescent="0.25">
      <c r="A5591" s="25" t="str">
        <f t="shared" si="89"/>
        <v>Reg2006Other and ill-defined sites - C76FemaleAllEth</v>
      </c>
      <c r="B5591" s="42" t="s">
        <v>2</v>
      </c>
      <c r="C5591" s="43">
        <v>2006</v>
      </c>
      <c r="D5591" s="42" t="s">
        <v>285</v>
      </c>
      <c r="E5591" s="42" t="s">
        <v>4</v>
      </c>
      <c r="F5591" s="42" t="s">
        <v>12</v>
      </c>
      <c r="G5591" s="43">
        <v>11</v>
      </c>
      <c r="H5591" s="193">
        <v>0.3</v>
      </c>
    </row>
    <row r="5592" spans="1:8" x14ac:dyDescent="0.25">
      <c r="A5592" s="25" t="str">
        <f t="shared" si="89"/>
        <v>Reg2006Other and ill-defined sites - C76FemaleMāori</v>
      </c>
      <c r="B5592" s="42" t="s">
        <v>2</v>
      </c>
      <c r="C5592" s="43">
        <v>2006</v>
      </c>
      <c r="D5592" s="42" t="s">
        <v>285</v>
      </c>
      <c r="E5592" s="42" t="s">
        <v>4</v>
      </c>
      <c r="F5592" s="42" t="s">
        <v>10</v>
      </c>
      <c r="G5592" s="43">
        <v>0</v>
      </c>
      <c r="H5592" s="193">
        <v>0</v>
      </c>
    </row>
    <row r="5593" spans="1:8" x14ac:dyDescent="0.25">
      <c r="A5593" s="25" t="str">
        <f t="shared" si="89"/>
        <v>Reg2006Other and ill-defined sites - C76FemaleNon-Māori</v>
      </c>
      <c r="B5593" s="42" t="s">
        <v>2</v>
      </c>
      <c r="C5593" s="43">
        <v>2006</v>
      </c>
      <c r="D5593" s="42" t="s">
        <v>285</v>
      </c>
      <c r="E5593" s="42" t="s">
        <v>4</v>
      </c>
      <c r="F5593" s="42" t="s">
        <v>11</v>
      </c>
      <c r="G5593" s="43">
        <v>11</v>
      </c>
      <c r="H5593" s="193">
        <v>0.3</v>
      </c>
    </row>
    <row r="5594" spans="1:8" x14ac:dyDescent="0.25">
      <c r="A5594" s="25" t="str">
        <f t="shared" si="89"/>
        <v>Reg2006Other and ill-defined sites - C76MaleAllEth</v>
      </c>
      <c r="B5594" s="42" t="s">
        <v>2</v>
      </c>
      <c r="C5594" s="43">
        <v>2006</v>
      </c>
      <c r="D5594" s="42" t="s">
        <v>285</v>
      </c>
      <c r="E5594" s="42" t="s">
        <v>5</v>
      </c>
      <c r="F5594" s="42" t="s">
        <v>12</v>
      </c>
      <c r="G5594" s="43">
        <v>3</v>
      </c>
      <c r="H5594" s="193">
        <v>0.1</v>
      </c>
    </row>
    <row r="5595" spans="1:8" x14ac:dyDescent="0.25">
      <c r="A5595" s="25" t="str">
        <f t="shared" si="89"/>
        <v>Reg2006Other and ill-defined sites - C76MaleMāori</v>
      </c>
      <c r="B5595" s="42" t="s">
        <v>2</v>
      </c>
      <c r="C5595" s="43">
        <v>2006</v>
      </c>
      <c r="D5595" s="42" t="s">
        <v>285</v>
      </c>
      <c r="E5595" s="42" t="s">
        <v>5</v>
      </c>
      <c r="F5595" s="42" t="s">
        <v>10</v>
      </c>
      <c r="G5595" s="43">
        <v>1</v>
      </c>
      <c r="H5595" s="193">
        <v>0.4</v>
      </c>
    </row>
    <row r="5596" spans="1:8" x14ac:dyDescent="0.25">
      <c r="A5596" s="25" t="str">
        <f t="shared" si="89"/>
        <v>Reg2006Other and ill-defined sites - C76MaleNon-Māori</v>
      </c>
      <c r="B5596" s="42" t="s">
        <v>2</v>
      </c>
      <c r="C5596" s="43">
        <v>2006</v>
      </c>
      <c r="D5596" s="42" t="s">
        <v>285</v>
      </c>
      <c r="E5596" s="42" t="s">
        <v>5</v>
      </c>
      <c r="F5596" s="42" t="s">
        <v>11</v>
      </c>
      <c r="G5596" s="43">
        <v>2</v>
      </c>
      <c r="H5596" s="193">
        <v>0.1</v>
      </c>
    </row>
    <row r="5597" spans="1:8" x14ac:dyDescent="0.25">
      <c r="A5597" s="25" t="str">
        <f t="shared" si="89"/>
        <v>Reg2006Lymphoid, haematopoietic and related tissue - C81-C96, D45-D47AllSexAllEth</v>
      </c>
      <c r="B5597" s="42" t="s">
        <v>2</v>
      </c>
      <c r="C5597" s="43">
        <v>2006</v>
      </c>
      <c r="D5597" s="42" t="s">
        <v>288</v>
      </c>
      <c r="E5597" s="42" t="s">
        <v>3</v>
      </c>
      <c r="F5597" s="42" t="s">
        <v>12</v>
      </c>
      <c r="G5597" s="43">
        <v>2107</v>
      </c>
      <c r="H5597" s="193">
        <v>37.799999999999997</v>
      </c>
    </row>
    <row r="5598" spans="1:8" x14ac:dyDescent="0.25">
      <c r="A5598" s="25" t="str">
        <f t="shared" si="89"/>
        <v>Reg2006Lymphoid, haematopoietic and related tissue - C81-C96, D45-D47AllSexMāori</v>
      </c>
      <c r="B5598" s="42" t="s">
        <v>2</v>
      </c>
      <c r="C5598" s="43">
        <v>2006</v>
      </c>
      <c r="D5598" s="42" t="s">
        <v>288</v>
      </c>
      <c r="E5598" s="42" t="s">
        <v>3</v>
      </c>
      <c r="F5598" s="42" t="s">
        <v>10</v>
      </c>
      <c r="G5598" s="43">
        <v>189</v>
      </c>
      <c r="H5598" s="193">
        <v>44.9</v>
      </c>
    </row>
    <row r="5599" spans="1:8" x14ac:dyDescent="0.25">
      <c r="A5599" s="25" t="str">
        <f t="shared" si="89"/>
        <v>Reg2006Lymphoid, haematopoietic and related tissue - C81-C96, D45-D47AllSexNon-Māori</v>
      </c>
      <c r="B5599" s="42" t="s">
        <v>2</v>
      </c>
      <c r="C5599" s="43">
        <v>2006</v>
      </c>
      <c r="D5599" s="42" t="s">
        <v>288</v>
      </c>
      <c r="E5599" s="42" t="s">
        <v>3</v>
      </c>
      <c r="F5599" s="42" t="s">
        <v>11</v>
      </c>
      <c r="G5599" s="43">
        <v>1918</v>
      </c>
      <c r="H5599" s="193">
        <v>37.200000000000003</v>
      </c>
    </row>
    <row r="5600" spans="1:8" x14ac:dyDescent="0.25">
      <c r="A5600" s="25" t="str">
        <f t="shared" si="89"/>
        <v>Reg2006Lymphoid, haematopoietic and related tissue - C81-C96, D45-D47FemaleAllEth</v>
      </c>
      <c r="B5600" s="42" t="s">
        <v>2</v>
      </c>
      <c r="C5600" s="43">
        <v>2006</v>
      </c>
      <c r="D5600" s="42" t="s">
        <v>288</v>
      </c>
      <c r="E5600" s="42" t="s">
        <v>4</v>
      </c>
      <c r="F5600" s="42" t="s">
        <v>12</v>
      </c>
      <c r="G5600" s="43">
        <v>892</v>
      </c>
      <c r="H5600" s="193">
        <v>29.6</v>
      </c>
    </row>
    <row r="5601" spans="1:8" x14ac:dyDescent="0.25">
      <c r="A5601" s="25" t="str">
        <f t="shared" si="89"/>
        <v>Reg2006Lymphoid, haematopoietic and related tissue - C81-C96, D45-D47FemaleMāori</v>
      </c>
      <c r="B5601" s="42" t="s">
        <v>2</v>
      </c>
      <c r="C5601" s="43">
        <v>2006</v>
      </c>
      <c r="D5601" s="42" t="s">
        <v>288</v>
      </c>
      <c r="E5601" s="42" t="s">
        <v>4</v>
      </c>
      <c r="F5601" s="42" t="s">
        <v>10</v>
      </c>
      <c r="G5601" s="43">
        <v>84</v>
      </c>
      <c r="H5601" s="193">
        <v>37</v>
      </c>
    </row>
    <row r="5602" spans="1:8" x14ac:dyDescent="0.25">
      <c r="A5602" s="25" t="str">
        <f t="shared" si="89"/>
        <v>Reg2006Lymphoid, haematopoietic and related tissue - C81-C96, D45-D47FemaleNon-Māori</v>
      </c>
      <c r="B5602" s="42" t="s">
        <v>2</v>
      </c>
      <c r="C5602" s="43">
        <v>2006</v>
      </c>
      <c r="D5602" s="42" t="s">
        <v>288</v>
      </c>
      <c r="E5602" s="42" t="s">
        <v>4</v>
      </c>
      <c r="F5602" s="42" t="s">
        <v>11</v>
      </c>
      <c r="G5602" s="43">
        <v>808</v>
      </c>
      <c r="H5602" s="193">
        <v>28.8</v>
      </c>
    </row>
    <row r="5603" spans="1:8" x14ac:dyDescent="0.25">
      <c r="A5603" s="25" t="str">
        <f t="shared" si="89"/>
        <v>Reg2006Lymphoid, haematopoietic and related tissue - C81-C96, D45-D47MaleAllEth</v>
      </c>
      <c r="B5603" s="42" t="s">
        <v>2</v>
      </c>
      <c r="C5603" s="43">
        <v>2006</v>
      </c>
      <c r="D5603" s="42" t="s">
        <v>288</v>
      </c>
      <c r="E5603" s="42" t="s">
        <v>5</v>
      </c>
      <c r="F5603" s="42" t="s">
        <v>12</v>
      </c>
      <c r="G5603" s="43">
        <v>1215</v>
      </c>
      <c r="H5603" s="193">
        <v>47.5</v>
      </c>
    </row>
    <row r="5604" spans="1:8" x14ac:dyDescent="0.25">
      <c r="A5604" s="25" t="str">
        <f t="shared" si="89"/>
        <v>Reg2006Lymphoid, haematopoietic and related tissue - C81-C96, D45-D47MaleMāori</v>
      </c>
      <c r="B5604" s="42" t="s">
        <v>2</v>
      </c>
      <c r="C5604" s="43">
        <v>2006</v>
      </c>
      <c r="D5604" s="42" t="s">
        <v>288</v>
      </c>
      <c r="E5604" s="42" t="s">
        <v>5</v>
      </c>
      <c r="F5604" s="42" t="s">
        <v>10</v>
      </c>
      <c r="G5604" s="43">
        <v>105</v>
      </c>
      <c r="H5604" s="193">
        <v>53.9</v>
      </c>
    </row>
    <row r="5605" spans="1:8" x14ac:dyDescent="0.25">
      <c r="A5605" s="25" t="str">
        <f t="shared" si="89"/>
        <v>Reg2006Lymphoid, haematopoietic and related tissue - C81-C96, D45-D47MaleNon-Māori</v>
      </c>
      <c r="B5605" s="42" t="s">
        <v>2</v>
      </c>
      <c r="C5605" s="43">
        <v>2006</v>
      </c>
      <c r="D5605" s="42" t="s">
        <v>288</v>
      </c>
      <c r="E5605" s="42" t="s">
        <v>5</v>
      </c>
      <c r="F5605" s="42" t="s">
        <v>11</v>
      </c>
      <c r="G5605" s="43">
        <v>1110</v>
      </c>
      <c r="H5605" s="193">
        <v>47</v>
      </c>
    </row>
    <row r="5606" spans="1:8" x14ac:dyDescent="0.25">
      <c r="A5606" s="25" t="str">
        <f t="shared" si="89"/>
        <v>Reg2006Unknown primary - C77-C79AllSexAllEth</v>
      </c>
      <c r="B5606" s="42" t="s">
        <v>2</v>
      </c>
      <c r="C5606" s="43">
        <v>2006</v>
      </c>
      <c r="D5606" s="42" t="s">
        <v>286</v>
      </c>
      <c r="E5606" s="42" t="s">
        <v>3</v>
      </c>
      <c r="F5606" s="42" t="s">
        <v>12</v>
      </c>
      <c r="G5606" s="43">
        <v>393</v>
      </c>
      <c r="H5606" s="193">
        <v>6.3</v>
      </c>
    </row>
    <row r="5607" spans="1:8" x14ac:dyDescent="0.25">
      <c r="A5607" s="25" t="str">
        <f t="shared" ref="A5607:A5670" si="90">B5607&amp;C5607&amp;D5607&amp;E5607&amp;F5607</f>
        <v>Reg2006Unknown primary - C77-C79AllSexMāori</v>
      </c>
      <c r="B5607" s="42" t="s">
        <v>2</v>
      </c>
      <c r="C5607" s="43">
        <v>2006</v>
      </c>
      <c r="D5607" s="42" t="s">
        <v>286</v>
      </c>
      <c r="E5607" s="42" t="s">
        <v>3</v>
      </c>
      <c r="F5607" s="42" t="s">
        <v>10</v>
      </c>
      <c r="G5607" s="43">
        <v>36</v>
      </c>
      <c r="H5607" s="193">
        <v>9.9</v>
      </c>
    </row>
    <row r="5608" spans="1:8" x14ac:dyDescent="0.25">
      <c r="A5608" s="25" t="str">
        <f t="shared" si="90"/>
        <v>Reg2006Unknown primary - C77-C79AllSexNon-Māori</v>
      </c>
      <c r="B5608" s="42" t="s">
        <v>2</v>
      </c>
      <c r="C5608" s="43">
        <v>2006</v>
      </c>
      <c r="D5608" s="42" t="s">
        <v>286</v>
      </c>
      <c r="E5608" s="42" t="s">
        <v>3</v>
      </c>
      <c r="F5608" s="42" t="s">
        <v>11</v>
      </c>
      <c r="G5608" s="43">
        <v>357</v>
      </c>
      <c r="H5608" s="193">
        <v>6</v>
      </c>
    </row>
    <row r="5609" spans="1:8" x14ac:dyDescent="0.25">
      <c r="A5609" s="25" t="str">
        <f t="shared" si="90"/>
        <v>Reg2006Unknown primary - C77-C79FemaleAllEth</v>
      </c>
      <c r="B5609" s="42" t="s">
        <v>2</v>
      </c>
      <c r="C5609" s="43">
        <v>2006</v>
      </c>
      <c r="D5609" s="42" t="s">
        <v>286</v>
      </c>
      <c r="E5609" s="42" t="s">
        <v>4</v>
      </c>
      <c r="F5609" s="42" t="s">
        <v>12</v>
      </c>
      <c r="G5609" s="43">
        <v>194</v>
      </c>
      <c r="H5609" s="193">
        <v>5.6</v>
      </c>
    </row>
    <row r="5610" spans="1:8" x14ac:dyDescent="0.25">
      <c r="A5610" s="25" t="str">
        <f t="shared" si="90"/>
        <v>Reg2006Unknown primary - C77-C79FemaleMāori</v>
      </c>
      <c r="B5610" s="42" t="s">
        <v>2</v>
      </c>
      <c r="C5610" s="43">
        <v>2006</v>
      </c>
      <c r="D5610" s="42" t="s">
        <v>286</v>
      </c>
      <c r="E5610" s="42" t="s">
        <v>4</v>
      </c>
      <c r="F5610" s="42" t="s">
        <v>10</v>
      </c>
      <c r="G5610" s="43">
        <v>16</v>
      </c>
      <c r="H5610" s="193">
        <v>7.5</v>
      </c>
    </row>
    <row r="5611" spans="1:8" x14ac:dyDescent="0.25">
      <c r="A5611" s="25" t="str">
        <f t="shared" si="90"/>
        <v>Reg2006Unknown primary - C77-C79FemaleNon-Māori</v>
      </c>
      <c r="B5611" s="42" t="s">
        <v>2</v>
      </c>
      <c r="C5611" s="43">
        <v>2006</v>
      </c>
      <c r="D5611" s="42" t="s">
        <v>286</v>
      </c>
      <c r="E5611" s="42" t="s">
        <v>4</v>
      </c>
      <c r="F5611" s="42" t="s">
        <v>11</v>
      </c>
      <c r="G5611" s="43">
        <v>178</v>
      </c>
      <c r="H5611" s="193">
        <v>5.4</v>
      </c>
    </row>
    <row r="5612" spans="1:8" x14ac:dyDescent="0.25">
      <c r="A5612" s="25" t="str">
        <f t="shared" si="90"/>
        <v>Reg2006Unknown primary - C77-C79MaleAllEth</v>
      </c>
      <c r="B5612" s="42" t="s">
        <v>2</v>
      </c>
      <c r="C5612" s="43">
        <v>2006</v>
      </c>
      <c r="D5612" s="42" t="s">
        <v>286</v>
      </c>
      <c r="E5612" s="42" t="s">
        <v>5</v>
      </c>
      <c r="F5612" s="42" t="s">
        <v>12</v>
      </c>
      <c r="G5612" s="43">
        <v>199</v>
      </c>
      <c r="H5612" s="193">
        <v>7.2</v>
      </c>
    </row>
    <row r="5613" spans="1:8" x14ac:dyDescent="0.25">
      <c r="A5613" s="25" t="str">
        <f t="shared" si="90"/>
        <v>Reg2006Unknown primary - C77-C79MaleMāori</v>
      </c>
      <c r="B5613" s="42" t="s">
        <v>2</v>
      </c>
      <c r="C5613" s="43">
        <v>2006</v>
      </c>
      <c r="D5613" s="42" t="s">
        <v>286</v>
      </c>
      <c r="E5613" s="42" t="s">
        <v>5</v>
      </c>
      <c r="F5613" s="42" t="s">
        <v>10</v>
      </c>
      <c r="G5613" s="43">
        <v>20</v>
      </c>
      <c r="H5613" s="193">
        <v>13.2</v>
      </c>
    </row>
    <row r="5614" spans="1:8" x14ac:dyDescent="0.25">
      <c r="A5614" s="25" t="str">
        <f t="shared" si="90"/>
        <v>Reg2006Unknown primary - C77-C79MaleNon-Māori</v>
      </c>
      <c r="B5614" s="42" t="s">
        <v>2</v>
      </c>
      <c r="C5614" s="43">
        <v>2006</v>
      </c>
      <c r="D5614" s="42" t="s">
        <v>286</v>
      </c>
      <c r="E5614" s="42" t="s">
        <v>5</v>
      </c>
      <c r="F5614" s="42" t="s">
        <v>11</v>
      </c>
      <c r="G5614" s="43">
        <v>179</v>
      </c>
      <c r="H5614" s="193">
        <v>6.8</v>
      </c>
    </row>
    <row r="5615" spans="1:8" x14ac:dyDescent="0.25">
      <c r="A5615" s="25" t="str">
        <f t="shared" si="90"/>
        <v>Reg2006Unspecified site - C80AllSexAllEth</v>
      </c>
      <c r="B5615" s="42" t="s">
        <v>2</v>
      </c>
      <c r="C5615" s="43">
        <v>2006</v>
      </c>
      <c r="D5615" s="42" t="s">
        <v>287</v>
      </c>
      <c r="E5615" s="42" t="s">
        <v>3</v>
      </c>
      <c r="F5615" s="42" t="s">
        <v>12</v>
      </c>
      <c r="G5615" s="43">
        <v>43</v>
      </c>
      <c r="H5615" s="193">
        <v>0.6</v>
      </c>
    </row>
    <row r="5616" spans="1:8" x14ac:dyDescent="0.25">
      <c r="A5616" s="25" t="str">
        <f t="shared" si="90"/>
        <v>Reg2006Unspecified site - C80AllSexMāori</v>
      </c>
      <c r="B5616" s="42" t="s">
        <v>2</v>
      </c>
      <c r="C5616" s="43">
        <v>2006</v>
      </c>
      <c r="D5616" s="42" t="s">
        <v>287</v>
      </c>
      <c r="E5616" s="42" t="s">
        <v>3</v>
      </c>
      <c r="F5616" s="42" t="s">
        <v>10</v>
      </c>
      <c r="G5616" s="43">
        <v>4</v>
      </c>
      <c r="H5616" s="193">
        <v>1.6</v>
      </c>
    </row>
    <row r="5617" spans="1:8" x14ac:dyDescent="0.25">
      <c r="A5617" s="25" t="str">
        <f t="shared" si="90"/>
        <v>Reg2006Unspecified site - C80AllSexNon-Māori</v>
      </c>
      <c r="B5617" s="42" t="s">
        <v>2</v>
      </c>
      <c r="C5617" s="43">
        <v>2006</v>
      </c>
      <c r="D5617" s="42" t="s">
        <v>287</v>
      </c>
      <c r="E5617" s="42" t="s">
        <v>3</v>
      </c>
      <c r="F5617" s="42" t="s">
        <v>11</v>
      </c>
      <c r="G5617" s="43">
        <v>39</v>
      </c>
      <c r="H5617" s="193">
        <v>0.5</v>
      </c>
    </row>
    <row r="5618" spans="1:8" x14ac:dyDescent="0.25">
      <c r="A5618" s="25" t="str">
        <f t="shared" si="90"/>
        <v>Reg2006Unspecified site - C80FemaleAllEth</v>
      </c>
      <c r="B5618" s="42" t="s">
        <v>2</v>
      </c>
      <c r="C5618" s="43">
        <v>2006</v>
      </c>
      <c r="D5618" s="42" t="s">
        <v>287</v>
      </c>
      <c r="E5618" s="42" t="s">
        <v>4</v>
      </c>
      <c r="F5618" s="42" t="s">
        <v>12</v>
      </c>
      <c r="G5618" s="43">
        <v>20</v>
      </c>
      <c r="H5618" s="193">
        <v>0.4</v>
      </c>
    </row>
    <row r="5619" spans="1:8" x14ac:dyDescent="0.25">
      <c r="A5619" s="25" t="str">
        <f t="shared" si="90"/>
        <v>Reg2006Unspecified site - C80FemaleMāori</v>
      </c>
      <c r="B5619" s="42" t="s">
        <v>2</v>
      </c>
      <c r="C5619" s="43">
        <v>2006</v>
      </c>
      <c r="D5619" s="42" t="s">
        <v>287</v>
      </c>
      <c r="E5619" s="42" t="s">
        <v>4</v>
      </c>
      <c r="F5619" s="42" t="s">
        <v>10</v>
      </c>
      <c r="G5619" s="43">
        <v>3</v>
      </c>
      <c r="H5619" s="193">
        <v>2.2000000000000002</v>
      </c>
    </row>
    <row r="5620" spans="1:8" x14ac:dyDescent="0.25">
      <c r="A5620" s="25" t="str">
        <f t="shared" si="90"/>
        <v>Reg2006Unspecified site - C80FemaleNon-Māori</v>
      </c>
      <c r="B5620" s="42" t="s">
        <v>2</v>
      </c>
      <c r="C5620" s="43">
        <v>2006</v>
      </c>
      <c r="D5620" s="42" t="s">
        <v>287</v>
      </c>
      <c r="E5620" s="42" t="s">
        <v>4</v>
      </c>
      <c r="F5620" s="42" t="s">
        <v>11</v>
      </c>
      <c r="G5620" s="43">
        <v>17</v>
      </c>
      <c r="H5620" s="193">
        <v>0.4</v>
      </c>
    </row>
    <row r="5621" spans="1:8" x14ac:dyDescent="0.25">
      <c r="A5621" s="25" t="str">
        <f t="shared" si="90"/>
        <v>Reg2006Unspecified site - C80MaleAllEth</v>
      </c>
      <c r="B5621" s="42" t="s">
        <v>2</v>
      </c>
      <c r="C5621" s="43">
        <v>2006</v>
      </c>
      <c r="D5621" s="42" t="s">
        <v>287</v>
      </c>
      <c r="E5621" s="42" t="s">
        <v>5</v>
      </c>
      <c r="F5621" s="42" t="s">
        <v>12</v>
      </c>
      <c r="G5621" s="43">
        <v>23</v>
      </c>
      <c r="H5621" s="193">
        <v>0.8</v>
      </c>
    </row>
    <row r="5622" spans="1:8" x14ac:dyDescent="0.25">
      <c r="A5622" s="25" t="str">
        <f t="shared" si="90"/>
        <v>Reg2006Unspecified site - C80MaleMāori</v>
      </c>
      <c r="B5622" s="42" t="s">
        <v>2</v>
      </c>
      <c r="C5622" s="43">
        <v>2006</v>
      </c>
      <c r="D5622" s="42" t="s">
        <v>287</v>
      </c>
      <c r="E5622" s="42" t="s">
        <v>5</v>
      </c>
      <c r="F5622" s="42" t="s">
        <v>10</v>
      </c>
      <c r="G5622" s="43">
        <v>1</v>
      </c>
      <c r="H5622" s="193">
        <v>0.7</v>
      </c>
    </row>
    <row r="5623" spans="1:8" x14ac:dyDescent="0.25">
      <c r="A5623" s="25" t="str">
        <f t="shared" si="90"/>
        <v>Reg2006Unspecified site - C80MaleNon-Māori</v>
      </c>
      <c r="B5623" s="42" t="s">
        <v>2</v>
      </c>
      <c r="C5623" s="43">
        <v>2006</v>
      </c>
      <c r="D5623" s="42" t="s">
        <v>287</v>
      </c>
      <c r="E5623" s="42" t="s">
        <v>5</v>
      </c>
      <c r="F5623" s="42" t="s">
        <v>11</v>
      </c>
      <c r="G5623" s="43">
        <v>22</v>
      </c>
      <c r="H5623" s="193">
        <v>0.8</v>
      </c>
    </row>
    <row r="5624" spans="1:8" x14ac:dyDescent="0.25">
      <c r="A5624" s="25" t="str">
        <f t="shared" si="90"/>
        <v>Reg2006Non-Hodgkin lymphoma - C82-C86, C96AllSexAllEth</v>
      </c>
      <c r="B5624" s="42" t="s">
        <v>2</v>
      </c>
      <c r="C5624" s="43">
        <v>2006</v>
      </c>
      <c r="D5624" s="42" t="s">
        <v>365</v>
      </c>
      <c r="E5624" s="42" t="s">
        <v>3</v>
      </c>
      <c r="F5624" s="42" t="s">
        <v>12</v>
      </c>
      <c r="G5624" s="43">
        <v>699</v>
      </c>
      <c r="H5624" s="193">
        <v>12.8</v>
      </c>
    </row>
    <row r="5625" spans="1:8" x14ac:dyDescent="0.25">
      <c r="A5625" s="25" t="str">
        <f t="shared" si="90"/>
        <v>Reg2006Non-Hodgkin lymphoma - C82-C86, C96AllSexMāori</v>
      </c>
      <c r="B5625" s="42" t="s">
        <v>2</v>
      </c>
      <c r="C5625" s="43">
        <v>2006</v>
      </c>
      <c r="D5625" s="42" t="s">
        <v>365</v>
      </c>
      <c r="E5625" s="42" t="s">
        <v>3</v>
      </c>
      <c r="F5625" s="42" t="s">
        <v>10</v>
      </c>
      <c r="G5625" s="43">
        <v>45</v>
      </c>
      <c r="H5625" s="193">
        <v>11.2</v>
      </c>
    </row>
    <row r="5626" spans="1:8" x14ac:dyDescent="0.25">
      <c r="A5626" s="25" t="str">
        <f t="shared" si="90"/>
        <v>Reg2006Non-Hodgkin lymphoma - C82-C86, C96AllSexNon-Māori</v>
      </c>
      <c r="B5626" s="42" t="s">
        <v>2</v>
      </c>
      <c r="C5626" s="43">
        <v>2006</v>
      </c>
      <c r="D5626" s="42" t="s">
        <v>365</v>
      </c>
      <c r="E5626" s="42" t="s">
        <v>3</v>
      </c>
      <c r="F5626" s="42" t="s">
        <v>11</v>
      </c>
      <c r="G5626" s="43">
        <v>654</v>
      </c>
      <c r="H5626" s="193">
        <v>13</v>
      </c>
    </row>
    <row r="5627" spans="1:8" x14ac:dyDescent="0.25">
      <c r="A5627" s="25" t="str">
        <f t="shared" si="90"/>
        <v>Reg2006Non-Hodgkin lymphoma - C82-C86, C96FemaleAllEth</v>
      </c>
      <c r="B5627" s="42" t="s">
        <v>2</v>
      </c>
      <c r="C5627" s="43">
        <v>2006</v>
      </c>
      <c r="D5627" s="42" t="s">
        <v>365</v>
      </c>
      <c r="E5627" s="42" t="s">
        <v>4</v>
      </c>
      <c r="F5627" s="42" t="s">
        <v>12</v>
      </c>
      <c r="G5627" s="43">
        <v>301</v>
      </c>
      <c r="H5627" s="193">
        <v>10.199999999999999</v>
      </c>
    </row>
    <row r="5628" spans="1:8" x14ac:dyDescent="0.25">
      <c r="A5628" s="25" t="str">
        <f t="shared" si="90"/>
        <v>Reg2006Non-Hodgkin lymphoma - C82-C86, C96FemaleMāori</v>
      </c>
      <c r="B5628" s="42" t="s">
        <v>2</v>
      </c>
      <c r="C5628" s="43">
        <v>2006</v>
      </c>
      <c r="D5628" s="42" t="s">
        <v>365</v>
      </c>
      <c r="E5628" s="42" t="s">
        <v>4</v>
      </c>
      <c r="F5628" s="42" t="s">
        <v>10</v>
      </c>
      <c r="G5628" s="43">
        <v>19</v>
      </c>
      <c r="H5628" s="193">
        <v>9</v>
      </c>
    </row>
    <row r="5629" spans="1:8" x14ac:dyDescent="0.25">
      <c r="A5629" s="25" t="str">
        <f t="shared" si="90"/>
        <v>Reg2006Non-Hodgkin lymphoma - C82-C86, C96FemaleNon-Māori</v>
      </c>
      <c r="B5629" s="42" t="s">
        <v>2</v>
      </c>
      <c r="C5629" s="43">
        <v>2006</v>
      </c>
      <c r="D5629" s="42" t="s">
        <v>365</v>
      </c>
      <c r="E5629" s="42" t="s">
        <v>4</v>
      </c>
      <c r="F5629" s="42" t="s">
        <v>11</v>
      </c>
      <c r="G5629" s="43">
        <v>282</v>
      </c>
      <c r="H5629" s="193">
        <v>10.3</v>
      </c>
    </row>
    <row r="5630" spans="1:8" x14ac:dyDescent="0.25">
      <c r="A5630" s="25" t="str">
        <f t="shared" si="90"/>
        <v>Reg2006Non-Hodgkin lymphoma - C82-C86, C96MaleAllEth</v>
      </c>
      <c r="B5630" s="42" t="s">
        <v>2</v>
      </c>
      <c r="C5630" s="43">
        <v>2006</v>
      </c>
      <c r="D5630" s="42" t="s">
        <v>365</v>
      </c>
      <c r="E5630" s="42" t="s">
        <v>5</v>
      </c>
      <c r="F5630" s="42" t="s">
        <v>12</v>
      </c>
      <c r="G5630" s="43">
        <v>398</v>
      </c>
      <c r="H5630" s="193">
        <v>15.7</v>
      </c>
    </row>
    <row r="5631" spans="1:8" x14ac:dyDescent="0.25">
      <c r="A5631" s="25" t="str">
        <f t="shared" si="90"/>
        <v>Reg2006Non-Hodgkin lymphoma - C82-C86, C96MaleMāori</v>
      </c>
      <c r="B5631" s="42" t="s">
        <v>2</v>
      </c>
      <c r="C5631" s="43">
        <v>2006</v>
      </c>
      <c r="D5631" s="42" t="s">
        <v>365</v>
      </c>
      <c r="E5631" s="42" t="s">
        <v>5</v>
      </c>
      <c r="F5631" s="42" t="s">
        <v>10</v>
      </c>
      <c r="G5631" s="43">
        <v>26</v>
      </c>
      <c r="H5631" s="193">
        <v>14.1</v>
      </c>
    </row>
    <row r="5632" spans="1:8" x14ac:dyDescent="0.25">
      <c r="A5632" s="25" t="str">
        <f t="shared" si="90"/>
        <v>Reg2006Non-Hodgkin lymphoma - C82-C86, C96MaleNon-Māori</v>
      </c>
      <c r="B5632" s="42" t="s">
        <v>2</v>
      </c>
      <c r="C5632" s="43">
        <v>2006</v>
      </c>
      <c r="D5632" s="42" t="s">
        <v>365</v>
      </c>
      <c r="E5632" s="42" t="s">
        <v>5</v>
      </c>
      <c r="F5632" s="42" t="s">
        <v>11</v>
      </c>
      <c r="G5632" s="43">
        <v>372</v>
      </c>
      <c r="H5632" s="193">
        <v>16</v>
      </c>
    </row>
    <row r="5633" spans="1:8" x14ac:dyDescent="0.25">
      <c r="A5633" s="25" t="str">
        <f t="shared" si="90"/>
        <v>Reg2006Hodgkin lymphoma - C81AllSexAllEth</v>
      </c>
      <c r="B5633" s="42" t="s">
        <v>2</v>
      </c>
      <c r="C5633" s="43">
        <v>2006</v>
      </c>
      <c r="D5633" s="42" t="s">
        <v>289</v>
      </c>
      <c r="E5633" s="42" t="s">
        <v>3</v>
      </c>
      <c r="F5633" s="42" t="s">
        <v>12</v>
      </c>
      <c r="G5633" s="43">
        <v>85</v>
      </c>
      <c r="H5633" s="193">
        <v>2</v>
      </c>
    </row>
    <row r="5634" spans="1:8" x14ac:dyDescent="0.25">
      <c r="A5634" s="25" t="str">
        <f t="shared" si="90"/>
        <v>Reg2006Hodgkin lymphoma - C81AllSexMāori</v>
      </c>
      <c r="B5634" s="42" t="s">
        <v>2</v>
      </c>
      <c r="C5634" s="43">
        <v>2006</v>
      </c>
      <c r="D5634" s="42" t="s">
        <v>289</v>
      </c>
      <c r="E5634" s="42" t="s">
        <v>3</v>
      </c>
      <c r="F5634" s="42" t="s">
        <v>10</v>
      </c>
      <c r="G5634" s="43">
        <v>7</v>
      </c>
      <c r="H5634" s="193">
        <v>1.2</v>
      </c>
    </row>
    <row r="5635" spans="1:8" x14ac:dyDescent="0.25">
      <c r="A5635" s="25" t="str">
        <f t="shared" si="90"/>
        <v>Reg2006Hodgkin lymphoma - C81AllSexNon-Māori</v>
      </c>
      <c r="B5635" s="42" t="s">
        <v>2</v>
      </c>
      <c r="C5635" s="43">
        <v>2006</v>
      </c>
      <c r="D5635" s="42" t="s">
        <v>289</v>
      </c>
      <c r="E5635" s="42" t="s">
        <v>3</v>
      </c>
      <c r="F5635" s="42" t="s">
        <v>11</v>
      </c>
      <c r="G5635" s="43">
        <v>78</v>
      </c>
      <c r="H5635" s="193">
        <v>2.2000000000000002</v>
      </c>
    </row>
    <row r="5636" spans="1:8" x14ac:dyDescent="0.25">
      <c r="A5636" s="25" t="str">
        <f t="shared" si="90"/>
        <v>Reg2006Hodgkin lymphoma - C81FemaleAllEth</v>
      </c>
      <c r="B5636" s="42" t="s">
        <v>2</v>
      </c>
      <c r="C5636" s="43">
        <v>2006</v>
      </c>
      <c r="D5636" s="42" t="s">
        <v>289</v>
      </c>
      <c r="E5636" s="42" t="s">
        <v>4</v>
      </c>
      <c r="F5636" s="42" t="s">
        <v>12</v>
      </c>
      <c r="G5636" s="43">
        <v>33</v>
      </c>
      <c r="H5636" s="193">
        <v>1.6</v>
      </c>
    </row>
    <row r="5637" spans="1:8" x14ac:dyDescent="0.25">
      <c r="A5637" s="25" t="str">
        <f t="shared" si="90"/>
        <v>Reg2006Hodgkin lymphoma - C81FemaleMāori</v>
      </c>
      <c r="B5637" s="42" t="s">
        <v>2</v>
      </c>
      <c r="C5637" s="43">
        <v>2006</v>
      </c>
      <c r="D5637" s="42" t="s">
        <v>289</v>
      </c>
      <c r="E5637" s="42" t="s">
        <v>4</v>
      </c>
      <c r="F5637" s="42" t="s">
        <v>10</v>
      </c>
      <c r="G5637" s="43">
        <v>2</v>
      </c>
      <c r="H5637" s="193">
        <v>0.8</v>
      </c>
    </row>
    <row r="5638" spans="1:8" x14ac:dyDescent="0.25">
      <c r="A5638" s="25" t="str">
        <f t="shared" si="90"/>
        <v>Reg2006Hodgkin lymphoma - C81FemaleNon-Māori</v>
      </c>
      <c r="B5638" s="42" t="s">
        <v>2</v>
      </c>
      <c r="C5638" s="43">
        <v>2006</v>
      </c>
      <c r="D5638" s="42" t="s">
        <v>289</v>
      </c>
      <c r="E5638" s="42" t="s">
        <v>4</v>
      </c>
      <c r="F5638" s="42" t="s">
        <v>11</v>
      </c>
      <c r="G5638" s="43">
        <v>31</v>
      </c>
      <c r="H5638" s="193">
        <v>1.8</v>
      </c>
    </row>
    <row r="5639" spans="1:8" x14ac:dyDescent="0.25">
      <c r="A5639" s="25" t="str">
        <f t="shared" si="90"/>
        <v>Reg2006Hodgkin lymphoma - C81MaleAllEth</v>
      </c>
      <c r="B5639" s="42" t="s">
        <v>2</v>
      </c>
      <c r="C5639" s="43">
        <v>2006</v>
      </c>
      <c r="D5639" s="42" t="s">
        <v>289</v>
      </c>
      <c r="E5639" s="42" t="s">
        <v>5</v>
      </c>
      <c r="F5639" s="42" t="s">
        <v>12</v>
      </c>
      <c r="G5639" s="43">
        <v>52</v>
      </c>
      <c r="H5639" s="193">
        <v>2.5</v>
      </c>
    </row>
    <row r="5640" spans="1:8" x14ac:dyDescent="0.25">
      <c r="A5640" s="25" t="str">
        <f t="shared" si="90"/>
        <v>Reg2006Hodgkin lymphoma - C81MaleMāori</v>
      </c>
      <c r="B5640" s="42" t="s">
        <v>2</v>
      </c>
      <c r="C5640" s="43">
        <v>2006</v>
      </c>
      <c r="D5640" s="42" t="s">
        <v>289</v>
      </c>
      <c r="E5640" s="42" t="s">
        <v>5</v>
      </c>
      <c r="F5640" s="42" t="s">
        <v>10</v>
      </c>
      <c r="G5640" s="43">
        <v>5</v>
      </c>
      <c r="H5640" s="193">
        <v>1.7</v>
      </c>
    </row>
    <row r="5641" spans="1:8" x14ac:dyDescent="0.25">
      <c r="A5641" s="25" t="str">
        <f t="shared" si="90"/>
        <v>Reg2006Hodgkin lymphoma - C81MaleNon-Māori</v>
      </c>
      <c r="B5641" s="42" t="s">
        <v>2</v>
      </c>
      <c r="C5641" s="43">
        <v>2006</v>
      </c>
      <c r="D5641" s="42" t="s">
        <v>289</v>
      </c>
      <c r="E5641" s="42" t="s">
        <v>5</v>
      </c>
      <c r="F5641" s="42" t="s">
        <v>11</v>
      </c>
      <c r="G5641" s="43">
        <v>47</v>
      </c>
      <c r="H5641" s="193">
        <v>2.6</v>
      </c>
    </row>
    <row r="5642" spans="1:8" x14ac:dyDescent="0.25">
      <c r="A5642" s="25" t="str">
        <f t="shared" si="90"/>
        <v>Reg2006Non-Hodgkin lymphoma - C82-C85AllSexAllEth</v>
      </c>
      <c r="B5642" s="42" t="s">
        <v>2</v>
      </c>
      <c r="C5642" s="43">
        <v>2006</v>
      </c>
      <c r="D5642" s="42" t="s">
        <v>290</v>
      </c>
      <c r="E5642" s="42" t="s">
        <v>3</v>
      </c>
      <c r="F5642" s="42" t="s">
        <v>12</v>
      </c>
      <c r="G5642" s="43">
        <v>694</v>
      </c>
      <c r="H5642" s="193">
        <v>12.7</v>
      </c>
    </row>
    <row r="5643" spans="1:8" x14ac:dyDescent="0.25">
      <c r="A5643" s="25" t="str">
        <f t="shared" si="90"/>
        <v>Reg2006Non-Hodgkin lymphoma - C82-C85AllSexMāori</v>
      </c>
      <c r="B5643" s="42" t="s">
        <v>2</v>
      </c>
      <c r="C5643" s="43">
        <v>2006</v>
      </c>
      <c r="D5643" s="42" t="s">
        <v>290</v>
      </c>
      <c r="E5643" s="42" t="s">
        <v>3</v>
      </c>
      <c r="F5643" s="42" t="s">
        <v>10</v>
      </c>
      <c r="G5643" s="43">
        <v>44</v>
      </c>
      <c r="H5643" s="193">
        <v>10.9</v>
      </c>
    </row>
    <row r="5644" spans="1:8" x14ac:dyDescent="0.25">
      <c r="A5644" s="25" t="str">
        <f t="shared" si="90"/>
        <v>Reg2006Non-Hodgkin lymphoma - C82-C85AllSexNon-Māori</v>
      </c>
      <c r="B5644" s="42" t="s">
        <v>2</v>
      </c>
      <c r="C5644" s="43">
        <v>2006</v>
      </c>
      <c r="D5644" s="42" t="s">
        <v>290</v>
      </c>
      <c r="E5644" s="42" t="s">
        <v>3</v>
      </c>
      <c r="F5644" s="42" t="s">
        <v>11</v>
      </c>
      <c r="G5644" s="43">
        <v>650</v>
      </c>
      <c r="H5644" s="193">
        <v>12.9</v>
      </c>
    </row>
    <row r="5645" spans="1:8" x14ac:dyDescent="0.25">
      <c r="A5645" s="25" t="str">
        <f t="shared" si="90"/>
        <v>Reg2006Non-Hodgkin lymphoma - C82-C85FemaleAllEth</v>
      </c>
      <c r="B5645" s="42" t="s">
        <v>2</v>
      </c>
      <c r="C5645" s="43">
        <v>2006</v>
      </c>
      <c r="D5645" s="42" t="s">
        <v>290</v>
      </c>
      <c r="E5645" s="42" t="s">
        <v>4</v>
      </c>
      <c r="F5645" s="42" t="s">
        <v>12</v>
      </c>
      <c r="G5645" s="43">
        <v>299</v>
      </c>
      <c r="H5645" s="193">
        <v>10.1</v>
      </c>
    </row>
    <row r="5646" spans="1:8" x14ac:dyDescent="0.25">
      <c r="A5646" s="25" t="str">
        <f t="shared" si="90"/>
        <v>Reg2006Non-Hodgkin lymphoma - C82-C85FemaleMāori</v>
      </c>
      <c r="B5646" s="42" t="s">
        <v>2</v>
      </c>
      <c r="C5646" s="43">
        <v>2006</v>
      </c>
      <c r="D5646" s="42" t="s">
        <v>290</v>
      </c>
      <c r="E5646" s="42" t="s">
        <v>4</v>
      </c>
      <c r="F5646" s="42" t="s">
        <v>10</v>
      </c>
      <c r="G5646" s="43">
        <v>18</v>
      </c>
      <c r="H5646" s="193">
        <v>8.5</v>
      </c>
    </row>
    <row r="5647" spans="1:8" x14ac:dyDescent="0.25">
      <c r="A5647" s="25" t="str">
        <f t="shared" si="90"/>
        <v>Reg2006Non-Hodgkin lymphoma - C82-C85FemaleNon-Māori</v>
      </c>
      <c r="B5647" s="42" t="s">
        <v>2</v>
      </c>
      <c r="C5647" s="43">
        <v>2006</v>
      </c>
      <c r="D5647" s="42" t="s">
        <v>290</v>
      </c>
      <c r="E5647" s="42" t="s">
        <v>4</v>
      </c>
      <c r="F5647" s="42" t="s">
        <v>11</v>
      </c>
      <c r="G5647" s="43">
        <v>281</v>
      </c>
      <c r="H5647" s="193">
        <v>10.3</v>
      </c>
    </row>
    <row r="5648" spans="1:8" x14ac:dyDescent="0.25">
      <c r="A5648" s="25" t="str">
        <f t="shared" si="90"/>
        <v>Reg2006Non-Hodgkin lymphoma - C82-C85MaleAllEth</v>
      </c>
      <c r="B5648" s="42" t="s">
        <v>2</v>
      </c>
      <c r="C5648" s="43">
        <v>2006</v>
      </c>
      <c r="D5648" s="42" t="s">
        <v>290</v>
      </c>
      <c r="E5648" s="42" t="s">
        <v>5</v>
      </c>
      <c r="F5648" s="42" t="s">
        <v>12</v>
      </c>
      <c r="G5648" s="43">
        <v>395</v>
      </c>
      <c r="H5648" s="193">
        <v>15.6</v>
      </c>
    </row>
    <row r="5649" spans="1:8" x14ac:dyDescent="0.25">
      <c r="A5649" s="25" t="str">
        <f t="shared" si="90"/>
        <v>Reg2006Non-Hodgkin lymphoma - C82-C85MaleMāori</v>
      </c>
      <c r="B5649" s="42" t="s">
        <v>2</v>
      </c>
      <c r="C5649" s="43">
        <v>2006</v>
      </c>
      <c r="D5649" s="42" t="s">
        <v>290</v>
      </c>
      <c r="E5649" s="42" t="s">
        <v>5</v>
      </c>
      <c r="F5649" s="42" t="s">
        <v>10</v>
      </c>
      <c r="G5649" s="43">
        <v>26</v>
      </c>
      <c r="H5649" s="193">
        <v>14.1</v>
      </c>
    </row>
    <row r="5650" spans="1:8" x14ac:dyDescent="0.25">
      <c r="A5650" s="25" t="str">
        <f t="shared" si="90"/>
        <v>Reg2006Non-Hodgkin lymphoma - C82-C85MaleNon-Māori</v>
      </c>
      <c r="B5650" s="42" t="s">
        <v>2</v>
      </c>
      <c r="C5650" s="43">
        <v>2006</v>
      </c>
      <c r="D5650" s="42" t="s">
        <v>290</v>
      </c>
      <c r="E5650" s="42" t="s">
        <v>5</v>
      </c>
      <c r="F5650" s="42" t="s">
        <v>11</v>
      </c>
      <c r="G5650" s="43">
        <v>369</v>
      </c>
      <c r="H5650" s="193">
        <v>15.9</v>
      </c>
    </row>
    <row r="5651" spans="1:8" x14ac:dyDescent="0.25">
      <c r="A5651" s="25" t="str">
        <f t="shared" si="90"/>
        <v>Reg2006Immunoproliferative cancers - C88AllSexAllEth</v>
      </c>
      <c r="B5651" s="42" t="s">
        <v>2</v>
      </c>
      <c r="C5651" s="43">
        <v>2006</v>
      </c>
      <c r="D5651" s="42" t="s">
        <v>291</v>
      </c>
      <c r="E5651" s="42" t="s">
        <v>3</v>
      </c>
      <c r="F5651" s="42" t="s">
        <v>12</v>
      </c>
      <c r="G5651" s="43">
        <v>29</v>
      </c>
      <c r="H5651" s="193">
        <v>0.5</v>
      </c>
    </row>
    <row r="5652" spans="1:8" x14ac:dyDescent="0.25">
      <c r="A5652" s="25" t="str">
        <f t="shared" si="90"/>
        <v>Reg2006Immunoproliferative cancers - C88AllSexMāori</v>
      </c>
      <c r="B5652" s="42" t="s">
        <v>2</v>
      </c>
      <c r="C5652" s="43">
        <v>2006</v>
      </c>
      <c r="D5652" s="42" t="s">
        <v>291</v>
      </c>
      <c r="E5652" s="42" t="s">
        <v>3</v>
      </c>
      <c r="F5652" s="42" t="s">
        <v>10</v>
      </c>
      <c r="G5652" s="43">
        <v>1</v>
      </c>
      <c r="H5652" s="193">
        <v>0.3</v>
      </c>
    </row>
    <row r="5653" spans="1:8" x14ac:dyDescent="0.25">
      <c r="A5653" s="25" t="str">
        <f t="shared" si="90"/>
        <v>Reg2006Immunoproliferative cancers - C88AllSexNon-Māori</v>
      </c>
      <c r="B5653" s="42" t="s">
        <v>2</v>
      </c>
      <c r="C5653" s="43">
        <v>2006</v>
      </c>
      <c r="D5653" s="42" t="s">
        <v>291</v>
      </c>
      <c r="E5653" s="42" t="s">
        <v>3</v>
      </c>
      <c r="F5653" s="42" t="s">
        <v>11</v>
      </c>
      <c r="G5653" s="43">
        <v>28</v>
      </c>
      <c r="H5653" s="193">
        <v>0.5</v>
      </c>
    </row>
    <row r="5654" spans="1:8" x14ac:dyDescent="0.25">
      <c r="A5654" s="25" t="str">
        <f t="shared" si="90"/>
        <v>Reg2006Immunoproliferative cancers - C88FemaleAllEth</v>
      </c>
      <c r="B5654" s="42" t="s">
        <v>2</v>
      </c>
      <c r="C5654" s="43">
        <v>2006</v>
      </c>
      <c r="D5654" s="42" t="s">
        <v>291</v>
      </c>
      <c r="E5654" s="42" t="s">
        <v>4</v>
      </c>
      <c r="F5654" s="42" t="s">
        <v>12</v>
      </c>
      <c r="G5654" s="43">
        <v>14</v>
      </c>
      <c r="H5654" s="193">
        <v>0.4</v>
      </c>
    </row>
    <row r="5655" spans="1:8" x14ac:dyDescent="0.25">
      <c r="A5655" s="25" t="str">
        <f t="shared" si="90"/>
        <v>Reg2006Immunoproliferative cancers - C88FemaleMāori</v>
      </c>
      <c r="B5655" s="42" t="s">
        <v>2</v>
      </c>
      <c r="C5655" s="43">
        <v>2006</v>
      </c>
      <c r="D5655" s="42" t="s">
        <v>291</v>
      </c>
      <c r="E5655" s="42" t="s">
        <v>4</v>
      </c>
      <c r="F5655" s="42" t="s">
        <v>10</v>
      </c>
      <c r="G5655" s="43">
        <v>0</v>
      </c>
      <c r="H5655" s="193">
        <v>0</v>
      </c>
    </row>
    <row r="5656" spans="1:8" x14ac:dyDescent="0.25">
      <c r="A5656" s="25" t="str">
        <f t="shared" si="90"/>
        <v>Reg2006Immunoproliferative cancers - C88FemaleNon-Māori</v>
      </c>
      <c r="B5656" s="42" t="s">
        <v>2</v>
      </c>
      <c r="C5656" s="43">
        <v>2006</v>
      </c>
      <c r="D5656" s="42" t="s">
        <v>291</v>
      </c>
      <c r="E5656" s="42" t="s">
        <v>4</v>
      </c>
      <c r="F5656" s="42" t="s">
        <v>11</v>
      </c>
      <c r="G5656" s="43">
        <v>14</v>
      </c>
      <c r="H5656" s="193">
        <v>0.5</v>
      </c>
    </row>
    <row r="5657" spans="1:8" x14ac:dyDescent="0.25">
      <c r="A5657" s="25" t="str">
        <f t="shared" si="90"/>
        <v>Reg2006Immunoproliferative cancers - C88MaleAllEth</v>
      </c>
      <c r="B5657" s="42" t="s">
        <v>2</v>
      </c>
      <c r="C5657" s="43">
        <v>2006</v>
      </c>
      <c r="D5657" s="42" t="s">
        <v>291</v>
      </c>
      <c r="E5657" s="42" t="s">
        <v>5</v>
      </c>
      <c r="F5657" s="42" t="s">
        <v>12</v>
      </c>
      <c r="G5657" s="43">
        <v>15</v>
      </c>
      <c r="H5657" s="193">
        <v>0.6</v>
      </c>
    </row>
    <row r="5658" spans="1:8" x14ac:dyDescent="0.25">
      <c r="A5658" s="25" t="str">
        <f t="shared" si="90"/>
        <v>Reg2006Immunoproliferative cancers - C88MaleMāori</v>
      </c>
      <c r="B5658" s="42" t="s">
        <v>2</v>
      </c>
      <c r="C5658" s="43">
        <v>2006</v>
      </c>
      <c r="D5658" s="42" t="s">
        <v>291</v>
      </c>
      <c r="E5658" s="42" t="s">
        <v>5</v>
      </c>
      <c r="F5658" s="42" t="s">
        <v>10</v>
      </c>
      <c r="G5658" s="43">
        <v>1</v>
      </c>
      <c r="H5658" s="193">
        <v>0.5</v>
      </c>
    </row>
    <row r="5659" spans="1:8" x14ac:dyDescent="0.25">
      <c r="A5659" s="25" t="str">
        <f t="shared" si="90"/>
        <v>Reg2006Immunoproliferative cancers - C88MaleNon-Māori</v>
      </c>
      <c r="B5659" s="42" t="s">
        <v>2</v>
      </c>
      <c r="C5659" s="43">
        <v>2006</v>
      </c>
      <c r="D5659" s="42" t="s">
        <v>291</v>
      </c>
      <c r="E5659" s="42" t="s">
        <v>5</v>
      </c>
      <c r="F5659" s="42" t="s">
        <v>11</v>
      </c>
      <c r="G5659" s="43">
        <v>14</v>
      </c>
      <c r="H5659" s="193">
        <v>0.6</v>
      </c>
    </row>
    <row r="5660" spans="1:8" x14ac:dyDescent="0.25">
      <c r="A5660" s="25" t="str">
        <f t="shared" si="90"/>
        <v>Reg2006Myeloma - C90AllSexAllEth</v>
      </c>
      <c r="B5660" s="42" t="s">
        <v>2</v>
      </c>
      <c r="C5660" s="43">
        <v>2006</v>
      </c>
      <c r="D5660" s="42" t="s">
        <v>292</v>
      </c>
      <c r="E5660" s="42" t="s">
        <v>3</v>
      </c>
      <c r="F5660" s="42" t="s">
        <v>12</v>
      </c>
      <c r="G5660" s="43">
        <v>262</v>
      </c>
      <c r="H5660" s="193">
        <v>4.5</v>
      </c>
    </row>
    <row r="5661" spans="1:8" x14ac:dyDescent="0.25">
      <c r="A5661" s="25" t="str">
        <f t="shared" si="90"/>
        <v>Reg2006Myeloma - C90AllSexMāori</v>
      </c>
      <c r="B5661" s="42" t="s">
        <v>2</v>
      </c>
      <c r="C5661" s="43">
        <v>2006</v>
      </c>
      <c r="D5661" s="42" t="s">
        <v>292</v>
      </c>
      <c r="E5661" s="42" t="s">
        <v>3</v>
      </c>
      <c r="F5661" s="42" t="s">
        <v>10</v>
      </c>
      <c r="G5661" s="43">
        <v>21</v>
      </c>
      <c r="H5661" s="193">
        <v>5.2</v>
      </c>
    </row>
    <row r="5662" spans="1:8" x14ac:dyDescent="0.25">
      <c r="A5662" s="25" t="str">
        <f t="shared" si="90"/>
        <v>Reg2006Myeloma - C90AllSexNon-Māori</v>
      </c>
      <c r="B5662" s="42" t="s">
        <v>2</v>
      </c>
      <c r="C5662" s="43">
        <v>2006</v>
      </c>
      <c r="D5662" s="42" t="s">
        <v>292</v>
      </c>
      <c r="E5662" s="42" t="s">
        <v>3</v>
      </c>
      <c r="F5662" s="42" t="s">
        <v>11</v>
      </c>
      <c r="G5662" s="43">
        <v>241</v>
      </c>
      <c r="H5662" s="193">
        <v>4.4000000000000004</v>
      </c>
    </row>
    <row r="5663" spans="1:8" x14ac:dyDescent="0.25">
      <c r="A5663" s="25" t="str">
        <f t="shared" si="90"/>
        <v>Reg2006Myeloma - C90FemaleAllEth</v>
      </c>
      <c r="B5663" s="42" t="s">
        <v>2</v>
      </c>
      <c r="C5663" s="43">
        <v>2006</v>
      </c>
      <c r="D5663" s="42" t="s">
        <v>292</v>
      </c>
      <c r="E5663" s="42" t="s">
        <v>4</v>
      </c>
      <c r="F5663" s="42" t="s">
        <v>12</v>
      </c>
      <c r="G5663" s="43">
        <v>114</v>
      </c>
      <c r="H5663" s="193">
        <v>3.6</v>
      </c>
    </row>
    <row r="5664" spans="1:8" x14ac:dyDescent="0.25">
      <c r="A5664" s="25" t="str">
        <f t="shared" si="90"/>
        <v>Reg2006Myeloma - C90FemaleMāori</v>
      </c>
      <c r="B5664" s="42" t="s">
        <v>2</v>
      </c>
      <c r="C5664" s="43">
        <v>2006</v>
      </c>
      <c r="D5664" s="42" t="s">
        <v>292</v>
      </c>
      <c r="E5664" s="42" t="s">
        <v>4</v>
      </c>
      <c r="F5664" s="42" t="s">
        <v>10</v>
      </c>
      <c r="G5664" s="43">
        <v>12</v>
      </c>
      <c r="H5664" s="193">
        <v>4.9000000000000004</v>
      </c>
    </row>
    <row r="5665" spans="1:8" x14ac:dyDescent="0.25">
      <c r="A5665" s="25" t="str">
        <f t="shared" si="90"/>
        <v>Reg2006Myeloma - C90FemaleNon-Māori</v>
      </c>
      <c r="B5665" s="42" t="s">
        <v>2</v>
      </c>
      <c r="C5665" s="43">
        <v>2006</v>
      </c>
      <c r="D5665" s="42" t="s">
        <v>292</v>
      </c>
      <c r="E5665" s="42" t="s">
        <v>4</v>
      </c>
      <c r="F5665" s="42" t="s">
        <v>11</v>
      </c>
      <c r="G5665" s="43">
        <v>102</v>
      </c>
      <c r="H5665" s="193">
        <v>3.4</v>
      </c>
    </row>
    <row r="5666" spans="1:8" x14ac:dyDescent="0.25">
      <c r="A5666" s="25" t="str">
        <f t="shared" si="90"/>
        <v>Reg2006Myeloma - C90MaleAllEth</v>
      </c>
      <c r="B5666" s="42" t="s">
        <v>2</v>
      </c>
      <c r="C5666" s="43">
        <v>2006</v>
      </c>
      <c r="D5666" s="42" t="s">
        <v>292</v>
      </c>
      <c r="E5666" s="42" t="s">
        <v>5</v>
      </c>
      <c r="F5666" s="42" t="s">
        <v>12</v>
      </c>
      <c r="G5666" s="43">
        <v>148</v>
      </c>
      <c r="H5666" s="193">
        <v>5.6</v>
      </c>
    </row>
    <row r="5667" spans="1:8" x14ac:dyDescent="0.25">
      <c r="A5667" s="25" t="str">
        <f t="shared" si="90"/>
        <v>Reg2006Myeloma - C90MaleMāori</v>
      </c>
      <c r="B5667" s="42" t="s">
        <v>2</v>
      </c>
      <c r="C5667" s="43">
        <v>2006</v>
      </c>
      <c r="D5667" s="42" t="s">
        <v>292</v>
      </c>
      <c r="E5667" s="42" t="s">
        <v>5</v>
      </c>
      <c r="F5667" s="42" t="s">
        <v>10</v>
      </c>
      <c r="G5667" s="43">
        <v>9</v>
      </c>
      <c r="H5667" s="193">
        <v>5.9</v>
      </c>
    </row>
    <row r="5668" spans="1:8" x14ac:dyDescent="0.25">
      <c r="A5668" s="25" t="str">
        <f t="shared" si="90"/>
        <v>Reg2006Myeloma - C90MaleNon-Māori</v>
      </c>
      <c r="B5668" s="42" t="s">
        <v>2</v>
      </c>
      <c r="C5668" s="43">
        <v>2006</v>
      </c>
      <c r="D5668" s="42" t="s">
        <v>292</v>
      </c>
      <c r="E5668" s="42" t="s">
        <v>5</v>
      </c>
      <c r="F5668" s="42" t="s">
        <v>11</v>
      </c>
      <c r="G5668" s="43">
        <v>139</v>
      </c>
      <c r="H5668" s="193">
        <v>5.6</v>
      </c>
    </row>
    <row r="5669" spans="1:8" x14ac:dyDescent="0.25">
      <c r="A5669" s="25" t="str">
        <f t="shared" si="90"/>
        <v>Reg2006Leukaemia - C91-C95AllSexAllEth</v>
      </c>
      <c r="B5669" s="42" t="s">
        <v>2</v>
      </c>
      <c r="C5669" s="43">
        <v>2006</v>
      </c>
      <c r="D5669" s="42" t="s">
        <v>26</v>
      </c>
      <c r="E5669" s="42" t="s">
        <v>3</v>
      </c>
      <c r="F5669" s="42" t="s">
        <v>12</v>
      </c>
      <c r="G5669" s="43">
        <v>535</v>
      </c>
      <c r="H5669" s="193">
        <v>10</v>
      </c>
    </row>
    <row r="5670" spans="1:8" x14ac:dyDescent="0.25">
      <c r="A5670" s="25" t="str">
        <f t="shared" si="90"/>
        <v>Reg2006Leukaemia - C91-C95AllSexMāori</v>
      </c>
      <c r="B5670" s="42" t="s">
        <v>2</v>
      </c>
      <c r="C5670" s="43">
        <v>2006</v>
      </c>
      <c r="D5670" s="42" t="s">
        <v>26</v>
      </c>
      <c r="E5670" s="42" t="s">
        <v>3</v>
      </c>
      <c r="F5670" s="42" t="s">
        <v>10</v>
      </c>
      <c r="G5670" s="43">
        <v>60</v>
      </c>
      <c r="H5670" s="193">
        <v>12.3</v>
      </c>
    </row>
    <row r="5671" spans="1:8" x14ac:dyDescent="0.25">
      <c r="A5671" s="25" t="str">
        <f t="shared" ref="A5671:A5734" si="91">B5671&amp;C5671&amp;D5671&amp;E5671&amp;F5671</f>
        <v>Reg2006Leukaemia - C91-C95AllSexNon-Māori</v>
      </c>
      <c r="B5671" s="42" t="s">
        <v>2</v>
      </c>
      <c r="C5671" s="43">
        <v>2006</v>
      </c>
      <c r="D5671" s="42" t="s">
        <v>26</v>
      </c>
      <c r="E5671" s="42" t="s">
        <v>3</v>
      </c>
      <c r="F5671" s="42" t="s">
        <v>11</v>
      </c>
      <c r="G5671" s="43">
        <v>475</v>
      </c>
      <c r="H5671" s="193">
        <v>9.5</v>
      </c>
    </row>
    <row r="5672" spans="1:8" x14ac:dyDescent="0.25">
      <c r="A5672" s="25" t="str">
        <f t="shared" si="91"/>
        <v>Reg2006Leukaemia - C91-C95FemaleAllEth</v>
      </c>
      <c r="B5672" s="42" t="s">
        <v>2</v>
      </c>
      <c r="C5672" s="43">
        <v>2006</v>
      </c>
      <c r="D5672" s="42" t="s">
        <v>26</v>
      </c>
      <c r="E5672" s="42" t="s">
        <v>4</v>
      </c>
      <c r="F5672" s="42" t="s">
        <v>12</v>
      </c>
      <c r="G5672" s="43">
        <v>233</v>
      </c>
      <c r="H5672" s="193">
        <v>7.9</v>
      </c>
    </row>
    <row r="5673" spans="1:8" x14ac:dyDescent="0.25">
      <c r="A5673" s="25" t="str">
        <f t="shared" si="91"/>
        <v>Reg2006Leukaemia - C91-C95FemaleMāori</v>
      </c>
      <c r="B5673" s="42" t="s">
        <v>2</v>
      </c>
      <c r="C5673" s="43">
        <v>2006</v>
      </c>
      <c r="D5673" s="42" t="s">
        <v>26</v>
      </c>
      <c r="E5673" s="42" t="s">
        <v>4</v>
      </c>
      <c r="F5673" s="42" t="s">
        <v>10</v>
      </c>
      <c r="G5673" s="43">
        <v>23</v>
      </c>
      <c r="H5673" s="193">
        <v>8.5</v>
      </c>
    </row>
    <row r="5674" spans="1:8" x14ac:dyDescent="0.25">
      <c r="A5674" s="25" t="str">
        <f t="shared" si="91"/>
        <v>Reg2006Leukaemia - C91-C95FemaleNon-Māori</v>
      </c>
      <c r="B5674" s="42" t="s">
        <v>2</v>
      </c>
      <c r="C5674" s="43">
        <v>2006</v>
      </c>
      <c r="D5674" s="42" t="s">
        <v>26</v>
      </c>
      <c r="E5674" s="42" t="s">
        <v>4</v>
      </c>
      <c r="F5674" s="42" t="s">
        <v>11</v>
      </c>
      <c r="G5674" s="43">
        <v>210</v>
      </c>
      <c r="H5674" s="193">
        <v>7.7</v>
      </c>
    </row>
    <row r="5675" spans="1:8" x14ac:dyDescent="0.25">
      <c r="A5675" s="25" t="str">
        <f t="shared" si="91"/>
        <v>Reg2006Leukaemia - C91-C95MaleAllEth</v>
      </c>
      <c r="B5675" s="42" t="s">
        <v>2</v>
      </c>
      <c r="C5675" s="43">
        <v>2006</v>
      </c>
      <c r="D5675" s="42" t="s">
        <v>26</v>
      </c>
      <c r="E5675" s="42" t="s">
        <v>5</v>
      </c>
      <c r="F5675" s="42" t="s">
        <v>12</v>
      </c>
      <c r="G5675" s="43">
        <v>302</v>
      </c>
      <c r="H5675" s="193">
        <v>12.2</v>
      </c>
    </row>
    <row r="5676" spans="1:8" x14ac:dyDescent="0.25">
      <c r="A5676" s="25" t="str">
        <f t="shared" si="91"/>
        <v>Reg2006Leukaemia - C91-C95MaleMāori</v>
      </c>
      <c r="B5676" s="42" t="s">
        <v>2</v>
      </c>
      <c r="C5676" s="43">
        <v>2006</v>
      </c>
      <c r="D5676" s="42" t="s">
        <v>26</v>
      </c>
      <c r="E5676" s="42" t="s">
        <v>5</v>
      </c>
      <c r="F5676" s="42" t="s">
        <v>10</v>
      </c>
      <c r="G5676" s="43">
        <v>37</v>
      </c>
      <c r="H5676" s="193">
        <v>16</v>
      </c>
    </row>
    <row r="5677" spans="1:8" x14ac:dyDescent="0.25">
      <c r="A5677" s="25" t="str">
        <f t="shared" si="91"/>
        <v>Reg2006Leukaemia - C91-C95MaleNon-Māori</v>
      </c>
      <c r="B5677" s="42" t="s">
        <v>2</v>
      </c>
      <c r="C5677" s="43">
        <v>2006</v>
      </c>
      <c r="D5677" s="42" t="s">
        <v>26</v>
      </c>
      <c r="E5677" s="42" t="s">
        <v>5</v>
      </c>
      <c r="F5677" s="42" t="s">
        <v>11</v>
      </c>
      <c r="G5677" s="43">
        <v>265</v>
      </c>
      <c r="H5677" s="193">
        <v>11.7</v>
      </c>
    </row>
    <row r="5678" spans="1:8" x14ac:dyDescent="0.25">
      <c r="A5678" s="25" t="str">
        <f t="shared" si="91"/>
        <v>Reg2006Other lymphoid, haematopoietic and related tissue - C96AllSexAllEth</v>
      </c>
      <c r="B5678" s="42" t="s">
        <v>2</v>
      </c>
      <c r="C5678" s="43">
        <v>2006</v>
      </c>
      <c r="D5678" s="42" t="s">
        <v>293</v>
      </c>
      <c r="E5678" s="42" t="s">
        <v>3</v>
      </c>
      <c r="F5678" s="42" t="s">
        <v>12</v>
      </c>
      <c r="G5678" s="43">
        <v>5</v>
      </c>
      <c r="H5678" s="193">
        <v>0.1</v>
      </c>
    </row>
    <row r="5679" spans="1:8" x14ac:dyDescent="0.25">
      <c r="A5679" s="25" t="str">
        <f t="shared" si="91"/>
        <v>Reg2006Other lymphoid, haematopoietic and related tissue - C96AllSexMāori</v>
      </c>
      <c r="B5679" s="42" t="s">
        <v>2</v>
      </c>
      <c r="C5679" s="43">
        <v>2006</v>
      </c>
      <c r="D5679" s="42" t="s">
        <v>293</v>
      </c>
      <c r="E5679" s="42" t="s">
        <v>3</v>
      </c>
      <c r="F5679" s="42" t="s">
        <v>10</v>
      </c>
      <c r="G5679" s="43">
        <v>1</v>
      </c>
      <c r="H5679" s="193">
        <v>0.3</v>
      </c>
    </row>
    <row r="5680" spans="1:8" x14ac:dyDescent="0.25">
      <c r="A5680" s="25" t="str">
        <f t="shared" si="91"/>
        <v>Reg2006Other lymphoid, haematopoietic and related tissue - C96AllSexNon-Māori</v>
      </c>
      <c r="B5680" s="42" t="s">
        <v>2</v>
      </c>
      <c r="C5680" s="43">
        <v>2006</v>
      </c>
      <c r="D5680" s="42" t="s">
        <v>293</v>
      </c>
      <c r="E5680" s="42" t="s">
        <v>3</v>
      </c>
      <c r="F5680" s="42" t="s">
        <v>11</v>
      </c>
      <c r="G5680" s="43">
        <v>4</v>
      </c>
      <c r="H5680" s="193">
        <v>0.1</v>
      </c>
    </row>
    <row r="5681" spans="1:8" x14ac:dyDescent="0.25">
      <c r="A5681" s="25" t="str">
        <f t="shared" si="91"/>
        <v>Reg2006Other lymphoid, haematopoietic and related tissue - C96FemaleAllEth</v>
      </c>
      <c r="B5681" s="42" t="s">
        <v>2</v>
      </c>
      <c r="C5681" s="43">
        <v>2006</v>
      </c>
      <c r="D5681" s="42" t="s">
        <v>293</v>
      </c>
      <c r="E5681" s="42" t="s">
        <v>4</v>
      </c>
      <c r="F5681" s="42" t="s">
        <v>12</v>
      </c>
      <c r="G5681" s="43">
        <v>2</v>
      </c>
      <c r="H5681" s="193">
        <v>0.1</v>
      </c>
    </row>
    <row r="5682" spans="1:8" x14ac:dyDescent="0.25">
      <c r="A5682" s="25" t="str">
        <f t="shared" si="91"/>
        <v>Reg2006Other lymphoid, haematopoietic and related tissue - C96FemaleMāori</v>
      </c>
      <c r="B5682" s="42" t="s">
        <v>2</v>
      </c>
      <c r="C5682" s="43">
        <v>2006</v>
      </c>
      <c r="D5682" s="42" t="s">
        <v>293</v>
      </c>
      <c r="E5682" s="42" t="s">
        <v>4</v>
      </c>
      <c r="F5682" s="42" t="s">
        <v>10</v>
      </c>
      <c r="G5682" s="43">
        <v>1</v>
      </c>
      <c r="H5682" s="193">
        <v>0.5</v>
      </c>
    </row>
    <row r="5683" spans="1:8" x14ac:dyDescent="0.25">
      <c r="A5683" s="25" t="str">
        <f t="shared" si="91"/>
        <v>Reg2006Other lymphoid, haematopoietic and related tissue - C96FemaleNon-Māori</v>
      </c>
      <c r="B5683" s="42" t="s">
        <v>2</v>
      </c>
      <c r="C5683" s="43">
        <v>2006</v>
      </c>
      <c r="D5683" s="42" t="s">
        <v>293</v>
      </c>
      <c r="E5683" s="42" t="s">
        <v>4</v>
      </c>
      <c r="F5683" s="42" t="s">
        <v>11</v>
      </c>
      <c r="G5683" s="43">
        <v>1</v>
      </c>
      <c r="H5683" s="193">
        <v>0</v>
      </c>
    </row>
    <row r="5684" spans="1:8" x14ac:dyDescent="0.25">
      <c r="A5684" s="25" t="str">
        <f t="shared" si="91"/>
        <v>Reg2006Other lymphoid, haematopoietic and related tissue - C96MaleAllEth</v>
      </c>
      <c r="B5684" s="42" t="s">
        <v>2</v>
      </c>
      <c r="C5684" s="43">
        <v>2006</v>
      </c>
      <c r="D5684" s="42" t="s">
        <v>293</v>
      </c>
      <c r="E5684" s="42" t="s">
        <v>5</v>
      </c>
      <c r="F5684" s="42" t="s">
        <v>12</v>
      </c>
      <c r="G5684" s="43">
        <v>3</v>
      </c>
      <c r="H5684" s="193">
        <v>0.1</v>
      </c>
    </row>
    <row r="5685" spans="1:8" x14ac:dyDescent="0.25">
      <c r="A5685" s="25" t="str">
        <f t="shared" si="91"/>
        <v>Reg2006Other lymphoid, haematopoietic and related tissue - C96MaleMāori</v>
      </c>
      <c r="B5685" s="42" t="s">
        <v>2</v>
      </c>
      <c r="C5685" s="43">
        <v>2006</v>
      </c>
      <c r="D5685" s="42" t="s">
        <v>293</v>
      </c>
      <c r="E5685" s="42" t="s">
        <v>5</v>
      </c>
      <c r="F5685" s="42" t="s">
        <v>10</v>
      </c>
      <c r="G5685" s="43">
        <v>0</v>
      </c>
      <c r="H5685" s="193">
        <v>0</v>
      </c>
    </row>
    <row r="5686" spans="1:8" x14ac:dyDescent="0.25">
      <c r="A5686" s="25" t="str">
        <f t="shared" si="91"/>
        <v>Reg2006Other lymphoid, haematopoietic and related tissue - C96MaleNon-Māori</v>
      </c>
      <c r="B5686" s="42" t="s">
        <v>2</v>
      </c>
      <c r="C5686" s="43">
        <v>2006</v>
      </c>
      <c r="D5686" s="42" t="s">
        <v>293</v>
      </c>
      <c r="E5686" s="42" t="s">
        <v>5</v>
      </c>
      <c r="F5686" s="42" t="s">
        <v>11</v>
      </c>
      <c r="G5686" s="43">
        <v>3</v>
      </c>
      <c r="H5686" s="193">
        <v>0.2</v>
      </c>
    </row>
    <row r="5687" spans="1:8" x14ac:dyDescent="0.25">
      <c r="A5687" s="25" t="str">
        <f t="shared" si="91"/>
        <v>Reg2006Polycythemia vera - D45AllSexAllEth</v>
      </c>
      <c r="B5687" s="42" t="s">
        <v>2</v>
      </c>
      <c r="C5687" s="43">
        <v>2006</v>
      </c>
      <c r="D5687" s="42" t="s">
        <v>294</v>
      </c>
      <c r="E5687" s="42" t="s">
        <v>3</v>
      </c>
      <c r="F5687" s="42" t="s">
        <v>12</v>
      </c>
      <c r="G5687" s="43">
        <v>145</v>
      </c>
      <c r="H5687" s="193">
        <v>2.6</v>
      </c>
    </row>
    <row r="5688" spans="1:8" x14ac:dyDescent="0.25">
      <c r="A5688" s="25" t="str">
        <f t="shared" si="91"/>
        <v>Reg2006Polycythemia vera - D45AllSexMāori</v>
      </c>
      <c r="B5688" s="42" t="s">
        <v>2</v>
      </c>
      <c r="C5688" s="43">
        <v>2006</v>
      </c>
      <c r="D5688" s="42" t="s">
        <v>294</v>
      </c>
      <c r="E5688" s="42" t="s">
        <v>3</v>
      </c>
      <c r="F5688" s="42" t="s">
        <v>10</v>
      </c>
      <c r="G5688" s="43">
        <v>26</v>
      </c>
      <c r="H5688" s="193">
        <v>6.7</v>
      </c>
    </row>
    <row r="5689" spans="1:8" x14ac:dyDescent="0.25">
      <c r="A5689" s="25" t="str">
        <f t="shared" si="91"/>
        <v>Reg2006Polycythemia vera - D45AllSexNon-Māori</v>
      </c>
      <c r="B5689" s="42" t="s">
        <v>2</v>
      </c>
      <c r="C5689" s="43">
        <v>2006</v>
      </c>
      <c r="D5689" s="42" t="s">
        <v>294</v>
      </c>
      <c r="E5689" s="42" t="s">
        <v>3</v>
      </c>
      <c r="F5689" s="42" t="s">
        <v>11</v>
      </c>
      <c r="G5689" s="43">
        <v>119</v>
      </c>
      <c r="H5689" s="193">
        <v>2.2999999999999998</v>
      </c>
    </row>
    <row r="5690" spans="1:8" x14ac:dyDescent="0.25">
      <c r="A5690" s="25" t="str">
        <f t="shared" si="91"/>
        <v>Reg2006Polycythemia vera - D45FemaleAllEth</v>
      </c>
      <c r="B5690" s="42" t="s">
        <v>2</v>
      </c>
      <c r="C5690" s="43">
        <v>2006</v>
      </c>
      <c r="D5690" s="42" t="s">
        <v>294</v>
      </c>
      <c r="E5690" s="42" t="s">
        <v>4</v>
      </c>
      <c r="F5690" s="42" t="s">
        <v>12</v>
      </c>
      <c r="G5690" s="43">
        <v>53</v>
      </c>
      <c r="H5690" s="193">
        <v>1.8</v>
      </c>
    </row>
    <row r="5691" spans="1:8" x14ac:dyDescent="0.25">
      <c r="A5691" s="25" t="str">
        <f t="shared" si="91"/>
        <v>Reg2006Polycythemia vera - D45FemaleMāori</v>
      </c>
      <c r="B5691" s="42" t="s">
        <v>2</v>
      </c>
      <c r="C5691" s="43">
        <v>2006</v>
      </c>
      <c r="D5691" s="42" t="s">
        <v>294</v>
      </c>
      <c r="E5691" s="42" t="s">
        <v>4</v>
      </c>
      <c r="F5691" s="42" t="s">
        <v>10</v>
      </c>
      <c r="G5691" s="43">
        <v>15</v>
      </c>
      <c r="H5691" s="193">
        <v>7.6</v>
      </c>
    </row>
    <row r="5692" spans="1:8" x14ac:dyDescent="0.25">
      <c r="A5692" s="25" t="str">
        <f t="shared" si="91"/>
        <v>Reg2006Polycythemia vera - D45FemaleNon-Māori</v>
      </c>
      <c r="B5692" s="42" t="s">
        <v>2</v>
      </c>
      <c r="C5692" s="43">
        <v>2006</v>
      </c>
      <c r="D5692" s="42" t="s">
        <v>294</v>
      </c>
      <c r="E5692" s="42" t="s">
        <v>4</v>
      </c>
      <c r="F5692" s="42" t="s">
        <v>11</v>
      </c>
      <c r="G5692" s="43">
        <v>38</v>
      </c>
      <c r="H5692" s="193">
        <v>1.3</v>
      </c>
    </row>
    <row r="5693" spans="1:8" x14ac:dyDescent="0.25">
      <c r="A5693" s="25" t="str">
        <f t="shared" si="91"/>
        <v>Reg2006Polycythemia vera - D45MaleAllEth</v>
      </c>
      <c r="B5693" s="42" t="s">
        <v>2</v>
      </c>
      <c r="C5693" s="43">
        <v>2006</v>
      </c>
      <c r="D5693" s="42" t="s">
        <v>294</v>
      </c>
      <c r="E5693" s="42" t="s">
        <v>5</v>
      </c>
      <c r="F5693" s="42" t="s">
        <v>12</v>
      </c>
      <c r="G5693" s="43">
        <v>92</v>
      </c>
      <c r="H5693" s="193">
        <v>3.6</v>
      </c>
    </row>
    <row r="5694" spans="1:8" x14ac:dyDescent="0.25">
      <c r="A5694" s="25" t="str">
        <f t="shared" si="91"/>
        <v>Reg2006Polycythemia vera - D45MaleMāori</v>
      </c>
      <c r="B5694" s="42" t="s">
        <v>2</v>
      </c>
      <c r="C5694" s="43">
        <v>2006</v>
      </c>
      <c r="D5694" s="42" t="s">
        <v>294</v>
      </c>
      <c r="E5694" s="42" t="s">
        <v>5</v>
      </c>
      <c r="F5694" s="42" t="s">
        <v>10</v>
      </c>
      <c r="G5694" s="43">
        <v>11</v>
      </c>
      <c r="H5694" s="193">
        <v>5.2</v>
      </c>
    </row>
    <row r="5695" spans="1:8" x14ac:dyDescent="0.25">
      <c r="A5695" s="25" t="str">
        <f t="shared" si="91"/>
        <v>Reg2006Polycythemia vera - D45MaleNon-Māori</v>
      </c>
      <c r="B5695" s="42" t="s">
        <v>2</v>
      </c>
      <c r="C5695" s="43">
        <v>2006</v>
      </c>
      <c r="D5695" s="42" t="s">
        <v>294</v>
      </c>
      <c r="E5695" s="42" t="s">
        <v>5</v>
      </c>
      <c r="F5695" s="42" t="s">
        <v>11</v>
      </c>
      <c r="G5695" s="43">
        <v>81</v>
      </c>
      <c r="H5695" s="193">
        <v>3.4</v>
      </c>
    </row>
    <row r="5696" spans="1:8" x14ac:dyDescent="0.25">
      <c r="A5696" s="25" t="str">
        <f t="shared" si="91"/>
        <v>Reg2006Myelodyplastic syndromes - D46AllSexAllEth</v>
      </c>
      <c r="B5696" s="42" t="s">
        <v>2</v>
      </c>
      <c r="C5696" s="43">
        <v>2006</v>
      </c>
      <c r="D5696" s="42" t="s">
        <v>295</v>
      </c>
      <c r="E5696" s="42" t="s">
        <v>3</v>
      </c>
      <c r="F5696" s="42" t="s">
        <v>12</v>
      </c>
      <c r="G5696" s="43">
        <v>248</v>
      </c>
      <c r="H5696" s="193">
        <v>3.7</v>
      </c>
    </row>
    <row r="5697" spans="1:8" x14ac:dyDescent="0.25">
      <c r="A5697" s="25" t="str">
        <f t="shared" si="91"/>
        <v>Reg2006Myelodyplastic syndromes - D46AllSexMāori</v>
      </c>
      <c r="B5697" s="42" t="s">
        <v>2</v>
      </c>
      <c r="C5697" s="43">
        <v>2006</v>
      </c>
      <c r="D5697" s="42" t="s">
        <v>295</v>
      </c>
      <c r="E5697" s="42" t="s">
        <v>3</v>
      </c>
      <c r="F5697" s="42" t="s">
        <v>10</v>
      </c>
      <c r="G5697" s="43">
        <v>12</v>
      </c>
      <c r="H5697" s="193">
        <v>3.9</v>
      </c>
    </row>
    <row r="5698" spans="1:8" x14ac:dyDescent="0.25">
      <c r="A5698" s="25" t="str">
        <f t="shared" si="91"/>
        <v>Reg2006Myelodyplastic syndromes - D46AllSexNon-Māori</v>
      </c>
      <c r="B5698" s="42" t="s">
        <v>2</v>
      </c>
      <c r="C5698" s="43">
        <v>2006</v>
      </c>
      <c r="D5698" s="42" t="s">
        <v>295</v>
      </c>
      <c r="E5698" s="42" t="s">
        <v>3</v>
      </c>
      <c r="F5698" s="42" t="s">
        <v>11</v>
      </c>
      <c r="G5698" s="43">
        <v>236</v>
      </c>
      <c r="H5698" s="193">
        <v>3.7</v>
      </c>
    </row>
    <row r="5699" spans="1:8" x14ac:dyDescent="0.25">
      <c r="A5699" s="25" t="str">
        <f t="shared" si="91"/>
        <v>Reg2006Myelodyplastic syndromes - D46FemaleAllEth</v>
      </c>
      <c r="B5699" s="42" t="s">
        <v>2</v>
      </c>
      <c r="C5699" s="43">
        <v>2006</v>
      </c>
      <c r="D5699" s="42" t="s">
        <v>295</v>
      </c>
      <c r="E5699" s="42" t="s">
        <v>4</v>
      </c>
      <c r="F5699" s="42" t="s">
        <v>12</v>
      </c>
      <c r="G5699" s="43">
        <v>90</v>
      </c>
      <c r="H5699" s="193">
        <v>2.4</v>
      </c>
    </row>
    <row r="5700" spans="1:8" x14ac:dyDescent="0.25">
      <c r="A5700" s="25" t="str">
        <f t="shared" si="91"/>
        <v>Reg2006Myelodyplastic syndromes - D46FemaleMāori</v>
      </c>
      <c r="B5700" s="42" t="s">
        <v>2</v>
      </c>
      <c r="C5700" s="43">
        <v>2006</v>
      </c>
      <c r="D5700" s="42" t="s">
        <v>295</v>
      </c>
      <c r="E5700" s="42" t="s">
        <v>4</v>
      </c>
      <c r="F5700" s="42" t="s">
        <v>10</v>
      </c>
      <c r="G5700" s="43">
        <v>4</v>
      </c>
      <c r="H5700" s="193">
        <v>2.1</v>
      </c>
    </row>
    <row r="5701" spans="1:8" x14ac:dyDescent="0.25">
      <c r="A5701" s="25" t="str">
        <f t="shared" si="91"/>
        <v>Reg2006Myelodyplastic syndromes - D46FemaleNon-Māori</v>
      </c>
      <c r="B5701" s="42" t="s">
        <v>2</v>
      </c>
      <c r="C5701" s="43">
        <v>2006</v>
      </c>
      <c r="D5701" s="42" t="s">
        <v>295</v>
      </c>
      <c r="E5701" s="42" t="s">
        <v>4</v>
      </c>
      <c r="F5701" s="42" t="s">
        <v>11</v>
      </c>
      <c r="G5701" s="43">
        <v>86</v>
      </c>
      <c r="H5701" s="193">
        <v>2.4</v>
      </c>
    </row>
    <row r="5702" spans="1:8" x14ac:dyDescent="0.25">
      <c r="A5702" s="25" t="str">
        <f t="shared" si="91"/>
        <v>Reg2006Myelodyplastic syndromes - D46MaleAllEth</v>
      </c>
      <c r="B5702" s="42" t="s">
        <v>2</v>
      </c>
      <c r="C5702" s="43">
        <v>2006</v>
      </c>
      <c r="D5702" s="42" t="s">
        <v>295</v>
      </c>
      <c r="E5702" s="42" t="s">
        <v>5</v>
      </c>
      <c r="F5702" s="42" t="s">
        <v>12</v>
      </c>
      <c r="G5702" s="43">
        <v>158</v>
      </c>
      <c r="H5702" s="193">
        <v>5.5</v>
      </c>
    </row>
    <row r="5703" spans="1:8" x14ac:dyDescent="0.25">
      <c r="A5703" s="25" t="str">
        <f t="shared" si="91"/>
        <v>Reg2006Myelodyplastic syndromes - D46MaleMāori</v>
      </c>
      <c r="B5703" s="42" t="s">
        <v>2</v>
      </c>
      <c r="C5703" s="43">
        <v>2006</v>
      </c>
      <c r="D5703" s="42" t="s">
        <v>295</v>
      </c>
      <c r="E5703" s="42" t="s">
        <v>5</v>
      </c>
      <c r="F5703" s="42" t="s">
        <v>10</v>
      </c>
      <c r="G5703" s="43">
        <v>8</v>
      </c>
      <c r="H5703" s="193">
        <v>6.4</v>
      </c>
    </row>
    <row r="5704" spans="1:8" x14ac:dyDescent="0.25">
      <c r="A5704" s="25" t="str">
        <f t="shared" si="91"/>
        <v>Reg2006Myelodyplastic syndromes - D46MaleNon-Māori</v>
      </c>
      <c r="B5704" s="42" t="s">
        <v>2</v>
      </c>
      <c r="C5704" s="43">
        <v>2006</v>
      </c>
      <c r="D5704" s="42" t="s">
        <v>295</v>
      </c>
      <c r="E5704" s="42" t="s">
        <v>5</v>
      </c>
      <c r="F5704" s="42" t="s">
        <v>11</v>
      </c>
      <c r="G5704" s="43">
        <v>150</v>
      </c>
      <c r="H5704" s="193">
        <v>5.4</v>
      </c>
    </row>
    <row r="5705" spans="1:8" x14ac:dyDescent="0.25">
      <c r="A5705" s="25" t="str">
        <f t="shared" si="91"/>
        <v>Reg2006Uncertain behaviour of lymphoid, haematopoietic and related tissue - D47AllSexAllEth</v>
      </c>
      <c r="B5705" s="42" t="s">
        <v>2</v>
      </c>
      <c r="C5705" s="43">
        <v>2006</v>
      </c>
      <c r="D5705" s="42" t="s">
        <v>296</v>
      </c>
      <c r="E5705" s="42" t="s">
        <v>3</v>
      </c>
      <c r="F5705" s="42" t="s">
        <v>12</v>
      </c>
      <c r="G5705" s="43">
        <v>104</v>
      </c>
      <c r="H5705" s="193">
        <v>1.7</v>
      </c>
    </row>
    <row r="5706" spans="1:8" x14ac:dyDescent="0.25">
      <c r="A5706" s="25" t="str">
        <f t="shared" si="91"/>
        <v>Reg2006Uncertain behaviour of lymphoid, haematopoietic and related tissue - D47AllSexMāori</v>
      </c>
      <c r="B5706" s="42" t="s">
        <v>2</v>
      </c>
      <c r="C5706" s="43">
        <v>2006</v>
      </c>
      <c r="D5706" s="42" t="s">
        <v>296</v>
      </c>
      <c r="E5706" s="42" t="s">
        <v>3</v>
      </c>
      <c r="F5706" s="42" t="s">
        <v>10</v>
      </c>
      <c r="G5706" s="43">
        <v>17</v>
      </c>
      <c r="H5706" s="193">
        <v>4.0999999999999996</v>
      </c>
    </row>
    <row r="5707" spans="1:8" x14ac:dyDescent="0.25">
      <c r="A5707" s="25" t="str">
        <f t="shared" si="91"/>
        <v>Reg2006Uncertain behaviour of lymphoid, haematopoietic and related tissue - D47AllSexNon-Māori</v>
      </c>
      <c r="B5707" s="42" t="s">
        <v>2</v>
      </c>
      <c r="C5707" s="43">
        <v>2006</v>
      </c>
      <c r="D5707" s="42" t="s">
        <v>296</v>
      </c>
      <c r="E5707" s="42" t="s">
        <v>3</v>
      </c>
      <c r="F5707" s="42" t="s">
        <v>11</v>
      </c>
      <c r="G5707" s="43">
        <v>87</v>
      </c>
      <c r="H5707" s="193">
        <v>1.5</v>
      </c>
    </row>
    <row r="5708" spans="1:8" x14ac:dyDescent="0.25">
      <c r="A5708" s="25" t="str">
        <f t="shared" si="91"/>
        <v>Reg2006Uncertain behaviour of lymphoid, haematopoietic and related tissue - D47FemaleAllEth</v>
      </c>
      <c r="B5708" s="42" t="s">
        <v>2</v>
      </c>
      <c r="C5708" s="43">
        <v>2006</v>
      </c>
      <c r="D5708" s="42" t="s">
        <v>296</v>
      </c>
      <c r="E5708" s="42" t="s">
        <v>4</v>
      </c>
      <c r="F5708" s="42" t="s">
        <v>12</v>
      </c>
      <c r="G5708" s="43">
        <v>54</v>
      </c>
      <c r="H5708" s="193">
        <v>1.6</v>
      </c>
    </row>
    <row r="5709" spans="1:8" x14ac:dyDescent="0.25">
      <c r="A5709" s="25" t="str">
        <f t="shared" si="91"/>
        <v>Reg2006Uncertain behaviour of lymphoid, haematopoietic and related tissue - D47FemaleMāori</v>
      </c>
      <c r="B5709" s="42" t="s">
        <v>2</v>
      </c>
      <c r="C5709" s="43">
        <v>2006</v>
      </c>
      <c r="D5709" s="42" t="s">
        <v>296</v>
      </c>
      <c r="E5709" s="42" t="s">
        <v>4</v>
      </c>
      <c r="F5709" s="42" t="s">
        <v>10</v>
      </c>
      <c r="G5709" s="43">
        <v>9</v>
      </c>
      <c r="H5709" s="193">
        <v>4.0999999999999996</v>
      </c>
    </row>
    <row r="5710" spans="1:8" x14ac:dyDescent="0.25">
      <c r="A5710" s="25" t="str">
        <f t="shared" si="91"/>
        <v>Reg2006Uncertain behaviour of lymphoid, haematopoietic and related tissue - D47FemaleNon-Māori</v>
      </c>
      <c r="B5710" s="42" t="s">
        <v>2</v>
      </c>
      <c r="C5710" s="43">
        <v>2006</v>
      </c>
      <c r="D5710" s="42" t="s">
        <v>296</v>
      </c>
      <c r="E5710" s="42" t="s">
        <v>4</v>
      </c>
      <c r="F5710" s="42" t="s">
        <v>11</v>
      </c>
      <c r="G5710" s="43">
        <v>45</v>
      </c>
      <c r="H5710" s="193">
        <v>1.4</v>
      </c>
    </row>
    <row r="5711" spans="1:8" x14ac:dyDescent="0.25">
      <c r="A5711" s="25" t="str">
        <f t="shared" si="91"/>
        <v>Reg2006Uncertain behaviour of lymphoid, haematopoietic and related tissue - D47MaleAllEth</v>
      </c>
      <c r="B5711" s="42" t="s">
        <v>2</v>
      </c>
      <c r="C5711" s="43">
        <v>2006</v>
      </c>
      <c r="D5711" s="42" t="s">
        <v>296</v>
      </c>
      <c r="E5711" s="42" t="s">
        <v>5</v>
      </c>
      <c r="F5711" s="42" t="s">
        <v>12</v>
      </c>
      <c r="G5711" s="43">
        <v>50</v>
      </c>
      <c r="H5711" s="193">
        <v>1.9</v>
      </c>
    </row>
    <row r="5712" spans="1:8" x14ac:dyDescent="0.25">
      <c r="A5712" s="25" t="str">
        <f t="shared" si="91"/>
        <v>Reg2006Uncertain behaviour of lymphoid, haematopoietic and related tissue - D47MaleMāori</v>
      </c>
      <c r="B5712" s="42" t="s">
        <v>2</v>
      </c>
      <c r="C5712" s="43">
        <v>2006</v>
      </c>
      <c r="D5712" s="42" t="s">
        <v>296</v>
      </c>
      <c r="E5712" s="42" t="s">
        <v>5</v>
      </c>
      <c r="F5712" s="42" t="s">
        <v>10</v>
      </c>
      <c r="G5712" s="43">
        <v>8</v>
      </c>
      <c r="H5712" s="193">
        <v>4</v>
      </c>
    </row>
    <row r="5713" spans="1:8" x14ac:dyDescent="0.25">
      <c r="A5713" s="25" t="str">
        <f t="shared" si="91"/>
        <v>Reg2006Uncertain behaviour of lymphoid, haematopoietic and related tissue - D47MaleNon-Māori</v>
      </c>
      <c r="B5713" s="42" t="s">
        <v>2</v>
      </c>
      <c r="C5713" s="43">
        <v>2006</v>
      </c>
      <c r="D5713" s="42" t="s">
        <v>296</v>
      </c>
      <c r="E5713" s="42" t="s">
        <v>5</v>
      </c>
      <c r="F5713" s="42" t="s">
        <v>11</v>
      </c>
      <c r="G5713" s="43">
        <v>42</v>
      </c>
      <c r="H5713" s="193">
        <v>1.7</v>
      </c>
    </row>
    <row r="5714" spans="1:8" x14ac:dyDescent="0.25">
      <c r="A5714" s="25" t="str">
        <f t="shared" si="91"/>
        <v>Reg2005All Cancers - C00-C96, D45-D47AllSexAllEth</v>
      </c>
      <c r="B5714" s="42" t="s">
        <v>2</v>
      </c>
      <c r="C5714" s="43">
        <v>2005</v>
      </c>
      <c r="D5714" s="42" t="s">
        <v>17</v>
      </c>
      <c r="E5714" s="42" t="s">
        <v>3</v>
      </c>
      <c r="F5714" s="42" t="s">
        <v>12</v>
      </c>
      <c r="G5714" s="43">
        <v>18776</v>
      </c>
      <c r="H5714" s="193">
        <v>341.5</v>
      </c>
    </row>
    <row r="5715" spans="1:8" x14ac:dyDescent="0.25">
      <c r="A5715" s="25" t="str">
        <f t="shared" si="91"/>
        <v>Reg2005All Cancers - C00-C96, D45-D47AllSexMāori</v>
      </c>
      <c r="B5715" s="42" t="s">
        <v>2</v>
      </c>
      <c r="C5715" s="43">
        <v>2005</v>
      </c>
      <c r="D5715" s="42" t="s">
        <v>17</v>
      </c>
      <c r="E5715" s="42" t="s">
        <v>3</v>
      </c>
      <c r="F5715" s="42" t="s">
        <v>10</v>
      </c>
      <c r="G5715" s="43">
        <v>1554</v>
      </c>
      <c r="H5715" s="193">
        <v>408</v>
      </c>
    </row>
    <row r="5716" spans="1:8" x14ac:dyDescent="0.25">
      <c r="A5716" s="25" t="str">
        <f t="shared" si="91"/>
        <v>Reg2005All Cancers - C00-C96, D45-D47AllSexNon-Māori</v>
      </c>
      <c r="B5716" s="42" t="s">
        <v>2</v>
      </c>
      <c r="C5716" s="43">
        <v>2005</v>
      </c>
      <c r="D5716" s="42" t="s">
        <v>17</v>
      </c>
      <c r="E5716" s="42" t="s">
        <v>3</v>
      </c>
      <c r="F5716" s="42" t="s">
        <v>11</v>
      </c>
      <c r="G5716" s="43">
        <v>17222</v>
      </c>
      <c r="H5716" s="193">
        <v>336.9</v>
      </c>
    </row>
    <row r="5717" spans="1:8" x14ac:dyDescent="0.25">
      <c r="A5717" s="25" t="str">
        <f t="shared" si="91"/>
        <v>Reg2005All Cancers - C00-C96, D45-D47FemaleAllEth</v>
      </c>
      <c r="B5717" s="42" t="s">
        <v>2</v>
      </c>
      <c r="C5717" s="43">
        <v>2005</v>
      </c>
      <c r="D5717" s="42" t="s">
        <v>17</v>
      </c>
      <c r="E5717" s="42" t="s">
        <v>4</v>
      </c>
      <c r="F5717" s="42" t="s">
        <v>12</v>
      </c>
      <c r="G5717" s="43">
        <v>9022</v>
      </c>
      <c r="H5717" s="193">
        <v>312</v>
      </c>
    </row>
    <row r="5718" spans="1:8" x14ac:dyDescent="0.25">
      <c r="A5718" s="25" t="str">
        <f t="shared" si="91"/>
        <v>Reg2005All Cancers - C00-C96, D45-D47FemaleMāori</v>
      </c>
      <c r="B5718" s="42" t="s">
        <v>2</v>
      </c>
      <c r="C5718" s="43">
        <v>2005</v>
      </c>
      <c r="D5718" s="42" t="s">
        <v>17</v>
      </c>
      <c r="E5718" s="42" t="s">
        <v>4</v>
      </c>
      <c r="F5718" s="42" t="s">
        <v>10</v>
      </c>
      <c r="G5718" s="43">
        <v>861</v>
      </c>
      <c r="H5718" s="193">
        <v>408.6</v>
      </c>
    </row>
    <row r="5719" spans="1:8" x14ac:dyDescent="0.25">
      <c r="A5719" s="25" t="str">
        <f t="shared" si="91"/>
        <v>Reg2005All Cancers - C00-C96, D45-D47FemaleNon-Māori</v>
      </c>
      <c r="B5719" s="42" t="s">
        <v>2</v>
      </c>
      <c r="C5719" s="43">
        <v>2005</v>
      </c>
      <c r="D5719" s="42" t="s">
        <v>17</v>
      </c>
      <c r="E5719" s="42" t="s">
        <v>4</v>
      </c>
      <c r="F5719" s="42" t="s">
        <v>11</v>
      </c>
      <c r="G5719" s="43">
        <v>8161</v>
      </c>
      <c r="H5719" s="193">
        <v>304.8</v>
      </c>
    </row>
    <row r="5720" spans="1:8" x14ac:dyDescent="0.25">
      <c r="A5720" s="25" t="str">
        <f t="shared" si="91"/>
        <v>Reg2005All Cancers - C00-C96, D45-D47MaleAllEth</v>
      </c>
      <c r="B5720" s="42" t="s">
        <v>2</v>
      </c>
      <c r="C5720" s="43">
        <v>2005</v>
      </c>
      <c r="D5720" s="42" t="s">
        <v>17</v>
      </c>
      <c r="E5720" s="42" t="s">
        <v>5</v>
      </c>
      <c r="F5720" s="42" t="s">
        <v>12</v>
      </c>
      <c r="G5720" s="43">
        <v>9754</v>
      </c>
      <c r="H5720" s="193">
        <v>379.9</v>
      </c>
    </row>
    <row r="5721" spans="1:8" x14ac:dyDescent="0.25">
      <c r="A5721" s="25" t="str">
        <f t="shared" si="91"/>
        <v>Reg2005All Cancers - C00-C96, D45-D47MaleMāori</v>
      </c>
      <c r="B5721" s="42" t="s">
        <v>2</v>
      </c>
      <c r="C5721" s="43">
        <v>2005</v>
      </c>
      <c r="D5721" s="42" t="s">
        <v>17</v>
      </c>
      <c r="E5721" s="42" t="s">
        <v>5</v>
      </c>
      <c r="F5721" s="42" t="s">
        <v>10</v>
      </c>
      <c r="G5721" s="43">
        <v>693</v>
      </c>
      <c r="H5721" s="193">
        <v>408.9</v>
      </c>
    </row>
    <row r="5722" spans="1:8" x14ac:dyDescent="0.25">
      <c r="A5722" s="25" t="str">
        <f t="shared" si="91"/>
        <v>Reg2005All Cancers - C00-C96, D45-D47MaleNon-Māori</v>
      </c>
      <c r="B5722" s="42" t="s">
        <v>2</v>
      </c>
      <c r="C5722" s="43">
        <v>2005</v>
      </c>
      <c r="D5722" s="42" t="s">
        <v>17</v>
      </c>
      <c r="E5722" s="42" t="s">
        <v>5</v>
      </c>
      <c r="F5722" s="42" t="s">
        <v>11</v>
      </c>
      <c r="G5722" s="43">
        <v>9061</v>
      </c>
      <c r="H5722" s="193">
        <v>378.2</v>
      </c>
    </row>
    <row r="5723" spans="1:8" x14ac:dyDescent="0.25">
      <c r="A5723" s="25" t="str">
        <f t="shared" si="91"/>
        <v>Reg2005Lip, oral cavity and pharynx - C00-C14AllSexAllEth</v>
      </c>
      <c r="B5723" s="42" t="s">
        <v>2</v>
      </c>
      <c r="C5723" s="43">
        <v>2005</v>
      </c>
      <c r="D5723" s="42" t="s">
        <v>246</v>
      </c>
      <c r="E5723" s="42" t="s">
        <v>3</v>
      </c>
      <c r="F5723" s="42" t="s">
        <v>12</v>
      </c>
      <c r="G5723" s="43">
        <v>284</v>
      </c>
      <c r="H5723" s="193">
        <v>5.4</v>
      </c>
    </row>
    <row r="5724" spans="1:8" x14ac:dyDescent="0.25">
      <c r="A5724" s="25" t="str">
        <f t="shared" si="91"/>
        <v>Reg2005Lip, oral cavity and pharynx - C00-C14AllSexMāori</v>
      </c>
      <c r="B5724" s="42" t="s">
        <v>2</v>
      </c>
      <c r="C5724" s="43">
        <v>2005</v>
      </c>
      <c r="D5724" s="42" t="s">
        <v>246</v>
      </c>
      <c r="E5724" s="42" t="s">
        <v>3</v>
      </c>
      <c r="F5724" s="42" t="s">
        <v>10</v>
      </c>
      <c r="G5724" s="43">
        <v>26</v>
      </c>
      <c r="H5724" s="193">
        <v>6.2</v>
      </c>
    </row>
    <row r="5725" spans="1:8" x14ac:dyDescent="0.25">
      <c r="A5725" s="25" t="str">
        <f t="shared" si="91"/>
        <v>Reg2005Lip, oral cavity and pharynx - C00-C14AllSexNon-Māori</v>
      </c>
      <c r="B5725" s="42" t="s">
        <v>2</v>
      </c>
      <c r="C5725" s="43">
        <v>2005</v>
      </c>
      <c r="D5725" s="42" t="s">
        <v>246</v>
      </c>
      <c r="E5725" s="42" t="s">
        <v>3</v>
      </c>
      <c r="F5725" s="42" t="s">
        <v>11</v>
      </c>
      <c r="G5725" s="43">
        <v>258</v>
      </c>
      <c r="H5725" s="193">
        <v>5.3</v>
      </c>
    </row>
    <row r="5726" spans="1:8" x14ac:dyDescent="0.25">
      <c r="A5726" s="25" t="str">
        <f t="shared" si="91"/>
        <v>Reg2005Lip, oral cavity and pharynx - C00-C14FemaleAllEth</v>
      </c>
      <c r="B5726" s="42" t="s">
        <v>2</v>
      </c>
      <c r="C5726" s="43">
        <v>2005</v>
      </c>
      <c r="D5726" s="42" t="s">
        <v>246</v>
      </c>
      <c r="E5726" s="42" t="s">
        <v>4</v>
      </c>
      <c r="F5726" s="42" t="s">
        <v>12</v>
      </c>
      <c r="G5726" s="43">
        <v>88</v>
      </c>
      <c r="H5726" s="193">
        <v>3</v>
      </c>
    </row>
    <row r="5727" spans="1:8" x14ac:dyDescent="0.25">
      <c r="A5727" s="25" t="str">
        <f t="shared" si="91"/>
        <v>Reg2005Lip, oral cavity and pharynx - C00-C14FemaleMāori</v>
      </c>
      <c r="B5727" s="42" t="s">
        <v>2</v>
      </c>
      <c r="C5727" s="43">
        <v>2005</v>
      </c>
      <c r="D5727" s="42" t="s">
        <v>246</v>
      </c>
      <c r="E5727" s="42" t="s">
        <v>4</v>
      </c>
      <c r="F5727" s="42" t="s">
        <v>10</v>
      </c>
      <c r="G5727" s="43">
        <v>5</v>
      </c>
      <c r="H5727" s="193">
        <v>1.9</v>
      </c>
    </row>
    <row r="5728" spans="1:8" x14ac:dyDescent="0.25">
      <c r="A5728" s="25" t="str">
        <f t="shared" si="91"/>
        <v>Reg2005Lip, oral cavity and pharynx - C00-C14FemaleNon-Māori</v>
      </c>
      <c r="B5728" s="42" t="s">
        <v>2</v>
      </c>
      <c r="C5728" s="43">
        <v>2005</v>
      </c>
      <c r="D5728" s="42" t="s">
        <v>246</v>
      </c>
      <c r="E5728" s="42" t="s">
        <v>4</v>
      </c>
      <c r="F5728" s="42" t="s">
        <v>11</v>
      </c>
      <c r="G5728" s="43">
        <v>83</v>
      </c>
      <c r="H5728" s="193">
        <v>3</v>
      </c>
    </row>
    <row r="5729" spans="1:8" x14ac:dyDescent="0.25">
      <c r="A5729" s="25" t="str">
        <f t="shared" si="91"/>
        <v>Reg2005Lip, oral cavity and pharynx - C00-C14MaleAllEth</v>
      </c>
      <c r="B5729" s="42" t="s">
        <v>2</v>
      </c>
      <c r="C5729" s="43">
        <v>2005</v>
      </c>
      <c r="D5729" s="42" t="s">
        <v>246</v>
      </c>
      <c r="E5729" s="42" t="s">
        <v>5</v>
      </c>
      <c r="F5729" s="42" t="s">
        <v>12</v>
      </c>
      <c r="G5729" s="43">
        <v>196</v>
      </c>
      <c r="H5729" s="193">
        <v>8</v>
      </c>
    </row>
    <row r="5730" spans="1:8" x14ac:dyDescent="0.25">
      <c r="A5730" s="25" t="str">
        <f t="shared" si="91"/>
        <v>Reg2005Lip, oral cavity and pharynx - C00-C14MaleMāori</v>
      </c>
      <c r="B5730" s="42" t="s">
        <v>2</v>
      </c>
      <c r="C5730" s="43">
        <v>2005</v>
      </c>
      <c r="D5730" s="42" t="s">
        <v>246</v>
      </c>
      <c r="E5730" s="42" t="s">
        <v>5</v>
      </c>
      <c r="F5730" s="42" t="s">
        <v>10</v>
      </c>
      <c r="G5730" s="43">
        <v>21</v>
      </c>
      <c r="H5730" s="193">
        <v>11.1</v>
      </c>
    </row>
    <row r="5731" spans="1:8" x14ac:dyDescent="0.25">
      <c r="A5731" s="25" t="str">
        <f t="shared" si="91"/>
        <v>Reg2005Lip, oral cavity and pharynx - C00-C14MaleNon-Māori</v>
      </c>
      <c r="B5731" s="42" t="s">
        <v>2</v>
      </c>
      <c r="C5731" s="43">
        <v>2005</v>
      </c>
      <c r="D5731" s="42" t="s">
        <v>246</v>
      </c>
      <c r="E5731" s="42" t="s">
        <v>5</v>
      </c>
      <c r="F5731" s="42" t="s">
        <v>11</v>
      </c>
      <c r="G5731" s="43">
        <v>175</v>
      </c>
      <c r="H5731" s="193">
        <v>7.8</v>
      </c>
    </row>
    <row r="5732" spans="1:8" x14ac:dyDescent="0.25">
      <c r="A5732" s="25" t="str">
        <f t="shared" si="91"/>
        <v>Reg2005Lip - C00AllSexAllEth</v>
      </c>
      <c r="B5732" s="42" t="s">
        <v>2</v>
      </c>
      <c r="C5732" s="43">
        <v>2005</v>
      </c>
      <c r="D5732" s="42" t="s">
        <v>27</v>
      </c>
      <c r="E5732" s="42" t="s">
        <v>3</v>
      </c>
      <c r="F5732" s="42" t="s">
        <v>12</v>
      </c>
      <c r="G5732" s="43">
        <v>28</v>
      </c>
      <c r="H5732" s="193">
        <v>0.5</v>
      </c>
    </row>
    <row r="5733" spans="1:8" x14ac:dyDescent="0.25">
      <c r="A5733" s="25" t="str">
        <f t="shared" si="91"/>
        <v>Reg2005Lip - C00AllSexMāori</v>
      </c>
      <c r="B5733" s="42" t="s">
        <v>2</v>
      </c>
      <c r="C5733" s="43">
        <v>2005</v>
      </c>
      <c r="D5733" s="42" t="s">
        <v>27</v>
      </c>
      <c r="E5733" s="42" t="s">
        <v>3</v>
      </c>
      <c r="F5733" s="42" t="s">
        <v>10</v>
      </c>
      <c r="G5733" s="43">
        <v>0</v>
      </c>
      <c r="H5733" s="193">
        <v>0</v>
      </c>
    </row>
    <row r="5734" spans="1:8" x14ac:dyDescent="0.25">
      <c r="A5734" s="25" t="str">
        <f t="shared" si="91"/>
        <v>Reg2005Lip - C00AllSexNon-Māori</v>
      </c>
      <c r="B5734" s="42" t="s">
        <v>2</v>
      </c>
      <c r="C5734" s="43">
        <v>2005</v>
      </c>
      <c r="D5734" s="42" t="s">
        <v>27</v>
      </c>
      <c r="E5734" s="42" t="s">
        <v>3</v>
      </c>
      <c r="F5734" s="42" t="s">
        <v>11</v>
      </c>
      <c r="G5734" s="43">
        <v>28</v>
      </c>
      <c r="H5734" s="193">
        <v>0.6</v>
      </c>
    </row>
    <row r="5735" spans="1:8" x14ac:dyDescent="0.25">
      <c r="A5735" s="25" t="str">
        <f t="shared" ref="A5735:A5798" si="92">B5735&amp;C5735&amp;D5735&amp;E5735&amp;F5735</f>
        <v>Reg2005Lip - C00FemaleAllEth</v>
      </c>
      <c r="B5735" s="42" t="s">
        <v>2</v>
      </c>
      <c r="C5735" s="43">
        <v>2005</v>
      </c>
      <c r="D5735" s="42" t="s">
        <v>27</v>
      </c>
      <c r="E5735" s="42" t="s">
        <v>4</v>
      </c>
      <c r="F5735" s="42" t="s">
        <v>12</v>
      </c>
      <c r="G5735" s="43">
        <v>6</v>
      </c>
      <c r="H5735" s="193">
        <v>0.2</v>
      </c>
    </row>
    <row r="5736" spans="1:8" x14ac:dyDescent="0.25">
      <c r="A5736" s="25" t="str">
        <f t="shared" si="92"/>
        <v>Reg2005Lip - C00FemaleMāori</v>
      </c>
      <c r="B5736" s="42" t="s">
        <v>2</v>
      </c>
      <c r="C5736" s="43">
        <v>2005</v>
      </c>
      <c r="D5736" s="42" t="s">
        <v>27</v>
      </c>
      <c r="E5736" s="42" t="s">
        <v>4</v>
      </c>
      <c r="F5736" s="42" t="s">
        <v>10</v>
      </c>
      <c r="G5736" s="43">
        <v>0</v>
      </c>
      <c r="H5736" s="193">
        <v>0</v>
      </c>
    </row>
    <row r="5737" spans="1:8" x14ac:dyDescent="0.25">
      <c r="A5737" s="25" t="str">
        <f t="shared" si="92"/>
        <v>Reg2005Lip - C00FemaleNon-Māori</v>
      </c>
      <c r="B5737" s="42" t="s">
        <v>2</v>
      </c>
      <c r="C5737" s="43">
        <v>2005</v>
      </c>
      <c r="D5737" s="42" t="s">
        <v>27</v>
      </c>
      <c r="E5737" s="42" t="s">
        <v>4</v>
      </c>
      <c r="F5737" s="42" t="s">
        <v>11</v>
      </c>
      <c r="G5737" s="43">
        <v>6</v>
      </c>
      <c r="H5737" s="193">
        <v>0.2</v>
      </c>
    </row>
    <row r="5738" spans="1:8" x14ac:dyDescent="0.25">
      <c r="A5738" s="25" t="str">
        <f t="shared" si="92"/>
        <v>Reg2005Lip - C00MaleAllEth</v>
      </c>
      <c r="B5738" s="42" t="s">
        <v>2</v>
      </c>
      <c r="C5738" s="43">
        <v>2005</v>
      </c>
      <c r="D5738" s="42" t="s">
        <v>27</v>
      </c>
      <c r="E5738" s="42" t="s">
        <v>5</v>
      </c>
      <c r="F5738" s="42" t="s">
        <v>12</v>
      </c>
      <c r="G5738" s="43">
        <v>22</v>
      </c>
      <c r="H5738" s="193">
        <v>0.9</v>
      </c>
    </row>
    <row r="5739" spans="1:8" x14ac:dyDescent="0.25">
      <c r="A5739" s="25" t="str">
        <f t="shared" si="92"/>
        <v>Reg2005Lip - C00MaleMāori</v>
      </c>
      <c r="B5739" s="42" t="s">
        <v>2</v>
      </c>
      <c r="C5739" s="43">
        <v>2005</v>
      </c>
      <c r="D5739" s="42" t="s">
        <v>27</v>
      </c>
      <c r="E5739" s="42" t="s">
        <v>5</v>
      </c>
      <c r="F5739" s="42" t="s">
        <v>10</v>
      </c>
      <c r="G5739" s="43">
        <v>0</v>
      </c>
      <c r="H5739" s="193">
        <v>0</v>
      </c>
    </row>
    <row r="5740" spans="1:8" x14ac:dyDescent="0.25">
      <c r="A5740" s="25" t="str">
        <f t="shared" si="92"/>
        <v>Reg2005Lip - C00MaleNon-Māori</v>
      </c>
      <c r="B5740" s="42" t="s">
        <v>2</v>
      </c>
      <c r="C5740" s="43">
        <v>2005</v>
      </c>
      <c r="D5740" s="42" t="s">
        <v>27</v>
      </c>
      <c r="E5740" s="42" t="s">
        <v>5</v>
      </c>
      <c r="F5740" s="42" t="s">
        <v>11</v>
      </c>
      <c r="G5740" s="43">
        <v>22</v>
      </c>
      <c r="H5740" s="193">
        <v>1</v>
      </c>
    </row>
    <row r="5741" spans="1:8" x14ac:dyDescent="0.25">
      <c r="A5741" s="25" t="str">
        <f t="shared" si="92"/>
        <v>Reg2005Tongue - C01-C02AllSexAllEth</v>
      </c>
      <c r="B5741" s="42" t="s">
        <v>2</v>
      </c>
      <c r="C5741" s="43">
        <v>2005</v>
      </c>
      <c r="D5741" s="42" t="s">
        <v>42</v>
      </c>
      <c r="E5741" s="42" t="s">
        <v>3</v>
      </c>
      <c r="F5741" s="42" t="s">
        <v>12</v>
      </c>
      <c r="G5741" s="43">
        <v>82</v>
      </c>
      <c r="H5741" s="193">
        <v>1.6</v>
      </c>
    </row>
    <row r="5742" spans="1:8" x14ac:dyDescent="0.25">
      <c r="A5742" s="25" t="str">
        <f t="shared" si="92"/>
        <v>Reg2005Tongue - C01-C02AllSexMāori</v>
      </c>
      <c r="B5742" s="42" t="s">
        <v>2</v>
      </c>
      <c r="C5742" s="43">
        <v>2005</v>
      </c>
      <c r="D5742" s="42" t="s">
        <v>42</v>
      </c>
      <c r="E5742" s="42" t="s">
        <v>3</v>
      </c>
      <c r="F5742" s="42" t="s">
        <v>10</v>
      </c>
      <c r="G5742" s="43">
        <v>3</v>
      </c>
      <c r="H5742" s="193">
        <v>0.7</v>
      </c>
    </row>
    <row r="5743" spans="1:8" x14ac:dyDescent="0.25">
      <c r="A5743" s="25" t="str">
        <f t="shared" si="92"/>
        <v>Reg2005Tongue - C01-C02AllSexNon-Māori</v>
      </c>
      <c r="B5743" s="42" t="s">
        <v>2</v>
      </c>
      <c r="C5743" s="43">
        <v>2005</v>
      </c>
      <c r="D5743" s="42" t="s">
        <v>42</v>
      </c>
      <c r="E5743" s="42" t="s">
        <v>3</v>
      </c>
      <c r="F5743" s="42" t="s">
        <v>11</v>
      </c>
      <c r="G5743" s="43">
        <v>79</v>
      </c>
      <c r="H5743" s="193">
        <v>1.7</v>
      </c>
    </row>
    <row r="5744" spans="1:8" x14ac:dyDescent="0.25">
      <c r="A5744" s="25" t="str">
        <f t="shared" si="92"/>
        <v>Reg2005Tongue - C01-C02FemaleAllEth</v>
      </c>
      <c r="B5744" s="42" t="s">
        <v>2</v>
      </c>
      <c r="C5744" s="43">
        <v>2005</v>
      </c>
      <c r="D5744" s="42" t="s">
        <v>42</v>
      </c>
      <c r="E5744" s="42" t="s">
        <v>4</v>
      </c>
      <c r="F5744" s="42" t="s">
        <v>12</v>
      </c>
      <c r="G5744" s="43">
        <v>30</v>
      </c>
      <c r="H5744" s="193">
        <v>1</v>
      </c>
    </row>
    <row r="5745" spans="1:8" x14ac:dyDescent="0.25">
      <c r="A5745" s="25" t="str">
        <f t="shared" si="92"/>
        <v>Reg2005Tongue - C01-C02FemaleMāori</v>
      </c>
      <c r="B5745" s="42" t="s">
        <v>2</v>
      </c>
      <c r="C5745" s="43">
        <v>2005</v>
      </c>
      <c r="D5745" s="42" t="s">
        <v>42</v>
      </c>
      <c r="E5745" s="42" t="s">
        <v>4</v>
      </c>
      <c r="F5745" s="42" t="s">
        <v>10</v>
      </c>
      <c r="G5745" s="43">
        <v>0</v>
      </c>
      <c r="H5745" s="193">
        <v>0</v>
      </c>
    </row>
    <row r="5746" spans="1:8" x14ac:dyDescent="0.25">
      <c r="A5746" s="25" t="str">
        <f t="shared" si="92"/>
        <v>Reg2005Tongue - C01-C02FemaleNon-Māori</v>
      </c>
      <c r="B5746" s="42" t="s">
        <v>2</v>
      </c>
      <c r="C5746" s="43">
        <v>2005</v>
      </c>
      <c r="D5746" s="42" t="s">
        <v>42</v>
      </c>
      <c r="E5746" s="42" t="s">
        <v>4</v>
      </c>
      <c r="F5746" s="42" t="s">
        <v>11</v>
      </c>
      <c r="G5746" s="43">
        <v>30</v>
      </c>
      <c r="H5746" s="193">
        <v>1.1000000000000001</v>
      </c>
    </row>
    <row r="5747" spans="1:8" x14ac:dyDescent="0.25">
      <c r="A5747" s="25" t="str">
        <f t="shared" si="92"/>
        <v>Reg2005Tongue - C01-C02MaleAllEth</v>
      </c>
      <c r="B5747" s="42" t="s">
        <v>2</v>
      </c>
      <c r="C5747" s="43">
        <v>2005</v>
      </c>
      <c r="D5747" s="42" t="s">
        <v>42</v>
      </c>
      <c r="E5747" s="42" t="s">
        <v>5</v>
      </c>
      <c r="F5747" s="42" t="s">
        <v>12</v>
      </c>
      <c r="G5747" s="43">
        <v>52</v>
      </c>
      <c r="H5747" s="193">
        <v>2.1</v>
      </c>
    </row>
    <row r="5748" spans="1:8" x14ac:dyDescent="0.25">
      <c r="A5748" s="25" t="str">
        <f t="shared" si="92"/>
        <v>Reg2005Tongue - C01-C02MaleMāori</v>
      </c>
      <c r="B5748" s="42" t="s">
        <v>2</v>
      </c>
      <c r="C5748" s="43">
        <v>2005</v>
      </c>
      <c r="D5748" s="42" t="s">
        <v>42</v>
      </c>
      <c r="E5748" s="42" t="s">
        <v>5</v>
      </c>
      <c r="F5748" s="42" t="s">
        <v>10</v>
      </c>
      <c r="G5748" s="43">
        <v>3</v>
      </c>
      <c r="H5748" s="193">
        <v>1.5</v>
      </c>
    </row>
    <row r="5749" spans="1:8" x14ac:dyDescent="0.25">
      <c r="A5749" s="25" t="str">
        <f t="shared" si="92"/>
        <v>Reg2005Tongue - C01-C02MaleNon-Māori</v>
      </c>
      <c r="B5749" s="42" t="s">
        <v>2</v>
      </c>
      <c r="C5749" s="43">
        <v>2005</v>
      </c>
      <c r="D5749" s="42" t="s">
        <v>42</v>
      </c>
      <c r="E5749" s="42" t="s">
        <v>5</v>
      </c>
      <c r="F5749" s="42" t="s">
        <v>11</v>
      </c>
      <c r="G5749" s="43">
        <v>49</v>
      </c>
      <c r="H5749" s="193">
        <v>2.2000000000000002</v>
      </c>
    </row>
    <row r="5750" spans="1:8" x14ac:dyDescent="0.25">
      <c r="A5750" s="25" t="str">
        <f t="shared" si="92"/>
        <v>Reg2005Mouth - C03-C06AllSexAllEth</v>
      </c>
      <c r="B5750" s="42" t="s">
        <v>2</v>
      </c>
      <c r="C5750" s="43">
        <v>2005</v>
      </c>
      <c r="D5750" s="42" t="s">
        <v>31</v>
      </c>
      <c r="E5750" s="42" t="s">
        <v>3</v>
      </c>
      <c r="F5750" s="42" t="s">
        <v>12</v>
      </c>
      <c r="G5750" s="43">
        <v>59</v>
      </c>
      <c r="H5750" s="193">
        <v>1.1000000000000001</v>
      </c>
    </row>
    <row r="5751" spans="1:8" x14ac:dyDescent="0.25">
      <c r="A5751" s="25" t="str">
        <f t="shared" si="92"/>
        <v>Reg2005Mouth - C03-C06AllSexMāori</v>
      </c>
      <c r="B5751" s="42" t="s">
        <v>2</v>
      </c>
      <c r="C5751" s="43">
        <v>2005</v>
      </c>
      <c r="D5751" s="42" t="s">
        <v>31</v>
      </c>
      <c r="E5751" s="42" t="s">
        <v>3</v>
      </c>
      <c r="F5751" s="42" t="s">
        <v>10</v>
      </c>
      <c r="G5751" s="43">
        <v>1</v>
      </c>
      <c r="H5751" s="193">
        <v>0.2</v>
      </c>
    </row>
    <row r="5752" spans="1:8" x14ac:dyDescent="0.25">
      <c r="A5752" s="25" t="str">
        <f t="shared" si="92"/>
        <v>Reg2005Mouth - C03-C06AllSexNon-Māori</v>
      </c>
      <c r="B5752" s="42" t="s">
        <v>2</v>
      </c>
      <c r="C5752" s="43">
        <v>2005</v>
      </c>
      <c r="D5752" s="42" t="s">
        <v>31</v>
      </c>
      <c r="E5752" s="42" t="s">
        <v>3</v>
      </c>
      <c r="F5752" s="42" t="s">
        <v>11</v>
      </c>
      <c r="G5752" s="43">
        <v>58</v>
      </c>
      <c r="H5752" s="193">
        <v>1.1000000000000001</v>
      </c>
    </row>
    <row r="5753" spans="1:8" x14ac:dyDescent="0.25">
      <c r="A5753" s="25" t="str">
        <f t="shared" si="92"/>
        <v>Reg2005Mouth - C03-C06FemaleAllEth</v>
      </c>
      <c r="B5753" s="42" t="s">
        <v>2</v>
      </c>
      <c r="C5753" s="43">
        <v>2005</v>
      </c>
      <c r="D5753" s="42" t="s">
        <v>31</v>
      </c>
      <c r="E5753" s="42" t="s">
        <v>4</v>
      </c>
      <c r="F5753" s="42" t="s">
        <v>12</v>
      </c>
      <c r="G5753" s="43">
        <v>29</v>
      </c>
      <c r="H5753" s="193">
        <v>0.9</v>
      </c>
    </row>
    <row r="5754" spans="1:8" x14ac:dyDescent="0.25">
      <c r="A5754" s="25" t="str">
        <f t="shared" si="92"/>
        <v>Reg2005Mouth - C03-C06FemaleMāori</v>
      </c>
      <c r="B5754" s="42" t="s">
        <v>2</v>
      </c>
      <c r="C5754" s="43">
        <v>2005</v>
      </c>
      <c r="D5754" s="42" t="s">
        <v>31</v>
      </c>
      <c r="E5754" s="42" t="s">
        <v>4</v>
      </c>
      <c r="F5754" s="42" t="s">
        <v>10</v>
      </c>
      <c r="G5754" s="43">
        <v>1</v>
      </c>
      <c r="H5754" s="193">
        <v>0.3</v>
      </c>
    </row>
    <row r="5755" spans="1:8" x14ac:dyDescent="0.25">
      <c r="A5755" s="25" t="str">
        <f t="shared" si="92"/>
        <v>Reg2005Mouth - C03-C06FemaleNon-Māori</v>
      </c>
      <c r="B5755" s="42" t="s">
        <v>2</v>
      </c>
      <c r="C5755" s="43">
        <v>2005</v>
      </c>
      <c r="D5755" s="42" t="s">
        <v>31</v>
      </c>
      <c r="E5755" s="42" t="s">
        <v>4</v>
      </c>
      <c r="F5755" s="42" t="s">
        <v>11</v>
      </c>
      <c r="G5755" s="43">
        <v>28</v>
      </c>
      <c r="H5755" s="193">
        <v>0.9</v>
      </c>
    </row>
    <row r="5756" spans="1:8" x14ac:dyDescent="0.25">
      <c r="A5756" s="25" t="str">
        <f t="shared" si="92"/>
        <v>Reg2005Mouth - C03-C06MaleAllEth</v>
      </c>
      <c r="B5756" s="42" t="s">
        <v>2</v>
      </c>
      <c r="C5756" s="43">
        <v>2005</v>
      </c>
      <c r="D5756" s="42" t="s">
        <v>31</v>
      </c>
      <c r="E5756" s="42" t="s">
        <v>5</v>
      </c>
      <c r="F5756" s="42" t="s">
        <v>12</v>
      </c>
      <c r="G5756" s="43">
        <v>30</v>
      </c>
      <c r="H5756" s="193">
        <v>1.2</v>
      </c>
    </row>
    <row r="5757" spans="1:8" x14ac:dyDescent="0.25">
      <c r="A5757" s="25" t="str">
        <f t="shared" si="92"/>
        <v>Reg2005Mouth - C03-C06MaleMāori</v>
      </c>
      <c r="B5757" s="42" t="s">
        <v>2</v>
      </c>
      <c r="C5757" s="43">
        <v>2005</v>
      </c>
      <c r="D5757" s="42" t="s">
        <v>31</v>
      </c>
      <c r="E5757" s="42" t="s">
        <v>5</v>
      </c>
      <c r="F5757" s="42" t="s">
        <v>10</v>
      </c>
      <c r="G5757" s="43">
        <v>0</v>
      </c>
      <c r="H5757" s="193">
        <v>0</v>
      </c>
    </row>
    <row r="5758" spans="1:8" x14ac:dyDescent="0.25">
      <c r="A5758" s="25" t="str">
        <f t="shared" si="92"/>
        <v>Reg2005Mouth - C03-C06MaleNon-Māori</v>
      </c>
      <c r="B5758" s="42" t="s">
        <v>2</v>
      </c>
      <c r="C5758" s="43">
        <v>2005</v>
      </c>
      <c r="D5758" s="42" t="s">
        <v>31</v>
      </c>
      <c r="E5758" s="42" t="s">
        <v>5</v>
      </c>
      <c r="F5758" s="42" t="s">
        <v>11</v>
      </c>
      <c r="G5758" s="43">
        <v>30</v>
      </c>
      <c r="H5758" s="193">
        <v>1.3</v>
      </c>
    </row>
    <row r="5759" spans="1:8" x14ac:dyDescent="0.25">
      <c r="A5759" s="25" t="str">
        <f t="shared" si="92"/>
        <v>Reg2005Salivary glands - C07-C08AllSexAllEth</v>
      </c>
      <c r="B5759" s="42" t="s">
        <v>2</v>
      </c>
      <c r="C5759" s="43">
        <v>2005</v>
      </c>
      <c r="D5759" s="42" t="s">
        <v>247</v>
      </c>
      <c r="E5759" s="42" t="s">
        <v>3</v>
      </c>
      <c r="F5759" s="42" t="s">
        <v>12</v>
      </c>
      <c r="G5759" s="43">
        <v>24</v>
      </c>
      <c r="H5759" s="193">
        <v>0.5</v>
      </c>
    </row>
    <row r="5760" spans="1:8" x14ac:dyDescent="0.25">
      <c r="A5760" s="25" t="str">
        <f t="shared" si="92"/>
        <v>Reg2005Salivary glands - C07-C08AllSexMāori</v>
      </c>
      <c r="B5760" s="42" t="s">
        <v>2</v>
      </c>
      <c r="C5760" s="43">
        <v>2005</v>
      </c>
      <c r="D5760" s="42" t="s">
        <v>247</v>
      </c>
      <c r="E5760" s="42" t="s">
        <v>3</v>
      </c>
      <c r="F5760" s="42" t="s">
        <v>10</v>
      </c>
      <c r="G5760" s="43">
        <v>5</v>
      </c>
      <c r="H5760" s="193">
        <v>1</v>
      </c>
    </row>
    <row r="5761" spans="1:8" x14ac:dyDescent="0.25">
      <c r="A5761" s="25" t="str">
        <f t="shared" si="92"/>
        <v>Reg2005Salivary glands - C07-C08AllSexNon-Māori</v>
      </c>
      <c r="B5761" s="42" t="s">
        <v>2</v>
      </c>
      <c r="C5761" s="43">
        <v>2005</v>
      </c>
      <c r="D5761" s="42" t="s">
        <v>247</v>
      </c>
      <c r="E5761" s="42" t="s">
        <v>3</v>
      </c>
      <c r="F5761" s="42" t="s">
        <v>11</v>
      </c>
      <c r="G5761" s="43">
        <v>19</v>
      </c>
      <c r="H5761" s="193">
        <v>0.4</v>
      </c>
    </row>
    <row r="5762" spans="1:8" x14ac:dyDescent="0.25">
      <c r="A5762" s="25" t="str">
        <f t="shared" si="92"/>
        <v>Reg2005Salivary glands - C07-C08FemaleAllEth</v>
      </c>
      <c r="B5762" s="42" t="s">
        <v>2</v>
      </c>
      <c r="C5762" s="43">
        <v>2005</v>
      </c>
      <c r="D5762" s="42" t="s">
        <v>247</v>
      </c>
      <c r="E5762" s="42" t="s">
        <v>4</v>
      </c>
      <c r="F5762" s="42" t="s">
        <v>12</v>
      </c>
      <c r="G5762" s="43">
        <v>10</v>
      </c>
      <c r="H5762" s="193">
        <v>0.4</v>
      </c>
    </row>
    <row r="5763" spans="1:8" x14ac:dyDescent="0.25">
      <c r="A5763" s="25" t="str">
        <f t="shared" si="92"/>
        <v>Reg2005Salivary glands - C07-C08FemaleMāori</v>
      </c>
      <c r="B5763" s="42" t="s">
        <v>2</v>
      </c>
      <c r="C5763" s="43">
        <v>2005</v>
      </c>
      <c r="D5763" s="42" t="s">
        <v>247</v>
      </c>
      <c r="E5763" s="42" t="s">
        <v>4</v>
      </c>
      <c r="F5763" s="42" t="s">
        <v>10</v>
      </c>
      <c r="G5763" s="43">
        <v>3</v>
      </c>
      <c r="H5763" s="193">
        <v>1</v>
      </c>
    </row>
    <row r="5764" spans="1:8" x14ac:dyDescent="0.25">
      <c r="A5764" s="25" t="str">
        <f t="shared" si="92"/>
        <v>Reg2005Salivary glands - C07-C08FemaleNon-Māori</v>
      </c>
      <c r="B5764" s="42" t="s">
        <v>2</v>
      </c>
      <c r="C5764" s="43">
        <v>2005</v>
      </c>
      <c r="D5764" s="42" t="s">
        <v>247</v>
      </c>
      <c r="E5764" s="42" t="s">
        <v>4</v>
      </c>
      <c r="F5764" s="42" t="s">
        <v>11</v>
      </c>
      <c r="G5764" s="43">
        <v>7</v>
      </c>
      <c r="H5764" s="193">
        <v>0.3</v>
      </c>
    </row>
    <row r="5765" spans="1:8" x14ac:dyDescent="0.25">
      <c r="A5765" s="25" t="str">
        <f t="shared" si="92"/>
        <v>Reg2005Salivary glands - C07-C08MaleAllEth</v>
      </c>
      <c r="B5765" s="42" t="s">
        <v>2</v>
      </c>
      <c r="C5765" s="43">
        <v>2005</v>
      </c>
      <c r="D5765" s="42" t="s">
        <v>247</v>
      </c>
      <c r="E5765" s="42" t="s">
        <v>5</v>
      </c>
      <c r="F5765" s="42" t="s">
        <v>12</v>
      </c>
      <c r="G5765" s="43">
        <v>14</v>
      </c>
      <c r="H5765" s="193">
        <v>0.6</v>
      </c>
    </row>
    <row r="5766" spans="1:8" x14ac:dyDescent="0.25">
      <c r="A5766" s="25" t="str">
        <f t="shared" si="92"/>
        <v>Reg2005Salivary glands - C07-C08MaleMāori</v>
      </c>
      <c r="B5766" s="42" t="s">
        <v>2</v>
      </c>
      <c r="C5766" s="43">
        <v>2005</v>
      </c>
      <c r="D5766" s="42" t="s">
        <v>247</v>
      </c>
      <c r="E5766" s="42" t="s">
        <v>5</v>
      </c>
      <c r="F5766" s="42" t="s">
        <v>10</v>
      </c>
      <c r="G5766" s="43">
        <v>2</v>
      </c>
      <c r="H5766" s="193">
        <v>0.9</v>
      </c>
    </row>
    <row r="5767" spans="1:8" x14ac:dyDescent="0.25">
      <c r="A5767" s="25" t="str">
        <f t="shared" si="92"/>
        <v>Reg2005Salivary glands - C07-C08MaleNon-Māori</v>
      </c>
      <c r="B5767" s="42" t="s">
        <v>2</v>
      </c>
      <c r="C5767" s="43">
        <v>2005</v>
      </c>
      <c r="D5767" s="42" t="s">
        <v>247</v>
      </c>
      <c r="E5767" s="42" t="s">
        <v>5</v>
      </c>
      <c r="F5767" s="42" t="s">
        <v>11</v>
      </c>
      <c r="G5767" s="43">
        <v>12</v>
      </c>
      <c r="H5767" s="193">
        <v>0.5</v>
      </c>
    </row>
    <row r="5768" spans="1:8" x14ac:dyDescent="0.25">
      <c r="A5768" s="25" t="str">
        <f t="shared" si="92"/>
        <v>Reg2005Tonsils - C09AllSexAllEth</v>
      </c>
      <c r="B5768" s="42" t="s">
        <v>2</v>
      </c>
      <c r="C5768" s="43">
        <v>2005</v>
      </c>
      <c r="D5768" s="42" t="s">
        <v>248</v>
      </c>
      <c r="E5768" s="42" t="s">
        <v>3</v>
      </c>
      <c r="F5768" s="42" t="s">
        <v>12</v>
      </c>
      <c r="G5768" s="43">
        <v>30</v>
      </c>
      <c r="H5768" s="193">
        <v>0.6</v>
      </c>
    </row>
    <row r="5769" spans="1:8" x14ac:dyDescent="0.25">
      <c r="A5769" s="25" t="str">
        <f t="shared" si="92"/>
        <v>Reg2005Tonsils - C09AllSexMāori</v>
      </c>
      <c r="B5769" s="42" t="s">
        <v>2</v>
      </c>
      <c r="C5769" s="43">
        <v>2005</v>
      </c>
      <c r="D5769" s="42" t="s">
        <v>248</v>
      </c>
      <c r="E5769" s="42" t="s">
        <v>3</v>
      </c>
      <c r="F5769" s="42" t="s">
        <v>10</v>
      </c>
      <c r="G5769" s="43">
        <v>1</v>
      </c>
      <c r="H5769" s="193">
        <v>0.3</v>
      </c>
    </row>
    <row r="5770" spans="1:8" x14ac:dyDescent="0.25">
      <c r="A5770" s="25" t="str">
        <f t="shared" si="92"/>
        <v>Reg2005Tonsils - C09AllSexNon-Māori</v>
      </c>
      <c r="B5770" s="42" t="s">
        <v>2</v>
      </c>
      <c r="C5770" s="43">
        <v>2005</v>
      </c>
      <c r="D5770" s="42" t="s">
        <v>248</v>
      </c>
      <c r="E5770" s="42" t="s">
        <v>3</v>
      </c>
      <c r="F5770" s="42" t="s">
        <v>11</v>
      </c>
      <c r="G5770" s="43">
        <v>29</v>
      </c>
      <c r="H5770" s="193">
        <v>0.6</v>
      </c>
    </row>
    <row r="5771" spans="1:8" x14ac:dyDescent="0.25">
      <c r="A5771" s="25" t="str">
        <f t="shared" si="92"/>
        <v>Reg2005Tonsils - C09FemaleAllEth</v>
      </c>
      <c r="B5771" s="42" t="s">
        <v>2</v>
      </c>
      <c r="C5771" s="43">
        <v>2005</v>
      </c>
      <c r="D5771" s="42" t="s">
        <v>248</v>
      </c>
      <c r="E5771" s="42" t="s">
        <v>4</v>
      </c>
      <c r="F5771" s="42" t="s">
        <v>12</v>
      </c>
      <c r="G5771" s="43">
        <v>1</v>
      </c>
      <c r="H5771" s="193">
        <v>0</v>
      </c>
    </row>
    <row r="5772" spans="1:8" x14ac:dyDescent="0.25">
      <c r="A5772" s="25" t="str">
        <f t="shared" si="92"/>
        <v>Reg2005Tonsils - C09FemaleMāori</v>
      </c>
      <c r="B5772" s="42" t="s">
        <v>2</v>
      </c>
      <c r="C5772" s="43">
        <v>2005</v>
      </c>
      <c r="D5772" s="42" t="s">
        <v>248</v>
      </c>
      <c r="E5772" s="42" t="s">
        <v>4</v>
      </c>
      <c r="F5772" s="42" t="s">
        <v>10</v>
      </c>
      <c r="G5772" s="43">
        <v>0</v>
      </c>
      <c r="H5772" s="193">
        <v>0</v>
      </c>
    </row>
    <row r="5773" spans="1:8" x14ac:dyDescent="0.25">
      <c r="A5773" s="25" t="str">
        <f t="shared" si="92"/>
        <v>Reg2005Tonsils - C09FemaleNon-Māori</v>
      </c>
      <c r="B5773" s="42" t="s">
        <v>2</v>
      </c>
      <c r="C5773" s="43">
        <v>2005</v>
      </c>
      <c r="D5773" s="42" t="s">
        <v>248</v>
      </c>
      <c r="E5773" s="42" t="s">
        <v>4</v>
      </c>
      <c r="F5773" s="42" t="s">
        <v>11</v>
      </c>
      <c r="G5773" s="43">
        <v>1</v>
      </c>
      <c r="H5773" s="193">
        <v>0</v>
      </c>
    </row>
    <row r="5774" spans="1:8" x14ac:dyDescent="0.25">
      <c r="A5774" s="25" t="str">
        <f t="shared" si="92"/>
        <v>Reg2005Tonsils - C09MaleAllEth</v>
      </c>
      <c r="B5774" s="42" t="s">
        <v>2</v>
      </c>
      <c r="C5774" s="43">
        <v>2005</v>
      </c>
      <c r="D5774" s="42" t="s">
        <v>248</v>
      </c>
      <c r="E5774" s="42" t="s">
        <v>5</v>
      </c>
      <c r="F5774" s="42" t="s">
        <v>12</v>
      </c>
      <c r="G5774" s="43">
        <v>29</v>
      </c>
      <c r="H5774" s="193">
        <v>1.2</v>
      </c>
    </row>
    <row r="5775" spans="1:8" x14ac:dyDescent="0.25">
      <c r="A5775" s="25" t="str">
        <f t="shared" si="92"/>
        <v>Reg2005Tonsils - C09MaleMāori</v>
      </c>
      <c r="B5775" s="42" t="s">
        <v>2</v>
      </c>
      <c r="C5775" s="43">
        <v>2005</v>
      </c>
      <c r="D5775" s="42" t="s">
        <v>248</v>
      </c>
      <c r="E5775" s="42" t="s">
        <v>5</v>
      </c>
      <c r="F5775" s="42" t="s">
        <v>10</v>
      </c>
      <c r="G5775" s="43">
        <v>1</v>
      </c>
      <c r="H5775" s="193">
        <v>0.6</v>
      </c>
    </row>
    <row r="5776" spans="1:8" x14ac:dyDescent="0.25">
      <c r="A5776" s="25" t="str">
        <f t="shared" si="92"/>
        <v>Reg2005Tonsils - C09MaleNon-Māori</v>
      </c>
      <c r="B5776" s="42" t="s">
        <v>2</v>
      </c>
      <c r="C5776" s="43">
        <v>2005</v>
      </c>
      <c r="D5776" s="42" t="s">
        <v>248</v>
      </c>
      <c r="E5776" s="42" t="s">
        <v>5</v>
      </c>
      <c r="F5776" s="42" t="s">
        <v>11</v>
      </c>
      <c r="G5776" s="43">
        <v>28</v>
      </c>
      <c r="H5776" s="193">
        <v>1.2</v>
      </c>
    </row>
    <row r="5777" spans="1:8" x14ac:dyDescent="0.25">
      <c r="A5777" s="25" t="str">
        <f t="shared" si="92"/>
        <v>Reg2005Oropharynx - C10AllSexAllEth</v>
      </c>
      <c r="B5777" s="42" t="s">
        <v>2</v>
      </c>
      <c r="C5777" s="43">
        <v>2005</v>
      </c>
      <c r="D5777" s="42" t="s">
        <v>34</v>
      </c>
      <c r="E5777" s="42" t="s">
        <v>3</v>
      </c>
      <c r="F5777" s="42" t="s">
        <v>12</v>
      </c>
      <c r="G5777" s="43">
        <v>6</v>
      </c>
      <c r="H5777" s="193">
        <v>0.1</v>
      </c>
    </row>
    <row r="5778" spans="1:8" x14ac:dyDescent="0.25">
      <c r="A5778" s="25" t="str">
        <f t="shared" si="92"/>
        <v>Reg2005Oropharynx - C10AllSexMāori</v>
      </c>
      <c r="B5778" s="42" t="s">
        <v>2</v>
      </c>
      <c r="C5778" s="43">
        <v>2005</v>
      </c>
      <c r="D5778" s="42" t="s">
        <v>34</v>
      </c>
      <c r="E5778" s="42" t="s">
        <v>3</v>
      </c>
      <c r="F5778" s="42" t="s">
        <v>10</v>
      </c>
      <c r="G5778" s="43">
        <v>2</v>
      </c>
      <c r="H5778" s="193">
        <v>0.5</v>
      </c>
    </row>
    <row r="5779" spans="1:8" x14ac:dyDescent="0.25">
      <c r="A5779" s="25" t="str">
        <f t="shared" si="92"/>
        <v>Reg2005Oropharynx - C10AllSexNon-Māori</v>
      </c>
      <c r="B5779" s="42" t="s">
        <v>2</v>
      </c>
      <c r="C5779" s="43">
        <v>2005</v>
      </c>
      <c r="D5779" s="42" t="s">
        <v>34</v>
      </c>
      <c r="E5779" s="42" t="s">
        <v>3</v>
      </c>
      <c r="F5779" s="42" t="s">
        <v>11</v>
      </c>
      <c r="G5779" s="43">
        <v>4</v>
      </c>
      <c r="H5779" s="193">
        <v>0.1</v>
      </c>
    </row>
    <row r="5780" spans="1:8" x14ac:dyDescent="0.25">
      <c r="A5780" s="25" t="str">
        <f t="shared" si="92"/>
        <v>Reg2005Oropharynx - C10FemaleAllEth</v>
      </c>
      <c r="B5780" s="42" t="s">
        <v>2</v>
      </c>
      <c r="C5780" s="43">
        <v>2005</v>
      </c>
      <c r="D5780" s="42" t="s">
        <v>34</v>
      </c>
      <c r="E5780" s="42" t="s">
        <v>4</v>
      </c>
      <c r="F5780" s="42" t="s">
        <v>12</v>
      </c>
      <c r="G5780" s="43">
        <v>1</v>
      </c>
      <c r="H5780" s="193">
        <v>0</v>
      </c>
    </row>
    <row r="5781" spans="1:8" x14ac:dyDescent="0.25">
      <c r="A5781" s="25" t="str">
        <f t="shared" si="92"/>
        <v>Reg2005Oropharynx - C10FemaleMāori</v>
      </c>
      <c r="B5781" s="42" t="s">
        <v>2</v>
      </c>
      <c r="C5781" s="43">
        <v>2005</v>
      </c>
      <c r="D5781" s="42" t="s">
        <v>34</v>
      </c>
      <c r="E5781" s="42" t="s">
        <v>4</v>
      </c>
      <c r="F5781" s="42" t="s">
        <v>10</v>
      </c>
      <c r="G5781" s="43">
        <v>0</v>
      </c>
      <c r="H5781" s="193">
        <v>0</v>
      </c>
    </row>
    <row r="5782" spans="1:8" x14ac:dyDescent="0.25">
      <c r="A5782" s="25" t="str">
        <f t="shared" si="92"/>
        <v>Reg2005Oropharynx - C10FemaleNon-Māori</v>
      </c>
      <c r="B5782" s="42" t="s">
        <v>2</v>
      </c>
      <c r="C5782" s="43">
        <v>2005</v>
      </c>
      <c r="D5782" s="42" t="s">
        <v>34</v>
      </c>
      <c r="E5782" s="42" t="s">
        <v>4</v>
      </c>
      <c r="F5782" s="42" t="s">
        <v>11</v>
      </c>
      <c r="G5782" s="43">
        <v>1</v>
      </c>
      <c r="H5782" s="193">
        <v>0</v>
      </c>
    </row>
    <row r="5783" spans="1:8" x14ac:dyDescent="0.25">
      <c r="A5783" s="25" t="str">
        <f t="shared" si="92"/>
        <v>Reg2005Oropharynx - C10MaleAllEth</v>
      </c>
      <c r="B5783" s="42" t="s">
        <v>2</v>
      </c>
      <c r="C5783" s="43">
        <v>2005</v>
      </c>
      <c r="D5783" s="42" t="s">
        <v>34</v>
      </c>
      <c r="E5783" s="42" t="s">
        <v>5</v>
      </c>
      <c r="F5783" s="42" t="s">
        <v>12</v>
      </c>
      <c r="G5783" s="43">
        <v>5</v>
      </c>
      <c r="H5783" s="193">
        <v>0.2</v>
      </c>
    </row>
    <row r="5784" spans="1:8" x14ac:dyDescent="0.25">
      <c r="A5784" s="25" t="str">
        <f t="shared" si="92"/>
        <v>Reg2005Oropharynx - C10MaleMāori</v>
      </c>
      <c r="B5784" s="42" t="s">
        <v>2</v>
      </c>
      <c r="C5784" s="43">
        <v>2005</v>
      </c>
      <c r="D5784" s="42" t="s">
        <v>34</v>
      </c>
      <c r="E5784" s="42" t="s">
        <v>5</v>
      </c>
      <c r="F5784" s="42" t="s">
        <v>10</v>
      </c>
      <c r="G5784" s="43">
        <v>2</v>
      </c>
      <c r="H5784" s="193">
        <v>1</v>
      </c>
    </row>
    <row r="5785" spans="1:8" x14ac:dyDescent="0.25">
      <c r="A5785" s="25" t="str">
        <f t="shared" si="92"/>
        <v>Reg2005Oropharynx - C10MaleNon-Māori</v>
      </c>
      <c r="B5785" s="42" t="s">
        <v>2</v>
      </c>
      <c r="C5785" s="43">
        <v>2005</v>
      </c>
      <c r="D5785" s="42" t="s">
        <v>34</v>
      </c>
      <c r="E5785" s="42" t="s">
        <v>5</v>
      </c>
      <c r="F5785" s="42" t="s">
        <v>11</v>
      </c>
      <c r="G5785" s="43">
        <v>3</v>
      </c>
      <c r="H5785" s="193">
        <v>0.1</v>
      </c>
    </row>
    <row r="5786" spans="1:8" x14ac:dyDescent="0.25">
      <c r="A5786" s="25" t="str">
        <f t="shared" si="92"/>
        <v>Reg2005Nasopharynx - C11AllSexAllEth</v>
      </c>
      <c r="B5786" s="42" t="s">
        <v>2</v>
      </c>
      <c r="C5786" s="43">
        <v>2005</v>
      </c>
      <c r="D5786" s="42" t="s">
        <v>32</v>
      </c>
      <c r="E5786" s="42" t="s">
        <v>3</v>
      </c>
      <c r="F5786" s="42" t="s">
        <v>12</v>
      </c>
      <c r="G5786" s="43">
        <v>29</v>
      </c>
      <c r="H5786" s="193">
        <v>0.6</v>
      </c>
    </row>
    <row r="5787" spans="1:8" x14ac:dyDescent="0.25">
      <c r="A5787" s="25" t="str">
        <f t="shared" si="92"/>
        <v>Reg2005Nasopharynx - C11AllSexMāori</v>
      </c>
      <c r="B5787" s="42" t="s">
        <v>2</v>
      </c>
      <c r="C5787" s="43">
        <v>2005</v>
      </c>
      <c r="D5787" s="42" t="s">
        <v>32</v>
      </c>
      <c r="E5787" s="42" t="s">
        <v>3</v>
      </c>
      <c r="F5787" s="42" t="s">
        <v>10</v>
      </c>
      <c r="G5787" s="43">
        <v>8</v>
      </c>
      <c r="H5787" s="193">
        <v>1.8</v>
      </c>
    </row>
    <row r="5788" spans="1:8" x14ac:dyDescent="0.25">
      <c r="A5788" s="25" t="str">
        <f t="shared" si="92"/>
        <v>Reg2005Nasopharynx - C11AllSexNon-Māori</v>
      </c>
      <c r="B5788" s="42" t="s">
        <v>2</v>
      </c>
      <c r="C5788" s="43">
        <v>2005</v>
      </c>
      <c r="D5788" s="42" t="s">
        <v>32</v>
      </c>
      <c r="E5788" s="42" t="s">
        <v>3</v>
      </c>
      <c r="F5788" s="42" t="s">
        <v>11</v>
      </c>
      <c r="G5788" s="43">
        <v>21</v>
      </c>
      <c r="H5788" s="193">
        <v>0.5</v>
      </c>
    </row>
    <row r="5789" spans="1:8" x14ac:dyDescent="0.25">
      <c r="A5789" s="25" t="str">
        <f t="shared" si="92"/>
        <v>Reg2005Nasopharynx - C11FemaleAllEth</v>
      </c>
      <c r="B5789" s="42" t="s">
        <v>2</v>
      </c>
      <c r="C5789" s="43">
        <v>2005</v>
      </c>
      <c r="D5789" s="42" t="s">
        <v>32</v>
      </c>
      <c r="E5789" s="42" t="s">
        <v>4</v>
      </c>
      <c r="F5789" s="42" t="s">
        <v>12</v>
      </c>
      <c r="G5789" s="43">
        <v>5</v>
      </c>
      <c r="H5789" s="193">
        <v>0.2</v>
      </c>
    </row>
    <row r="5790" spans="1:8" x14ac:dyDescent="0.25">
      <c r="A5790" s="25" t="str">
        <f t="shared" si="92"/>
        <v>Reg2005Nasopharynx - C11FemaleMāori</v>
      </c>
      <c r="B5790" s="42" t="s">
        <v>2</v>
      </c>
      <c r="C5790" s="43">
        <v>2005</v>
      </c>
      <c r="D5790" s="42" t="s">
        <v>32</v>
      </c>
      <c r="E5790" s="42" t="s">
        <v>4</v>
      </c>
      <c r="F5790" s="42" t="s">
        <v>10</v>
      </c>
      <c r="G5790" s="43">
        <v>0</v>
      </c>
      <c r="H5790" s="193">
        <v>0</v>
      </c>
    </row>
    <row r="5791" spans="1:8" x14ac:dyDescent="0.25">
      <c r="A5791" s="25" t="str">
        <f t="shared" si="92"/>
        <v>Reg2005Nasopharynx - C11FemaleNon-Māori</v>
      </c>
      <c r="B5791" s="42" t="s">
        <v>2</v>
      </c>
      <c r="C5791" s="43">
        <v>2005</v>
      </c>
      <c r="D5791" s="42" t="s">
        <v>32</v>
      </c>
      <c r="E5791" s="42" t="s">
        <v>4</v>
      </c>
      <c r="F5791" s="42" t="s">
        <v>11</v>
      </c>
      <c r="G5791" s="43">
        <v>5</v>
      </c>
      <c r="H5791" s="193">
        <v>0.2</v>
      </c>
    </row>
    <row r="5792" spans="1:8" x14ac:dyDescent="0.25">
      <c r="A5792" s="25" t="str">
        <f t="shared" si="92"/>
        <v>Reg2005Nasopharynx - C11MaleAllEth</v>
      </c>
      <c r="B5792" s="42" t="s">
        <v>2</v>
      </c>
      <c r="C5792" s="43">
        <v>2005</v>
      </c>
      <c r="D5792" s="42" t="s">
        <v>32</v>
      </c>
      <c r="E5792" s="42" t="s">
        <v>5</v>
      </c>
      <c r="F5792" s="42" t="s">
        <v>12</v>
      </c>
      <c r="G5792" s="43">
        <v>24</v>
      </c>
      <c r="H5792" s="193">
        <v>1.1000000000000001</v>
      </c>
    </row>
    <row r="5793" spans="1:8" x14ac:dyDescent="0.25">
      <c r="A5793" s="25" t="str">
        <f t="shared" si="92"/>
        <v>Reg2005Nasopharynx - C11MaleMāori</v>
      </c>
      <c r="B5793" s="42" t="s">
        <v>2</v>
      </c>
      <c r="C5793" s="43">
        <v>2005</v>
      </c>
      <c r="D5793" s="42" t="s">
        <v>32</v>
      </c>
      <c r="E5793" s="42" t="s">
        <v>5</v>
      </c>
      <c r="F5793" s="42" t="s">
        <v>10</v>
      </c>
      <c r="G5793" s="43">
        <v>8</v>
      </c>
      <c r="H5793" s="193">
        <v>3.8</v>
      </c>
    </row>
    <row r="5794" spans="1:8" x14ac:dyDescent="0.25">
      <c r="A5794" s="25" t="str">
        <f t="shared" si="92"/>
        <v>Reg2005Nasopharynx - C11MaleNon-Māori</v>
      </c>
      <c r="B5794" s="42" t="s">
        <v>2</v>
      </c>
      <c r="C5794" s="43">
        <v>2005</v>
      </c>
      <c r="D5794" s="42" t="s">
        <v>32</v>
      </c>
      <c r="E5794" s="42" t="s">
        <v>5</v>
      </c>
      <c r="F5794" s="42" t="s">
        <v>11</v>
      </c>
      <c r="G5794" s="43">
        <v>16</v>
      </c>
      <c r="H5794" s="193">
        <v>0.8</v>
      </c>
    </row>
    <row r="5795" spans="1:8" x14ac:dyDescent="0.25">
      <c r="A5795" s="25" t="str">
        <f t="shared" si="92"/>
        <v>Reg2005Pyriform sinus - C12AllSexAllEth</v>
      </c>
      <c r="B5795" s="42" t="s">
        <v>2</v>
      </c>
      <c r="C5795" s="43">
        <v>2005</v>
      </c>
      <c r="D5795" s="42" t="s">
        <v>249</v>
      </c>
      <c r="E5795" s="42" t="s">
        <v>3</v>
      </c>
      <c r="F5795" s="42" t="s">
        <v>12</v>
      </c>
      <c r="G5795" s="43">
        <v>8</v>
      </c>
      <c r="H5795" s="193">
        <v>0.1</v>
      </c>
    </row>
    <row r="5796" spans="1:8" x14ac:dyDescent="0.25">
      <c r="A5796" s="25" t="str">
        <f t="shared" si="92"/>
        <v>Reg2005Pyriform sinus - C12AllSexMāori</v>
      </c>
      <c r="B5796" s="42" t="s">
        <v>2</v>
      </c>
      <c r="C5796" s="43">
        <v>2005</v>
      </c>
      <c r="D5796" s="42" t="s">
        <v>249</v>
      </c>
      <c r="E5796" s="42" t="s">
        <v>3</v>
      </c>
      <c r="F5796" s="42" t="s">
        <v>10</v>
      </c>
      <c r="G5796" s="43">
        <v>1</v>
      </c>
      <c r="H5796" s="193">
        <v>0.3</v>
      </c>
    </row>
    <row r="5797" spans="1:8" x14ac:dyDescent="0.25">
      <c r="A5797" s="25" t="str">
        <f t="shared" si="92"/>
        <v>Reg2005Pyriform sinus - C12AllSexNon-Māori</v>
      </c>
      <c r="B5797" s="42" t="s">
        <v>2</v>
      </c>
      <c r="C5797" s="43">
        <v>2005</v>
      </c>
      <c r="D5797" s="42" t="s">
        <v>249</v>
      </c>
      <c r="E5797" s="42" t="s">
        <v>3</v>
      </c>
      <c r="F5797" s="42" t="s">
        <v>11</v>
      </c>
      <c r="G5797" s="43">
        <v>7</v>
      </c>
      <c r="H5797" s="193">
        <v>0.1</v>
      </c>
    </row>
    <row r="5798" spans="1:8" x14ac:dyDescent="0.25">
      <c r="A5798" s="25" t="str">
        <f t="shared" si="92"/>
        <v>Reg2005Pyriform sinus - C12FemaleAllEth</v>
      </c>
      <c r="B5798" s="42" t="s">
        <v>2</v>
      </c>
      <c r="C5798" s="43">
        <v>2005</v>
      </c>
      <c r="D5798" s="42" t="s">
        <v>249</v>
      </c>
      <c r="E5798" s="42" t="s">
        <v>4</v>
      </c>
      <c r="F5798" s="42" t="s">
        <v>12</v>
      </c>
      <c r="G5798" s="43">
        <v>0</v>
      </c>
      <c r="H5798" s="193">
        <v>0</v>
      </c>
    </row>
    <row r="5799" spans="1:8" x14ac:dyDescent="0.25">
      <c r="A5799" s="25" t="str">
        <f t="shared" ref="A5799:A5862" si="93">B5799&amp;C5799&amp;D5799&amp;E5799&amp;F5799</f>
        <v>Reg2005Pyriform sinus - C12FemaleMāori</v>
      </c>
      <c r="B5799" s="42" t="s">
        <v>2</v>
      </c>
      <c r="C5799" s="43">
        <v>2005</v>
      </c>
      <c r="D5799" s="42" t="s">
        <v>249</v>
      </c>
      <c r="E5799" s="42" t="s">
        <v>4</v>
      </c>
      <c r="F5799" s="42" t="s">
        <v>10</v>
      </c>
      <c r="G5799" s="43">
        <v>0</v>
      </c>
      <c r="H5799" s="193">
        <v>0</v>
      </c>
    </row>
    <row r="5800" spans="1:8" x14ac:dyDescent="0.25">
      <c r="A5800" s="25" t="str">
        <f t="shared" si="93"/>
        <v>Reg2005Pyriform sinus - C12FemaleNon-Māori</v>
      </c>
      <c r="B5800" s="42" t="s">
        <v>2</v>
      </c>
      <c r="C5800" s="43">
        <v>2005</v>
      </c>
      <c r="D5800" s="42" t="s">
        <v>249</v>
      </c>
      <c r="E5800" s="42" t="s">
        <v>4</v>
      </c>
      <c r="F5800" s="42" t="s">
        <v>11</v>
      </c>
      <c r="G5800" s="43">
        <v>0</v>
      </c>
      <c r="H5800" s="193">
        <v>0</v>
      </c>
    </row>
    <row r="5801" spans="1:8" x14ac:dyDescent="0.25">
      <c r="A5801" s="25" t="str">
        <f t="shared" si="93"/>
        <v>Reg2005Pyriform sinus - C12MaleAllEth</v>
      </c>
      <c r="B5801" s="42" t="s">
        <v>2</v>
      </c>
      <c r="C5801" s="43">
        <v>2005</v>
      </c>
      <c r="D5801" s="42" t="s">
        <v>249</v>
      </c>
      <c r="E5801" s="42" t="s">
        <v>5</v>
      </c>
      <c r="F5801" s="42" t="s">
        <v>12</v>
      </c>
      <c r="G5801" s="43">
        <v>8</v>
      </c>
      <c r="H5801" s="193">
        <v>0.3</v>
      </c>
    </row>
    <row r="5802" spans="1:8" x14ac:dyDescent="0.25">
      <c r="A5802" s="25" t="str">
        <f t="shared" si="93"/>
        <v>Reg2005Pyriform sinus - C12MaleMāori</v>
      </c>
      <c r="B5802" s="42" t="s">
        <v>2</v>
      </c>
      <c r="C5802" s="43">
        <v>2005</v>
      </c>
      <c r="D5802" s="42" t="s">
        <v>249</v>
      </c>
      <c r="E5802" s="42" t="s">
        <v>5</v>
      </c>
      <c r="F5802" s="42" t="s">
        <v>10</v>
      </c>
      <c r="G5802" s="43">
        <v>1</v>
      </c>
      <c r="H5802" s="193">
        <v>0.6</v>
      </c>
    </row>
    <row r="5803" spans="1:8" x14ac:dyDescent="0.25">
      <c r="A5803" s="25" t="str">
        <f t="shared" si="93"/>
        <v>Reg2005Pyriform sinus - C12MaleNon-Māori</v>
      </c>
      <c r="B5803" s="42" t="s">
        <v>2</v>
      </c>
      <c r="C5803" s="43">
        <v>2005</v>
      </c>
      <c r="D5803" s="42" t="s">
        <v>249</v>
      </c>
      <c r="E5803" s="42" t="s">
        <v>5</v>
      </c>
      <c r="F5803" s="42" t="s">
        <v>11</v>
      </c>
      <c r="G5803" s="43">
        <v>7</v>
      </c>
      <c r="H5803" s="193">
        <v>0.3</v>
      </c>
    </row>
    <row r="5804" spans="1:8" x14ac:dyDescent="0.25">
      <c r="A5804" s="25" t="str">
        <f t="shared" si="93"/>
        <v>Reg2005Hypopharynx - C13AllSexAllEth</v>
      </c>
      <c r="B5804" s="42" t="s">
        <v>2</v>
      </c>
      <c r="C5804" s="43">
        <v>2005</v>
      </c>
      <c r="D5804" s="42" t="s">
        <v>24</v>
      </c>
      <c r="E5804" s="42" t="s">
        <v>3</v>
      </c>
      <c r="F5804" s="42" t="s">
        <v>12</v>
      </c>
      <c r="G5804" s="43">
        <v>11</v>
      </c>
      <c r="H5804" s="193">
        <v>0.2</v>
      </c>
    </row>
    <row r="5805" spans="1:8" x14ac:dyDescent="0.25">
      <c r="A5805" s="25" t="str">
        <f t="shared" si="93"/>
        <v>Reg2005Hypopharynx - C13AllSexMāori</v>
      </c>
      <c r="B5805" s="42" t="s">
        <v>2</v>
      </c>
      <c r="C5805" s="43">
        <v>2005</v>
      </c>
      <c r="D5805" s="42" t="s">
        <v>24</v>
      </c>
      <c r="E5805" s="42" t="s">
        <v>3</v>
      </c>
      <c r="F5805" s="42" t="s">
        <v>10</v>
      </c>
      <c r="G5805" s="43">
        <v>3</v>
      </c>
      <c r="H5805" s="193">
        <v>0.8</v>
      </c>
    </row>
    <row r="5806" spans="1:8" x14ac:dyDescent="0.25">
      <c r="A5806" s="25" t="str">
        <f t="shared" si="93"/>
        <v>Reg2005Hypopharynx - C13AllSexNon-Māori</v>
      </c>
      <c r="B5806" s="42" t="s">
        <v>2</v>
      </c>
      <c r="C5806" s="43">
        <v>2005</v>
      </c>
      <c r="D5806" s="42" t="s">
        <v>24</v>
      </c>
      <c r="E5806" s="42" t="s">
        <v>3</v>
      </c>
      <c r="F5806" s="42" t="s">
        <v>11</v>
      </c>
      <c r="G5806" s="43">
        <v>8</v>
      </c>
      <c r="H5806" s="193">
        <v>0.1</v>
      </c>
    </row>
    <row r="5807" spans="1:8" x14ac:dyDescent="0.25">
      <c r="A5807" s="25" t="str">
        <f t="shared" si="93"/>
        <v>Reg2005Hypopharynx - C13FemaleAllEth</v>
      </c>
      <c r="B5807" s="42" t="s">
        <v>2</v>
      </c>
      <c r="C5807" s="43">
        <v>2005</v>
      </c>
      <c r="D5807" s="42" t="s">
        <v>24</v>
      </c>
      <c r="E5807" s="42" t="s">
        <v>4</v>
      </c>
      <c r="F5807" s="42" t="s">
        <v>12</v>
      </c>
      <c r="G5807" s="43">
        <v>3</v>
      </c>
      <c r="H5807" s="193">
        <v>0.1</v>
      </c>
    </row>
    <row r="5808" spans="1:8" x14ac:dyDescent="0.25">
      <c r="A5808" s="25" t="str">
        <f t="shared" si="93"/>
        <v>Reg2005Hypopharynx - C13FemaleMāori</v>
      </c>
      <c r="B5808" s="42" t="s">
        <v>2</v>
      </c>
      <c r="C5808" s="43">
        <v>2005</v>
      </c>
      <c r="D5808" s="42" t="s">
        <v>24</v>
      </c>
      <c r="E5808" s="42" t="s">
        <v>4</v>
      </c>
      <c r="F5808" s="42" t="s">
        <v>10</v>
      </c>
      <c r="G5808" s="43">
        <v>0</v>
      </c>
      <c r="H5808" s="193">
        <v>0</v>
      </c>
    </row>
    <row r="5809" spans="1:8" x14ac:dyDescent="0.25">
      <c r="A5809" s="25" t="str">
        <f t="shared" si="93"/>
        <v>Reg2005Hypopharynx - C13FemaleNon-Māori</v>
      </c>
      <c r="B5809" s="42" t="s">
        <v>2</v>
      </c>
      <c r="C5809" s="43">
        <v>2005</v>
      </c>
      <c r="D5809" s="42" t="s">
        <v>24</v>
      </c>
      <c r="E5809" s="42" t="s">
        <v>4</v>
      </c>
      <c r="F5809" s="42" t="s">
        <v>11</v>
      </c>
      <c r="G5809" s="43">
        <v>3</v>
      </c>
      <c r="H5809" s="193">
        <v>0.1</v>
      </c>
    </row>
    <row r="5810" spans="1:8" x14ac:dyDescent="0.25">
      <c r="A5810" s="25" t="str">
        <f t="shared" si="93"/>
        <v>Reg2005Hypopharynx - C13MaleAllEth</v>
      </c>
      <c r="B5810" s="42" t="s">
        <v>2</v>
      </c>
      <c r="C5810" s="43">
        <v>2005</v>
      </c>
      <c r="D5810" s="42" t="s">
        <v>24</v>
      </c>
      <c r="E5810" s="42" t="s">
        <v>5</v>
      </c>
      <c r="F5810" s="42" t="s">
        <v>12</v>
      </c>
      <c r="G5810" s="43">
        <v>8</v>
      </c>
      <c r="H5810" s="193">
        <v>0.3</v>
      </c>
    </row>
    <row r="5811" spans="1:8" x14ac:dyDescent="0.25">
      <c r="A5811" s="25" t="str">
        <f t="shared" si="93"/>
        <v>Reg2005Hypopharynx - C13MaleMāori</v>
      </c>
      <c r="B5811" s="42" t="s">
        <v>2</v>
      </c>
      <c r="C5811" s="43">
        <v>2005</v>
      </c>
      <c r="D5811" s="42" t="s">
        <v>24</v>
      </c>
      <c r="E5811" s="42" t="s">
        <v>5</v>
      </c>
      <c r="F5811" s="42" t="s">
        <v>10</v>
      </c>
      <c r="G5811" s="43">
        <v>3</v>
      </c>
      <c r="H5811" s="193">
        <v>1.8</v>
      </c>
    </row>
    <row r="5812" spans="1:8" x14ac:dyDescent="0.25">
      <c r="A5812" s="25" t="str">
        <f t="shared" si="93"/>
        <v>Reg2005Hypopharynx - C13MaleNon-Māori</v>
      </c>
      <c r="B5812" s="42" t="s">
        <v>2</v>
      </c>
      <c r="C5812" s="43">
        <v>2005</v>
      </c>
      <c r="D5812" s="42" t="s">
        <v>24</v>
      </c>
      <c r="E5812" s="42" t="s">
        <v>5</v>
      </c>
      <c r="F5812" s="42" t="s">
        <v>11</v>
      </c>
      <c r="G5812" s="43">
        <v>5</v>
      </c>
      <c r="H5812" s="193">
        <v>0.2</v>
      </c>
    </row>
    <row r="5813" spans="1:8" x14ac:dyDescent="0.25">
      <c r="A5813" s="25" t="str">
        <f t="shared" si="93"/>
        <v>Reg2005Other lip, oral cavity and pharynx - C14AllSexAllEth</v>
      </c>
      <c r="B5813" s="42" t="s">
        <v>2</v>
      </c>
      <c r="C5813" s="43">
        <v>2005</v>
      </c>
      <c r="D5813" s="42" t="s">
        <v>250</v>
      </c>
      <c r="E5813" s="42" t="s">
        <v>3</v>
      </c>
      <c r="F5813" s="42" t="s">
        <v>12</v>
      </c>
      <c r="G5813" s="43">
        <v>7</v>
      </c>
      <c r="H5813" s="193">
        <v>0.1</v>
      </c>
    </row>
    <row r="5814" spans="1:8" x14ac:dyDescent="0.25">
      <c r="A5814" s="25" t="str">
        <f t="shared" si="93"/>
        <v>Reg2005Other lip, oral cavity and pharynx - C14AllSexMāori</v>
      </c>
      <c r="B5814" s="42" t="s">
        <v>2</v>
      </c>
      <c r="C5814" s="43">
        <v>2005</v>
      </c>
      <c r="D5814" s="42" t="s">
        <v>250</v>
      </c>
      <c r="E5814" s="42" t="s">
        <v>3</v>
      </c>
      <c r="F5814" s="42" t="s">
        <v>10</v>
      </c>
      <c r="G5814" s="43">
        <v>2</v>
      </c>
      <c r="H5814" s="193">
        <v>0.7</v>
      </c>
    </row>
    <row r="5815" spans="1:8" x14ac:dyDescent="0.25">
      <c r="A5815" s="25" t="str">
        <f t="shared" si="93"/>
        <v>Reg2005Other lip, oral cavity and pharynx - C14AllSexNon-Māori</v>
      </c>
      <c r="B5815" s="42" t="s">
        <v>2</v>
      </c>
      <c r="C5815" s="43">
        <v>2005</v>
      </c>
      <c r="D5815" s="42" t="s">
        <v>250</v>
      </c>
      <c r="E5815" s="42" t="s">
        <v>3</v>
      </c>
      <c r="F5815" s="42" t="s">
        <v>11</v>
      </c>
      <c r="G5815" s="43">
        <v>5</v>
      </c>
      <c r="H5815" s="193">
        <v>0.1</v>
      </c>
    </row>
    <row r="5816" spans="1:8" x14ac:dyDescent="0.25">
      <c r="A5816" s="25" t="str">
        <f t="shared" si="93"/>
        <v>Reg2005Other lip, oral cavity and pharynx - C14FemaleAllEth</v>
      </c>
      <c r="B5816" s="42" t="s">
        <v>2</v>
      </c>
      <c r="C5816" s="43">
        <v>2005</v>
      </c>
      <c r="D5816" s="42" t="s">
        <v>250</v>
      </c>
      <c r="E5816" s="42" t="s">
        <v>4</v>
      </c>
      <c r="F5816" s="42" t="s">
        <v>12</v>
      </c>
      <c r="G5816" s="43">
        <v>3</v>
      </c>
      <c r="H5816" s="193">
        <v>0.1</v>
      </c>
    </row>
    <row r="5817" spans="1:8" x14ac:dyDescent="0.25">
      <c r="A5817" s="25" t="str">
        <f t="shared" si="93"/>
        <v>Reg2005Other lip, oral cavity and pharynx - C14FemaleMāori</v>
      </c>
      <c r="B5817" s="42" t="s">
        <v>2</v>
      </c>
      <c r="C5817" s="43">
        <v>2005</v>
      </c>
      <c r="D5817" s="42" t="s">
        <v>250</v>
      </c>
      <c r="E5817" s="42" t="s">
        <v>4</v>
      </c>
      <c r="F5817" s="42" t="s">
        <v>10</v>
      </c>
      <c r="G5817" s="43">
        <v>1</v>
      </c>
      <c r="H5817" s="193">
        <v>0.5</v>
      </c>
    </row>
    <row r="5818" spans="1:8" x14ac:dyDescent="0.25">
      <c r="A5818" s="25" t="str">
        <f t="shared" si="93"/>
        <v>Reg2005Other lip, oral cavity and pharynx - C14FemaleNon-Māori</v>
      </c>
      <c r="B5818" s="42" t="s">
        <v>2</v>
      </c>
      <c r="C5818" s="43">
        <v>2005</v>
      </c>
      <c r="D5818" s="42" t="s">
        <v>250</v>
      </c>
      <c r="E5818" s="42" t="s">
        <v>4</v>
      </c>
      <c r="F5818" s="42" t="s">
        <v>11</v>
      </c>
      <c r="G5818" s="43">
        <v>2</v>
      </c>
      <c r="H5818" s="193">
        <v>0.1</v>
      </c>
    </row>
    <row r="5819" spans="1:8" x14ac:dyDescent="0.25">
      <c r="A5819" s="25" t="str">
        <f t="shared" si="93"/>
        <v>Reg2005Other lip, oral cavity and pharynx - C14MaleAllEth</v>
      </c>
      <c r="B5819" s="42" t="s">
        <v>2</v>
      </c>
      <c r="C5819" s="43">
        <v>2005</v>
      </c>
      <c r="D5819" s="42" t="s">
        <v>250</v>
      </c>
      <c r="E5819" s="42" t="s">
        <v>5</v>
      </c>
      <c r="F5819" s="42" t="s">
        <v>12</v>
      </c>
      <c r="G5819" s="43">
        <v>4</v>
      </c>
      <c r="H5819" s="193">
        <v>0.2</v>
      </c>
    </row>
    <row r="5820" spans="1:8" x14ac:dyDescent="0.25">
      <c r="A5820" s="25" t="str">
        <f t="shared" si="93"/>
        <v>Reg2005Other lip, oral cavity and pharynx - C14MaleMāori</v>
      </c>
      <c r="B5820" s="42" t="s">
        <v>2</v>
      </c>
      <c r="C5820" s="43">
        <v>2005</v>
      </c>
      <c r="D5820" s="42" t="s">
        <v>250</v>
      </c>
      <c r="E5820" s="42" t="s">
        <v>5</v>
      </c>
      <c r="F5820" s="42" t="s">
        <v>10</v>
      </c>
      <c r="G5820" s="43">
        <v>1</v>
      </c>
      <c r="H5820" s="193">
        <v>0.9</v>
      </c>
    </row>
    <row r="5821" spans="1:8" x14ac:dyDescent="0.25">
      <c r="A5821" s="25" t="str">
        <f t="shared" si="93"/>
        <v>Reg2005Other lip, oral cavity and pharynx - C14MaleNon-Māori</v>
      </c>
      <c r="B5821" s="42" t="s">
        <v>2</v>
      </c>
      <c r="C5821" s="43">
        <v>2005</v>
      </c>
      <c r="D5821" s="42" t="s">
        <v>250</v>
      </c>
      <c r="E5821" s="42" t="s">
        <v>5</v>
      </c>
      <c r="F5821" s="42" t="s">
        <v>11</v>
      </c>
      <c r="G5821" s="43">
        <v>3</v>
      </c>
      <c r="H5821" s="193">
        <v>0.1</v>
      </c>
    </row>
    <row r="5822" spans="1:8" x14ac:dyDescent="0.25">
      <c r="A5822" s="25" t="str">
        <f t="shared" si="93"/>
        <v>Reg2005Digestive organs - C15-C26AllSexAllEth</v>
      </c>
      <c r="B5822" s="42" t="s">
        <v>2</v>
      </c>
      <c r="C5822" s="43">
        <v>2005</v>
      </c>
      <c r="D5822" s="42" t="s">
        <v>251</v>
      </c>
      <c r="E5822" s="42" t="s">
        <v>3</v>
      </c>
      <c r="F5822" s="42" t="s">
        <v>12</v>
      </c>
      <c r="G5822" s="43">
        <v>4168</v>
      </c>
      <c r="H5822" s="193">
        <v>72</v>
      </c>
    </row>
    <row r="5823" spans="1:8" x14ac:dyDescent="0.25">
      <c r="A5823" s="25" t="str">
        <f t="shared" si="93"/>
        <v>Reg2005Digestive organs - C15-C26AllSexMāori</v>
      </c>
      <c r="B5823" s="42" t="s">
        <v>2</v>
      </c>
      <c r="C5823" s="43">
        <v>2005</v>
      </c>
      <c r="D5823" s="42" t="s">
        <v>251</v>
      </c>
      <c r="E5823" s="42" t="s">
        <v>3</v>
      </c>
      <c r="F5823" s="42" t="s">
        <v>10</v>
      </c>
      <c r="G5823" s="43">
        <v>307</v>
      </c>
      <c r="H5823" s="193">
        <v>86.9</v>
      </c>
    </row>
    <row r="5824" spans="1:8" x14ac:dyDescent="0.25">
      <c r="A5824" s="25" t="str">
        <f t="shared" si="93"/>
        <v>Reg2005Digestive organs - C15-C26AllSexNon-Māori</v>
      </c>
      <c r="B5824" s="42" t="s">
        <v>2</v>
      </c>
      <c r="C5824" s="43">
        <v>2005</v>
      </c>
      <c r="D5824" s="42" t="s">
        <v>251</v>
      </c>
      <c r="E5824" s="42" t="s">
        <v>3</v>
      </c>
      <c r="F5824" s="42" t="s">
        <v>11</v>
      </c>
      <c r="G5824" s="43">
        <v>3861</v>
      </c>
      <c r="H5824" s="193">
        <v>70.7</v>
      </c>
    </row>
    <row r="5825" spans="1:8" x14ac:dyDescent="0.25">
      <c r="A5825" s="25" t="str">
        <f t="shared" si="93"/>
        <v>Reg2005Digestive organs - C15-C26FemaleAllEth</v>
      </c>
      <c r="B5825" s="42" t="s">
        <v>2</v>
      </c>
      <c r="C5825" s="43">
        <v>2005</v>
      </c>
      <c r="D5825" s="42" t="s">
        <v>251</v>
      </c>
      <c r="E5825" s="42" t="s">
        <v>4</v>
      </c>
      <c r="F5825" s="42" t="s">
        <v>12</v>
      </c>
      <c r="G5825" s="43">
        <v>2020</v>
      </c>
      <c r="H5825" s="193">
        <v>63.1</v>
      </c>
    </row>
    <row r="5826" spans="1:8" x14ac:dyDescent="0.25">
      <c r="A5826" s="25" t="str">
        <f t="shared" si="93"/>
        <v>Reg2005Digestive organs - C15-C26FemaleMāori</v>
      </c>
      <c r="B5826" s="42" t="s">
        <v>2</v>
      </c>
      <c r="C5826" s="43">
        <v>2005</v>
      </c>
      <c r="D5826" s="42" t="s">
        <v>251</v>
      </c>
      <c r="E5826" s="42" t="s">
        <v>4</v>
      </c>
      <c r="F5826" s="42" t="s">
        <v>10</v>
      </c>
      <c r="G5826" s="43">
        <v>142</v>
      </c>
      <c r="H5826" s="193">
        <v>74.3</v>
      </c>
    </row>
    <row r="5827" spans="1:8" x14ac:dyDescent="0.25">
      <c r="A5827" s="25" t="str">
        <f t="shared" si="93"/>
        <v>Reg2005Digestive organs - C15-C26FemaleNon-Māori</v>
      </c>
      <c r="B5827" s="42" t="s">
        <v>2</v>
      </c>
      <c r="C5827" s="43">
        <v>2005</v>
      </c>
      <c r="D5827" s="42" t="s">
        <v>251</v>
      </c>
      <c r="E5827" s="42" t="s">
        <v>4</v>
      </c>
      <c r="F5827" s="42" t="s">
        <v>11</v>
      </c>
      <c r="G5827" s="43">
        <v>1878</v>
      </c>
      <c r="H5827" s="193">
        <v>62</v>
      </c>
    </row>
    <row r="5828" spans="1:8" x14ac:dyDescent="0.25">
      <c r="A5828" s="25" t="str">
        <f t="shared" si="93"/>
        <v>Reg2005Digestive organs - C15-C26MaleAllEth</v>
      </c>
      <c r="B5828" s="42" t="s">
        <v>2</v>
      </c>
      <c r="C5828" s="43">
        <v>2005</v>
      </c>
      <c r="D5828" s="42" t="s">
        <v>251</v>
      </c>
      <c r="E5828" s="42" t="s">
        <v>5</v>
      </c>
      <c r="F5828" s="42" t="s">
        <v>12</v>
      </c>
      <c r="G5828" s="43">
        <v>2148</v>
      </c>
      <c r="H5828" s="193">
        <v>82</v>
      </c>
    </row>
    <row r="5829" spans="1:8" x14ac:dyDescent="0.25">
      <c r="A5829" s="25" t="str">
        <f t="shared" si="93"/>
        <v>Reg2005Digestive organs - C15-C26MaleMāori</v>
      </c>
      <c r="B5829" s="42" t="s">
        <v>2</v>
      </c>
      <c r="C5829" s="43">
        <v>2005</v>
      </c>
      <c r="D5829" s="42" t="s">
        <v>251</v>
      </c>
      <c r="E5829" s="42" t="s">
        <v>5</v>
      </c>
      <c r="F5829" s="42" t="s">
        <v>10</v>
      </c>
      <c r="G5829" s="43">
        <v>165</v>
      </c>
      <c r="H5829" s="193">
        <v>99.2</v>
      </c>
    </row>
    <row r="5830" spans="1:8" x14ac:dyDescent="0.25">
      <c r="A5830" s="25" t="str">
        <f t="shared" si="93"/>
        <v>Reg2005Digestive organs - C15-C26MaleNon-Māori</v>
      </c>
      <c r="B5830" s="42" t="s">
        <v>2</v>
      </c>
      <c r="C5830" s="43">
        <v>2005</v>
      </c>
      <c r="D5830" s="42" t="s">
        <v>251</v>
      </c>
      <c r="E5830" s="42" t="s">
        <v>5</v>
      </c>
      <c r="F5830" s="42" t="s">
        <v>11</v>
      </c>
      <c r="G5830" s="43">
        <v>1983</v>
      </c>
      <c r="H5830" s="193">
        <v>80.5</v>
      </c>
    </row>
    <row r="5831" spans="1:8" x14ac:dyDescent="0.25">
      <c r="A5831" s="25" t="str">
        <f t="shared" si="93"/>
        <v>Reg2005Oesophagus - C15AllSexAllEth</v>
      </c>
      <c r="B5831" s="42" t="s">
        <v>2</v>
      </c>
      <c r="C5831" s="43">
        <v>2005</v>
      </c>
      <c r="D5831" s="42" t="s">
        <v>33</v>
      </c>
      <c r="E5831" s="42" t="s">
        <v>3</v>
      </c>
      <c r="F5831" s="42" t="s">
        <v>12</v>
      </c>
      <c r="G5831" s="43">
        <v>221</v>
      </c>
      <c r="H5831" s="193">
        <v>3.7</v>
      </c>
    </row>
    <row r="5832" spans="1:8" x14ac:dyDescent="0.25">
      <c r="A5832" s="25" t="str">
        <f t="shared" si="93"/>
        <v>Reg2005Oesophagus - C15AllSexMāori</v>
      </c>
      <c r="B5832" s="42" t="s">
        <v>2</v>
      </c>
      <c r="C5832" s="43">
        <v>2005</v>
      </c>
      <c r="D5832" s="42" t="s">
        <v>33</v>
      </c>
      <c r="E5832" s="42" t="s">
        <v>3</v>
      </c>
      <c r="F5832" s="42" t="s">
        <v>10</v>
      </c>
      <c r="G5832" s="43">
        <v>21</v>
      </c>
      <c r="H5832" s="193">
        <v>6.3</v>
      </c>
    </row>
    <row r="5833" spans="1:8" x14ac:dyDescent="0.25">
      <c r="A5833" s="25" t="str">
        <f t="shared" si="93"/>
        <v>Reg2005Oesophagus - C15AllSexNon-Māori</v>
      </c>
      <c r="B5833" s="42" t="s">
        <v>2</v>
      </c>
      <c r="C5833" s="43">
        <v>2005</v>
      </c>
      <c r="D5833" s="42" t="s">
        <v>33</v>
      </c>
      <c r="E5833" s="42" t="s">
        <v>3</v>
      </c>
      <c r="F5833" s="42" t="s">
        <v>11</v>
      </c>
      <c r="G5833" s="43">
        <v>200</v>
      </c>
      <c r="H5833" s="193">
        <v>3.6</v>
      </c>
    </row>
    <row r="5834" spans="1:8" x14ac:dyDescent="0.25">
      <c r="A5834" s="25" t="str">
        <f t="shared" si="93"/>
        <v>Reg2005Oesophagus - C15FemaleAllEth</v>
      </c>
      <c r="B5834" s="42" t="s">
        <v>2</v>
      </c>
      <c r="C5834" s="43">
        <v>2005</v>
      </c>
      <c r="D5834" s="42" t="s">
        <v>33</v>
      </c>
      <c r="E5834" s="42" t="s">
        <v>4</v>
      </c>
      <c r="F5834" s="42" t="s">
        <v>12</v>
      </c>
      <c r="G5834" s="43">
        <v>72</v>
      </c>
      <c r="H5834" s="193">
        <v>2.1</v>
      </c>
    </row>
    <row r="5835" spans="1:8" x14ac:dyDescent="0.25">
      <c r="A5835" s="25" t="str">
        <f t="shared" si="93"/>
        <v>Reg2005Oesophagus - C15FemaleMāori</v>
      </c>
      <c r="B5835" s="42" t="s">
        <v>2</v>
      </c>
      <c r="C5835" s="43">
        <v>2005</v>
      </c>
      <c r="D5835" s="42" t="s">
        <v>33</v>
      </c>
      <c r="E5835" s="42" t="s">
        <v>4</v>
      </c>
      <c r="F5835" s="42" t="s">
        <v>10</v>
      </c>
      <c r="G5835" s="43">
        <v>4</v>
      </c>
      <c r="H5835" s="193">
        <v>2.6</v>
      </c>
    </row>
    <row r="5836" spans="1:8" x14ac:dyDescent="0.25">
      <c r="A5836" s="25" t="str">
        <f t="shared" si="93"/>
        <v>Reg2005Oesophagus - C15FemaleNon-Māori</v>
      </c>
      <c r="B5836" s="42" t="s">
        <v>2</v>
      </c>
      <c r="C5836" s="43">
        <v>2005</v>
      </c>
      <c r="D5836" s="42" t="s">
        <v>33</v>
      </c>
      <c r="E5836" s="42" t="s">
        <v>4</v>
      </c>
      <c r="F5836" s="42" t="s">
        <v>11</v>
      </c>
      <c r="G5836" s="43">
        <v>68</v>
      </c>
      <c r="H5836" s="193">
        <v>2</v>
      </c>
    </row>
    <row r="5837" spans="1:8" x14ac:dyDescent="0.25">
      <c r="A5837" s="25" t="str">
        <f t="shared" si="93"/>
        <v>Reg2005Oesophagus - C15MaleAllEth</v>
      </c>
      <c r="B5837" s="42" t="s">
        <v>2</v>
      </c>
      <c r="C5837" s="43">
        <v>2005</v>
      </c>
      <c r="D5837" s="42" t="s">
        <v>33</v>
      </c>
      <c r="E5837" s="42" t="s">
        <v>5</v>
      </c>
      <c r="F5837" s="42" t="s">
        <v>12</v>
      </c>
      <c r="G5837" s="43">
        <v>149</v>
      </c>
      <c r="H5837" s="193">
        <v>5.6</v>
      </c>
    </row>
    <row r="5838" spans="1:8" x14ac:dyDescent="0.25">
      <c r="A5838" s="25" t="str">
        <f t="shared" si="93"/>
        <v>Reg2005Oesophagus - C15MaleMāori</v>
      </c>
      <c r="B5838" s="42" t="s">
        <v>2</v>
      </c>
      <c r="C5838" s="43">
        <v>2005</v>
      </c>
      <c r="D5838" s="42" t="s">
        <v>33</v>
      </c>
      <c r="E5838" s="42" t="s">
        <v>5</v>
      </c>
      <c r="F5838" s="42" t="s">
        <v>10</v>
      </c>
      <c r="G5838" s="43">
        <v>17</v>
      </c>
      <c r="H5838" s="193">
        <v>10.3</v>
      </c>
    </row>
    <row r="5839" spans="1:8" x14ac:dyDescent="0.25">
      <c r="A5839" s="25" t="str">
        <f t="shared" si="93"/>
        <v>Reg2005Oesophagus - C15MaleNon-Māori</v>
      </c>
      <c r="B5839" s="42" t="s">
        <v>2</v>
      </c>
      <c r="C5839" s="43">
        <v>2005</v>
      </c>
      <c r="D5839" s="42" t="s">
        <v>33</v>
      </c>
      <c r="E5839" s="42" t="s">
        <v>5</v>
      </c>
      <c r="F5839" s="42" t="s">
        <v>11</v>
      </c>
      <c r="G5839" s="43">
        <v>132</v>
      </c>
      <c r="H5839" s="193">
        <v>5.3</v>
      </c>
    </row>
    <row r="5840" spans="1:8" x14ac:dyDescent="0.25">
      <c r="A5840" s="25" t="str">
        <f t="shared" si="93"/>
        <v>Reg2005Stomach - C16AllSexAllEth</v>
      </c>
      <c r="B5840" s="42" t="s">
        <v>2</v>
      </c>
      <c r="C5840" s="43">
        <v>2005</v>
      </c>
      <c r="D5840" s="42" t="s">
        <v>39</v>
      </c>
      <c r="E5840" s="42" t="s">
        <v>3</v>
      </c>
      <c r="F5840" s="42" t="s">
        <v>12</v>
      </c>
      <c r="G5840" s="43">
        <v>343</v>
      </c>
      <c r="H5840" s="193">
        <v>6</v>
      </c>
    </row>
    <row r="5841" spans="1:8" x14ac:dyDescent="0.25">
      <c r="A5841" s="25" t="str">
        <f t="shared" si="93"/>
        <v>Reg2005Stomach - C16AllSexMāori</v>
      </c>
      <c r="B5841" s="42" t="s">
        <v>2</v>
      </c>
      <c r="C5841" s="43">
        <v>2005</v>
      </c>
      <c r="D5841" s="42" t="s">
        <v>39</v>
      </c>
      <c r="E5841" s="42" t="s">
        <v>3</v>
      </c>
      <c r="F5841" s="42" t="s">
        <v>10</v>
      </c>
      <c r="G5841" s="43">
        <v>63</v>
      </c>
      <c r="H5841" s="193">
        <v>16.8</v>
      </c>
    </row>
    <row r="5842" spans="1:8" x14ac:dyDescent="0.25">
      <c r="A5842" s="25" t="str">
        <f t="shared" si="93"/>
        <v>Reg2005Stomach - C16AllSexNon-Māori</v>
      </c>
      <c r="B5842" s="42" t="s">
        <v>2</v>
      </c>
      <c r="C5842" s="43">
        <v>2005</v>
      </c>
      <c r="D5842" s="42" t="s">
        <v>39</v>
      </c>
      <c r="E5842" s="42" t="s">
        <v>3</v>
      </c>
      <c r="F5842" s="42" t="s">
        <v>11</v>
      </c>
      <c r="G5842" s="43">
        <v>280</v>
      </c>
      <c r="H5842" s="193">
        <v>5.0999999999999996</v>
      </c>
    </row>
    <row r="5843" spans="1:8" x14ac:dyDescent="0.25">
      <c r="A5843" s="25" t="str">
        <f t="shared" si="93"/>
        <v>Reg2005Stomach - C16FemaleAllEth</v>
      </c>
      <c r="B5843" s="42" t="s">
        <v>2</v>
      </c>
      <c r="C5843" s="43">
        <v>2005</v>
      </c>
      <c r="D5843" s="42" t="s">
        <v>39</v>
      </c>
      <c r="E5843" s="42" t="s">
        <v>4</v>
      </c>
      <c r="F5843" s="42" t="s">
        <v>12</v>
      </c>
      <c r="G5843" s="43">
        <v>140</v>
      </c>
      <c r="H5843" s="193">
        <v>4.4000000000000004</v>
      </c>
    </row>
    <row r="5844" spans="1:8" x14ac:dyDescent="0.25">
      <c r="A5844" s="25" t="str">
        <f t="shared" si="93"/>
        <v>Reg2005Stomach - C16FemaleMāori</v>
      </c>
      <c r="B5844" s="42" t="s">
        <v>2</v>
      </c>
      <c r="C5844" s="43">
        <v>2005</v>
      </c>
      <c r="D5844" s="42" t="s">
        <v>39</v>
      </c>
      <c r="E5844" s="42" t="s">
        <v>4</v>
      </c>
      <c r="F5844" s="42" t="s">
        <v>10</v>
      </c>
      <c r="G5844" s="43">
        <v>33</v>
      </c>
      <c r="H5844" s="193">
        <v>15.6</v>
      </c>
    </row>
    <row r="5845" spans="1:8" x14ac:dyDescent="0.25">
      <c r="A5845" s="25" t="str">
        <f t="shared" si="93"/>
        <v>Reg2005Stomach - C16FemaleNon-Māori</v>
      </c>
      <c r="B5845" s="42" t="s">
        <v>2</v>
      </c>
      <c r="C5845" s="43">
        <v>2005</v>
      </c>
      <c r="D5845" s="42" t="s">
        <v>39</v>
      </c>
      <c r="E5845" s="42" t="s">
        <v>4</v>
      </c>
      <c r="F5845" s="42" t="s">
        <v>11</v>
      </c>
      <c r="G5845" s="43">
        <v>107</v>
      </c>
      <c r="H5845" s="193">
        <v>3.4</v>
      </c>
    </row>
    <row r="5846" spans="1:8" x14ac:dyDescent="0.25">
      <c r="A5846" s="25" t="str">
        <f t="shared" si="93"/>
        <v>Reg2005Stomach - C16MaleAllEth</v>
      </c>
      <c r="B5846" s="42" t="s">
        <v>2</v>
      </c>
      <c r="C5846" s="43">
        <v>2005</v>
      </c>
      <c r="D5846" s="42" t="s">
        <v>39</v>
      </c>
      <c r="E5846" s="42" t="s">
        <v>5</v>
      </c>
      <c r="F5846" s="42" t="s">
        <v>12</v>
      </c>
      <c r="G5846" s="43">
        <v>203</v>
      </c>
      <c r="H5846" s="193">
        <v>7.9</v>
      </c>
    </row>
    <row r="5847" spans="1:8" x14ac:dyDescent="0.25">
      <c r="A5847" s="25" t="str">
        <f t="shared" si="93"/>
        <v>Reg2005Stomach - C16MaleMāori</v>
      </c>
      <c r="B5847" s="42" t="s">
        <v>2</v>
      </c>
      <c r="C5847" s="43">
        <v>2005</v>
      </c>
      <c r="D5847" s="42" t="s">
        <v>39</v>
      </c>
      <c r="E5847" s="42" t="s">
        <v>5</v>
      </c>
      <c r="F5847" s="42" t="s">
        <v>10</v>
      </c>
      <c r="G5847" s="43">
        <v>30</v>
      </c>
      <c r="H5847" s="193">
        <v>17.8</v>
      </c>
    </row>
    <row r="5848" spans="1:8" x14ac:dyDescent="0.25">
      <c r="A5848" s="25" t="str">
        <f t="shared" si="93"/>
        <v>Reg2005Stomach - C16MaleNon-Māori</v>
      </c>
      <c r="B5848" s="42" t="s">
        <v>2</v>
      </c>
      <c r="C5848" s="43">
        <v>2005</v>
      </c>
      <c r="D5848" s="42" t="s">
        <v>39</v>
      </c>
      <c r="E5848" s="42" t="s">
        <v>5</v>
      </c>
      <c r="F5848" s="42" t="s">
        <v>11</v>
      </c>
      <c r="G5848" s="43">
        <v>173</v>
      </c>
      <c r="H5848" s="193">
        <v>7.1</v>
      </c>
    </row>
    <row r="5849" spans="1:8" x14ac:dyDescent="0.25">
      <c r="A5849" s="25" t="str">
        <f t="shared" si="93"/>
        <v>Reg2005Small intestine - C17AllSexAllEth</v>
      </c>
      <c r="B5849" s="42" t="s">
        <v>2</v>
      </c>
      <c r="C5849" s="43">
        <v>2005</v>
      </c>
      <c r="D5849" s="42" t="s">
        <v>252</v>
      </c>
      <c r="E5849" s="42" t="s">
        <v>3</v>
      </c>
      <c r="F5849" s="42" t="s">
        <v>12</v>
      </c>
      <c r="G5849" s="43">
        <v>79</v>
      </c>
      <c r="H5849" s="193">
        <v>1.5</v>
      </c>
    </row>
    <row r="5850" spans="1:8" x14ac:dyDescent="0.25">
      <c r="A5850" s="25" t="str">
        <f t="shared" si="93"/>
        <v>Reg2005Small intestine - C17AllSexMāori</v>
      </c>
      <c r="B5850" s="42" t="s">
        <v>2</v>
      </c>
      <c r="C5850" s="43">
        <v>2005</v>
      </c>
      <c r="D5850" s="42" t="s">
        <v>252</v>
      </c>
      <c r="E5850" s="42" t="s">
        <v>3</v>
      </c>
      <c r="F5850" s="42" t="s">
        <v>10</v>
      </c>
      <c r="G5850" s="43">
        <v>9</v>
      </c>
      <c r="H5850" s="193">
        <v>2.1</v>
      </c>
    </row>
    <row r="5851" spans="1:8" x14ac:dyDescent="0.25">
      <c r="A5851" s="25" t="str">
        <f t="shared" si="93"/>
        <v>Reg2005Small intestine - C17AllSexNon-Māori</v>
      </c>
      <c r="B5851" s="42" t="s">
        <v>2</v>
      </c>
      <c r="C5851" s="43">
        <v>2005</v>
      </c>
      <c r="D5851" s="42" t="s">
        <v>252</v>
      </c>
      <c r="E5851" s="42" t="s">
        <v>3</v>
      </c>
      <c r="F5851" s="42" t="s">
        <v>11</v>
      </c>
      <c r="G5851" s="43">
        <v>70</v>
      </c>
      <c r="H5851" s="193">
        <v>1.4</v>
      </c>
    </row>
    <row r="5852" spans="1:8" x14ac:dyDescent="0.25">
      <c r="A5852" s="25" t="str">
        <f t="shared" si="93"/>
        <v>Reg2005Small intestine - C17FemaleAllEth</v>
      </c>
      <c r="B5852" s="42" t="s">
        <v>2</v>
      </c>
      <c r="C5852" s="43">
        <v>2005</v>
      </c>
      <c r="D5852" s="42" t="s">
        <v>252</v>
      </c>
      <c r="E5852" s="42" t="s">
        <v>4</v>
      </c>
      <c r="F5852" s="42" t="s">
        <v>12</v>
      </c>
      <c r="G5852" s="43">
        <v>32</v>
      </c>
      <c r="H5852" s="193">
        <v>1.1000000000000001</v>
      </c>
    </row>
    <row r="5853" spans="1:8" x14ac:dyDescent="0.25">
      <c r="A5853" s="25" t="str">
        <f t="shared" si="93"/>
        <v>Reg2005Small intestine - C17FemaleMāori</v>
      </c>
      <c r="B5853" s="42" t="s">
        <v>2</v>
      </c>
      <c r="C5853" s="43">
        <v>2005</v>
      </c>
      <c r="D5853" s="42" t="s">
        <v>252</v>
      </c>
      <c r="E5853" s="42" t="s">
        <v>4</v>
      </c>
      <c r="F5853" s="42" t="s">
        <v>10</v>
      </c>
      <c r="G5853" s="43">
        <v>6</v>
      </c>
      <c r="H5853" s="193">
        <v>2.7</v>
      </c>
    </row>
    <row r="5854" spans="1:8" x14ac:dyDescent="0.25">
      <c r="A5854" s="25" t="str">
        <f t="shared" si="93"/>
        <v>Reg2005Small intestine - C17FemaleNon-Māori</v>
      </c>
      <c r="B5854" s="42" t="s">
        <v>2</v>
      </c>
      <c r="C5854" s="43">
        <v>2005</v>
      </c>
      <c r="D5854" s="42" t="s">
        <v>252</v>
      </c>
      <c r="E5854" s="42" t="s">
        <v>4</v>
      </c>
      <c r="F5854" s="42" t="s">
        <v>11</v>
      </c>
      <c r="G5854" s="43">
        <v>26</v>
      </c>
      <c r="H5854" s="193">
        <v>0.9</v>
      </c>
    </row>
    <row r="5855" spans="1:8" x14ac:dyDescent="0.25">
      <c r="A5855" s="25" t="str">
        <f t="shared" si="93"/>
        <v>Reg2005Small intestine - C17MaleAllEth</v>
      </c>
      <c r="B5855" s="42" t="s">
        <v>2</v>
      </c>
      <c r="C5855" s="43">
        <v>2005</v>
      </c>
      <c r="D5855" s="42" t="s">
        <v>252</v>
      </c>
      <c r="E5855" s="42" t="s">
        <v>5</v>
      </c>
      <c r="F5855" s="42" t="s">
        <v>12</v>
      </c>
      <c r="G5855" s="43">
        <v>47</v>
      </c>
      <c r="H5855" s="193">
        <v>1.8</v>
      </c>
    </row>
    <row r="5856" spans="1:8" x14ac:dyDescent="0.25">
      <c r="A5856" s="25" t="str">
        <f t="shared" si="93"/>
        <v>Reg2005Small intestine - C17MaleMāori</v>
      </c>
      <c r="B5856" s="42" t="s">
        <v>2</v>
      </c>
      <c r="C5856" s="43">
        <v>2005</v>
      </c>
      <c r="D5856" s="42" t="s">
        <v>252</v>
      </c>
      <c r="E5856" s="42" t="s">
        <v>5</v>
      </c>
      <c r="F5856" s="42" t="s">
        <v>10</v>
      </c>
      <c r="G5856" s="43">
        <v>3</v>
      </c>
      <c r="H5856" s="193">
        <v>1.4</v>
      </c>
    </row>
    <row r="5857" spans="1:8" x14ac:dyDescent="0.25">
      <c r="A5857" s="25" t="str">
        <f t="shared" si="93"/>
        <v>Reg2005Small intestine - C17MaleNon-Māori</v>
      </c>
      <c r="B5857" s="42" t="s">
        <v>2</v>
      </c>
      <c r="C5857" s="43">
        <v>2005</v>
      </c>
      <c r="D5857" s="42" t="s">
        <v>252</v>
      </c>
      <c r="E5857" s="42" t="s">
        <v>5</v>
      </c>
      <c r="F5857" s="42" t="s">
        <v>11</v>
      </c>
      <c r="G5857" s="43">
        <v>44</v>
      </c>
      <c r="H5857" s="193">
        <v>1.8</v>
      </c>
    </row>
    <row r="5858" spans="1:8" x14ac:dyDescent="0.25">
      <c r="A5858" s="25" t="str">
        <f t="shared" si="93"/>
        <v>Reg2005Colorectal - C18-C21AllSexAllEth</v>
      </c>
      <c r="B5858" s="42" t="s">
        <v>2</v>
      </c>
      <c r="C5858" s="43">
        <v>2005</v>
      </c>
      <c r="D5858" s="42" t="s">
        <v>253</v>
      </c>
      <c r="E5858" s="42" t="s">
        <v>3</v>
      </c>
      <c r="F5858" s="42" t="s">
        <v>12</v>
      </c>
      <c r="G5858" s="43">
        <v>2726</v>
      </c>
      <c r="H5858" s="193">
        <v>47.2</v>
      </c>
    </row>
    <row r="5859" spans="1:8" x14ac:dyDescent="0.25">
      <c r="A5859" s="25" t="str">
        <f t="shared" si="93"/>
        <v>Reg2005Colorectal - C18-C21AllSexMāori</v>
      </c>
      <c r="B5859" s="42" t="s">
        <v>2</v>
      </c>
      <c r="C5859" s="43">
        <v>2005</v>
      </c>
      <c r="D5859" s="42" t="s">
        <v>253</v>
      </c>
      <c r="E5859" s="42" t="s">
        <v>3</v>
      </c>
      <c r="F5859" s="42" t="s">
        <v>10</v>
      </c>
      <c r="G5859" s="43">
        <v>118</v>
      </c>
      <c r="H5859" s="193">
        <v>33.700000000000003</v>
      </c>
    </row>
    <row r="5860" spans="1:8" x14ac:dyDescent="0.25">
      <c r="A5860" s="25" t="str">
        <f t="shared" si="93"/>
        <v>Reg2005Colorectal - C18-C21AllSexNon-Māori</v>
      </c>
      <c r="B5860" s="42" t="s">
        <v>2</v>
      </c>
      <c r="C5860" s="43">
        <v>2005</v>
      </c>
      <c r="D5860" s="42" t="s">
        <v>253</v>
      </c>
      <c r="E5860" s="42" t="s">
        <v>3</v>
      </c>
      <c r="F5860" s="42" t="s">
        <v>11</v>
      </c>
      <c r="G5860" s="43">
        <v>2608</v>
      </c>
      <c r="H5860" s="193">
        <v>48</v>
      </c>
    </row>
    <row r="5861" spans="1:8" x14ac:dyDescent="0.25">
      <c r="A5861" s="25" t="str">
        <f t="shared" si="93"/>
        <v>Reg2005Colorectal - C18-C21FemaleAllEth</v>
      </c>
      <c r="B5861" s="42" t="s">
        <v>2</v>
      </c>
      <c r="C5861" s="43">
        <v>2005</v>
      </c>
      <c r="D5861" s="42" t="s">
        <v>253</v>
      </c>
      <c r="E5861" s="42" t="s">
        <v>4</v>
      </c>
      <c r="F5861" s="42" t="s">
        <v>12</v>
      </c>
      <c r="G5861" s="43">
        <v>1393</v>
      </c>
      <c r="H5861" s="193">
        <v>43.9</v>
      </c>
    </row>
    <row r="5862" spans="1:8" x14ac:dyDescent="0.25">
      <c r="A5862" s="25" t="str">
        <f t="shared" si="93"/>
        <v>Reg2005Colorectal - C18-C21FemaleMāori</v>
      </c>
      <c r="B5862" s="42" t="s">
        <v>2</v>
      </c>
      <c r="C5862" s="43">
        <v>2005</v>
      </c>
      <c r="D5862" s="42" t="s">
        <v>253</v>
      </c>
      <c r="E5862" s="42" t="s">
        <v>4</v>
      </c>
      <c r="F5862" s="42" t="s">
        <v>10</v>
      </c>
      <c r="G5862" s="43">
        <v>54</v>
      </c>
      <c r="H5862" s="193">
        <v>28.1</v>
      </c>
    </row>
    <row r="5863" spans="1:8" x14ac:dyDescent="0.25">
      <c r="A5863" s="25" t="str">
        <f t="shared" ref="A5863:A5926" si="94">B5863&amp;C5863&amp;D5863&amp;E5863&amp;F5863</f>
        <v>Reg2005Colorectal - C18-C21FemaleNon-Māori</v>
      </c>
      <c r="B5863" s="42" t="s">
        <v>2</v>
      </c>
      <c r="C5863" s="43">
        <v>2005</v>
      </c>
      <c r="D5863" s="42" t="s">
        <v>253</v>
      </c>
      <c r="E5863" s="42" t="s">
        <v>4</v>
      </c>
      <c r="F5863" s="42" t="s">
        <v>11</v>
      </c>
      <c r="G5863" s="43">
        <v>1339</v>
      </c>
      <c r="H5863" s="193">
        <v>45</v>
      </c>
    </row>
    <row r="5864" spans="1:8" x14ac:dyDescent="0.25">
      <c r="A5864" s="25" t="str">
        <f t="shared" si="94"/>
        <v>Reg2005Colorectal - C18-C21MaleAllEth</v>
      </c>
      <c r="B5864" s="42" t="s">
        <v>2</v>
      </c>
      <c r="C5864" s="43">
        <v>2005</v>
      </c>
      <c r="D5864" s="42" t="s">
        <v>253</v>
      </c>
      <c r="E5864" s="42" t="s">
        <v>5</v>
      </c>
      <c r="F5864" s="42" t="s">
        <v>12</v>
      </c>
      <c r="G5864" s="43">
        <v>1333</v>
      </c>
      <c r="H5864" s="193">
        <v>50.8</v>
      </c>
    </row>
    <row r="5865" spans="1:8" x14ac:dyDescent="0.25">
      <c r="A5865" s="25" t="str">
        <f t="shared" si="94"/>
        <v>Reg2005Colorectal - C18-C21MaleMāori</v>
      </c>
      <c r="B5865" s="42" t="s">
        <v>2</v>
      </c>
      <c r="C5865" s="43">
        <v>2005</v>
      </c>
      <c r="D5865" s="42" t="s">
        <v>253</v>
      </c>
      <c r="E5865" s="42" t="s">
        <v>5</v>
      </c>
      <c r="F5865" s="42" t="s">
        <v>10</v>
      </c>
      <c r="G5865" s="43">
        <v>64</v>
      </c>
      <c r="H5865" s="193">
        <v>39.6</v>
      </c>
    </row>
    <row r="5866" spans="1:8" x14ac:dyDescent="0.25">
      <c r="A5866" s="25" t="str">
        <f t="shared" si="94"/>
        <v>Reg2005Colorectal - C18-C21MaleNon-Māori</v>
      </c>
      <c r="B5866" s="42" t="s">
        <v>2</v>
      </c>
      <c r="C5866" s="43">
        <v>2005</v>
      </c>
      <c r="D5866" s="42" t="s">
        <v>253</v>
      </c>
      <c r="E5866" s="42" t="s">
        <v>5</v>
      </c>
      <c r="F5866" s="42" t="s">
        <v>11</v>
      </c>
      <c r="G5866" s="43">
        <v>1269</v>
      </c>
      <c r="H5866" s="193">
        <v>51.4</v>
      </c>
    </row>
    <row r="5867" spans="1:8" x14ac:dyDescent="0.25">
      <c r="A5867" s="25" t="str">
        <f t="shared" si="94"/>
        <v>Reg2005Colon, rectum and rectosigmoid junction - C18-C20AllSexAllEth</v>
      </c>
      <c r="B5867" s="42" t="s">
        <v>2</v>
      </c>
      <c r="C5867" s="43">
        <v>2005</v>
      </c>
      <c r="D5867" s="42" t="s">
        <v>1567</v>
      </c>
      <c r="E5867" s="42" t="s">
        <v>3</v>
      </c>
      <c r="F5867" s="42" t="s">
        <v>12</v>
      </c>
      <c r="G5867" s="43">
        <v>2676</v>
      </c>
      <c r="H5867" s="193">
        <v>46.2</v>
      </c>
    </row>
    <row r="5868" spans="1:8" x14ac:dyDescent="0.25">
      <c r="A5868" s="25" t="str">
        <f t="shared" si="94"/>
        <v>Reg2005Colon, rectum and rectosigmoid junction - C18-C20AllSexMāori</v>
      </c>
      <c r="B5868" s="42" t="s">
        <v>2</v>
      </c>
      <c r="C5868" s="43">
        <v>2005</v>
      </c>
      <c r="D5868" s="42" t="s">
        <v>1567</v>
      </c>
      <c r="E5868" s="42" t="s">
        <v>3</v>
      </c>
      <c r="F5868" s="42" t="s">
        <v>10</v>
      </c>
      <c r="G5868" s="43">
        <v>114</v>
      </c>
      <c r="H5868" s="193">
        <v>32.700000000000003</v>
      </c>
    </row>
    <row r="5869" spans="1:8" x14ac:dyDescent="0.25">
      <c r="A5869" s="25" t="str">
        <f t="shared" si="94"/>
        <v>Reg2005Colon, rectum and rectosigmoid junction - C18-C20AllSexNon-Māori</v>
      </c>
      <c r="B5869" s="42" t="s">
        <v>2</v>
      </c>
      <c r="C5869" s="43">
        <v>2005</v>
      </c>
      <c r="D5869" s="42" t="s">
        <v>1567</v>
      </c>
      <c r="E5869" s="42" t="s">
        <v>3</v>
      </c>
      <c r="F5869" s="42" t="s">
        <v>11</v>
      </c>
      <c r="G5869" s="43">
        <v>2562</v>
      </c>
      <c r="H5869" s="193">
        <v>47.1</v>
      </c>
    </row>
    <row r="5870" spans="1:8" x14ac:dyDescent="0.25">
      <c r="A5870" s="25" t="str">
        <f t="shared" si="94"/>
        <v>Reg2005Colon, rectum and rectosigmoid junction - C18-C20FemaleAllEth</v>
      </c>
      <c r="B5870" s="42" t="s">
        <v>2</v>
      </c>
      <c r="C5870" s="43">
        <v>2005</v>
      </c>
      <c r="D5870" s="42" t="s">
        <v>1567</v>
      </c>
      <c r="E5870" s="42" t="s">
        <v>4</v>
      </c>
      <c r="F5870" s="42" t="s">
        <v>12</v>
      </c>
      <c r="G5870" s="43">
        <v>1353</v>
      </c>
      <c r="H5870" s="193">
        <v>42.5</v>
      </c>
    </row>
    <row r="5871" spans="1:8" x14ac:dyDescent="0.25">
      <c r="A5871" s="25" t="str">
        <f t="shared" si="94"/>
        <v>Reg2005Colon, rectum and rectosigmoid junction - C18-C20FemaleMāori</v>
      </c>
      <c r="B5871" s="42" t="s">
        <v>2</v>
      </c>
      <c r="C5871" s="43">
        <v>2005</v>
      </c>
      <c r="D5871" s="42" t="s">
        <v>1567</v>
      </c>
      <c r="E5871" s="42" t="s">
        <v>4</v>
      </c>
      <c r="F5871" s="42" t="s">
        <v>10</v>
      </c>
      <c r="G5871" s="43">
        <v>51</v>
      </c>
      <c r="H5871" s="193">
        <v>26.7</v>
      </c>
    </row>
    <row r="5872" spans="1:8" x14ac:dyDescent="0.25">
      <c r="A5872" s="25" t="str">
        <f t="shared" si="94"/>
        <v>Reg2005Colon, rectum and rectosigmoid junction - C18-C20FemaleNon-Māori</v>
      </c>
      <c r="B5872" s="42" t="s">
        <v>2</v>
      </c>
      <c r="C5872" s="43">
        <v>2005</v>
      </c>
      <c r="D5872" s="42" t="s">
        <v>1567</v>
      </c>
      <c r="E5872" s="42" t="s">
        <v>4</v>
      </c>
      <c r="F5872" s="42" t="s">
        <v>11</v>
      </c>
      <c r="G5872" s="43">
        <v>1302</v>
      </c>
      <c r="H5872" s="193">
        <v>43.5</v>
      </c>
    </row>
    <row r="5873" spans="1:8" x14ac:dyDescent="0.25">
      <c r="A5873" s="25" t="str">
        <f t="shared" si="94"/>
        <v>Reg2005Colon, rectum and rectosigmoid junction - C18-C20MaleAllEth</v>
      </c>
      <c r="B5873" s="42" t="s">
        <v>2</v>
      </c>
      <c r="C5873" s="43">
        <v>2005</v>
      </c>
      <c r="D5873" s="42" t="s">
        <v>1567</v>
      </c>
      <c r="E5873" s="42" t="s">
        <v>5</v>
      </c>
      <c r="F5873" s="42" t="s">
        <v>12</v>
      </c>
      <c r="G5873" s="43">
        <v>1323</v>
      </c>
      <c r="H5873" s="193">
        <v>50.4</v>
      </c>
    </row>
    <row r="5874" spans="1:8" x14ac:dyDescent="0.25">
      <c r="A5874" s="25" t="str">
        <f t="shared" si="94"/>
        <v>Reg2005Colon, rectum and rectosigmoid junction - C18-C20MaleMāori</v>
      </c>
      <c r="B5874" s="42" t="s">
        <v>2</v>
      </c>
      <c r="C5874" s="43">
        <v>2005</v>
      </c>
      <c r="D5874" s="42" t="s">
        <v>1567</v>
      </c>
      <c r="E5874" s="42" t="s">
        <v>5</v>
      </c>
      <c r="F5874" s="42" t="s">
        <v>10</v>
      </c>
      <c r="G5874" s="43">
        <v>63</v>
      </c>
      <c r="H5874" s="193">
        <v>39.1</v>
      </c>
    </row>
    <row r="5875" spans="1:8" x14ac:dyDescent="0.25">
      <c r="A5875" s="25" t="str">
        <f t="shared" si="94"/>
        <v>Reg2005Colon, rectum and rectosigmoid junction - C18-C20MaleNon-Māori</v>
      </c>
      <c r="B5875" s="42" t="s">
        <v>2</v>
      </c>
      <c r="C5875" s="43">
        <v>2005</v>
      </c>
      <c r="D5875" s="42" t="s">
        <v>1567</v>
      </c>
      <c r="E5875" s="42" t="s">
        <v>5</v>
      </c>
      <c r="F5875" s="42" t="s">
        <v>11</v>
      </c>
      <c r="G5875" s="43">
        <v>1260</v>
      </c>
      <c r="H5875" s="193">
        <v>51.1</v>
      </c>
    </row>
    <row r="5876" spans="1:8" x14ac:dyDescent="0.25">
      <c r="A5876" s="25" t="str">
        <f t="shared" si="94"/>
        <v>Reg2005Anus - C21AllSexAllEth</v>
      </c>
      <c r="B5876" s="42" t="s">
        <v>2</v>
      </c>
      <c r="C5876" s="43">
        <v>2005</v>
      </c>
      <c r="D5876" s="42" t="s">
        <v>18</v>
      </c>
      <c r="E5876" s="42" t="s">
        <v>3</v>
      </c>
      <c r="F5876" s="42" t="s">
        <v>12</v>
      </c>
      <c r="G5876" s="43">
        <v>50</v>
      </c>
      <c r="H5876" s="193">
        <v>0.9</v>
      </c>
    </row>
    <row r="5877" spans="1:8" x14ac:dyDescent="0.25">
      <c r="A5877" s="25" t="str">
        <f t="shared" si="94"/>
        <v>Reg2005Anus - C21AllSexMāori</v>
      </c>
      <c r="B5877" s="42" t="s">
        <v>2</v>
      </c>
      <c r="C5877" s="43">
        <v>2005</v>
      </c>
      <c r="D5877" s="42" t="s">
        <v>18</v>
      </c>
      <c r="E5877" s="42" t="s">
        <v>3</v>
      </c>
      <c r="F5877" s="42" t="s">
        <v>10</v>
      </c>
      <c r="G5877" s="43">
        <v>4</v>
      </c>
      <c r="H5877" s="193">
        <v>1.1000000000000001</v>
      </c>
    </row>
    <row r="5878" spans="1:8" x14ac:dyDescent="0.25">
      <c r="A5878" s="25" t="str">
        <f t="shared" si="94"/>
        <v>Reg2005Anus - C21AllSexNon-Māori</v>
      </c>
      <c r="B5878" s="42" t="s">
        <v>2</v>
      </c>
      <c r="C5878" s="43">
        <v>2005</v>
      </c>
      <c r="D5878" s="42" t="s">
        <v>18</v>
      </c>
      <c r="E5878" s="42" t="s">
        <v>3</v>
      </c>
      <c r="F5878" s="42" t="s">
        <v>11</v>
      </c>
      <c r="G5878" s="43">
        <v>46</v>
      </c>
      <c r="H5878" s="193">
        <v>0.9</v>
      </c>
    </row>
    <row r="5879" spans="1:8" x14ac:dyDescent="0.25">
      <c r="A5879" s="25" t="str">
        <f t="shared" si="94"/>
        <v>Reg2005Anus - C21FemaleAllEth</v>
      </c>
      <c r="B5879" s="42" t="s">
        <v>2</v>
      </c>
      <c r="C5879" s="43">
        <v>2005</v>
      </c>
      <c r="D5879" s="42" t="s">
        <v>18</v>
      </c>
      <c r="E5879" s="42" t="s">
        <v>4</v>
      </c>
      <c r="F5879" s="42" t="s">
        <v>12</v>
      </c>
      <c r="G5879" s="43">
        <v>40</v>
      </c>
      <c r="H5879" s="193">
        <v>1.4</v>
      </c>
    </row>
    <row r="5880" spans="1:8" x14ac:dyDescent="0.25">
      <c r="A5880" s="25" t="str">
        <f t="shared" si="94"/>
        <v>Reg2005Anus - C21FemaleMāori</v>
      </c>
      <c r="B5880" s="42" t="s">
        <v>2</v>
      </c>
      <c r="C5880" s="43">
        <v>2005</v>
      </c>
      <c r="D5880" s="42" t="s">
        <v>18</v>
      </c>
      <c r="E5880" s="42" t="s">
        <v>4</v>
      </c>
      <c r="F5880" s="42" t="s">
        <v>10</v>
      </c>
      <c r="G5880" s="43">
        <v>3</v>
      </c>
      <c r="H5880" s="193">
        <v>1.4</v>
      </c>
    </row>
    <row r="5881" spans="1:8" x14ac:dyDescent="0.25">
      <c r="A5881" s="25" t="str">
        <f t="shared" si="94"/>
        <v>Reg2005Anus - C21FemaleNon-Māori</v>
      </c>
      <c r="B5881" s="42" t="s">
        <v>2</v>
      </c>
      <c r="C5881" s="43">
        <v>2005</v>
      </c>
      <c r="D5881" s="42" t="s">
        <v>18</v>
      </c>
      <c r="E5881" s="42" t="s">
        <v>4</v>
      </c>
      <c r="F5881" s="42" t="s">
        <v>11</v>
      </c>
      <c r="G5881" s="43">
        <v>37</v>
      </c>
      <c r="H5881" s="193">
        <v>1.4</v>
      </c>
    </row>
    <row r="5882" spans="1:8" x14ac:dyDescent="0.25">
      <c r="A5882" s="25" t="str">
        <f t="shared" si="94"/>
        <v>Reg2005Anus - C21MaleAllEth</v>
      </c>
      <c r="B5882" s="42" t="s">
        <v>2</v>
      </c>
      <c r="C5882" s="43">
        <v>2005</v>
      </c>
      <c r="D5882" s="42" t="s">
        <v>18</v>
      </c>
      <c r="E5882" s="42" t="s">
        <v>5</v>
      </c>
      <c r="F5882" s="42" t="s">
        <v>12</v>
      </c>
      <c r="G5882" s="43">
        <v>10</v>
      </c>
      <c r="H5882" s="193">
        <v>0.4</v>
      </c>
    </row>
    <row r="5883" spans="1:8" x14ac:dyDescent="0.25">
      <c r="A5883" s="25" t="str">
        <f t="shared" si="94"/>
        <v>Reg2005Anus - C21MaleMāori</v>
      </c>
      <c r="B5883" s="42" t="s">
        <v>2</v>
      </c>
      <c r="C5883" s="43">
        <v>2005</v>
      </c>
      <c r="D5883" s="42" t="s">
        <v>18</v>
      </c>
      <c r="E5883" s="42" t="s">
        <v>5</v>
      </c>
      <c r="F5883" s="42" t="s">
        <v>10</v>
      </c>
      <c r="G5883" s="43">
        <v>1</v>
      </c>
      <c r="H5883" s="193">
        <v>0.6</v>
      </c>
    </row>
    <row r="5884" spans="1:8" x14ac:dyDescent="0.25">
      <c r="A5884" s="25" t="str">
        <f t="shared" si="94"/>
        <v>Reg2005Anus - C21MaleNon-Māori</v>
      </c>
      <c r="B5884" s="42" t="s">
        <v>2</v>
      </c>
      <c r="C5884" s="43">
        <v>2005</v>
      </c>
      <c r="D5884" s="42" t="s">
        <v>18</v>
      </c>
      <c r="E5884" s="42" t="s">
        <v>5</v>
      </c>
      <c r="F5884" s="42" t="s">
        <v>11</v>
      </c>
      <c r="G5884" s="43">
        <v>9</v>
      </c>
      <c r="H5884" s="193">
        <v>0.4</v>
      </c>
    </row>
    <row r="5885" spans="1:8" x14ac:dyDescent="0.25">
      <c r="A5885" s="25" t="str">
        <f t="shared" si="94"/>
        <v>Reg2005Liver - C22AllSexAllEth</v>
      </c>
      <c r="B5885" s="42" t="s">
        <v>2</v>
      </c>
      <c r="C5885" s="43">
        <v>2005</v>
      </c>
      <c r="D5885" s="42" t="s">
        <v>254</v>
      </c>
      <c r="E5885" s="42" t="s">
        <v>3</v>
      </c>
      <c r="F5885" s="42" t="s">
        <v>12</v>
      </c>
      <c r="G5885" s="43">
        <v>228</v>
      </c>
      <c r="H5885" s="193">
        <v>4.0999999999999996</v>
      </c>
    </row>
    <row r="5886" spans="1:8" x14ac:dyDescent="0.25">
      <c r="A5886" s="25" t="str">
        <f t="shared" si="94"/>
        <v>Reg2005Liver - C22AllSexMāori</v>
      </c>
      <c r="B5886" s="42" t="s">
        <v>2</v>
      </c>
      <c r="C5886" s="43">
        <v>2005</v>
      </c>
      <c r="D5886" s="42" t="s">
        <v>254</v>
      </c>
      <c r="E5886" s="42" t="s">
        <v>3</v>
      </c>
      <c r="F5886" s="42" t="s">
        <v>10</v>
      </c>
      <c r="G5886" s="43">
        <v>33</v>
      </c>
      <c r="H5886" s="193">
        <v>9.4</v>
      </c>
    </row>
    <row r="5887" spans="1:8" x14ac:dyDescent="0.25">
      <c r="A5887" s="25" t="str">
        <f t="shared" si="94"/>
        <v>Reg2005Liver - C22AllSexNon-Māori</v>
      </c>
      <c r="B5887" s="42" t="s">
        <v>2</v>
      </c>
      <c r="C5887" s="43">
        <v>2005</v>
      </c>
      <c r="D5887" s="42" t="s">
        <v>254</v>
      </c>
      <c r="E5887" s="42" t="s">
        <v>3</v>
      </c>
      <c r="F5887" s="42" t="s">
        <v>11</v>
      </c>
      <c r="G5887" s="43">
        <v>195</v>
      </c>
      <c r="H5887" s="193">
        <v>3.8</v>
      </c>
    </row>
    <row r="5888" spans="1:8" x14ac:dyDescent="0.25">
      <c r="A5888" s="25" t="str">
        <f t="shared" si="94"/>
        <v>Reg2005Liver - C22FemaleAllEth</v>
      </c>
      <c r="B5888" s="42" t="s">
        <v>2</v>
      </c>
      <c r="C5888" s="43">
        <v>2005</v>
      </c>
      <c r="D5888" s="42" t="s">
        <v>254</v>
      </c>
      <c r="E5888" s="42" t="s">
        <v>4</v>
      </c>
      <c r="F5888" s="42" t="s">
        <v>12</v>
      </c>
      <c r="G5888" s="43">
        <v>76</v>
      </c>
      <c r="H5888" s="193">
        <v>2.5</v>
      </c>
    </row>
    <row r="5889" spans="1:8" x14ac:dyDescent="0.25">
      <c r="A5889" s="25" t="str">
        <f t="shared" si="94"/>
        <v>Reg2005Liver - C22FemaleMāori</v>
      </c>
      <c r="B5889" s="42" t="s">
        <v>2</v>
      </c>
      <c r="C5889" s="43">
        <v>2005</v>
      </c>
      <c r="D5889" s="42" t="s">
        <v>254</v>
      </c>
      <c r="E5889" s="42" t="s">
        <v>4</v>
      </c>
      <c r="F5889" s="42" t="s">
        <v>10</v>
      </c>
      <c r="G5889" s="43">
        <v>8</v>
      </c>
      <c r="H5889" s="193">
        <v>4.7</v>
      </c>
    </row>
    <row r="5890" spans="1:8" x14ac:dyDescent="0.25">
      <c r="A5890" s="25" t="str">
        <f t="shared" si="94"/>
        <v>Reg2005Liver - C22FemaleNon-Māori</v>
      </c>
      <c r="B5890" s="42" t="s">
        <v>2</v>
      </c>
      <c r="C5890" s="43">
        <v>2005</v>
      </c>
      <c r="D5890" s="42" t="s">
        <v>254</v>
      </c>
      <c r="E5890" s="42" t="s">
        <v>4</v>
      </c>
      <c r="F5890" s="42" t="s">
        <v>11</v>
      </c>
      <c r="G5890" s="43">
        <v>68</v>
      </c>
      <c r="H5890" s="193">
        <v>2.4</v>
      </c>
    </row>
    <row r="5891" spans="1:8" x14ac:dyDescent="0.25">
      <c r="A5891" s="25" t="str">
        <f t="shared" si="94"/>
        <v>Reg2005Liver - C22MaleAllEth</v>
      </c>
      <c r="B5891" s="42" t="s">
        <v>2</v>
      </c>
      <c r="C5891" s="43">
        <v>2005</v>
      </c>
      <c r="D5891" s="42" t="s">
        <v>254</v>
      </c>
      <c r="E5891" s="42" t="s">
        <v>5</v>
      </c>
      <c r="F5891" s="42" t="s">
        <v>12</v>
      </c>
      <c r="G5891" s="43">
        <v>152</v>
      </c>
      <c r="H5891" s="193">
        <v>5.9</v>
      </c>
    </row>
    <row r="5892" spans="1:8" x14ac:dyDescent="0.25">
      <c r="A5892" s="25" t="str">
        <f t="shared" si="94"/>
        <v>Reg2005Liver - C22MaleMāori</v>
      </c>
      <c r="B5892" s="42" t="s">
        <v>2</v>
      </c>
      <c r="C5892" s="43">
        <v>2005</v>
      </c>
      <c r="D5892" s="42" t="s">
        <v>254</v>
      </c>
      <c r="E5892" s="42" t="s">
        <v>5</v>
      </c>
      <c r="F5892" s="42" t="s">
        <v>10</v>
      </c>
      <c r="G5892" s="43">
        <v>25</v>
      </c>
      <c r="H5892" s="193">
        <v>14.5</v>
      </c>
    </row>
    <row r="5893" spans="1:8" x14ac:dyDescent="0.25">
      <c r="A5893" s="25" t="str">
        <f t="shared" si="94"/>
        <v>Reg2005Liver - C22MaleNon-Māori</v>
      </c>
      <c r="B5893" s="42" t="s">
        <v>2</v>
      </c>
      <c r="C5893" s="43">
        <v>2005</v>
      </c>
      <c r="D5893" s="42" t="s">
        <v>254</v>
      </c>
      <c r="E5893" s="42" t="s">
        <v>5</v>
      </c>
      <c r="F5893" s="42" t="s">
        <v>11</v>
      </c>
      <c r="G5893" s="43">
        <v>127</v>
      </c>
      <c r="H5893" s="193">
        <v>5.3</v>
      </c>
    </row>
    <row r="5894" spans="1:8" x14ac:dyDescent="0.25">
      <c r="A5894" s="25" t="str">
        <f t="shared" si="94"/>
        <v>Reg2005Gallbladder - C23AllSexAllEth</v>
      </c>
      <c r="B5894" s="42" t="s">
        <v>2</v>
      </c>
      <c r="C5894" s="43">
        <v>2005</v>
      </c>
      <c r="D5894" s="42" t="s">
        <v>23</v>
      </c>
      <c r="E5894" s="42" t="s">
        <v>3</v>
      </c>
      <c r="F5894" s="42" t="s">
        <v>12</v>
      </c>
      <c r="G5894" s="43">
        <v>30</v>
      </c>
      <c r="H5894" s="193">
        <v>0.5</v>
      </c>
    </row>
    <row r="5895" spans="1:8" x14ac:dyDescent="0.25">
      <c r="A5895" s="25" t="str">
        <f t="shared" si="94"/>
        <v>Reg2005Gallbladder - C23AllSexMāori</v>
      </c>
      <c r="B5895" s="42" t="s">
        <v>2</v>
      </c>
      <c r="C5895" s="43">
        <v>2005</v>
      </c>
      <c r="D5895" s="42" t="s">
        <v>23</v>
      </c>
      <c r="E5895" s="42" t="s">
        <v>3</v>
      </c>
      <c r="F5895" s="42" t="s">
        <v>10</v>
      </c>
      <c r="G5895" s="43">
        <v>3</v>
      </c>
      <c r="H5895" s="193">
        <v>0.7</v>
      </c>
    </row>
    <row r="5896" spans="1:8" x14ac:dyDescent="0.25">
      <c r="A5896" s="25" t="str">
        <f t="shared" si="94"/>
        <v>Reg2005Gallbladder - C23AllSexNon-Māori</v>
      </c>
      <c r="B5896" s="42" t="s">
        <v>2</v>
      </c>
      <c r="C5896" s="43">
        <v>2005</v>
      </c>
      <c r="D5896" s="42" t="s">
        <v>23</v>
      </c>
      <c r="E5896" s="42" t="s">
        <v>3</v>
      </c>
      <c r="F5896" s="42" t="s">
        <v>11</v>
      </c>
      <c r="G5896" s="43">
        <v>27</v>
      </c>
      <c r="H5896" s="193">
        <v>0.5</v>
      </c>
    </row>
    <row r="5897" spans="1:8" x14ac:dyDescent="0.25">
      <c r="A5897" s="25" t="str">
        <f t="shared" si="94"/>
        <v>Reg2005Gallbladder - C23FemaleAllEth</v>
      </c>
      <c r="B5897" s="42" t="s">
        <v>2</v>
      </c>
      <c r="C5897" s="43">
        <v>2005</v>
      </c>
      <c r="D5897" s="42" t="s">
        <v>23</v>
      </c>
      <c r="E5897" s="42" t="s">
        <v>4</v>
      </c>
      <c r="F5897" s="42" t="s">
        <v>12</v>
      </c>
      <c r="G5897" s="43">
        <v>23</v>
      </c>
      <c r="H5897" s="193">
        <v>0.7</v>
      </c>
    </row>
    <row r="5898" spans="1:8" x14ac:dyDescent="0.25">
      <c r="A5898" s="25" t="str">
        <f t="shared" si="94"/>
        <v>Reg2005Gallbladder - C23FemaleMāori</v>
      </c>
      <c r="B5898" s="42" t="s">
        <v>2</v>
      </c>
      <c r="C5898" s="43">
        <v>2005</v>
      </c>
      <c r="D5898" s="42" t="s">
        <v>23</v>
      </c>
      <c r="E5898" s="42" t="s">
        <v>4</v>
      </c>
      <c r="F5898" s="42" t="s">
        <v>10</v>
      </c>
      <c r="G5898" s="43">
        <v>3</v>
      </c>
      <c r="H5898" s="193">
        <v>1.3</v>
      </c>
    </row>
    <row r="5899" spans="1:8" x14ac:dyDescent="0.25">
      <c r="A5899" s="25" t="str">
        <f t="shared" si="94"/>
        <v>Reg2005Gallbladder - C23FemaleNon-Māori</v>
      </c>
      <c r="B5899" s="42" t="s">
        <v>2</v>
      </c>
      <c r="C5899" s="43">
        <v>2005</v>
      </c>
      <c r="D5899" s="42" t="s">
        <v>23</v>
      </c>
      <c r="E5899" s="42" t="s">
        <v>4</v>
      </c>
      <c r="F5899" s="42" t="s">
        <v>11</v>
      </c>
      <c r="G5899" s="43">
        <v>20</v>
      </c>
      <c r="H5899" s="193">
        <v>0.6</v>
      </c>
    </row>
    <row r="5900" spans="1:8" x14ac:dyDescent="0.25">
      <c r="A5900" s="25" t="str">
        <f t="shared" si="94"/>
        <v>Reg2005Gallbladder - C23MaleAllEth</v>
      </c>
      <c r="B5900" s="42" t="s">
        <v>2</v>
      </c>
      <c r="C5900" s="43">
        <v>2005</v>
      </c>
      <c r="D5900" s="42" t="s">
        <v>23</v>
      </c>
      <c r="E5900" s="42" t="s">
        <v>5</v>
      </c>
      <c r="F5900" s="42" t="s">
        <v>12</v>
      </c>
      <c r="G5900" s="43">
        <v>7</v>
      </c>
      <c r="H5900" s="193">
        <v>0.3</v>
      </c>
    </row>
    <row r="5901" spans="1:8" x14ac:dyDescent="0.25">
      <c r="A5901" s="25" t="str">
        <f t="shared" si="94"/>
        <v>Reg2005Gallbladder - C23MaleMāori</v>
      </c>
      <c r="B5901" s="42" t="s">
        <v>2</v>
      </c>
      <c r="C5901" s="43">
        <v>2005</v>
      </c>
      <c r="D5901" s="42" t="s">
        <v>23</v>
      </c>
      <c r="E5901" s="42" t="s">
        <v>5</v>
      </c>
      <c r="F5901" s="42" t="s">
        <v>10</v>
      </c>
      <c r="G5901" s="43">
        <v>0</v>
      </c>
      <c r="H5901" s="193">
        <v>0</v>
      </c>
    </row>
    <row r="5902" spans="1:8" x14ac:dyDescent="0.25">
      <c r="A5902" s="25" t="str">
        <f t="shared" si="94"/>
        <v>Reg2005Gallbladder - C23MaleNon-Māori</v>
      </c>
      <c r="B5902" s="42" t="s">
        <v>2</v>
      </c>
      <c r="C5902" s="43">
        <v>2005</v>
      </c>
      <c r="D5902" s="42" t="s">
        <v>23</v>
      </c>
      <c r="E5902" s="42" t="s">
        <v>5</v>
      </c>
      <c r="F5902" s="42" t="s">
        <v>11</v>
      </c>
      <c r="G5902" s="43">
        <v>7</v>
      </c>
      <c r="H5902" s="193">
        <v>0.3</v>
      </c>
    </row>
    <row r="5903" spans="1:8" x14ac:dyDescent="0.25">
      <c r="A5903" s="25" t="str">
        <f t="shared" si="94"/>
        <v>Reg2005Other biliary tract - C24AllSexAllEth</v>
      </c>
      <c r="B5903" s="42" t="s">
        <v>2</v>
      </c>
      <c r="C5903" s="43">
        <v>2005</v>
      </c>
      <c r="D5903" s="42" t="s">
        <v>255</v>
      </c>
      <c r="E5903" s="42" t="s">
        <v>3</v>
      </c>
      <c r="F5903" s="42" t="s">
        <v>12</v>
      </c>
      <c r="G5903" s="43">
        <v>51</v>
      </c>
      <c r="H5903" s="193">
        <v>0.9</v>
      </c>
    </row>
    <row r="5904" spans="1:8" x14ac:dyDescent="0.25">
      <c r="A5904" s="25" t="str">
        <f t="shared" si="94"/>
        <v>Reg2005Other biliary tract - C24AllSexMāori</v>
      </c>
      <c r="B5904" s="42" t="s">
        <v>2</v>
      </c>
      <c r="C5904" s="43">
        <v>2005</v>
      </c>
      <c r="D5904" s="42" t="s">
        <v>255</v>
      </c>
      <c r="E5904" s="42" t="s">
        <v>3</v>
      </c>
      <c r="F5904" s="42" t="s">
        <v>10</v>
      </c>
      <c r="G5904" s="43">
        <v>2</v>
      </c>
      <c r="H5904" s="193">
        <v>0.6</v>
      </c>
    </row>
    <row r="5905" spans="1:8" x14ac:dyDescent="0.25">
      <c r="A5905" s="25" t="str">
        <f t="shared" si="94"/>
        <v>Reg2005Other biliary tract - C24AllSexNon-Māori</v>
      </c>
      <c r="B5905" s="42" t="s">
        <v>2</v>
      </c>
      <c r="C5905" s="43">
        <v>2005</v>
      </c>
      <c r="D5905" s="42" t="s">
        <v>255</v>
      </c>
      <c r="E5905" s="42" t="s">
        <v>3</v>
      </c>
      <c r="F5905" s="42" t="s">
        <v>11</v>
      </c>
      <c r="G5905" s="43">
        <v>49</v>
      </c>
      <c r="H5905" s="193">
        <v>0.9</v>
      </c>
    </row>
    <row r="5906" spans="1:8" x14ac:dyDescent="0.25">
      <c r="A5906" s="25" t="str">
        <f t="shared" si="94"/>
        <v>Reg2005Other biliary tract - C24FemaleAllEth</v>
      </c>
      <c r="B5906" s="42" t="s">
        <v>2</v>
      </c>
      <c r="C5906" s="43">
        <v>2005</v>
      </c>
      <c r="D5906" s="42" t="s">
        <v>255</v>
      </c>
      <c r="E5906" s="42" t="s">
        <v>4</v>
      </c>
      <c r="F5906" s="42" t="s">
        <v>12</v>
      </c>
      <c r="G5906" s="43">
        <v>23</v>
      </c>
      <c r="H5906" s="193">
        <v>0.8</v>
      </c>
    </row>
    <row r="5907" spans="1:8" x14ac:dyDescent="0.25">
      <c r="A5907" s="25" t="str">
        <f t="shared" si="94"/>
        <v>Reg2005Other biliary tract - C24FemaleMāori</v>
      </c>
      <c r="B5907" s="42" t="s">
        <v>2</v>
      </c>
      <c r="C5907" s="43">
        <v>2005</v>
      </c>
      <c r="D5907" s="42" t="s">
        <v>255</v>
      </c>
      <c r="E5907" s="42" t="s">
        <v>4</v>
      </c>
      <c r="F5907" s="42" t="s">
        <v>10</v>
      </c>
      <c r="G5907" s="43">
        <v>1</v>
      </c>
      <c r="H5907" s="193">
        <v>0.7</v>
      </c>
    </row>
    <row r="5908" spans="1:8" x14ac:dyDescent="0.25">
      <c r="A5908" s="25" t="str">
        <f t="shared" si="94"/>
        <v>Reg2005Other biliary tract - C24FemaleNon-Māori</v>
      </c>
      <c r="B5908" s="42" t="s">
        <v>2</v>
      </c>
      <c r="C5908" s="43">
        <v>2005</v>
      </c>
      <c r="D5908" s="42" t="s">
        <v>255</v>
      </c>
      <c r="E5908" s="42" t="s">
        <v>4</v>
      </c>
      <c r="F5908" s="42" t="s">
        <v>11</v>
      </c>
      <c r="G5908" s="43">
        <v>22</v>
      </c>
      <c r="H5908" s="193">
        <v>0.8</v>
      </c>
    </row>
    <row r="5909" spans="1:8" x14ac:dyDescent="0.25">
      <c r="A5909" s="25" t="str">
        <f t="shared" si="94"/>
        <v>Reg2005Other biliary tract - C24MaleAllEth</v>
      </c>
      <c r="B5909" s="42" t="s">
        <v>2</v>
      </c>
      <c r="C5909" s="43">
        <v>2005</v>
      </c>
      <c r="D5909" s="42" t="s">
        <v>255</v>
      </c>
      <c r="E5909" s="42" t="s">
        <v>5</v>
      </c>
      <c r="F5909" s="42" t="s">
        <v>12</v>
      </c>
      <c r="G5909" s="43">
        <v>28</v>
      </c>
      <c r="H5909" s="193">
        <v>1.1000000000000001</v>
      </c>
    </row>
    <row r="5910" spans="1:8" x14ac:dyDescent="0.25">
      <c r="A5910" s="25" t="str">
        <f t="shared" si="94"/>
        <v>Reg2005Other biliary tract - C24MaleMāori</v>
      </c>
      <c r="B5910" s="42" t="s">
        <v>2</v>
      </c>
      <c r="C5910" s="43">
        <v>2005</v>
      </c>
      <c r="D5910" s="42" t="s">
        <v>255</v>
      </c>
      <c r="E5910" s="42" t="s">
        <v>5</v>
      </c>
      <c r="F5910" s="42" t="s">
        <v>10</v>
      </c>
      <c r="G5910" s="43">
        <v>1</v>
      </c>
      <c r="H5910" s="193">
        <v>0.5</v>
      </c>
    </row>
    <row r="5911" spans="1:8" x14ac:dyDescent="0.25">
      <c r="A5911" s="25" t="str">
        <f t="shared" si="94"/>
        <v>Reg2005Other biliary tract - C24MaleNon-Māori</v>
      </c>
      <c r="B5911" s="42" t="s">
        <v>2</v>
      </c>
      <c r="C5911" s="43">
        <v>2005</v>
      </c>
      <c r="D5911" s="42" t="s">
        <v>255</v>
      </c>
      <c r="E5911" s="42" t="s">
        <v>5</v>
      </c>
      <c r="F5911" s="42" t="s">
        <v>11</v>
      </c>
      <c r="G5911" s="43">
        <v>27</v>
      </c>
      <c r="H5911" s="193">
        <v>1.1000000000000001</v>
      </c>
    </row>
    <row r="5912" spans="1:8" x14ac:dyDescent="0.25">
      <c r="A5912" s="25" t="str">
        <f t="shared" si="94"/>
        <v>Reg2005Pancreas - C25AllSexAllEth</v>
      </c>
      <c r="B5912" s="42" t="s">
        <v>2</v>
      </c>
      <c r="C5912" s="43">
        <v>2005</v>
      </c>
      <c r="D5912" s="42" t="s">
        <v>36</v>
      </c>
      <c r="E5912" s="42" t="s">
        <v>3</v>
      </c>
      <c r="F5912" s="42" t="s">
        <v>12</v>
      </c>
      <c r="G5912" s="43">
        <v>408</v>
      </c>
      <c r="H5912" s="193">
        <v>6.9</v>
      </c>
    </row>
    <row r="5913" spans="1:8" x14ac:dyDescent="0.25">
      <c r="A5913" s="25" t="str">
        <f t="shared" si="94"/>
        <v>Reg2005Pancreas - C25AllSexMāori</v>
      </c>
      <c r="B5913" s="42" t="s">
        <v>2</v>
      </c>
      <c r="C5913" s="43">
        <v>2005</v>
      </c>
      <c r="D5913" s="42" t="s">
        <v>36</v>
      </c>
      <c r="E5913" s="42" t="s">
        <v>3</v>
      </c>
      <c r="F5913" s="42" t="s">
        <v>10</v>
      </c>
      <c r="G5913" s="43">
        <v>51</v>
      </c>
      <c r="H5913" s="193">
        <v>15.1</v>
      </c>
    </row>
    <row r="5914" spans="1:8" x14ac:dyDescent="0.25">
      <c r="A5914" s="25" t="str">
        <f t="shared" si="94"/>
        <v>Reg2005Pancreas - C25AllSexNon-Māori</v>
      </c>
      <c r="B5914" s="42" t="s">
        <v>2</v>
      </c>
      <c r="C5914" s="43">
        <v>2005</v>
      </c>
      <c r="D5914" s="42" t="s">
        <v>36</v>
      </c>
      <c r="E5914" s="42" t="s">
        <v>3</v>
      </c>
      <c r="F5914" s="42" t="s">
        <v>11</v>
      </c>
      <c r="G5914" s="43">
        <v>357</v>
      </c>
      <c r="H5914" s="193">
        <v>6.3</v>
      </c>
    </row>
    <row r="5915" spans="1:8" x14ac:dyDescent="0.25">
      <c r="A5915" s="25" t="str">
        <f t="shared" si="94"/>
        <v>Reg2005Pancreas - C25FemaleAllEth</v>
      </c>
      <c r="B5915" s="42" t="s">
        <v>2</v>
      </c>
      <c r="C5915" s="43">
        <v>2005</v>
      </c>
      <c r="D5915" s="42" t="s">
        <v>36</v>
      </c>
      <c r="E5915" s="42" t="s">
        <v>4</v>
      </c>
      <c r="F5915" s="42" t="s">
        <v>12</v>
      </c>
      <c r="G5915" s="43">
        <v>210</v>
      </c>
      <c r="H5915" s="193">
        <v>6.4</v>
      </c>
    </row>
    <row r="5916" spans="1:8" x14ac:dyDescent="0.25">
      <c r="A5916" s="25" t="str">
        <f t="shared" si="94"/>
        <v>Reg2005Pancreas - C25FemaleMāori</v>
      </c>
      <c r="B5916" s="42" t="s">
        <v>2</v>
      </c>
      <c r="C5916" s="43">
        <v>2005</v>
      </c>
      <c r="D5916" s="42" t="s">
        <v>36</v>
      </c>
      <c r="E5916" s="42" t="s">
        <v>4</v>
      </c>
      <c r="F5916" s="42" t="s">
        <v>10</v>
      </c>
      <c r="G5916" s="43">
        <v>30</v>
      </c>
      <c r="H5916" s="193">
        <v>16.8</v>
      </c>
    </row>
    <row r="5917" spans="1:8" x14ac:dyDescent="0.25">
      <c r="A5917" s="25" t="str">
        <f t="shared" si="94"/>
        <v>Reg2005Pancreas - C25FemaleNon-Māori</v>
      </c>
      <c r="B5917" s="42" t="s">
        <v>2</v>
      </c>
      <c r="C5917" s="43">
        <v>2005</v>
      </c>
      <c r="D5917" s="42" t="s">
        <v>36</v>
      </c>
      <c r="E5917" s="42" t="s">
        <v>4</v>
      </c>
      <c r="F5917" s="42" t="s">
        <v>11</v>
      </c>
      <c r="G5917" s="43">
        <v>180</v>
      </c>
      <c r="H5917" s="193">
        <v>5.7</v>
      </c>
    </row>
    <row r="5918" spans="1:8" x14ac:dyDescent="0.25">
      <c r="A5918" s="25" t="str">
        <f t="shared" si="94"/>
        <v>Reg2005Pancreas - C25MaleAllEth</v>
      </c>
      <c r="B5918" s="42" t="s">
        <v>2</v>
      </c>
      <c r="C5918" s="43">
        <v>2005</v>
      </c>
      <c r="D5918" s="42" t="s">
        <v>36</v>
      </c>
      <c r="E5918" s="42" t="s">
        <v>5</v>
      </c>
      <c r="F5918" s="42" t="s">
        <v>12</v>
      </c>
      <c r="G5918" s="43">
        <v>198</v>
      </c>
      <c r="H5918" s="193">
        <v>7.5</v>
      </c>
    </row>
    <row r="5919" spans="1:8" x14ac:dyDescent="0.25">
      <c r="A5919" s="25" t="str">
        <f t="shared" si="94"/>
        <v>Reg2005Pancreas - C25MaleMāori</v>
      </c>
      <c r="B5919" s="42" t="s">
        <v>2</v>
      </c>
      <c r="C5919" s="43">
        <v>2005</v>
      </c>
      <c r="D5919" s="42" t="s">
        <v>36</v>
      </c>
      <c r="E5919" s="42" t="s">
        <v>5</v>
      </c>
      <c r="F5919" s="42" t="s">
        <v>10</v>
      </c>
      <c r="G5919" s="43">
        <v>21</v>
      </c>
      <c r="H5919" s="193">
        <v>12.2</v>
      </c>
    </row>
    <row r="5920" spans="1:8" x14ac:dyDescent="0.25">
      <c r="A5920" s="25" t="str">
        <f t="shared" si="94"/>
        <v>Reg2005Pancreas - C25MaleNon-Māori</v>
      </c>
      <c r="B5920" s="42" t="s">
        <v>2</v>
      </c>
      <c r="C5920" s="43">
        <v>2005</v>
      </c>
      <c r="D5920" s="42" t="s">
        <v>36</v>
      </c>
      <c r="E5920" s="42" t="s">
        <v>5</v>
      </c>
      <c r="F5920" s="42" t="s">
        <v>11</v>
      </c>
      <c r="G5920" s="43">
        <v>177</v>
      </c>
      <c r="H5920" s="193">
        <v>7.1</v>
      </c>
    </row>
    <row r="5921" spans="1:8" x14ac:dyDescent="0.25">
      <c r="A5921" s="25" t="str">
        <f t="shared" si="94"/>
        <v>Reg2005Other digestive organs - C26AllSexAllEth</v>
      </c>
      <c r="B5921" s="42" t="s">
        <v>2</v>
      </c>
      <c r="C5921" s="43">
        <v>2005</v>
      </c>
      <c r="D5921" s="42" t="s">
        <v>256</v>
      </c>
      <c r="E5921" s="42" t="s">
        <v>3</v>
      </c>
      <c r="F5921" s="42" t="s">
        <v>12</v>
      </c>
      <c r="G5921" s="43">
        <v>82</v>
      </c>
      <c r="H5921" s="193">
        <v>1.2</v>
      </c>
    </row>
    <row r="5922" spans="1:8" x14ac:dyDescent="0.25">
      <c r="A5922" s="25" t="str">
        <f t="shared" si="94"/>
        <v>Reg2005Other digestive organs - C26AllSexMāori</v>
      </c>
      <c r="B5922" s="42" t="s">
        <v>2</v>
      </c>
      <c r="C5922" s="43">
        <v>2005</v>
      </c>
      <c r="D5922" s="42" t="s">
        <v>256</v>
      </c>
      <c r="E5922" s="42" t="s">
        <v>3</v>
      </c>
      <c r="F5922" s="42" t="s">
        <v>10</v>
      </c>
      <c r="G5922" s="43">
        <v>7</v>
      </c>
      <c r="H5922" s="193">
        <v>2.2999999999999998</v>
      </c>
    </row>
    <row r="5923" spans="1:8" x14ac:dyDescent="0.25">
      <c r="A5923" s="25" t="str">
        <f t="shared" si="94"/>
        <v>Reg2005Other digestive organs - C26AllSexNon-Māori</v>
      </c>
      <c r="B5923" s="42" t="s">
        <v>2</v>
      </c>
      <c r="C5923" s="43">
        <v>2005</v>
      </c>
      <c r="D5923" s="42" t="s">
        <v>256</v>
      </c>
      <c r="E5923" s="42" t="s">
        <v>3</v>
      </c>
      <c r="F5923" s="42" t="s">
        <v>11</v>
      </c>
      <c r="G5923" s="43">
        <v>75</v>
      </c>
      <c r="H5923" s="193">
        <v>1.1000000000000001</v>
      </c>
    </row>
    <row r="5924" spans="1:8" x14ac:dyDescent="0.25">
      <c r="A5924" s="25" t="str">
        <f t="shared" si="94"/>
        <v>Reg2005Other digestive organs - C26FemaleAllEth</v>
      </c>
      <c r="B5924" s="42" t="s">
        <v>2</v>
      </c>
      <c r="C5924" s="43">
        <v>2005</v>
      </c>
      <c r="D5924" s="42" t="s">
        <v>256</v>
      </c>
      <c r="E5924" s="42" t="s">
        <v>4</v>
      </c>
      <c r="F5924" s="42" t="s">
        <v>12</v>
      </c>
      <c r="G5924" s="43">
        <v>51</v>
      </c>
      <c r="H5924" s="193">
        <v>1.2</v>
      </c>
    </row>
    <row r="5925" spans="1:8" x14ac:dyDescent="0.25">
      <c r="A5925" s="25" t="str">
        <f t="shared" si="94"/>
        <v>Reg2005Other digestive organs - C26FemaleMāori</v>
      </c>
      <c r="B5925" s="42" t="s">
        <v>2</v>
      </c>
      <c r="C5925" s="43">
        <v>2005</v>
      </c>
      <c r="D5925" s="42" t="s">
        <v>256</v>
      </c>
      <c r="E5925" s="42" t="s">
        <v>4</v>
      </c>
      <c r="F5925" s="42" t="s">
        <v>10</v>
      </c>
      <c r="G5925" s="43">
        <v>3</v>
      </c>
      <c r="H5925" s="193">
        <v>1.8</v>
      </c>
    </row>
    <row r="5926" spans="1:8" x14ac:dyDescent="0.25">
      <c r="A5926" s="25" t="str">
        <f t="shared" si="94"/>
        <v>Reg2005Other digestive organs - C26FemaleNon-Māori</v>
      </c>
      <c r="B5926" s="42" t="s">
        <v>2</v>
      </c>
      <c r="C5926" s="43">
        <v>2005</v>
      </c>
      <c r="D5926" s="42" t="s">
        <v>256</v>
      </c>
      <c r="E5926" s="42" t="s">
        <v>4</v>
      </c>
      <c r="F5926" s="42" t="s">
        <v>11</v>
      </c>
      <c r="G5926" s="43">
        <v>48</v>
      </c>
      <c r="H5926" s="193">
        <v>1.1000000000000001</v>
      </c>
    </row>
    <row r="5927" spans="1:8" x14ac:dyDescent="0.25">
      <c r="A5927" s="25" t="str">
        <f t="shared" ref="A5927:A5990" si="95">B5927&amp;C5927&amp;D5927&amp;E5927&amp;F5927</f>
        <v>Reg2005Other digestive organs - C26MaleAllEth</v>
      </c>
      <c r="B5927" s="42" t="s">
        <v>2</v>
      </c>
      <c r="C5927" s="43">
        <v>2005</v>
      </c>
      <c r="D5927" s="42" t="s">
        <v>256</v>
      </c>
      <c r="E5927" s="42" t="s">
        <v>5</v>
      </c>
      <c r="F5927" s="42" t="s">
        <v>12</v>
      </c>
      <c r="G5927" s="43">
        <v>31</v>
      </c>
      <c r="H5927" s="193">
        <v>1.1000000000000001</v>
      </c>
    </row>
    <row r="5928" spans="1:8" x14ac:dyDescent="0.25">
      <c r="A5928" s="25" t="str">
        <f t="shared" si="95"/>
        <v>Reg2005Other digestive organs - C26MaleMāori</v>
      </c>
      <c r="B5928" s="42" t="s">
        <v>2</v>
      </c>
      <c r="C5928" s="43">
        <v>2005</v>
      </c>
      <c r="D5928" s="42" t="s">
        <v>256</v>
      </c>
      <c r="E5928" s="42" t="s">
        <v>5</v>
      </c>
      <c r="F5928" s="42" t="s">
        <v>10</v>
      </c>
      <c r="G5928" s="43">
        <v>4</v>
      </c>
      <c r="H5928" s="193">
        <v>2.9</v>
      </c>
    </row>
    <row r="5929" spans="1:8" x14ac:dyDescent="0.25">
      <c r="A5929" s="25" t="str">
        <f t="shared" si="95"/>
        <v>Reg2005Other digestive organs - C26MaleNon-Māori</v>
      </c>
      <c r="B5929" s="42" t="s">
        <v>2</v>
      </c>
      <c r="C5929" s="43">
        <v>2005</v>
      </c>
      <c r="D5929" s="42" t="s">
        <v>256</v>
      </c>
      <c r="E5929" s="42" t="s">
        <v>5</v>
      </c>
      <c r="F5929" s="42" t="s">
        <v>11</v>
      </c>
      <c r="G5929" s="43">
        <v>27</v>
      </c>
      <c r="H5929" s="193">
        <v>1</v>
      </c>
    </row>
    <row r="5930" spans="1:8" x14ac:dyDescent="0.25">
      <c r="A5930" s="25" t="str">
        <f t="shared" si="95"/>
        <v>Reg2005Respiratory and intrathoracic organs - C30-C39AllSexAllEth</v>
      </c>
      <c r="B5930" s="42" t="s">
        <v>2</v>
      </c>
      <c r="C5930" s="43">
        <v>2005</v>
      </c>
      <c r="D5930" s="42" t="s">
        <v>257</v>
      </c>
      <c r="E5930" s="42" t="s">
        <v>3</v>
      </c>
      <c r="F5930" s="42" t="s">
        <v>12</v>
      </c>
      <c r="G5930" s="43">
        <v>1808</v>
      </c>
      <c r="H5930" s="193">
        <v>31.9</v>
      </c>
    </row>
    <row r="5931" spans="1:8" x14ac:dyDescent="0.25">
      <c r="A5931" s="25" t="str">
        <f t="shared" si="95"/>
        <v>Reg2005Respiratory and intrathoracic organs - C30-C39AllSexMāori</v>
      </c>
      <c r="B5931" s="42" t="s">
        <v>2</v>
      </c>
      <c r="C5931" s="43">
        <v>2005</v>
      </c>
      <c r="D5931" s="42" t="s">
        <v>257</v>
      </c>
      <c r="E5931" s="42" t="s">
        <v>3</v>
      </c>
      <c r="F5931" s="42" t="s">
        <v>10</v>
      </c>
      <c r="G5931" s="43">
        <v>294</v>
      </c>
      <c r="H5931" s="193">
        <v>83</v>
      </c>
    </row>
    <row r="5932" spans="1:8" x14ac:dyDescent="0.25">
      <c r="A5932" s="25" t="str">
        <f t="shared" si="95"/>
        <v>Reg2005Respiratory and intrathoracic organs - C30-C39AllSexNon-Māori</v>
      </c>
      <c r="B5932" s="42" t="s">
        <v>2</v>
      </c>
      <c r="C5932" s="43">
        <v>2005</v>
      </c>
      <c r="D5932" s="42" t="s">
        <v>257</v>
      </c>
      <c r="E5932" s="42" t="s">
        <v>3</v>
      </c>
      <c r="F5932" s="42" t="s">
        <v>11</v>
      </c>
      <c r="G5932" s="43">
        <v>1514</v>
      </c>
      <c r="H5932" s="193">
        <v>28.2</v>
      </c>
    </row>
    <row r="5933" spans="1:8" x14ac:dyDescent="0.25">
      <c r="A5933" s="25" t="str">
        <f t="shared" si="95"/>
        <v>Reg2005Respiratory and intrathoracic organs - C30-C39FemaleAllEth</v>
      </c>
      <c r="B5933" s="42" t="s">
        <v>2</v>
      </c>
      <c r="C5933" s="43">
        <v>2005</v>
      </c>
      <c r="D5933" s="42" t="s">
        <v>257</v>
      </c>
      <c r="E5933" s="42" t="s">
        <v>4</v>
      </c>
      <c r="F5933" s="42" t="s">
        <v>12</v>
      </c>
      <c r="G5933" s="43">
        <v>760</v>
      </c>
      <c r="H5933" s="193">
        <v>25.7</v>
      </c>
    </row>
    <row r="5934" spans="1:8" x14ac:dyDescent="0.25">
      <c r="A5934" s="25" t="str">
        <f t="shared" si="95"/>
        <v>Reg2005Respiratory and intrathoracic organs - C30-C39FemaleMāori</v>
      </c>
      <c r="B5934" s="42" t="s">
        <v>2</v>
      </c>
      <c r="C5934" s="43">
        <v>2005</v>
      </c>
      <c r="D5934" s="42" t="s">
        <v>257</v>
      </c>
      <c r="E5934" s="42" t="s">
        <v>4</v>
      </c>
      <c r="F5934" s="42" t="s">
        <v>10</v>
      </c>
      <c r="G5934" s="43">
        <v>158</v>
      </c>
      <c r="H5934" s="193">
        <v>83.6</v>
      </c>
    </row>
    <row r="5935" spans="1:8" x14ac:dyDescent="0.25">
      <c r="A5935" s="25" t="str">
        <f t="shared" si="95"/>
        <v>Reg2005Respiratory and intrathoracic organs - C30-C39FemaleNon-Māori</v>
      </c>
      <c r="B5935" s="42" t="s">
        <v>2</v>
      </c>
      <c r="C5935" s="43">
        <v>2005</v>
      </c>
      <c r="D5935" s="42" t="s">
        <v>257</v>
      </c>
      <c r="E5935" s="42" t="s">
        <v>4</v>
      </c>
      <c r="F5935" s="42" t="s">
        <v>11</v>
      </c>
      <c r="G5935" s="43">
        <v>602</v>
      </c>
      <c r="H5935" s="193">
        <v>21.4</v>
      </c>
    </row>
    <row r="5936" spans="1:8" x14ac:dyDescent="0.25">
      <c r="A5936" s="25" t="str">
        <f t="shared" si="95"/>
        <v>Reg2005Respiratory and intrathoracic organs - C30-C39MaleAllEth</v>
      </c>
      <c r="B5936" s="42" t="s">
        <v>2</v>
      </c>
      <c r="C5936" s="43">
        <v>2005</v>
      </c>
      <c r="D5936" s="42" t="s">
        <v>257</v>
      </c>
      <c r="E5936" s="42" t="s">
        <v>5</v>
      </c>
      <c r="F5936" s="42" t="s">
        <v>12</v>
      </c>
      <c r="G5936" s="43">
        <v>1048</v>
      </c>
      <c r="H5936" s="193">
        <v>39.700000000000003</v>
      </c>
    </row>
    <row r="5937" spans="1:8" x14ac:dyDescent="0.25">
      <c r="A5937" s="25" t="str">
        <f t="shared" si="95"/>
        <v>Reg2005Respiratory and intrathoracic organs - C30-C39MaleMāori</v>
      </c>
      <c r="B5937" s="42" t="s">
        <v>2</v>
      </c>
      <c r="C5937" s="43">
        <v>2005</v>
      </c>
      <c r="D5937" s="42" t="s">
        <v>257</v>
      </c>
      <c r="E5937" s="42" t="s">
        <v>5</v>
      </c>
      <c r="F5937" s="42" t="s">
        <v>10</v>
      </c>
      <c r="G5937" s="43">
        <v>136</v>
      </c>
      <c r="H5937" s="193">
        <v>81.599999999999994</v>
      </c>
    </row>
    <row r="5938" spans="1:8" x14ac:dyDescent="0.25">
      <c r="A5938" s="25" t="str">
        <f t="shared" si="95"/>
        <v>Reg2005Respiratory and intrathoracic organs - C30-C39MaleNon-Māori</v>
      </c>
      <c r="B5938" s="42" t="s">
        <v>2</v>
      </c>
      <c r="C5938" s="43">
        <v>2005</v>
      </c>
      <c r="D5938" s="42" t="s">
        <v>257</v>
      </c>
      <c r="E5938" s="42" t="s">
        <v>5</v>
      </c>
      <c r="F5938" s="42" t="s">
        <v>11</v>
      </c>
      <c r="G5938" s="43">
        <v>912</v>
      </c>
      <c r="H5938" s="193">
        <v>36.5</v>
      </c>
    </row>
    <row r="5939" spans="1:8" x14ac:dyDescent="0.25">
      <c r="A5939" s="25" t="str">
        <f t="shared" si="95"/>
        <v>Reg2005Nasal cavity and middle ear - C30AllSexAllEth</v>
      </c>
      <c r="B5939" s="42" t="s">
        <v>2</v>
      </c>
      <c r="C5939" s="43">
        <v>2005</v>
      </c>
      <c r="D5939" s="42" t="s">
        <v>258</v>
      </c>
      <c r="E5939" s="42" t="s">
        <v>3</v>
      </c>
      <c r="F5939" s="42" t="s">
        <v>12</v>
      </c>
      <c r="G5939" s="43">
        <v>14</v>
      </c>
      <c r="H5939" s="193">
        <v>0.3</v>
      </c>
    </row>
    <row r="5940" spans="1:8" x14ac:dyDescent="0.25">
      <c r="A5940" s="25" t="str">
        <f t="shared" si="95"/>
        <v>Reg2005Nasal cavity and middle ear - C30AllSexMāori</v>
      </c>
      <c r="B5940" s="42" t="s">
        <v>2</v>
      </c>
      <c r="C5940" s="43">
        <v>2005</v>
      </c>
      <c r="D5940" s="42" t="s">
        <v>258</v>
      </c>
      <c r="E5940" s="42" t="s">
        <v>3</v>
      </c>
      <c r="F5940" s="42" t="s">
        <v>10</v>
      </c>
      <c r="G5940" s="43">
        <v>3</v>
      </c>
      <c r="H5940" s="193">
        <v>0.7</v>
      </c>
    </row>
    <row r="5941" spans="1:8" x14ac:dyDescent="0.25">
      <c r="A5941" s="25" t="str">
        <f t="shared" si="95"/>
        <v>Reg2005Nasal cavity and middle ear - C30AllSexNon-Māori</v>
      </c>
      <c r="B5941" s="42" t="s">
        <v>2</v>
      </c>
      <c r="C5941" s="43">
        <v>2005</v>
      </c>
      <c r="D5941" s="42" t="s">
        <v>258</v>
      </c>
      <c r="E5941" s="42" t="s">
        <v>3</v>
      </c>
      <c r="F5941" s="42" t="s">
        <v>11</v>
      </c>
      <c r="G5941" s="43">
        <v>11</v>
      </c>
      <c r="H5941" s="193">
        <v>0.2</v>
      </c>
    </row>
    <row r="5942" spans="1:8" x14ac:dyDescent="0.25">
      <c r="A5942" s="25" t="str">
        <f t="shared" si="95"/>
        <v>Reg2005Nasal cavity and middle ear - C30FemaleAllEth</v>
      </c>
      <c r="B5942" s="42" t="s">
        <v>2</v>
      </c>
      <c r="C5942" s="43">
        <v>2005</v>
      </c>
      <c r="D5942" s="42" t="s">
        <v>258</v>
      </c>
      <c r="E5942" s="42" t="s">
        <v>4</v>
      </c>
      <c r="F5942" s="42" t="s">
        <v>12</v>
      </c>
      <c r="G5942" s="43">
        <v>5</v>
      </c>
      <c r="H5942" s="193">
        <v>0.1</v>
      </c>
    </row>
    <row r="5943" spans="1:8" x14ac:dyDescent="0.25">
      <c r="A5943" s="25" t="str">
        <f t="shared" si="95"/>
        <v>Reg2005Nasal cavity and middle ear - C30FemaleMāori</v>
      </c>
      <c r="B5943" s="42" t="s">
        <v>2</v>
      </c>
      <c r="C5943" s="43">
        <v>2005</v>
      </c>
      <c r="D5943" s="42" t="s">
        <v>258</v>
      </c>
      <c r="E5943" s="42" t="s">
        <v>4</v>
      </c>
      <c r="F5943" s="42" t="s">
        <v>10</v>
      </c>
      <c r="G5943" s="43">
        <v>0</v>
      </c>
      <c r="H5943" s="193">
        <v>0</v>
      </c>
    </row>
    <row r="5944" spans="1:8" x14ac:dyDescent="0.25">
      <c r="A5944" s="25" t="str">
        <f t="shared" si="95"/>
        <v>Reg2005Nasal cavity and middle ear - C30FemaleNon-Māori</v>
      </c>
      <c r="B5944" s="42" t="s">
        <v>2</v>
      </c>
      <c r="C5944" s="43">
        <v>2005</v>
      </c>
      <c r="D5944" s="42" t="s">
        <v>258</v>
      </c>
      <c r="E5944" s="42" t="s">
        <v>4</v>
      </c>
      <c r="F5944" s="42" t="s">
        <v>11</v>
      </c>
      <c r="G5944" s="43">
        <v>5</v>
      </c>
      <c r="H5944" s="193">
        <v>0.2</v>
      </c>
    </row>
    <row r="5945" spans="1:8" x14ac:dyDescent="0.25">
      <c r="A5945" s="25" t="str">
        <f t="shared" si="95"/>
        <v>Reg2005Nasal cavity and middle ear - C30MaleAllEth</v>
      </c>
      <c r="B5945" s="42" t="s">
        <v>2</v>
      </c>
      <c r="C5945" s="43">
        <v>2005</v>
      </c>
      <c r="D5945" s="42" t="s">
        <v>258</v>
      </c>
      <c r="E5945" s="42" t="s">
        <v>5</v>
      </c>
      <c r="F5945" s="42" t="s">
        <v>12</v>
      </c>
      <c r="G5945" s="43">
        <v>9</v>
      </c>
      <c r="H5945" s="193">
        <v>0.4</v>
      </c>
    </row>
    <row r="5946" spans="1:8" x14ac:dyDescent="0.25">
      <c r="A5946" s="25" t="str">
        <f t="shared" si="95"/>
        <v>Reg2005Nasal cavity and middle ear - C30MaleMāori</v>
      </c>
      <c r="B5946" s="42" t="s">
        <v>2</v>
      </c>
      <c r="C5946" s="43">
        <v>2005</v>
      </c>
      <c r="D5946" s="42" t="s">
        <v>258</v>
      </c>
      <c r="E5946" s="42" t="s">
        <v>5</v>
      </c>
      <c r="F5946" s="42" t="s">
        <v>10</v>
      </c>
      <c r="G5946" s="43">
        <v>3</v>
      </c>
      <c r="H5946" s="193">
        <v>1.5</v>
      </c>
    </row>
    <row r="5947" spans="1:8" x14ac:dyDescent="0.25">
      <c r="A5947" s="25" t="str">
        <f t="shared" si="95"/>
        <v>Reg2005Nasal cavity and middle ear - C30MaleNon-Māori</v>
      </c>
      <c r="B5947" s="42" t="s">
        <v>2</v>
      </c>
      <c r="C5947" s="43">
        <v>2005</v>
      </c>
      <c r="D5947" s="42" t="s">
        <v>258</v>
      </c>
      <c r="E5947" s="42" t="s">
        <v>5</v>
      </c>
      <c r="F5947" s="42" t="s">
        <v>11</v>
      </c>
      <c r="G5947" s="43">
        <v>6</v>
      </c>
      <c r="H5947" s="193">
        <v>0.3</v>
      </c>
    </row>
    <row r="5948" spans="1:8" x14ac:dyDescent="0.25">
      <c r="A5948" s="25" t="str">
        <f t="shared" si="95"/>
        <v>Reg2005Accessory sinuses - C31AllSexAllEth</v>
      </c>
      <c r="B5948" s="42" t="s">
        <v>2</v>
      </c>
      <c r="C5948" s="43">
        <v>2005</v>
      </c>
      <c r="D5948" s="42" t="s">
        <v>259</v>
      </c>
      <c r="E5948" s="42" t="s">
        <v>3</v>
      </c>
      <c r="F5948" s="42" t="s">
        <v>12</v>
      </c>
      <c r="G5948" s="43">
        <v>15</v>
      </c>
      <c r="H5948" s="193">
        <v>0.3</v>
      </c>
    </row>
    <row r="5949" spans="1:8" x14ac:dyDescent="0.25">
      <c r="A5949" s="25" t="str">
        <f t="shared" si="95"/>
        <v>Reg2005Accessory sinuses - C31AllSexMāori</v>
      </c>
      <c r="B5949" s="42" t="s">
        <v>2</v>
      </c>
      <c r="C5949" s="43">
        <v>2005</v>
      </c>
      <c r="D5949" s="42" t="s">
        <v>259</v>
      </c>
      <c r="E5949" s="42" t="s">
        <v>3</v>
      </c>
      <c r="F5949" s="42" t="s">
        <v>10</v>
      </c>
      <c r="G5949" s="43">
        <v>2</v>
      </c>
      <c r="H5949" s="193">
        <v>0.5</v>
      </c>
    </row>
    <row r="5950" spans="1:8" x14ac:dyDescent="0.25">
      <c r="A5950" s="25" t="str">
        <f t="shared" si="95"/>
        <v>Reg2005Accessory sinuses - C31AllSexNon-Māori</v>
      </c>
      <c r="B5950" s="42" t="s">
        <v>2</v>
      </c>
      <c r="C5950" s="43">
        <v>2005</v>
      </c>
      <c r="D5950" s="42" t="s">
        <v>259</v>
      </c>
      <c r="E5950" s="42" t="s">
        <v>3</v>
      </c>
      <c r="F5950" s="42" t="s">
        <v>11</v>
      </c>
      <c r="G5950" s="43">
        <v>13</v>
      </c>
      <c r="H5950" s="193">
        <v>0.3</v>
      </c>
    </row>
    <row r="5951" spans="1:8" x14ac:dyDescent="0.25">
      <c r="A5951" s="25" t="str">
        <f t="shared" si="95"/>
        <v>Reg2005Accessory sinuses - C31FemaleAllEth</v>
      </c>
      <c r="B5951" s="42" t="s">
        <v>2</v>
      </c>
      <c r="C5951" s="43">
        <v>2005</v>
      </c>
      <c r="D5951" s="42" t="s">
        <v>259</v>
      </c>
      <c r="E5951" s="42" t="s">
        <v>4</v>
      </c>
      <c r="F5951" s="42" t="s">
        <v>12</v>
      </c>
      <c r="G5951" s="43">
        <v>8</v>
      </c>
      <c r="H5951" s="193">
        <v>0.3</v>
      </c>
    </row>
    <row r="5952" spans="1:8" x14ac:dyDescent="0.25">
      <c r="A5952" s="25" t="str">
        <f t="shared" si="95"/>
        <v>Reg2005Accessory sinuses - C31FemaleMāori</v>
      </c>
      <c r="B5952" s="42" t="s">
        <v>2</v>
      </c>
      <c r="C5952" s="43">
        <v>2005</v>
      </c>
      <c r="D5952" s="42" t="s">
        <v>259</v>
      </c>
      <c r="E5952" s="42" t="s">
        <v>4</v>
      </c>
      <c r="F5952" s="42" t="s">
        <v>10</v>
      </c>
      <c r="G5952" s="43">
        <v>2</v>
      </c>
      <c r="H5952" s="193">
        <v>1</v>
      </c>
    </row>
    <row r="5953" spans="1:8" x14ac:dyDescent="0.25">
      <c r="A5953" s="25" t="str">
        <f t="shared" si="95"/>
        <v>Reg2005Accessory sinuses - C31FemaleNon-Māori</v>
      </c>
      <c r="B5953" s="42" t="s">
        <v>2</v>
      </c>
      <c r="C5953" s="43">
        <v>2005</v>
      </c>
      <c r="D5953" s="42" t="s">
        <v>259</v>
      </c>
      <c r="E5953" s="42" t="s">
        <v>4</v>
      </c>
      <c r="F5953" s="42" t="s">
        <v>11</v>
      </c>
      <c r="G5953" s="43">
        <v>6</v>
      </c>
      <c r="H5953" s="193">
        <v>0.3</v>
      </c>
    </row>
    <row r="5954" spans="1:8" x14ac:dyDescent="0.25">
      <c r="A5954" s="25" t="str">
        <f t="shared" si="95"/>
        <v>Reg2005Accessory sinuses - C31MaleAllEth</v>
      </c>
      <c r="B5954" s="42" t="s">
        <v>2</v>
      </c>
      <c r="C5954" s="43">
        <v>2005</v>
      </c>
      <c r="D5954" s="42" t="s">
        <v>259</v>
      </c>
      <c r="E5954" s="42" t="s">
        <v>5</v>
      </c>
      <c r="F5954" s="42" t="s">
        <v>12</v>
      </c>
      <c r="G5954" s="43">
        <v>7</v>
      </c>
      <c r="H5954" s="193">
        <v>0.3</v>
      </c>
    </row>
    <row r="5955" spans="1:8" x14ac:dyDescent="0.25">
      <c r="A5955" s="25" t="str">
        <f t="shared" si="95"/>
        <v>Reg2005Accessory sinuses - C31MaleMāori</v>
      </c>
      <c r="B5955" s="42" t="s">
        <v>2</v>
      </c>
      <c r="C5955" s="43">
        <v>2005</v>
      </c>
      <c r="D5955" s="42" t="s">
        <v>259</v>
      </c>
      <c r="E5955" s="42" t="s">
        <v>5</v>
      </c>
      <c r="F5955" s="42" t="s">
        <v>10</v>
      </c>
      <c r="G5955" s="43">
        <v>0</v>
      </c>
      <c r="H5955" s="193">
        <v>0</v>
      </c>
    </row>
    <row r="5956" spans="1:8" x14ac:dyDescent="0.25">
      <c r="A5956" s="25" t="str">
        <f t="shared" si="95"/>
        <v>Reg2005Accessory sinuses - C31MaleNon-Māori</v>
      </c>
      <c r="B5956" s="42" t="s">
        <v>2</v>
      </c>
      <c r="C5956" s="43">
        <v>2005</v>
      </c>
      <c r="D5956" s="42" t="s">
        <v>259</v>
      </c>
      <c r="E5956" s="42" t="s">
        <v>5</v>
      </c>
      <c r="F5956" s="42" t="s">
        <v>11</v>
      </c>
      <c r="G5956" s="43">
        <v>7</v>
      </c>
      <c r="H5956" s="193">
        <v>0.3</v>
      </c>
    </row>
    <row r="5957" spans="1:8" x14ac:dyDescent="0.25">
      <c r="A5957" s="25" t="str">
        <f t="shared" si="95"/>
        <v>Reg2005Larynx - C32AllSexAllEth</v>
      </c>
      <c r="B5957" s="42" t="s">
        <v>2</v>
      </c>
      <c r="C5957" s="43">
        <v>2005</v>
      </c>
      <c r="D5957" s="42" t="s">
        <v>25</v>
      </c>
      <c r="E5957" s="42" t="s">
        <v>3</v>
      </c>
      <c r="F5957" s="42" t="s">
        <v>12</v>
      </c>
      <c r="G5957" s="43">
        <v>86</v>
      </c>
      <c r="H5957" s="193">
        <v>1.5</v>
      </c>
    </row>
    <row r="5958" spans="1:8" x14ac:dyDescent="0.25">
      <c r="A5958" s="25" t="str">
        <f t="shared" si="95"/>
        <v>Reg2005Larynx - C32AllSexMāori</v>
      </c>
      <c r="B5958" s="42" t="s">
        <v>2</v>
      </c>
      <c r="C5958" s="43">
        <v>2005</v>
      </c>
      <c r="D5958" s="42" t="s">
        <v>25</v>
      </c>
      <c r="E5958" s="42" t="s">
        <v>3</v>
      </c>
      <c r="F5958" s="42" t="s">
        <v>10</v>
      </c>
      <c r="G5958" s="43">
        <v>11</v>
      </c>
      <c r="H5958" s="193">
        <v>2.9</v>
      </c>
    </row>
    <row r="5959" spans="1:8" x14ac:dyDescent="0.25">
      <c r="A5959" s="25" t="str">
        <f t="shared" si="95"/>
        <v>Reg2005Larynx - C32AllSexNon-Māori</v>
      </c>
      <c r="B5959" s="42" t="s">
        <v>2</v>
      </c>
      <c r="C5959" s="43">
        <v>2005</v>
      </c>
      <c r="D5959" s="42" t="s">
        <v>25</v>
      </c>
      <c r="E5959" s="42" t="s">
        <v>3</v>
      </c>
      <c r="F5959" s="42" t="s">
        <v>11</v>
      </c>
      <c r="G5959" s="43">
        <v>75</v>
      </c>
      <c r="H5959" s="193">
        <v>1.4</v>
      </c>
    </row>
    <row r="5960" spans="1:8" x14ac:dyDescent="0.25">
      <c r="A5960" s="25" t="str">
        <f t="shared" si="95"/>
        <v>Reg2005Larynx - C32FemaleAllEth</v>
      </c>
      <c r="B5960" s="42" t="s">
        <v>2</v>
      </c>
      <c r="C5960" s="43">
        <v>2005</v>
      </c>
      <c r="D5960" s="42" t="s">
        <v>25</v>
      </c>
      <c r="E5960" s="42" t="s">
        <v>4</v>
      </c>
      <c r="F5960" s="42" t="s">
        <v>12</v>
      </c>
      <c r="G5960" s="43">
        <v>20</v>
      </c>
      <c r="H5960" s="193">
        <v>0.7</v>
      </c>
    </row>
    <row r="5961" spans="1:8" x14ac:dyDescent="0.25">
      <c r="A5961" s="25" t="str">
        <f t="shared" si="95"/>
        <v>Reg2005Larynx - C32FemaleMāori</v>
      </c>
      <c r="B5961" s="42" t="s">
        <v>2</v>
      </c>
      <c r="C5961" s="43">
        <v>2005</v>
      </c>
      <c r="D5961" s="42" t="s">
        <v>25</v>
      </c>
      <c r="E5961" s="42" t="s">
        <v>4</v>
      </c>
      <c r="F5961" s="42" t="s">
        <v>10</v>
      </c>
      <c r="G5961" s="43">
        <v>4</v>
      </c>
      <c r="H5961" s="193">
        <v>2</v>
      </c>
    </row>
    <row r="5962" spans="1:8" x14ac:dyDescent="0.25">
      <c r="A5962" s="25" t="str">
        <f t="shared" si="95"/>
        <v>Reg2005Larynx - C32FemaleNon-Māori</v>
      </c>
      <c r="B5962" s="42" t="s">
        <v>2</v>
      </c>
      <c r="C5962" s="43">
        <v>2005</v>
      </c>
      <c r="D5962" s="42" t="s">
        <v>25</v>
      </c>
      <c r="E5962" s="42" t="s">
        <v>4</v>
      </c>
      <c r="F5962" s="42" t="s">
        <v>11</v>
      </c>
      <c r="G5962" s="43">
        <v>16</v>
      </c>
      <c r="H5962" s="193">
        <v>0.6</v>
      </c>
    </row>
    <row r="5963" spans="1:8" x14ac:dyDescent="0.25">
      <c r="A5963" s="25" t="str">
        <f t="shared" si="95"/>
        <v>Reg2005Larynx - C32MaleAllEth</v>
      </c>
      <c r="B5963" s="42" t="s">
        <v>2</v>
      </c>
      <c r="C5963" s="43">
        <v>2005</v>
      </c>
      <c r="D5963" s="42" t="s">
        <v>25</v>
      </c>
      <c r="E5963" s="42" t="s">
        <v>5</v>
      </c>
      <c r="F5963" s="42" t="s">
        <v>12</v>
      </c>
      <c r="G5963" s="43">
        <v>66</v>
      </c>
      <c r="H5963" s="193">
        <v>2.6</v>
      </c>
    </row>
    <row r="5964" spans="1:8" x14ac:dyDescent="0.25">
      <c r="A5964" s="25" t="str">
        <f t="shared" si="95"/>
        <v>Reg2005Larynx - C32MaleMāori</v>
      </c>
      <c r="B5964" s="42" t="s">
        <v>2</v>
      </c>
      <c r="C5964" s="43">
        <v>2005</v>
      </c>
      <c r="D5964" s="42" t="s">
        <v>25</v>
      </c>
      <c r="E5964" s="42" t="s">
        <v>5</v>
      </c>
      <c r="F5964" s="42" t="s">
        <v>10</v>
      </c>
      <c r="G5964" s="43">
        <v>7</v>
      </c>
      <c r="H5964" s="193">
        <v>3.9</v>
      </c>
    </row>
    <row r="5965" spans="1:8" x14ac:dyDescent="0.25">
      <c r="A5965" s="25" t="str">
        <f t="shared" si="95"/>
        <v>Reg2005Larynx - C32MaleNon-Māori</v>
      </c>
      <c r="B5965" s="42" t="s">
        <v>2</v>
      </c>
      <c r="C5965" s="43">
        <v>2005</v>
      </c>
      <c r="D5965" s="42" t="s">
        <v>25</v>
      </c>
      <c r="E5965" s="42" t="s">
        <v>5</v>
      </c>
      <c r="F5965" s="42" t="s">
        <v>11</v>
      </c>
      <c r="G5965" s="43">
        <v>59</v>
      </c>
      <c r="H5965" s="193">
        <v>2.5</v>
      </c>
    </row>
    <row r="5966" spans="1:8" x14ac:dyDescent="0.25">
      <c r="A5966" s="25" t="str">
        <f t="shared" si="95"/>
        <v>Reg2005Lung - C33-C34AllSexAllEth</v>
      </c>
      <c r="B5966" s="42" t="s">
        <v>2</v>
      </c>
      <c r="C5966" s="43">
        <v>2005</v>
      </c>
      <c r="D5966" s="42" t="s">
        <v>47</v>
      </c>
      <c r="E5966" s="42" t="s">
        <v>3</v>
      </c>
      <c r="F5966" s="42" t="s">
        <v>12</v>
      </c>
      <c r="G5966" s="43">
        <v>1678</v>
      </c>
      <c r="H5966" s="193">
        <v>29.5</v>
      </c>
    </row>
    <row r="5967" spans="1:8" x14ac:dyDescent="0.25">
      <c r="A5967" s="25" t="str">
        <f t="shared" si="95"/>
        <v>Reg2005Lung - C33-C34AllSexMāori</v>
      </c>
      <c r="B5967" s="42" t="s">
        <v>2</v>
      </c>
      <c r="C5967" s="43">
        <v>2005</v>
      </c>
      <c r="D5967" s="42" t="s">
        <v>47</v>
      </c>
      <c r="E5967" s="42" t="s">
        <v>3</v>
      </c>
      <c r="F5967" s="42" t="s">
        <v>10</v>
      </c>
      <c r="G5967" s="43">
        <v>275</v>
      </c>
      <c r="H5967" s="193">
        <v>78.3</v>
      </c>
    </row>
    <row r="5968" spans="1:8" x14ac:dyDescent="0.25">
      <c r="A5968" s="25" t="str">
        <f t="shared" si="95"/>
        <v>Reg2005Lung - C33-C34AllSexNon-Māori</v>
      </c>
      <c r="B5968" s="42" t="s">
        <v>2</v>
      </c>
      <c r="C5968" s="43">
        <v>2005</v>
      </c>
      <c r="D5968" s="42" t="s">
        <v>47</v>
      </c>
      <c r="E5968" s="42" t="s">
        <v>3</v>
      </c>
      <c r="F5968" s="42" t="s">
        <v>11</v>
      </c>
      <c r="G5968" s="43">
        <v>1403</v>
      </c>
      <c r="H5968" s="193">
        <v>25.9</v>
      </c>
    </row>
    <row r="5969" spans="1:8" x14ac:dyDescent="0.25">
      <c r="A5969" s="25" t="str">
        <f t="shared" si="95"/>
        <v>Reg2005Lung - C33-C34FemaleAllEth</v>
      </c>
      <c r="B5969" s="42" t="s">
        <v>2</v>
      </c>
      <c r="C5969" s="43">
        <v>2005</v>
      </c>
      <c r="D5969" s="42" t="s">
        <v>47</v>
      </c>
      <c r="E5969" s="42" t="s">
        <v>4</v>
      </c>
      <c r="F5969" s="42" t="s">
        <v>12</v>
      </c>
      <c r="G5969" s="43">
        <v>721</v>
      </c>
      <c r="H5969" s="193">
        <v>24.3</v>
      </c>
    </row>
    <row r="5970" spans="1:8" x14ac:dyDescent="0.25">
      <c r="A5970" s="25" t="str">
        <f t="shared" si="95"/>
        <v>Reg2005Lung - C33-C34FemaleMāori</v>
      </c>
      <c r="B5970" s="42" t="s">
        <v>2</v>
      </c>
      <c r="C5970" s="43">
        <v>2005</v>
      </c>
      <c r="D5970" s="42" t="s">
        <v>47</v>
      </c>
      <c r="E5970" s="42" t="s">
        <v>4</v>
      </c>
      <c r="F5970" s="42" t="s">
        <v>10</v>
      </c>
      <c r="G5970" s="43">
        <v>150</v>
      </c>
      <c r="H5970" s="193">
        <v>79.8</v>
      </c>
    </row>
    <row r="5971" spans="1:8" x14ac:dyDescent="0.25">
      <c r="A5971" s="25" t="str">
        <f t="shared" si="95"/>
        <v>Reg2005Lung - C33-C34FemaleNon-Māori</v>
      </c>
      <c r="B5971" s="42" t="s">
        <v>2</v>
      </c>
      <c r="C5971" s="43">
        <v>2005</v>
      </c>
      <c r="D5971" s="42" t="s">
        <v>47</v>
      </c>
      <c r="E5971" s="42" t="s">
        <v>4</v>
      </c>
      <c r="F5971" s="42" t="s">
        <v>11</v>
      </c>
      <c r="G5971" s="43">
        <v>571</v>
      </c>
      <c r="H5971" s="193">
        <v>20.2</v>
      </c>
    </row>
    <row r="5972" spans="1:8" x14ac:dyDescent="0.25">
      <c r="A5972" s="25" t="str">
        <f t="shared" si="95"/>
        <v>Reg2005Lung - C33-C34MaleAllEth</v>
      </c>
      <c r="B5972" s="42" t="s">
        <v>2</v>
      </c>
      <c r="C5972" s="43">
        <v>2005</v>
      </c>
      <c r="D5972" s="42" t="s">
        <v>47</v>
      </c>
      <c r="E5972" s="42" t="s">
        <v>5</v>
      </c>
      <c r="F5972" s="42" t="s">
        <v>12</v>
      </c>
      <c r="G5972" s="43">
        <v>957</v>
      </c>
      <c r="H5972" s="193">
        <v>36.1</v>
      </c>
    </row>
    <row r="5973" spans="1:8" x14ac:dyDescent="0.25">
      <c r="A5973" s="25" t="str">
        <f t="shared" si="95"/>
        <v>Reg2005Lung - C33-C34MaleMāori</v>
      </c>
      <c r="B5973" s="42" t="s">
        <v>2</v>
      </c>
      <c r="C5973" s="43">
        <v>2005</v>
      </c>
      <c r="D5973" s="42" t="s">
        <v>47</v>
      </c>
      <c r="E5973" s="42" t="s">
        <v>5</v>
      </c>
      <c r="F5973" s="42" t="s">
        <v>10</v>
      </c>
      <c r="G5973" s="43">
        <v>125</v>
      </c>
      <c r="H5973" s="193">
        <v>75.8</v>
      </c>
    </row>
    <row r="5974" spans="1:8" x14ac:dyDescent="0.25">
      <c r="A5974" s="25" t="str">
        <f t="shared" si="95"/>
        <v>Reg2005Lung - C33-C34MaleNon-Māori</v>
      </c>
      <c r="B5974" s="42" t="s">
        <v>2</v>
      </c>
      <c r="C5974" s="43">
        <v>2005</v>
      </c>
      <c r="D5974" s="42" t="s">
        <v>47</v>
      </c>
      <c r="E5974" s="42" t="s">
        <v>5</v>
      </c>
      <c r="F5974" s="42" t="s">
        <v>11</v>
      </c>
      <c r="G5974" s="43">
        <v>832</v>
      </c>
      <c r="H5974" s="193">
        <v>33.1</v>
      </c>
    </row>
    <row r="5975" spans="1:8" x14ac:dyDescent="0.25">
      <c r="A5975" s="25" t="str">
        <f t="shared" si="95"/>
        <v>Reg2005Thymus - C37AllSexAllEth</v>
      </c>
      <c r="B5975" s="42" t="s">
        <v>2</v>
      </c>
      <c r="C5975" s="43">
        <v>2005</v>
      </c>
      <c r="D5975" s="42" t="s">
        <v>41</v>
      </c>
      <c r="E5975" s="42" t="s">
        <v>3</v>
      </c>
      <c r="F5975" s="42" t="s">
        <v>12</v>
      </c>
      <c r="G5975" s="43">
        <v>3</v>
      </c>
      <c r="H5975" s="193">
        <v>0.1</v>
      </c>
    </row>
    <row r="5976" spans="1:8" x14ac:dyDescent="0.25">
      <c r="A5976" s="25" t="str">
        <f t="shared" si="95"/>
        <v>Reg2005Thymus - C37AllSexMāori</v>
      </c>
      <c r="B5976" s="42" t="s">
        <v>2</v>
      </c>
      <c r="C5976" s="43">
        <v>2005</v>
      </c>
      <c r="D5976" s="42" t="s">
        <v>41</v>
      </c>
      <c r="E5976" s="42" t="s">
        <v>3</v>
      </c>
      <c r="F5976" s="42" t="s">
        <v>10</v>
      </c>
      <c r="G5976" s="43">
        <v>1</v>
      </c>
      <c r="H5976" s="193">
        <v>0.2</v>
      </c>
    </row>
    <row r="5977" spans="1:8" x14ac:dyDescent="0.25">
      <c r="A5977" s="25" t="str">
        <f t="shared" si="95"/>
        <v>Reg2005Thymus - C37AllSexNon-Māori</v>
      </c>
      <c r="B5977" s="42" t="s">
        <v>2</v>
      </c>
      <c r="C5977" s="43">
        <v>2005</v>
      </c>
      <c r="D5977" s="42" t="s">
        <v>41</v>
      </c>
      <c r="E5977" s="42" t="s">
        <v>3</v>
      </c>
      <c r="F5977" s="42" t="s">
        <v>11</v>
      </c>
      <c r="G5977" s="43">
        <v>2</v>
      </c>
      <c r="H5977" s="193">
        <v>0</v>
      </c>
    </row>
    <row r="5978" spans="1:8" x14ac:dyDescent="0.25">
      <c r="A5978" s="25" t="str">
        <f t="shared" si="95"/>
        <v>Reg2005Thymus - C37FemaleAllEth</v>
      </c>
      <c r="B5978" s="42" t="s">
        <v>2</v>
      </c>
      <c r="C5978" s="43">
        <v>2005</v>
      </c>
      <c r="D5978" s="42" t="s">
        <v>41</v>
      </c>
      <c r="E5978" s="42" t="s">
        <v>4</v>
      </c>
      <c r="F5978" s="42" t="s">
        <v>12</v>
      </c>
      <c r="G5978" s="43">
        <v>1</v>
      </c>
      <c r="H5978" s="193">
        <v>0</v>
      </c>
    </row>
    <row r="5979" spans="1:8" x14ac:dyDescent="0.25">
      <c r="A5979" s="25" t="str">
        <f t="shared" si="95"/>
        <v>Reg2005Thymus - C37FemaleMāori</v>
      </c>
      <c r="B5979" s="42" t="s">
        <v>2</v>
      </c>
      <c r="C5979" s="43">
        <v>2005</v>
      </c>
      <c r="D5979" s="42" t="s">
        <v>41</v>
      </c>
      <c r="E5979" s="42" t="s">
        <v>4</v>
      </c>
      <c r="F5979" s="42" t="s">
        <v>10</v>
      </c>
      <c r="G5979" s="43">
        <v>1</v>
      </c>
      <c r="H5979" s="193">
        <v>0.3</v>
      </c>
    </row>
    <row r="5980" spans="1:8" x14ac:dyDescent="0.25">
      <c r="A5980" s="25" t="str">
        <f t="shared" si="95"/>
        <v>Reg2005Thymus - C37FemaleNon-Māori</v>
      </c>
      <c r="B5980" s="42" t="s">
        <v>2</v>
      </c>
      <c r="C5980" s="43">
        <v>2005</v>
      </c>
      <c r="D5980" s="42" t="s">
        <v>41</v>
      </c>
      <c r="E5980" s="42" t="s">
        <v>4</v>
      </c>
      <c r="F5980" s="42" t="s">
        <v>11</v>
      </c>
      <c r="G5980" s="43">
        <v>0</v>
      </c>
      <c r="H5980" s="193">
        <v>0</v>
      </c>
    </row>
    <row r="5981" spans="1:8" x14ac:dyDescent="0.25">
      <c r="A5981" s="25" t="str">
        <f t="shared" si="95"/>
        <v>Reg2005Thymus - C37MaleAllEth</v>
      </c>
      <c r="B5981" s="42" t="s">
        <v>2</v>
      </c>
      <c r="C5981" s="43">
        <v>2005</v>
      </c>
      <c r="D5981" s="42" t="s">
        <v>41</v>
      </c>
      <c r="E5981" s="42" t="s">
        <v>5</v>
      </c>
      <c r="F5981" s="42" t="s">
        <v>12</v>
      </c>
      <c r="G5981" s="43">
        <v>2</v>
      </c>
      <c r="H5981" s="193">
        <v>0.1</v>
      </c>
    </row>
    <row r="5982" spans="1:8" x14ac:dyDescent="0.25">
      <c r="A5982" s="25" t="str">
        <f t="shared" si="95"/>
        <v>Reg2005Thymus - C37MaleMāori</v>
      </c>
      <c r="B5982" s="42" t="s">
        <v>2</v>
      </c>
      <c r="C5982" s="43">
        <v>2005</v>
      </c>
      <c r="D5982" s="42" t="s">
        <v>41</v>
      </c>
      <c r="E5982" s="42" t="s">
        <v>5</v>
      </c>
      <c r="F5982" s="42" t="s">
        <v>10</v>
      </c>
      <c r="G5982" s="43">
        <v>0</v>
      </c>
      <c r="H5982" s="193">
        <v>0</v>
      </c>
    </row>
    <row r="5983" spans="1:8" x14ac:dyDescent="0.25">
      <c r="A5983" s="25" t="str">
        <f t="shared" si="95"/>
        <v>Reg2005Thymus - C37MaleNon-Māori</v>
      </c>
      <c r="B5983" s="42" t="s">
        <v>2</v>
      </c>
      <c r="C5983" s="43">
        <v>2005</v>
      </c>
      <c r="D5983" s="42" t="s">
        <v>41</v>
      </c>
      <c r="E5983" s="42" t="s">
        <v>5</v>
      </c>
      <c r="F5983" s="42" t="s">
        <v>11</v>
      </c>
      <c r="G5983" s="43">
        <v>2</v>
      </c>
      <c r="H5983" s="193">
        <v>0.1</v>
      </c>
    </row>
    <row r="5984" spans="1:8" x14ac:dyDescent="0.25">
      <c r="A5984" s="25" t="str">
        <f t="shared" si="95"/>
        <v>Reg2005Heart, mediastinum and pleura - C38AllSexAllEth</v>
      </c>
      <c r="B5984" s="42" t="s">
        <v>2</v>
      </c>
      <c r="C5984" s="43">
        <v>2005</v>
      </c>
      <c r="D5984" s="42" t="s">
        <v>260</v>
      </c>
      <c r="E5984" s="42" t="s">
        <v>3</v>
      </c>
      <c r="F5984" s="42" t="s">
        <v>12</v>
      </c>
      <c r="G5984" s="43">
        <v>10</v>
      </c>
      <c r="H5984" s="193">
        <v>0.2</v>
      </c>
    </row>
    <row r="5985" spans="1:8" x14ac:dyDescent="0.25">
      <c r="A5985" s="25" t="str">
        <f t="shared" si="95"/>
        <v>Reg2005Heart, mediastinum and pleura - C38AllSexMāori</v>
      </c>
      <c r="B5985" s="42" t="s">
        <v>2</v>
      </c>
      <c r="C5985" s="43">
        <v>2005</v>
      </c>
      <c r="D5985" s="42" t="s">
        <v>260</v>
      </c>
      <c r="E5985" s="42" t="s">
        <v>3</v>
      </c>
      <c r="F5985" s="42" t="s">
        <v>10</v>
      </c>
      <c r="G5985" s="43">
        <v>2</v>
      </c>
      <c r="H5985" s="193">
        <v>0.4</v>
      </c>
    </row>
    <row r="5986" spans="1:8" x14ac:dyDescent="0.25">
      <c r="A5986" s="25" t="str">
        <f t="shared" si="95"/>
        <v>Reg2005Heart, mediastinum and pleura - C38AllSexNon-Māori</v>
      </c>
      <c r="B5986" s="42" t="s">
        <v>2</v>
      </c>
      <c r="C5986" s="43">
        <v>2005</v>
      </c>
      <c r="D5986" s="42" t="s">
        <v>260</v>
      </c>
      <c r="E5986" s="42" t="s">
        <v>3</v>
      </c>
      <c r="F5986" s="42" t="s">
        <v>11</v>
      </c>
      <c r="G5986" s="43">
        <v>8</v>
      </c>
      <c r="H5986" s="193">
        <v>0.2</v>
      </c>
    </row>
    <row r="5987" spans="1:8" x14ac:dyDescent="0.25">
      <c r="A5987" s="25" t="str">
        <f t="shared" si="95"/>
        <v>Reg2005Heart, mediastinum and pleura - C38FemaleAllEth</v>
      </c>
      <c r="B5987" s="42" t="s">
        <v>2</v>
      </c>
      <c r="C5987" s="43">
        <v>2005</v>
      </c>
      <c r="D5987" s="42" t="s">
        <v>260</v>
      </c>
      <c r="E5987" s="42" t="s">
        <v>4</v>
      </c>
      <c r="F5987" s="42" t="s">
        <v>12</v>
      </c>
      <c r="G5987" s="43">
        <v>4</v>
      </c>
      <c r="H5987" s="193">
        <v>0.2</v>
      </c>
    </row>
    <row r="5988" spans="1:8" x14ac:dyDescent="0.25">
      <c r="A5988" s="25" t="str">
        <f t="shared" si="95"/>
        <v>Reg2005Heart, mediastinum and pleura - C38FemaleMāori</v>
      </c>
      <c r="B5988" s="42" t="s">
        <v>2</v>
      </c>
      <c r="C5988" s="43">
        <v>2005</v>
      </c>
      <c r="D5988" s="42" t="s">
        <v>260</v>
      </c>
      <c r="E5988" s="42" t="s">
        <v>4</v>
      </c>
      <c r="F5988" s="42" t="s">
        <v>10</v>
      </c>
      <c r="G5988" s="43">
        <v>1</v>
      </c>
      <c r="H5988" s="193">
        <v>0.4</v>
      </c>
    </row>
    <row r="5989" spans="1:8" x14ac:dyDescent="0.25">
      <c r="A5989" s="25" t="str">
        <f t="shared" si="95"/>
        <v>Reg2005Heart, mediastinum and pleura - C38FemaleNon-Māori</v>
      </c>
      <c r="B5989" s="42" t="s">
        <v>2</v>
      </c>
      <c r="C5989" s="43">
        <v>2005</v>
      </c>
      <c r="D5989" s="42" t="s">
        <v>260</v>
      </c>
      <c r="E5989" s="42" t="s">
        <v>4</v>
      </c>
      <c r="F5989" s="42" t="s">
        <v>11</v>
      </c>
      <c r="G5989" s="43">
        <v>3</v>
      </c>
      <c r="H5989" s="193">
        <v>0.2</v>
      </c>
    </row>
    <row r="5990" spans="1:8" x14ac:dyDescent="0.25">
      <c r="A5990" s="25" t="str">
        <f t="shared" si="95"/>
        <v>Reg2005Heart, mediastinum and pleura - C38MaleAllEth</v>
      </c>
      <c r="B5990" s="42" t="s">
        <v>2</v>
      </c>
      <c r="C5990" s="43">
        <v>2005</v>
      </c>
      <c r="D5990" s="42" t="s">
        <v>260</v>
      </c>
      <c r="E5990" s="42" t="s">
        <v>5</v>
      </c>
      <c r="F5990" s="42" t="s">
        <v>12</v>
      </c>
      <c r="G5990" s="43">
        <v>6</v>
      </c>
      <c r="H5990" s="193">
        <v>0.3</v>
      </c>
    </row>
    <row r="5991" spans="1:8" x14ac:dyDescent="0.25">
      <c r="A5991" s="25" t="str">
        <f t="shared" ref="A5991:A6054" si="96">B5991&amp;C5991&amp;D5991&amp;E5991&amp;F5991</f>
        <v>Reg2005Heart, mediastinum and pleura - C38MaleMāori</v>
      </c>
      <c r="B5991" s="42" t="s">
        <v>2</v>
      </c>
      <c r="C5991" s="43">
        <v>2005</v>
      </c>
      <c r="D5991" s="42" t="s">
        <v>260</v>
      </c>
      <c r="E5991" s="42" t="s">
        <v>5</v>
      </c>
      <c r="F5991" s="42" t="s">
        <v>10</v>
      </c>
      <c r="G5991" s="43">
        <v>1</v>
      </c>
      <c r="H5991" s="193">
        <v>0.3</v>
      </c>
    </row>
    <row r="5992" spans="1:8" x14ac:dyDescent="0.25">
      <c r="A5992" s="25" t="str">
        <f t="shared" si="96"/>
        <v>Reg2005Heart, mediastinum and pleura - C38MaleNon-Māori</v>
      </c>
      <c r="B5992" s="42" t="s">
        <v>2</v>
      </c>
      <c r="C5992" s="43">
        <v>2005</v>
      </c>
      <c r="D5992" s="42" t="s">
        <v>260</v>
      </c>
      <c r="E5992" s="42" t="s">
        <v>5</v>
      </c>
      <c r="F5992" s="42" t="s">
        <v>11</v>
      </c>
      <c r="G5992" s="43">
        <v>5</v>
      </c>
      <c r="H5992" s="193">
        <v>0.3</v>
      </c>
    </row>
    <row r="5993" spans="1:8" x14ac:dyDescent="0.25">
      <c r="A5993" s="25" t="str">
        <f t="shared" si="96"/>
        <v>Reg2005Other respiratory and intrathoracic organs - C39AllSexAllEth</v>
      </c>
      <c r="B5993" s="42" t="s">
        <v>2</v>
      </c>
      <c r="C5993" s="43">
        <v>2005</v>
      </c>
      <c r="D5993" s="42" t="s">
        <v>261</v>
      </c>
      <c r="E5993" s="42" t="s">
        <v>3</v>
      </c>
      <c r="F5993" s="42" t="s">
        <v>12</v>
      </c>
      <c r="G5993" s="43">
        <v>2</v>
      </c>
      <c r="H5993" s="193">
        <v>0</v>
      </c>
    </row>
    <row r="5994" spans="1:8" x14ac:dyDescent="0.25">
      <c r="A5994" s="25" t="str">
        <f t="shared" si="96"/>
        <v>Reg2005Other respiratory and intrathoracic organs - C39AllSexMāori</v>
      </c>
      <c r="B5994" s="42" t="s">
        <v>2</v>
      </c>
      <c r="C5994" s="43">
        <v>2005</v>
      </c>
      <c r="D5994" s="42" t="s">
        <v>261</v>
      </c>
      <c r="E5994" s="42" t="s">
        <v>3</v>
      </c>
      <c r="F5994" s="42" t="s">
        <v>10</v>
      </c>
      <c r="G5994" s="43">
        <v>0</v>
      </c>
      <c r="H5994" s="193">
        <v>0</v>
      </c>
    </row>
    <row r="5995" spans="1:8" x14ac:dyDescent="0.25">
      <c r="A5995" s="25" t="str">
        <f t="shared" si="96"/>
        <v>Reg2005Other respiratory and intrathoracic organs - C39AllSexNon-Māori</v>
      </c>
      <c r="B5995" s="42" t="s">
        <v>2</v>
      </c>
      <c r="C5995" s="43">
        <v>2005</v>
      </c>
      <c r="D5995" s="42" t="s">
        <v>261</v>
      </c>
      <c r="E5995" s="42" t="s">
        <v>3</v>
      </c>
      <c r="F5995" s="42" t="s">
        <v>11</v>
      </c>
      <c r="G5995" s="43">
        <v>2</v>
      </c>
      <c r="H5995" s="193">
        <v>0</v>
      </c>
    </row>
    <row r="5996" spans="1:8" x14ac:dyDescent="0.25">
      <c r="A5996" s="25" t="str">
        <f t="shared" si="96"/>
        <v>Reg2005Other respiratory and intrathoracic organs - C39FemaleAllEth</v>
      </c>
      <c r="B5996" s="42" t="s">
        <v>2</v>
      </c>
      <c r="C5996" s="43">
        <v>2005</v>
      </c>
      <c r="D5996" s="42" t="s">
        <v>261</v>
      </c>
      <c r="E5996" s="42" t="s">
        <v>4</v>
      </c>
      <c r="F5996" s="42" t="s">
        <v>12</v>
      </c>
      <c r="G5996" s="43">
        <v>1</v>
      </c>
      <c r="H5996" s="193">
        <v>0</v>
      </c>
    </row>
    <row r="5997" spans="1:8" x14ac:dyDescent="0.25">
      <c r="A5997" s="25" t="str">
        <f t="shared" si="96"/>
        <v>Reg2005Other respiratory and intrathoracic organs - C39FemaleMāori</v>
      </c>
      <c r="B5997" s="42" t="s">
        <v>2</v>
      </c>
      <c r="C5997" s="43">
        <v>2005</v>
      </c>
      <c r="D5997" s="42" t="s">
        <v>261</v>
      </c>
      <c r="E5997" s="42" t="s">
        <v>4</v>
      </c>
      <c r="F5997" s="42" t="s">
        <v>10</v>
      </c>
      <c r="G5997" s="43">
        <v>0</v>
      </c>
      <c r="H5997" s="193">
        <v>0</v>
      </c>
    </row>
    <row r="5998" spans="1:8" x14ac:dyDescent="0.25">
      <c r="A5998" s="25" t="str">
        <f t="shared" si="96"/>
        <v>Reg2005Other respiratory and intrathoracic organs - C39FemaleNon-Māori</v>
      </c>
      <c r="B5998" s="42" t="s">
        <v>2</v>
      </c>
      <c r="C5998" s="43">
        <v>2005</v>
      </c>
      <c r="D5998" s="42" t="s">
        <v>261</v>
      </c>
      <c r="E5998" s="42" t="s">
        <v>4</v>
      </c>
      <c r="F5998" s="42" t="s">
        <v>11</v>
      </c>
      <c r="G5998" s="43">
        <v>1</v>
      </c>
      <c r="H5998" s="193">
        <v>0</v>
      </c>
    </row>
    <row r="5999" spans="1:8" x14ac:dyDescent="0.25">
      <c r="A5999" s="25" t="str">
        <f t="shared" si="96"/>
        <v>Reg2005Other respiratory and intrathoracic organs - C39MaleAllEth</v>
      </c>
      <c r="B5999" s="42" t="s">
        <v>2</v>
      </c>
      <c r="C5999" s="43">
        <v>2005</v>
      </c>
      <c r="D5999" s="42" t="s">
        <v>261</v>
      </c>
      <c r="E5999" s="42" t="s">
        <v>5</v>
      </c>
      <c r="F5999" s="42" t="s">
        <v>12</v>
      </c>
      <c r="G5999" s="43">
        <v>1</v>
      </c>
      <c r="H5999" s="193">
        <v>0</v>
      </c>
    </row>
    <row r="6000" spans="1:8" x14ac:dyDescent="0.25">
      <c r="A6000" s="25" t="str">
        <f t="shared" si="96"/>
        <v>Reg2005Other respiratory and intrathoracic organs - C39MaleMāori</v>
      </c>
      <c r="B6000" s="42" t="s">
        <v>2</v>
      </c>
      <c r="C6000" s="43">
        <v>2005</v>
      </c>
      <c r="D6000" s="42" t="s">
        <v>261</v>
      </c>
      <c r="E6000" s="42" t="s">
        <v>5</v>
      </c>
      <c r="F6000" s="42" t="s">
        <v>10</v>
      </c>
      <c r="G6000" s="43">
        <v>0</v>
      </c>
      <c r="H6000" s="193">
        <v>0</v>
      </c>
    </row>
    <row r="6001" spans="1:8" x14ac:dyDescent="0.25">
      <c r="A6001" s="25" t="str">
        <f t="shared" si="96"/>
        <v>Reg2005Other respiratory and intrathoracic organs - C39MaleNon-Māori</v>
      </c>
      <c r="B6001" s="42" t="s">
        <v>2</v>
      </c>
      <c r="C6001" s="43">
        <v>2005</v>
      </c>
      <c r="D6001" s="42" t="s">
        <v>261</v>
      </c>
      <c r="E6001" s="42" t="s">
        <v>5</v>
      </c>
      <c r="F6001" s="42" t="s">
        <v>11</v>
      </c>
      <c r="G6001" s="43">
        <v>1</v>
      </c>
      <c r="H6001" s="193">
        <v>0</v>
      </c>
    </row>
    <row r="6002" spans="1:8" x14ac:dyDescent="0.25">
      <c r="A6002" s="25" t="str">
        <f t="shared" si="96"/>
        <v>Reg2005Bone and articular cartilage - C40-C41AllSexAllEth</v>
      </c>
      <c r="B6002" s="42" t="s">
        <v>2</v>
      </c>
      <c r="C6002" s="43">
        <v>2005</v>
      </c>
      <c r="D6002" s="42" t="s">
        <v>262</v>
      </c>
      <c r="E6002" s="42" t="s">
        <v>3</v>
      </c>
      <c r="F6002" s="42" t="s">
        <v>12</v>
      </c>
      <c r="G6002" s="43">
        <v>40</v>
      </c>
      <c r="H6002" s="193">
        <v>0.9</v>
      </c>
    </row>
    <row r="6003" spans="1:8" x14ac:dyDescent="0.25">
      <c r="A6003" s="25" t="str">
        <f t="shared" si="96"/>
        <v>Reg2005Bone and articular cartilage - C40-C41AllSexMāori</v>
      </c>
      <c r="B6003" s="42" t="s">
        <v>2</v>
      </c>
      <c r="C6003" s="43">
        <v>2005</v>
      </c>
      <c r="D6003" s="42" t="s">
        <v>262</v>
      </c>
      <c r="E6003" s="42" t="s">
        <v>3</v>
      </c>
      <c r="F6003" s="42" t="s">
        <v>10</v>
      </c>
      <c r="G6003" s="43">
        <v>4</v>
      </c>
      <c r="H6003" s="193">
        <v>0.8</v>
      </c>
    </row>
    <row r="6004" spans="1:8" x14ac:dyDescent="0.25">
      <c r="A6004" s="25" t="str">
        <f t="shared" si="96"/>
        <v>Reg2005Bone and articular cartilage - C40-C41AllSexNon-Māori</v>
      </c>
      <c r="B6004" s="42" t="s">
        <v>2</v>
      </c>
      <c r="C6004" s="43">
        <v>2005</v>
      </c>
      <c r="D6004" s="42" t="s">
        <v>262</v>
      </c>
      <c r="E6004" s="42" t="s">
        <v>3</v>
      </c>
      <c r="F6004" s="42" t="s">
        <v>11</v>
      </c>
      <c r="G6004" s="43">
        <v>36</v>
      </c>
      <c r="H6004" s="193">
        <v>1</v>
      </c>
    </row>
    <row r="6005" spans="1:8" x14ac:dyDescent="0.25">
      <c r="A6005" s="25" t="str">
        <f t="shared" si="96"/>
        <v>Reg2005Bone and articular cartilage - C40-C41FemaleAllEth</v>
      </c>
      <c r="B6005" s="42" t="s">
        <v>2</v>
      </c>
      <c r="C6005" s="43">
        <v>2005</v>
      </c>
      <c r="D6005" s="42" t="s">
        <v>262</v>
      </c>
      <c r="E6005" s="42" t="s">
        <v>4</v>
      </c>
      <c r="F6005" s="42" t="s">
        <v>12</v>
      </c>
      <c r="G6005" s="43">
        <v>18</v>
      </c>
      <c r="H6005" s="193">
        <v>0.8</v>
      </c>
    </row>
    <row r="6006" spans="1:8" x14ac:dyDescent="0.25">
      <c r="A6006" s="25" t="str">
        <f t="shared" si="96"/>
        <v>Reg2005Bone and articular cartilage - C40-C41FemaleMāori</v>
      </c>
      <c r="B6006" s="42" t="s">
        <v>2</v>
      </c>
      <c r="C6006" s="43">
        <v>2005</v>
      </c>
      <c r="D6006" s="42" t="s">
        <v>262</v>
      </c>
      <c r="E6006" s="42" t="s">
        <v>4</v>
      </c>
      <c r="F6006" s="42" t="s">
        <v>10</v>
      </c>
      <c r="G6006" s="43">
        <v>2</v>
      </c>
      <c r="H6006" s="193">
        <v>0.9</v>
      </c>
    </row>
    <row r="6007" spans="1:8" x14ac:dyDescent="0.25">
      <c r="A6007" s="25" t="str">
        <f t="shared" si="96"/>
        <v>Reg2005Bone and articular cartilage - C40-C41FemaleNon-Māori</v>
      </c>
      <c r="B6007" s="42" t="s">
        <v>2</v>
      </c>
      <c r="C6007" s="43">
        <v>2005</v>
      </c>
      <c r="D6007" s="42" t="s">
        <v>262</v>
      </c>
      <c r="E6007" s="42" t="s">
        <v>4</v>
      </c>
      <c r="F6007" s="42" t="s">
        <v>11</v>
      </c>
      <c r="G6007" s="43">
        <v>16</v>
      </c>
      <c r="H6007" s="193">
        <v>0.8</v>
      </c>
    </row>
    <row r="6008" spans="1:8" x14ac:dyDescent="0.25">
      <c r="A6008" s="25" t="str">
        <f t="shared" si="96"/>
        <v>Reg2005Bone and articular cartilage - C40-C41MaleAllEth</v>
      </c>
      <c r="B6008" s="42" t="s">
        <v>2</v>
      </c>
      <c r="C6008" s="43">
        <v>2005</v>
      </c>
      <c r="D6008" s="42" t="s">
        <v>262</v>
      </c>
      <c r="E6008" s="42" t="s">
        <v>5</v>
      </c>
      <c r="F6008" s="42" t="s">
        <v>12</v>
      </c>
      <c r="G6008" s="43">
        <v>22</v>
      </c>
      <c r="H6008" s="193">
        <v>1</v>
      </c>
    </row>
    <row r="6009" spans="1:8" x14ac:dyDescent="0.25">
      <c r="A6009" s="25" t="str">
        <f t="shared" si="96"/>
        <v>Reg2005Bone and articular cartilage - C40-C41MaleMāori</v>
      </c>
      <c r="B6009" s="42" t="s">
        <v>2</v>
      </c>
      <c r="C6009" s="43">
        <v>2005</v>
      </c>
      <c r="D6009" s="42" t="s">
        <v>262</v>
      </c>
      <c r="E6009" s="42" t="s">
        <v>5</v>
      </c>
      <c r="F6009" s="42" t="s">
        <v>10</v>
      </c>
      <c r="G6009" s="43">
        <v>2</v>
      </c>
      <c r="H6009" s="193">
        <v>0.7</v>
      </c>
    </row>
    <row r="6010" spans="1:8" x14ac:dyDescent="0.25">
      <c r="A6010" s="25" t="str">
        <f t="shared" si="96"/>
        <v>Reg2005Bone and articular cartilage - C40-C41MaleNon-Māori</v>
      </c>
      <c r="B6010" s="42" t="s">
        <v>2</v>
      </c>
      <c r="C6010" s="43">
        <v>2005</v>
      </c>
      <c r="D6010" s="42" t="s">
        <v>262</v>
      </c>
      <c r="E6010" s="42" t="s">
        <v>5</v>
      </c>
      <c r="F6010" s="42" t="s">
        <v>11</v>
      </c>
      <c r="G6010" s="43">
        <v>20</v>
      </c>
      <c r="H6010" s="193">
        <v>1.1000000000000001</v>
      </c>
    </row>
    <row r="6011" spans="1:8" x14ac:dyDescent="0.25">
      <c r="A6011" s="25" t="str">
        <f t="shared" si="96"/>
        <v>Reg2005Skin - C43-C44AllSexAllEth</v>
      </c>
      <c r="B6011" s="42" t="s">
        <v>2</v>
      </c>
      <c r="C6011" s="43">
        <v>2005</v>
      </c>
      <c r="D6011" s="42" t="s">
        <v>65</v>
      </c>
      <c r="E6011" s="42" t="s">
        <v>3</v>
      </c>
      <c r="F6011" s="42" t="s">
        <v>12</v>
      </c>
      <c r="G6011" s="43">
        <v>2149</v>
      </c>
      <c r="H6011" s="193">
        <v>40.700000000000003</v>
      </c>
    </row>
    <row r="6012" spans="1:8" x14ac:dyDescent="0.25">
      <c r="A6012" s="25" t="str">
        <f t="shared" si="96"/>
        <v>Reg2005Skin - C43-C44AllSexMāori</v>
      </c>
      <c r="B6012" s="42" t="s">
        <v>2</v>
      </c>
      <c r="C6012" s="43">
        <v>2005</v>
      </c>
      <c r="D6012" s="42" t="s">
        <v>65</v>
      </c>
      <c r="E6012" s="42" t="s">
        <v>3</v>
      </c>
      <c r="F6012" s="42" t="s">
        <v>10</v>
      </c>
      <c r="G6012" s="43">
        <v>31</v>
      </c>
      <c r="H6012" s="193">
        <v>8</v>
      </c>
    </row>
    <row r="6013" spans="1:8" x14ac:dyDescent="0.25">
      <c r="A6013" s="25" t="str">
        <f t="shared" si="96"/>
        <v>Reg2005Skin - C43-C44AllSexNon-Māori</v>
      </c>
      <c r="B6013" s="42" t="s">
        <v>2</v>
      </c>
      <c r="C6013" s="43">
        <v>2005</v>
      </c>
      <c r="D6013" s="42" t="s">
        <v>65</v>
      </c>
      <c r="E6013" s="42" t="s">
        <v>3</v>
      </c>
      <c r="F6013" s="42" t="s">
        <v>11</v>
      </c>
      <c r="G6013" s="43">
        <v>2118</v>
      </c>
      <c r="H6013" s="193">
        <v>43.9</v>
      </c>
    </row>
    <row r="6014" spans="1:8" x14ac:dyDescent="0.25">
      <c r="A6014" s="25" t="str">
        <f t="shared" si="96"/>
        <v>Reg2005Skin - C43-C44FemaleAllEth</v>
      </c>
      <c r="B6014" s="42" t="s">
        <v>2</v>
      </c>
      <c r="C6014" s="43">
        <v>2005</v>
      </c>
      <c r="D6014" s="42" t="s">
        <v>65</v>
      </c>
      <c r="E6014" s="42" t="s">
        <v>4</v>
      </c>
      <c r="F6014" s="42" t="s">
        <v>12</v>
      </c>
      <c r="G6014" s="43">
        <v>961</v>
      </c>
      <c r="H6014" s="193">
        <v>35.299999999999997</v>
      </c>
    </row>
    <row r="6015" spans="1:8" x14ac:dyDescent="0.25">
      <c r="A6015" s="25" t="str">
        <f t="shared" si="96"/>
        <v>Reg2005Skin - C43-C44FemaleMāori</v>
      </c>
      <c r="B6015" s="42" t="s">
        <v>2</v>
      </c>
      <c r="C6015" s="43">
        <v>2005</v>
      </c>
      <c r="D6015" s="42" t="s">
        <v>65</v>
      </c>
      <c r="E6015" s="42" t="s">
        <v>4</v>
      </c>
      <c r="F6015" s="42" t="s">
        <v>10</v>
      </c>
      <c r="G6015" s="43">
        <v>12</v>
      </c>
      <c r="H6015" s="193">
        <v>6</v>
      </c>
    </row>
    <row r="6016" spans="1:8" x14ac:dyDescent="0.25">
      <c r="A6016" s="25" t="str">
        <f t="shared" si="96"/>
        <v>Reg2005Skin - C43-C44FemaleNon-Māori</v>
      </c>
      <c r="B6016" s="42" t="s">
        <v>2</v>
      </c>
      <c r="C6016" s="43">
        <v>2005</v>
      </c>
      <c r="D6016" s="42" t="s">
        <v>65</v>
      </c>
      <c r="E6016" s="42" t="s">
        <v>4</v>
      </c>
      <c r="F6016" s="42" t="s">
        <v>11</v>
      </c>
      <c r="G6016" s="43">
        <v>949</v>
      </c>
      <c r="H6016" s="193">
        <v>38.700000000000003</v>
      </c>
    </row>
    <row r="6017" spans="1:8" x14ac:dyDescent="0.25">
      <c r="A6017" s="25" t="str">
        <f t="shared" si="96"/>
        <v>Reg2005Skin - C43-C44MaleAllEth</v>
      </c>
      <c r="B6017" s="42" t="s">
        <v>2</v>
      </c>
      <c r="C6017" s="43">
        <v>2005</v>
      </c>
      <c r="D6017" s="42" t="s">
        <v>65</v>
      </c>
      <c r="E6017" s="42" t="s">
        <v>5</v>
      </c>
      <c r="F6017" s="42" t="s">
        <v>12</v>
      </c>
      <c r="G6017" s="43">
        <v>1188</v>
      </c>
      <c r="H6017" s="193">
        <v>47.2</v>
      </c>
    </row>
    <row r="6018" spans="1:8" x14ac:dyDescent="0.25">
      <c r="A6018" s="25" t="str">
        <f t="shared" si="96"/>
        <v>Reg2005Skin - C43-C44MaleMāori</v>
      </c>
      <c r="B6018" s="42" t="s">
        <v>2</v>
      </c>
      <c r="C6018" s="43">
        <v>2005</v>
      </c>
      <c r="D6018" s="42" t="s">
        <v>65</v>
      </c>
      <c r="E6018" s="42" t="s">
        <v>5</v>
      </c>
      <c r="F6018" s="42" t="s">
        <v>10</v>
      </c>
      <c r="G6018" s="43">
        <v>19</v>
      </c>
      <c r="H6018" s="193">
        <v>9.9</v>
      </c>
    </row>
    <row r="6019" spans="1:8" x14ac:dyDescent="0.25">
      <c r="A6019" s="25" t="str">
        <f t="shared" si="96"/>
        <v>Reg2005Skin - C43-C44MaleNon-Māori</v>
      </c>
      <c r="B6019" s="42" t="s">
        <v>2</v>
      </c>
      <c r="C6019" s="43">
        <v>2005</v>
      </c>
      <c r="D6019" s="42" t="s">
        <v>65</v>
      </c>
      <c r="E6019" s="42" t="s">
        <v>5</v>
      </c>
      <c r="F6019" s="42" t="s">
        <v>11</v>
      </c>
      <c r="G6019" s="43">
        <v>1169</v>
      </c>
      <c r="H6019" s="193">
        <v>50.3</v>
      </c>
    </row>
    <row r="6020" spans="1:8" x14ac:dyDescent="0.25">
      <c r="A6020" s="25" t="str">
        <f t="shared" si="96"/>
        <v>Reg2005Chapter - Bone and articular cartilage - C40-C41AllSexAllEth</v>
      </c>
      <c r="B6020" s="42" t="s">
        <v>2</v>
      </c>
      <c r="C6020" s="43">
        <v>2005</v>
      </c>
      <c r="D6020" s="42" t="s">
        <v>342</v>
      </c>
      <c r="E6020" s="42" t="s">
        <v>3</v>
      </c>
      <c r="F6020" s="42" t="s">
        <v>12</v>
      </c>
      <c r="G6020" s="43">
        <v>40</v>
      </c>
      <c r="H6020" s="193">
        <v>0.9</v>
      </c>
    </row>
    <row r="6021" spans="1:8" x14ac:dyDescent="0.25">
      <c r="A6021" s="25" t="str">
        <f t="shared" si="96"/>
        <v>Reg2005Chapter - Bone and articular cartilage - C40-C41AllSexMāori</v>
      </c>
      <c r="B6021" s="42" t="s">
        <v>2</v>
      </c>
      <c r="C6021" s="43">
        <v>2005</v>
      </c>
      <c r="D6021" s="42" t="s">
        <v>342</v>
      </c>
      <c r="E6021" s="42" t="s">
        <v>3</v>
      </c>
      <c r="F6021" s="42" t="s">
        <v>10</v>
      </c>
      <c r="G6021" s="43">
        <v>4</v>
      </c>
      <c r="H6021" s="193">
        <v>0.8</v>
      </c>
    </row>
    <row r="6022" spans="1:8" x14ac:dyDescent="0.25">
      <c r="A6022" s="25" t="str">
        <f t="shared" si="96"/>
        <v>Reg2005Chapter - Bone and articular cartilage - C40-C41AllSexNon-Māori</v>
      </c>
      <c r="B6022" s="42" t="s">
        <v>2</v>
      </c>
      <c r="C6022" s="43">
        <v>2005</v>
      </c>
      <c r="D6022" s="42" t="s">
        <v>342</v>
      </c>
      <c r="E6022" s="42" t="s">
        <v>3</v>
      </c>
      <c r="F6022" s="42" t="s">
        <v>11</v>
      </c>
      <c r="G6022" s="43">
        <v>36</v>
      </c>
      <c r="H6022" s="193">
        <v>1</v>
      </c>
    </row>
    <row r="6023" spans="1:8" x14ac:dyDescent="0.25">
      <c r="A6023" s="25" t="str">
        <f t="shared" si="96"/>
        <v>Reg2005Chapter - Bone and articular cartilage - C40-C41FemaleAllEth</v>
      </c>
      <c r="B6023" s="42" t="s">
        <v>2</v>
      </c>
      <c r="C6023" s="43">
        <v>2005</v>
      </c>
      <c r="D6023" s="42" t="s">
        <v>342</v>
      </c>
      <c r="E6023" s="42" t="s">
        <v>4</v>
      </c>
      <c r="F6023" s="42" t="s">
        <v>12</v>
      </c>
      <c r="G6023" s="43">
        <v>18</v>
      </c>
      <c r="H6023" s="193">
        <v>0.8</v>
      </c>
    </row>
    <row r="6024" spans="1:8" x14ac:dyDescent="0.25">
      <c r="A6024" s="25" t="str">
        <f t="shared" si="96"/>
        <v>Reg2005Chapter - Bone and articular cartilage - C40-C41FemaleMāori</v>
      </c>
      <c r="B6024" s="42" t="s">
        <v>2</v>
      </c>
      <c r="C6024" s="43">
        <v>2005</v>
      </c>
      <c r="D6024" s="42" t="s">
        <v>342</v>
      </c>
      <c r="E6024" s="42" t="s">
        <v>4</v>
      </c>
      <c r="F6024" s="42" t="s">
        <v>10</v>
      </c>
      <c r="G6024" s="43">
        <v>2</v>
      </c>
      <c r="H6024" s="193">
        <v>0.9</v>
      </c>
    </row>
    <row r="6025" spans="1:8" x14ac:dyDescent="0.25">
      <c r="A6025" s="25" t="str">
        <f t="shared" si="96"/>
        <v>Reg2005Chapter - Bone and articular cartilage - C40-C41FemaleNon-Māori</v>
      </c>
      <c r="B6025" s="42" t="s">
        <v>2</v>
      </c>
      <c r="C6025" s="43">
        <v>2005</v>
      </c>
      <c r="D6025" s="42" t="s">
        <v>342</v>
      </c>
      <c r="E6025" s="42" t="s">
        <v>4</v>
      </c>
      <c r="F6025" s="42" t="s">
        <v>11</v>
      </c>
      <c r="G6025" s="43">
        <v>16</v>
      </c>
      <c r="H6025" s="193">
        <v>0.8</v>
      </c>
    </row>
    <row r="6026" spans="1:8" x14ac:dyDescent="0.25">
      <c r="A6026" s="25" t="str">
        <f t="shared" si="96"/>
        <v>Reg2005Chapter - Bone and articular cartilage - C40-C41MaleAllEth</v>
      </c>
      <c r="B6026" s="42" t="s">
        <v>2</v>
      </c>
      <c r="C6026" s="43">
        <v>2005</v>
      </c>
      <c r="D6026" s="42" t="s">
        <v>342</v>
      </c>
      <c r="E6026" s="42" t="s">
        <v>5</v>
      </c>
      <c r="F6026" s="42" t="s">
        <v>12</v>
      </c>
      <c r="G6026" s="43">
        <v>22</v>
      </c>
      <c r="H6026" s="193">
        <v>1</v>
      </c>
    </row>
    <row r="6027" spans="1:8" x14ac:dyDescent="0.25">
      <c r="A6027" s="25" t="str">
        <f t="shared" si="96"/>
        <v>Reg2005Chapter - Bone and articular cartilage - C40-C41MaleMāori</v>
      </c>
      <c r="B6027" s="42" t="s">
        <v>2</v>
      </c>
      <c r="C6027" s="43">
        <v>2005</v>
      </c>
      <c r="D6027" s="42" t="s">
        <v>342</v>
      </c>
      <c r="E6027" s="42" t="s">
        <v>5</v>
      </c>
      <c r="F6027" s="42" t="s">
        <v>10</v>
      </c>
      <c r="G6027" s="43">
        <v>2</v>
      </c>
      <c r="H6027" s="193">
        <v>0.7</v>
      </c>
    </row>
    <row r="6028" spans="1:8" x14ac:dyDescent="0.25">
      <c r="A6028" s="25" t="str">
        <f t="shared" si="96"/>
        <v>Reg2005Chapter - Bone and articular cartilage - C40-C41MaleNon-Māori</v>
      </c>
      <c r="B6028" s="42" t="s">
        <v>2</v>
      </c>
      <c r="C6028" s="43">
        <v>2005</v>
      </c>
      <c r="D6028" s="42" t="s">
        <v>342</v>
      </c>
      <c r="E6028" s="42" t="s">
        <v>5</v>
      </c>
      <c r="F6028" s="42" t="s">
        <v>11</v>
      </c>
      <c r="G6028" s="43">
        <v>20</v>
      </c>
      <c r="H6028" s="193">
        <v>1.1000000000000001</v>
      </c>
    </row>
    <row r="6029" spans="1:8" x14ac:dyDescent="0.25">
      <c r="A6029" s="25" t="str">
        <f t="shared" si="96"/>
        <v>Reg2005Melanoma - C43AllSexAllEth</v>
      </c>
      <c r="B6029" s="42" t="s">
        <v>2</v>
      </c>
      <c r="C6029" s="43">
        <v>2005</v>
      </c>
      <c r="D6029" s="42" t="s">
        <v>28</v>
      </c>
      <c r="E6029" s="42" t="s">
        <v>3</v>
      </c>
      <c r="F6029" s="42" t="s">
        <v>12</v>
      </c>
      <c r="G6029" s="43">
        <v>2029</v>
      </c>
      <c r="H6029" s="193">
        <v>38.700000000000003</v>
      </c>
    </row>
    <row r="6030" spans="1:8" x14ac:dyDescent="0.25">
      <c r="A6030" s="25" t="str">
        <f t="shared" si="96"/>
        <v>Reg2005Melanoma - C43AllSexMāori</v>
      </c>
      <c r="B6030" s="42" t="s">
        <v>2</v>
      </c>
      <c r="C6030" s="43">
        <v>2005</v>
      </c>
      <c r="D6030" s="42" t="s">
        <v>28</v>
      </c>
      <c r="E6030" s="42" t="s">
        <v>3</v>
      </c>
      <c r="F6030" s="42" t="s">
        <v>10</v>
      </c>
      <c r="G6030" s="43">
        <v>29</v>
      </c>
      <c r="H6030" s="193">
        <v>7.3</v>
      </c>
    </row>
    <row r="6031" spans="1:8" x14ac:dyDescent="0.25">
      <c r="A6031" s="25" t="str">
        <f t="shared" si="96"/>
        <v>Reg2005Melanoma - C43AllSexNon-Māori</v>
      </c>
      <c r="B6031" s="42" t="s">
        <v>2</v>
      </c>
      <c r="C6031" s="43">
        <v>2005</v>
      </c>
      <c r="D6031" s="42" t="s">
        <v>28</v>
      </c>
      <c r="E6031" s="42" t="s">
        <v>3</v>
      </c>
      <c r="F6031" s="42" t="s">
        <v>11</v>
      </c>
      <c r="G6031" s="43">
        <v>2000</v>
      </c>
      <c r="H6031" s="193">
        <v>41.9</v>
      </c>
    </row>
    <row r="6032" spans="1:8" x14ac:dyDescent="0.25">
      <c r="A6032" s="25" t="str">
        <f t="shared" si="96"/>
        <v>Reg2005Melanoma - C43FemaleAllEth</v>
      </c>
      <c r="B6032" s="42" t="s">
        <v>2</v>
      </c>
      <c r="C6032" s="43">
        <v>2005</v>
      </c>
      <c r="D6032" s="42" t="s">
        <v>28</v>
      </c>
      <c r="E6032" s="42" t="s">
        <v>4</v>
      </c>
      <c r="F6032" s="42" t="s">
        <v>12</v>
      </c>
      <c r="G6032" s="43">
        <v>915</v>
      </c>
      <c r="H6032" s="193">
        <v>34.1</v>
      </c>
    </row>
    <row r="6033" spans="1:8" x14ac:dyDescent="0.25">
      <c r="A6033" s="25" t="str">
        <f t="shared" si="96"/>
        <v>Reg2005Melanoma - C43FemaleMāori</v>
      </c>
      <c r="B6033" s="42" t="s">
        <v>2</v>
      </c>
      <c r="C6033" s="43">
        <v>2005</v>
      </c>
      <c r="D6033" s="42" t="s">
        <v>28</v>
      </c>
      <c r="E6033" s="42" t="s">
        <v>4</v>
      </c>
      <c r="F6033" s="42" t="s">
        <v>10</v>
      </c>
      <c r="G6033" s="43">
        <v>12</v>
      </c>
      <c r="H6033" s="193">
        <v>6</v>
      </c>
    </row>
    <row r="6034" spans="1:8" x14ac:dyDescent="0.25">
      <c r="A6034" s="25" t="str">
        <f t="shared" si="96"/>
        <v>Reg2005Melanoma - C43FemaleNon-Māori</v>
      </c>
      <c r="B6034" s="42" t="s">
        <v>2</v>
      </c>
      <c r="C6034" s="43">
        <v>2005</v>
      </c>
      <c r="D6034" s="42" t="s">
        <v>28</v>
      </c>
      <c r="E6034" s="42" t="s">
        <v>4</v>
      </c>
      <c r="F6034" s="42" t="s">
        <v>11</v>
      </c>
      <c r="G6034" s="43">
        <v>903</v>
      </c>
      <c r="H6034" s="193">
        <v>37.5</v>
      </c>
    </row>
    <row r="6035" spans="1:8" x14ac:dyDescent="0.25">
      <c r="A6035" s="25" t="str">
        <f t="shared" si="96"/>
        <v>Reg2005Melanoma - C43MaleAllEth</v>
      </c>
      <c r="B6035" s="42" t="s">
        <v>2</v>
      </c>
      <c r="C6035" s="43">
        <v>2005</v>
      </c>
      <c r="D6035" s="42" t="s">
        <v>28</v>
      </c>
      <c r="E6035" s="42" t="s">
        <v>5</v>
      </c>
      <c r="F6035" s="42" t="s">
        <v>12</v>
      </c>
      <c r="G6035" s="43">
        <v>1114</v>
      </c>
      <c r="H6035" s="193">
        <v>44.4</v>
      </c>
    </row>
    <row r="6036" spans="1:8" x14ac:dyDescent="0.25">
      <c r="A6036" s="25" t="str">
        <f t="shared" si="96"/>
        <v>Reg2005Melanoma - C43MaleMāori</v>
      </c>
      <c r="B6036" s="42" t="s">
        <v>2</v>
      </c>
      <c r="C6036" s="43">
        <v>2005</v>
      </c>
      <c r="D6036" s="42" t="s">
        <v>28</v>
      </c>
      <c r="E6036" s="42" t="s">
        <v>5</v>
      </c>
      <c r="F6036" s="42" t="s">
        <v>10</v>
      </c>
      <c r="G6036" s="43">
        <v>17</v>
      </c>
      <c r="H6036" s="193">
        <v>8.4</v>
      </c>
    </row>
    <row r="6037" spans="1:8" x14ac:dyDescent="0.25">
      <c r="A6037" s="25" t="str">
        <f t="shared" si="96"/>
        <v>Reg2005Melanoma - C43MaleNon-Māori</v>
      </c>
      <c r="B6037" s="42" t="s">
        <v>2</v>
      </c>
      <c r="C6037" s="43">
        <v>2005</v>
      </c>
      <c r="D6037" s="42" t="s">
        <v>28</v>
      </c>
      <c r="E6037" s="42" t="s">
        <v>5</v>
      </c>
      <c r="F6037" s="42" t="s">
        <v>11</v>
      </c>
      <c r="G6037" s="43">
        <v>1097</v>
      </c>
      <c r="H6037" s="193">
        <v>47.5</v>
      </c>
    </row>
    <row r="6038" spans="1:8" x14ac:dyDescent="0.25">
      <c r="A6038" s="25" t="str">
        <f t="shared" si="96"/>
        <v>Reg2005Non-melanoma - C44AllSexAllEth</v>
      </c>
      <c r="B6038" s="42" t="s">
        <v>2</v>
      </c>
      <c r="C6038" s="43">
        <v>2005</v>
      </c>
      <c r="D6038" s="42" t="s">
        <v>263</v>
      </c>
      <c r="E6038" s="42" t="s">
        <v>3</v>
      </c>
      <c r="F6038" s="42" t="s">
        <v>12</v>
      </c>
      <c r="G6038" s="43">
        <v>120</v>
      </c>
      <c r="H6038" s="193">
        <v>1.9</v>
      </c>
    </row>
    <row r="6039" spans="1:8" x14ac:dyDescent="0.25">
      <c r="A6039" s="25" t="str">
        <f t="shared" si="96"/>
        <v>Reg2005Non-melanoma - C44AllSexMāori</v>
      </c>
      <c r="B6039" s="42" t="s">
        <v>2</v>
      </c>
      <c r="C6039" s="43">
        <v>2005</v>
      </c>
      <c r="D6039" s="42" t="s">
        <v>263</v>
      </c>
      <c r="E6039" s="42" t="s">
        <v>3</v>
      </c>
      <c r="F6039" s="42" t="s">
        <v>10</v>
      </c>
      <c r="G6039" s="43">
        <v>2</v>
      </c>
      <c r="H6039" s="193">
        <v>0.6</v>
      </c>
    </row>
    <row r="6040" spans="1:8" x14ac:dyDescent="0.25">
      <c r="A6040" s="25" t="str">
        <f t="shared" si="96"/>
        <v>Reg2005Non-melanoma - C44AllSexNon-Māori</v>
      </c>
      <c r="B6040" s="42" t="s">
        <v>2</v>
      </c>
      <c r="C6040" s="43">
        <v>2005</v>
      </c>
      <c r="D6040" s="42" t="s">
        <v>263</v>
      </c>
      <c r="E6040" s="42" t="s">
        <v>3</v>
      </c>
      <c r="F6040" s="42" t="s">
        <v>11</v>
      </c>
      <c r="G6040" s="43">
        <v>118</v>
      </c>
      <c r="H6040" s="193">
        <v>2</v>
      </c>
    </row>
    <row r="6041" spans="1:8" x14ac:dyDescent="0.25">
      <c r="A6041" s="25" t="str">
        <f t="shared" si="96"/>
        <v>Reg2005Non-melanoma - C44FemaleAllEth</v>
      </c>
      <c r="B6041" s="42" t="s">
        <v>2</v>
      </c>
      <c r="C6041" s="43">
        <v>2005</v>
      </c>
      <c r="D6041" s="42" t="s">
        <v>263</v>
      </c>
      <c r="E6041" s="42" t="s">
        <v>4</v>
      </c>
      <c r="F6041" s="42" t="s">
        <v>12</v>
      </c>
      <c r="G6041" s="43">
        <v>46</v>
      </c>
      <c r="H6041" s="193">
        <v>1.2</v>
      </c>
    </row>
    <row r="6042" spans="1:8" x14ac:dyDescent="0.25">
      <c r="A6042" s="25" t="str">
        <f t="shared" si="96"/>
        <v>Reg2005Non-melanoma - C44FemaleMāori</v>
      </c>
      <c r="B6042" s="42" t="s">
        <v>2</v>
      </c>
      <c r="C6042" s="43">
        <v>2005</v>
      </c>
      <c r="D6042" s="42" t="s">
        <v>263</v>
      </c>
      <c r="E6042" s="42" t="s">
        <v>4</v>
      </c>
      <c r="F6042" s="42" t="s">
        <v>10</v>
      </c>
      <c r="G6042" s="43">
        <v>0</v>
      </c>
      <c r="H6042" s="193">
        <v>0</v>
      </c>
    </row>
    <row r="6043" spans="1:8" x14ac:dyDescent="0.25">
      <c r="A6043" s="25" t="str">
        <f t="shared" si="96"/>
        <v>Reg2005Non-melanoma - C44FemaleNon-Māori</v>
      </c>
      <c r="B6043" s="42" t="s">
        <v>2</v>
      </c>
      <c r="C6043" s="43">
        <v>2005</v>
      </c>
      <c r="D6043" s="42" t="s">
        <v>263</v>
      </c>
      <c r="E6043" s="42" t="s">
        <v>4</v>
      </c>
      <c r="F6043" s="42" t="s">
        <v>11</v>
      </c>
      <c r="G6043" s="43">
        <v>46</v>
      </c>
      <c r="H6043" s="193">
        <v>1.3</v>
      </c>
    </row>
    <row r="6044" spans="1:8" x14ac:dyDescent="0.25">
      <c r="A6044" s="25" t="str">
        <f t="shared" si="96"/>
        <v>Reg2005Non-melanoma - C44MaleAllEth</v>
      </c>
      <c r="B6044" s="42" t="s">
        <v>2</v>
      </c>
      <c r="C6044" s="43">
        <v>2005</v>
      </c>
      <c r="D6044" s="42" t="s">
        <v>263</v>
      </c>
      <c r="E6044" s="42" t="s">
        <v>5</v>
      </c>
      <c r="F6044" s="42" t="s">
        <v>12</v>
      </c>
      <c r="G6044" s="43">
        <v>74</v>
      </c>
      <c r="H6044" s="193">
        <v>2.8</v>
      </c>
    </row>
    <row r="6045" spans="1:8" x14ac:dyDescent="0.25">
      <c r="A6045" s="25" t="str">
        <f t="shared" si="96"/>
        <v>Reg2005Non-melanoma - C44MaleMāori</v>
      </c>
      <c r="B6045" s="42" t="s">
        <v>2</v>
      </c>
      <c r="C6045" s="43">
        <v>2005</v>
      </c>
      <c r="D6045" s="42" t="s">
        <v>263</v>
      </c>
      <c r="E6045" s="42" t="s">
        <v>5</v>
      </c>
      <c r="F6045" s="42" t="s">
        <v>10</v>
      </c>
      <c r="G6045" s="43">
        <v>2</v>
      </c>
      <c r="H6045" s="193">
        <v>1.4</v>
      </c>
    </row>
    <row r="6046" spans="1:8" x14ac:dyDescent="0.25">
      <c r="A6046" s="25" t="str">
        <f t="shared" si="96"/>
        <v>Reg2005Non-melanoma - C44MaleNon-Māori</v>
      </c>
      <c r="B6046" s="42" t="s">
        <v>2</v>
      </c>
      <c r="C6046" s="43">
        <v>2005</v>
      </c>
      <c r="D6046" s="42" t="s">
        <v>263</v>
      </c>
      <c r="E6046" s="42" t="s">
        <v>5</v>
      </c>
      <c r="F6046" s="42" t="s">
        <v>11</v>
      </c>
      <c r="G6046" s="43">
        <v>72</v>
      </c>
      <c r="H6046" s="193">
        <v>2.8</v>
      </c>
    </row>
    <row r="6047" spans="1:8" x14ac:dyDescent="0.25">
      <c r="A6047" s="25" t="str">
        <f t="shared" si="96"/>
        <v>Reg2005Mesothelial and soft tissue - C45-C49AllSexAllEth</v>
      </c>
      <c r="B6047" s="42" t="s">
        <v>2</v>
      </c>
      <c r="C6047" s="43">
        <v>2005</v>
      </c>
      <c r="D6047" s="42" t="s">
        <v>264</v>
      </c>
      <c r="E6047" s="42" t="s">
        <v>3</v>
      </c>
      <c r="F6047" s="42" t="s">
        <v>12</v>
      </c>
      <c r="G6047" s="43">
        <v>233</v>
      </c>
      <c r="H6047" s="193">
        <v>4.4000000000000004</v>
      </c>
    </row>
    <row r="6048" spans="1:8" x14ac:dyDescent="0.25">
      <c r="A6048" s="25" t="str">
        <f t="shared" si="96"/>
        <v>Reg2005Mesothelial and soft tissue - C45-C49AllSexMāori</v>
      </c>
      <c r="B6048" s="42" t="s">
        <v>2</v>
      </c>
      <c r="C6048" s="43">
        <v>2005</v>
      </c>
      <c r="D6048" s="42" t="s">
        <v>264</v>
      </c>
      <c r="E6048" s="42" t="s">
        <v>3</v>
      </c>
      <c r="F6048" s="42" t="s">
        <v>10</v>
      </c>
      <c r="G6048" s="43">
        <v>22</v>
      </c>
      <c r="H6048" s="193">
        <v>4.7</v>
      </c>
    </row>
    <row r="6049" spans="1:8" x14ac:dyDescent="0.25">
      <c r="A6049" s="25" t="str">
        <f t="shared" si="96"/>
        <v>Reg2005Mesothelial and soft tissue - C45-C49AllSexNon-Māori</v>
      </c>
      <c r="B6049" s="42" t="s">
        <v>2</v>
      </c>
      <c r="C6049" s="43">
        <v>2005</v>
      </c>
      <c r="D6049" s="42" t="s">
        <v>264</v>
      </c>
      <c r="E6049" s="42" t="s">
        <v>3</v>
      </c>
      <c r="F6049" s="42" t="s">
        <v>11</v>
      </c>
      <c r="G6049" s="43">
        <v>211</v>
      </c>
      <c r="H6049" s="193">
        <v>4.2</v>
      </c>
    </row>
    <row r="6050" spans="1:8" x14ac:dyDescent="0.25">
      <c r="A6050" s="25" t="str">
        <f t="shared" si="96"/>
        <v>Reg2005Mesothelial and soft tissue - C45-C49FemaleAllEth</v>
      </c>
      <c r="B6050" s="42" t="s">
        <v>2</v>
      </c>
      <c r="C6050" s="43">
        <v>2005</v>
      </c>
      <c r="D6050" s="42" t="s">
        <v>264</v>
      </c>
      <c r="E6050" s="42" t="s">
        <v>4</v>
      </c>
      <c r="F6050" s="42" t="s">
        <v>12</v>
      </c>
      <c r="G6050" s="43">
        <v>77</v>
      </c>
      <c r="H6050" s="193">
        <v>2.8</v>
      </c>
    </row>
    <row r="6051" spans="1:8" x14ac:dyDescent="0.25">
      <c r="A6051" s="25" t="str">
        <f t="shared" si="96"/>
        <v>Reg2005Mesothelial and soft tissue - C45-C49FemaleMāori</v>
      </c>
      <c r="B6051" s="42" t="s">
        <v>2</v>
      </c>
      <c r="C6051" s="43">
        <v>2005</v>
      </c>
      <c r="D6051" s="42" t="s">
        <v>264</v>
      </c>
      <c r="E6051" s="42" t="s">
        <v>4</v>
      </c>
      <c r="F6051" s="42" t="s">
        <v>10</v>
      </c>
      <c r="G6051" s="43">
        <v>11</v>
      </c>
      <c r="H6051" s="193">
        <v>4.7</v>
      </c>
    </row>
    <row r="6052" spans="1:8" x14ac:dyDescent="0.25">
      <c r="A6052" s="25" t="str">
        <f t="shared" si="96"/>
        <v>Reg2005Mesothelial and soft tissue - C45-C49FemaleNon-Māori</v>
      </c>
      <c r="B6052" s="42" t="s">
        <v>2</v>
      </c>
      <c r="C6052" s="43">
        <v>2005</v>
      </c>
      <c r="D6052" s="42" t="s">
        <v>264</v>
      </c>
      <c r="E6052" s="42" t="s">
        <v>4</v>
      </c>
      <c r="F6052" s="42" t="s">
        <v>11</v>
      </c>
      <c r="G6052" s="43">
        <v>66</v>
      </c>
      <c r="H6052" s="193">
        <v>2.6</v>
      </c>
    </row>
    <row r="6053" spans="1:8" x14ac:dyDescent="0.25">
      <c r="A6053" s="25" t="str">
        <f t="shared" si="96"/>
        <v>Reg2005Mesothelial and soft tissue - C45-C49MaleAllEth</v>
      </c>
      <c r="B6053" s="42" t="s">
        <v>2</v>
      </c>
      <c r="C6053" s="43">
        <v>2005</v>
      </c>
      <c r="D6053" s="42" t="s">
        <v>264</v>
      </c>
      <c r="E6053" s="42" t="s">
        <v>5</v>
      </c>
      <c r="F6053" s="42" t="s">
        <v>12</v>
      </c>
      <c r="G6053" s="43">
        <v>156</v>
      </c>
      <c r="H6053" s="193">
        <v>6.2</v>
      </c>
    </row>
    <row r="6054" spans="1:8" x14ac:dyDescent="0.25">
      <c r="A6054" s="25" t="str">
        <f t="shared" si="96"/>
        <v>Reg2005Mesothelial and soft tissue - C45-C49MaleMāori</v>
      </c>
      <c r="B6054" s="42" t="s">
        <v>2</v>
      </c>
      <c r="C6054" s="43">
        <v>2005</v>
      </c>
      <c r="D6054" s="42" t="s">
        <v>264</v>
      </c>
      <c r="E6054" s="42" t="s">
        <v>5</v>
      </c>
      <c r="F6054" s="42" t="s">
        <v>10</v>
      </c>
      <c r="G6054" s="43">
        <v>11</v>
      </c>
      <c r="H6054" s="193">
        <v>4.7</v>
      </c>
    </row>
    <row r="6055" spans="1:8" x14ac:dyDescent="0.25">
      <c r="A6055" s="25" t="str">
        <f t="shared" ref="A6055:A6118" si="97">B6055&amp;C6055&amp;D6055&amp;E6055&amp;F6055</f>
        <v>Reg2005Mesothelial and soft tissue - C45-C49MaleNon-Māori</v>
      </c>
      <c r="B6055" s="42" t="s">
        <v>2</v>
      </c>
      <c r="C6055" s="43">
        <v>2005</v>
      </c>
      <c r="D6055" s="42" t="s">
        <v>264</v>
      </c>
      <c r="E6055" s="42" t="s">
        <v>5</v>
      </c>
      <c r="F6055" s="42" t="s">
        <v>11</v>
      </c>
      <c r="G6055" s="43">
        <v>145</v>
      </c>
      <c r="H6055" s="193">
        <v>6.2</v>
      </c>
    </row>
    <row r="6056" spans="1:8" x14ac:dyDescent="0.25">
      <c r="A6056" s="25" t="str">
        <f t="shared" si="97"/>
        <v>Reg2005Mesothelioma - C45AllSexAllEth</v>
      </c>
      <c r="B6056" s="42" t="s">
        <v>2</v>
      </c>
      <c r="C6056" s="43">
        <v>2005</v>
      </c>
      <c r="D6056" s="42" t="s">
        <v>30</v>
      </c>
      <c r="E6056" s="42" t="s">
        <v>3</v>
      </c>
      <c r="F6056" s="42" t="s">
        <v>12</v>
      </c>
      <c r="G6056" s="43">
        <v>103</v>
      </c>
      <c r="H6056" s="193">
        <v>1.8</v>
      </c>
    </row>
    <row r="6057" spans="1:8" x14ac:dyDescent="0.25">
      <c r="A6057" s="25" t="str">
        <f t="shared" si="97"/>
        <v>Reg2005Mesothelioma - C45AllSexMāori</v>
      </c>
      <c r="B6057" s="42" t="s">
        <v>2</v>
      </c>
      <c r="C6057" s="43">
        <v>2005</v>
      </c>
      <c r="D6057" s="42" t="s">
        <v>30</v>
      </c>
      <c r="E6057" s="42" t="s">
        <v>3</v>
      </c>
      <c r="F6057" s="42" t="s">
        <v>10</v>
      </c>
      <c r="G6057" s="43">
        <v>3</v>
      </c>
      <c r="H6057" s="193">
        <v>0.7</v>
      </c>
    </row>
    <row r="6058" spans="1:8" x14ac:dyDescent="0.25">
      <c r="A6058" s="25" t="str">
        <f t="shared" si="97"/>
        <v>Reg2005Mesothelioma - C45AllSexNon-Māori</v>
      </c>
      <c r="B6058" s="42" t="s">
        <v>2</v>
      </c>
      <c r="C6058" s="43">
        <v>2005</v>
      </c>
      <c r="D6058" s="42" t="s">
        <v>30</v>
      </c>
      <c r="E6058" s="42" t="s">
        <v>3</v>
      </c>
      <c r="F6058" s="42" t="s">
        <v>11</v>
      </c>
      <c r="G6058" s="43">
        <v>100</v>
      </c>
      <c r="H6058" s="193">
        <v>1.8</v>
      </c>
    </row>
    <row r="6059" spans="1:8" x14ac:dyDescent="0.25">
      <c r="A6059" s="25" t="str">
        <f t="shared" si="97"/>
        <v>Reg2005Mesothelioma - C45FemaleAllEth</v>
      </c>
      <c r="B6059" s="42" t="s">
        <v>2</v>
      </c>
      <c r="C6059" s="43">
        <v>2005</v>
      </c>
      <c r="D6059" s="42" t="s">
        <v>30</v>
      </c>
      <c r="E6059" s="42" t="s">
        <v>4</v>
      </c>
      <c r="F6059" s="42" t="s">
        <v>12</v>
      </c>
      <c r="G6059" s="43">
        <v>18</v>
      </c>
      <c r="H6059" s="193">
        <v>0.5</v>
      </c>
    </row>
    <row r="6060" spans="1:8" x14ac:dyDescent="0.25">
      <c r="A6060" s="25" t="str">
        <f t="shared" si="97"/>
        <v>Reg2005Mesothelioma - C45FemaleMāori</v>
      </c>
      <c r="B6060" s="42" t="s">
        <v>2</v>
      </c>
      <c r="C6060" s="43">
        <v>2005</v>
      </c>
      <c r="D6060" s="42" t="s">
        <v>30</v>
      </c>
      <c r="E6060" s="42" t="s">
        <v>4</v>
      </c>
      <c r="F6060" s="42" t="s">
        <v>10</v>
      </c>
      <c r="G6060" s="43">
        <v>0</v>
      </c>
      <c r="H6060" s="193">
        <v>0</v>
      </c>
    </row>
    <row r="6061" spans="1:8" x14ac:dyDescent="0.25">
      <c r="A6061" s="25" t="str">
        <f t="shared" si="97"/>
        <v>Reg2005Mesothelioma - C45FemaleNon-Māori</v>
      </c>
      <c r="B6061" s="42" t="s">
        <v>2</v>
      </c>
      <c r="C6061" s="43">
        <v>2005</v>
      </c>
      <c r="D6061" s="42" t="s">
        <v>30</v>
      </c>
      <c r="E6061" s="42" t="s">
        <v>4</v>
      </c>
      <c r="F6061" s="42" t="s">
        <v>11</v>
      </c>
      <c r="G6061" s="43">
        <v>18</v>
      </c>
      <c r="H6061" s="193">
        <v>0.6</v>
      </c>
    </row>
    <row r="6062" spans="1:8" x14ac:dyDescent="0.25">
      <c r="A6062" s="25" t="str">
        <f t="shared" si="97"/>
        <v>Reg2005Mesothelioma - C45MaleAllEth</v>
      </c>
      <c r="B6062" s="42" t="s">
        <v>2</v>
      </c>
      <c r="C6062" s="43">
        <v>2005</v>
      </c>
      <c r="D6062" s="42" t="s">
        <v>30</v>
      </c>
      <c r="E6062" s="42" t="s">
        <v>5</v>
      </c>
      <c r="F6062" s="42" t="s">
        <v>12</v>
      </c>
      <c r="G6062" s="43">
        <v>85</v>
      </c>
      <c r="H6062" s="193">
        <v>3.2</v>
      </c>
    </row>
    <row r="6063" spans="1:8" x14ac:dyDescent="0.25">
      <c r="A6063" s="25" t="str">
        <f t="shared" si="97"/>
        <v>Reg2005Mesothelioma - C45MaleMāori</v>
      </c>
      <c r="B6063" s="42" t="s">
        <v>2</v>
      </c>
      <c r="C6063" s="43">
        <v>2005</v>
      </c>
      <c r="D6063" s="42" t="s">
        <v>30</v>
      </c>
      <c r="E6063" s="42" t="s">
        <v>5</v>
      </c>
      <c r="F6063" s="42" t="s">
        <v>10</v>
      </c>
      <c r="G6063" s="43">
        <v>3</v>
      </c>
      <c r="H6063" s="193">
        <v>1.5</v>
      </c>
    </row>
    <row r="6064" spans="1:8" x14ac:dyDescent="0.25">
      <c r="A6064" s="25" t="str">
        <f t="shared" si="97"/>
        <v>Reg2005Mesothelioma - C45MaleNon-Māori</v>
      </c>
      <c r="B6064" s="42" t="s">
        <v>2</v>
      </c>
      <c r="C6064" s="43">
        <v>2005</v>
      </c>
      <c r="D6064" s="42" t="s">
        <v>30</v>
      </c>
      <c r="E6064" s="42" t="s">
        <v>5</v>
      </c>
      <c r="F6064" s="42" t="s">
        <v>11</v>
      </c>
      <c r="G6064" s="43">
        <v>82</v>
      </c>
      <c r="H6064" s="193">
        <v>3.3</v>
      </c>
    </row>
    <row r="6065" spans="1:8" x14ac:dyDescent="0.25">
      <c r="A6065" s="25" t="str">
        <f t="shared" si="97"/>
        <v>Reg2005Kaposi sarcoma - C46AllSexAllEth</v>
      </c>
      <c r="B6065" s="42" t="s">
        <v>2</v>
      </c>
      <c r="C6065" s="43">
        <v>2005</v>
      </c>
      <c r="D6065" s="42" t="s">
        <v>265</v>
      </c>
      <c r="E6065" s="42" t="s">
        <v>3</v>
      </c>
      <c r="F6065" s="42" t="s">
        <v>12</v>
      </c>
      <c r="G6065" s="43">
        <v>4</v>
      </c>
      <c r="H6065" s="193">
        <v>0.1</v>
      </c>
    </row>
    <row r="6066" spans="1:8" x14ac:dyDescent="0.25">
      <c r="A6066" s="25" t="str">
        <f t="shared" si="97"/>
        <v>Reg2005Kaposi sarcoma - C46AllSexMāori</v>
      </c>
      <c r="B6066" s="42" t="s">
        <v>2</v>
      </c>
      <c r="C6066" s="43">
        <v>2005</v>
      </c>
      <c r="D6066" s="42" t="s">
        <v>265</v>
      </c>
      <c r="E6066" s="42" t="s">
        <v>3</v>
      </c>
      <c r="F6066" s="42" t="s">
        <v>10</v>
      </c>
      <c r="G6066" s="43">
        <v>0</v>
      </c>
      <c r="H6066" s="193">
        <v>0</v>
      </c>
    </row>
    <row r="6067" spans="1:8" x14ac:dyDescent="0.25">
      <c r="A6067" s="25" t="str">
        <f t="shared" si="97"/>
        <v>Reg2005Kaposi sarcoma - C46AllSexNon-Māori</v>
      </c>
      <c r="B6067" s="42" t="s">
        <v>2</v>
      </c>
      <c r="C6067" s="43">
        <v>2005</v>
      </c>
      <c r="D6067" s="42" t="s">
        <v>265</v>
      </c>
      <c r="E6067" s="42" t="s">
        <v>3</v>
      </c>
      <c r="F6067" s="42" t="s">
        <v>11</v>
      </c>
      <c r="G6067" s="43">
        <v>4</v>
      </c>
      <c r="H6067" s="193">
        <v>0.1</v>
      </c>
    </row>
    <row r="6068" spans="1:8" x14ac:dyDescent="0.25">
      <c r="A6068" s="25" t="str">
        <f t="shared" si="97"/>
        <v>Reg2005Kaposi sarcoma - C46FemaleAllEth</v>
      </c>
      <c r="B6068" s="42" t="s">
        <v>2</v>
      </c>
      <c r="C6068" s="43">
        <v>2005</v>
      </c>
      <c r="D6068" s="42" t="s">
        <v>265</v>
      </c>
      <c r="E6068" s="42" t="s">
        <v>4</v>
      </c>
      <c r="F6068" s="42" t="s">
        <v>12</v>
      </c>
      <c r="G6068" s="43">
        <v>0</v>
      </c>
      <c r="H6068" s="193">
        <v>0</v>
      </c>
    </row>
    <row r="6069" spans="1:8" x14ac:dyDescent="0.25">
      <c r="A6069" s="25" t="str">
        <f t="shared" si="97"/>
        <v>Reg2005Kaposi sarcoma - C46FemaleMāori</v>
      </c>
      <c r="B6069" s="42" t="s">
        <v>2</v>
      </c>
      <c r="C6069" s="43">
        <v>2005</v>
      </c>
      <c r="D6069" s="42" t="s">
        <v>265</v>
      </c>
      <c r="E6069" s="42" t="s">
        <v>4</v>
      </c>
      <c r="F6069" s="42" t="s">
        <v>10</v>
      </c>
      <c r="G6069" s="43">
        <v>0</v>
      </c>
      <c r="H6069" s="193">
        <v>0</v>
      </c>
    </row>
    <row r="6070" spans="1:8" x14ac:dyDescent="0.25">
      <c r="A6070" s="25" t="str">
        <f t="shared" si="97"/>
        <v>Reg2005Kaposi sarcoma - C46FemaleNon-Māori</v>
      </c>
      <c r="B6070" s="42" t="s">
        <v>2</v>
      </c>
      <c r="C6070" s="43">
        <v>2005</v>
      </c>
      <c r="D6070" s="42" t="s">
        <v>265</v>
      </c>
      <c r="E6070" s="42" t="s">
        <v>4</v>
      </c>
      <c r="F6070" s="42" t="s">
        <v>11</v>
      </c>
      <c r="G6070" s="43">
        <v>0</v>
      </c>
      <c r="H6070" s="193">
        <v>0</v>
      </c>
    </row>
    <row r="6071" spans="1:8" x14ac:dyDescent="0.25">
      <c r="A6071" s="25" t="str">
        <f t="shared" si="97"/>
        <v>Reg2005Kaposi sarcoma - C46MaleAllEth</v>
      </c>
      <c r="B6071" s="42" t="s">
        <v>2</v>
      </c>
      <c r="C6071" s="43">
        <v>2005</v>
      </c>
      <c r="D6071" s="42" t="s">
        <v>265</v>
      </c>
      <c r="E6071" s="42" t="s">
        <v>5</v>
      </c>
      <c r="F6071" s="42" t="s">
        <v>12</v>
      </c>
      <c r="G6071" s="43">
        <v>4</v>
      </c>
      <c r="H6071" s="193">
        <v>0.2</v>
      </c>
    </row>
    <row r="6072" spans="1:8" x14ac:dyDescent="0.25">
      <c r="A6072" s="25" t="str">
        <f t="shared" si="97"/>
        <v>Reg2005Kaposi sarcoma - C46MaleMāori</v>
      </c>
      <c r="B6072" s="42" t="s">
        <v>2</v>
      </c>
      <c r="C6072" s="43">
        <v>2005</v>
      </c>
      <c r="D6072" s="42" t="s">
        <v>265</v>
      </c>
      <c r="E6072" s="42" t="s">
        <v>5</v>
      </c>
      <c r="F6072" s="42" t="s">
        <v>10</v>
      </c>
      <c r="G6072" s="43">
        <v>0</v>
      </c>
      <c r="H6072" s="193">
        <v>0</v>
      </c>
    </row>
    <row r="6073" spans="1:8" x14ac:dyDescent="0.25">
      <c r="A6073" s="25" t="str">
        <f t="shared" si="97"/>
        <v>Reg2005Kaposi sarcoma - C46MaleNon-Māori</v>
      </c>
      <c r="B6073" s="42" t="s">
        <v>2</v>
      </c>
      <c r="C6073" s="43">
        <v>2005</v>
      </c>
      <c r="D6073" s="42" t="s">
        <v>265</v>
      </c>
      <c r="E6073" s="42" t="s">
        <v>5</v>
      </c>
      <c r="F6073" s="42" t="s">
        <v>11</v>
      </c>
      <c r="G6073" s="43">
        <v>4</v>
      </c>
      <c r="H6073" s="193">
        <v>0.2</v>
      </c>
    </row>
    <row r="6074" spans="1:8" x14ac:dyDescent="0.25">
      <c r="A6074" s="25" t="str">
        <f t="shared" si="97"/>
        <v>Reg2005Peripheral nerves and autonomic nervous system - C47AllSexAllEth</v>
      </c>
      <c r="B6074" s="42" t="s">
        <v>2</v>
      </c>
      <c r="C6074" s="43">
        <v>2005</v>
      </c>
      <c r="D6074" s="42" t="s">
        <v>266</v>
      </c>
      <c r="E6074" s="42" t="s">
        <v>3</v>
      </c>
      <c r="F6074" s="42" t="s">
        <v>12</v>
      </c>
      <c r="G6074" s="43">
        <v>13</v>
      </c>
      <c r="H6074" s="193">
        <v>0.3</v>
      </c>
    </row>
    <row r="6075" spans="1:8" x14ac:dyDescent="0.25">
      <c r="A6075" s="25" t="str">
        <f t="shared" si="97"/>
        <v>Reg2005Peripheral nerves and autonomic nervous system - C47AllSexMāori</v>
      </c>
      <c r="B6075" s="42" t="s">
        <v>2</v>
      </c>
      <c r="C6075" s="43">
        <v>2005</v>
      </c>
      <c r="D6075" s="42" t="s">
        <v>266</v>
      </c>
      <c r="E6075" s="42" t="s">
        <v>3</v>
      </c>
      <c r="F6075" s="42" t="s">
        <v>10</v>
      </c>
      <c r="G6075" s="43">
        <v>1</v>
      </c>
      <c r="H6075" s="193">
        <v>0.2</v>
      </c>
    </row>
    <row r="6076" spans="1:8" x14ac:dyDescent="0.25">
      <c r="A6076" s="25" t="str">
        <f t="shared" si="97"/>
        <v>Reg2005Peripheral nerves and autonomic nervous system - C47AllSexNon-Māori</v>
      </c>
      <c r="B6076" s="42" t="s">
        <v>2</v>
      </c>
      <c r="C6076" s="43">
        <v>2005</v>
      </c>
      <c r="D6076" s="42" t="s">
        <v>266</v>
      </c>
      <c r="E6076" s="42" t="s">
        <v>3</v>
      </c>
      <c r="F6076" s="42" t="s">
        <v>11</v>
      </c>
      <c r="G6076" s="43">
        <v>12</v>
      </c>
      <c r="H6076" s="193">
        <v>0.3</v>
      </c>
    </row>
    <row r="6077" spans="1:8" x14ac:dyDescent="0.25">
      <c r="A6077" s="25" t="str">
        <f t="shared" si="97"/>
        <v>Reg2005Peripheral nerves and autonomic nervous system - C47FemaleAllEth</v>
      </c>
      <c r="B6077" s="42" t="s">
        <v>2</v>
      </c>
      <c r="C6077" s="43">
        <v>2005</v>
      </c>
      <c r="D6077" s="42" t="s">
        <v>266</v>
      </c>
      <c r="E6077" s="42" t="s">
        <v>4</v>
      </c>
      <c r="F6077" s="42" t="s">
        <v>12</v>
      </c>
      <c r="G6077" s="43">
        <v>5</v>
      </c>
      <c r="H6077" s="193">
        <v>0.3</v>
      </c>
    </row>
    <row r="6078" spans="1:8" x14ac:dyDescent="0.25">
      <c r="A6078" s="25" t="str">
        <f t="shared" si="97"/>
        <v>Reg2005Peripheral nerves and autonomic nervous system - C47FemaleMāori</v>
      </c>
      <c r="B6078" s="42" t="s">
        <v>2</v>
      </c>
      <c r="C6078" s="43">
        <v>2005</v>
      </c>
      <c r="D6078" s="42" t="s">
        <v>266</v>
      </c>
      <c r="E6078" s="42" t="s">
        <v>4</v>
      </c>
      <c r="F6078" s="42" t="s">
        <v>10</v>
      </c>
      <c r="G6078" s="43">
        <v>0</v>
      </c>
      <c r="H6078" s="193">
        <v>0</v>
      </c>
    </row>
    <row r="6079" spans="1:8" x14ac:dyDescent="0.25">
      <c r="A6079" s="25" t="str">
        <f t="shared" si="97"/>
        <v>Reg2005Peripheral nerves and autonomic nervous system - C47FemaleNon-Māori</v>
      </c>
      <c r="B6079" s="42" t="s">
        <v>2</v>
      </c>
      <c r="C6079" s="43">
        <v>2005</v>
      </c>
      <c r="D6079" s="42" t="s">
        <v>266</v>
      </c>
      <c r="E6079" s="42" t="s">
        <v>4</v>
      </c>
      <c r="F6079" s="42" t="s">
        <v>11</v>
      </c>
      <c r="G6079" s="43">
        <v>5</v>
      </c>
      <c r="H6079" s="193">
        <v>0.3</v>
      </c>
    </row>
    <row r="6080" spans="1:8" x14ac:dyDescent="0.25">
      <c r="A6080" s="25" t="str">
        <f t="shared" si="97"/>
        <v>Reg2005Peripheral nerves and autonomic nervous system - C47MaleAllEth</v>
      </c>
      <c r="B6080" s="42" t="s">
        <v>2</v>
      </c>
      <c r="C6080" s="43">
        <v>2005</v>
      </c>
      <c r="D6080" s="42" t="s">
        <v>266</v>
      </c>
      <c r="E6080" s="42" t="s">
        <v>5</v>
      </c>
      <c r="F6080" s="42" t="s">
        <v>12</v>
      </c>
      <c r="G6080" s="43">
        <v>8</v>
      </c>
      <c r="H6080" s="193">
        <v>0.4</v>
      </c>
    </row>
    <row r="6081" spans="1:8" x14ac:dyDescent="0.25">
      <c r="A6081" s="25" t="str">
        <f t="shared" si="97"/>
        <v>Reg2005Peripheral nerves and autonomic nervous system - C47MaleMāori</v>
      </c>
      <c r="B6081" s="42" t="s">
        <v>2</v>
      </c>
      <c r="C6081" s="43">
        <v>2005</v>
      </c>
      <c r="D6081" s="42" t="s">
        <v>266</v>
      </c>
      <c r="E6081" s="42" t="s">
        <v>5</v>
      </c>
      <c r="F6081" s="42" t="s">
        <v>10</v>
      </c>
      <c r="G6081" s="43">
        <v>1</v>
      </c>
      <c r="H6081" s="193">
        <v>0.3</v>
      </c>
    </row>
    <row r="6082" spans="1:8" x14ac:dyDescent="0.25">
      <c r="A6082" s="25" t="str">
        <f t="shared" si="97"/>
        <v>Reg2005Peripheral nerves and autonomic nervous system - C47MaleNon-Māori</v>
      </c>
      <c r="B6082" s="42" t="s">
        <v>2</v>
      </c>
      <c r="C6082" s="43">
        <v>2005</v>
      </c>
      <c r="D6082" s="42" t="s">
        <v>266</v>
      </c>
      <c r="E6082" s="42" t="s">
        <v>5</v>
      </c>
      <c r="F6082" s="42" t="s">
        <v>11</v>
      </c>
      <c r="G6082" s="43">
        <v>7</v>
      </c>
      <c r="H6082" s="193">
        <v>0.3</v>
      </c>
    </row>
    <row r="6083" spans="1:8" x14ac:dyDescent="0.25">
      <c r="A6083" s="25" t="str">
        <f t="shared" si="97"/>
        <v>Reg2005Peritoneum - C48AllSexAllEth</v>
      </c>
      <c r="B6083" s="42" t="s">
        <v>2</v>
      </c>
      <c r="C6083" s="43">
        <v>2005</v>
      </c>
      <c r="D6083" s="42" t="s">
        <v>267</v>
      </c>
      <c r="E6083" s="42" t="s">
        <v>3</v>
      </c>
      <c r="F6083" s="42" t="s">
        <v>12</v>
      </c>
      <c r="G6083" s="43">
        <v>21</v>
      </c>
      <c r="H6083" s="193">
        <v>0.4</v>
      </c>
    </row>
    <row r="6084" spans="1:8" x14ac:dyDescent="0.25">
      <c r="A6084" s="25" t="str">
        <f t="shared" si="97"/>
        <v>Reg2005Peritoneum - C48AllSexMāori</v>
      </c>
      <c r="B6084" s="42" t="s">
        <v>2</v>
      </c>
      <c r="C6084" s="43">
        <v>2005</v>
      </c>
      <c r="D6084" s="42" t="s">
        <v>267</v>
      </c>
      <c r="E6084" s="42" t="s">
        <v>3</v>
      </c>
      <c r="F6084" s="42" t="s">
        <v>10</v>
      </c>
      <c r="G6084" s="43">
        <v>2</v>
      </c>
      <c r="H6084" s="193">
        <v>0.5</v>
      </c>
    </row>
    <row r="6085" spans="1:8" x14ac:dyDescent="0.25">
      <c r="A6085" s="25" t="str">
        <f t="shared" si="97"/>
        <v>Reg2005Peritoneum - C48AllSexNon-Māori</v>
      </c>
      <c r="B6085" s="42" t="s">
        <v>2</v>
      </c>
      <c r="C6085" s="43">
        <v>2005</v>
      </c>
      <c r="D6085" s="42" t="s">
        <v>267</v>
      </c>
      <c r="E6085" s="42" t="s">
        <v>3</v>
      </c>
      <c r="F6085" s="42" t="s">
        <v>11</v>
      </c>
      <c r="G6085" s="43">
        <v>19</v>
      </c>
      <c r="H6085" s="193">
        <v>0.4</v>
      </c>
    </row>
    <row r="6086" spans="1:8" x14ac:dyDescent="0.25">
      <c r="A6086" s="25" t="str">
        <f t="shared" si="97"/>
        <v>Reg2005Peritoneum - C48FemaleAllEth</v>
      </c>
      <c r="B6086" s="42" t="s">
        <v>2</v>
      </c>
      <c r="C6086" s="43">
        <v>2005</v>
      </c>
      <c r="D6086" s="42" t="s">
        <v>267</v>
      </c>
      <c r="E6086" s="42" t="s">
        <v>4</v>
      </c>
      <c r="F6086" s="42" t="s">
        <v>12</v>
      </c>
      <c r="G6086" s="43">
        <v>14</v>
      </c>
      <c r="H6086" s="193">
        <v>0.5</v>
      </c>
    </row>
    <row r="6087" spans="1:8" x14ac:dyDescent="0.25">
      <c r="A6087" s="25" t="str">
        <f t="shared" si="97"/>
        <v>Reg2005Peritoneum - C48FemaleMāori</v>
      </c>
      <c r="B6087" s="42" t="s">
        <v>2</v>
      </c>
      <c r="C6087" s="43">
        <v>2005</v>
      </c>
      <c r="D6087" s="42" t="s">
        <v>267</v>
      </c>
      <c r="E6087" s="42" t="s">
        <v>4</v>
      </c>
      <c r="F6087" s="42" t="s">
        <v>10</v>
      </c>
      <c r="G6087" s="43">
        <v>1</v>
      </c>
      <c r="H6087" s="193">
        <v>0.5</v>
      </c>
    </row>
    <row r="6088" spans="1:8" x14ac:dyDescent="0.25">
      <c r="A6088" s="25" t="str">
        <f t="shared" si="97"/>
        <v>Reg2005Peritoneum - C48FemaleNon-Māori</v>
      </c>
      <c r="B6088" s="42" t="s">
        <v>2</v>
      </c>
      <c r="C6088" s="43">
        <v>2005</v>
      </c>
      <c r="D6088" s="42" t="s">
        <v>267</v>
      </c>
      <c r="E6088" s="42" t="s">
        <v>4</v>
      </c>
      <c r="F6088" s="42" t="s">
        <v>11</v>
      </c>
      <c r="G6088" s="43">
        <v>13</v>
      </c>
      <c r="H6088" s="193">
        <v>0.5</v>
      </c>
    </row>
    <row r="6089" spans="1:8" x14ac:dyDescent="0.25">
      <c r="A6089" s="25" t="str">
        <f t="shared" si="97"/>
        <v>Reg2005Peritoneum - C48MaleAllEth</v>
      </c>
      <c r="B6089" s="42" t="s">
        <v>2</v>
      </c>
      <c r="C6089" s="43">
        <v>2005</v>
      </c>
      <c r="D6089" s="42" t="s">
        <v>267</v>
      </c>
      <c r="E6089" s="42" t="s">
        <v>5</v>
      </c>
      <c r="F6089" s="42" t="s">
        <v>12</v>
      </c>
      <c r="G6089" s="43">
        <v>7</v>
      </c>
      <c r="H6089" s="193">
        <v>0.3</v>
      </c>
    </row>
    <row r="6090" spans="1:8" x14ac:dyDescent="0.25">
      <c r="A6090" s="25" t="str">
        <f t="shared" si="97"/>
        <v>Reg2005Peritoneum - C48MaleMāori</v>
      </c>
      <c r="B6090" s="42" t="s">
        <v>2</v>
      </c>
      <c r="C6090" s="43">
        <v>2005</v>
      </c>
      <c r="D6090" s="42" t="s">
        <v>267</v>
      </c>
      <c r="E6090" s="42" t="s">
        <v>5</v>
      </c>
      <c r="F6090" s="42" t="s">
        <v>10</v>
      </c>
      <c r="G6090" s="43">
        <v>1</v>
      </c>
      <c r="H6090" s="193">
        <v>0.6</v>
      </c>
    </row>
    <row r="6091" spans="1:8" x14ac:dyDescent="0.25">
      <c r="A6091" s="25" t="str">
        <f t="shared" si="97"/>
        <v>Reg2005Peritoneum - C48MaleNon-Māori</v>
      </c>
      <c r="B6091" s="42" t="s">
        <v>2</v>
      </c>
      <c r="C6091" s="43">
        <v>2005</v>
      </c>
      <c r="D6091" s="42" t="s">
        <v>267</v>
      </c>
      <c r="E6091" s="42" t="s">
        <v>5</v>
      </c>
      <c r="F6091" s="42" t="s">
        <v>11</v>
      </c>
      <c r="G6091" s="43">
        <v>6</v>
      </c>
      <c r="H6091" s="193">
        <v>0.3</v>
      </c>
    </row>
    <row r="6092" spans="1:8" x14ac:dyDescent="0.25">
      <c r="A6092" s="25" t="str">
        <f t="shared" si="97"/>
        <v>Reg2005Connective tissue - C49AllSexAllEth</v>
      </c>
      <c r="B6092" s="42" t="s">
        <v>2</v>
      </c>
      <c r="C6092" s="43">
        <v>2005</v>
      </c>
      <c r="D6092" s="42" t="s">
        <v>268</v>
      </c>
      <c r="E6092" s="42" t="s">
        <v>3</v>
      </c>
      <c r="F6092" s="42" t="s">
        <v>12</v>
      </c>
      <c r="G6092" s="43">
        <v>92</v>
      </c>
      <c r="H6092" s="193">
        <v>1.8</v>
      </c>
    </row>
    <row r="6093" spans="1:8" x14ac:dyDescent="0.25">
      <c r="A6093" s="25" t="str">
        <f t="shared" si="97"/>
        <v>Reg2005Connective tissue - C49AllSexMāori</v>
      </c>
      <c r="B6093" s="42" t="s">
        <v>2</v>
      </c>
      <c r="C6093" s="43">
        <v>2005</v>
      </c>
      <c r="D6093" s="42" t="s">
        <v>268</v>
      </c>
      <c r="E6093" s="42" t="s">
        <v>3</v>
      </c>
      <c r="F6093" s="42" t="s">
        <v>10</v>
      </c>
      <c r="G6093" s="43">
        <v>16</v>
      </c>
      <c r="H6093" s="193">
        <v>3.3</v>
      </c>
    </row>
    <row r="6094" spans="1:8" x14ac:dyDescent="0.25">
      <c r="A6094" s="25" t="str">
        <f t="shared" si="97"/>
        <v>Reg2005Connective tissue - C49AllSexNon-Māori</v>
      </c>
      <c r="B6094" s="42" t="s">
        <v>2</v>
      </c>
      <c r="C6094" s="43">
        <v>2005</v>
      </c>
      <c r="D6094" s="42" t="s">
        <v>268</v>
      </c>
      <c r="E6094" s="42" t="s">
        <v>3</v>
      </c>
      <c r="F6094" s="42" t="s">
        <v>11</v>
      </c>
      <c r="G6094" s="43">
        <v>76</v>
      </c>
      <c r="H6094" s="193">
        <v>1.6</v>
      </c>
    </row>
    <row r="6095" spans="1:8" x14ac:dyDescent="0.25">
      <c r="A6095" s="25" t="str">
        <f t="shared" si="97"/>
        <v>Reg2005Connective tissue - C49FemaleAllEth</v>
      </c>
      <c r="B6095" s="42" t="s">
        <v>2</v>
      </c>
      <c r="C6095" s="43">
        <v>2005</v>
      </c>
      <c r="D6095" s="42" t="s">
        <v>268</v>
      </c>
      <c r="E6095" s="42" t="s">
        <v>4</v>
      </c>
      <c r="F6095" s="42" t="s">
        <v>12</v>
      </c>
      <c r="G6095" s="43">
        <v>40</v>
      </c>
      <c r="H6095" s="193">
        <v>1.5</v>
      </c>
    </row>
    <row r="6096" spans="1:8" x14ac:dyDescent="0.25">
      <c r="A6096" s="25" t="str">
        <f t="shared" si="97"/>
        <v>Reg2005Connective tissue - C49FemaleMāori</v>
      </c>
      <c r="B6096" s="42" t="s">
        <v>2</v>
      </c>
      <c r="C6096" s="43">
        <v>2005</v>
      </c>
      <c r="D6096" s="42" t="s">
        <v>268</v>
      </c>
      <c r="E6096" s="42" t="s">
        <v>4</v>
      </c>
      <c r="F6096" s="42" t="s">
        <v>10</v>
      </c>
      <c r="G6096" s="43">
        <v>10</v>
      </c>
      <c r="H6096" s="193">
        <v>4.2</v>
      </c>
    </row>
    <row r="6097" spans="1:8" x14ac:dyDescent="0.25">
      <c r="A6097" s="25" t="str">
        <f t="shared" si="97"/>
        <v>Reg2005Connective tissue - C49FemaleNon-Māori</v>
      </c>
      <c r="B6097" s="42" t="s">
        <v>2</v>
      </c>
      <c r="C6097" s="43">
        <v>2005</v>
      </c>
      <c r="D6097" s="42" t="s">
        <v>268</v>
      </c>
      <c r="E6097" s="42" t="s">
        <v>4</v>
      </c>
      <c r="F6097" s="42" t="s">
        <v>11</v>
      </c>
      <c r="G6097" s="43">
        <v>30</v>
      </c>
      <c r="H6097" s="193">
        <v>1.2</v>
      </c>
    </row>
    <row r="6098" spans="1:8" x14ac:dyDescent="0.25">
      <c r="A6098" s="25" t="str">
        <f t="shared" si="97"/>
        <v>Reg2005Connective tissue - C49MaleAllEth</v>
      </c>
      <c r="B6098" s="42" t="s">
        <v>2</v>
      </c>
      <c r="C6098" s="43">
        <v>2005</v>
      </c>
      <c r="D6098" s="42" t="s">
        <v>268</v>
      </c>
      <c r="E6098" s="42" t="s">
        <v>5</v>
      </c>
      <c r="F6098" s="42" t="s">
        <v>12</v>
      </c>
      <c r="G6098" s="43">
        <v>52</v>
      </c>
      <c r="H6098" s="193">
        <v>2.2000000000000002</v>
      </c>
    </row>
    <row r="6099" spans="1:8" x14ac:dyDescent="0.25">
      <c r="A6099" s="25" t="str">
        <f t="shared" si="97"/>
        <v>Reg2005Connective tissue - C49MaleMāori</v>
      </c>
      <c r="B6099" s="42" t="s">
        <v>2</v>
      </c>
      <c r="C6099" s="43">
        <v>2005</v>
      </c>
      <c r="D6099" s="42" t="s">
        <v>268</v>
      </c>
      <c r="E6099" s="42" t="s">
        <v>5</v>
      </c>
      <c r="F6099" s="42" t="s">
        <v>10</v>
      </c>
      <c r="G6099" s="43">
        <v>6</v>
      </c>
      <c r="H6099" s="193">
        <v>2.2999999999999998</v>
      </c>
    </row>
    <row r="6100" spans="1:8" x14ac:dyDescent="0.25">
      <c r="A6100" s="25" t="str">
        <f t="shared" si="97"/>
        <v>Reg2005Connective tissue - C49MaleNon-Māori</v>
      </c>
      <c r="B6100" s="42" t="s">
        <v>2</v>
      </c>
      <c r="C6100" s="43">
        <v>2005</v>
      </c>
      <c r="D6100" s="42" t="s">
        <v>268</v>
      </c>
      <c r="E6100" s="42" t="s">
        <v>5</v>
      </c>
      <c r="F6100" s="42" t="s">
        <v>11</v>
      </c>
      <c r="G6100" s="43">
        <v>46</v>
      </c>
      <c r="H6100" s="193">
        <v>2.1</v>
      </c>
    </row>
    <row r="6101" spans="1:8" x14ac:dyDescent="0.25">
      <c r="A6101" s="25" t="str">
        <f t="shared" si="97"/>
        <v>Reg2005Breast - C50AllSexAllEth</v>
      </c>
      <c r="B6101" s="42" t="s">
        <v>2</v>
      </c>
      <c r="C6101" s="43">
        <v>2005</v>
      </c>
      <c r="D6101" s="42" t="s">
        <v>21</v>
      </c>
      <c r="E6101" s="42" t="s">
        <v>3</v>
      </c>
      <c r="F6101" s="42" t="s">
        <v>12</v>
      </c>
      <c r="G6101" s="43">
        <v>2495</v>
      </c>
      <c r="H6101" s="193">
        <v>47.9</v>
      </c>
    </row>
    <row r="6102" spans="1:8" x14ac:dyDescent="0.25">
      <c r="A6102" s="25" t="str">
        <f t="shared" si="97"/>
        <v>Reg2005Breast - C50AllSexMāori</v>
      </c>
      <c r="B6102" s="42" t="s">
        <v>2</v>
      </c>
      <c r="C6102" s="43">
        <v>2005</v>
      </c>
      <c r="D6102" s="42" t="s">
        <v>21</v>
      </c>
      <c r="E6102" s="42" t="s">
        <v>3</v>
      </c>
      <c r="F6102" s="42" t="s">
        <v>10</v>
      </c>
      <c r="G6102" s="43">
        <v>266</v>
      </c>
      <c r="H6102" s="193">
        <v>60.8</v>
      </c>
    </row>
    <row r="6103" spans="1:8" x14ac:dyDescent="0.25">
      <c r="A6103" s="25" t="str">
        <f t="shared" si="97"/>
        <v>Reg2005Breast - C50AllSexNon-Māori</v>
      </c>
      <c r="B6103" s="42" t="s">
        <v>2</v>
      </c>
      <c r="C6103" s="43">
        <v>2005</v>
      </c>
      <c r="D6103" s="42" t="s">
        <v>21</v>
      </c>
      <c r="E6103" s="42" t="s">
        <v>3</v>
      </c>
      <c r="F6103" s="42" t="s">
        <v>11</v>
      </c>
      <c r="G6103" s="43">
        <v>2229</v>
      </c>
      <c r="H6103" s="193">
        <v>46.7</v>
      </c>
    </row>
    <row r="6104" spans="1:8" x14ac:dyDescent="0.25">
      <c r="A6104" s="25" t="str">
        <f t="shared" si="97"/>
        <v>Reg2005Breast - C50FemaleAllEth</v>
      </c>
      <c r="B6104" s="42" t="s">
        <v>2</v>
      </c>
      <c r="C6104" s="43">
        <v>2005</v>
      </c>
      <c r="D6104" s="42" t="s">
        <v>21</v>
      </c>
      <c r="E6104" s="42" t="s">
        <v>4</v>
      </c>
      <c r="F6104" s="42" t="s">
        <v>12</v>
      </c>
      <c r="G6104" s="43">
        <v>2474</v>
      </c>
      <c r="H6104" s="193">
        <v>91.6</v>
      </c>
    </row>
    <row r="6105" spans="1:8" x14ac:dyDescent="0.25">
      <c r="A6105" s="25" t="str">
        <f t="shared" si="97"/>
        <v>Reg2005Breast - C50FemaleMāori</v>
      </c>
      <c r="B6105" s="42" t="s">
        <v>2</v>
      </c>
      <c r="C6105" s="43">
        <v>2005</v>
      </c>
      <c r="D6105" s="42" t="s">
        <v>21</v>
      </c>
      <c r="E6105" s="42" t="s">
        <v>4</v>
      </c>
      <c r="F6105" s="42" t="s">
        <v>10</v>
      </c>
      <c r="G6105" s="43">
        <v>265</v>
      </c>
      <c r="H6105" s="193">
        <v>114.7</v>
      </c>
    </row>
    <row r="6106" spans="1:8" x14ac:dyDescent="0.25">
      <c r="A6106" s="25" t="str">
        <f t="shared" si="97"/>
        <v>Reg2005Breast - C50FemaleNon-Māori</v>
      </c>
      <c r="B6106" s="42" t="s">
        <v>2</v>
      </c>
      <c r="C6106" s="43">
        <v>2005</v>
      </c>
      <c r="D6106" s="42" t="s">
        <v>21</v>
      </c>
      <c r="E6106" s="42" t="s">
        <v>4</v>
      </c>
      <c r="F6106" s="42" t="s">
        <v>11</v>
      </c>
      <c r="G6106" s="43">
        <v>2209</v>
      </c>
      <c r="H6106" s="193">
        <v>89.3</v>
      </c>
    </row>
    <row r="6107" spans="1:8" x14ac:dyDescent="0.25">
      <c r="A6107" s="25" t="str">
        <f t="shared" si="97"/>
        <v>Reg2005Breast - C50MaleAllEth</v>
      </c>
      <c r="B6107" s="42" t="s">
        <v>2</v>
      </c>
      <c r="C6107" s="43">
        <v>2005</v>
      </c>
      <c r="D6107" s="42" t="s">
        <v>21</v>
      </c>
      <c r="E6107" s="42" t="s">
        <v>5</v>
      </c>
      <c r="F6107" s="42" t="s">
        <v>12</v>
      </c>
      <c r="G6107" s="43">
        <v>21</v>
      </c>
      <c r="H6107" s="193">
        <v>0.8</v>
      </c>
    </row>
    <row r="6108" spans="1:8" x14ac:dyDescent="0.25">
      <c r="A6108" s="25" t="str">
        <f t="shared" si="97"/>
        <v>Reg2005Breast - C50MaleMāori</v>
      </c>
      <c r="B6108" s="42" t="s">
        <v>2</v>
      </c>
      <c r="C6108" s="43">
        <v>2005</v>
      </c>
      <c r="D6108" s="42" t="s">
        <v>21</v>
      </c>
      <c r="E6108" s="42" t="s">
        <v>5</v>
      </c>
      <c r="F6108" s="42" t="s">
        <v>10</v>
      </c>
      <c r="G6108" s="43">
        <v>1</v>
      </c>
      <c r="H6108" s="193">
        <v>0.4</v>
      </c>
    </row>
    <row r="6109" spans="1:8" x14ac:dyDescent="0.25">
      <c r="A6109" s="25" t="str">
        <f t="shared" si="97"/>
        <v>Reg2005Breast - C50MaleNon-Māori</v>
      </c>
      <c r="B6109" s="42" t="s">
        <v>2</v>
      </c>
      <c r="C6109" s="43">
        <v>2005</v>
      </c>
      <c r="D6109" s="42" t="s">
        <v>21</v>
      </c>
      <c r="E6109" s="42" t="s">
        <v>5</v>
      </c>
      <c r="F6109" s="42" t="s">
        <v>11</v>
      </c>
      <c r="G6109" s="43">
        <v>20</v>
      </c>
      <c r="H6109" s="193">
        <v>0.8</v>
      </c>
    </row>
    <row r="6110" spans="1:8" x14ac:dyDescent="0.25">
      <c r="A6110" s="25" t="str">
        <f t="shared" si="97"/>
        <v>Reg2005Chapter - Breast - C50AllSexAllEth</v>
      </c>
      <c r="B6110" s="42" t="s">
        <v>2</v>
      </c>
      <c r="C6110" s="43">
        <v>2005</v>
      </c>
      <c r="D6110" s="42" t="s">
        <v>343</v>
      </c>
      <c r="E6110" s="42" t="s">
        <v>3</v>
      </c>
      <c r="F6110" s="42" t="s">
        <v>12</v>
      </c>
      <c r="G6110" s="43">
        <v>2495</v>
      </c>
      <c r="H6110" s="193">
        <v>47.9</v>
      </c>
    </row>
    <row r="6111" spans="1:8" x14ac:dyDescent="0.25">
      <c r="A6111" s="25" t="str">
        <f t="shared" si="97"/>
        <v>Reg2005Chapter - Breast - C50AllSexMāori</v>
      </c>
      <c r="B6111" s="42" t="s">
        <v>2</v>
      </c>
      <c r="C6111" s="43">
        <v>2005</v>
      </c>
      <c r="D6111" s="42" t="s">
        <v>343</v>
      </c>
      <c r="E6111" s="42" t="s">
        <v>3</v>
      </c>
      <c r="F6111" s="42" t="s">
        <v>10</v>
      </c>
      <c r="G6111" s="43">
        <v>266</v>
      </c>
      <c r="H6111" s="193">
        <v>60.8</v>
      </c>
    </row>
    <row r="6112" spans="1:8" x14ac:dyDescent="0.25">
      <c r="A6112" s="25" t="str">
        <f t="shared" si="97"/>
        <v>Reg2005Chapter - Breast - C50AllSexNon-Māori</v>
      </c>
      <c r="B6112" s="42" t="s">
        <v>2</v>
      </c>
      <c r="C6112" s="43">
        <v>2005</v>
      </c>
      <c r="D6112" s="42" t="s">
        <v>343</v>
      </c>
      <c r="E6112" s="42" t="s">
        <v>3</v>
      </c>
      <c r="F6112" s="42" t="s">
        <v>11</v>
      </c>
      <c r="G6112" s="43">
        <v>2229</v>
      </c>
      <c r="H6112" s="193">
        <v>46.7</v>
      </c>
    </row>
    <row r="6113" spans="1:8" x14ac:dyDescent="0.25">
      <c r="A6113" s="25" t="str">
        <f t="shared" si="97"/>
        <v>Reg2005Chapter - Breast - C50FemaleAllEth</v>
      </c>
      <c r="B6113" s="42" t="s">
        <v>2</v>
      </c>
      <c r="C6113" s="43">
        <v>2005</v>
      </c>
      <c r="D6113" s="42" t="s">
        <v>343</v>
      </c>
      <c r="E6113" s="42" t="s">
        <v>4</v>
      </c>
      <c r="F6113" s="42" t="s">
        <v>12</v>
      </c>
      <c r="G6113" s="43">
        <v>2474</v>
      </c>
      <c r="H6113" s="193">
        <v>91.6</v>
      </c>
    </row>
    <row r="6114" spans="1:8" x14ac:dyDescent="0.25">
      <c r="A6114" s="25" t="str">
        <f t="shared" si="97"/>
        <v>Reg2005Chapter - Breast - C50FemaleMāori</v>
      </c>
      <c r="B6114" s="42" t="s">
        <v>2</v>
      </c>
      <c r="C6114" s="43">
        <v>2005</v>
      </c>
      <c r="D6114" s="42" t="s">
        <v>343</v>
      </c>
      <c r="E6114" s="42" t="s">
        <v>4</v>
      </c>
      <c r="F6114" s="42" t="s">
        <v>10</v>
      </c>
      <c r="G6114" s="43">
        <v>265</v>
      </c>
      <c r="H6114" s="193">
        <v>114.7</v>
      </c>
    </row>
    <row r="6115" spans="1:8" x14ac:dyDescent="0.25">
      <c r="A6115" s="25" t="str">
        <f t="shared" si="97"/>
        <v>Reg2005Chapter - Breast - C50FemaleNon-Māori</v>
      </c>
      <c r="B6115" s="42" t="s">
        <v>2</v>
      </c>
      <c r="C6115" s="43">
        <v>2005</v>
      </c>
      <c r="D6115" s="42" t="s">
        <v>343</v>
      </c>
      <c r="E6115" s="42" t="s">
        <v>4</v>
      </c>
      <c r="F6115" s="42" t="s">
        <v>11</v>
      </c>
      <c r="G6115" s="43">
        <v>2209</v>
      </c>
      <c r="H6115" s="193">
        <v>89.3</v>
      </c>
    </row>
    <row r="6116" spans="1:8" x14ac:dyDescent="0.25">
      <c r="A6116" s="25" t="str">
        <f t="shared" si="97"/>
        <v>Reg2005Chapter - Breast - C50MaleAllEth</v>
      </c>
      <c r="B6116" s="42" t="s">
        <v>2</v>
      </c>
      <c r="C6116" s="43">
        <v>2005</v>
      </c>
      <c r="D6116" s="42" t="s">
        <v>343</v>
      </c>
      <c r="E6116" s="42" t="s">
        <v>5</v>
      </c>
      <c r="F6116" s="42" t="s">
        <v>12</v>
      </c>
      <c r="G6116" s="43">
        <v>21</v>
      </c>
      <c r="H6116" s="193">
        <v>0.8</v>
      </c>
    </row>
    <row r="6117" spans="1:8" x14ac:dyDescent="0.25">
      <c r="A6117" s="25" t="str">
        <f t="shared" si="97"/>
        <v>Reg2005Chapter - Breast - C50MaleMāori</v>
      </c>
      <c r="B6117" s="42" t="s">
        <v>2</v>
      </c>
      <c r="C6117" s="43">
        <v>2005</v>
      </c>
      <c r="D6117" s="42" t="s">
        <v>343</v>
      </c>
      <c r="E6117" s="42" t="s">
        <v>5</v>
      </c>
      <c r="F6117" s="42" t="s">
        <v>10</v>
      </c>
      <c r="G6117" s="43">
        <v>1</v>
      </c>
      <c r="H6117" s="193">
        <v>0.4</v>
      </c>
    </row>
    <row r="6118" spans="1:8" x14ac:dyDescent="0.25">
      <c r="A6118" s="25" t="str">
        <f t="shared" si="97"/>
        <v>Reg2005Chapter - Breast - C50MaleNon-Māori</v>
      </c>
      <c r="B6118" s="42" t="s">
        <v>2</v>
      </c>
      <c r="C6118" s="43">
        <v>2005</v>
      </c>
      <c r="D6118" s="42" t="s">
        <v>343</v>
      </c>
      <c r="E6118" s="42" t="s">
        <v>5</v>
      </c>
      <c r="F6118" s="42" t="s">
        <v>11</v>
      </c>
      <c r="G6118" s="43">
        <v>20</v>
      </c>
      <c r="H6118" s="193">
        <v>0.8</v>
      </c>
    </row>
    <row r="6119" spans="1:8" x14ac:dyDescent="0.25">
      <c r="A6119" s="25" t="str">
        <f t="shared" ref="A6119:A6182" si="98">B6119&amp;C6119&amp;D6119&amp;E6119&amp;F6119</f>
        <v>Reg2005Female genital organs - C51-C58FemaleAllEth</v>
      </c>
      <c r="B6119" s="42" t="s">
        <v>2</v>
      </c>
      <c r="C6119" s="43">
        <v>2005</v>
      </c>
      <c r="D6119" s="42" t="s">
        <v>269</v>
      </c>
      <c r="E6119" s="42" t="s">
        <v>4</v>
      </c>
      <c r="F6119" s="42" t="s">
        <v>12</v>
      </c>
      <c r="G6119" s="43">
        <v>908</v>
      </c>
      <c r="H6119" s="193">
        <v>32.5</v>
      </c>
    </row>
    <row r="6120" spans="1:8" x14ac:dyDescent="0.25">
      <c r="A6120" s="25" t="str">
        <f t="shared" si="98"/>
        <v>Reg2005Female genital organs - C51-C58FemaleMāori</v>
      </c>
      <c r="B6120" s="42" t="s">
        <v>2</v>
      </c>
      <c r="C6120" s="43">
        <v>2005</v>
      </c>
      <c r="D6120" s="42" t="s">
        <v>269</v>
      </c>
      <c r="E6120" s="42" t="s">
        <v>4</v>
      </c>
      <c r="F6120" s="42" t="s">
        <v>10</v>
      </c>
      <c r="G6120" s="43">
        <v>94</v>
      </c>
      <c r="H6120" s="193">
        <v>41.2</v>
      </c>
    </row>
    <row r="6121" spans="1:8" x14ac:dyDescent="0.25">
      <c r="A6121" s="25" t="str">
        <f t="shared" si="98"/>
        <v>Reg2005Female genital organs - C51-C58FemaleNon-Māori</v>
      </c>
      <c r="B6121" s="42" t="s">
        <v>2</v>
      </c>
      <c r="C6121" s="43">
        <v>2005</v>
      </c>
      <c r="D6121" s="42" t="s">
        <v>269</v>
      </c>
      <c r="E6121" s="42" t="s">
        <v>4</v>
      </c>
      <c r="F6121" s="42" t="s">
        <v>11</v>
      </c>
      <c r="G6121" s="43">
        <v>814</v>
      </c>
      <c r="H6121" s="193">
        <v>31.5</v>
      </c>
    </row>
    <row r="6122" spans="1:8" x14ac:dyDescent="0.25">
      <c r="A6122" s="25" t="str">
        <f t="shared" si="98"/>
        <v>Reg2005Vulva - C51FemaleAllEth</v>
      </c>
      <c r="B6122" s="42" t="s">
        <v>2</v>
      </c>
      <c r="C6122" s="43">
        <v>2005</v>
      </c>
      <c r="D6122" s="42" t="s">
        <v>46</v>
      </c>
      <c r="E6122" s="42" t="s">
        <v>4</v>
      </c>
      <c r="F6122" s="42" t="s">
        <v>12</v>
      </c>
      <c r="G6122" s="43">
        <v>38</v>
      </c>
      <c r="H6122" s="193">
        <v>1.3</v>
      </c>
    </row>
    <row r="6123" spans="1:8" x14ac:dyDescent="0.25">
      <c r="A6123" s="25" t="str">
        <f t="shared" si="98"/>
        <v>Reg2005Vulva - C51FemaleMāori</v>
      </c>
      <c r="B6123" s="42" t="s">
        <v>2</v>
      </c>
      <c r="C6123" s="43">
        <v>2005</v>
      </c>
      <c r="D6123" s="42" t="s">
        <v>46</v>
      </c>
      <c r="E6123" s="42" t="s">
        <v>4</v>
      </c>
      <c r="F6123" s="42" t="s">
        <v>10</v>
      </c>
      <c r="G6123" s="43">
        <v>6</v>
      </c>
      <c r="H6123" s="193">
        <v>2.9</v>
      </c>
    </row>
    <row r="6124" spans="1:8" x14ac:dyDescent="0.25">
      <c r="A6124" s="25" t="str">
        <f t="shared" si="98"/>
        <v>Reg2005Vulva - C51FemaleNon-Māori</v>
      </c>
      <c r="B6124" s="42" t="s">
        <v>2</v>
      </c>
      <c r="C6124" s="43">
        <v>2005</v>
      </c>
      <c r="D6124" s="42" t="s">
        <v>46</v>
      </c>
      <c r="E6124" s="42" t="s">
        <v>4</v>
      </c>
      <c r="F6124" s="42" t="s">
        <v>11</v>
      </c>
      <c r="G6124" s="43">
        <v>32</v>
      </c>
      <c r="H6124" s="193">
        <v>1.2</v>
      </c>
    </row>
    <row r="6125" spans="1:8" x14ac:dyDescent="0.25">
      <c r="A6125" s="25" t="str">
        <f t="shared" si="98"/>
        <v>Reg2005Vagina - C52FemaleAllEth</v>
      </c>
      <c r="B6125" s="42" t="s">
        <v>2</v>
      </c>
      <c r="C6125" s="43">
        <v>2005</v>
      </c>
      <c r="D6125" s="42" t="s">
        <v>45</v>
      </c>
      <c r="E6125" s="42" t="s">
        <v>4</v>
      </c>
      <c r="F6125" s="42" t="s">
        <v>12</v>
      </c>
      <c r="G6125" s="43">
        <v>11</v>
      </c>
      <c r="H6125" s="193">
        <v>0.3</v>
      </c>
    </row>
    <row r="6126" spans="1:8" x14ac:dyDescent="0.25">
      <c r="A6126" s="25" t="str">
        <f t="shared" si="98"/>
        <v>Reg2005Vagina - C52FemaleMāori</v>
      </c>
      <c r="B6126" s="42" t="s">
        <v>2</v>
      </c>
      <c r="C6126" s="43">
        <v>2005</v>
      </c>
      <c r="D6126" s="42" t="s">
        <v>45</v>
      </c>
      <c r="E6126" s="42" t="s">
        <v>4</v>
      </c>
      <c r="F6126" s="42" t="s">
        <v>10</v>
      </c>
      <c r="G6126" s="43">
        <v>0</v>
      </c>
      <c r="H6126" s="193">
        <v>0</v>
      </c>
    </row>
    <row r="6127" spans="1:8" x14ac:dyDescent="0.25">
      <c r="A6127" s="25" t="str">
        <f t="shared" si="98"/>
        <v>Reg2005Vagina - C52FemaleNon-Māori</v>
      </c>
      <c r="B6127" s="42" t="s">
        <v>2</v>
      </c>
      <c r="C6127" s="43">
        <v>2005</v>
      </c>
      <c r="D6127" s="42" t="s">
        <v>45</v>
      </c>
      <c r="E6127" s="42" t="s">
        <v>4</v>
      </c>
      <c r="F6127" s="42" t="s">
        <v>11</v>
      </c>
      <c r="G6127" s="43">
        <v>11</v>
      </c>
      <c r="H6127" s="193">
        <v>0.4</v>
      </c>
    </row>
    <row r="6128" spans="1:8" x14ac:dyDescent="0.25">
      <c r="A6128" s="25" t="str">
        <f t="shared" si="98"/>
        <v>Reg2005Cervix - C53FemaleAllEth</v>
      </c>
      <c r="B6128" s="42" t="s">
        <v>2</v>
      </c>
      <c r="C6128" s="43">
        <v>2005</v>
      </c>
      <c r="D6128" s="42" t="s">
        <v>22</v>
      </c>
      <c r="E6128" s="42" t="s">
        <v>4</v>
      </c>
      <c r="F6128" s="42" t="s">
        <v>12</v>
      </c>
      <c r="G6128" s="43">
        <v>154</v>
      </c>
      <c r="H6128" s="193">
        <v>6.1</v>
      </c>
    </row>
    <row r="6129" spans="1:8" x14ac:dyDescent="0.25">
      <c r="A6129" s="25" t="str">
        <f t="shared" si="98"/>
        <v>Reg2005Cervix - C53FemaleMāori</v>
      </c>
      <c r="B6129" s="42" t="s">
        <v>2</v>
      </c>
      <c r="C6129" s="43">
        <v>2005</v>
      </c>
      <c r="D6129" s="42" t="s">
        <v>22</v>
      </c>
      <c r="E6129" s="42" t="s">
        <v>4</v>
      </c>
      <c r="F6129" s="42" t="s">
        <v>10</v>
      </c>
      <c r="G6129" s="43">
        <v>25</v>
      </c>
      <c r="H6129" s="193">
        <v>10.199999999999999</v>
      </c>
    </row>
    <row r="6130" spans="1:8" x14ac:dyDescent="0.25">
      <c r="A6130" s="25" t="str">
        <f t="shared" si="98"/>
        <v>Reg2005Cervix - C53FemaleNon-Māori</v>
      </c>
      <c r="B6130" s="42" t="s">
        <v>2</v>
      </c>
      <c r="C6130" s="43">
        <v>2005</v>
      </c>
      <c r="D6130" s="42" t="s">
        <v>22</v>
      </c>
      <c r="E6130" s="42" t="s">
        <v>4</v>
      </c>
      <c r="F6130" s="42" t="s">
        <v>11</v>
      </c>
      <c r="G6130" s="43">
        <v>129</v>
      </c>
      <c r="H6130" s="193">
        <v>5.7</v>
      </c>
    </row>
    <row r="6131" spans="1:8" x14ac:dyDescent="0.25">
      <c r="A6131" s="25" t="str">
        <f t="shared" si="98"/>
        <v>Reg2005Uterus - C54-C55FemaleAllEth</v>
      </c>
      <c r="B6131" s="42" t="s">
        <v>2</v>
      </c>
      <c r="C6131" s="43">
        <v>2005</v>
      </c>
      <c r="D6131" s="42" t="s">
        <v>44</v>
      </c>
      <c r="E6131" s="42" t="s">
        <v>4</v>
      </c>
      <c r="F6131" s="42" t="s">
        <v>12</v>
      </c>
      <c r="G6131" s="43">
        <v>388</v>
      </c>
      <c r="H6131" s="193">
        <v>13.8</v>
      </c>
    </row>
    <row r="6132" spans="1:8" x14ac:dyDescent="0.25">
      <c r="A6132" s="25" t="str">
        <f t="shared" si="98"/>
        <v>Reg2005Uterus - C54-C55FemaleMāori</v>
      </c>
      <c r="B6132" s="42" t="s">
        <v>2</v>
      </c>
      <c r="C6132" s="43">
        <v>2005</v>
      </c>
      <c r="D6132" s="42" t="s">
        <v>44</v>
      </c>
      <c r="E6132" s="42" t="s">
        <v>4</v>
      </c>
      <c r="F6132" s="42" t="s">
        <v>10</v>
      </c>
      <c r="G6132" s="43">
        <v>48</v>
      </c>
      <c r="H6132" s="193">
        <v>22</v>
      </c>
    </row>
    <row r="6133" spans="1:8" x14ac:dyDescent="0.25">
      <c r="A6133" s="25" t="str">
        <f t="shared" si="98"/>
        <v>Reg2005Uterus - C54-C55FemaleNon-Māori</v>
      </c>
      <c r="B6133" s="42" t="s">
        <v>2</v>
      </c>
      <c r="C6133" s="43">
        <v>2005</v>
      </c>
      <c r="D6133" s="42" t="s">
        <v>44</v>
      </c>
      <c r="E6133" s="42" t="s">
        <v>4</v>
      </c>
      <c r="F6133" s="42" t="s">
        <v>11</v>
      </c>
      <c r="G6133" s="43">
        <v>340</v>
      </c>
      <c r="H6133" s="193">
        <v>13</v>
      </c>
    </row>
    <row r="6134" spans="1:8" x14ac:dyDescent="0.25">
      <c r="A6134" s="25" t="str">
        <f t="shared" si="98"/>
        <v>Reg2005Ovary - C56FemaleAllEth</v>
      </c>
      <c r="B6134" s="42" t="s">
        <v>2</v>
      </c>
      <c r="C6134" s="43">
        <v>2005</v>
      </c>
      <c r="D6134" s="42" t="s">
        <v>35</v>
      </c>
      <c r="E6134" s="42" t="s">
        <v>4</v>
      </c>
      <c r="F6134" s="42" t="s">
        <v>12</v>
      </c>
      <c r="G6134" s="43">
        <v>301</v>
      </c>
      <c r="H6134" s="193">
        <v>10.4</v>
      </c>
    </row>
    <row r="6135" spans="1:8" x14ac:dyDescent="0.25">
      <c r="A6135" s="25" t="str">
        <f t="shared" si="98"/>
        <v>Reg2005Ovary - C56FemaleMāori</v>
      </c>
      <c r="B6135" s="42" t="s">
        <v>2</v>
      </c>
      <c r="C6135" s="43">
        <v>2005</v>
      </c>
      <c r="D6135" s="42" t="s">
        <v>35</v>
      </c>
      <c r="E6135" s="42" t="s">
        <v>4</v>
      </c>
      <c r="F6135" s="42" t="s">
        <v>10</v>
      </c>
      <c r="G6135" s="43">
        <v>14</v>
      </c>
      <c r="H6135" s="193">
        <v>5.7</v>
      </c>
    </row>
    <row r="6136" spans="1:8" x14ac:dyDescent="0.25">
      <c r="A6136" s="25" t="str">
        <f t="shared" si="98"/>
        <v>Reg2005Ovary - C56FemaleNon-Māori</v>
      </c>
      <c r="B6136" s="42" t="s">
        <v>2</v>
      </c>
      <c r="C6136" s="43">
        <v>2005</v>
      </c>
      <c r="D6136" s="42" t="s">
        <v>35</v>
      </c>
      <c r="E6136" s="42" t="s">
        <v>4</v>
      </c>
      <c r="F6136" s="42" t="s">
        <v>11</v>
      </c>
      <c r="G6136" s="43">
        <v>287</v>
      </c>
      <c r="H6136" s="193">
        <v>10.7</v>
      </c>
    </row>
    <row r="6137" spans="1:8" x14ac:dyDescent="0.25">
      <c r="A6137" s="25" t="str">
        <f t="shared" si="98"/>
        <v>Reg2005Other female genital organs - C57FemaleAllEth</v>
      </c>
      <c r="B6137" s="42" t="s">
        <v>2</v>
      </c>
      <c r="C6137" s="43">
        <v>2005</v>
      </c>
      <c r="D6137" s="42" t="s">
        <v>270</v>
      </c>
      <c r="E6137" s="42" t="s">
        <v>4</v>
      </c>
      <c r="F6137" s="42" t="s">
        <v>12</v>
      </c>
      <c r="G6137" s="43">
        <v>13</v>
      </c>
      <c r="H6137" s="193">
        <v>0.4</v>
      </c>
    </row>
    <row r="6138" spans="1:8" x14ac:dyDescent="0.25">
      <c r="A6138" s="25" t="str">
        <f t="shared" si="98"/>
        <v>Reg2005Other female genital organs - C57FemaleMāori</v>
      </c>
      <c r="B6138" s="42" t="s">
        <v>2</v>
      </c>
      <c r="C6138" s="43">
        <v>2005</v>
      </c>
      <c r="D6138" s="42" t="s">
        <v>270</v>
      </c>
      <c r="E6138" s="42" t="s">
        <v>4</v>
      </c>
      <c r="F6138" s="42" t="s">
        <v>10</v>
      </c>
      <c r="G6138" s="43">
        <v>1</v>
      </c>
      <c r="H6138" s="193">
        <v>0.4</v>
      </c>
    </row>
    <row r="6139" spans="1:8" x14ac:dyDescent="0.25">
      <c r="A6139" s="25" t="str">
        <f t="shared" si="98"/>
        <v>Reg2005Other female genital organs - C57FemaleNon-Māori</v>
      </c>
      <c r="B6139" s="42" t="s">
        <v>2</v>
      </c>
      <c r="C6139" s="43">
        <v>2005</v>
      </c>
      <c r="D6139" s="42" t="s">
        <v>270</v>
      </c>
      <c r="E6139" s="42" t="s">
        <v>4</v>
      </c>
      <c r="F6139" s="42" t="s">
        <v>11</v>
      </c>
      <c r="G6139" s="43">
        <v>12</v>
      </c>
      <c r="H6139" s="193">
        <v>0.4</v>
      </c>
    </row>
    <row r="6140" spans="1:8" x14ac:dyDescent="0.25">
      <c r="A6140" s="25" t="str">
        <f t="shared" si="98"/>
        <v>Reg2005Placenta - C58FemaleAllEth</v>
      </c>
      <c r="B6140" s="42" t="s">
        <v>2</v>
      </c>
      <c r="C6140" s="43">
        <v>2005</v>
      </c>
      <c r="D6140" s="42" t="s">
        <v>48</v>
      </c>
      <c r="E6140" s="42" t="s">
        <v>4</v>
      </c>
      <c r="F6140" s="42" t="s">
        <v>12</v>
      </c>
      <c r="G6140" s="43">
        <v>3</v>
      </c>
      <c r="H6140" s="193">
        <v>0.1</v>
      </c>
    </row>
    <row r="6141" spans="1:8" x14ac:dyDescent="0.25">
      <c r="A6141" s="25" t="str">
        <f t="shared" si="98"/>
        <v>Reg2005Placenta - C58FemaleMāori</v>
      </c>
      <c r="B6141" s="42" t="s">
        <v>2</v>
      </c>
      <c r="C6141" s="43">
        <v>2005</v>
      </c>
      <c r="D6141" s="42" t="s">
        <v>48</v>
      </c>
      <c r="E6141" s="42" t="s">
        <v>4</v>
      </c>
      <c r="F6141" s="42" t="s">
        <v>10</v>
      </c>
      <c r="G6141" s="43">
        <v>0</v>
      </c>
      <c r="H6141" s="193">
        <v>0</v>
      </c>
    </row>
    <row r="6142" spans="1:8" x14ac:dyDescent="0.25">
      <c r="A6142" s="25" t="str">
        <f t="shared" si="98"/>
        <v>Reg2005Placenta - C58FemaleNon-Māori</v>
      </c>
      <c r="B6142" s="42" t="s">
        <v>2</v>
      </c>
      <c r="C6142" s="43">
        <v>2005</v>
      </c>
      <c r="D6142" s="42" t="s">
        <v>48</v>
      </c>
      <c r="E6142" s="42" t="s">
        <v>4</v>
      </c>
      <c r="F6142" s="42" t="s">
        <v>11</v>
      </c>
      <c r="G6142" s="43">
        <v>3</v>
      </c>
      <c r="H6142" s="193">
        <v>0.2</v>
      </c>
    </row>
    <row r="6143" spans="1:8" x14ac:dyDescent="0.25">
      <c r="A6143" s="25" t="str">
        <f t="shared" si="98"/>
        <v>Reg2005Male genital organs - C60-C63MaleAllEth</v>
      </c>
      <c r="B6143" s="42" t="s">
        <v>2</v>
      </c>
      <c r="C6143" s="43">
        <v>2005</v>
      </c>
      <c r="D6143" s="42" t="s">
        <v>271</v>
      </c>
      <c r="E6143" s="42" t="s">
        <v>5</v>
      </c>
      <c r="F6143" s="42" t="s">
        <v>12</v>
      </c>
      <c r="G6143" s="43">
        <v>2696</v>
      </c>
      <c r="H6143" s="193">
        <v>105.2</v>
      </c>
    </row>
    <row r="6144" spans="1:8" x14ac:dyDescent="0.25">
      <c r="A6144" s="25" t="str">
        <f t="shared" si="98"/>
        <v>Reg2005Male genital organs - C60-C63MaleMāori</v>
      </c>
      <c r="B6144" s="42" t="s">
        <v>2</v>
      </c>
      <c r="C6144" s="43">
        <v>2005</v>
      </c>
      <c r="D6144" s="42" t="s">
        <v>271</v>
      </c>
      <c r="E6144" s="42" t="s">
        <v>5</v>
      </c>
      <c r="F6144" s="42" t="s">
        <v>10</v>
      </c>
      <c r="G6144" s="43">
        <v>157</v>
      </c>
      <c r="H6144" s="193">
        <v>99.3</v>
      </c>
    </row>
    <row r="6145" spans="1:8" x14ac:dyDescent="0.25">
      <c r="A6145" s="25" t="str">
        <f t="shared" si="98"/>
        <v>Reg2005Male genital organs - C60-C63MaleNon-Māori</v>
      </c>
      <c r="B6145" s="42" t="s">
        <v>2</v>
      </c>
      <c r="C6145" s="43">
        <v>2005</v>
      </c>
      <c r="D6145" s="42" t="s">
        <v>271</v>
      </c>
      <c r="E6145" s="42" t="s">
        <v>5</v>
      </c>
      <c r="F6145" s="42" t="s">
        <v>11</v>
      </c>
      <c r="G6145" s="43">
        <v>2539</v>
      </c>
      <c r="H6145" s="193">
        <v>105.9</v>
      </c>
    </row>
    <row r="6146" spans="1:8" x14ac:dyDescent="0.25">
      <c r="A6146" s="25" t="str">
        <f t="shared" si="98"/>
        <v>Reg2005Penis - C60MaleAllEth</v>
      </c>
      <c r="B6146" s="42" t="s">
        <v>2</v>
      </c>
      <c r="C6146" s="43">
        <v>2005</v>
      </c>
      <c r="D6146" s="42" t="s">
        <v>37</v>
      </c>
      <c r="E6146" s="42" t="s">
        <v>5</v>
      </c>
      <c r="F6146" s="42" t="s">
        <v>12</v>
      </c>
      <c r="G6146" s="43">
        <v>17</v>
      </c>
      <c r="H6146" s="193">
        <v>0.7</v>
      </c>
    </row>
    <row r="6147" spans="1:8" x14ac:dyDescent="0.25">
      <c r="A6147" s="25" t="str">
        <f t="shared" si="98"/>
        <v>Reg2005Penis - C60MaleMāori</v>
      </c>
      <c r="B6147" s="42" t="s">
        <v>2</v>
      </c>
      <c r="C6147" s="43">
        <v>2005</v>
      </c>
      <c r="D6147" s="42" t="s">
        <v>37</v>
      </c>
      <c r="E6147" s="42" t="s">
        <v>5</v>
      </c>
      <c r="F6147" s="42" t="s">
        <v>10</v>
      </c>
      <c r="G6147" s="43">
        <v>0</v>
      </c>
      <c r="H6147" s="193">
        <v>0</v>
      </c>
    </row>
    <row r="6148" spans="1:8" x14ac:dyDescent="0.25">
      <c r="A6148" s="25" t="str">
        <f t="shared" si="98"/>
        <v>Reg2005Penis - C60MaleNon-Māori</v>
      </c>
      <c r="B6148" s="42" t="s">
        <v>2</v>
      </c>
      <c r="C6148" s="43">
        <v>2005</v>
      </c>
      <c r="D6148" s="42" t="s">
        <v>37</v>
      </c>
      <c r="E6148" s="42" t="s">
        <v>5</v>
      </c>
      <c r="F6148" s="42" t="s">
        <v>11</v>
      </c>
      <c r="G6148" s="43">
        <v>17</v>
      </c>
      <c r="H6148" s="193">
        <v>0.7</v>
      </c>
    </row>
    <row r="6149" spans="1:8" x14ac:dyDescent="0.25">
      <c r="A6149" s="25" t="str">
        <f t="shared" si="98"/>
        <v>Reg2005Prostate - C61MaleAllEth</v>
      </c>
      <c r="B6149" s="42" t="s">
        <v>2</v>
      </c>
      <c r="C6149" s="43">
        <v>2005</v>
      </c>
      <c r="D6149" s="42" t="s">
        <v>38</v>
      </c>
      <c r="E6149" s="42" t="s">
        <v>5</v>
      </c>
      <c r="F6149" s="42" t="s">
        <v>12</v>
      </c>
      <c r="G6149" s="43">
        <v>2531</v>
      </c>
      <c r="H6149" s="193">
        <v>97.2</v>
      </c>
    </row>
    <row r="6150" spans="1:8" x14ac:dyDescent="0.25">
      <c r="A6150" s="25" t="str">
        <f t="shared" si="98"/>
        <v>Reg2005Prostate - C61MaleMāori</v>
      </c>
      <c r="B6150" s="42" t="s">
        <v>2</v>
      </c>
      <c r="C6150" s="43">
        <v>2005</v>
      </c>
      <c r="D6150" s="42" t="s">
        <v>38</v>
      </c>
      <c r="E6150" s="42" t="s">
        <v>5</v>
      </c>
      <c r="F6150" s="42" t="s">
        <v>10</v>
      </c>
      <c r="G6150" s="43">
        <v>132</v>
      </c>
      <c r="H6150" s="193">
        <v>89.9</v>
      </c>
    </row>
    <row r="6151" spans="1:8" x14ac:dyDescent="0.25">
      <c r="A6151" s="25" t="str">
        <f t="shared" si="98"/>
        <v>Reg2005Prostate - C61MaleNon-Māori</v>
      </c>
      <c r="B6151" s="42" t="s">
        <v>2</v>
      </c>
      <c r="C6151" s="43">
        <v>2005</v>
      </c>
      <c r="D6151" s="42" t="s">
        <v>38</v>
      </c>
      <c r="E6151" s="42" t="s">
        <v>5</v>
      </c>
      <c r="F6151" s="42" t="s">
        <v>11</v>
      </c>
      <c r="G6151" s="43">
        <v>2399</v>
      </c>
      <c r="H6151" s="193">
        <v>98.1</v>
      </c>
    </row>
    <row r="6152" spans="1:8" x14ac:dyDescent="0.25">
      <c r="A6152" s="25" t="str">
        <f t="shared" si="98"/>
        <v>Reg2005Urinary tract - C64-C68AllSexAllEth</v>
      </c>
      <c r="B6152" s="42" t="s">
        <v>2</v>
      </c>
      <c r="C6152" s="43">
        <v>2005</v>
      </c>
      <c r="D6152" s="42" t="s">
        <v>273</v>
      </c>
      <c r="E6152" s="42" t="s">
        <v>3</v>
      </c>
      <c r="F6152" s="42" t="s">
        <v>12</v>
      </c>
      <c r="G6152" s="43">
        <v>766</v>
      </c>
      <c r="H6152" s="193">
        <v>13.3</v>
      </c>
    </row>
    <row r="6153" spans="1:8" x14ac:dyDescent="0.25">
      <c r="A6153" s="25" t="str">
        <f t="shared" si="98"/>
        <v>Reg2005Urinary tract - C64-C68AllSexMāori</v>
      </c>
      <c r="B6153" s="42" t="s">
        <v>2</v>
      </c>
      <c r="C6153" s="43">
        <v>2005</v>
      </c>
      <c r="D6153" s="42" t="s">
        <v>273</v>
      </c>
      <c r="E6153" s="42" t="s">
        <v>3</v>
      </c>
      <c r="F6153" s="42" t="s">
        <v>10</v>
      </c>
      <c r="G6153" s="43">
        <v>55</v>
      </c>
      <c r="H6153" s="193">
        <v>14</v>
      </c>
    </row>
    <row r="6154" spans="1:8" x14ac:dyDescent="0.25">
      <c r="A6154" s="25" t="str">
        <f t="shared" si="98"/>
        <v>Reg2005Urinary tract - C64-C68AllSexNon-Māori</v>
      </c>
      <c r="B6154" s="42" t="s">
        <v>2</v>
      </c>
      <c r="C6154" s="43">
        <v>2005</v>
      </c>
      <c r="D6154" s="42" t="s">
        <v>273</v>
      </c>
      <c r="E6154" s="42" t="s">
        <v>3</v>
      </c>
      <c r="F6154" s="42" t="s">
        <v>11</v>
      </c>
      <c r="G6154" s="43">
        <v>711</v>
      </c>
      <c r="H6154" s="193">
        <v>13.1</v>
      </c>
    </row>
    <row r="6155" spans="1:8" x14ac:dyDescent="0.25">
      <c r="A6155" s="25" t="str">
        <f t="shared" si="98"/>
        <v>Reg2005Urinary tract - C64-C68FemaleAllEth</v>
      </c>
      <c r="B6155" s="42" t="s">
        <v>2</v>
      </c>
      <c r="C6155" s="43">
        <v>2005</v>
      </c>
      <c r="D6155" s="42" t="s">
        <v>273</v>
      </c>
      <c r="E6155" s="42" t="s">
        <v>4</v>
      </c>
      <c r="F6155" s="42" t="s">
        <v>12</v>
      </c>
      <c r="G6155" s="43">
        <v>252</v>
      </c>
      <c r="H6155" s="193">
        <v>7.9</v>
      </c>
    </row>
    <row r="6156" spans="1:8" x14ac:dyDescent="0.25">
      <c r="A6156" s="25" t="str">
        <f t="shared" si="98"/>
        <v>Reg2005Urinary tract - C64-C68FemaleMāori</v>
      </c>
      <c r="B6156" s="42" t="s">
        <v>2</v>
      </c>
      <c r="C6156" s="43">
        <v>2005</v>
      </c>
      <c r="D6156" s="42" t="s">
        <v>273</v>
      </c>
      <c r="E6156" s="42" t="s">
        <v>4</v>
      </c>
      <c r="F6156" s="42" t="s">
        <v>10</v>
      </c>
      <c r="G6156" s="43">
        <v>18</v>
      </c>
      <c r="H6156" s="193">
        <v>9.1</v>
      </c>
    </row>
    <row r="6157" spans="1:8" x14ac:dyDescent="0.25">
      <c r="A6157" s="25" t="str">
        <f t="shared" si="98"/>
        <v>Reg2005Urinary tract - C64-C68FemaleNon-Māori</v>
      </c>
      <c r="B6157" s="42" t="s">
        <v>2</v>
      </c>
      <c r="C6157" s="43">
        <v>2005</v>
      </c>
      <c r="D6157" s="42" t="s">
        <v>273</v>
      </c>
      <c r="E6157" s="42" t="s">
        <v>4</v>
      </c>
      <c r="F6157" s="42" t="s">
        <v>11</v>
      </c>
      <c r="G6157" s="43">
        <v>234</v>
      </c>
      <c r="H6157" s="193">
        <v>7.8</v>
      </c>
    </row>
    <row r="6158" spans="1:8" x14ac:dyDescent="0.25">
      <c r="A6158" s="25" t="str">
        <f t="shared" si="98"/>
        <v>Reg2005Urinary tract - C64-C68MaleAllEth</v>
      </c>
      <c r="B6158" s="42" t="s">
        <v>2</v>
      </c>
      <c r="C6158" s="43">
        <v>2005</v>
      </c>
      <c r="D6158" s="42" t="s">
        <v>273</v>
      </c>
      <c r="E6158" s="42" t="s">
        <v>5</v>
      </c>
      <c r="F6158" s="42" t="s">
        <v>12</v>
      </c>
      <c r="G6158" s="43">
        <v>514</v>
      </c>
      <c r="H6158" s="193">
        <v>19.600000000000001</v>
      </c>
    </row>
    <row r="6159" spans="1:8" x14ac:dyDescent="0.25">
      <c r="A6159" s="25" t="str">
        <f t="shared" si="98"/>
        <v>Reg2005Urinary tract - C64-C68MaleMāori</v>
      </c>
      <c r="B6159" s="42" t="s">
        <v>2</v>
      </c>
      <c r="C6159" s="43">
        <v>2005</v>
      </c>
      <c r="D6159" s="42" t="s">
        <v>273</v>
      </c>
      <c r="E6159" s="42" t="s">
        <v>5</v>
      </c>
      <c r="F6159" s="42" t="s">
        <v>10</v>
      </c>
      <c r="G6159" s="43">
        <v>37</v>
      </c>
      <c r="H6159" s="193">
        <v>19.2</v>
      </c>
    </row>
    <row r="6160" spans="1:8" x14ac:dyDescent="0.25">
      <c r="A6160" s="25" t="str">
        <f t="shared" si="98"/>
        <v>Reg2005Urinary tract - C64-C68MaleNon-Māori</v>
      </c>
      <c r="B6160" s="42" t="s">
        <v>2</v>
      </c>
      <c r="C6160" s="43">
        <v>2005</v>
      </c>
      <c r="D6160" s="42" t="s">
        <v>273</v>
      </c>
      <c r="E6160" s="42" t="s">
        <v>5</v>
      </c>
      <c r="F6160" s="42" t="s">
        <v>11</v>
      </c>
      <c r="G6160" s="43">
        <v>477</v>
      </c>
      <c r="H6160" s="193">
        <v>19.2</v>
      </c>
    </row>
    <row r="6161" spans="1:8" x14ac:dyDescent="0.25">
      <c r="A6161" s="25" t="str">
        <f t="shared" si="98"/>
        <v>Reg2005Testis - C62MaleAllEth</v>
      </c>
      <c r="B6161" s="42" t="s">
        <v>2</v>
      </c>
      <c r="C6161" s="43">
        <v>2005</v>
      </c>
      <c r="D6161" s="42" t="s">
        <v>40</v>
      </c>
      <c r="E6161" s="42" t="s">
        <v>5</v>
      </c>
      <c r="F6161" s="42" t="s">
        <v>12</v>
      </c>
      <c r="G6161" s="43">
        <v>144</v>
      </c>
      <c r="H6161" s="193">
        <v>7.3</v>
      </c>
    </row>
    <row r="6162" spans="1:8" x14ac:dyDescent="0.25">
      <c r="A6162" s="25" t="str">
        <f t="shared" si="98"/>
        <v>Reg2005Testis - C62MaleMāori</v>
      </c>
      <c r="B6162" s="42" t="s">
        <v>2</v>
      </c>
      <c r="C6162" s="43">
        <v>2005</v>
      </c>
      <c r="D6162" s="42" t="s">
        <v>40</v>
      </c>
      <c r="E6162" s="42" t="s">
        <v>5</v>
      </c>
      <c r="F6162" s="42" t="s">
        <v>10</v>
      </c>
      <c r="G6162" s="43">
        <v>25</v>
      </c>
      <c r="H6162" s="193">
        <v>9.4</v>
      </c>
    </row>
    <row r="6163" spans="1:8" x14ac:dyDescent="0.25">
      <c r="A6163" s="25" t="str">
        <f t="shared" si="98"/>
        <v>Reg2005Testis - C62MaleNon-Māori</v>
      </c>
      <c r="B6163" s="42" t="s">
        <v>2</v>
      </c>
      <c r="C6163" s="43">
        <v>2005</v>
      </c>
      <c r="D6163" s="42" t="s">
        <v>40</v>
      </c>
      <c r="E6163" s="42" t="s">
        <v>5</v>
      </c>
      <c r="F6163" s="42" t="s">
        <v>11</v>
      </c>
      <c r="G6163" s="43">
        <v>119</v>
      </c>
      <c r="H6163" s="193">
        <v>6.9</v>
      </c>
    </row>
    <row r="6164" spans="1:8" x14ac:dyDescent="0.25">
      <c r="A6164" s="25" t="str">
        <f t="shared" si="98"/>
        <v>Reg2005Other male genital organs - C63MaleAllEth</v>
      </c>
      <c r="B6164" s="42" t="s">
        <v>2</v>
      </c>
      <c r="C6164" s="43">
        <v>2005</v>
      </c>
      <c r="D6164" s="42" t="s">
        <v>272</v>
      </c>
      <c r="E6164" s="42" t="s">
        <v>5</v>
      </c>
      <c r="F6164" s="42" t="s">
        <v>12</v>
      </c>
      <c r="G6164" s="43">
        <v>4</v>
      </c>
      <c r="H6164" s="193">
        <v>0.2</v>
      </c>
    </row>
    <row r="6165" spans="1:8" x14ac:dyDescent="0.25">
      <c r="A6165" s="25" t="str">
        <f t="shared" si="98"/>
        <v>Reg2005Other male genital organs - C63MaleMāori</v>
      </c>
      <c r="B6165" s="42" t="s">
        <v>2</v>
      </c>
      <c r="C6165" s="43">
        <v>2005</v>
      </c>
      <c r="D6165" s="42" t="s">
        <v>272</v>
      </c>
      <c r="E6165" s="42" t="s">
        <v>5</v>
      </c>
      <c r="F6165" s="42" t="s">
        <v>10</v>
      </c>
      <c r="G6165" s="43">
        <v>0</v>
      </c>
      <c r="H6165" s="193">
        <v>0</v>
      </c>
    </row>
    <row r="6166" spans="1:8" x14ac:dyDescent="0.25">
      <c r="A6166" s="25" t="str">
        <f t="shared" si="98"/>
        <v>Reg2005Other male genital organs - C63MaleNon-Māori</v>
      </c>
      <c r="B6166" s="42" t="s">
        <v>2</v>
      </c>
      <c r="C6166" s="43">
        <v>2005</v>
      </c>
      <c r="D6166" s="42" t="s">
        <v>272</v>
      </c>
      <c r="E6166" s="42" t="s">
        <v>5</v>
      </c>
      <c r="F6166" s="42" t="s">
        <v>11</v>
      </c>
      <c r="G6166" s="43">
        <v>4</v>
      </c>
      <c r="H6166" s="193">
        <v>0.2</v>
      </c>
    </row>
    <row r="6167" spans="1:8" x14ac:dyDescent="0.25">
      <c r="A6167" s="25" t="str">
        <f t="shared" si="98"/>
        <v>Reg2005Kidney - C64AllSexAllEth</v>
      </c>
      <c r="B6167" s="42" t="s">
        <v>2</v>
      </c>
      <c r="C6167" s="43">
        <v>2005</v>
      </c>
      <c r="D6167" s="42" t="s">
        <v>274</v>
      </c>
      <c r="E6167" s="42" t="s">
        <v>3</v>
      </c>
      <c r="F6167" s="42" t="s">
        <v>12</v>
      </c>
      <c r="G6167" s="43">
        <v>374</v>
      </c>
      <c r="H6167" s="193">
        <v>6.8</v>
      </c>
    </row>
    <row r="6168" spans="1:8" x14ac:dyDescent="0.25">
      <c r="A6168" s="25" t="str">
        <f t="shared" si="98"/>
        <v>Reg2005Kidney - C64AllSexMāori</v>
      </c>
      <c r="B6168" s="42" t="s">
        <v>2</v>
      </c>
      <c r="C6168" s="43">
        <v>2005</v>
      </c>
      <c r="D6168" s="42" t="s">
        <v>274</v>
      </c>
      <c r="E6168" s="42" t="s">
        <v>3</v>
      </c>
      <c r="F6168" s="42" t="s">
        <v>10</v>
      </c>
      <c r="G6168" s="43">
        <v>38</v>
      </c>
      <c r="H6168" s="193">
        <v>8.6999999999999993</v>
      </c>
    </row>
    <row r="6169" spans="1:8" x14ac:dyDescent="0.25">
      <c r="A6169" s="25" t="str">
        <f t="shared" si="98"/>
        <v>Reg2005Kidney - C64AllSexNon-Māori</v>
      </c>
      <c r="B6169" s="42" t="s">
        <v>2</v>
      </c>
      <c r="C6169" s="43">
        <v>2005</v>
      </c>
      <c r="D6169" s="42" t="s">
        <v>274</v>
      </c>
      <c r="E6169" s="42" t="s">
        <v>3</v>
      </c>
      <c r="F6169" s="42" t="s">
        <v>11</v>
      </c>
      <c r="G6169" s="43">
        <v>336</v>
      </c>
      <c r="H6169" s="193">
        <v>6.6</v>
      </c>
    </row>
    <row r="6170" spans="1:8" x14ac:dyDescent="0.25">
      <c r="A6170" s="25" t="str">
        <f t="shared" si="98"/>
        <v>Reg2005Kidney - C64FemaleAllEth</v>
      </c>
      <c r="B6170" s="42" t="s">
        <v>2</v>
      </c>
      <c r="C6170" s="43">
        <v>2005</v>
      </c>
      <c r="D6170" s="42" t="s">
        <v>274</v>
      </c>
      <c r="E6170" s="42" t="s">
        <v>4</v>
      </c>
      <c r="F6170" s="42" t="s">
        <v>12</v>
      </c>
      <c r="G6170" s="43">
        <v>149</v>
      </c>
      <c r="H6170" s="193">
        <v>5</v>
      </c>
    </row>
    <row r="6171" spans="1:8" x14ac:dyDescent="0.25">
      <c r="A6171" s="25" t="str">
        <f t="shared" si="98"/>
        <v>Reg2005Kidney - C64FemaleMāori</v>
      </c>
      <c r="B6171" s="42" t="s">
        <v>2</v>
      </c>
      <c r="C6171" s="43">
        <v>2005</v>
      </c>
      <c r="D6171" s="42" t="s">
        <v>274</v>
      </c>
      <c r="E6171" s="42" t="s">
        <v>4</v>
      </c>
      <c r="F6171" s="42" t="s">
        <v>10</v>
      </c>
      <c r="G6171" s="43">
        <v>11</v>
      </c>
      <c r="H6171" s="193">
        <v>4.9000000000000004</v>
      </c>
    </row>
    <row r="6172" spans="1:8" x14ac:dyDescent="0.25">
      <c r="A6172" s="25" t="str">
        <f t="shared" si="98"/>
        <v>Reg2005Kidney - C64FemaleNon-Māori</v>
      </c>
      <c r="B6172" s="42" t="s">
        <v>2</v>
      </c>
      <c r="C6172" s="43">
        <v>2005</v>
      </c>
      <c r="D6172" s="42" t="s">
        <v>274</v>
      </c>
      <c r="E6172" s="42" t="s">
        <v>4</v>
      </c>
      <c r="F6172" s="42" t="s">
        <v>11</v>
      </c>
      <c r="G6172" s="43">
        <v>138</v>
      </c>
      <c r="H6172" s="193">
        <v>4.9000000000000004</v>
      </c>
    </row>
    <row r="6173" spans="1:8" x14ac:dyDescent="0.25">
      <c r="A6173" s="25" t="str">
        <f t="shared" si="98"/>
        <v>Reg2005Kidney - C64MaleAllEth</v>
      </c>
      <c r="B6173" s="42" t="s">
        <v>2</v>
      </c>
      <c r="C6173" s="43">
        <v>2005</v>
      </c>
      <c r="D6173" s="42" t="s">
        <v>274</v>
      </c>
      <c r="E6173" s="42" t="s">
        <v>5</v>
      </c>
      <c r="F6173" s="42" t="s">
        <v>12</v>
      </c>
      <c r="G6173" s="43">
        <v>225</v>
      </c>
      <c r="H6173" s="193">
        <v>8.9</v>
      </c>
    </row>
    <row r="6174" spans="1:8" x14ac:dyDescent="0.25">
      <c r="A6174" s="25" t="str">
        <f t="shared" si="98"/>
        <v>Reg2005Kidney - C64MaleMāori</v>
      </c>
      <c r="B6174" s="42" t="s">
        <v>2</v>
      </c>
      <c r="C6174" s="43">
        <v>2005</v>
      </c>
      <c r="D6174" s="42" t="s">
        <v>274</v>
      </c>
      <c r="E6174" s="42" t="s">
        <v>5</v>
      </c>
      <c r="F6174" s="42" t="s">
        <v>10</v>
      </c>
      <c r="G6174" s="43">
        <v>27</v>
      </c>
      <c r="H6174" s="193">
        <v>12.8</v>
      </c>
    </row>
    <row r="6175" spans="1:8" x14ac:dyDescent="0.25">
      <c r="A6175" s="25" t="str">
        <f t="shared" si="98"/>
        <v>Reg2005Kidney - C64MaleNon-Māori</v>
      </c>
      <c r="B6175" s="42" t="s">
        <v>2</v>
      </c>
      <c r="C6175" s="43">
        <v>2005</v>
      </c>
      <c r="D6175" s="42" t="s">
        <v>274</v>
      </c>
      <c r="E6175" s="42" t="s">
        <v>5</v>
      </c>
      <c r="F6175" s="42" t="s">
        <v>11</v>
      </c>
      <c r="G6175" s="43">
        <v>198</v>
      </c>
      <c r="H6175" s="193">
        <v>8.3000000000000007</v>
      </c>
    </row>
    <row r="6176" spans="1:8" x14ac:dyDescent="0.25">
      <c r="A6176" s="25" t="str">
        <f t="shared" si="98"/>
        <v>Reg2005Renal pelvis - C65AllSexAllEth</v>
      </c>
      <c r="B6176" s="42" t="s">
        <v>2</v>
      </c>
      <c r="C6176" s="43">
        <v>2005</v>
      </c>
      <c r="D6176" s="42" t="s">
        <v>275</v>
      </c>
      <c r="E6176" s="42" t="s">
        <v>3</v>
      </c>
      <c r="F6176" s="42" t="s">
        <v>12</v>
      </c>
      <c r="G6176" s="43">
        <v>33</v>
      </c>
      <c r="H6176" s="193">
        <v>0.6</v>
      </c>
    </row>
    <row r="6177" spans="1:8" x14ac:dyDescent="0.25">
      <c r="A6177" s="25" t="str">
        <f t="shared" si="98"/>
        <v>Reg2005Renal pelvis - C65AllSexMāori</v>
      </c>
      <c r="B6177" s="42" t="s">
        <v>2</v>
      </c>
      <c r="C6177" s="43">
        <v>2005</v>
      </c>
      <c r="D6177" s="42" t="s">
        <v>275</v>
      </c>
      <c r="E6177" s="42" t="s">
        <v>3</v>
      </c>
      <c r="F6177" s="42" t="s">
        <v>10</v>
      </c>
      <c r="G6177" s="43">
        <v>1</v>
      </c>
      <c r="H6177" s="193">
        <v>0.2</v>
      </c>
    </row>
    <row r="6178" spans="1:8" x14ac:dyDescent="0.25">
      <c r="A6178" s="25" t="str">
        <f t="shared" si="98"/>
        <v>Reg2005Renal pelvis - C65AllSexNon-Māori</v>
      </c>
      <c r="B6178" s="42" t="s">
        <v>2</v>
      </c>
      <c r="C6178" s="43">
        <v>2005</v>
      </c>
      <c r="D6178" s="42" t="s">
        <v>275</v>
      </c>
      <c r="E6178" s="42" t="s">
        <v>3</v>
      </c>
      <c r="F6178" s="42" t="s">
        <v>11</v>
      </c>
      <c r="G6178" s="43">
        <v>32</v>
      </c>
      <c r="H6178" s="193">
        <v>0.6</v>
      </c>
    </row>
    <row r="6179" spans="1:8" x14ac:dyDescent="0.25">
      <c r="A6179" s="25" t="str">
        <f t="shared" si="98"/>
        <v>Reg2005Renal pelvis - C65FemaleAllEth</v>
      </c>
      <c r="B6179" s="42" t="s">
        <v>2</v>
      </c>
      <c r="C6179" s="43">
        <v>2005</v>
      </c>
      <c r="D6179" s="42" t="s">
        <v>275</v>
      </c>
      <c r="E6179" s="42" t="s">
        <v>4</v>
      </c>
      <c r="F6179" s="42" t="s">
        <v>12</v>
      </c>
      <c r="G6179" s="43">
        <v>15</v>
      </c>
      <c r="H6179" s="193">
        <v>0.5</v>
      </c>
    </row>
    <row r="6180" spans="1:8" x14ac:dyDescent="0.25">
      <c r="A6180" s="25" t="str">
        <f t="shared" si="98"/>
        <v>Reg2005Renal pelvis - C65FemaleMāori</v>
      </c>
      <c r="B6180" s="42" t="s">
        <v>2</v>
      </c>
      <c r="C6180" s="43">
        <v>2005</v>
      </c>
      <c r="D6180" s="42" t="s">
        <v>275</v>
      </c>
      <c r="E6180" s="42" t="s">
        <v>4</v>
      </c>
      <c r="F6180" s="42" t="s">
        <v>10</v>
      </c>
      <c r="G6180" s="43">
        <v>1</v>
      </c>
      <c r="H6180" s="193">
        <v>0.4</v>
      </c>
    </row>
    <row r="6181" spans="1:8" x14ac:dyDescent="0.25">
      <c r="A6181" s="25" t="str">
        <f t="shared" si="98"/>
        <v>Reg2005Renal pelvis - C65FemaleNon-Māori</v>
      </c>
      <c r="B6181" s="42" t="s">
        <v>2</v>
      </c>
      <c r="C6181" s="43">
        <v>2005</v>
      </c>
      <c r="D6181" s="42" t="s">
        <v>275</v>
      </c>
      <c r="E6181" s="42" t="s">
        <v>4</v>
      </c>
      <c r="F6181" s="42" t="s">
        <v>11</v>
      </c>
      <c r="G6181" s="43">
        <v>14</v>
      </c>
      <c r="H6181" s="193">
        <v>0.5</v>
      </c>
    </row>
    <row r="6182" spans="1:8" x14ac:dyDescent="0.25">
      <c r="A6182" s="25" t="str">
        <f t="shared" si="98"/>
        <v>Reg2005Renal pelvis - C65MaleAllEth</v>
      </c>
      <c r="B6182" s="42" t="s">
        <v>2</v>
      </c>
      <c r="C6182" s="43">
        <v>2005</v>
      </c>
      <c r="D6182" s="42" t="s">
        <v>275</v>
      </c>
      <c r="E6182" s="42" t="s">
        <v>5</v>
      </c>
      <c r="F6182" s="42" t="s">
        <v>12</v>
      </c>
      <c r="G6182" s="43">
        <v>18</v>
      </c>
      <c r="H6182" s="193">
        <v>0.7</v>
      </c>
    </row>
    <row r="6183" spans="1:8" x14ac:dyDescent="0.25">
      <c r="A6183" s="25" t="str">
        <f t="shared" ref="A6183:A6246" si="99">B6183&amp;C6183&amp;D6183&amp;E6183&amp;F6183</f>
        <v>Reg2005Renal pelvis - C65MaleMāori</v>
      </c>
      <c r="B6183" s="42" t="s">
        <v>2</v>
      </c>
      <c r="C6183" s="43">
        <v>2005</v>
      </c>
      <c r="D6183" s="42" t="s">
        <v>275</v>
      </c>
      <c r="E6183" s="42" t="s">
        <v>5</v>
      </c>
      <c r="F6183" s="42" t="s">
        <v>10</v>
      </c>
      <c r="G6183" s="43">
        <v>0</v>
      </c>
      <c r="H6183" s="193">
        <v>0</v>
      </c>
    </row>
    <row r="6184" spans="1:8" x14ac:dyDescent="0.25">
      <c r="A6184" s="25" t="str">
        <f t="shared" si="99"/>
        <v>Reg2005Renal pelvis - C65MaleNon-Māori</v>
      </c>
      <c r="B6184" s="42" t="s">
        <v>2</v>
      </c>
      <c r="C6184" s="43">
        <v>2005</v>
      </c>
      <c r="D6184" s="42" t="s">
        <v>275</v>
      </c>
      <c r="E6184" s="42" t="s">
        <v>5</v>
      </c>
      <c r="F6184" s="42" t="s">
        <v>11</v>
      </c>
      <c r="G6184" s="43">
        <v>18</v>
      </c>
      <c r="H6184" s="193">
        <v>0.7</v>
      </c>
    </row>
    <row r="6185" spans="1:8" x14ac:dyDescent="0.25">
      <c r="A6185" s="25" t="str">
        <f t="shared" si="99"/>
        <v>Reg2005Ureter - C66AllSexAllEth</v>
      </c>
      <c r="B6185" s="42" t="s">
        <v>2</v>
      </c>
      <c r="C6185" s="43">
        <v>2005</v>
      </c>
      <c r="D6185" s="42" t="s">
        <v>43</v>
      </c>
      <c r="E6185" s="42" t="s">
        <v>3</v>
      </c>
      <c r="F6185" s="42" t="s">
        <v>12</v>
      </c>
      <c r="G6185" s="43">
        <v>15</v>
      </c>
      <c r="H6185" s="193">
        <v>0.3</v>
      </c>
    </row>
    <row r="6186" spans="1:8" x14ac:dyDescent="0.25">
      <c r="A6186" s="25" t="str">
        <f t="shared" si="99"/>
        <v>Reg2005Ureter - C66AllSexMāori</v>
      </c>
      <c r="B6186" s="42" t="s">
        <v>2</v>
      </c>
      <c r="C6186" s="43">
        <v>2005</v>
      </c>
      <c r="D6186" s="42" t="s">
        <v>43</v>
      </c>
      <c r="E6186" s="42" t="s">
        <v>3</v>
      </c>
      <c r="F6186" s="42" t="s">
        <v>10</v>
      </c>
      <c r="G6186" s="43">
        <v>0</v>
      </c>
      <c r="H6186" s="193">
        <v>0</v>
      </c>
    </row>
    <row r="6187" spans="1:8" x14ac:dyDescent="0.25">
      <c r="A6187" s="25" t="str">
        <f t="shared" si="99"/>
        <v>Reg2005Ureter - C66AllSexNon-Māori</v>
      </c>
      <c r="B6187" s="42" t="s">
        <v>2</v>
      </c>
      <c r="C6187" s="43">
        <v>2005</v>
      </c>
      <c r="D6187" s="42" t="s">
        <v>43</v>
      </c>
      <c r="E6187" s="42" t="s">
        <v>3</v>
      </c>
      <c r="F6187" s="42" t="s">
        <v>11</v>
      </c>
      <c r="G6187" s="43">
        <v>15</v>
      </c>
      <c r="H6187" s="193">
        <v>0.3</v>
      </c>
    </row>
    <row r="6188" spans="1:8" x14ac:dyDescent="0.25">
      <c r="A6188" s="25" t="str">
        <f t="shared" si="99"/>
        <v>Reg2005Ureter - C66FemaleAllEth</v>
      </c>
      <c r="B6188" s="42" t="s">
        <v>2</v>
      </c>
      <c r="C6188" s="43">
        <v>2005</v>
      </c>
      <c r="D6188" s="42" t="s">
        <v>43</v>
      </c>
      <c r="E6188" s="42" t="s">
        <v>4</v>
      </c>
      <c r="F6188" s="42" t="s">
        <v>12</v>
      </c>
      <c r="G6188" s="43">
        <v>5</v>
      </c>
      <c r="H6188" s="193">
        <v>0.2</v>
      </c>
    </row>
    <row r="6189" spans="1:8" x14ac:dyDescent="0.25">
      <c r="A6189" s="25" t="str">
        <f t="shared" si="99"/>
        <v>Reg2005Ureter - C66FemaleMāori</v>
      </c>
      <c r="B6189" s="42" t="s">
        <v>2</v>
      </c>
      <c r="C6189" s="43">
        <v>2005</v>
      </c>
      <c r="D6189" s="42" t="s">
        <v>43</v>
      </c>
      <c r="E6189" s="42" t="s">
        <v>4</v>
      </c>
      <c r="F6189" s="42" t="s">
        <v>10</v>
      </c>
      <c r="G6189" s="43">
        <v>0</v>
      </c>
      <c r="H6189" s="193">
        <v>0</v>
      </c>
    </row>
    <row r="6190" spans="1:8" x14ac:dyDescent="0.25">
      <c r="A6190" s="25" t="str">
        <f t="shared" si="99"/>
        <v>Reg2005Ureter - C66FemaleNon-Māori</v>
      </c>
      <c r="B6190" s="42" t="s">
        <v>2</v>
      </c>
      <c r="C6190" s="43">
        <v>2005</v>
      </c>
      <c r="D6190" s="42" t="s">
        <v>43</v>
      </c>
      <c r="E6190" s="42" t="s">
        <v>4</v>
      </c>
      <c r="F6190" s="42" t="s">
        <v>11</v>
      </c>
      <c r="G6190" s="43">
        <v>5</v>
      </c>
      <c r="H6190" s="193">
        <v>0.2</v>
      </c>
    </row>
    <row r="6191" spans="1:8" x14ac:dyDescent="0.25">
      <c r="A6191" s="25" t="str">
        <f t="shared" si="99"/>
        <v>Reg2005Ureter - C66MaleAllEth</v>
      </c>
      <c r="B6191" s="42" t="s">
        <v>2</v>
      </c>
      <c r="C6191" s="43">
        <v>2005</v>
      </c>
      <c r="D6191" s="42" t="s">
        <v>43</v>
      </c>
      <c r="E6191" s="42" t="s">
        <v>5</v>
      </c>
      <c r="F6191" s="42" t="s">
        <v>12</v>
      </c>
      <c r="G6191" s="43">
        <v>10</v>
      </c>
      <c r="H6191" s="193">
        <v>0.4</v>
      </c>
    </row>
    <row r="6192" spans="1:8" x14ac:dyDescent="0.25">
      <c r="A6192" s="25" t="str">
        <f t="shared" si="99"/>
        <v>Reg2005Ureter - C66MaleMāori</v>
      </c>
      <c r="B6192" s="42" t="s">
        <v>2</v>
      </c>
      <c r="C6192" s="43">
        <v>2005</v>
      </c>
      <c r="D6192" s="42" t="s">
        <v>43</v>
      </c>
      <c r="E6192" s="42" t="s">
        <v>5</v>
      </c>
      <c r="F6192" s="42" t="s">
        <v>10</v>
      </c>
      <c r="G6192" s="43">
        <v>0</v>
      </c>
      <c r="H6192" s="193">
        <v>0</v>
      </c>
    </row>
    <row r="6193" spans="1:8" x14ac:dyDescent="0.25">
      <c r="A6193" s="25" t="str">
        <f t="shared" si="99"/>
        <v>Reg2005Ureter - C66MaleNon-Māori</v>
      </c>
      <c r="B6193" s="42" t="s">
        <v>2</v>
      </c>
      <c r="C6193" s="43">
        <v>2005</v>
      </c>
      <c r="D6193" s="42" t="s">
        <v>43</v>
      </c>
      <c r="E6193" s="42" t="s">
        <v>5</v>
      </c>
      <c r="F6193" s="42" t="s">
        <v>11</v>
      </c>
      <c r="G6193" s="43">
        <v>10</v>
      </c>
      <c r="H6193" s="193">
        <v>0.4</v>
      </c>
    </row>
    <row r="6194" spans="1:8" x14ac:dyDescent="0.25">
      <c r="A6194" s="25" t="str">
        <f t="shared" si="99"/>
        <v>Reg2005Eye, brain and other parts of central nervous system - C69-C72AllSexAllEth</v>
      </c>
      <c r="B6194" s="42" t="s">
        <v>2</v>
      </c>
      <c r="C6194" s="43">
        <v>2005</v>
      </c>
      <c r="D6194" s="42" t="s">
        <v>277</v>
      </c>
      <c r="E6194" s="42" t="s">
        <v>3</v>
      </c>
      <c r="F6194" s="42" t="s">
        <v>12</v>
      </c>
      <c r="G6194" s="43">
        <v>325</v>
      </c>
      <c r="H6194" s="193">
        <v>6.5</v>
      </c>
    </row>
    <row r="6195" spans="1:8" x14ac:dyDescent="0.25">
      <c r="A6195" s="25" t="str">
        <f t="shared" si="99"/>
        <v>Reg2005Eye, brain and other parts of central nervous system - C69-C72AllSexMāori</v>
      </c>
      <c r="B6195" s="42" t="s">
        <v>2</v>
      </c>
      <c r="C6195" s="43">
        <v>2005</v>
      </c>
      <c r="D6195" s="42" t="s">
        <v>277</v>
      </c>
      <c r="E6195" s="42" t="s">
        <v>3</v>
      </c>
      <c r="F6195" s="42" t="s">
        <v>10</v>
      </c>
      <c r="G6195" s="43">
        <v>18</v>
      </c>
      <c r="H6195" s="193">
        <v>3.7</v>
      </c>
    </row>
    <row r="6196" spans="1:8" x14ac:dyDescent="0.25">
      <c r="A6196" s="25" t="str">
        <f t="shared" si="99"/>
        <v>Reg2005Eye, brain and other parts of central nervous system - C69-C72AllSexNon-Māori</v>
      </c>
      <c r="B6196" s="42" t="s">
        <v>2</v>
      </c>
      <c r="C6196" s="43">
        <v>2005</v>
      </c>
      <c r="D6196" s="42" t="s">
        <v>277</v>
      </c>
      <c r="E6196" s="42" t="s">
        <v>3</v>
      </c>
      <c r="F6196" s="42" t="s">
        <v>11</v>
      </c>
      <c r="G6196" s="43">
        <v>307</v>
      </c>
      <c r="H6196" s="193">
        <v>6.9</v>
      </c>
    </row>
    <row r="6197" spans="1:8" x14ac:dyDescent="0.25">
      <c r="A6197" s="25" t="str">
        <f t="shared" si="99"/>
        <v>Reg2005Eye, brain and other parts of central nervous system - C69-C72FemaleAllEth</v>
      </c>
      <c r="B6197" s="42" t="s">
        <v>2</v>
      </c>
      <c r="C6197" s="43">
        <v>2005</v>
      </c>
      <c r="D6197" s="42" t="s">
        <v>277</v>
      </c>
      <c r="E6197" s="42" t="s">
        <v>4</v>
      </c>
      <c r="F6197" s="42" t="s">
        <v>12</v>
      </c>
      <c r="G6197" s="43">
        <v>117</v>
      </c>
      <c r="H6197" s="193">
        <v>4.5</v>
      </c>
    </row>
    <row r="6198" spans="1:8" x14ac:dyDescent="0.25">
      <c r="A6198" s="25" t="str">
        <f t="shared" si="99"/>
        <v>Reg2005Eye, brain and other parts of central nervous system - C69-C72FemaleMāori</v>
      </c>
      <c r="B6198" s="42" t="s">
        <v>2</v>
      </c>
      <c r="C6198" s="43">
        <v>2005</v>
      </c>
      <c r="D6198" s="42" t="s">
        <v>277</v>
      </c>
      <c r="E6198" s="42" t="s">
        <v>4</v>
      </c>
      <c r="F6198" s="42" t="s">
        <v>10</v>
      </c>
      <c r="G6198" s="43">
        <v>8</v>
      </c>
      <c r="H6198" s="193">
        <v>3.5</v>
      </c>
    </row>
    <row r="6199" spans="1:8" x14ac:dyDescent="0.25">
      <c r="A6199" s="25" t="str">
        <f t="shared" si="99"/>
        <v>Reg2005Eye, brain and other parts of central nervous system - C69-C72FemaleNon-Māori</v>
      </c>
      <c r="B6199" s="42" t="s">
        <v>2</v>
      </c>
      <c r="C6199" s="43">
        <v>2005</v>
      </c>
      <c r="D6199" s="42" t="s">
        <v>277</v>
      </c>
      <c r="E6199" s="42" t="s">
        <v>4</v>
      </c>
      <c r="F6199" s="42" t="s">
        <v>11</v>
      </c>
      <c r="G6199" s="43">
        <v>109</v>
      </c>
      <c r="H6199" s="193">
        <v>4.8</v>
      </c>
    </row>
    <row r="6200" spans="1:8" x14ac:dyDescent="0.25">
      <c r="A6200" s="25" t="str">
        <f t="shared" si="99"/>
        <v>Reg2005Eye, brain and other parts of central nervous system - C69-C72MaleAllEth</v>
      </c>
      <c r="B6200" s="42" t="s">
        <v>2</v>
      </c>
      <c r="C6200" s="43">
        <v>2005</v>
      </c>
      <c r="D6200" s="42" t="s">
        <v>277</v>
      </c>
      <c r="E6200" s="42" t="s">
        <v>5</v>
      </c>
      <c r="F6200" s="42" t="s">
        <v>12</v>
      </c>
      <c r="G6200" s="43">
        <v>208</v>
      </c>
      <c r="H6200" s="193">
        <v>8.8000000000000007</v>
      </c>
    </row>
    <row r="6201" spans="1:8" x14ac:dyDescent="0.25">
      <c r="A6201" s="25" t="str">
        <f t="shared" si="99"/>
        <v>Reg2005Eye, brain and other parts of central nervous system - C69-C72MaleMāori</v>
      </c>
      <c r="B6201" s="42" t="s">
        <v>2</v>
      </c>
      <c r="C6201" s="43">
        <v>2005</v>
      </c>
      <c r="D6201" s="42" t="s">
        <v>277</v>
      </c>
      <c r="E6201" s="42" t="s">
        <v>5</v>
      </c>
      <c r="F6201" s="42" t="s">
        <v>10</v>
      </c>
      <c r="G6201" s="43">
        <v>10</v>
      </c>
      <c r="H6201" s="193">
        <v>3.7</v>
      </c>
    </row>
    <row r="6202" spans="1:8" x14ac:dyDescent="0.25">
      <c r="A6202" s="25" t="str">
        <f t="shared" si="99"/>
        <v>Reg2005Eye, brain and other parts of central nervous system - C69-C72MaleNon-Māori</v>
      </c>
      <c r="B6202" s="42" t="s">
        <v>2</v>
      </c>
      <c r="C6202" s="43">
        <v>2005</v>
      </c>
      <c r="D6202" s="42" t="s">
        <v>277</v>
      </c>
      <c r="E6202" s="42" t="s">
        <v>5</v>
      </c>
      <c r="F6202" s="42" t="s">
        <v>11</v>
      </c>
      <c r="G6202" s="43">
        <v>198</v>
      </c>
      <c r="H6202" s="193">
        <v>9.1999999999999993</v>
      </c>
    </row>
    <row r="6203" spans="1:8" x14ac:dyDescent="0.25">
      <c r="A6203" s="25" t="str">
        <f t="shared" si="99"/>
        <v>Reg2005Bladder - C67AllSexAllEth</v>
      </c>
      <c r="B6203" s="42" t="s">
        <v>2</v>
      </c>
      <c r="C6203" s="43">
        <v>2005</v>
      </c>
      <c r="D6203" s="42" t="s">
        <v>19</v>
      </c>
      <c r="E6203" s="42" t="s">
        <v>3</v>
      </c>
      <c r="F6203" s="42" t="s">
        <v>12</v>
      </c>
      <c r="G6203" s="43">
        <v>332</v>
      </c>
      <c r="H6203" s="193">
        <v>5.4</v>
      </c>
    </row>
    <row r="6204" spans="1:8" x14ac:dyDescent="0.25">
      <c r="A6204" s="25" t="str">
        <f t="shared" si="99"/>
        <v>Reg2005Bladder - C67AllSexMāori</v>
      </c>
      <c r="B6204" s="42" t="s">
        <v>2</v>
      </c>
      <c r="C6204" s="43">
        <v>2005</v>
      </c>
      <c r="D6204" s="42" t="s">
        <v>19</v>
      </c>
      <c r="E6204" s="42" t="s">
        <v>3</v>
      </c>
      <c r="F6204" s="42" t="s">
        <v>10</v>
      </c>
      <c r="G6204" s="43">
        <v>16</v>
      </c>
      <c r="H6204" s="193">
        <v>5.0999999999999996</v>
      </c>
    </row>
    <row r="6205" spans="1:8" x14ac:dyDescent="0.25">
      <c r="A6205" s="25" t="str">
        <f t="shared" si="99"/>
        <v>Reg2005Bladder - C67AllSexNon-Māori</v>
      </c>
      <c r="B6205" s="42" t="s">
        <v>2</v>
      </c>
      <c r="C6205" s="43">
        <v>2005</v>
      </c>
      <c r="D6205" s="42" t="s">
        <v>19</v>
      </c>
      <c r="E6205" s="42" t="s">
        <v>3</v>
      </c>
      <c r="F6205" s="42" t="s">
        <v>11</v>
      </c>
      <c r="G6205" s="43">
        <v>316</v>
      </c>
      <c r="H6205" s="193">
        <v>5.4</v>
      </c>
    </row>
    <row r="6206" spans="1:8" x14ac:dyDescent="0.25">
      <c r="A6206" s="25" t="str">
        <f t="shared" si="99"/>
        <v>Reg2005Bladder - C67FemaleAllEth</v>
      </c>
      <c r="B6206" s="42" t="s">
        <v>2</v>
      </c>
      <c r="C6206" s="43">
        <v>2005</v>
      </c>
      <c r="D6206" s="42" t="s">
        <v>19</v>
      </c>
      <c r="E6206" s="42" t="s">
        <v>4</v>
      </c>
      <c r="F6206" s="42" t="s">
        <v>12</v>
      </c>
      <c r="G6206" s="43">
        <v>79</v>
      </c>
      <c r="H6206" s="193">
        <v>2.2000000000000002</v>
      </c>
    </row>
    <row r="6207" spans="1:8" x14ac:dyDescent="0.25">
      <c r="A6207" s="25" t="str">
        <f t="shared" si="99"/>
        <v>Reg2005Bladder - C67FemaleMāori</v>
      </c>
      <c r="B6207" s="42" t="s">
        <v>2</v>
      </c>
      <c r="C6207" s="43">
        <v>2005</v>
      </c>
      <c r="D6207" s="42" t="s">
        <v>19</v>
      </c>
      <c r="E6207" s="42" t="s">
        <v>4</v>
      </c>
      <c r="F6207" s="42" t="s">
        <v>10</v>
      </c>
      <c r="G6207" s="43">
        <v>6</v>
      </c>
      <c r="H6207" s="193">
        <v>3.8</v>
      </c>
    </row>
    <row r="6208" spans="1:8" x14ac:dyDescent="0.25">
      <c r="A6208" s="25" t="str">
        <f t="shared" si="99"/>
        <v>Reg2005Bladder - C67FemaleNon-Māori</v>
      </c>
      <c r="B6208" s="42" t="s">
        <v>2</v>
      </c>
      <c r="C6208" s="43">
        <v>2005</v>
      </c>
      <c r="D6208" s="42" t="s">
        <v>19</v>
      </c>
      <c r="E6208" s="42" t="s">
        <v>4</v>
      </c>
      <c r="F6208" s="42" t="s">
        <v>11</v>
      </c>
      <c r="G6208" s="43">
        <v>73</v>
      </c>
      <c r="H6208" s="193">
        <v>2.1</v>
      </c>
    </row>
    <row r="6209" spans="1:8" x14ac:dyDescent="0.25">
      <c r="A6209" s="25" t="str">
        <f t="shared" si="99"/>
        <v>Reg2005Bladder - C67MaleAllEth</v>
      </c>
      <c r="B6209" s="42" t="s">
        <v>2</v>
      </c>
      <c r="C6209" s="43">
        <v>2005</v>
      </c>
      <c r="D6209" s="42" t="s">
        <v>19</v>
      </c>
      <c r="E6209" s="42" t="s">
        <v>5</v>
      </c>
      <c r="F6209" s="42" t="s">
        <v>12</v>
      </c>
      <c r="G6209" s="43">
        <v>253</v>
      </c>
      <c r="H6209" s="193">
        <v>9.3000000000000007</v>
      </c>
    </row>
    <row r="6210" spans="1:8" x14ac:dyDescent="0.25">
      <c r="A6210" s="25" t="str">
        <f t="shared" si="99"/>
        <v>Reg2005Bladder - C67MaleMāori</v>
      </c>
      <c r="B6210" s="42" t="s">
        <v>2</v>
      </c>
      <c r="C6210" s="43">
        <v>2005</v>
      </c>
      <c r="D6210" s="42" t="s">
        <v>19</v>
      </c>
      <c r="E6210" s="42" t="s">
        <v>5</v>
      </c>
      <c r="F6210" s="42" t="s">
        <v>10</v>
      </c>
      <c r="G6210" s="43">
        <v>10</v>
      </c>
      <c r="H6210" s="193">
        <v>6.3</v>
      </c>
    </row>
    <row r="6211" spans="1:8" x14ac:dyDescent="0.25">
      <c r="A6211" s="25" t="str">
        <f t="shared" si="99"/>
        <v>Reg2005Bladder - C67MaleNon-Māori</v>
      </c>
      <c r="B6211" s="42" t="s">
        <v>2</v>
      </c>
      <c r="C6211" s="43">
        <v>2005</v>
      </c>
      <c r="D6211" s="42" t="s">
        <v>19</v>
      </c>
      <c r="E6211" s="42" t="s">
        <v>5</v>
      </c>
      <c r="F6211" s="42" t="s">
        <v>11</v>
      </c>
      <c r="G6211" s="43">
        <v>243</v>
      </c>
      <c r="H6211" s="193">
        <v>9.4</v>
      </c>
    </row>
    <row r="6212" spans="1:8" x14ac:dyDescent="0.25">
      <c r="A6212" s="25" t="str">
        <f t="shared" si="99"/>
        <v>Reg2005Other urinary organs - C68AllSexAllEth</v>
      </c>
      <c r="B6212" s="42" t="s">
        <v>2</v>
      </c>
      <c r="C6212" s="43">
        <v>2005</v>
      </c>
      <c r="D6212" s="42" t="s">
        <v>276</v>
      </c>
      <c r="E6212" s="42" t="s">
        <v>3</v>
      </c>
      <c r="F6212" s="42" t="s">
        <v>12</v>
      </c>
      <c r="G6212" s="43">
        <v>12</v>
      </c>
      <c r="H6212" s="193">
        <v>0.2</v>
      </c>
    </row>
    <row r="6213" spans="1:8" x14ac:dyDescent="0.25">
      <c r="A6213" s="25" t="str">
        <f t="shared" si="99"/>
        <v>Reg2005Other urinary organs - C68AllSexMāori</v>
      </c>
      <c r="B6213" s="42" t="s">
        <v>2</v>
      </c>
      <c r="C6213" s="43">
        <v>2005</v>
      </c>
      <c r="D6213" s="42" t="s">
        <v>276</v>
      </c>
      <c r="E6213" s="42" t="s">
        <v>3</v>
      </c>
      <c r="F6213" s="42" t="s">
        <v>10</v>
      </c>
      <c r="G6213" s="43">
        <v>0</v>
      </c>
      <c r="H6213" s="193">
        <v>0</v>
      </c>
    </row>
    <row r="6214" spans="1:8" x14ac:dyDescent="0.25">
      <c r="A6214" s="25" t="str">
        <f t="shared" si="99"/>
        <v>Reg2005Other urinary organs - C68AllSexNon-Māori</v>
      </c>
      <c r="B6214" s="42" t="s">
        <v>2</v>
      </c>
      <c r="C6214" s="43">
        <v>2005</v>
      </c>
      <c r="D6214" s="42" t="s">
        <v>276</v>
      </c>
      <c r="E6214" s="42" t="s">
        <v>3</v>
      </c>
      <c r="F6214" s="42" t="s">
        <v>11</v>
      </c>
      <c r="G6214" s="43">
        <v>12</v>
      </c>
      <c r="H6214" s="193">
        <v>0.2</v>
      </c>
    </row>
    <row r="6215" spans="1:8" x14ac:dyDescent="0.25">
      <c r="A6215" s="25" t="str">
        <f t="shared" si="99"/>
        <v>Reg2005Other urinary organs - C68FemaleAllEth</v>
      </c>
      <c r="B6215" s="42" t="s">
        <v>2</v>
      </c>
      <c r="C6215" s="43">
        <v>2005</v>
      </c>
      <c r="D6215" s="42" t="s">
        <v>276</v>
      </c>
      <c r="E6215" s="42" t="s">
        <v>4</v>
      </c>
      <c r="F6215" s="42" t="s">
        <v>12</v>
      </c>
      <c r="G6215" s="43">
        <v>4</v>
      </c>
      <c r="H6215" s="193">
        <v>0.1</v>
      </c>
    </row>
    <row r="6216" spans="1:8" x14ac:dyDescent="0.25">
      <c r="A6216" s="25" t="str">
        <f t="shared" si="99"/>
        <v>Reg2005Other urinary organs - C68FemaleMāori</v>
      </c>
      <c r="B6216" s="42" t="s">
        <v>2</v>
      </c>
      <c r="C6216" s="43">
        <v>2005</v>
      </c>
      <c r="D6216" s="42" t="s">
        <v>276</v>
      </c>
      <c r="E6216" s="42" t="s">
        <v>4</v>
      </c>
      <c r="F6216" s="42" t="s">
        <v>10</v>
      </c>
      <c r="G6216" s="43">
        <v>0</v>
      </c>
      <c r="H6216" s="193">
        <v>0</v>
      </c>
    </row>
    <row r="6217" spans="1:8" x14ac:dyDescent="0.25">
      <c r="A6217" s="25" t="str">
        <f t="shared" si="99"/>
        <v>Reg2005Other urinary organs - C68FemaleNon-Māori</v>
      </c>
      <c r="B6217" s="42" t="s">
        <v>2</v>
      </c>
      <c r="C6217" s="43">
        <v>2005</v>
      </c>
      <c r="D6217" s="42" t="s">
        <v>276</v>
      </c>
      <c r="E6217" s="42" t="s">
        <v>4</v>
      </c>
      <c r="F6217" s="42" t="s">
        <v>11</v>
      </c>
      <c r="G6217" s="43">
        <v>4</v>
      </c>
      <c r="H6217" s="193">
        <v>0.1</v>
      </c>
    </row>
    <row r="6218" spans="1:8" x14ac:dyDescent="0.25">
      <c r="A6218" s="25" t="str">
        <f t="shared" si="99"/>
        <v>Reg2005Other urinary organs - C68MaleAllEth</v>
      </c>
      <c r="B6218" s="42" t="s">
        <v>2</v>
      </c>
      <c r="C6218" s="43">
        <v>2005</v>
      </c>
      <c r="D6218" s="42" t="s">
        <v>276</v>
      </c>
      <c r="E6218" s="42" t="s">
        <v>5</v>
      </c>
      <c r="F6218" s="42" t="s">
        <v>12</v>
      </c>
      <c r="G6218" s="43">
        <v>8</v>
      </c>
      <c r="H6218" s="193">
        <v>0.3</v>
      </c>
    </row>
    <row r="6219" spans="1:8" x14ac:dyDescent="0.25">
      <c r="A6219" s="25" t="str">
        <f t="shared" si="99"/>
        <v>Reg2005Other urinary organs - C68MaleMāori</v>
      </c>
      <c r="B6219" s="42" t="s">
        <v>2</v>
      </c>
      <c r="C6219" s="43">
        <v>2005</v>
      </c>
      <c r="D6219" s="42" t="s">
        <v>276</v>
      </c>
      <c r="E6219" s="42" t="s">
        <v>5</v>
      </c>
      <c r="F6219" s="42" t="s">
        <v>10</v>
      </c>
      <c r="G6219" s="43">
        <v>0</v>
      </c>
      <c r="H6219" s="193">
        <v>0</v>
      </c>
    </row>
    <row r="6220" spans="1:8" x14ac:dyDescent="0.25">
      <c r="A6220" s="25" t="str">
        <f t="shared" si="99"/>
        <v>Reg2005Other urinary organs - C68MaleNon-Māori</v>
      </c>
      <c r="B6220" s="42" t="s">
        <v>2</v>
      </c>
      <c r="C6220" s="43">
        <v>2005</v>
      </c>
      <c r="D6220" s="42" t="s">
        <v>276</v>
      </c>
      <c r="E6220" s="42" t="s">
        <v>5</v>
      </c>
      <c r="F6220" s="42" t="s">
        <v>11</v>
      </c>
      <c r="G6220" s="43">
        <v>8</v>
      </c>
      <c r="H6220" s="193">
        <v>0.3</v>
      </c>
    </row>
    <row r="6221" spans="1:8" x14ac:dyDescent="0.25">
      <c r="A6221" s="25" t="str">
        <f t="shared" si="99"/>
        <v>Reg2005Eye - C69AllSexAllEth</v>
      </c>
      <c r="B6221" s="42" t="s">
        <v>2</v>
      </c>
      <c r="C6221" s="43">
        <v>2005</v>
      </c>
      <c r="D6221" s="42" t="s">
        <v>278</v>
      </c>
      <c r="E6221" s="42" t="s">
        <v>3</v>
      </c>
      <c r="F6221" s="42" t="s">
        <v>12</v>
      </c>
      <c r="G6221" s="43">
        <v>53</v>
      </c>
      <c r="H6221" s="193">
        <v>1</v>
      </c>
    </row>
    <row r="6222" spans="1:8" x14ac:dyDescent="0.25">
      <c r="A6222" s="25" t="str">
        <f t="shared" si="99"/>
        <v>Reg2005Eye - C69AllSexMāori</v>
      </c>
      <c r="B6222" s="42" t="s">
        <v>2</v>
      </c>
      <c r="C6222" s="43">
        <v>2005</v>
      </c>
      <c r="D6222" s="42" t="s">
        <v>278</v>
      </c>
      <c r="E6222" s="42" t="s">
        <v>3</v>
      </c>
      <c r="F6222" s="42" t="s">
        <v>10</v>
      </c>
      <c r="G6222" s="43">
        <v>2</v>
      </c>
      <c r="H6222" s="193">
        <v>0.4</v>
      </c>
    </row>
    <row r="6223" spans="1:8" x14ac:dyDescent="0.25">
      <c r="A6223" s="25" t="str">
        <f t="shared" si="99"/>
        <v>Reg2005Eye - C69AllSexNon-Māori</v>
      </c>
      <c r="B6223" s="42" t="s">
        <v>2</v>
      </c>
      <c r="C6223" s="43">
        <v>2005</v>
      </c>
      <c r="D6223" s="42" t="s">
        <v>278</v>
      </c>
      <c r="E6223" s="42" t="s">
        <v>3</v>
      </c>
      <c r="F6223" s="42" t="s">
        <v>11</v>
      </c>
      <c r="G6223" s="43">
        <v>51</v>
      </c>
      <c r="H6223" s="193">
        <v>1.1000000000000001</v>
      </c>
    </row>
    <row r="6224" spans="1:8" x14ac:dyDescent="0.25">
      <c r="A6224" s="25" t="str">
        <f t="shared" si="99"/>
        <v>Reg2005Eye - C69FemaleAllEth</v>
      </c>
      <c r="B6224" s="42" t="s">
        <v>2</v>
      </c>
      <c r="C6224" s="43">
        <v>2005</v>
      </c>
      <c r="D6224" s="42" t="s">
        <v>278</v>
      </c>
      <c r="E6224" s="42" t="s">
        <v>4</v>
      </c>
      <c r="F6224" s="42" t="s">
        <v>12</v>
      </c>
      <c r="G6224" s="43">
        <v>16</v>
      </c>
      <c r="H6224" s="193">
        <v>0.6</v>
      </c>
    </row>
    <row r="6225" spans="1:8" x14ac:dyDescent="0.25">
      <c r="A6225" s="25" t="str">
        <f t="shared" si="99"/>
        <v>Reg2005Eye - C69FemaleMāori</v>
      </c>
      <c r="B6225" s="42" t="s">
        <v>2</v>
      </c>
      <c r="C6225" s="43">
        <v>2005</v>
      </c>
      <c r="D6225" s="42" t="s">
        <v>278</v>
      </c>
      <c r="E6225" s="42" t="s">
        <v>4</v>
      </c>
      <c r="F6225" s="42" t="s">
        <v>10</v>
      </c>
      <c r="G6225" s="43">
        <v>0</v>
      </c>
      <c r="H6225" s="193">
        <v>0</v>
      </c>
    </row>
    <row r="6226" spans="1:8" x14ac:dyDescent="0.25">
      <c r="A6226" s="25" t="str">
        <f t="shared" si="99"/>
        <v>Reg2005Eye - C69FemaleNon-Māori</v>
      </c>
      <c r="B6226" s="42" t="s">
        <v>2</v>
      </c>
      <c r="C6226" s="43">
        <v>2005</v>
      </c>
      <c r="D6226" s="42" t="s">
        <v>278</v>
      </c>
      <c r="E6226" s="42" t="s">
        <v>4</v>
      </c>
      <c r="F6226" s="42" t="s">
        <v>11</v>
      </c>
      <c r="G6226" s="43">
        <v>16</v>
      </c>
      <c r="H6226" s="193">
        <v>0.6</v>
      </c>
    </row>
    <row r="6227" spans="1:8" x14ac:dyDescent="0.25">
      <c r="A6227" s="25" t="str">
        <f t="shared" si="99"/>
        <v>Reg2005Eye - C69MaleAllEth</v>
      </c>
      <c r="B6227" s="42" t="s">
        <v>2</v>
      </c>
      <c r="C6227" s="43">
        <v>2005</v>
      </c>
      <c r="D6227" s="42" t="s">
        <v>278</v>
      </c>
      <c r="E6227" s="42" t="s">
        <v>5</v>
      </c>
      <c r="F6227" s="42" t="s">
        <v>12</v>
      </c>
      <c r="G6227" s="43">
        <v>37</v>
      </c>
      <c r="H6227" s="193">
        <v>1.5</v>
      </c>
    </row>
    <row r="6228" spans="1:8" x14ac:dyDescent="0.25">
      <c r="A6228" s="25" t="str">
        <f t="shared" si="99"/>
        <v>Reg2005Eye - C69MaleMāori</v>
      </c>
      <c r="B6228" s="42" t="s">
        <v>2</v>
      </c>
      <c r="C6228" s="43">
        <v>2005</v>
      </c>
      <c r="D6228" s="42" t="s">
        <v>278</v>
      </c>
      <c r="E6228" s="42" t="s">
        <v>5</v>
      </c>
      <c r="F6228" s="42" t="s">
        <v>10</v>
      </c>
      <c r="G6228" s="43">
        <v>2</v>
      </c>
      <c r="H6228" s="193">
        <v>0.8</v>
      </c>
    </row>
    <row r="6229" spans="1:8" x14ac:dyDescent="0.25">
      <c r="A6229" s="25" t="str">
        <f t="shared" si="99"/>
        <v>Reg2005Eye - C69MaleNon-Māori</v>
      </c>
      <c r="B6229" s="42" t="s">
        <v>2</v>
      </c>
      <c r="C6229" s="43">
        <v>2005</v>
      </c>
      <c r="D6229" s="42" t="s">
        <v>278</v>
      </c>
      <c r="E6229" s="42" t="s">
        <v>5</v>
      </c>
      <c r="F6229" s="42" t="s">
        <v>11</v>
      </c>
      <c r="G6229" s="43">
        <v>35</v>
      </c>
      <c r="H6229" s="193">
        <v>1.6</v>
      </c>
    </row>
    <row r="6230" spans="1:8" x14ac:dyDescent="0.25">
      <c r="A6230" s="25" t="str">
        <f t="shared" si="99"/>
        <v>Reg2005Meninges - C70AllSexAllEth</v>
      </c>
      <c r="B6230" s="42" t="s">
        <v>2</v>
      </c>
      <c r="C6230" s="43">
        <v>2005</v>
      </c>
      <c r="D6230" s="42" t="s">
        <v>29</v>
      </c>
      <c r="E6230" s="42" t="s">
        <v>3</v>
      </c>
      <c r="F6230" s="42" t="s">
        <v>12</v>
      </c>
      <c r="G6230" s="43">
        <v>2</v>
      </c>
      <c r="H6230" s="193">
        <v>0</v>
      </c>
    </row>
    <row r="6231" spans="1:8" x14ac:dyDescent="0.25">
      <c r="A6231" s="25" t="str">
        <f t="shared" si="99"/>
        <v>Reg2005Meninges - C70AllSexMāori</v>
      </c>
      <c r="B6231" s="42" t="s">
        <v>2</v>
      </c>
      <c r="C6231" s="43">
        <v>2005</v>
      </c>
      <c r="D6231" s="42" t="s">
        <v>29</v>
      </c>
      <c r="E6231" s="42" t="s">
        <v>3</v>
      </c>
      <c r="F6231" s="42" t="s">
        <v>10</v>
      </c>
      <c r="G6231" s="43">
        <v>0</v>
      </c>
      <c r="H6231" s="193">
        <v>0</v>
      </c>
    </row>
    <row r="6232" spans="1:8" x14ac:dyDescent="0.25">
      <c r="A6232" s="25" t="str">
        <f t="shared" si="99"/>
        <v>Reg2005Meninges - C70AllSexNon-Māori</v>
      </c>
      <c r="B6232" s="42" t="s">
        <v>2</v>
      </c>
      <c r="C6232" s="43">
        <v>2005</v>
      </c>
      <c r="D6232" s="42" t="s">
        <v>29</v>
      </c>
      <c r="E6232" s="42" t="s">
        <v>3</v>
      </c>
      <c r="F6232" s="42" t="s">
        <v>11</v>
      </c>
      <c r="G6232" s="43">
        <v>2</v>
      </c>
      <c r="H6232" s="193">
        <v>0.1</v>
      </c>
    </row>
    <row r="6233" spans="1:8" x14ac:dyDescent="0.25">
      <c r="A6233" s="25" t="str">
        <f t="shared" si="99"/>
        <v>Reg2005Meninges - C70FemaleAllEth</v>
      </c>
      <c r="B6233" s="42" t="s">
        <v>2</v>
      </c>
      <c r="C6233" s="43">
        <v>2005</v>
      </c>
      <c r="D6233" s="42" t="s">
        <v>29</v>
      </c>
      <c r="E6233" s="42" t="s">
        <v>4</v>
      </c>
      <c r="F6233" s="42" t="s">
        <v>12</v>
      </c>
      <c r="G6233" s="43">
        <v>1</v>
      </c>
      <c r="H6233" s="193">
        <v>0.1</v>
      </c>
    </row>
    <row r="6234" spans="1:8" x14ac:dyDescent="0.25">
      <c r="A6234" s="25" t="str">
        <f t="shared" si="99"/>
        <v>Reg2005Meninges - C70FemaleMāori</v>
      </c>
      <c r="B6234" s="42" t="s">
        <v>2</v>
      </c>
      <c r="C6234" s="43">
        <v>2005</v>
      </c>
      <c r="D6234" s="42" t="s">
        <v>29</v>
      </c>
      <c r="E6234" s="42" t="s">
        <v>4</v>
      </c>
      <c r="F6234" s="42" t="s">
        <v>10</v>
      </c>
      <c r="G6234" s="43">
        <v>0</v>
      </c>
      <c r="H6234" s="193">
        <v>0</v>
      </c>
    </row>
    <row r="6235" spans="1:8" x14ac:dyDescent="0.25">
      <c r="A6235" s="25" t="str">
        <f t="shared" si="99"/>
        <v>Reg2005Meninges - C70FemaleNon-Māori</v>
      </c>
      <c r="B6235" s="42" t="s">
        <v>2</v>
      </c>
      <c r="C6235" s="43">
        <v>2005</v>
      </c>
      <c r="D6235" s="42" t="s">
        <v>29</v>
      </c>
      <c r="E6235" s="42" t="s">
        <v>4</v>
      </c>
      <c r="F6235" s="42" t="s">
        <v>11</v>
      </c>
      <c r="G6235" s="43">
        <v>1</v>
      </c>
      <c r="H6235" s="193">
        <v>0.1</v>
      </c>
    </row>
    <row r="6236" spans="1:8" x14ac:dyDescent="0.25">
      <c r="A6236" s="25" t="str">
        <f t="shared" si="99"/>
        <v>Reg2005Meninges - C70MaleAllEth</v>
      </c>
      <c r="B6236" s="42" t="s">
        <v>2</v>
      </c>
      <c r="C6236" s="43">
        <v>2005</v>
      </c>
      <c r="D6236" s="42" t="s">
        <v>29</v>
      </c>
      <c r="E6236" s="42" t="s">
        <v>5</v>
      </c>
      <c r="F6236" s="42" t="s">
        <v>12</v>
      </c>
      <c r="G6236" s="43">
        <v>1</v>
      </c>
      <c r="H6236" s="193">
        <v>0</v>
      </c>
    </row>
    <row r="6237" spans="1:8" x14ac:dyDescent="0.25">
      <c r="A6237" s="25" t="str">
        <f t="shared" si="99"/>
        <v>Reg2005Meninges - C70MaleMāori</v>
      </c>
      <c r="B6237" s="42" t="s">
        <v>2</v>
      </c>
      <c r="C6237" s="43">
        <v>2005</v>
      </c>
      <c r="D6237" s="42" t="s">
        <v>29</v>
      </c>
      <c r="E6237" s="42" t="s">
        <v>5</v>
      </c>
      <c r="F6237" s="42" t="s">
        <v>10</v>
      </c>
      <c r="G6237" s="43">
        <v>0</v>
      </c>
      <c r="H6237" s="193">
        <v>0</v>
      </c>
    </row>
    <row r="6238" spans="1:8" x14ac:dyDescent="0.25">
      <c r="A6238" s="25" t="str">
        <f t="shared" si="99"/>
        <v>Reg2005Meninges - C70MaleNon-Māori</v>
      </c>
      <c r="B6238" s="42" t="s">
        <v>2</v>
      </c>
      <c r="C6238" s="43">
        <v>2005</v>
      </c>
      <c r="D6238" s="42" t="s">
        <v>29</v>
      </c>
      <c r="E6238" s="42" t="s">
        <v>5</v>
      </c>
      <c r="F6238" s="42" t="s">
        <v>11</v>
      </c>
      <c r="G6238" s="43">
        <v>1</v>
      </c>
      <c r="H6238" s="193">
        <v>0</v>
      </c>
    </row>
    <row r="6239" spans="1:8" x14ac:dyDescent="0.25">
      <c r="A6239" s="25" t="str">
        <f t="shared" si="99"/>
        <v>Reg2005Thyroid and other endocrine glands - C73-C75AllSexAllEth</v>
      </c>
      <c r="B6239" s="42" t="s">
        <v>2</v>
      </c>
      <c r="C6239" s="43">
        <v>2005</v>
      </c>
      <c r="D6239" s="42" t="s">
        <v>280</v>
      </c>
      <c r="E6239" s="42" t="s">
        <v>3</v>
      </c>
      <c r="F6239" s="42" t="s">
        <v>12</v>
      </c>
      <c r="G6239" s="43">
        <v>186</v>
      </c>
      <c r="H6239" s="193">
        <v>4</v>
      </c>
    </row>
    <row r="6240" spans="1:8" x14ac:dyDescent="0.25">
      <c r="A6240" s="25" t="str">
        <f t="shared" si="99"/>
        <v>Reg2005Thyroid and other endocrine glands - C73-C75AllSexMāori</v>
      </c>
      <c r="B6240" s="42" t="s">
        <v>2</v>
      </c>
      <c r="C6240" s="43">
        <v>2005</v>
      </c>
      <c r="D6240" s="42" t="s">
        <v>280</v>
      </c>
      <c r="E6240" s="42" t="s">
        <v>3</v>
      </c>
      <c r="F6240" s="42" t="s">
        <v>10</v>
      </c>
      <c r="G6240" s="43">
        <v>33</v>
      </c>
      <c r="H6240" s="193">
        <v>7.1</v>
      </c>
    </row>
    <row r="6241" spans="1:8" x14ac:dyDescent="0.25">
      <c r="A6241" s="25" t="str">
        <f t="shared" si="99"/>
        <v>Reg2005Thyroid and other endocrine glands - C73-C75AllSexNon-Māori</v>
      </c>
      <c r="B6241" s="42" t="s">
        <v>2</v>
      </c>
      <c r="C6241" s="43">
        <v>2005</v>
      </c>
      <c r="D6241" s="42" t="s">
        <v>280</v>
      </c>
      <c r="E6241" s="42" t="s">
        <v>3</v>
      </c>
      <c r="F6241" s="42" t="s">
        <v>11</v>
      </c>
      <c r="G6241" s="43">
        <v>153</v>
      </c>
      <c r="H6241" s="193">
        <v>3.7</v>
      </c>
    </row>
    <row r="6242" spans="1:8" x14ac:dyDescent="0.25">
      <c r="A6242" s="25" t="str">
        <f t="shared" si="99"/>
        <v>Reg2005Thyroid and other endocrine glands - C73-C75FemaleAllEth</v>
      </c>
      <c r="B6242" s="42" t="s">
        <v>2</v>
      </c>
      <c r="C6242" s="43">
        <v>2005</v>
      </c>
      <c r="D6242" s="42" t="s">
        <v>280</v>
      </c>
      <c r="E6242" s="42" t="s">
        <v>4</v>
      </c>
      <c r="F6242" s="42" t="s">
        <v>12</v>
      </c>
      <c r="G6242" s="43">
        <v>126</v>
      </c>
      <c r="H6242" s="193">
        <v>5.3</v>
      </c>
    </row>
    <row r="6243" spans="1:8" x14ac:dyDescent="0.25">
      <c r="A6243" s="25" t="str">
        <f t="shared" si="99"/>
        <v>Reg2005Thyroid and other endocrine glands - C73-C75FemaleMāori</v>
      </c>
      <c r="B6243" s="42" t="s">
        <v>2</v>
      </c>
      <c r="C6243" s="43">
        <v>2005</v>
      </c>
      <c r="D6243" s="42" t="s">
        <v>280</v>
      </c>
      <c r="E6243" s="42" t="s">
        <v>4</v>
      </c>
      <c r="F6243" s="42" t="s">
        <v>10</v>
      </c>
      <c r="G6243" s="43">
        <v>25</v>
      </c>
      <c r="H6243" s="193">
        <v>9.6999999999999993</v>
      </c>
    </row>
    <row r="6244" spans="1:8" x14ac:dyDescent="0.25">
      <c r="A6244" s="25" t="str">
        <f t="shared" si="99"/>
        <v>Reg2005Thyroid and other endocrine glands - C73-C75FemaleNon-Māori</v>
      </c>
      <c r="B6244" s="42" t="s">
        <v>2</v>
      </c>
      <c r="C6244" s="43">
        <v>2005</v>
      </c>
      <c r="D6244" s="42" t="s">
        <v>280</v>
      </c>
      <c r="E6244" s="42" t="s">
        <v>4</v>
      </c>
      <c r="F6244" s="42" t="s">
        <v>11</v>
      </c>
      <c r="G6244" s="43">
        <v>101</v>
      </c>
      <c r="H6244" s="193">
        <v>4.8</v>
      </c>
    </row>
    <row r="6245" spans="1:8" x14ac:dyDescent="0.25">
      <c r="A6245" s="25" t="str">
        <f t="shared" si="99"/>
        <v>Reg2005Thyroid and other endocrine glands - C73-C75MaleAllEth</v>
      </c>
      <c r="B6245" s="42" t="s">
        <v>2</v>
      </c>
      <c r="C6245" s="43">
        <v>2005</v>
      </c>
      <c r="D6245" s="42" t="s">
        <v>280</v>
      </c>
      <c r="E6245" s="42" t="s">
        <v>5</v>
      </c>
      <c r="F6245" s="42" t="s">
        <v>12</v>
      </c>
      <c r="G6245" s="43">
        <v>60</v>
      </c>
      <c r="H6245" s="193">
        <v>2.7</v>
      </c>
    </row>
    <row r="6246" spans="1:8" x14ac:dyDescent="0.25">
      <c r="A6246" s="25" t="str">
        <f t="shared" si="99"/>
        <v>Reg2005Thyroid and other endocrine glands - C73-C75MaleMāori</v>
      </c>
      <c r="B6246" s="42" t="s">
        <v>2</v>
      </c>
      <c r="C6246" s="43">
        <v>2005</v>
      </c>
      <c r="D6246" s="42" t="s">
        <v>280</v>
      </c>
      <c r="E6246" s="42" t="s">
        <v>5</v>
      </c>
      <c r="F6246" s="42" t="s">
        <v>10</v>
      </c>
      <c r="G6246" s="43">
        <v>8</v>
      </c>
      <c r="H6246" s="193">
        <v>4.4000000000000004</v>
      </c>
    </row>
    <row r="6247" spans="1:8" x14ac:dyDescent="0.25">
      <c r="A6247" s="25" t="str">
        <f t="shared" ref="A6247:A6310" si="100">B6247&amp;C6247&amp;D6247&amp;E6247&amp;F6247</f>
        <v>Reg2005Thyroid and other endocrine glands - C73-C75MaleNon-Māori</v>
      </c>
      <c r="B6247" s="42" t="s">
        <v>2</v>
      </c>
      <c r="C6247" s="43">
        <v>2005</v>
      </c>
      <c r="D6247" s="42" t="s">
        <v>280</v>
      </c>
      <c r="E6247" s="42" t="s">
        <v>5</v>
      </c>
      <c r="F6247" s="42" t="s">
        <v>11</v>
      </c>
      <c r="G6247" s="43">
        <v>52</v>
      </c>
      <c r="H6247" s="193">
        <v>2.6</v>
      </c>
    </row>
    <row r="6248" spans="1:8" x14ac:dyDescent="0.25">
      <c r="A6248" s="25" t="str">
        <f t="shared" si="100"/>
        <v>Reg2005Brain - C71AllSexAllEth</v>
      </c>
      <c r="B6248" s="42" t="s">
        <v>2</v>
      </c>
      <c r="C6248" s="43">
        <v>2005</v>
      </c>
      <c r="D6248" s="42" t="s">
        <v>20</v>
      </c>
      <c r="E6248" s="42" t="s">
        <v>3</v>
      </c>
      <c r="F6248" s="42" t="s">
        <v>12</v>
      </c>
      <c r="G6248" s="43">
        <v>259</v>
      </c>
      <c r="H6248" s="193">
        <v>5.2</v>
      </c>
    </row>
    <row r="6249" spans="1:8" x14ac:dyDescent="0.25">
      <c r="A6249" s="25" t="str">
        <f t="shared" si="100"/>
        <v>Reg2005Brain - C71AllSexMāori</v>
      </c>
      <c r="B6249" s="42" t="s">
        <v>2</v>
      </c>
      <c r="C6249" s="43">
        <v>2005</v>
      </c>
      <c r="D6249" s="42" t="s">
        <v>20</v>
      </c>
      <c r="E6249" s="42" t="s">
        <v>3</v>
      </c>
      <c r="F6249" s="42" t="s">
        <v>10</v>
      </c>
      <c r="G6249" s="43">
        <v>15</v>
      </c>
      <c r="H6249" s="193">
        <v>3.2</v>
      </c>
    </row>
    <row r="6250" spans="1:8" x14ac:dyDescent="0.25">
      <c r="A6250" s="25" t="str">
        <f t="shared" si="100"/>
        <v>Reg2005Brain - C71AllSexNon-Māori</v>
      </c>
      <c r="B6250" s="42" t="s">
        <v>2</v>
      </c>
      <c r="C6250" s="43">
        <v>2005</v>
      </c>
      <c r="D6250" s="42" t="s">
        <v>20</v>
      </c>
      <c r="E6250" s="42" t="s">
        <v>3</v>
      </c>
      <c r="F6250" s="42" t="s">
        <v>11</v>
      </c>
      <c r="G6250" s="43">
        <v>244</v>
      </c>
      <c r="H6250" s="193">
        <v>5.5</v>
      </c>
    </row>
    <row r="6251" spans="1:8" x14ac:dyDescent="0.25">
      <c r="A6251" s="25" t="str">
        <f t="shared" si="100"/>
        <v>Reg2005Brain - C71FemaleAllEth</v>
      </c>
      <c r="B6251" s="42" t="s">
        <v>2</v>
      </c>
      <c r="C6251" s="43">
        <v>2005</v>
      </c>
      <c r="D6251" s="42" t="s">
        <v>20</v>
      </c>
      <c r="E6251" s="42" t="s">
        <v>4</v>
      </c>
      <c r="F6251" s="42" t="s">
        <v>12</v>
      </c>
      <c r="G6251" s="43">
        <v>97</v>
      </c>
      <c r="H6251" s="193">
        <v>3.8</v>
      </c>
    </row>
    <row r="6252" spans="1:8" x14ac:dyDescent="0.25">
      <c r="A6252" s="25" t="str">
        <f t="shared" si="100"/>
        <v>Reg2005Brain - C71FemaleMāori</v>
      </c>
      <c r="B6252" s="42" t="s">
        <v>2</v>
      </c>
      <c r="C6252" s="43">
        <v>2005</v>
      </c>
      <c r="D6252" s="42" t="s">
        <v>20</v>
      </c>
      <c r="E6252" s="42" t="s">
        <v>4</v>
      </c>
      <c r="F6252" s="42" t="s">
        <v>10</v>
      </c>
      <c r="G6252" s="43">
        <v>8</v>
      </c>
      <c r="H6252" s="193">
        <v>3.5</v>
      </c>
    </row>
    <row r="6253" spans="1:8" x14ac:dyDescent="0.25">
      <c r="A6253" s="25" t="str">
        <f t="shared" si="100"/>
        <v>Reg2005Brain - C71FemaleNon-Māori</v>
      </c>
      <c r="B6253" s="42" t="s">
        <v>2</v>
      </c>
      <c r="C6253" s="43">
        <v>2005</v>
      </c>
      <c r="D6253" s="42" t="s">
        <v>20</v>
      </c>
      <c r="E6253" s="42" t="s">
        <v>4</v>
      </c>
      <c r="F6253" s="42" t="s">
        <v>11</v>
      </c>
      <c r="G6253" s="43">
        <v>89</v>
      </c>
      <c r="H6253" s="193">
        <v>4</v>
      </c>
    </row>
    <row r="6254" spans="1:8" x14ac:dyDescent="0.25">
      <c r="A6254" s="25" t="str">
        <f t="shared" si="100"/>
        <v>Reg2005Brain - C71MaleAllEth</v>
      </c>
      <c r="B6254" s="42" t="s">
        <v>2</v>
      </c>
      <c r="C6254" s="43">
        <v>2005</v>
      </c>
      <c r="D6254" s="42" t="s">
        <v>20</v>
      </c>
      <c r="E6254" s="42" t="s">
        <v>5</v>
      </c>
      <c r="F6254" s="42" t="s">
        <v>12</v>
      </c>
      <c r="G6254" s="43">
        <v>162</v>
      </c>
      <c r="H6254" s="193">
        <v>6.8</v>
      </c>
    </row>
    <row r="6255" spans="1:8" x14ac:dyDescent="0.25">
      <c r="A6255" s="25" t="str">
        <f t="shared" si="100"/>
        <v>Reg2005Brain - C71MaleMāori</v>
      </c>
      <c r="B6255" s="42" t="s">
        <v>2</v>
      </c>
      <c r="C6255" s="43">
        <v>2005</v>
      </c>
      <c r="D6255" s="42" t="s">
        <v>20</v>
      </c>
      <c r="E6255" s="42" t="s">
        <v>5</v>
      </c>
      <c r="F6255" s="42" t="s">
        <v>10</v>
      </c>
      <c r="G6255" s="43">
        <v>7</v>
      </c>
      <c r="H6255" s="193">
        <v>2.7</v>
      </c>
    </row>
    <row r="6256" spans="1:8" x14ac:dyDescent="0.25">
      <c r="A6256" s="25" t="str">
        <f t="shared" si="100"/>
        <v>Reg2005Brain - C71MaleNon-Māori</v>
      </c>
      <c r="B6256" s="42" t="s">
        <v>2</v>
      </c>
      <c r="C6256" s="43">
        <v>2005</v>
      </c>
      <c r="D6256" s="42" t="s">
        <v>20</v>
      </c>
      <c r="E6256" s="42" t="s">
        <v>5</v>
      </c>
      <c r="F6256" s="42" t="s">
        <v>11</v>
      </c>
      <c r="G6256" s="43">
        <v>155</v>
      </c>
      <c r="H6256" s="193">
        <v>7.2</v>
      </c>
    </row>
    <row r="6257" spans="1:8" x14ac:dyDescent="0.25">
      <c r="A6257" s="25" t="str">
        <f t="shared" si="100"/>
        <v>Reg2005Other central nervous system - C72AllSexAllEth</v>
      </c>
      <c r="B6257" s="42" t="s">
        <v>2</v>
      </c>
      <c r="C6257" s="43">
        <v>2005</v>
      </c>
      <c r="D6257" s="42" t="s">
        <v>279</v>
      </c>
      <c r="E6257" s="42" t="s">
        <v>3</v>
      </c>
      <c r="F6257" s="42" t="s">
        <v>12</v>
      </c>
      <c r="G6257" s="43">
        <v>11</v>
      </c>
      <c r="H6257" s="193">
        <v>0.3</v>
      </c>
    </row>
    <row r="6258" spans="1:8" x14ac:dyDescent="0.25">
      <c r="A6258" s="25" t="str">
        <f t="shared" si="100"/>
        <v>Reg2005Other central nervous system - C72AllSexMāori</v>
      </c>
      <c r="B6258" s="42" t="s">
        <v>2</v>
      </c>
      <c r="C6258" s="43">
        <v>2005</v>
      </c>
      <c r="D6258" s="42" t="s">
        <v>279</v>
      </c>
      <c r="E6258" s="42" t="s">
        <v>3</v>
      </c>
      <c r="F6258" s="42" t="s">
        <v>10</v>
      </c>
      <c r="G6258" s="43">
        <v>1</v>
      </c>
      <c r="H6258" s="193">
        <v>0.1</v>
      </c>
    </row>
    <row r="6259" spans="1:8" x14ac:dyDescent="0.25">
      <c r="A6259" s="25" t="str">
        <f t="shared" si="100"/>
        <v>Reg2005Other central nervous system - C72AllSexNon-Māori</v>
      </c>
      <c r="B6259" s="42" t="s">
        <v>2</v>
      </c>
      <c r="C6259" s="43">
        <v>2005</v>
      </c>
      <c r="D6259" s="42" t="s">
        <v>279</v>
      </c>
      <c r="E6259" s="42" t="s">
        <v>3</v>
      </c>
      <c r="F6259" s="42" t="s">
        <v>11</v>
      </c>
      <c r="G6259" s="43">
        <v>10</v>
      </c>
      <c r="H6259" s="193">
        <v>0.3</v>
      </c>
    </row>
    <row r="6260" spans="1:8" x14ac:dyDescent="0.25">
      <c r="A6260" s="25" t="str">
        <f t="shared" si="100"/>
        <v>Reg2005Other central nervous system - C72FemaleAllEth</v>
      </c>
      <c r="B6260" s="42" t="s">
        <v>2</v>
      </c>
      <c r="C6260" s="43">
        <v>2005</v>
      </c>
      <c r="D6260" s="42" t="s">
        <v>279</v>
      </c>
      <c r="E6260" s="42" t="s">
        <v>4</v>
      </c>
      <c r="F6260" s="42" t="s">
        <v>12</v>
      </c>
      <c r="G6260" s="43">
        <v>3</v>
      </c>
      <c r="H6260" s="193">
        <v>0.1</v>
      </c>
    </row>
    <row r="6261" spans="1:8" x14ac:dyDescent="0.25">
      <c r="A6261" s="25" t="str">
        <f t="shared" si="100"/>
        <v>Reg2005Other central nervous system - C72FemaleMāori</v>
      </c>
      <c r="B6261" s="42" t="s">
        <v>2</v>
      </c>
      <c r="C6261" s="43">
        <v>2005</v>
      </c>
      <c r="D6261" s="42" t="s">
        <v>279</v>
      </c>
      <c r="E6261" s="42" t="s">
        <v>4</v>
      </c>
      <c r="F6261" s="42" t="s">
        <v>10</v>
      </c>
      <c r="G6261" s="43">
        <v>0</v>
      </c>
      <c r="H6261" s="193">
        <v>0</v>
      </c>
    </row>
    <row r="6262" spans="1:8" x14ac:dyDescent="0.25">
      <c r="A6262" s="25" t="str">
        <f t="shared" si="100"/>
        <v>Reg2005Other central nervous system - C72FemaleNon-Māori</v>
      </c>
      <c r="B6262" s="42" t="s">
        <v>2</v>
      </c>
      <c r="C6262" s="43">
        <v>2005</v>
      </c>
      <c r="D6262" s="42" t="s">
        <v>279</v>
      </c>
      <c r="E6262" s="42" t="s">
        <v>4</v>
      </c>
      <c r="F6262" s="42" t="s">
        <v>11</v>
      </c>
      <c r="G6262" s="43">
        <v>3</v>
      </c>
      <c r="H6262" s="193">
        <v>0.2</v>
      </c>
    </row>
    <row r="6263" spans="1:8" x14ac:dyDescent="0.25">
      <c r="A6263" s="25" t="str">
        <f t="shared" si="100"/>
        <v>Reg2005Other central nervous system - C72MaleAllEth</v>
      </c>
      <c r="B6263" s="42" t="s">
        <v>2</v>
      </c>
      <c r="C6263" s="43">
        <v>2005</v>
      </c>
      <c r="D6263" s="42" t="s">
        <v>279</v>
      </c>
      <c r="E6263" s="42" t="s">
        <v>5</v>
      </c>
      <c r="F6263" s="42" t="s">
        <v>12</v>
      </c>
      <c r="G6263" s="43">
        <v>8</v>
      </c>
      <c r="H6263" s="193">
        <v>0.4</v>
      </c>
    </row>
    <row r="6264" spans="1:8" x14ac:dyDescent="0.25">
      <c r="A6264" s="25" t="str">
        <f t="shared" si="100"/>
        <v>Reg2005Other central nervous system - C72MaleMāori</v>
      </c>
      <c r="B6264" s="42" t="s">
        <v>2</v>
      </c>
      <c r="C6264" s="43">
        <v>2005</v>
      </c>
      <c r="D6264" s="42" t="s">
        <v>279</v>
      </c>
      <c r="E6264" s="42" t="s">
        <v>5</v>
      </c>
      <c r="F6264" s="42" t="s">
        <v>10</v>
      </c>
      <c r="G6264" s="43">
        <v>1</v>
      </c>
      <c r="H6264" s="193">
        <v>0.3</v>
      </c>
    </row>
    <row r="6265" spans="1:8" x14ac:dyDescent="0.25">
      <c r="A6265" s="25" t="str">
        <f t="shared" si="100"/>
        <v>Reg2005Other central nervous system - C72MaleNon-Māori</v>
      </c>
      <c r="B6265" s="42" t="s">
        <v>2</v>
      </c>
      <c r="C6265" s="43">
        <v>2005</v>
      </c>
      <c r="D6265" s="42" t="s">
        <v>279</v>
      </c>
      <c r="E6265" s="42" t="s">
        <v>5</v>
      </c>
      <c r="F6265" s="42" t="s">
        <v>11</v>
      </c>
      <c r="G6265" s="43">
        <v>7</v>
      </c>
      <c r="H6265" s="193">
        <v>0.4</v>
      </c>
    </row>
    <row r="6266" spans="1:8" x14ac:dyDescent="0.25">
      <c r="A6266" s="25" t="str">
        <f t="shared" si="100"/>
        <v>Reg2005Thyroid - C73AllSexAllEth</v>
      </c>
      <c r="B6266" s="42" t="s">
        <v>2</v>
      </c>
      <c r="C6266" s="43">
        <v>2005</v>
      </c>
      <c r="D6266" s="42" t="s">
        <v>281</v>
      </c>
      <c r="E6266" s="42" t="s">
        <v>3</v>
      </c>
      <c r="F6266" s="42" t="s">
        <v>12</v>
      </c>
      <c r="G6266" s="43">
        <v>166</v>
      </c>
      <c r="H6266" s="193">
        <v>3.5</v>
      </c>
    </row>
    <row r="6267" spans="1:8" x14ac:dyDescent="0.25">
      <c r="A6267" s="25" t="str">
        <f t="shared" si="100"/>
        <v>Reg2005Thyroid - C73AllSexMāori</v>
      </c>
      <c r="B6267" s="42" t="s">
        <v>2</v>
      </c>
      <c r="C6267" s="43">
        <v>2005</v>
      </c>
      <c r="D6267" s="42" t="s">
        <v>281</v>
      </c>
      <c r="E6267" s="42" t="s">
        <v>3</v>
      </c>
      <c r="F6267" s="42" t="s">
        <v>10</v>
      </c>
      <c r="G6267" s="43">
        <v>30</v>
      </c>
      <c r="H6267" s="193">
        <v>6.7</v>
      </c>
    </row>
    <row r="6268" spans="1:8" x14ac:dyDescent="0.25">
      <c r="A6268" s="25" t="str">
        <f t="shared" si="100"/>
        <v>Reg2005Thyroid - C73AllSexNon-Māori</v>
      </c>
      <c r="B6268" s="42" t="s">
        <v>2</v>
      </c>
      <c r="C6268" s="43">
        <v>2005</v>
      </c>
      <c r="D6268" s="42" t="s">
        <v>281</v>
      </c>
      <c r="E6268" s="42" t="s">
        <v>3</v>
      </c>
      <c r="F6268" s="42" t="s">
        <v>11</v>
      </c>
      <c r="G6268" s="43">
        <v>136</v>
      </c>
      <c r="H6268" s="193">
        <v>3.3</v>
      </c>
    </row>
    <row r="6269" spans="1:8" x14ac:dyDescent="0.25">
      <c r="A6269" s="25" t="str">
        <f t="shared" si="100"/>
        <v>Reg2005Thyroid - C73FemaleAllEth</v>
      </c>
      <c r="B6269" s="42" t="s">
        <v>2</v>
      </c>
      <c r="C6269" s="43">
        <v>2005</v>
      </c>
      <c r="D6269" s="42" t="s">
        <v>281</v>
      </c>
      <c r="E6269" s="42" t="s">
        <v>4</v>
      </c>
      <c r="F6269" s="42" t="s">
        <v>12</v>
      </c>
      <c r="G6269" s="43">
        <v>115</v>
      </c>
      <c r="H6269" s="193">
        <v>4.8</v>
      </c>
    </row>
    <row r="6270" spans="1:8" x14ac:dyDescent="0.25">
      <c r="A6270" s="25" t="str">
        <f t="shared" si="100"/>
        <v>Reg2005Thyroid - C73FemaleMāori</v>
      </c>
      <c r="B6270" s="42" t="s">
        <v>2</v>
      </c>
      <c r="C6270" s="43">
        <v>2005</v>
      </c>
      <c r="D6270" s="42" t="s">
        <v>281</v>
      </c>
      <c r="E6270" s="42" t="s">
        <v>4</v>
      </c>
      <c r="F6270" s="42" t="s">
        <v>10</v>
      </c>
      <c r="G6270" s="43">
        <v>24</v>
      </c>
      <c r="H6270" s="193">
        <v>9.5</v>
      </c>
    </row>
    <row r="6271" spans="1:8" x14ac:dyDescent="0.25">
      <c r="A6271" s="25" t="str">
        <f t="shared" si="100"/>
        <v>Reg2005Thyroid - C73FemaleNon-Māori</v>
      </c>
      <c r="B6271" s="42" t="s">
        <v>2</v>
      </c>
      <c r="C6271" s="43">
        <v>2005</v>
      </c>
      <c r="D6271" s="42" t="s">
        <v>281</v>
      </c>
      <c r="E6271" s="42" t="s">
        <v>4</v>
      </c>
      <c r="F6271" s="42" t="s">
        <v>11</v>
      </c>
      <c r="G6271" s="43">
        <v>91</v>
      </c>
      <c r="H6271" s="193">
        <v>4.3</v>
      </c>
    </row>
    <row r="6272" spans="1:8" x14ac:dyDescent="0.25">
      <c r="A6272" s="25" t="str">
        <f t="shared" si="100"/>
        <v>Reg2005Thyroid - C73MaleAllEth</v>
      </c>
      <c r="B6272" s="42" t="s">
        <v>2</v>
      </c>
      <c r="C6272" s="43">
        <v>2005</v>
      </c>
      <c r="D6272" s="42" t="s">
        <v>281</v>
      </c>
      <c r="E6272" s="42" t="s">
        <v>5</v>
      </c>
      <c r="F6272" s="42" t="s">
        <v>12</v>
      </c>
      <c r="G6272" s="43">
        <v>51</v>
      </c>
      <c r="H6272" s="193">
        <v>2.2000000000000002</v>
      </c>
    </row>
    <row r="6273" spans="1:8" x14ac:dyDescent="0.25">
      <c r="A6273" s="25" t="str">
        <f t="shared" si="100"/>
        <v>Reg2005Thyroid - C73MaleMāori</v>
      </c>
      <c r="B6273" s="42" t="s">
        <v>2</v>
      </c>
      <c r="C6273" s="43">
        <v>2005</v>
      </c>
      <c r="D6273" s="42" t="s">
        <v>281</v>
      </c>
      <c r="E6273" s="42" t="s">
        <v>5</v>
      </c>
      <c r="F6273" s="42" t="s">
        <v>10</v>
      </c>
      <c r="G6273" s="43">
        <v>6</v>
      </c>
      <c r="H6273" s="193">
        <v>3.9</v>
      </c>
    </row>
    <row r="6274" spans="1:8" x14ac:dyDescent="0.25">
      <c r="A6274" s="25" t="str">
        <f t="shared" si="100"/>
        <v>Reg2005Thyroid - C73MaleNon-Māori</v>
      </c>
      <c r="B6274" s="42" t="s">
        <v>2</v>
      </c>
      <c r="C6274" s="43">
        <v>2005</v>
      </c>
      <c r="D6274" s="42" t="s">
        <v>281</v>
      </c>
      <c r="E6274" s="42" t="s">
        <v>5</v>
      </c>
      <c r="F6274" s="42" t="s">
        <v>11</v>
      </c>
      <c r="G6274" s="43">
        <v>45</v>
      </c>
      <c r="H6274" s="193">
        <v>2.2000000000000002</v>
      </c>
    </row>
    <row r="6275" spans="1:8" x14ac:dyDescent="0.25">
      <c r="A6275" s="25" t="str">
        <f t="shared" si="100"/>
        <v>Reg2005Adrenal gland - C74AllSexAllEth</v>
      </c>
      <c r="B6275" s="42" t="s">
        <v>2</v>
      </c>
      <c r="C6275" s="43">
        <v>2005</v>
      </c>
      <c r="D6275" s="42" t="s">
        <v>282</v>
      </c>
      <c r="E6275" s="42" t="s">
        <v>3</v>
      </c>
      <c r="F6275" s="42" t="s">
        <v>12</v>
      </c>
      <c r="G6275" s="43">
        <v>8</v>
      </c>
      <c r="H6275" s="193">
        <v>0.2</v>
      </c>
    </row>
    <row r="6276" spans="1:8" x14ac:dyDescent="0.25">
      <c r="A6276" s="25" t="str">
        <f t="shared" si="100"/>
        <v>Reg2005Adrenal gland - C74AllSexMāori</v>
      </c>
      <c r="B6276" s="42" t="s">
        <v>2</v>
      </c>
      <c r="C6276" s="43">
        <v>2005</v>
      </c>
      <c r="D6276" s="42" t="s">
        <v>282</v>
      </c>
      <c r="E6276" s="42" t="s">
        <v>3</v>
      </c>
      <c r="F6276" s="42" t="s">
        <v>10</v>
      </c>
      <c r="G6276" s="43">
        <v>0</v>
      </c>
      <c r="H6276" s="193">
        <v>0</v>
      </c>
    </row>
    <row r="6277" spans="1:8" x14ac:dyDescent="0.25">
      <c r="A6277" s="25" t="str">
        <f t="shared" si="100"/>
        <v>Reg2005Adrenal gland - C74AllSexNon-Māori</v>
      </c>
      <c r="B6277" s="42" t="s">
        <v>2</v>
      </c>
      <c r="C6277" s="43">
        <v>2005</v>
      </c>
      <c r="D6277" s="42" t="s">
        <v>282</v>
      </c>
      <c r="E6277" s="42" t="s">
        <v>3</v>
      </c>
      <c r="F6277" s="42" t="s">
        <v>11</v>
      </c>
      <c r="G6277" s="43">
        <v>8</v>
      </c>
      <c r="H6277" s="193">
        <v>0.2</v>
      </c>
    </row>
    <row r="6278" spans="1:8" x14ac:dyDescent="0.25">
      <c r="A6278" s="25" t="str">
        <f t="shared" si="100"/>
        <v>Reg2005Adrenal gland - C74FemaleAllEth</v>
      </c>
      <c r="B6278" s="42" t="s">
        <v>2</v>
      </c>
      <c r="C6278" s="43">
        <v>2005</v>
      </c>
      <c r="D6278" s="42" t="s">
        <v>282</v>
      </c>
      <c r="E6278" s="42" t="s">
        <v>4</v>
      </c>
      <c r="F6278" s="42" t="s">
        <v>12</v>
      </c>
      <c r="G6278" s="43">
        <v>6</v>
      </c>
      <c r="H6278" s="193">
        <v>0.3</v>
      </c>
    </row>
    <row r="6279" spans="1:8" x14ac:dyDescent="0.25">
      <c r="A6279" s="25" t="str">
        <f t="shared" si="100"/>
        <v>Reg2005Adrenal gland - C74FemaleMāori</v>
      </c>
      <c r="B6279" s="42" t="s">
        <v>2</v>
      </c>
      <c r="C6279" s="43">
        <v>2005</v>
      </c>
      <c r="D6279" s="42" t="s">
        <v>282</v>
      </c>
      <c r="E6279" s="42" t="s">
        <v>4</v>
      </c>
      <c r="F6279" s="42" t="s">
        <v>10</v>
      </c>
      <c r="G6279" s="43">
        <v>0</v>
      </c>
      <c r="H6279" s="193">
        <v>0</v>
      </c>
    </row>
    <row r="6280" spans="1:8" x14ac:dyDescent="0.25">
      <c r="A6280" s="25" t="str">
        <f t="shared" si="100"/>
        <v>Reg2005Adrenal gland - C74FemaleNon-Māori</v>
      </c>
      <c r="B6280" s="42" t="s">
        <v>2</v>
      </c>
      <c r="C6280" s="43">
        <v>2005</v>
      </c>
      <c r="D6280" s="42" t="s">
        <v>282</v>
      </c>
      <c r="E6280" s="42" t="s">
        <v>4</v>
      </c>
      <c r="F6280" s="42" t="s">
        <v>11</v>
      </c>
      <c r="G6280" s="43">
        <v>6</v>
      </c>
      <c r="H6280" s="193">
        <v>0.3</v>
      </c>
    </row>
    <row r="6281" spans="1:8" x14ac:dyDescent="0.25">
      <c r="A6281" s="25" t="str">
        <f t="shared" si="100"/>
        <v>Reg2005Adrenal gland - C74MaleAllEth</v>
      </c>
      <c r="B6281" s="42" t="s">
        <v>2</v>
      </c>
      <c r="C6281" s="43">
        <v>2005</v>
      </c>
      <c r="D6281" s="42" t="s">
        <v>282</v>
      </c>
      <c r="E6281" s="42" t="s">
        <v>5</v>
      </c>
      <c r="F6281" s="42" t="s">
        <v>12</v>
      </c>
      <c r="G6281" s="43">
        <v>2</v>
      </c>
      <c r="H6281" s="193">
        <v>0.1</v>
      </c>
    </row>
    <row r="6282" spans="1:8" x14ac:dyDescent="0.25">
      <c r="A6282" s="25" t="str">
        <f t="shared" si="100"/>
        <v>Reg2005Adrenal gland - C74MaleMāori</v>
      </c>
      <c r="B6282" s="42" t="s">
        <v>2</v>
      </c>
      <c r="C6282" s="43">
        <v>2005</v>
      </c>
      <c r="D6282" s="42" t="s">
        <v>282</v>
      </c>
      <c r="E6282" s="42" t="s">
        <v>5</v>
      </c>
      <c r="F6282" s="42" t="s">
        <v>10</v>
      </c>
      <c r="G6282" s="43">
        <v>0</v>
      </c>
      <c r="H6282" s="193">
        <v>0</v>
      </c>
    </row>
    <row r="6283" spans="1:8" x14ac:dyDescent="0.25">
      <c r="A6283" s="25" t="str">
        <f t="shared" si="100"/>
        <v>Reg2005Adrenal gland - C74MaleNon-Māori</v>
      </c>
      <c r="B6283" s="42" t="s">
        <v>2</v>
      </c>
      <c r="C6283" s="43">
        <v>2005</v>
      </c>
      <c r="D6283" s="42" t="s">
        <v>282</v>
      </c>
      <c r="E6283" s="42" t="s">
        <v>5</v>
      </c>
      <c r="F6283" s="42" t="s">
        <v>11</v>
      </c>
      <c r="G6283" s="43">
        <v>2</v>
      </c>
      <c r="H6283" s="193">
        <v>0.1</v>
      </c>
    </row>
    <row r="6284" spans="1:8" x14ac:dyDescent="0.25">
      <c r="A6284" s="25" t="str">
        <f t="shared" si="100"/>
        <v>Reg2005Other endocrine glands - C75AllSexAllEth</v>
      </c>
      <c r="B6284" s="42" t="s">
        <v>2</v>
      </c>
      <c r="C6284" s="43">
        <v>2005</v>
      </c>
      <c r="D6284" s="42" t="s">
        <v>283</v>
      </c>
      <c r="E6284" s="42" t="s">
        <v>3</v>
      </c>
      <c r="F6284" s="42" t="s">
        <v>12</v>
      </c>
      <c r="G6284" s="43">
        <v>12</v>
      </c>
      <c r="H6284" s="193">
        <v>0.3</v>
      </c>
    </row>
    <row r="6285" spans="1:8" x14ac:dyDescent="0.25">
      <c r="A6285" s="25" t="str">
        <f t="shared" si="100"/>
        <v>Reg2005Other endocrine glands - C75AllSexMāori</v>
      </c>
      <c r="B6285" s="42" t="s">
        <v>2</v>
      </c>
      <c r="C6285" s="43">
        <v>2005</v>
      </c>
      <c r="D6285" s="42" t="s">
        <v>283</v>
      </c>
      <c r="E6285" s="42" t="s">
        <v>3</v>
      </c>
      <c r="F6285" s="42" t="s">
        <v>10</v>
      </c>
      <c r="G6285" s="43">
        <v>3</v>
      </c>
      <c r="H6285" s="193">
        <v>0.4</v>
      </c>
    </row>
    <row r="6286" spans="1:8" x14ac:dyDescent="0.25">
      <c r="A6286" s="25" t="str">
        <f t="shared" si="100"/>
        <v>Reg2005Other endocrine glands - C75AllSexNon-Māori</v>
      </c>
      <c r="B6286" s="42" t="s">
        <v>2</v>
      </c>
      <c r="C6286" s="43">
        <v>2005</v>
      </c>
      <c r="D6286" s="42" t="s">
        <v>283</v>
      </c>
      <c r="E6286" s="42" t="s">
        <v>3</v>
      </c>
      <c r="F6286" s="42" t="s">
        <v>11</v>
      </c>
      <c r="G6286" s="43">
        <v>9</v>
      </c>
      <c r="H6286" s="193">
        <v>0.3</v>
      </c>
    </row>
    <row r="6287" spans="1:8" x14ac:dyDescent="0.25">
      <c r="A6287" s="25" t="str">
        <f t="shared" si="100"/>
        <v>Reg2005Other endocrine glands - C75FemaleAllEth</v>
      </c>
      <c r="B6287" s="42" t="s">
        <v>2</v>
      </c>
      <c r="C6287" s="43">
        <v>2005</v>
      </c>
      <c r="D6287" s="42" t="s">
        <v>283</v>
      </c>
      <c r="E6287" s="42" t="s">
        <v>4</v>
      </c>
      <c r="F6287" s="42" t="s">
        <v>12</v>
      </c>
      <c r="G6287" s="43">
        <v>5</v>
      </c>
      <c r="H6287" s="193">
        <v>0.2</v>
      </c>
    </row>
    <row r="6288" spans="1:8" x14ac:dyDescent="0.25">
      <c r="A6288" s="25" t="str">
        <f t="shared" si="100"/>
        <v>Reg2005Other endocrine glands - C75FemaleMāori</v>
      </c>
      <c r="B6288" s="42" t="s">
        <v>2</v>
      </c>
      <c r="C6288" s="43">
        <v>2005</v>
      </c>
      <c r="D6288" s="42" t="s">
        <v>283</v>
      </c>
      <c r="E6288" s="42" t="s">
        <v>4</v>
      </c>
      <c r="F6288" s="42" t="s">
        <v>10</v>
      </c>
      <c r="G6288" s="43">
        <v>1</v>
      </c>
      <c r="H6288" s="193">
        <v>0.3</v>
      </c>
    </row>
    <row r="6289" spans="1:8" x14ac:dyDescent="0.25">
      <c r="A6289" s="25" t="str">
        <f t="shared" si="100"/>
        <v>Reg2005Other endocrine glands - C75FemaleNon-Māori</v>
      </c>
      <c r="B6289" s="42" t="s">
        <v>2</v>
      </c>
      <c r="C6289" s="43">
        <v>2005</v>
      </c>
      <c r="D6289" s="42" t="s">
        <v>283</v>
      </c>
      <c r="E6289" s="42" t="s">
        <v>4</v>
      </c>
      <c r="F6289" s="42" t="s">
        <v>11</v>
      </c>
      <c r="G6289" s="43">
        <v>4</v>
      </c>
      <c r="H6289" s="193">
        <v>0.2</v>
      </c>
    </row>
    <row r="6290" spans="1:8" x14ac:dyDescent="0.25">
      <c r="A6290" s="25" t="str">
        <f t="shared" si="100"/>
        <v>Reg2005Other endocrine glands - C75MaleAllEth</v>
      </c>
      <c r="B6290" s="42" t="s">
        <v>2</v>
      </c>
      <c r="C6290" s="43">
        <v>2005</v>
      </c>
      <c r="D6290" s="42" t="s">
        <v>283</v>
      </c>
      <c r="E6290" s="42" t="s">
        <v>5</v>
      </c>
      <c r="F6290" s="42" t="s">
        <v>12</v>
      </c>
      <c r="G6290" s="43">
        <v>7</v>
      </c>
      <c r="H6290" s="193">
        <v>0.4</v>
      </c>
    </row>
    <row r="6291" spans="1:8" x14ac:dyDescent="0.25">
      <c r="A6291" s="25" t="str">
        <f t="shared" si="100"/>
        <v>Reg2005Other endocrine glands - C75MaleMāori</v>
      </c>
      <c r="B6291" s="42" t="s">
        <v>2</v>
      </c>
      <c r="C6291" s="43">
        <v>2005</v>
      </c>
      <c r="D6291" s="42" t="s">
        <v>283</v>
      </c>
      <c r="E6291" s="42" t="s">
        <v>5</v>
      </c>
      <c r="F6291" s="42" t="s">
        <v>10</v>
      </c>
      <c r="G6291" s="43">
        <v>2</v>
      </c>
      <c r="H6291" s="193">
        <v>0.5</v>
      </c>
    </row>
    <row r="6292" spans="1:8" x14ac:dyDescent="0.25">
      <c r="A6292" s="25" t="str">
        <f t="shared" si="100"/>
        <v>Reg2005Other endocrine glands - C75MaleNon-Māori</v>
      </c>
      <c r="B6292" s="42" t="s">
        <v>2</v>
      </c>
      <c r="C6292" s="43">
        <v>2005</v>
      </c>
      <c r="D6292" s="42" t="s">
        <v>283</v>
      </c>
      <c r="E6292" s="42" t="s">
        <v>5</v>
      </c>
      <c r="F6292" s="42" t="s">
        <v>11</v>
      </c>
      <c r="G6292" s="43">
        <v>5</v>
      </c>
      <c r="H6292" s="193">
        <v>0.3</v>
      </c>
    </row>
    <row r="6293" spans="1:8" x14ac:dyDescent="0.25">
      <c r="A6293" s="25" t="str">
        <f t="shared" si="100"/>
        <v>Reg2005Ill-defined, secondary and unspecified sites - C76-C80AllSexAllEth</v>
      </c>
      <c r="B6293" s="42" t="s">
        <v>2</v>
      </c>
      <c r="C6293" s="43">
        <v>2005</v>
      </c>
      <c r="D6293" s="42" t="s">
        <v>284</v>
      </c>
      <c r="E6293" s="42" t="s">
        <v>3</v>
      </c>
      <c r="F6293" s="42" t="s">
        <v>12</v>
      </c>
      <c r="G6293" s="43">
        <v>443</v>
      </c>
      <c r="H6293" s="193">
        <v>7.3</v>
      </c>
    </row>
    <row r="6294" spans="1:8" x14ac:dyDescent="0.25">
      <c r="A6294" s="25" t="str">
        <f t="shared" si="100"/>
        <v>Reg2005Ill-defined, secondary and unspecified sites - C76-C80AllSexMāori</v>
      </c>
      <c r="B6294" s="42" t="s">
        <v>2</v>
      </c>
      <c r="C6294" s="43">
        <v>2005</v>
      </c>
      <c r="D6294" s="42" t="s">
        <v>284</v>
      </c>
      <c r="E6294" s="42" t="s">
        <v>3</v>
      </c>
      <c r="F6294" s="42" t="s">
        <v>10</v>
      </c>
      <c r="G6294" s="43">
        <v>42</v>
      </c>
      <c r="H6294" s="193">
        <v>12.6</v>
      </c>
    </row>
    <row r="6295" spans="1:8" x14ac:dyDescent="0.25">
      <c r="A6295" s="25" t="str">
        <f t="shared" si="100"/>
        <v>Reg2005Ill-defined, secondary and unspecified sites - C76-C80AllSexNon-Māori</v>
      </c>
      <c r="B6295" s="42" t="s">
        <v>2</v>
      </c>
      <c r="C6295" s="43">
        <v>2005</v>
      </c>
      <c r="D6295" s="42" t="s">
        <v>284</v>
      </c>
      <c r="E6295" s="42" t="s">
        <v>3</v>
      </c>
      <c r="F6295" s="42" t="s">
        <v>11</v>
      </c>
      <c r="G6295" s="43">
        <v>401</v>
      </c>
      <c r="H6295" s="193">
        <v>6.9</v>
      </c>
    </row>
    <row r="6296" spans="1:8" x14ac:dyDescent="0.25">
      <c r="A6296" s="25" t="str">
        <f t="shared" si="100"/>
        <v>Reg2005Ill-defined, secondary and unspecified sites - C76-C80FemaleAllEth</v>
      </c>
      <c r="B6296" s="42" t="s">
        <v>2</v>
      </c>
      <c r="C6296" s="43">
        <v>2005</v>
      </c>
      <c r="D6296" s="42" t="s">
        <v>284</v>
      </c>
      <c r="E6296" s="42" t="s">
        <v>4</v>
      </c>
      <c r="F6296" s="42" t="s">
        <v>12</v>
      </c>
      <c r="G6296" s="43">
        <v>223</v>
      </c>
      <c r="H6296" s="193">
        <v>6.6</v>
      </c>
    </row>
    <row r="6297" spans="1:8" x14ac:dyDescent="0.25">
      <c r="A6297" s="25" t="str">
        <f t="shared" si="100"/>
        <v>Reg2005Ill-defined, secondary and unspecified sites - C76-C80FemaleMāori</v>
      </c>
      <c r="B6297" s="42" t="s">
        <v>2</v>
      </c>
      <c r="C6297" s="43">
        <v>2005</v>
      </c>
      <c r="D6297" s="42" t="s">
        <v>284</v>
      </c>
      <c r="E6297" s="42" t="s">
        <v>4</v>
      </c>
      <c r="F6297" s="42" t="s">
        <v>10</v>
      </c>
      <c r="G6297" s="43">
        <v>18</v>
      </c>
      <c r="H6297" s="193">
        <v>9.1999999999999993</v>
      </c>
    </row>
    <row r="6298" spans="1:8" x14ac:dyDescent="0.25">
      <c r="A6298" s="25" t="str">
        <f t="shared" si="100"/>
        <v>Reg2005Ill-defined, secondary and unspecified sites - C76-C80FemaleNon-Māori</v>
      </c>
      <c r="B6298" s="42" t="s">
        <v>2</v>
      </c>
      <c r="C6298" s="43">
        <v>2005</v>
      </c>
      <c r="D6298" s="42" t="s">
        <v>284</v>
      </c>
      <c r="E6298" s="42" t="s">
        <v>4</v>
      </c>
      <c r="F6298" s="42" t="s">
        <v>11</v>
      </c>
      <c r="G6298" s="43">
        <v>205</v>
      </c>
      <c r="H6298" s="193">
        <v>6.4</v>
      </c>
    </row>
    <row r="6299" spans="1:8" x14ac:dyDescent="0.25">
      <c r="A6299" s="25" t="str">
        <f t="shared" si="100"/>
        <v>Reg2005Ill-defined, secondary and unspecified sites - C76-C80MaleAllEth</v>
      </c>
      <c r="B6299" s="42" t="s">
        <v>2</v>
      </c>
      <c r="C6299" s="43">
        <v>2005</v>
      </c>
      <c r="D6299" s="42" t="s">
        <v>284</v>
      </c>
      <c r="E6299" s="42" t="s">
        <v>5</v>
      </c>
      <c r="F6299" s="42" t="s">
        <v>12</v>
      </c>
      <c r="G6299" s="43">
        <v>220</v>
      </c>
      <c r="H6299" s="193">
        <v>8.3000000000000007</v>
      </c>
    </row>
    <row r="6300" spans="1:8" x14ac:dyDescent="0.25">
      <c r="A6300" s="25" t="str">
        <f t="shared" si="100"/>
        <v>Reg2005Ill-defined, secondary and unspecified sites - C76-C80MaleMāori</v>
      </c>
      <c r="B6300" s="42" t="s">
        <v>2</v>
      </c>
      <c r="C6300" s="43">
        <v>2005</v>
      </c>
      <c r="D6300" s="42" t="s">
        <v>284</v>
      </c>
      <c r="E6300" s="42" t="s">
        <v>5</v>
      </c>
      <c r="F6300" s="42" t="s">
        <v>10</v>
      </c>
      <c r="G6300" s="43">
        <v>24</v>
      </c>
      <c r="H6300" s="193">
        <v>17.8</v>
      </c>
    </row>
    <row r="6301" spans="1:8" x14ac:dyDescent="0.25">
      <c r="A6301" s="25" t="str">
        <f t="shared" si="100"/>
        <v>Reg2005Ill-defined, secondary and unspecified sites - C76-C80MaleNon-Māori</v>
      </c>
      <c r="B6301" s="42" t="s">
        <v>2</v>
      </c>
      <c r="C6301" s="43">
        <v>2005</v>
      </c>
      <c r="D6301" s="42" t="s">
        <v>284</v>
      </c>
      <c r="E6301" s="42" t="s">
        <v>5</v>
      </c>
      <c r="F6301" s="42" t="s">
        <v>11</v>
      </c>
      <c r="G6301" s="43">
        <v>196</v>
      </c>
      <c r="H6301" s="193">
        <v>7.8</v>
      </c>
    </row>
    <row r="6302" spans="1:8" x14ac:dyDescent="0.25">
      <c r="A6302" s="25" t="str">
        <f t="shared" si="100"/>
        <v>Reg2005Other and ill-defined sites - C76AllSexAllEth</v>
      </c>
      <c r="B6302" s="42" t="s">
        <v>2</v>
      </c>
      <c r="C6302" s="43">
        <v>2005</v>
      </c>
      <c r="D6302" s="42" t="s">
        <v>285</v>
      </c>
      <c r="E6302" s="42" t="s">
        <v>3</v>
      </c>
      <c r="F6302" s="42" t="s">
        <v>12</v>
      </c>
      <c r="G6302" s="43">
        <v>18</v>
      </c>
      <c r="H6302" s="193">
        <v>0.4</v>
      </c>
    </row>
    <row r="6303" spans="1:8" x14ac:dyDescent="0.25">
      <c r="A6303" s="25" t="str">
        <f t="shared" si="100"/>
        <v>Reg2005Other and ill-defined sites - C76AllSexMāori</v>
      </c>
      <c r="B6303" s="42" t="s">
        <v>2</v>
      </c>
      <c r="C6303" s="43">
        <v>2005</v>
      </c>
      <c r="D6303" s="42" t="s">
        <v>285</v>
      </c>
      <c r="E6303" s="42" t="s">
        <v>3</v>
      </c>
      <c r="F6303" s="42" t="s">
        <v>10</v>
      </c>
      <c r="G6303" s="43">
        <v>2</v>
      </c>
      <c r="H6303" s="193">
        <v>0.3</v>
      </c>
    </row>
    <row r="6304" spans="1:8" x14ac:dyDescent="0.25">
      <c r="A6304" s="25" t="str">
        <f t="shared" si="100"/>
        <v>Reg2005Other and ill-defined sites - C76AllSexNon-Māori</v>
      </c>
      <c r="B6304" s="42" t="s">
        <v>2</v>
      </c>
      <c r="C6304" s="43">
        <v>2005</v>
      </c>
      <c r="D6304" s="42" t="s">
        <v>285</v>
      </c>
      <c r="E6304" s="42" t="s">
        <v>3</v>
      </c>
      <c r="F6304" s="42" t="s">
        <v>11</v>
      </c>
      <c r="G6304" s="43">
        <v>16</v>
      </c>
      <c r="H6304" s="193">
        <v>0.4</v>
      </c>
    </row>
    <row r="6305" spans="1:8" x14ac:dyDescent="0.25">
      <c r="A6305" s="25" t="str">
        <f t="shared" si="100"/>
        <v>Reg2005Other and ill-defined sites - C76FemaleAllEth</v>
      </c>
      <c r="B6305" s="42" t="s">
        <v>2</v>
      </c>
      <c r="C6305" s="43">
        <v>2005</v>
      </c>
      <c r="D6305" s="42" t="s">
        <v>285</v>
      </c>
      <c r="E6305" s="42" t="s">
        <v>4</v>
      </c>
      <c r="F6305" s="42" t="s">
        <v>12</v>
      </c>
      <c r="G6305" s="43">
        <v>9</v>
      </c>
      <c r="H6305" s="193">
        <v>0.4</v>
      </c>
    </row>
    <row r="6306" spans="1:8" x14ac:dyDescent="0.25">
      <c r="A6306" s="25" t="str">
        <f t="shared" si="100"/>
        <v>Reg2005Other and ill-defined sites - C76FemaleMāori</v>
      </c>
      <c r="B6306" s="42" t="s">
        <v>2</v>
      </c>
      <c r="C6306" s="43">
        <v>2005</v>
      </c>
      <c r="D6306" s="42" t="s">
        <v>285</v>
      </c>
      <c r="E6306" s="42" t="s">
        <v>4</v>
      </c>
      <c r="F6306" s="42" t="s">
        <v>10</v>
      </c>
      <c r="G6306" s="43">
        <v>0</v>
      </c>
      <c r="H6306" s="193">
        <v>0</v>
      </c>
    </row>
    <row r="6307" spans="1:8" x14ac:dyDescent="0.25">
      <c r="A6307" s="25" t="str">
        <f t="shared" si="100"/>
        <v>Reg2005Other and ill-defined sites - C76FemaleNon-Māori</v>
      </c>
      <c r="B6307" s="42" t="s">
        <v>2</v>
      </c>
      <c r="C6307" s="43">
        <v>2005</v>
      </c>
      <c r="D6307" s="42" t="s">
        <v>285</v>
      </c>
      <c r="E6307" s="42" t="s">
        <v>4</v>
      </c>
      <c r="F6307" s="42" t="s">
        <v>11</v>
      </c>
      <c r="G6307" s="43">
        <v>9</v>
      </c>
      <c r="H6307" s="193">
        <v>0.4</v>
      </c>
    </row>
    <row r="6308" spans="1:8" x14ac:dyDescent="0.25">
      <c r="A6308" s="25" t="str">
        <f t="shared" si="100"/>
        <v>Reg2005Other and ill-defined sites - C76MaleAllEth</v>
      </c>
      <c r="B6308" s="42" t="s">
        <v>2</v>
      </c>
      <c r="C6308" s="43">
        <v>2005</v>
      </c>
      <c r="D6308" s="42" t="s">
        <v>285</v>
      </c>
      <c r="E6308" s="42" t="s">
        <v>5</v>
      </c>
      <c r="F6308" s="42" t="s">
        <v>12</v>
      </c>
      <c r="G6308" s="43">
        <v>9</v>
      </c>
      <c r="H6308" s="193">
        <v>0.4</v>
      </c>
    </row>
    <row r="6309" spans="1:8" x14ac:dyDescent="0.25">
      <c r="A6309" s="25" t="str">
        <f t="shared" si="100"/>
        <v>Reg2005Other and ill-defined sites - C76MaleMāori</v>
      </c>
      <c r="B6309" s="42" t="s">
        <v>2</v>
      </c>
      <c r="C6309" s="43">
        <v>2005</v>
      </c>
      <c r="D6309" s="42" t="s">
        <v>285</v>
      </c>
      <c r="E6309" s="42" t="s">
        <v>5</v>
      </c>
      <c r="F6309" s="42" t="s">
        <v>10</v>
      </c>
      <c r="G6309" s="43">
        <v>2</v>
      </c>
      <c r="H6309" s="193">
        <v>0.6</v>
      </c>
    </row>
    <row r="6310" spans="1:8" x14ac:dyDescent="0.25">
      <c r="A6310" s="25" t="str">
        <f t="shared" si="100"/>
        <v>Reg2005Other and ill-defined sites - C76MaleNon-Māori</v>
      </c>
      <c r="B6310" s="42" t="s">
        <v>2</v>
      </c>
      <c r="C6310" s="43">
        <v>2005</v>
      </c>
      <c r="D6310" s="42" t="s">
        <v>285</v>
      </c>
      <c r="E6310" s="42" t="s">
        <v>5</v>
      </c>
      <c r="F6310" s="42" t="s">
        <v>11</v>
      </c>
      <c r="G6310" s="43">
        <v>7</v>
      </c>
      <c r="H6310" s="193">
        <v>0.4</v>
      </c>
    </row>
    <row r="6311" spans="1:8" x14ac:dyDescent="0.25">
      <c r="A6311" s="25" t="str">
        <f t="shared" ref="A6311:A6374" si="101">B6311&amp;C6311&amp;D6311&amp;E6311&amp;F6311</f>
        <v>Reg2005Lymphoid, haematopoietic and related tissue - C81-C96, D45-D47AllSexAllEth</v>
      </c>
      <c r="B6311" s="42" t="s">
        <v>2</v>
      </c>
      <c r="C6311" s="43">
        <v>2005</v>
      </c>
      <c r="D6311" s="42" t="s">
        <v>288</v>
      </c>
      <c r="E6311" s="42" t="s">
        <v>3</v>
      </c>
      <c r="F6311" s="42" t="s">
        <v>12</v>
      </c>
      <c r="G6311" s="43">
        <v>2275</v>
      </c>
      <c r="H6311" s="193">
        <v>41</v>
      </c>
    </row>
    <row r="6312" spans="1:8" x14ac:dyDescent="0.25">
      <c r="A6312" s="25" t="str">
        <f t="shared" si="101"/>
        <v>Reg2005Lymphoid, haematopoietic and related tissue - C81-C96, D45-D47AllSexMāori</v>
      </c>
      <c r="B6312" s="42" t="s">
        <v>2</v>
      </c>
      <c r="C6312" s="43">
        <v>2005</v>
      </c>
      <c r="D6312" s="42" t="s">
        <v>288</v>
      </c>
      <c r="E6312" s="42" t="s">
        <v>3</v>
      </c>
      <c r="F6312" s="42" t="s">
        <v>10</v>
      </c>
      <c r="G6312" s="43">
        <v>205</v>
      </c>
      <c r="H6312" s="193">
        <v>53.1</v>
      </c>
    </row>
    <row r="6313" spans="1:8" x14ac:dyDescent="0.25">
      <c r="A6313" s="25" t="str">
        <f t="shared" si="101"/>
        <v>Reg2005Lymphoid, haematopoietic and related tissue - C81-C96, D45-D47AllSexNon-Māori</v>
      </c>
      <c r="B6313" s="42" t="s">
        <v>2</v>
      </c>
      <c r="C6313" s="43">
        <v>2005</v>
      </c>
      <c r="D6313" s="42" t="s">
        <v>288</v>
      </c>
      <c r="E6313" s="42" t="s">
        <v>3</v>
      </c>
      <c r="F6313" s="42" t="s">
        <v>11</v>
      </c>
      <c r="G6313" s="43">
        <v>2070</v>
      </c>
      <c r="H6313" s="193">
        <v>40.1</v>
      </c>
    </row>
    <row r="6314" spans="1:8" x14ac:dyDescent="0.25">
      <c r="A6314" s="25" t="str">
        <f t="shared" si="101"/>
        <v>Reg2005Lymphoid, haematopoietic and related tissue - C81-C96, D45-D47FemaleAllEth</v>
      </c>
      <c r="B6314" s="42" t="s">
        <v>2</v>
      </c>
      <c r="C6314" s="43">
        <v>2005</v>
      </c>
      <c r="D6314" s="42" t="s">
        <v>288</v>
      </c>
      <c r="E6314" s="42" t="s">
        <v>4</v>
      </c>
      <c r="F6314" s="42" t="s">
        <v>12</v>
      </c>
      <c r="G6314" s="43">
        <v>998</v>
      </c>
      <c r="H6314" s="193">
        <v>33</v>
      </c>
    </row>
    <row r="6315" spans="1:8" x14ac:dyDescent="0.25">
      <c r="A6315" s="25" t="str">
        <f t="shared" si="101"/>
        <v>Reg2005Lymphoid, haematopoietic and related tissue - C81-C96, D45-D47FemaleMāori</v>
      </c>
      <c r="B6315" s="42" t="s">
        <v>2</v>
      </c>
      <c r="C6315" s="43">
        <v>2005</v>
      </c>
      <c r="D6315" s="42" t="s">
        <v>288</v>
      </c>
      <c r="E6315" s="42" t="s">
        <v>4</v>
      </c>
      <c r="F6315" s="42" t="s">
        <v>10</v>
      </c>
      <c r="G6315" s="43">
        <v>103</v>
      </c>
      <c r="H6315" s="193">
        <v>49.8</v>
      </c>
    </row>
    <row r="6316" spans="1:8" x14ac:dyDescent="0.25">
      <c r="A6316" s="25" t="str">
        <f t="shared" si="101"/>
        <v>Reg2005Lymphoid, haematopoietic and related tissue - C81-C96, D45-D47FemaleNon-Māori</v>
      </c>
      <c r="B6316" s="42" t="s">
        <v>2</v>
      </c>
      <c r="C6316" s="43">
        <v>2005</v>
      </c>
      <c r="D6316" s="42" t="s">
        <v>288</v>
      </c>
      <c r="E6316" s="42" t="s">
        <v>4</v>
      </c>
      <c r="F6316" s="42" t="s">
        <v>11</v>
      </c>
      <c r="G6316" s="43">
        <v>895</v>
      </c>
      <c r="H6316" s="193">
        <v>31.6</v>
      </c>
    </row>
    <row r="6317" spans="1:8" x14ac:dyDescent="0.25">
      <c r="A6317" s="25" t="str">
        <f t="shared" si="101"/>
        <v>Reg2005Lymphoid, haematopoietic and related tissue - C81-C96, D45-D47MaleAllEth</v>
      </c>
      <c r="B6317" s="42" t="s">
        <v>2</v>
      </c>
      <c r="C6317" s="43">
        <v>2005</v>
      </c>
      <c r="D6317" s="42" t="s">
        <v>288</v>
      </c>
      <c r="E6317" s="42" t="s">
        <v>5</v>
      </c>
      <c r="F6317" s="42" t="s">
        <v>12</v>
      </c>
      <c r="G6317" s="43">
        <v>1277</v>
      </c>
      <c r="H6317" s="193">
        <v>50.5</v>
      </c>
    </row>
    <row r="6318" spans="1:8" x14ac:dyDescent="0.25">
      <c r="A6318" s="25" t="str">
        <f t="shared" si="101"/>
        <v>Reg2005Lymphoid, haematopoietic and related tissue - C81-C96, D45-D47MaleMāori</v>
      </c>
      <c r="B6318" s="42" t="s">
        <v>2</v>
      </c>
      <c r="C6318" s="43">
        <v>2005</v>
      </c>
      <c r="D6318" s="42" t="s">
        <v>288</v>
      </c>
      <c r="E6318" s="42" t="s">
        <v>5</v>
      </c>
      <c r="F6318" s="42" t="s">
        <v>10</v>
      </c>
      <c r="G6318" s="43">
        <v>102</v>
      </c>
      <c r="H6318" s="193">
        <v>56.9</v>
      </c>
    </row>
    <row r="6319" spans="1:8" x14ac:dyDescent="0.25">
      <c r="A6319" s="25" t="str">
        <f t="shared" si="101"/>
        <v>Reg2005Lymphoid, haematopoietic and related tissue - C81-C96, D45-D47MaleNon-Māori</v>
      </c>
      <c r="B6319" s="42" t="s">
        <v>2</v>
      </c>
      <c r="C6319" s="43">
        <v>2005</v>
      </c>
      <c r="D6319" s="42" t="s">
        <v>288</v>
      </c>
      <c r="E6319" s="42" t="s">
        <v>5</v>
      </c>
      <c r="F6319" s="42" t="s">
        <v>11</v>
      </c>
      <c r="G6319" s="43">
        <v>1175</v>
      </c>
      <c r="H6319" s="193">
        <v>50.2</v>
      </c>
    </row>
    <row r="6320" spans="1:8" x14ac:dyDescent="0.25">
      <c r="A6320" s="25" t="str">
        <f t="shared" si="101"/>
        <v>Reg2005Unknown primary - C77-C79AllSexAllEth</v>
      </c>
      <c r="B6320" s="42" t="s">
        <v>2</v>
      </c>
      <c r="C6320" s="43">
        <v>2005</v>
      </c>
      <c r="D6320" s="42" t="s">
        <v>286</v>
      </c>
      <c r="E6320" s="42" t="s">
        <v>3</v>
      </c>
      <c r="F6320" s="42" t="s">
        <v>12</v>
      </c>
      <c r="G6320" s="43">
        <v>399</v>
      </c>
      <c r="H6320" s="193">
        <v>6.5</v>
      </c>
    </row>
    <row r="6321" spans="1:8" x14ac:dyDescent="0.25">
      <c r="A6321" s="25" t="str">
        <f t="shared" si="101"/>
        <v>Reg2005Unknown primary - C77-C79AllSexMāori</v>
      </c>
      <c r="B6321" s="42" t="s">
        <v>2</v>
      </c>
      <c r="C6321" s="43">
        <v>2005</v>
      </c>
      <c r="D6321" s="42" t="s">
        <v>286</v>
      </c>
      <c r="E6321" s="42" t="s">
        <v>3</v>
      </c>
      <c r="F6321" s="42" t="s">
        <v>10</v>
      </c>
      <c r="G6321" s="43">
        <v>35</v>
      </c>
      <c r="H6321" s="193">
        <v>10.5</v>
      </c>
    </row>
    <row r="6322" spans="1:8" x14ac:dyDescent="0.25">
      <c r="A6322" s="25" t="str">
        <f t="shared" si="101"/>
        <v>Reg2005Unknown primary - C77-C79AllSexNon-Māori</v>
      </c>
      <c r="B6322" s="42" t="s">
        <v>2</v>
      </c>
      <c r="C6322" s="43">
        <v>2005</v>
      </c>
      <c r="D6322" s="42" t="s">
        <v>286</v>
      </c>
      <c r="E6322" s="42" t="s">
        <v>3</v>
      </c>
      <c r="F6322" s="42" t="s">
        <v>11</v>
      </c>
      <c r="G6322" s="43">
        <v>364</v>
      </c>
      <c r="H6322" s="193">
        <v>6.2</v>
      </c>
    </row>
    <row r="6323" spans="1:8" x14ac:dyDescent="0.25">
      <c r="A6323" s="25" t="str">
        <f t="shared" si="101"/>
        <v>Reg2005Unknown primary - C77-C79FemaleAllEth</v>
      </c>
      <c r="B6323" s="42" t="s">
        <v>2</v>
      </c>
      <c r="C6323" s="43">
        <v>2005</v>
      </c>
      <c r="D6323" s="42" t="s">
        <v>286</v>
      </c>
      <c r="E6323" s="42" t="s">
        <v>4</v>
      </c>
      <c r="F6323" s="42" t="s">
        <v>12</v>
      </c>
      <c r="G6323" s="43">
        <v>196</v>
      </c>
      <c r="H6323" s="193">
        <v>5.8</v>
      </c>
    </row>
    <row r="6324" spans="1:8" x14ac:dyDescent="0.25">
      <c r="A6324" s="25" t="str">
        <f t="shared" si="101"/>
        <v>Reg2005Unknown primary - C77-C79FemaleMāori</v>
      </c>
      <c r="B6324" s="42" t="s">
        <v>2</v>
      </c>
      <c r="C6324" s="43">
        <v>2005</v>
      </c>
      <c r="D6324" s="42" t="s">
        <v>286</v>
      </c>
      <c r="E6324" s="42" t="s">
        <v>4</v>
      </c>
      <c r="F6324" s="42" t="s">
        <v>10</v>
      </c>
      <c r="G6324" s="43">
        <v>16</v>
      </c>
      <c r="H6324" s="193">
        <v>8</v>
      </c>
    </row>
    <row r="6325" spans="1:8" x14ac:dyDescent="0.25">
      <c r="A6325" s="25" t="str">
        <f t="shared" si="101"/>
        <v>Reg2005Unknown primary - C77-C79FemaleNon-Māori</v>
      </c>
      <c r="B6325" s="42" t="s">
        <v>2</v>
      </c>
      <c r="C6325" s="43">
        <v>2005</v>
      </c>
      <c r="D6325" s="42" t="s">
        <v>286</v>
      </c>
      <c r="E6325" s="42" t="s">
        <v>4</v>
      </c>
      <c r="F6325" s="42" t="s">
        <v>11</v>
      </c>
      <c r="G6325" s="43">
        <v>180</v>
      </c>
      <c r="H6325" s="193">
        <v>5.5</v>
      </c>
    </row>
    <row r="6326" spans="1:8" x14ac:dyDescent="0.25">
      <c r="A6326" s="25" t="str">
        <f t="shared" si="101"/>
        <v>Reg2005Unknown primary - C77-C79MaleAllEth</v>
      </c>
      <c r="B6326" s="42" t="s">
        <v>2</v>
      </c>
      <c r="C6326" s="43">
        <v>2005</v>
      </c>
      <c r="D6326" s="42" t="s">
        <v>286</v>
      </c>
      <c r="E6326" s="42" t="s">
        <v>5</v>
      </c>
      <c r="F6326" s="42" t="s">
        <v>12</v>
      </c>
      <c r="G6326" s="43">
        <v>203</v>
      </c>
      <c r="H6326" s="193">
        <v>7.6</v>
      </c>
    </row>
    <row r="6327" spans="1:8" x14ac:dyDescent="0.25">
      <c r="A6327" s="25" t="str">
        <f t="shared" si="101"/>
        <v>Reg2005Unknown primary - C77-C79MaleMāori</v>
      </c>
      <c r="B6327" s="42" t="s">
        <v>2</v>
      </c>
      <c r="C6327" s="43">
        <v>2005</v>
      </c>
      <c r="D6327" s="42" t="s">
        <v>286</v>
      </c>
      <c r="E6327" s="42" t="s">
        <v>5</v>
      </c>
      <c r="F6327" s="42" t="s">
        <v>10</v>
      </c>
      <c r="G6327" s="43">
        <v>19</v>
      </c>
      <c r="H6327" s="193">
        <v>14.2</v>
      </c>
    </row>
    <row r="6328" spans="1:8" x14ac:dyDescent="0.25">
      <c r="A6328" s="25" t="str">
        <f t="shared" si="101"/>
        <v>Reg2005Unknown primary - C77-C79MaleNon-Māori</v>
      </c>
      <c r="B6328" s="42" t="s">
        <v>2</v>
      </c>
      <c r="C6328" s="43">
        <v>2005</v>
      </c>
      <c r="D6328" s="42" t="s">
        <v>286</v>
      </c>
      <c r="E6328" s="42" t="s">
        <v>5</v>
      </c>
      <c r="F6328" s="42" t="s">
        <v>11</v>
      </c>
      <c r="G6328" s="43">
        <v>184</v>
      </c>
      <c r="H6328" s="193">
        <v>7.2</v>
      </c>
    </row>
    <row r="6329" spans="1:8" x14ac:dyDescent="0.25">
      <c r="A6329" s="25" t="str">
        <f t="shared" si="101"/>
        <v>Reg2005Unspecified site - C80AllSexAllEth</v>
      </c>
      <c r="B6329" s="42" t="s">
        <v>2</v>
      </c>
      <c r="C6329" s="43">
        <v>2005</v>
      </c>
      <c r="D6329" s="42" t="s">
        <v>287</v>
      </c>
      <c r="E6329" s="42" t="s">
        <v>3</v>
      </c>
      <c r="F6329" s="42" t="s">
        <v>12</v>
      </c>
      <c r="G6329" s="43">
        <v>26</v>
      </c>
      <c r="H6329" s="193">
        <v>0.4</v>
      </c>
    </row>
    <row r="6330" spans="1:8" x14ac:dyDescent="0.25">
      <c r="A6330" s="25" t="str">
        <f t="shared" si="101"/>
        <v>Reg2005Unspecified site - C80AllSexMāori</v>
      </c>
      <c r="B6330" s="42" t="s">
        <v>2</v>
      </c>
      <c r="C6330" s="43">
        <v>2005</v>
      </c>
      <c r="D6330" s="42" t="s">
        <v>287</v>
      </c>
      <c r="E6330" s="42" t="s">
        <v>3</v>
      </c>
      <c r="F6330" s="42" t="s">
        <v>10</v>
      </c>
      <c r="G6330" s="43">
        <v>5</v>
      </c>
      <c r="H6330" s="193">
        <v>1.8</v>
      </c>
    </row>
    <row r="6331" spans="1:8" x14ac:dyDescent="0.25">
      <c r="A6331" s="25" t="str">
        <f t="shared" si="101"/>
        <v>Reg2005Unspecified site - C80AllSexNon-Māori</v>
      </c>
      <c r="B6331" s="42" t="s">
        <v>2</v>
      </c>
      <c r="C6331" s="43">
        <v>2005</v>
      </c>
      <c r="D6331" s="42" t="s">
        <v>287</v>
      </c>
      <c r="E6331" s="42" t="s">
        <v>3</v>
      </c>
      <c r="F6331" s="42" t="s">
        <v>11</v>
      </c>
      <c r="G6331" s="43">
        <v>21</v>
      </c>
      <c r="H6331" s="193">
        <v>0.3</v>
      </c>
    </row>
    <row r="6332" spans="1:8" x14ac:dyDescent="0.25">
      <c r="A6332" s="25" t="str">
        <f t="shared" si="101"/>
        <v>Reg2005Unspecified site - C80FemaleAllEth</v>
      </c>
      <c r="B6332" s="42" t="s">
        <v>2</v>
      </c>
      <c r="C6332" s="43">
        <v>2005</v>
      </c>
      <c r="D6332" s="42" t="s">
        <v>287</v>
      </c>
      <c r="E6332" s="42" t="s">
        <v>4</v>
      </c>
      <c r="F6332" s="42" t="s">
        <v>12</v>
      </c>
      <c r="G6332" s="43">
        <v>18</v>
      </c>
      <c r="H6332" s="193">
        <v>0.4</v>
      </c>
    </row>
    <row r="6333" spans="1:8" x14ac:dyDescent="0.25">
      <c r="A6333" s="25" t="str">
        <f t="shared" si="101"/>
        <v>Reg2005Unspecified site - C80FemaleMāori</v>
      </c>
      <c r="B6333" s="42" t="s">
        <v>2</v>
      </c>
      <c r="C6333" s="43">
        <v>2005</v>
      </c>
      <c r="D6333" s="42" t="s">
        <v>287</v>
      </c>
      <c r="E6333" s="42" t="s">
        <v>4</v>
      </c>
      <c r="F6333" s="42" t="s">
        <v>10</v>
      </c>
      <c r="G6333" s="43">
        <v>2</v>
      </c>
      <c r="H6333" s="193">
        <v>1.1000000000000001</v>
      </c>
    </row>
    <row r="6334" spans="1:8" x14ac:dyDescent="0.25">
      <c r="A6334" s="25" t="str">
        <f t="shared" si="101"/>
        <v>Reg2005Unspecified site - C80FemaleNon-Māori</v>
      </c>
      <c r="B6334" s="42" t="s">
        <v>2</v>
      </c>
      <c r="C6334" s="43">
        <v>2005</v>
      </c>
      <c r="D6334" s="42" t="s">
        <v>287</v>
      </c>
      <c r="E6334" s="42" t="s">
        <v>4</v>
      </c>
      <c r="F6334" s="42" t="s">
        <v>11</v>
      </c>
      <c r="G6334" s="43">
        <v>16</v>
      </c>
      <c r="H6334" s="193">
        <v>0.4</v>
      </c>
    </row>
    <row r="6335" spans="1:8" x14ac:dyDescent="0.25">
      <c r="A6335" s="25" t="str">
        <f t="shared" si="101"/>
        <v>Reg2005Unspecified site - C80MaleAllEth</v>
      </c>
      <c r="B6335" s="42" t="s">
        <v>2</v>
      </c>
      <c r="C6335" s="43">
        <v>2005</v>
      </c>
      <c r="D6335" s="42" t="s">
        <v>287</v>
      </c>
      <c r="E6335" s="42" t="s">
        <v>5</v>
      </c>
      <c r="F6335" s="42" t="s">
        <v>12</v>
      </c>
      <c r="G6335" s="43">
        <v>8</v>
      </c>
      <c r="H6335" s="193">
        <v>0.3</v>
      </c>
    </row>
    <row r="6336" spans="1:8" x14ac:dyDescent="0.25">
      <c r="A6336" s="25" t="str">
        <f t="shared" si="101"/>
        <v>Reg2005Unspecified site - C80MaleMāori</v>
      </c>
      <c r="B6336" s="42" t="s">
        <v>2</v>
      </c>
      <c r="C6336" s="43">
        <v>2005</v>
      </c>
      <c r="D6336" s="42" t="s">
        <v>287</v>
      </c>
      <c r="E6336" s="42" t="s">
        <v>5</v>
      </c>
      <c r="F6336" s="42" t="s">
        <v>10</v>
      </c>
      <c r="G6336" s="43">
        <v>3</v>
      </c>
      <c r="H6336" s="193">
        <v>3</v>
      </c>
    </row>
    <row r="6337" spans="1:8" x14ac:dyDescent="0.25">
      <c r="A6337" s="25" t="str">
        <f t="shared" si="101"/>
        <v>Reg2005Unspecified site - C80MaleNon-Māori</v>
      </c>
      <c r="B6337" s="42" t="s">
        <v>2</v>
      </c>
      <c r="C6337" s="43">
        <v>2005</v>
      </c>
      <c r="D6337" s="42" t="s">
        <v>287</v>
      </c>
      <c r="E6337" s="42" t="s">
        <v>5</v>
      </c>
      <c r="F6337" s="42" t="s">
        <v>11</v>
      </c>
      <c r="G6337" s="43">
        <v>5</v>
      </c>
      <c r="H6337" s="193">
        <v>0.2</v>
      </c>
    </row>
    <row r="6338" spans="1:8" x14ac:dyDescent="0.25">
      <c r="A6338" s="25" t="str">
        <f t="shared" si="101"/>
        <v>Reg2005Non-Hodgkin lymphoma - C82-C86, C96AllSexAllEth</v>
      </c>
      <c r="B6338" s="42" t="s">
        <v>2</v>
      </c>
      <c r="C6338" s="43">
        <v>2005</v>
      </c>
      <c r="D6338" s="42" t="s">
        <v>365</v>
      </c>
      <c r="E6338" s="42" t="s">
        <v>3</v>
      </c>
      <c r="F6338" s="42" t="s">
        <v>12</v>
      </c>
      <c r="G6338" s="43">
        <v>688</v>
      </c>
      <c r="H6338" s="193">
        <v>12.6</v>
      </c>
    </row>
    <row r="6339" spans="1:8" x14ac:dyDescent="0.25">
      <c r="A6339" s="25" t="str">
        <f t="shared" si="101"/>
        <v>Reg2005Non-Hodgkin lymphoma - C82-C86, C96AllSexMāori</v>
      </c>
      <c r="B6339" s="42" t="s">
        <v>2</v>
      </c>
      <c r="C6339" s="43">
        <v>2005</v>
      </c>
      <c r="D6339" s="42" t="s">
        <v>365</v>
      </c>
      <c r="E6339" s="42" t="s">
        <v>3</v>
      </c>
      <c r="F6339" s="42" t="s">
        <v>10</v>
      </c>
      <c r="G6339" s="43">
        <v>39</v>
      </c>
      <c r="H6339" s="193">
        <v>9.5</v>
      </c>
    </row>
    <row r="6340" spans="1:8" x14ac:dyDescent="0.25">
      <c r="A6340" s="25" t="str">
        <f t="shared" si="101"/>
        <v>Reg2005Non-Hodgkin lymphoma - C82-C86, C96AllSexNon-Māori</v>
      </c>
      <c r="B6340" s="42" t="s">
        <v>2</v>
      </c>
      <c r="C6340" s="43">
        <v>2005</v>
      </c>
      <c r="D6340" s="42" t="s">
        <v>365</v>
      </c>
      <c r="E6340" s="42" t="s">
        <v>3</v>
      </c>
      <c r="F6340" s="42" t="s">
        <v>11</v>
      </c>
      <c r="G6340" s="43">
        <v>649</v>
      </c>
      <c r="H6340" s="193">
        <v>12.8</v>
      </c>
    </row>
    <row r="6341" spans="1:8" x14ac:dyDescent="0.25">
      <c r="A6341" s="25" t="str">
        <f t="shared" si="101"/>
        <v>Reg2005Non-Hodgkin lymphoma - C82-C86, C96FemaleAllEth</v>
      </c>
      <c r="B6341" s="42" t="s">
        <v>2</v>
      </c>
      <c r="C6341" s="43">
        <v>2005</v>
      </c>
      <c r="D6341" s="42" t="s">
        <v>365</v>
      </c>
      <c r="E6341" s="42" t="s">
        <v>4</v>
      </c>
      <c r="F6341" s="42" t="s">
        <v>12</v>
      </c>
      <c r="G6341" s="43">
        <v>313</v>
      </c>
      <c r="H6341" s="193">
        <v>10.5</v>
      </c>
    </row>
    <row r="6342" spans="1:8" x14ac:dyDescent="0.25">
      <c r="A6342" s="25" t="str">
        <f t="shared" si="101"/>
        <v>Reg2005Non-Hodgkin lymphoma - C82-C86, C96FemaleMāori</v>
      </c>
      <c r="B6342" s="42" t="s">
        <v>2</v>
      </c>
      <c r="C6342" s="43">
        <v>2005</v>
      </c>
      <c r="D6342" s="42" t="s">
        <v>365</v>
      </c>
      <c r="E6342" s="42" t="s">
        <v>4</v>
      </c>
      <c r="F6342" s="42" t="s">
        <v>10</v>
      </c>
      <c r="G6342" s="43">
        <v>15</v>
      </c>
      <c r="H6342" s="193">
        <v>6.6</v>
      </c>
    </row>
    <row r="6343" spans="1:8" x14ac:dyDescent="0.25">
      <c r="A6343" s="25" t="str">
        <f t="shared" si="101"/>
        <v>Reg2005Non-Hodgkin lymphoma - C82-C86, C96FemaleNon-Māori</v>
      </c>
      <c r="B6343" s="42" t="s">
        <v>2</v>
      </c>
      <c r="C6343" s="43">
        <v>2005</v>
      </c>
      <c r="D6343" s="42" t="s">
        <v>365</v>
      </c>
      <c r="E6343" s="42" t="s">
        <v>4</v>
      </c>
      <c r="F6343" s="42" t="s">
        <v>11</v>
      </c>
      <c r="G6343" s="43">
        <v>298</v>
      </c>
      <c r="H6343" s="193">
        <v>10.8</v>
      </c>
    </row>
    <row r="6344" spans="1:8" x14ac:dyDescent="0.25">
      <c r="A6344" s="25" t="str">
        <f t="shared" si="101"/>
        <v>Reg2005Non-Hodgkin lymphoma - C82-C86, C96MaleAllEth</v>
      </c>
      <c r="B6344" s="42" t="s">
        <v>2</v>
      </c>
      <c r="C6344" s="43">
        <v>2005</v>
      </c>
      <c r="D6344" s="42" t="s">
        <v>365</v>
      </c>
      <c r="E6344" s="42" t="s">
        <v>5</v>
      </c>
      <c r="F6344" s="42" t="s">
        <v>12</v>
      </c>
      <c r="G6344" s="43">
        <v>375</v>
      </c>
      <c r="H6344" s="193">
        <v>15</v>
      </c>
    </row>
    <row r="6345" spans="1:8" x14ac:dyDescent="0.25">
      <c r="A6345" s="25" t="str">
        <f t="shared" si="101"/>
        <v>Reg2005Non-Hodgkin lymphoma - C82-C86, C96MaleMāori</v>
      </c>
      <c r="B6345" s="42" t="s">
        <v>2</v>
      </c>
      <c r="C6345" s="43">
        <v>2005</v>
      </c>
      <c r="D6345" s="42" t="s">
        <v>365</v>
      </c>
      <c r="E6345" s="42" t="s">
        <v>5</v>
      </c>
      <c r="F6345" s="42" t="s">
        <v>10</v>
      </c>
      <c r="G6345" s="43">
        <v>24</v>
      </c>
      <c r="H6345" s="193">
        <v>13.8</v>
      </c>
    </row>
    <row r="6346" spans="1:8" x14ac:dyDescent="0.25">
      <c r="A6346" s="25" t="str">
        <f t="shared" si="101"/>
        <v>Reg2005Non-Hodgkin lymphoma - C82-C86, C96MaleNon-Māori</v>
      </c>
      <c r="B6346" s="42" t="s">
        <v>2</v>
      </c>
      <c r="C6346" s="43">
        <v>2005</v>
      </c>
      <c r="D6346" s="42" t="s">
        <v>365</v>
      </c>
      <c r="E6346" s="42" t="s">
        <v>5</v>
      </c>
      <c r="F6346" s="42" t="s">
        <v>11</v>
      </c>
      <c r="G6346" s="43">
        <v>351</v>
      </c>
      <c r="H6346" s="193">
        <v>15.1</v>
      </c>
    </row>
    <row r="6347" spans="1:8" x14ac:dyDescent="0.25">
      <c r="A6347" s="25" t="str">
        <f t="shared" si="101"/>
        <v>Reg2005Hodgkin lymphoma - C81AllSexAllEth</v>
      </c>
      <c r="B6347" s="42" t="s">
        <v>2</v>
      </c>
      <c r="C6347" s="43">
        <v>2005</v>
      </c>
      <c r="D6347" s="42" t="s">
        <v>289</v>
      </c>
      <c r="E6347" s="42" t="s">
        <v>3</v>
      </c>
      <c r="F6347" s="42" t="s">
        <v>12</v>
      </c>
      <c r="G6347" s="43">
        <v>95</v>
      </c>
      <c r="H6347" s="193">
        <v>2.2000000000000002</v>
      </c>
    </row>
    <row r="6348" spans="1:8" x14ac:dyDescent="0.25">
      <c r="A6348" s="25" t="str">
        <f t="shared" si="101"/>
        <v>Reg2005Hodgkin lymphoma - C81AllSexMāori</v>
      </c>
      <c r="B6348" s="42" t="s">
        <v>2</v>
      </c>
      <c r="C6348" s="43">
        <v>2005</v>
      </c>
      <c r="D6348" s="42" t="s">
        <v>289</v>
      </c>
      <c r="E6348" s="42" t="s">
        <v>3</v>
      </c>
      <c r="F6348" s="42" t="s">
        <v>10</v>
      </c>
      <c r="G6348" s="43">
        <v>12</v>
      </c>
      <c r="H6348" s="193">
        <v>2.4</v>
      </c>
    </row>
    <row r="6349" spans="1:8" x14ac:dyDescent="0.25">
      <c r="A6349" s="25" t="str">
        <f t="shared" si="101"/>
        <v>Reg2005Hodgkin lymphoma - C81AllSexNon-Māori</v>
      </c>
      <c r="B6349" s="42" t="s">
        <v>2</v>
      </c>
      <c r="C6349" s="43">
        <v>2005</v>
      </c>
      <c r="D6349" s="42" t="s">
        <v>289</v>
      </c>
      <c r="E6349" s="42" t="s">
        <v>3</v>
      </c>
      <c r="F6349" s="42" t="s">
        <v>11</v>
      </c>
      <c r="G6349" s="43">
        <v>83</v>
      </c>
      <c r="H6349" s="193">
        <v>2.2000000000000002</v>
      </c>
    </row>
    <row r="6350" spans="1:8" x14ac:dyDescent="0.25">
      <c r="A6350" s="25" t="str">
        <f t="shared" si="101"/>
        <v>Reg2005Hodgkin lymphoma - C81FemaleAllEth</v>
      </c>
      <c r="B6350" s="42" t="s">
        <v>2</v>
      </c>
      <c r="C6350" s="43">
        <v>2005</v>
      </c>
      <c r="D6350" s="42" t="s">
        <v>289</v>
      </c>
      <c r="E6350" s="42" t="s">
        <v>4</v>
      </c>
      <c r="F6350" s="42" t="s">
        <v>12</v>
      </c>
      <c r="G6350" s="43">
        <v>37</v>
      </c>
      <c r="H6350" s="193">
        <v>1.7</v>
      </c>
    </row>
    <row r="6351" spans="1:8" x14ac:dyDescent="0.25">
      <c r="A6351" s="25" t="str">
        <f t="shared" si="101"/>
        <v>Reg2005Hodgkin lymphoma - C81FemaleMāori</v>
      </c>
      <c r="B6351" s="42" t="s">
        <v>2</v>
      </c>
      <c r="C6351" s="43">
        <v>2005</v>
      </c>
      <c r="D6351" s="42" t="s">
        <v>289</v>
      </c>
      <c r="E6351" s="42" t="s">
        <v>4</v>
      </c>
      <c r="F6351" s="42" t="s">
        <v>10</v>
      </c>
      <c r="G6351" s="43">
        <v>8</v>
      </c>
      <c r="H6351" s="193">
        <v>3.2</v>
      </c>
    </row>
    <row r="6352" spans="1:8" x14ac:dyDescent="0.25">
      <c r="A6352" s="25" t="str">
        <f t="shared" si="101"/>
        <v>Reg2005Hodgkin lymphoma - C81FemaleNon-Māori</v>
      </c>
      <c r="B6352" s="42" t="s">
        <v>2</v>
      </c>
      <c r="C6352" s="43">
        <v>2005</v>
      </c>
      <c r="D6352" s="42" t="s">
        <v>289</v>
      </c>
      <c r="E6352" s="42" t="s">
        <v>4</v>
      </c>
      <c r="F6352" s="42" t="s">
        <v>11</v>
      </c>
      <c r="G6352" s="43">
        <v>29</v>
      </c>
      <c r="H6352" s="193">
        <v>1.5</v>
      </c>
    </row>
    <row r="6353" spans="1:8" x14ac:dyDescent="0.25">
      <c r="A6353" s="25" t="str">
        <f t="shared" si="101"/>
        <v>Reg2005Hodgkin lymphoma - C81MaleAllEth</v>
      </c>
      <c r="B6353" s="42" t="s">
        <v>2</v>
      </c>
      <c r="C6353" s="43">
        <v>2005</v>
      </c>
      <c r="D6353" s="42" t="s">
        <v>289</v>
      </c>
      <c r="E6353" s="42" t="s">
        <v>5</v>
      </c>
      <c r="F6353" s="42" t="s">
        <v>12</v>
      </c>
      <c r="G6353" s="43">
        <v>58</v>
      </c>
      <c r="H6353" s="193">
        <v>2.7</v>
      </c>
    </row>
    <row r="6354" spans="1:8" x14ac:dyDescent="0.25">
      <c r="A6354" s="25" t="str">
        <f t="shared" si="101"/>
        <v>Reg2005Hodgkin lymphoma - C81MaleMāori</v>
      </c>
      <c r="B6354" s="42" t="s">
        <v>2</v>
      </c>
      <c r="C6354" s="43">
        <v>2005</v>
      </c>
      <c r="D6354" s="42" t="s">
        <v>289</v>
      </c>
      <c r="E6354" s="42" t="s">
        <v>5</v>
      </c>
      <c r="F6354" s="42" t="s">
        <v>10</v>
      </c>
      <c r="G6354" s="43">
        <v>4</v>
      </c>
      <c r="H6354" s="193">
        <v>1.5</v>
      </c>
    </row>
    <row r="6355" spans="1:8" x14ac:dyDescent="0.25">
      <c r="A6355" s="25" t="str">
        <f t="shared" si="101"/>
        <v>Reg2005Hodgkin lymphoma - C81MaleNon-Māori</v>
      </c>
      <c r="B6355" s="42" t="s">
        <v>2</v>
      </c>
      <c r="C6355" s="43">
        <v>2005</v>
      </c>
      <c r="D6355" s="42" t="s">
        <v>289</v>
      </c>
      <c r="E6355" s="42" t="s">
        <v>5</v>
      </c>
      <c r="F6355" s="42" t="s">
        <v>11</v>
      </c>
      <c r="G6355" s="43">
        <v>54</v>
      </c>
      <c r="H6355" s="193">
        <v>2.9</v>
      </c>
    </row>
    <row r="6356" spans="1:8" x14ac:dyDescent="0.25">
      <c r="A6356" s="25" t="str">
        <f t="shared" si="101"/>
        <v>Reg2005Non-Hodgkin lymphoma - C82-C85AllSexAllEth</v>
      </c>
      <c r="B6356" s="42" t="s">
        <v>2</v>
      </c>
      <c r="C6356" s="43">
        <v>2005</v>
      </c>
      <c r="D6356" s="42" t="s">
        <v>290</v>
      </c>
      <c r="E6356" s="42" t="s">
        <v>3</v>
      </c>
      <c r="F6356" s="42" t="s">
        <v>12</v>
      </c>
      <c r="G6356" s="43">
        <v>685</v>
      </c>
      <c r="H6356" s="193">
        <v>12.5</v>
      </c>
    </row>
    <row r="6357" spans="1:8" x14ac:dyDescent="0.25">
      <c r="A6357" s="25" t="str">
        <f t="shared" si="101"/>
        <v>Reg2005Non-Hodgkin lymphoma - C82-C85AllSexMāori</v>
      </c>
      <c r="B6357" s="42" t="s">
        <v>2</v>
      </c>
      <c r="C6357" s="43">
        <v>2005</v>
      </c>
      <c r="D6357" s="42" t="s">
        <v>290</v>
      </c>
      <c r="E6357" s="42" t="s">
        <v>3</v>
      </c>
      <c r="F6357" s="42" t="s">
        <v>10</v>
      </c>
      <c r="G6357" s="43">
        <v>39</v>
      </c>
      <c r="H6357" s="193">
        <v>9.5</v>
      </c>
    </row>
    <row r="6358" spans="1:8" x14ac:dyDescent="0.25">
      <c r="A6358" s="25" t="str">
        <f t="shared" si="101"/>
        <v>Reg2005Non-Hodgkin lymphoma - C82-C85AllSexNon-Māori</v>
      </c>
      <c r="B6358" s="42" t="s">
        <v>2</v>
      </c>
      <c r="C6358" s="43">
        <v>2005</v>
      </c>
      <c r="D6358" s="42" t="s">
        <v>290</v>
      </c>
      <c r="E6358" s="42" t="s">
        <v>3</v>
      </c>
      <c r="F6358" s="42" t="s">
        <v>11</v>
      </c>
      <c r="G6358" s="43">
        <v>646</v>
      </c>
      <c r="H6358" s="193">
        <v>12.7</v>
      </c>
    </row>
    <row r="6359" spans="1:8" x14ac:dyDescent="0.25">
      <c r="A6359" s="25" t="str">
        <f t="shared" si="101"/>
        <v>Reg2005Non-Hodgkin lymphoma - C82-C85FemaleAllEth</v>
      </c>
      <c r="B6359" s="42" t="s">
        <v>2</v>
      </c>
      <c r="C6359" s="43">
        <v>2005</v>
      </c>
      <c r="D6359" s="42" t="s">
        <v>290</v>
      </c>
      <c r="E6359" s="42" t="s">
        <v>4</v>
      </c>
      <c r="F6359" s="42" t="s">
        <v>12</v>
      </c>
      <c r="G6359" s="43">
        <v>311</v>
      </c>
      <c r="H6359" s="193">
        <v>10.4</v>
      </c>
    </row>
    <row r="6360" spans="1:8" x14ac:dyDescent="0.25">
      <c r="A6360" s="25" t="str">
        <f t="shared" si="101"/>
        <v>Reg2005Non-Hodgkin lymphoma - C82-C85FemaleMāori</v>
      </c>
      <c r="B6360" s="42" t="s">
        <v>2</v>
      </c>
      <c r="C6360" s="43">
        <v>2005</v>
      </c>
      <c r="D6360" s="42" t="s">
        <v>290</v>
      </c>
      <c r="E6360" s="42" t="s">
        <v>4</v>
      </c>
      <c r="F6360" s="42" t="s">
        <v>10</v>
      </c>
      <c r="G6360" s="43">
        <v>15</v>
      </c>
      <c r="H6360" s="193">
        <v>6.6</v>
      </c>
    </row>
    <row r="6361" spans="1:8" x14ac:dyDescent="0.25">
      <c r="A6361" s="25" t="str">
        <f t="shared" si="101"/>
        <v>Reg2005Non-Hodgkin lymphoma - C82-C85FemaleNon-Māori</v>
      </c>
      <c r="B6361" s="42" t="s">
        <v>2</v>
      </c>
      <c r="C6361" s="43">
        <v>2005</v>
      </c>
      <c r="D6361" s="42" t="s">
        <v>290</v>
      </c>
      <c r="E6361" s="42" t="s">
        <v>4</v>
      </c>
      <c r="F6361" s="42" t="s">
        <v>11</v>
      </c>
      <c r="G6361" s="43">
        <v>296</v>
      </c>
      <c r="H6361" s="193">
        <v>10.6</v>
      </c>
    </row>
    <row r="6362" spans="1:8" x14ac:dyDescent="0.25">
      <c r="A6362" s="25" t="str">
        <f t="shared" si="101"/>
        <v>Reg2005Non-Hodgkin lymphoma - C82-C85MaleAllEth</v>
      </c>
      <c r="B6362" s="42" t="s">
        <v>2</v>
      </c>
      <c r="C6362" s="43">
        <v>2005</v>
      </c>
      <c r="D6362" s="42" t="s">
        <v>290</v>
      </c>
      <c r="E6362" s="42" t="s">
        <v>5</v>
      </c>
      <c r="F6362" s="42" t="s">
        <v>12</v>
      </c>
      <c r="G6362" s="43">
        <v>374</v>
      </c>
      <c r="H6362" s="193">
        <v>14.9</v>
      </c>
    </row>
    <row r="6363" spans="1:8" x14ac:dyDescent="0.25">
      <c r="A6363" s="25" t="str">
        <f t="shared" si="101"/>
        <v>Reg2005Non-Hodgkin lymphoma - C82-C85MaleMāori</v>
      </c>
      <c r="B6363" s="42" t="s">
        <v>2</v>
      </c>
      <c r="C6363" s="43">
        <v>2005</v>
      </c>
      <c r="D6363" s="42" t="s">
        <v>290</v>
      </c>
      <c r="E6363" s="42" t="s">
        <v>5</v>
      </c>
      <c r="F6363" s="42" t="s">
        <v>10</v>
      </c>
      <c r="G6363" s="43">
        <v>24</v>
      </c>
      <c r="H6363" s="193">
        <v>13.8</v>
      </c>
    </row>
    <row r="6364" spans="1:8" x14ac:dyDescent="0.25">
      <c r="A6364" s="25" t="str">
        <f t="shared" si="101"/>
        <v>Reg2005Non-Hodgkin lymphoma - C82-C85MaleNon-Māori</v>
      </c>
      <c r="B6364" s="42" t="s">
        <v>2</v>
      </c>
      <c r="C6364" s="43">
        <v>2005</v>
      </c>
      <c r="D6364" s="42" t="s">
        <v>290</v>
      </c>
      <c r="E6364" s="42" t="s">
        <v>5</v>
      </c>
      <c r="F6364" s="42" t="s">
        <v>11</v>
      </c>
      <c r="G6364" s="43">
        <v>350</v>
      </c>
      <c r="H6364" s="193">
        <v>15</v>
      </c>
    </row>
    <row r="6365" spans="1:8" x14ac:dyDescent="0.25">
      <c r="A6365" s="25" t="str">
        <f t="shared" si="101"/>
        <v>Reg2005Immunoproliferative cancers - C88AllSexAllEth</v>
      </c>
      <c r="B6365" s="42" t="s">
        <v>2</v>
      </c>
      <c r="C6365" s="43">
        <v>2005</v>
      </c>
      <c r="D6365" s="42" t="s">
        <v>291</v>
      </c>
      <c r="E6365" s="42" t="s">
        <v>3</v>
      </c>
      <c r="F6365" s="42" t="s">
        <v>12</v>
      </c>
      <c r="G6365" s="43">
        <v>24</v>
      </c>
      <c r="H6365" s="193">
        <v>0.4</v>
      </c>
    </row>
    <row r="6366" spans="1:8" x14ac:dyDescent="0.25">
      <c r="A6366" s="25" t="str">
        <f t="shared" si="101"/>
        <v>Reg2005Immunoproliferative cancers - C88AllSexMāori</v>
      </c>
      <c r="B6366" s="42" t="s">
        <v>2</v>
      </c>
      <c r="C6366" s="43">
        <v>2005</v>
      </c>
      <c r="D6366" s="42" t="s">
        <v>291</v>
      </c>
      <c r="E6366" s="42" t="s">
        <v>3</v>
      </c>
      <c r="F6366" s="42" t="s">
        <v>10</v>
      </c>
      <c r="G6366" s="43">
        <v>0</v>
      </c>
      <c r="H6366" s="193">
        <v>0</v>
      </c>
    </row>
    <row r="6367" spans="1:8" x14ac:dyDescent="0.25">
      <c r="A6367" s="25" t="str">
        <f t="shared" si="101"/>
        <v>Reg2005Immunoproliferative cancers - C88AllSexNon-Māori</v>
      </c>
      <c r="B6367" s="42" t="s">
        <v>2</v>
      </c>
      <c r="C6367" s="43">
        <v>2005</v>
      </c>
      <c r="D6367" s="42" t="s">
        <v>291</v>
      </c>
      <c r="E6367" s="42" t="s">
        <v>3</v>
      </c>
      <c r="F6367" s="42" t="s">
        <v>11</v>
      </c>
      <c r="G6367" s="43">
        <v>24</v>
      </c>
      <c r="H6367" s="193">
        <v>0.4</v>
      </c>
    </row>
    <row r="6368" spans="1:8" x14ac:dyDescent="0.25">
      <c r="A6368" s="25" t="str">
        <f t="shared" si="101"/>
        <v>Reg2005Immunoproliferative cancers - C88FemaleAllEth</v>
      </c>
      <c r="B6368" s="42" t="s">
        <v>2</v>
      </c>
      <c r="C6368" s="43">
        <v>2005</v>
      </c>
      <c r="D6368" s="42" t="s">
        <v>291</v>
      </c>
      <c r="E6368" s="42" t="s">
        <v>4</v>
      </c>
      <c r="F6368" s="42" t="s">
        <v>12</v>
      </c>
      <c r="G6368" s="43">
        <v>9</v>
      </c>
      <c r="H6368" s="193">
        <v>0.3</v>
      </c>
    </row>
    <row r="6369" spans="1:8" x14ac:dyDescent="0.25">
      <c r="A6369" s="25" t="str">
        <f t="shared" si="101"/>
        <v>Reg2005Immunoproliferative cancers - C88FemaleMāori</v>
      </c>
      <c r="B6369" s="42" t="s">
        <v>2</v>
      </c>
      <c r="C6369" s="43">
        <v>2005</v>
      </c>
      <c r="D6369" s="42" t="s">
        <v>291</v>
      </c>
      <c r="E6369" s="42" t="s">
        <v>4</v>
      </c>
      <c r="F6369" s="42" t="s">
        <v>10</v>
      </c>
      <c r="G6369" s="43">
        <v>0</v>
      </c>
      <c r="H6369" s="193">
        <v>0</v>
      </c>
    </row>
    <row r="6370" spans="1:8" x14ac:dyDescent="0.25">
      <c r="A6370" s="25" t="str">
        <f t="shared" si="101"/>
        <v>Reg2005Immunoproliferative cancers - C88FemaleNon-Māori</v>
      </c>
      <c r="B6370" s="42" t="s">
        <v>2</v>
      </c>
      <c r="C6370" s="43">
        <v>2005</v>
      </c>
      <c r="D6370" s="42" t="s">
        <v>291</v>
      </c>
      <c r="E6370" s="42" t="s">
        <v>4</v>
      </c>
      <c r="F6370" s="42" t="s">
        <v>11</v>
      </c>
      <c r="G6370" s="43">
        <v>9</v>
      </c>
      <c r="H6370" s="193">
        <v>0.3</v>
      </c>
    </row>
    <row r="6371" spans="1:8" x14ac:dyDescent="0.25">
      <c r="A6371" s="25" t="str">
        <f t="shared" si="101"/>
        <v>Reg2005Immunoproliferative cancers - C88MaleAllEth</v>
      </c>
      <c r="B6371" s="42" t="s">
        <v>2</v>
      </c>
      <c r="C6371" s="43">
        <v>2005</v>
      </c>
      <c r="D6371" s="42" t="s">
        <v>291</v>
      </c>
      <c r="E6371" s="42" t="s">
        <v>5</v>
      </c>
      <c r="F6371" s="42" t="s">
        <v>12</v>
      </c>
      <c r="G6371" s="43">
        <v>15</v>
      </c>
      <c r="H6371" s="193">
        <v>0.5</v>
      </c>
    </row>
    <row r="6372" spans="1:8" x14ac:dyDescent="0.25">
      <c r="A6372" s="25" t="str">
        <f t="shared" si="101"/>
        <v>Reg2005Immunoproliferative cancers - C88MaleMāori</v>
      </c>
      <c r="B6372" s="42" t="s">
        <v>2</v>
      </c>
      <c r="C6372" s="43">
        <v>2005</v>
      </c>
      <c r="D6372" s="42" t="s">
        <v>291</v>
      </c>
      <c r="E6372" s="42" t="s">
        <v>5</v>
      </c>
      <c r="F6372" s="42" t="s">
        <v>10</v>
      </c>
      <c r="G6372" s="43">
        <v>0</v>
      </c>
      <c r="H6372" s="193">
        <v>0</v>
      </c>
    </row>
    <row r="6373" spans="1:8" x14ac:dyDescent="0.25">
      <c r="A6373" s="25" t="str">
        <f t="shared" si="101"/>
        <v>Reg2005Immunoproliferative cancers - C88MaleNon-Māori</v>
      </c>
      <c r="B6373" s="42" t="s">
        <v>2</v>
      </c>
      <c r="C6373" s="43">
        <v>2005</v>
      </c>
      <c r="D6373" s="42" t="s">
        <v>291</v>
      </c>
      <c r="E6373" s="42" t="s">
        <v>5</v>
      </c>
      <c r="F6373" s="42" t="s">
        <v>11</v>
      </c>
      <c r="G6373" s="43">
        <v>15</v>
      </c>
      <c r="H6373" s="193">
        <v>0.6</v>
      </c>
    </row>
    <row r="6374" spans="1:8" x14ac:dyDescent="0.25">
      <c r="A6374" s="25" t="str">
        <f t="shared" si="101"/>
        <v>Reg2005Myeloma - C90AllSexAllEth</v>
      </c>
      <c r="B6374" s="42" t="s">
        <v>2</v>
      </c>
      <c r="C6374" s="43">
        <v>2005</v>
      </c>
      <c r="D6374" s="42" t="s">
        <v>292</v>
      </c>
      <c r="E6374" s="42" t="s">
        <v>3</v>
      </c>
      <c r="F6374" s="42" t="s">
        <v>12</v>
      </c>
      <c r="G6374" s="43">
        <v>251</v>
      </c>
      <c r="H6374" s="193">
        <v>4.3</v>
      </c>
    </row>
    <row r="6375" spans="1:8" x14ac:dyDescent="0.25">
      <c r="A6375" s="25" t="str">
        <f t="shared" ref="A6375:A6438" si="102">B6375&amp;C6375&amp;D6375&amp;E6375&amp;F6375</f>
        <v>Reg2005Myeloma - C90AllSexMāori</v>
      </c>
      <c r="B6375" s="42" t="s">
        <v>2</v>
      </c>
      <c r="C6375" s="43">
        <v>2005</v>
      </c>
      <c r="D6375" s="42" t="s">
        <v>292</v>
      </c>
      <c r="E6375" s="42" t="s">
        <v>3</v>
      </c>
      <c r="F6375" s="42" t="s">
        <v>10</v>
      </c>
      <c r="G6375" s="43">
        <v>19</v>
      </c>
      <c r="H6375" s="193">
        <v>6.5</v>
      </c>
    </row>
    <row r="6376" spans="1:8" x14ac:dyDescent="0.25">
      <c r="A6376" s="25" t="str">
        <f t="shared" si="102"/>
        <v>Reg2005Myeloma - C90AllSexNon-Māori</v>
      </c>
      <c r="B6376" s="42" t="s">
        <v>2</v>
      </c>
      <c r="C6376" s="43">
        <v>2005</v>
      </c>
      <c r="D6376" s="42" t="s">
        <v>292</v>
      </c>
      <c r="E6376" s="42" t="s">
        <v>3</v>
      </c>
      <c r="F6376" s="42" t="s">
        <v>11</v>
      </c>
      <c r="G6376" s="43">
        <v>232</v>
      </c>
      <c r="H6376" s="193">
        <v>4.3</v>
      </c>
    </row>
    <row r="6377" spans="1:8" x14ac:dyDescent="0.25">
      <c r="A6377" s="25" t="str">
        <f t="shared" si="102"/>
        <v>Reg2005Myeloma - C90FemaleAllEth</v>
      </c>
      <c r="B6377" s="42" t="s">
        <v>2</v>
      </c>
      <c r="C6377" s="43">
        <v>2005</v>
      </c>
      <c r="D6377" s="42" t="s">
        <v>292</v>
      </c>
      <c r="E6377" s="42" t="s">
        <v>4</v>
      </c>
      <c r="F6377" s="42" t="s">
        <v>12</v>
      </c>
      <c r="G6377" s="43">
        <v>108</v>
      </c>
      <c r="H6377" s="193">
        <v>3.3</v>
      </c>
    </row>
    <row r="6378" spans="1:8" x14ac:dyDescent="0.25">
      <c r="A6378" s="25" t="str">
        <f t="shared" si="102"/>
        <v>Reg2005Myeloma - C90FemaleMāori</v>
      </c>
      <c r="B6378" s="42" t="s">
        <v>2</v>
      </c>
      <c r="C6378" s="43">
        <v>2005</v>
      </c>
      <c r="D6378" s="42" t="s">
        <v>292</v>
      </c>
      <c r="E6378" s="42" t="s">
        <v>4</v>
      </c>
      <c r="F6378" s="42" t="s">
        <v>10</v>
      </c>
      <c r="G6378" s="43">
        <v>13</v>
      </c>
      <c r="H6378" s="193">
        <v>8.4</v>
      </c>
    </row>
    <row r="6379" spans="1:8" x14ac:dyDescent="0.25">
      <c r="A6379" s="25" t="str">
        <f t="shared" si="102"/>
        <v>Reg2005Myeloma - C90FemaleNon-Māori</v>
      </c>
      <c r="B6379" s="42" t="s">
        <v>2</v>
      </c>
      <c r="C6379" s="43">
        <v>2005</v>
      </c>
      <c r="D6379" s="42" t="s">
        <v>292</v>
      </c>
      <c r="E6379" s="42" t="s">
        <v>4</v>
      </c>
      <c r="F6379" s="42" t="s">
        <v>11</v>
      </c>
      <c r="G6379" s="43">
        <v>95</v>
      </c>
      <c r="H6379" s="193">
        <v>3.1</v>
      </c>
    </row>
    <row r="6380" spans="1:8" x14ac:dyDescent="0.25">
      <c r="A6380" s="25" t="str">
        <f t="shared" si="102"/>
        <v>Reg2005Myeloma - C90MaleAllEth</v>
      </c>
      <c r="B6380" s="42" t="s">
        <v>2</v>
      </c>
      <c r="C6380" s="43">
        <v>2005</v>
      </c>
      <c r="D6380" s="42" t="s">
        <v>292</v>
      </c>
      <c r="E6380" s="42" t="s">
        <v>5</v>
      </c>
      <c r="F6380" s="42" t="s">
        <v>12</v>
      </c>
      <c r="G6380" s="43">
        <v>143</v>
      </c>
      <c r="H6380" s="193">
        <v>5.5</v>
      </c>
    </row>
    <row r="6381" spans="1:8" x14ac:dyDescent="0.25">
      <c r="A6381" s="25" t="str">
        <f t="shared" si="102"/>
        <v>Reg2005Myeloma - C90MaleMāori</v>
      </c>
      <c r="B6381" s="42" t="s">
        <v>2</v>
      </c>
      <c r="C6381" s="43">
        <v>2005</v>
      </c>
      <c r="D6381" s="42" t="s">
        <v>292</v>
      </c>
      <c r="E6381" s="42" t="s">
        <v>5</v>
      </c>
      <c r="F6381" s="42" t="s">
        <v>10</v>
      </c>
      <c r="G6381" s="43">
        <v>6</v>
      </c>
      <c r="H6381" s="193">
        <v>3.3</v>
      </c>
    </row>
    <row r="6382" spans="1:8" x14ac:dyDescent="0.25">
      <c r="A6382" s="25" t="str">
        <f t="shared" si="102"/>
        <v>Reg2005Myeloma - C90MaleNon-Māori</v>
      </c>
      <c r="B6382" s="42" t="s">
        <v>2</v>
      </c>
      <c r="C6382" s="43">
        <v>2005</v>
      </c>
      <c r="D6382" s="42" t="s">
        <v>292</v>
      </c>
      <c r="E6382" s="42" t="s">
        <v>5</v>
      </c>
      <c r="F6382" s="42" t="s">
        <v>11</v>
      </c>
      <c r="G6382" s="43">
        <v>137</v>
      </c>
      <c r="H6382" s="193">
        <v>5.6</v>
      </c>
    </row>
    <row r="6383" spans="1:8" x14ac:dyDescent="0.25">
      <c r="A6383" s="25" t="str">
        <f t="shared" si="102"/>
        <v>Reg2005Leukaemia - C91-C95AllSexAllEth</v>
      </c>
      <c r="B6383" s="42" t="s">
        <v>2</v>
      </c>
      <c r="C6383" s="43">
        <v>2005</v>
      </c>
      <c r="D6383" s="42" t="s">
        <v>26</v>
      </c>
      <c r="E6383" s="42" t="s">
        <v>3</v>
      </c>
      <c r="F6383" s="42" t="s">
        <v>12</v>
      </c>
      <c r="G6383" s="43">
        <v>586</v>
      </c>
      <c r="H6383" s="193">
        <v>10.8</v>
      </c>
    </row>
    <row r="6384" spans="1:8" x14ac:dyDescent="0.25">
      <c r="A6384" s="25" t="str">
        <f t="shared" si="102"/>
        <v>Reg2005Leukaemia - C91-C95AllSexMāori</v>
      </c>
      <c r="B6384" s="42" t="s">
        <v>2</v>
      </c>
      <c r="C6384" s="43">
        <v>2005</v>
      </c>
      <c r="D6384" s="42" t="s">
        <v>26</v>
      </c>
      <c r="E6384" s="42" t="s">
        <v>3</v>
      </c>
      <c r="F6384" s="42" t="s">
        <v>10</v>
      </c>
      <c r="G6384" s="43">
        <v>53</v>
      </c>
      <c r="H6384" s="193">
        <v>11.9</v>
      </c>
    </row>
    <row r="6385" spans="1:8" x14ac:dyDescent="0.25">
      <c r="A6385" s="25" t="str">
        <f t="shared" si="102"/>
        <v>Reg2005Leukaemia - C91-C95AllSexNon-Māori</v>
      </c>
      <c r="B6385" s="42" t="s">
        <v>2</v>
      </c>
      <c r="C6385" s="43">
        <v>2005</v>
      </c>
      <c r="D6385" s="42" t="s">
        <v>26</v>
      </c>
      <c r="E6385" s="42" t="s">
        <v>3</v>
      </c>
      <c r="F6385" s="42" t="s">
        <v>11</v>
      </c>
      <c r="G6385" s="43">
        <v>533</v>
      </c>
      <c r="H6385" s="193">
        <v>10.7</v>
      </c>
    </row>
    <row r="6386" spans="1:8" x14ac:dyDescent="0.25">
      <c r="A6386" s="25" t="str">
        <f t="shared" si="102"/>
        <v>Reg2005Leukaemia - C91-C95FemaleAllEth</v>
      </c>
      <c r="B6386" s="42" t="s">
        <v>2</v>
      </c>
      <c r="C6386" s="43">
        <v>2005</v>
      </c>
      <c r="D6386" s="42" t="s">
        <v>26</v>
      </c>
      <c r="E6386" s="42" t="s">
        <v>4</v>
      </c>
      <c r="F6386" s="42" t="s">
        <v>12</v>
      </c>
      <c r="G6386" s="43">
        <v>250</v>
      </c>
      <c r="H6386" s="193">
        <v>8.6</v>
      </c>
    </row>
    <row r="6387" spans="1:8" x14ac:dyDescent="0.25">
      <c r="A6387" s="25" t="str">
        <f t="shared" si="102"/>
        <v>Reg2005Leukaemia - C91-C95FemaleMāori</v>
      </c>
      <c r="B6387" s="42" t="s">
        <v>2</v>
      </c>
      <c r="C6387" s="43">
        <v>2005</v>
      </c>
      <c r="D6387" s="42" t="s">
        <v>26</v>
      </c>
      <c r="E6387" s="42" t="s">
        <v>4</v>
      </c>
      <c r="F6387" s="42" t="s">
        <v>10</v>
      </c>
      <c r="G6387" s="43">
        <v>25</v>
      </c>
      <c r="H6387" s="193">
        <v>9.4</v>
      </c>
    </row>
    <row r="6388" spans="1:8" x14ac:dyDescent="0.25">
      <c r="A6388" s="25" t="str">
        <f t="shared" si="102"/>
        <v>Reg2005Leukaemia - C91-C95FemaleNon-Māori</v>
      </c>
      <c r="B6388" s="42" t="s">
        <v>2</v>
      </c>
      <c r="C6388" s="43">
        <v>2005</v>
      </c>
      <c r="D6388" s="42" t="s">
        <v>26</v>
      </c>
      <c r="E6388" s="42" t="s">
        <v>4</v>
      </c>
      <c r="F6388" s="42" t="s">
        <v>11</v>
      </c>
      <c r="G6388" s="43">
        <v>225</v>
      </c>
      <c r="H6388" s="193">
        <v>8.3000000000000007</v>
      </c>
    </row>
    <row r="6389" spans="1:8" x14ac:dyDescent="0.25">
      <c r="A6389" s="25" t="str">
        <f t="shared" si="102"/>
        <v>Reg2005Leukaemia - C91-C95MaleAllEth</v>
      </c>
      <c r="B6389" s="42" t="s">
        <v>2</v>
      </c>
      <c r="C6389" s="43">
        <v>2005</v>
      </c>
      <c r="D6389" s="42" t="s">
        <v>26</v>
      </c>
      <c r="E6389" s="42" t="s">
        <v>5</v>
      </c>
      <c r="F6389" s="42" t="s">
        <v>12</v>
      </c>
      <c r="G6389" s="43">
        <v>336</v>
      </c>
      <c r="H6389" s="193">
        <v>13.5</v>
      </c>
    </row>
    <row r="6390" spans="1:8" x14ac:dyDescent="0.25">
      <c r="A6390" s="25" t="str">
        <f t="shared" si="102"/>
        <v>Reg2005Leukaemia - C91-C95MaleMāori</v>
      </c>
      <c r="B6390" s="42" t="s">
        <v>2</v>
      </c>
      <c r="C6390" s="43">
        <v>2005</v>
      </c>
      <c r="D6390" s="42" t="s">
        <v>26</v>
      </c>
      <c r="E6390" s="42" t="s">
        <v>5</v>
      </c>
      <c r="F6390" s="42" t="s">
        <v>10</v>
      </c>
      <c r="G6390" s="43">
        <v>28</v>
      </c>
      <c r="H6390" s="193">
        <v>15.1</v>
      </c>
    </row>
    <row r="6391" spans="1:8" x14ac:dyDescent="0.25">
      <c r="A6391" s="25" t="str">
        <f t="shared" si="102"/>
        <v>Reg2005Leukaemia - C91-C95MaleNon-Māori</v>
      </c>
      <c r="B6391" s="42" t="s">
        <v>2</v>
      </c>
      <c r="C6391" s="43">
        <v>2005</v>
      </c>
      <c r="D6391" s="42" t="s">
        <v>26</v>
      </c>
      <c r="E6391" s="42" t="s">
        <v>5</v>
      </c>
      <c r="F6391" s="42" t="s">
        <v>11</v>
      </c>
      <c r="G6391" s="43">
        <v>308</v>
      </c>
      <c r="H6391" s="193">
        <v>13.6</v>
      </c>
    </row>
    <row r="6392" spans="1:8" x14ac:dyDescent="0.25">
      <c r="A6392" s="25" t="str">
        <f t="shared" si="102"/>
        <v>Reg2005Other lymphoid, haematopoietic and related tissue - C96AllSexAllEth</v>
      </c>
      <c r="B6392" s="42" t="s">
        <v>2</v>
      </c>
      <c r="C6392" s="43">
        <v>2005</v>
      </c>
      <c r="D6392" s="42" t="s">
        <v>293</v>
      </c>
      <c r="E6392" s="42" t="s">
        <v>3</v>
      </c>
      <c r="F6392" s="42" t="s">
        <v>12</v>
      </c>
      <c r="G6392" s="43">
        <v>3</v>
      </c>
      <c r="H6392" s="193">
        <v>0.1</v>
      </c>
    </row>
    <row r="6393" spans="1:8" x14ac:dyDescent="0.25">
      <c r="A6393" s="25" t="str">
        <f t="shared" si="102"/>
        <v>Reg2005Other lymphoid, haematopoietic and related tissue - C96AllSexMāori</v>
      </c>
      <c r="B6393" s="42" t="s">
        <v>2</v>
      </c>
      <c r="C6393" s="43">
        <v>2005</v>
      </c>
      <c r="D6393" s="42" t="s">
        <v>293</v>
      </c>
      <c r="E6393" s="42" t="s">
        <v>3</v>
      </c>
      <c r="F6393" s="42" t="s">
        <v>10</v>
      </c>
      <c r="G6393" s="43">
        <v>0</v>
      </c>
      <c r="H6393" s="193">
        <v>0</v>
      </c>
    </row>
    <row r="6394" spans="1:8" x14ac:dyDescent="0.25">
      <c r="A6394" s="25" t="str">
        <f t="shared" si="102"/>
        <v>Reg2005Other lymphoid, haematopoietic and related tissue - C96AllSexNon-Māori</v>
      </c>
      <c r="B6394" s="42" t="s">
        <v>2</v>
      </c>
      <c r="C6394" s="43">
        <v>2005</v>
      </c>
      <c r="D6394" s="42" t="s">
        <v>293</v>
      </c>
      <c r="E6394" s="42" t="s">
        <v>3</v>
      </c>
      <c r="F6394" s="42" t="s">
        <v>11</v>
      </c>
      <c r="G6394" s="43">
        <v>3</v>
      </c>
      <c r="H6394" s="193">
        <v>0.1</v>
      </c>
    </row>
    <row r="6395" spans="1:8" x14ac:dyDescent="0.25">
      <c r="A6395" s="25" t="str">
        <f t="shared" si="102"/>
        <v>Reg2005Other lymphoid, haematopoietic and related tissue - C96FemaleAllEth</v>
      </c>
      <c r="B6395" s="42" t="s">
        <v>2</v>
      </c>
      <c r="C6395" s="43">
        <v>2005</v>
      </c>
      <c r="D6395" s="42" t="s">
        <v>293</v>
      </c>
      <c r="E6395" s="42" t="s">
        <v>4</v>
      </c>
      <c r="F6395" s="42" t="s">
        <v>12</v>
      </c>
      <c r="G6395" s="43">
        <v>2</v>
      </c>
      <c r="H6395" s="193">
        <v>0.1</v>
      </c>
    </row>
    <row r="6396" spans="1:8" x14ac:dyDescent="0.25">
      <c r="A6396" s="25" t="str">
        <f t="shared" si="102"/>
        <v>Reg2005Other lymphoid, haematopoietic and related tissue - C96FemaleMāori</v>
      </c>
      <c r="B6396" s="42" t="s">
        <v>2</v>
      </c>
      <c r="C6396" s="43">
        <v>2005</v>
      </c>
      <c r="D6396" s="42" t="s">
        <v>293</v>
      </c>
      <c r="E6396" s="42" t="s">
        <v>4</v>
      </c>
      <c r="F6396" s="42" t="s">
        <v>10</v>
      </c>
      <c r="G6396" s="43">
        <v>0</v>
      </c>
      <c r="H6396" s="193">
        <v>0</v>
      </c>
    </row>
    <row r="6397" spans="1:8" x14ac:dyDescent="0.25">
      <c r="A6397" s="25" t="str">
        <f t="shared" si="102"/>
        <v>Reg2005Other lymphoid, haematopoietic and related tissue - C96FemaleNon-Māori</v>
      </c>
      <c r="B6397" s="42" t="s">
        <v>2</v>
      </c>
      <c r="C6397" s="43">
        <v>2005</v>
      </c>
      <c r="D6397" s="42" t="s">
        <v>293</v>
      </c>
      <c r="E6397" s="42" t="s">
        <v>4</v>
      </c>
      <c r="F6397" s="42" t="s">
        <v>11</v>
      </c>
      <c r="G6397" s="43">
        <v>2</v>
      </c>
      <c r="H6397" s="193">
        <v>0.1</v>
      </c>
    </row>
    <row r="6398" spans="1:8" x14ac:dyDescent="0.25">
      <c r="A6398" s="25" t="str">
        <f t="shared" si="102"/>
        <v>Reg2005Other lymphoid, haematopoietic and related tissue - C96MaleAllEth</v>
      </c>
      <c r="B6398" s="42" t="s">
        <v>2</v>
      </c>
      <c r="C6398" s="43">
        <v>2005</v>
      </c>
      <c r="D6398" s="42" t="s">
        <v>293</v>
      </c>
      <c r="E6398" s="42" t="s">
        <v>5</v>
      </c>
      <c r="F6398" s="42" t="s">
        <v>12</v>
      </c>
      <c r="G6398" s="43">
        <v>1</v>
      </c>
      <c r="H6398" s="193">
        <v>0</v>
      </c>
    </row>
    <row r="6399" spans="1:8" x14ac:dyDescent="0.25">
      <c r="A6399" s="25" t="str">
        <f t="shared" si="102"/>
        <v>Reg2005Other lymphoid, haematopoietic and related tissue - C96MaleMāori</v>
      </c>
      <c r="B6399" s="42" t="s">
        <v>2</v>
      </c>
      <c r="C6399" s="43">
        <v>2005</v>
      </c>
      <c r="D6399" s="42" t="s">
        <v>293</v>
      </c>
      <c r="E6399" s="42" t="s">
        <v>5</v>
      </c>
      <c r="F6399" s="42" t="s">
        <v>10</v>
      </c>
      <c r="G6399" s="43">
        <v>0</v>
      </c>
      <c r="H6399" s="193">
        <v>0</v>
      </c>
    </row>
    <row r="6400" spans="1:8" x14ac:dyDescent="0.25">
      <c r="A6400" s="25" t="str">
        <f t="shared" si="102"/>
        <v>Reg2005Other lymphoid, haematopoietic and related tissue - C96MaleNon-Māori</v>
      </c>
      <c r="B6400" s="42" t="s">
        <v>2</v>
      </c>
      <c r="C6400" s="43">
        <v>2005</v>
      </c>
      <c r="D6400" s="42" t="s">
        <v>293</v>
      </c>
      <c r="E6400" s="42" t="s">
        <v>5</v>
      </c>
      <c r="F6400" s="42" t="s">
        <v>11</v>
      </c>
      <c r="G6400" s="43">
        <v>1</v>
      </c>
      <c r="H6400" s="193">
        <v>0</v>
      </c>
    </row>
    <row r="6401" spans="1:8" x14ac:dyDescent="0.25">
      <c r="A6401" s="25" t="str">
        <f t="shared" si="102"/>
        <v>Reg2005Polycythemia vera - D45AllSexAllEth</v>
      </c>
      <c r="B6401" s="42" t="s">
        <v>2</v>
      </c>
      <c r="C6401" s="43">
        <v>2005</v>
      </c>
      <c r="D6401" s="42" t="s">
        <v>294</v>
      </c>
      <c r="E6401" s="42" t="s">
        <v>3</v>
      </c>
      <c r="F6401" s="42" t="s">
        <v>12</v>
      </c>
      <c r="G6401" s="43">
        <v>218</v>
      </c>
      <c r="H6401" s="193">
        <v>4.0999999999999996</v>
      </c>
    </row>
    <row r="6402" spans="1:8" x14ac:dyDescent="0.25">
      <c r="A6402" s="25" t="str">
        <f t="shared" si="102"/>
        <v>Reg2005Polycythemia vera - D45AllSexMāori</v>
      </c>
      <c r="B6402" s="42" t="s">
        <v>2</v>
      </c>
      <c r="C6402" s="43">
        <v>2005</v>
      </c>
      <c r="D6402" s="42" t="s">
        <v>294</v>
      </c>
      <c r="E6402" s="42" t="s">
        <v>3</v>
      </c>
      <c r="F6402" s="42" t="s">
        <v>10</v>
      </c>
      <c r="G6402" s="43">
        <v>45</v>
      </c>
      <c r="H6402" s="193">
        <v>10.6</v>
      </c>
    </row>
    <row r="6403" spans="1:8" x14ac:dyDescent="0.25">
      <c r="A6403" s="25" t="str">
        <f t="shared" si="102"/>
        <v>Reg2005Polycythemia vera - D45AllSexNon-Māori</v>
      </c>
      <c r="B6403" s="42" t="s">
        <v>2</v>
      </c>
      <c r="C6403" s="43">
        <v>2005</v>
      </c>
      <c r="D6403" s="42" t="s">
        <v>294</v>
      </c>
      <c r="E6403" s="42" t="s">
        <v>3</v>
      </c>
      <c r="F6403" s="42" t="s">
        <v>11</v>
      </c>
      <c r="G6403" s="43">
        <v>173</v>
      </c>
      <c r="H6403" s="193">
        <v>3.5</v>
      </c>
    </row>
    <row r="6404" spans="1:8" x14ac:dyDescent="0.25">
      <c r="A6404" s="25" t="str">
        <f t="shared" si="102"/>
        <v>Reg2005Polycythemia vera - D45FemaleAllEth</v>
      </c>
      <c r="B6404" s="42" t="s">
        <v>2</v>
      </c>
      <c r="C6404" s="43">
        <v>2005</v>
      </c>
      <c r="D6404" s="42" t="s">
        <v>294</v>
      </c>
      <c r="E6404" s="42" t="s">
        <v>4</v>
      </c>
      <c r="F6404" s="42" t="s">
        <v>12</v>
      </c>
      <c r="G6404" s="43">
        <v>93</v>
      </c>
      <c r="H6404" s="193">
        <v>3.2</v>
      </c>
    </row>
    <row r="6405" spans="1:8" x14ac:dyDescent="0.25">
      <c r="A6405" s="25" t="str">
        <f t="shared" si="102"/>
        <v>Reg2005Polycythemia vera - D45FemaleMāori</v>
      </c>
      <c r="B6405" s="42" t="s">
        <v>2</v>
      </c>
      <c r="C6405" s="43">
        <v>2005</v>
      </c>
      <c r="D6405" s="42" t="s">
        <v>294</v>
      </c>
      <c r="E6405" s="42" t="s">
        <v>4</v>
      </c>
      <c r="F6405" s="42" t="s">
        <v>10</v>
      </c>
      <c r="G6405" s="43">
        <v>24</v>
      </c>
      <c r="H6405" s="193">
        <v>10.9</v>
      </c>
    </row>
    <row r="6406" spans="1:8" x14ac:dyDescent="0.25">
      <c r="A6406" s="25" t="str">
        <f t="shared" si="102"/>
        <v>Reg2005Polycythemia vera - D45FemaleNon-Māori</v>
      </c>
      <c r="B6406" s="42" t="s">
        <v>2</v>
      </c>
      <c r="C6406" s="43">
        <v>2005</v>
      </c>
      <c r="D6406" s="42" t="s">
        <v>294</v>
      </c>
      <c r="E6406" s="42" t="s">
        <v>4</v>
      </c>
      <c r="F6406" s="42" t="s">
        <v>11</v>
      </c>
      <c r="G6406" s="43">
        <v>69</v>
      </c>
      <c r="H6406" s="193">
        <v>2.5</v>
      </c>
    </row>
    <row r="6407" spans="1:8" x14ac:dyDescent="0.25">
      <c r="A6407" s="25" t="str">
        <f t="shared" si="102"/>
        <v>Reg2005Polycythemia vera - D45MaleAllEth</v>
      </c>
      <c r="B6407" s="42" t="s">
        <v>2</v>
      </c>
      <c r="C6407" s="43">
        <v>2005</v>
      </c>
      <c r="D6407" s="42" t="s">
        <v>294</v>
      </c>
      <c r="E6407" s="42" t="s">
        <v>5</v>
      </c>
      <c r="F6407" s="42" t="s">
        <v>12</v>
      </c>
      <c r="G6407" s="43">
        <v>125</v>
      </c>
      <c r="H6407" s="193">
        <v>5</v>
      </c>
    </row>
    <row r="6408" spans="1:8" x14ac:dyDescent="0.25">
      <c r="A6408" s="25" t="str">
        <f t="shared" si="102"/>
        <v>Reg2005Polycythemia vera - D45MaleMāori</v>
      </c>
      <c r="B6408" s="42" t="s">
        <v>2</v>
      </c>
      <c r="C6408" s="43">
        <v>2005</v>
      </c>
      <c r="D6408" s="42" t="s">
        <v>294</v>
      </c>
      <c r="E6408" s="42" t="s">
        <v>5</v>
      </c>
      <c r="F6408" s="42" t="s">
        <v>10</v>
      </c>
      <c r="G6408" s="43">
        <v>21</v>
      </c>
      <c r="H6408" s="193">
        <v>10.1</v>
      </c>
    </row>
    <row r="6409" spans="1:8" x14ac:dyDescent="0.25">
      <c r="A6409" s="25" t="str">
        <f t="shared" si="102"/>
        <v>Reg2005Polycythemia vera - D45MaleNon-Māori</v>
      </c>
      <c r="B6409" s="42" t="s">
        <v>2</v>
      </c>
      <c r="C6409" s="43">
        <v>2005</v>
      </c>
      <c r="D6409" s="42" t="s">
        <v>294</v>
      </c>
      <c r="E6409" s="42" t="s">
        <v>5</v>
      </c>
      <c r="F6409" s="42" t="s">
        <v>11</v>
      </c>
      <c r="G6409" s="43">
        <v>104</v>
      </c>
      <c r="H6409" s="193">
        <v>4.5</v>
      </c>
    </row>
    <row r="6410" spans="1:8" x14ac:dyDescent="0.25">
      <c r="A6410" s="25" t="str">
        <f t="shared" si="102"/>
        <v>Reg2005Myelodyplastic syndromes - D46AllSexAllEth</v>
      </c>
      <c r="B6410" s="42" t="s">
        <v>2</v>
      </c>
      <c r="C6410" s="43">
        <v>2005</v>
      </c>
      <c r="D6410" s="42" t="s">
        <v>295</v>
      </c>
      <c r="E6410" s="42" t="s">
        <v>3</v>
      </c>
      <c r="F6410" s="42" t="s">
        <v>12</v>
      </c>
      <c r="G6410" s="43">
        <v>277</v>
      </c>
      <c r="H6410" s="193">
        <v>4.2</v>
      </c>
    </row>
    <row r="6411" spans="1:8" x14ac:dyDescent="0.25">
      <c r="A6411" s="25" t="str">
        <f t="shared" si="102"/>
        <v>Reg2005Myelodyplastic syndromes - D46AllSexMāori</v>
      </c>
      <c r="B6411" s="42" t="s">
        <v>2</v>
      </c>
      <c r="C6411" s="43">
        <v>2005</v>
      </c>
      <c r="D6411" s="42" t="s">
        <v>295</v>
      </c>
      <c r="E6411" s="42" t="s">
        <v>3</v>
      </c>
      <c r="F6411" s="42" t="s">
        <v>10</v>
      </c>
      <c r="G6411" s="43">
        <v>23</v>
      </c>
      <c r="H6411" s="193">
        <v>8.4</v>
      </c>
    </row>
    <row r="6412" spans="1:8" x14ac:dyDescent="0.25">
      <c r="A6412" s="25" t="str">
        <f t="shared" si="102"/>
        <v>Reg2005Myelodyplastic syndromes - D46AllSexNon-Māori</v>
      </c>
      <c r="B6412" s="42" t="s">
        <v>2</v>
      </c>
      <c r="C6412" s="43">
        <v>2005</v>
      </c>
      <c r="D6412" s="42" t="s">
        <v>295</v>
      </c>
      <c r="E6412" s="42" t="s">
        <v>3</v>
      </c>
      <c r="F6412" s="42" t="s">
        <v>11</v>
      </c>
      <c r="G6412" s="43">
        <v>254</v>
      </c>
      <c r="H6412" s="193">
        <v>4</v>
      </c>
    </row>
    <row r="6413" spans="1:8" x14ac:dyDescent="0.25">
      <c r="A6413" s="25" t="str">
        <f t="shared" si="102"/>
        <v>Reg2005Myelodyplastic syndromes - D46FemaleAllEth</v>
      </c>
      <c r="B6413" s="42" t="s">
        <v>2</v>
      </c>
      <c r="C6413" s="43">
        <v>2005</v>
      </c>
      <c r="D6413" s="42" t="s">
        <v>295</v>
      </c>
      <c r="E6413" s="42" t="s">
        <v>4</v>
      </c>
      <c r="F6413" s="42" t="s">
        <v>12</v>
      </c>
      <c r="G6413" s="43">
        <v>112</v>
      </c>
      <c r="H6413" s="193">
        <v>3</v>
      </c>
    </row>
    <row r="6414" spans="1:8" x14ac:dyDescent="0.25">
      <c r="A6414" s="25" t="str">
        <f t="shared" si="102"/>
        <v>Reg2005Myelodyplastic syndromes - D46FemaleMāori</v>
      </c>
      <c r="B6414" s="42" t="s">
        <v>2</v>
      </c>
      <c r="C6414" s="43">
        <v>2005</v>
      </c>
      <c r="D6414" s="42" t="s">
        <v>295</v>
      </c>
      <c r="E6414" s="42" t="s">
        <v>4</v>
      </c>
      <c r="F6414" s="42" t="s">
        <v>10</v>
      </c>
      <c r="G6414" s="43">
        <v>10</v>
      </c>
      <c r="H6414" s="193">
        <v>7.1</v>
      </c>
    </row>
    <row r="6415" spans="1:8" x14ac:dyDescent="0.25">
      <c r="A6415" s="25" t="str">
        <f t="shared" si="102"/>
        <v>Reg2005Myelodyplastic syndromes - D46FemaleNon-Māori</v>
      </c>
      <c r="B6415" s="42" t="s">
        <v>2</v>
      </c>
      <c r="C6415" s="43">
        <v>2005</v>
      </c>
      <c r="D6415" s="42" t="s">
        <v>295</v>
      </c>
      <c r="E6415" s="42" t="s">
        <v>4</v>
      </c>
      <c r="F6415" s="42" t="s">
        <v>11</v>
      </c>
      <c r="G6415" s="43">
        <v>102</v>
      </c>
      <c r="H6415" s="193">
        <v>2.9</v>
      </c>
    </row>
    <row r="6416" spans="1:8" x14ac:dyDescent="0.25">
      <c r="A6416" s="25" t="str">
        <f t="shared" si="102"/>
        <v>Reg2005Myelodyplastic syndromes - D46MaleAllEth</v>
      </c>
      <c r="B6416" s="42" t="s">
        <v>2</v>
      </c>
      <c r="C6416" s="43">
        <v>2005</v>
      </c>
      <c r="D6416" s="42" t="s">
        <v>295</v>
      </c>
      <c r="E6416" s="42" t="s">
        <v>5</v>
      </c>
      <c r="F6416" s="42" t="s">
        <v>12</v>
      </c>
      <c r="G6416" s="43">
        <v>165</v>
      </c>
      <c r="H6416" s="193">
        <v>6</v>
      </c>
    </row>
    <row r="6417" spans="1:8" x14ac:dyDescent="0.25">
      <c r="A6417" s="25" t="str">
        <f t="shared" si="102"/>
        <v>Reg2005Myelodyplastic syndromes - D46MaleMāori</v>
      </c>
      <c r="B6417" s="42" t="s">
        <v>2</v>
      </c>
      <c r="C6417" s="43">
        <v>2005</v>
      </c>
      <c r="D6417" s="42" t="s">
        <v>295</v>
      </c>
      <c r="E6417" s="42" t="s">
        <v>5</v>
      </c>
      <c r="F6417" s="42" t="s">
        <v>10</v>
      </c>
      <c r="G6417" s="43">
        <v>13</v>
      </c>
      <c r="H6417" s="193">
        <v>9.6</v>
      </c>
    </row>
    <row r="6418" spans="1:8" x14ac:dyDescent="0.25">
      <c r="A6418" s="25" t="str">
        <f t="shared" si="102"/>
        <v>Reg2005Myelodyplastic syndromes - D46MaleNon-Māori</v>
      </c>
      <c r="B6418" s="42" t="s">
        <v>2</v>
      </c>
      <c r="C6418" s="43">
        <v>2005</v>
      </c>
      <c r="D6418" s="42" t="s">
        <v>295</v>
      </c>
      <c r="E6418" s="42" t="s">
        <v>5</v>
      </c>
      <c r="F6418" s="42" t="s">
        <v>11</v>
      </c>
      <c r="G6418" s="43">
        <v>152</v>
      </c>
      <c r="H6418" s="193">
        <v>5.7</v>
      </c>
    </row>
    <row r="6419" spans="1:8" x14ac:dyDescent="0.25">
      <c r="A6419" s="25" t="str">
        <f t="shared" si="102"/>
        <v>Reg2005Uncertain behaviour of lymphoid, haematopoietic and related tissue - D47AllSexAllEth</v>
      </c>
      <c r="B6419" s="42" t="s">
        <v>2</v>
      </c>
      <c r="C6419" s="43">
        <v>2005</v>
      </c>
      <c r="D6419" s="42" t="s">
        <v>296</v>
      </c>
      <c r="E6419" s="42" t="s">
        <v>3</v>
      </c>
      <c r="F6419" s="42" t="s">
        <v>12</v>
      </c>
      <c r="G6419" s="43">
        <v>136</v>
      </c>
      <c r="H6419" s="193">
        <v>2.4</v>
      </c>
    </row>
    <row r="6420" spans="1:8" x14ac:dyDescent="0.25">
      <c r="A6420" s="25" t="str">
        <f t="shared" si="102"/>
        <v>Reg2005Uncertain behaviour of lymphoid, haematopoietic and related tissue - D47AllSexMāori</v>
      </c>
      <c r="B6420" s="42" t="s">
        <v>2</v>
      </c>
      <c r="C6420" s="43">
        <v>2005</v>
      </c>
      <c r="D6420" s="42" t="s">
        <v>296</v>
      </c>
      <c r="E6420" s="42" t="s">
        <v>3</v>
      </c>
      <c r="F6420" s="42" t="s">
        <v>10</v>
      </c>
      <c r="G6420" s="43">
        <v>14</v>
      </c>
      <c r="H6420" s="193">
        <v>3.8</v>
      </c>
    </row>
    <row r="6421" spans="1:8" x14ac:dyDescent="0.25">
      <c r="A6421" s="25" t="str">
        <f t="shared" si="102"/>
        <v>Reg2005Uncertain behaviour of lymphoid, haematopoietic and related tissue - D47AllSexNon-Māori</v>
      </c>
      <c r="B6421" s="42" t="s">
        <v>2</v>
      </c>
      <c r="C6421" s="43">
        <v>2005</v>
      </c>
      <c r="D6421" s="42" t="s">
        <v>296</v>
      </c>
      <c r="E6421" s="42" t="s">
        <v>3</v>
      </c>
      <c r="F6421" s="42" t="s">
        <v>11</v>
      </c>
      <c r="G6421" s="43">
        <v>122</v>
      </c>
      <c r="H6421" s="193">
        <v>2.2999999999999998</v>
      </c>
    </row>
    <row r="6422" spans="1:8" x14ac:dyDescent="0.25">
      <c r="A6422" s="25" t="str">
        <f t="shared" si="102"/>
        <v>Reg2005Uncertain behaviour of lymphoid, haematopoietic and related tissue - D47FemaleAllEth</v>
      </c>
      <c r="B6422" s="42" t="s">
        <v>2</v>
      </c>
      <c r="C6422" s="43">
        <v>2005</v>
      </c>
      <c r="D6422" s="42" t="s">
        <v>296</v>
      </c>
      <c r="E6422" s="42" t="s">
        <v>4</v>
      </c>
      <c r="F6422" s="42" t="s">
        <v>12</v>
      </c>
      <c r="G6422" s="43">
        <v>76</v>
      </c>
      <c r="H6422" s="193">
        <v>2.4</v>
      </c>
    </row>
    <row r="6423" spans="1:8" x14ac:dyDescent="0.25">
      <c r="A6423" s="25" t="str">
        <f t="shared" si="102"/>
        <v>Reg2005Uncertain behaviour of lymphoid, haematopoietic and related tissue - D47FemaleMāori</v>
      </c>
      <c r="B6423" s="42" t="s">
        <v>2</v>
      </c>
      <c r="C6423" s="43">
        <v>2005</v>
      </c>
      <c r="D6423" s="42" t="s">
        <v>296</v>
      </c>
      <c r="E6423" s="42" t="s">
        <v>4</v>
      </c>
      <c r="F6423" s="42" t="s">
        <v>10</v>
      </c>
      <c r="G6423" s="43">
        <v>8</v>
      </c>
      <c r="H6423" s="193">
        <v>4</v>
      </c>
    </row>
    <row r="6424" spans="1:8" x14ac:dyDescent="0.25">
      <c r="A6424" s="25" t="str">
        <f t="shared" si="102"/>
        <v>Reg2005Uncertain behaviour of lymphoid, haematopoietic and related tissue - D47FemaleNon-Māori</v>
      </c>
      <c r="B6424" s="42" t="s">
        <v>2</v>
      </c>
      <c r="C6424" s="43">
        <v>2005</v>
      </c>
      <c r="D6424" s="42" t="s">
        <v>296</v>
      </c>
      <c r="E6424" s="42" t="s">
        <v>4</v>
      </c>
      <c r="F6424" s="42" t="s">
        <v>11</v>
      </c>
      <c r="G6424" s="43">
        <v>68</v>
      </c>
      <c r="H6424" s="193">
        <v>2.2999999999999998</v>
      </c>
    </row>
    <row r="6425" spans="1:8" x14ac:dyDescent="0.25">
      <c r="A6425" s="25" t="str">
        <f t="shared" si="102"/>
        <v>Reg2005Uncertain behaviour of lymphoid, haematopoietic and related tissue - D47MaleAllEth</v>
      </c>
      <c r="B6425" s="42" t="s">
        <v>2</v>
      </c>
      <c r="C6425" s="43">
        <v>2005</v>
      </c>
      <c r="D6425" s="42" t="s">
        <v>296</v>
      </c>
      <c r="E6425" s="42" t="s">
        <v>5</v>
      </c>
      <c r="F6425" s="42" t="s">
        <v>12</v>
      </c>
      <c r="G6425" s="43">
        <v>60</v>
      </c>
      <c r="H6425" s="193">
        <v>2.2999999999999998</v>
      </c>
    </row>
    <row r="6426" spans="1:8" x14ac:dyDescent="0.25">
      <c r="A6426" s="25" t="str">
        <f t="shared" si="102"/>
        <v>Reg2005Uncertain behaviour of lymphoid, haematopoietic and related tissue - D47MaleMāori</v>
      </c>
      <c r="B6426" s="42" t="s">
        <v>2</v>
      </c>
      <c r="C6426" s="43">
        <v>2005</v>
      </c>
      <c r="D6426" s="42" t="s">
        <v>296</v>
      </c>
      <c r="E6426" s="42" t="s">
        <v>5</v>
      </c>
      <c r="F6426" s="42" t="s">
        <v>10</v>
      </c>
      <c r="G6426" s="43">
        <v>6</v>
      </c>
      <c r="H6426" s="193">
        <v>3.4</v>
      </c>
    </row>
    <row r="6427" spans="1:8" x14ac:dyDescent="0.25">
      <c r="A6427" s="25" t="str">
        <f t="shared" si="102"/>
        <v>Reg2005Uncertain behaviour of lymphoid, haematopoietic and related tissue - D47MaleNon-Māori</v>
      </c>
      <c r="B6427" s="42" t="s">
        <v>2</v>
      </c>
      <c r="C6427" s="43">
        <v>2005</v>
      </c>
      <c r="D6427" s="42" t="s">
        <v>296</v>
      </c>
      <c r="E6427" s="42" t="s">
        <v>5</v>
      </c>
      <c r="F6427" s="42" t="s">
        <v>11</v>
      </c>
      <c r="G6427" s="43">
        <v>54</v>
      </c>
      <c r="H6427" s="193">
        <v>2.2999999999999998</v>
      </c>
    </row>
    <row r="6428" spans="1:8" x14ac:dyDescent="0.25">
      <c r="A6428" s="25" t="str">
        <f t="shared" si="102"/>
        <v>Reg2004All Cancers - C00-C96, D45-D47AllSexAllEth</v>
      </c>
      <c r="B6428" s="42" t="s">
        <v>2</v>
      </c>
      <c r="C6428" s="43">
        <v>2004</v>
      </c>
      <c r="D6428" s="42" t="s">
        <v>17</v>
      </c>
      <c r="E6428" s="42" t="s">
        <v>3</v>
      </c>
      <c r="F6428" s="42" t="s">
        <v>12</v>
      </c>
      <c r="G6428" s="43">
        <v>19353</v>
      </c>
      <c r="H6428" s="193">
        <v>359.1</v>
      </c>
    </row>
    <row r="6429" spans="1:8" x14ac:dyDescent="0.25">
      <c r="A6429" s="25" t="str">
        <f t="shared" si="102"/>
        <v>Reg2004All Cancers - C00-C96, D45-D47AllSexMāori</v>
      </c>
      <c r="B6429" s="42" t="s">
        <v>2</v>
      </c>
      <c r="C6429" s="43">
        <v>2004</v>
      </c>
      <c r="D6429" s="42" t="s">
        <v>17</v>
      </c>
      <c r="E6429" s="42" t="s">
        <v>3</v>
      </c>
      <c r="F6429" s="42" t="s">
        <v>10</v>
      </c>
      <c r="G6429" s="43">
        <v>1596</v>
      </c>
      <c r="H6429" s="193">
        <v>438</v>
      </c>
    </row>
    <row r="6430" spans="1:8" x14ac:dyDescent="0.25">
      <c r="A6430" s="25" t="str">
        <f t="shared" si="102"/>
        <v>Reg2004All Cancers - C00-C96, D45-D47AllSexNon-Māori</v>
      </c>
      <c r="B6430" s="42" t="s">
        <v>2</v>
      </c>
      <c r="C6430" s="43">
        <v>2004</v>
      </c>
      <c r="D6430" s="42" t="s">
        <v>17</v>
      </c>
      <c r="E6430" s="42" t="s">
        <v>3</v>
      </c>
      <c r="F6430" s="42" t="s">
        <v>11</v>
      </c>
      <c r="G6430" s="43">
        <v>17757</v>
      </c>
      <c r="H6430" s="193">
        <v>353.3</v>
      </c>
    </row>
    <row r="6431" spans="1:8" x14ac:dyDescent="0.25">
      <c r="A6431" s="25" t="str">
        <f t="shared" si="102"/>
        <v>Reg2004All Cancers - C00-C96, D45-D47FemaleAllEth</v>
      </c>
      <c r="B6431" s="42" t="s">
        <v>2</v>
      </c>
      <c r="C6431" s="43">
        <v>2004</v>
      </c>
      <c r="D6431" s="42" t="s">
        <v>17</v>
      </c>
      <c r="E6431" s="42" t="s">
        <v>4</v>
      </c>
      <c r="F6431" s="42" t="s">
        <v>12</v>
      </c>
      <c r="G6431" s="43">
        <v>9129</v>
      </c>
      <c r="H6431" s="193">
        <v>322.7</v>
      </c>
    </row>
    <row r="6432" spans="1:8" x14ac:dyDescent="0.25">
      <c r="A6432" s="25" t="str">
        <f t="shared" si="102"/>
        <v>Reg2004All Cancers - C00-C96, D45-D47FemaleMāori</v>
      </c>
      <c r="B6432" s="42" t="s">
        <v>2</v>
      </c>
      <c r="C6432" s="43">
        <v>2004</v>
      </c>
      <c r="D6432" s="42" t="s">
        <v>17</v>
      </c>
      <c r="E6432" s="42" t="s">
        <v>4</v>
      </c>
      <c r="F6432" s="42" t="s">
        <v>10</v>
      </c>
      <c r="G6432" s="43">
        <v>862</v>
      </c>
      <c r="H6432" s="193">
        <v>428.1</v>
      </c>
    </row>
    <row r="6433" spans="1:8" x14ac:dyDescent="0.25">
      <c r="A6433" s="25" t="str">
        <f t="shared" si="102"/>
        <v>Reg2004All Cancers - C00-C96, D45-D47FemaleNon-Māori</v>
      </c>
      <c r="B6433" s="42" t="s">
        <v>2</v>
      </c>
      <c r="C6433" s="43">
        <v>2004</v>
      </c>
      <c r="D6433" s="42" t="s">
        <v>17</v>
      </c>
      <c r="E6433" s="42" t="s">
        <v>4</v>
      </c>
      <c r="F6433" s="42" t="s">
        <v>11</v>
      </c>
      <c r="G6433" s="43">
        <v>8267</v>
      </c>
      <c r="H6433" s="193">
        <v>314.89999999999998</v>
      </c>
    </row>
    <row r="6434" spans="1:8" x14ac:dyDescent="0.25">
      <c r="A6434" s="25" t="str">
        <f t="shared" si="102"/>
        <v>Reg2004All Cancers - C00-C96, D45-D47MaleAllEth</v>
      </c>
      <c r="B6434" s="42" t="s">
        <v>2</v>
      </c>
      <c r="C6434" s="43">
        <v>2004</v>
      </c>
      <c r="D6434" s="42" t="s">
        <v>17</v>
      </c>
      <c r="E6434" s="42" t="s">
        <v>5</v>
      </c>
      <c r="F6434" s="42" t="s">
        <v>12</v>
      </c>
      <c r="G6434" s="43">
        <v>10224</v>
      </c>
      <c r="H6434" s="193">
        <v>407.1</v>
      </c>
    </row>
    <row r="6435" spans="1:8" x14ac:dyDescent="0.25">
      <c r="A6435" s="25" t="str">
        <f t="shared" si="102"/>
        <v>Reg2004All Cancers - C00-C96, D45-D47MaleMāori</v>
      </c>
      <c r="B6435" s="42" t="s">
        <v>2</v>
      </c>
      <c r="C6435" s="43">
        <v>2004</v>
      </c>
      <c r="D6435" s="42" t="s">
        <v>17</v>
      </c>
      <c r="E6435" s="42" t="s">
        <v>5</v>
      </c>
      <c r="F6435" s="42" t="s">
        <v>10</v>
      </c>
      <c r="G6435" s="43">
        <v>734</v>
      </c>
      <c r="H6435" s="193">
        <v>459.8</v>
      </c>
    </row>
    <row r="6436" spans="1:8" x14ac:dyDescent="0.25">
      <c r="A6436" s="25" t="str">
        <f t="shared" si="102"/>
        <v>Reg2004All Cancers - C00-C96, D45-D47MaleNon-Māori</v>
      </c>
      <c r="B6436" s="42" t="s">
        <v>2</v>
      </c>
      <c r="C6436" s="43">
        <v>2004</v>
      </c>
      <c r="D6436" s="42" t="s">
        <v>17</v>
      </c>
      <c r="E6436" s="42" t="s">
        <v>5</v>
      </c>
      <c r="F6436" s="42" t="s">
        <v>11</v>
      </c>
      <c r="G6436" s="43">
        <v>9490</v>
      </c>
      <c r="H6436" s="193">
        <v>403.4</v>
      </c>
    </row>
    <row r="6437" spans="1:8" x14ac:dyDescent="0.25">
      <c r="A6437" s="25" t="str">
        <f t="shared" si="102"/>
        <v>Reg2004Lip, oral cavity and pharynx - C00-C14AllSexAllEth</v>
      </c>
      <c r="B6437" s="42" t="s">
        <v>2</v>
      </c>
      <c r="C6437" s="43">
        <v>2004</v>
      </c>
      <c r="D6437" s="42" t="s">
        <v>246</v>
      </c>
      <c r="E6437" s="42" t="s">
        <v>3</v>
      </c>
      <c r="F6437" s="42" t="s">
        <v>12</v>
      </c>
      <c r="G6437" s="43">
        <v>299</v>
      </c>
      <c r="H6437" s="193">
        <v>5.9</v>
      </c>
    </row>
    <row r="6438" spans="1:8" x14ac:dyDescent="0.25">
      <c r="A6438" s="25" t="str">
        <f t="shared" si="102"/>
        <v>Reg2004Lip, oral cavity and pharynx - C00-C14AllSexMāori</v>
      </c>
      <c r="B6438" s="42" t="s">
        <v>2</v>
      </c>
      <c r="C6438" s="43">
        <v>2004</v>
      </c>
      <c r="D6438" s="42" t="s">
        <v>246</v>
      </c>
      <c r="E6438" s="42" t="s">
        <v>3</v>
      </c>
      <c r="F6438" s="42" t="s">
        <v>10</v>
      </c>
      <c r="G6438" s="43">
        <v>36</v>
      </c>
      <c r="H6438" s="193">
        <v>9</v>
      </c>
    </row>
    <row r="6439" spans="1:8" x14ac:dyDescent="0.25">
      <c r="A6439" s="25" t="str">
        <f t="shared" ref="A6439:A6502" si="103">B6439&amp;C6439&amp;D6439&amp;E6439&amp;F6439</f>
        <v>Reg2004Lip, oral cavity and pharynx - C00-C14AllSexNon-Māori</v>
      </c>
      <c r="B6439" s="42" t="s">
        <v>2</v>
      </c>
      <c r="C6439" s="43">
        <v>2004</v>
      </c>
      <c r="D6439" s="42" t="s">
        <v>246</v>
      </c>
      <c r="E6439" s="42" t="s">
        <v>3</v>
      </c>
      <c r="F6439" s="42" t="s">
        <v>11</v>
      </c>
      <c r="G6439" s="43">
        <v>263</v>
      </c>
      <c r="H6439" s="193">
        <v>5.6</v>
      </c>
    </row>
    <row r="6440" spans="1:8" x14ac:dyDescent="0.25">
      <c r="A6440" s="25" t="str">
        <f t="shared" si="103"/>
        <v>Reg2004Lip, oral cavity and pharynx - C00-C14FemaleAllEth</v>
      </c>
      <c r="B6440" s="42" t="s">
        <v>2</v>
      </c>
      <c r="C6440" s="43">
        <v>2004</v>
      </c>
      <c r="D6440" s="42" t="s">
        <v>246</v>
      </c>
      <c r="E6440" s="42" t="s">
        <v>4</v>
      </c>
      <c r="F6440" s="42" t="s">
        <v>12</v>
      </c>
      <c r="G6440" s="43">
        <v>102</v>
      </c>
      <c r="H6440" s="193">
        <v>3.7</v>
      </c>
    </row>
    <row r="6441" spans="1:8" x14ac:dyDescent="0.25">
      <c r="A6441" s="25" t="str">
        <f t="shared" si="103"/>
        <v>Reg2004Lip, oral cavity and pharynx - C00-C14FemaleMāori</v>
      </c>
      <c r="B6441" s="42" t="s">
        <v>2</v>
      </c>
      <c r="C6441" s="43">
        <v>2004</v>
      </c>
      <c r="D6441" s="42" t="s">
        <v>246</v>
      </c>
      <c r="E6441" s="42" t="s">
        <v>4</v>
      </c>
      <c r="F6441" s="42" t="s">
        <v>10</v>
      </c>
      <c r="G6441" s="43">
        <v>13</v>
      </c>
      <c r="H6441" s="193">
        <v>5.9</v>
      </c>
    </row>
    <row r="6442" spans="1:8" x14ac:dyDescent="0.25">
      <c r="A6442" s="25" t="str">
        <f t="shared" si="103"/>
        <v>Reg2004Lip, oral cavity and pharynx - C00-C14FemaleNon-Māori</v>
      </c>
      <c r="B6442" s="42" t="s">
        <v>2</v>
      </c>
      <c r="C6442" s="43">
        <v>2004</v>
      </c>
      <c r="D6442" s="42" t="s">
        <v>246</v>
      </c>
      <c r="E6442" s="42" t="s">
        <v>4</v>
      </c>
      <c r="F6442" s="42" t="s">
        <v>11</v>
      </c>
      <c r="G6442" s="43">
        <v>89</v>
      </c>
      <c r="H6442" s="193">
        <v>3.5</v>
      </c>
    </row>
    <row r="6443" spans="1:8" x14ac:dyDescent="0.25">
      <c r="A6443" s="25" t="str">
        <f t="shared" si="103"/>
        <v>Reg2004Lip, oral cavity and pharynx - C00-C14MaleAllEth</v>
      </c>
      <c r="B6443" s="42" t="s">
        <v>2</v>
      </c>
      <c r="C6443" s="43">
        <v>2004</v>
      </c>
      <c r="D6443" s="42" t="s">
        <v>246</v>
      </c>
      <c r="E6443" s="42" t="s">
        <v>5</v>
      </c>
      <c r="F6443" s="42" t="s">
        <v>12</v>
      </c>
      <c r="G6443" s="43">
        <v>197</v>
      </c>
      <c r="H6443" s="193">
        <v>8.1999999999999993</v>
      </c>
    </row>
    <row r="6444" spans="1:8" x14ac:dyDescent="0.25">
      <c r="A6444" s="25" t="str">
        <f t="shared" si="103"/>
        <v>Reg2004Lip, oral cavity and pharynx - C00-C14MaleMāori</v>
      </c>
      <c r="B6444" s="42" t="s">
        <v>2</v>
      </c>
      <c r="C6444" s="43">
        <v>2004</v>
      </c>
      <c r="D6444" s="42" t="s">
        <v>246</v>
      </c>
      <c r="E6444" s="42" t="s">
        <v>5</v>
      </c>
      <c r="F6444" s="42" t="s">
        <v>10</v>
      </c>
      <c r="G6444" s="43">
        <v>23</v>
      </c>
      <c r="H6444" s="193">
        <v>12.2</v>
      </c>
    </row>
    <row r="6445" spans="1:8" x14ac:dyDescent="0.25">
      <c r="A6445" s="25" t="str">
        <f t="shared" si="103"/>
        <v>Reg2004Lip, oral cavity and pharynx - C00-C14MaleNon-Māori</v>
      </c>
      <c r="B6445" s="42" t="s">
        <v>2</v>
      </c>
      <c r="C6445" s="43">
        <v>2004</v>
      </c>
      <c r="D6445" s="42" t="s">
        <v>246</v>
      </c>
      <c r="E6445" s="42" t="s">
        <v>5</v>
      </c>
      <c r="F6445" s="42" t="s">
        <v>11</v>
      </c>
      <c r="G6445" s="43">
        <v>174</v>
      </c>
      <c r="H6445" s="193">
        <v>7.9</v>
      </c>
    </row>
    <row r="6446" spans="1:8" x14ac:dyDescent="0.25">
      <c r="A6446" s="25" t="str">
        <f t="shared" si="103"/>
        <v>Reg2004Lip - C00AllSexAllEth</v>
      </c>
      <c r="B6446" s="42" t="s">
        <v>2</v>
      </c>
      <c r="C6446" s="43">
        <v>2004</v>
      </c>
      <c r="D6446" s="42" t="s">
        <v>27</v>
      </c>
      <c r="E6446" s="42" t="s">
        <v>3</v>
      </c>
      <c r="F6446" s="42" t="s">
        <v>12</v>
      </c>
      <c r="G6446" s="43">
        <v>38</v>
      </c>
      <c r="H6446" s="193">
        <v>0.8</v>
      </c>
    </row>
    <row r="6447" spans="1:8" x14ac:dyDescent="0.25">
      <c r="A6447" s="25" t="str">
        <f t="shared" si="103"/>
        <v>Reg2004Lip - C00AllSexMāori</v>
      </c>
      <c r="B6447" s="42" t="s">
        <v>2</v>
      </c>
      <c r="C6447" s="43">
        <v>2004</v>
      </c>
      <c r="D6447" s="42" t="s">
        <v>27</v>
      </c>
      <c r="E6447" s="42" t="s">
        <v>3</v>
      </c>
      <c r="F6447" s="42" t="s">
        <v>10</v>
      </c>
      <c r="G6447" s="43">
        <v>0</v>
      </c>
      <c r="H6447" s="193">
        <v>0</v>
      </c>
    </row>
    <row r="6448" spans="1:8" x14ac:dyDescent="0.25">
      <c r="A6448" s="25" t="str">
        <f t="shared" si="103"/>
        <v>Reg2004Lip - C00AllSexNon-Māori</v>
      </c>
      <c r="B6448" s="42" t="s">
        <v>2</v>
      </c>
      <c r="C6448" s="43">
        <v>2004</v>
      </c>
      <c r="D6448" s="42" t="s">
        <v>27</v>
      </c>
      <c r="E6448" s="42" t="s">
        <v>3</v>
      </c>
      <c r="F6448" s="42" t="s">
        <v>11</v>
      </c>
      <c r="G6448" s="43">
        <v>38</v>
      </c>
      <c r="H6448" s="193">
        <v>0.9</v>
      </c>
    </row>
    <row r="6449" spans="1:8" x14ac:dyDescent="0.25">
      <c r="A6449" s="25" t="str">
        <f t="shared" si="103"/>
        <v>Reg2004Lip - C00FemaleAllEth</v>
      </c>
      <c r="B6449" s="42" t="s">
        <v>2</v>
      </c>
      <c r="C6449" s="43">
        <v>2004</v>
      </c>
      <c r="D6449" s="42" t="s">
        <v>27</v>
      </c>
      <c r="E6449" s="42" t="s">
        <v>4</v>
      </c>
      <c r="F6449" s="42" t="s">
        <v>12</v>
      </c>
      <c r="G6449" s="43">
        <v>5</v>
      </c>
      <c r="H6449" s="193">
        <v>0.2</v>
      </c>
    </row>
    <row r="6450" spans="1:8" x14ac:dyDescent="0.25">
      <c r="A6450" s="25" t="str">
        <f t="shared" si="103"/>
        <v>Reg2004Lip - C00FemaleMāori</v>
      </c>
      <c r="B6450" s="42" t="s">
        <v>2</v>
      </c>
      <c r="C6450" s="43">
        <v>2004</v>
      </c>
      <c r="D6450" s="42" t="s">
        <v>27</v>
      </c>
      <c r="E6450" s="42" t="s">
        <v>4</v>
      </c>
      <c r="F6450" s="42" t="s">
        <v>10</v>
      </c>
      <c r="G6450" s="43">
        <v>0</v>
      </c>
      <c r="H6450" s="193">
        <v>0</v>
      </c>
    </row>
    <row r="6451" spans="1:8" x14ac:dyDescent="0.25">
      <c r="A6451" s="25" t="str">
        <f t="shared" si="103"/>
        <v>Reg2004Lip - C00FemaleNon-Māori</v>
      </c>
      <c r="B6451" s="42" t="s">
        <v>2</v>
      </c>
      <c r="C6451" s="43">
        <v>2004</v>
      </c>
      <c r="D6451" s="42" t="s">
        <v>27</v>
      </c>
      <c r="E6451" s="42" t="s">
        <v>4</v>
      </c>
      <c r="F6451" s="42" t="s">
        <v>11</v>
      </c>
      <c r="G6451" s="43">
        <v>5</v>
      </c>
      <c r="H6451" s="193">
        <v>0.2</v>
      </c>
    </row>
    <row r="6452" spans="1:8" x14ac:dyDescent="0.25">
      <c r="A6452" s="25" t="str">
        <f t="shared" si="103"/>
        <v>Reg2004Lip - C00MaleAllEth</v>
      </c>
      <c r="B6452" s="42" t="s">
        <v>2</v>
      </c>
      <c r="C6452" s="43">
        <v>2004</v>
      </c>
      <c r="D6452" s="42" t="s">
        <v>27</v>
      </c>
      <c r="E6452" s="42" t="s">
        <v>5</v>
      </c>
      <c r="F6452" s="42" t="s">
        <v>12</v>
      </c>
      <c r="G6452" s="43">
        <v>33</v>
      </c>
      <c r="H6452" s="193">
        <v>1.4</v>
      </c>
    </row>
    <row r="6453" spans="1:8" x14ac:dyDescent="0.25">
      <c r="A6453" s="25" t="str">
        <f t="shared" si="103"/>
        <v>Reg2004Lip - C00MaleMāori</v>
      </c>
      <c r="B6453" s="42" t="s">
        <v>2</v>
      </c>
      <c r="C6453" s="43">
        <v>2004</v>
      </c>
      <c r="D6453" s="42" t="s">
        <v>27</v>
      </c>
      <c r="E6453" s="42" t="s">
        <v>5</v>
      </c>
      <c r="F6453" s="42" t="s">
        <v>10</v>
      </c>
      <c r="G6453" s="43">
        <v>0</v>
      </c>
      <c r="H6453" s="193">
        <v>0</v>
      </c>
    </row>
    <row r="6454" spans="1:8" x14ac:dyDescent="0.25">
      <c r="A6454" s="25" t="str">
        <f t="shared" si="103"/>
        <v>Reg2004Lip - C00MaleNon-Māori</v>
      </c>
      <c r="B6454" s="42" t="s">
        <v>2</v>
      </c>
      <c r="C6454" s="43">
        <v>2004</v>
      </c>
      <c r="D6454" s="42" t="s">
        <v>27</v>
      </c>
      <c r="E6454" s="42" t="s">
        <v>5</v>
      </c>
      <c r="F6454" s="42" t="s">
        <v>11</v>
      </c>
      <c r="G6454" s="43">
        <v>33</v>
      </c>
      <c r="H6454" s="193">
        <v>1.6</v>
      </c>
    </row>
    <row r="6455" spans="1:8" x14ac:dyDescent="0.25">
      <c r="A6455" s="25" t="str">
        <f t="shared" si="103"/>
        <v>Reg2004Tongue - C01-C02AllSexAllEth</v>
      </c>
      <c r="B6455" s="42" t="s">
        <v>2</v>
      </c>
      <c r="C6455" s="43">
        <v>2004</v>
      </c>
      <c r="D6455" s="42" t="s">
        <v>42</v>
      </c>
      <c r="E6455" s="42" t="s">
        <v>3</v>
      </c>
      <c r="F6455" s="42" t="s">
        <v>12</v>
      </c>
      <c r="G6455" s="43">
        <v>62</v>
      </c>
      <c r="H6455" s="193">
        <v>1.2</v>
      </c>
    </row>
    <row r="6456" spans="1:8" x14ac:dyDescent="0.25">
      <c r="A6456" s="25" t="str">
        <f t="shared" si="103"/>
        <v>Reg2004Tongue - C01-C02AllSexMāori</v>
      </c>
      <c r="B6456" s="42" t="s">
        <v>2</v>
      </c>
      <c r="C6456" s="43">
        <v>2004</v>
      </c>
      <c r="D6456" s="42" t="s">
        <v>42</v>
      </c>
      <c r="E6456" s="42" t="s">
        <v>3</v>
      </c>
      <c r="F6456" s="42" t="s">
        <v>10</v>
      </c>
      <c r="G6456" s="43">
        <v>8</v>
      </c>
      <c r="H6456" s="193">
        <v>2.2000000000000002</v>
      </c>
    </row>
    <row r="6457" spans="1:8" x14ac:dyDescent="0.25">
      <c r="A6457" s="25" t="str">
        <f t="shared" si="103"/>
        <v>Reg2004Tongue - C01-C02AllSexNon-Māori</v>
      </c>
      <c r="B6457" s="42" t="s">
        <v>2</v>
      </c>
      <c r="C6457" s="43">
        <v>2004</v>
      </c>
      <c r="D6457" s="42" t="s">
        <v>42</v>
      </c>
      <c r="E6457" s="42" t="s">
        <v>3</v>
      </c>
      <c r="F6457" s="42" t="s">
        <v>11</v>
      </c>
      <c r="G6457" s="43">
        <v>54</v>
      </c>
      <c r="H6457" s="193">
        <v>1.1000000000000001</v>
      </c>
    </row>
    <row r="6458" spans="1:8" x14ac:dyDescent="0.25">
      <c r="A6458" s="25" t="str">
        <f t="shared" si="103"/>
        <v>Reg2004Tongue - C01-C02FemaleAllEth</v>
      </c>
      <c r="B6458" s="42" t="s">
        <v>2</v>
      </c>
      <c r="C6458" s="43">
        <v>2004</v>
      </c>
      <c r="D6458" s="42" t="s">
        <v>42</v>
      </c>
      <c r="E6458" s="42" t="s">
        <v>4</v>
      </c>
      <c r="F6458" s="42" t="s">
        <v>12</v>
      </c>
      <c r="G6458" s="43">
        <v>21</v>
      </c>
      <c r="H6458" s="193">
        <v>0.7</v>
      </c>
    </row>
    <row r="6459" spans="1:8" x14ac:dyDescent="0.25">
      <c r="A6459" s="25" t="str">
        <f t="shared" si="103"/>
        <v>Reg2004Tongue - C01-C02FemaleMāori</v>
      </c>
      <c r="B6459" s="42" t="s">
        <v>2</v>
      </c>
      <c r="C6459" s="43">
        <v>2004</v>
      </c>
      <c r="D6459" s="42" t="s">
        <v>42</v>
      </c>
      <c r="E6459" s="42" t="s">
        <v>4</v>
      </c>
      <c r="F6459" s="42" t="s">
        <v>10</v>
      </c>
      <c r="G6459" s="43">
        <v>6</v>
      </c>
      <c r="H6459" s="193">
        <v>3</v>
      </c>
    </row>
    <row r="6460" spans="1:8" x14ac:dyDescent="0.25">
      <c r="A6460" s="25" t="str">
        <f t="shared" si="103"/>
        <v>Reg2004Tongue - C01-C02FemaleNon-Māori</v>
      </c>
      <c r="B6460" s="42" t="s">
        <v>2</v>
      </c>
      <c r="C6460" s="43">
        <v>2004</v>
      </c>
      <c r="D6460" s="42" t="s">
        <v>42</v>
      </c>
      <c r="E6460" s="42" t="s">
        <v>4</v>
      </c>
      <c r="F6460" s="42" t="s">
        <v>11</v>
      </c>
      <c r="G6460" s="43">
        <v>15</v>
      </c>
      <c r="H6460" s="193">
        <v>0.5</v>
      </c>
    </row>
    <row r="6461" spans="1:8" x14ac:dyDescent="0.25">
      <c r="A6461" s="25" t="str">
        <f t="shared" si="103"/>
        <v>Reg2004Tongue - C01-C02MaleAllEth</v>
      </c>
      <c r="B6461" s="42" t="s">
        <v>2</v>
      </c>
      <c r="C6461" s="43">
        <v>2004</v>
      </c>
      <c r="D6461" s="42" t="s">
        <v>42</v>
      </c>
      <c r="E6461" s="42" t="s">
        <v>5</v>
      </c>
      <c r="F6461" s="42" t="s">
        <v>12</v>
      </c>
      <c r="G6461" s="43">
        <v>41</v>
      </c>
      <c r="H6461" s="193">
        <v>1.7</v>
      </c>
    </row>
    <row r="6462" spans="1:8" x14ac:dyDescent="0.25">
      <c r="A6462" s="25" t="str">
        <f t="shared" si="103"/>
        <v>Reg2004Tongue - C01-C02MaleMāori</v>
      </c>
      <c r="B6462" s="42" t="s">
        <v>2</v>
      </c>
      <c r="C6462" s="43">
        <v>2004</v>
      </c>
      <c r="D6462" s="42" t="s">
        <v>42</v>
      </c>
      <c r="E6462" s="42" t="s">
        <v>5</v>
      </c>
      <c r="F6462" s="42" t="s">
        <v>10</v>
      </c>
      <c r="G6462" s="43">
        <v>2</v>
      </c>
      <c r="H6462" s="193">
        <v>1.1000000000000001</v>
      </c>
    </row>
    <row r="6463" spans="1:8" x14ac:dyDescent="0.25">
      <c r="A6463" s="25" t="str">
        <f t="shared" si="103"/>
        <v>Reg2004Tongue - C01-C02MaleNon-Māori</v>
      </c>
      <c r="B6463" s="42" t="s">
        <v>2</v>
      </c>
      <c r="C6463" s="43">
        <v>2004</v>
      </c>
      <c r="D6463" s="42" t="s">
        <v>42</v>
      </c>
      <c r="E6463" s="42" t="s">
        <v>5</v>
      </c>
      <c r="F6463" s="42" t="s">
        <v>11</v>
      </c>
      <c r="G6463" s="43">
        <v>39</v>
      </c>
      <c r="H6463" s="193">
        <v>1.7</v>
      </c>
    </row>
    <row r="6464" spans="1:8" x14ac:dyDescent="0.25">
      <c r="A6464" s="25" t="str">
        <f t="shared" si="103"/>
        <v>Reg2004Mouth - C03-C06AllSexAllEth</v>
      </c>
      <c r="B6464" s="42" t="s">
        <v>2</v>
      </c>
      <c r="C6464" s="43">
        <v>2004</v>
      </c>
      <c r="D6464" s="42" t="s">
        <v>31</v>
      </c>
      <c r="E6464" s="42" t="s">
        <v>3</v>
      </c>
      <c r="F6464" s="42" t="s">
        <v>12</v>
      </c>
      <c r="G6464" s="43">
        <v>62</v>
      </c>
      <c r="H6464" s="193">
        <v>1.2</v>
      </c>
    </row>
    <row r="6465" spans="1:8" x14ac:dyDescent="0.25">
      <c r="A6465" s="25" t="str">
        <f t="shared" si="103"/>
        <v>Reg2004Mouth - C03-C06AllSexMāori</v>
      </c>
      <c r="B6465" s="42" t="s">
        <v>2</v>
      </c>
      <c r="C6465" s="43">
        <v>2004</v>
      </c>
      <c r="D6465" s="42" t="s">
        <v>31</v>
      </c>
      <c r="E6465" s="42" t="s">
        <v>3</v>
      </c>
      <c r="F6465" s="42" t="s">
        <v>10</v>
      </c>
      <c r="G6465" s="43">
        <v>8</v>
      </c>
      <c r="H6465" s="193">
        <v>1.8</v>
      </c>
    </row>
    <row r="6466" spans="1:8" x14ac:dyDescent="0.25">
      <c r="A6466" s="25" t="str">
        <f t="shared" si="103"/>
        <v>Reg2004Mouth - C03-C06AllSexNon-Māori</v>
      </c>
      <c r="B6466" s="42" t="s">
        <v>2</v>
      </c>
      <c r="C6466" s="43">
        <v>2004</v>
      </c>
      <c r="D6466" s="42" t="s">
        <v>31</v>
      </c>
      <c r="E6466" s="42" t="s">
        <v>3</v>
      </c>
      <c r="F6466" s="42" t="s">
        <v>11</v>
      </c>
      <c r="G6466" s="43">
        <v>54</v>
      </c>
      <c r="H6466" s="193">
        <v>1.1000000000000001</v>
      </c>
    </row>
    <row r="6467" spans="1:8" x14ac:dyDescent="0.25">
      <c r="A6467" s="25" t="str">
        <f t="shared" si="103"/>
        <v>Reg2004Mouth - C03-C06FemaleAllEth</v>
      </c>
      <c r="B6467" s="42" t="s">
        <v>2</v>
      </c>
      <c r="C6467" s="43">
        <v>2004</v>
      </c>
      <c r="D6467" s="42" t="s">
        <v>31</v>
      </c>
      <c r="E6467" s="42" t="s">
        <v>4</v>
      </c>
      <c r="F6467" s="42" t="s">
        <v>12</v>
      </c>
      <c r="G6467" s="43">
        <v>27</v>
      </c>
      <c r="H6467" s="193">
        <v>1</v>
      </c>
    </row>
    <row r="6468" spans="1:8" x14ac:dyDescent="0.25">
      <c r="A6468" s="25" t="str">
        <f t="shared" si="103"/>
        <v>Reg2004Mouth - C03-C06FemaleMāori</v>
      </c>
      <c r="B6468" s="42" t="s">
        <v>2</v>
      </c>
      <c r="C6468" s="43">
        <v>2004</v>
      </c>
      <c r="D6468" s="42" t="s">
        <v>31</v>
      </c>
      <c r="E6468" s="42" t="s">
        <v>4</v>
      </c>
      <c r="F6468" s="42" t="s">
        <v>10</v>
      </c>
      <c r="G6468" s="43">
        <v>2</v>
      </c>
      <c r="H6468" s="193">
        <v>0.7</v>
      </c>
    </row>
    <row r="6469" spans="1:8" x14ac:dyDescent="0.25">
      <c r="A6469" s="25" t="str">
        <f t="shared" si="103"/>
        <v>Reg2004Mouth - C03-C06FemaleNon-Māori</v>
      </c>
      <c r="B6469" s="42" t="s">
        <v>2</v>
      </c>
      <c r="C6469" s="43">
        <v>2004</v>
      </c>
      <c r="D6469" s="42" t="s">
        <v>31</v>
      </c>
      <c r="E6469" s="42" t="s">
        <v>4</v>
      </c>
      <c r="F6469" s="42" t="s">
        <v>11</v>
      </c>
      <c r="G6469" s="43">
        <v>25</v>
      </c>
      <c r="H6469" s="193">
        <v>1</v>
      </c>
    </row>
    <row r="6470" spans="1:8" x14ac:dyDescent="0.25">
      <c r="A6470" s="25" t="str">
        <f t="shared" si="103"/>
        <v>Reg2004Mouth - C03-C06MaleAllEth</v>
      </c>
      <c r="B6470" s="42" t="s">
        <v>2</v>
      </c>
      <c r="C6470" s="43">
        <v>2004</v>
      </c>
      <c r="D6470" s="42" t="s">
        <v>31</v>
      </c>
      <c r="E6470" s="42" t="s">
        <v>5</v>
      </c>
      <c r="F6470" s="42" t="s">
        <v>12</v>
      </c>
      <c r="G6470" s="43">
        <v>35</v>
      </c>
      <c r="H6470" s="193">
        <v>1.5</v>
      </c>
    </row>
    <row r="6471" spans="1:8" x14ac:dyDescent="0.25">
      <c r="A6471" s="25" t="str">
        <f t="shared" si="103"/>
        <v>Reg2004Mouth - C03-C06MaleMāori</v>
      </c>
      <c r="B6471" s="42" t="s">
        <v>2</v>
      </c>
      <c r="C6471" s="43">
        <v>2004</v>
      </c>
      <c r="D6471" s="42" t="s">
        <v>31</v>
      </c>
      <c r="E6471" s="42" t="s">
        <v>5</v>
      </c>
      <c r="F6471" s="42" t="s">
        <v>10</v>
      </c>
      <c r="G6471" s="43">
        <v>6</v>
      </c>
      <c r="H6471" s="193">
        <v>3</v>
      </c>
    </row>
    <row r="6472" spans="1:8" x14ac:dyDescent="0.25">
      <c r="A6472" s="25" t="str">
        <f t="shared" si="103"/>
        <v>Reg2004Mouth - C03-C06MaleNon-Māori</v>
      </c>
      <c r="B6472" s="42" t="s">
        <v>2</v>
      </c>
      <c r="C6472" s="43">
        <v>2004</v>
      </c>
      <c r="D6472" s="42" t="s">
        <v>31</v>
      </c>
      <c r="E6472" s="42" t="s">
        <v>5</v>
      </c>
      <c r="F6472" s="42" t="s">
        <v>11</v>
      </c>
      <c r="G6472" s="43">
        <v>29</v>
      </c>
      <c r="H6472" s="193">
        <v>1.3</v>
      </c>
    </row>
    <row r="6473" spans="1:8" x14ac:dyDescent="0.25">
      <c r="A6473" s="25" t="str">
        <f t="shared" si="103"/>
        <v>Reg2004Salivary glands - C07-C08AllSexAllEth</v>
      </c>
      <c r="B6473" s="42" t="s">
        <v>2</v>
      </c>
      <c r="C6473" s="43">
        <v>2004</v>
      </c>
      <c r="D6473" s="42" t="s">
        <v>247</v>
      </c>
      <c r="E6473" s="42" t="s">
        <v>3</v>
      </c>
      <c r="F6473" s="42" t="s">
        <v>12</v>
      </c>
      <c r="G6473" s="43">
        <v>37</v>
      </c>
      <c r="H6473" s="193">
        <v>0.7</v>
      </c>
    </row>
    <row r="6474" spans="1:8" x14ac:dyDescent="0.25">
      <c r="A6474" s="25" t="str">
        <f t="shared" si="103"/>
        <v>Reg2004Salivary glands - C07-C08AllSexMāori</v>
      </c>
      <c r="B6474" s="42" t="s">
        <v>2</v>
      </c>
      <c r="C6474" s="43">
        <v>2004</v>
      </c>
      <c r="D6474" s="42" t="s">
        <v>247</v>
      </c>
      <c r="E6474" s="42" t="s">
        <v>3</v>
      </c>
      <c r="F6474" s="42" t="s">
        <v>10</v>
      </c>
      <c r="G6474" s="43">
        <v>6</v>
      </c>
      <c r="H6474" s="193">
        <v>1.6</v>
      </c>
    </row>
    <row r="6475" spans="1:8" x14ac:dyDescent="0.25">
      <c r="A6475" s="25" t="str">
        <f t="shared" si="103"/>
        <v>Reg2004Salivary glands - C07-C08AllSexNon-Māori</v>
      </c>
      <c r="B6475" s="42" t="s">
        <v>2</v>
      </c>
      <c r="C6475" s="43">
        <v>2004</v>
      </c>
      <c r="D6475" s="42" t="s">
        <v>247</v>
      </c>
      <c r="E6475" s="42" t="s">
        <v>3</v>
      </c>
      <c r="F6475" s="42" t="s">
        <v>11</v>
      </c>
      <c r="G6475" s="43">
        <v>31</v>
      </c>
      <c r="H6475" s="193">
        <v>0.6</v>
      </c>
    </row>
    <row r="6476" spans="1:8" x14ac:dyDescent="0.25">
      <c r="A6476" s="25" t="str">
        <f t="shared" si="103"/>
        <v>Reg2004Salivary glands - C07-C08FemaleAllEth</v>
      </c>
      <c r="B6476" s="42" t="s">
        <v>2</v>
      </c>
      <c r="C6476" s="43">
        <v>2004</v>
      </c>
      <c r="D6476" s="42" t="s">
        <v>247</v>
      </c>
      <c r="E6476" s="42" t="s">
        <v>4</v>
      </c>
      <c r="F6476" s="42" t="s">
        <v>12</v>
      </c>
      <c r="G6476" s="43">
        <v>21</v>
      </c>
      <c r="H6476" s="193">
        <v>0.8</v>
      </c>
    </row>
    <row r="6477" spans="1:8" x14ac:dyDescent="0.25">
      <c r="A6477" s="25" t="str">
        <f t="shared" si="103"/>
        <v>Reg2004Salivary glands - C07-C08FemaleMāori</v>
      </c>
      <c r="B6477" s="42" t="s">
        <v>2</v>
      </c>
      <c r="C6477" s="43">
        <v>2004</v>
      </c>
      <c r="D6477" s="42" t="s">
        <v>247</v>
      </c>
      <c r="E6477" s="42" t="s">
        <v>4</v>
      </c>
      <c r="F6477" s="42" t="s">
        <v>10</v>
      </c>
      <c r="G6477" s="43">
        <v>2</v>
      </c>
      <c r="H6477" s="193">
        <v>0.9</v>
      </c>
    </row>
    <row r="6478" spans="1:8" x14ac:dyDescent="0.25">
      <c r="A6478" s="25" t="str">
        <f t="shared" si="103"/>
        <v>Reg2004Salivary glands - C07-C08FemaleNon-Māori</v>
      </c>
      <c r="B6478" s="42" t="s">
        <v>2</v>
      </c>
      <c r="C6478" s="43">
        <v>2004</v>
      </c>
      <c r="D6478" s="42" t="s">
        <v>247</v>
      </c>
      <c r="E6478" s="42" t="s">
        <v>4</v>
      </c>
      <c r="F6478" s="42" t="s">
        <v>11</v>
      </c>
      <c r="G6478" s="43">
        <v>19</v>
      </c>
      <c r="H6478" s="193">
        <v>0.8</v>
      </c>
    </row>
    <row r="6479" spans="1:8" x14ac:dyDescent="0.25">
      <c r="A6479" s="25" t="str">
        <f t="shared" si="103"/>
        <v>Reg2004Salivary glands - C07-C08MaleAllEth</v>
      </c>
      <c r="B6479" s="42" t="s">
        <v>2</v>
      </c>
      <c r="C6479" s="43">
        <v>2004</v>
      </c>
      <c r="D6479" s="42" t="s">
        <v>247</v>
      </c>
      <c r="E6479" s="42" t="s">
        <v>5</v>
      </c>
      <c r="F6479" s="42" t="s">
        <v>12</v>
      </c>
      <c r="G6479" s="43">
        <v>16</v>
      </c>
      <c r="H6479" s="193">
        <v>0.6</v>
      </c>
    </row>
    <row r="6480" spans="1:8" x14ac:dyDescent="0.25">
      <c r="A6480" s="25" t="str">
        <f t="shared" si="103"/>
        <v>Reg2004Salivary glands - C07-C08MaleMāori</v>
      </c>
      <c r="B6480" s="42" t="s">
        <v>2</v>
      </c>
      <c r="C6480" s="43">
        <v>2004</v>
      </c>
      <c r="D6480" s="42" t="s">
        <v>247</v>
      </c>
      <c r="E6480" s="42" t="s">
        <v>5</v>
      </c>
      <c r="F6480" s="42" t="s">
        <v>10</v>
      </c>
      <c r="G6480" s="43">
        <v>4</v>
      </c>
      <c r="H6480" s="193">
        <v>2.5</v>
      </c>
    </row>
    <row r="6481" spans="1:8" x14ac:dyDescent="0.25">
      <c r="A6481" s="25" t="str">
        <f t="shared" si="103"/>
        <v>Reg2004Salivary glands - C07-C08MaleNon-Māori</v>
      </c>
      <c r="B6481" s="42" t="s">
        <v>2</v>
      </c>
      <c r="C6481" s="43">
        <v>2004</v>
      </c>
      <c r="D6481" s="42" t="s">
        <v>247</v>
      </c>
      <c r="E6481" s="42" t="s">
        <v>5</v>
      </c>
      <c r="F6481" s="42" t="s">
        <v>11</v>
      </c>
      <c r="G6481" s="43">
        <v>12</v>
      </c>
      <c r="H6481" s="193">
        <v>0.5</v>
      </c>
    </row>
    <row r="6482" spans="1:8" x14ac:dyDescent="0.25">
      <c r="A6482" s="25" t="str">
        <f t="shared" si="103"/>
        <v>Reg2004Tonsils - C09AllSexAllEth</v>
      </c>
      <c r="B6482" s="42" t="s">
        <v>2</v>
      </c>
      <c r="C6482" s="43">
        <v>2004</v>
      </c>
      <c r="D6482" s="42" t="s">
        <v>248</v>
      </c>
      <c r="E6482" s="42" t="s">
        <v>3</v>
      </c>
      <c r="F6482" s="42" t="s">
        <v>12</v>
      </c>
      <c r="G6482" s="43">
        <v>44</v>
      </c>
      <c r="H6482" s="193">
        <v>0.9</v>
      </c>
    </row>
    <row r="6483" spans="1:8" x14ac:dyDescent="0.25">
      <c r="A6483" s="25" t="str">
        <f t="shared" si="103"/>
        <v>Reg2004Tonsils - C09AllSexMāori</v>
      </c>
      <c r="B6483" s="42" t="s">
        <v>2</v>
      </c>
      <c r="C6483" s="43">
        <v>2004</v>
      </c>
      <c r="D6483" s="42" t="s">
        <v>248</v>
      </c>
      <c r="E6483" s="42" t="s">
        <v>3</v>
      </c>
      <c r="F6483" s="42" t="s">
        <v>10</v>
      </c>
      <c r="G6483" s="43">
        <v>6</v>
      </c>
      <c r="H6483" s="193">
        <v>1.2</v>
      </c>
    </row>
    <row r="6484" spans="1:8" x14ac:dyDescent="0.25">
      <c r="A6484" s="25" t="str">
        <f t="shared" si="103"/>
        <v>Reg2004Tonsils - C09AllSexNon-Māori</v>
      </c>
      <c r="B6484" s="42" t="s">
        <v>2</v>
      </c>
      <c r="C6484" s="43">
        <v>2004</v>
      </c>
      <c r="D6484" s="42" t="s">
        <v>248</v>
      </c>
      <c r="E6484" s="42" t="s">
        <v>3</v>
      </c>
      <c r="F6484" s="42" t="s">
        <v>11</v>
      </c>
      <c r="G6484" s="43">
        <v>38</v>
      </c>
      <c r="H6484" s="193">
        <v>0.8</v>
      </c>
    </row>
    <row r="6485" spans="1:8" x14ac:dyDescent="0.25">
      <c r="A6485" s="25" t="str">
        <f t="shared" si="103"/>
        <v>Reg2004Tonsils - C09FemaleAllEth</v>
      </c>
      <c r="B6485" s="42" t="s">
        <v>2</v>
      </c>
      <c r="C6485" s="43">
        <v>2004</v>
      </c>
      <c r="D6485" s="42" t="s">
        <v>248</v>
      </c>
      <c r="E6485" s="42" t="s">
        <v>4</v>
      </c>
      <c r="F6485" s="42" t="s">
        <v>12</v>
      </c>
      <c r="G6485" s="43">
        <v>13</v>
      </c>
      <c r="H6485" s="193">
        <v>0.5</v>
      </c>
    </row>
    <row r="6486" spans="1:8" x14ac:dyDescent="0.25">
      <c r="A6486" s="25" t="str">
        <f t="shared" si="103"/>
        <v>Reg2004Tonsils - C09FemaleMāori</v>
      </c>
      <c r="B6486" s="42" t="s">
        <v>2</v>
      </c>
      <c r="C6486" s="43">
        <v>2004</v>
      </c>
      <c r="D6486" s="42" t="s">
        <v>248</v>
      </c>
      <c r="E6486" s="42" t="s">
        <v>4</v>
      </c>
      <c r="F6486" s="42" t="s">
        <v>10</v>
      </c>
      <c r="G6486" s="43">
        <v>0</v>
      </c>
      <c r="H6486" s="193">
        <v>0</v>
      </c>
    </row>
    <row r="6487" spans="1:8" x14ac:dyDescent="0.25">
      <c r="A6487" s="25" t="str">
        <f t="shared" si="103"/>
        <v>Reg2004Tonsils - C09FemaleNon-Māori</v>
      </c>
      <c r="B6487" s="42" t="s">
        <v>2</v>
      </c>
      <c r="C6487" s="43">
        <v>2004</v>
      </c>
      <c r="D6487" s="42" t="s">
        <v>248</v>
      </c>
      <c r="E6487" s="42" t="s">
        <v>4</v>
      </c>
      <c r="F6487" s="42" t="s">
        <v>11</v>
      </c>
      <c r="G6487" s="43">
        <v>13</v>
      </c>
      <c r="H6487" s="193">
        <v>0.6</v>
      </c>
    </row>
    <row r="6488" spans="1:8" x14ac:dyDescent="0.25">
      <c r="A6488" s="25" t="str">
        <f t="shared" si="103"/>
        <v>Reg2004Tonsils - C09MaleAllEth</v>
      </c>
      <c r="B6488" s="42" t="s">
        <v>2</v>
      </c>
      <c r="C6488" s="43">
        <v>2004</v>
      </c>
      <c r="D6488" s="42" t="s">
        <v>248</v>
      </c>
      <c r="E6488" s="42" t="s">
        <v>5</v>
      </c>
      <c r="F6488" s="42" t="s">
        <v>12</v>
      </c>
      <c r="G6488" s="43">
        <v>31</v>
      </c>
      <c r="H6488" s="193">
        <v>1.3</v>
      </c>
    </row>
    <row r="6489" spans="1:8" x14ac:dyDescent="0.25">
      <c r="A6489" s="25" t="str">
        <f t="shared" si="103"/>
        <v>Reg2004Tonsils - C09MaleMāori</v>
      </c>
      <c r="B6489" s="42" t="s">
        <v>2</v>
      </c>
      <c r="C6489" s="43">
        <v>2004</v>
      </c>
      <c r="D6489" s="42" t="s">
        <v>248</v>
      </c>
      <c r="E6489" s="42" t="s">
        <v>5</v>
      </c>
      <c r="F6489" s="42" t="s">
        <v>10</v>
      </c>
      <c r="G6489" s="43">
        <v>6</v>
      </c>
      <c r="H6489" s="193">
        <v>2.5</v>
      </c>
    </row>
    <row r="6490" spans="1:8" x14ac:dyDescent="0.25">
      <c r="A6490" s="25" t="str">
        <f t="shared" si="103"/>
        <v>Reg2004Tonsils - C09MaleNon-Māori</v>
      </c>
      <c r="B6490" s="42" t="s">
        <v>2</v>
      </c>
      <c r="C6490" s="43">
        <v>2004</v>
      </c>
      <c r="D6490" s="42" t="s">
        <v>248</v>
      </c>
      <c r="E6490" s="42" t="s">
        <v>5</v>
      </c>
      <c r="F6490" s="42" t="s">
        <v>11</v>
      </c>
      <c r="G6490" s="43">
        <v>25</v>
      </c>
      <c r="H6490" s="193">
        <v>1.2</v>
      </c>
    </row>
    <row r="6491" spans="1:8" x14ac:dyDescent="0.25">
      <c r="A6491" s="25" t="str">
        <f t="shared" si="103"/>
        <v>Reg2004Oropharynx - C10AllSexAllEth</v>
      </c>
      <c r="B6491" s="42" t="s">
        <v>2</v>
      </c>
      <c r="C6491" s="43">
        <v>2004</v>
      </c>
      <c r="D6491" s="42" t="s">
        <v>34</v>
      </c>
      <c r="E6491" s="42" t="s">
        <v>3</v>
      </c>
      <c r="F6491" s="42" t="s">
        <v>12</v>
      </c>
      <c r="G6491" s="43">
        <v>10</v>
      </c>
      <c r="H6491" s="193">
        <v>0.2</v>
      </c>
    </row>
    <row r="6492" spans="1:8" x14ac:dyDescent="0.25">
      <c r="A6492" s="25" t="str">
        <f t="shared" si="103"/>
        <v>Reg2004Oropharynx - C10AllSexMāori</v>
      </c>
      <c r="B6492" s="42" t="s">
        <v>2</v>
      </c>
      <c r="C6492" s="43">
        <v>2004</v>
      </c>
      <c r="D6492" s="42" t="s">
        <v>34</v>
      </c>
      <c r="E6492" s="42" t="s">
        <v>3</v>
      </c>
      <c r="F6492" s="42" t="s">
        <v>10</v>
      </c>
      <c r="G6492" s="43">
        <v>1</v>
      </c>
      <c r="H6492" s="193">
        <v>0.3</v>
      </c>
    </row>
    <row r="6493" spans="1:8" x14ac:dyDescent="0.25">
      <c r="A6493" s="25" t="str">
        <f t="shared" si="103"/>
        <v>Reg2004Oropharynx - C10AllSexNon-Māori</v>
      </c>
      <c r="B6493" s="42" t="s">
        <v>2</v>
      </c>
      <c r="C6493" s="43">
        <v>2004</v>
      </c>
      <c r="D6493" s="42" t="s">
        <v>34</v>
      </c>
      <c r="E6493" s="42" t="s">
        <v>3</v>
      </c>
      <c r="F6493" s="42" t="s">
        <v>11</v>
      </c>
      <c r="G6493" s="43">
        <v>9</v>
      </c>
      <c r="H6493" s="193">
        <v>0.2</v>
      </c>
    </row>
    <row r="6494" spans="1:8" x14ac:dyDescent="0.25">
      <c r="A6494" s="25" t="str">
        <f t="shared" si="103"/>
        <v>Reg2004Oropharynx - C10FemaleAllEth</v>
      </c>
      <c r="B6494" s="42" t="s">
        <v>2</v>
      </c>
      <c r="C6494" s="43">
        <v>2004</v>
      </c>
      <c r="D6494" s="42" t="s">
        <v>34</v>
      </c>
      <c r="E6494" s="42" t="s">
        <v>4</v>
      </c>
      <c r="F6494" s="42" t="s">
        <v>12</v>
      </c>
      <c r="G6494" s="43">
        <v>4</v>
      </c>
      <c r="H6494" s="193">
        <v>0.1</v>
      </c>
    </row>
    <row r="6495" spans="1:8" x14ac:dyDescent="0.25">
      <c r="A6495" s="25" t="str">
        <f t="shared" si="103"/>
        <v>Reg2004Oropharynx - C10FemaleMāori</v>
      </c>
      <c r="B6495" s="42" t="s">
        <v>2</v>
      </c>
      <c r="C6495" s="43">
        <v>2004</v>
      </c>
      <c r="D6495" s="42" t="s">
        <v>34</v>
      </c>
      <c r="E6495" s="42" t="s">
        <v>4</v>
      </c>
      <c r="F6495" s="42" t="s">
        <v>10</v>
      </c>
      <c r="G6495" s="43">
        <v>0</v>
      </c>
      <c r="H6495" s="193">
        <v>0</v>
      </c>
    </row>
    <row r="6496" spans="1:8" x14ac:dyDescent="0.25">
      <c r="A6496" s="25" t="str">
        <f t="shared" si="103"/>
        <v>Reg2004Oropharynx - C10FemaleNon-Māori</v>
      </c>
      <c r="B6496" s="42" t="s">
        <v>2</v>
      </c>
      <c r="C6496" s="43">
        <v>2004</v>
      </c>
      <c r="D6496" s="42" t="s">
        <v>34</v>
      </c>
      <c r="E6496" s="42" t="s">
        <v>4</v>
      </c>
      <c r="F6496" s="42" t="s">
        <v>11</v>
      </c>
      <c r="G6496" s="43">
        <v>4</v>
      </c>
      <c r="H6496" s="193">
        <v>0.1</v>
      </c>
    </row>
    <row r="6497" spans="1:8" x14ac:dyDescent="0.25">
      <c r="A6497" s="25" t="str">
        <f t="shared" si="103"/>
        <v>Reg2004Oropharynx - C10MaleAllEth</v>
      </c>
      <c r="B6497" s="42" t="s">
        <v>2</v>
      </c>
      <c r="C6497" s="43">
        <v>2004</v>
      </c>
      <c r="D6497" s="42" t="s">
        <v>34</v>
      </c>
      <c r="E6497" s="42" t="s">
        <v>5</v>
      </c>
      <c r="F6497" s="42" t="s">
        <v>12</v>
      </c>
      <c r="G6497" s="43">
        <v>6</v>
      </c>
      <c r="H6497" s="193">
        <v>0.2</v>
      </c>
    </row>
    <row r="6498" spans="1:8" x14ac:dyDescent="0.25">
      <c r="A6498" s="25" t="str">
        <f t="shared" si="103"/>
        <v>Reg2004Oropharynx - C10MaleMāori</v>
      </c>
      <c r="B6498" s="42" t="s">
        <v>2</v>
      </c>
      <c r="C6498" s="43">
        <v>2004</v>
      </c>
      <c r="D6498" s="42" t="s">
        <v>34</v>
      </c>
      <c r="E6498" s="42" t="s">
        <v>5</v>
      </c>
      <c r="F6498" s="42" t="s">
        <v>10</v>
      </c>
      <c r="G6498" s="43">
        <v>1</v>
      </c>
      <c r="H6498" s="193">
        <v>0.6</v>
      </c>
    </row>
    <row r="6499" spans="1:8" x14ac:dyDescent="0.25">
      <c r="A6499" s="25" t="str">
        <f t="shared" si="103"/>
        <v>Reg2004Oropharynx - C10MaleNon-Māori</v>
      </c>
      <c r="B6499" s="42" t="s">
        <v>2</v>
      </c>
      <c r="C6499" s="43">
        <v>2004</v>
      </c>
      <c r="D6499" s="42" t="s">
        <v>34</v>
      </c>
      <c r="E6499" s="42" t="s">
        <v>5</v>
      </c>
      <c r="F6499" s="42" t="s">
        <v>11</v>
      </c>
      <c r="G6499" s="43">
        <v>5</v>
      </c>
      <c r="H6499" s="193">
        <v>0.2</v>
      </c>
    </row>
    <row r="6500" spans="1:8" x14ac:dyDescent="0.25">
      <c r="A6500" s="25" t="str">
        <f t="shared" si="103"/>
        <v>Reg2004Nasopharynx - C11AllSexAllEth</v>
      </c>
      <c r="B6500" s="42" t="s">
        <v>2</v>
      </c>
      <c r="C6500" s="43">
        <v>2004</v>
      </c>
      <c r="D6500" s="42" t="s">
        <v>32</v>
      </c>
      <c r="E6500" s="42" t="s">
        <v>3</v>
      </c>
      <c r="F6500" s="42" t="s">
        <v>12</v>
      </c>
      <c r="G6500" s="43">
        <v>23</v>
      </c>
      <c r="H6500" s="193">
        <v>0.5</v>
      </c>
    </row>
    <row r="6501" spans="1:8" x14ac:dyDescent="0.25">
      <c r="A6501" s="25" t="str">
        <f t="shared" si="103"/>
        <v>Reg2004Nasopharynx - C11AllSexMāori</v>
      </c>
      <c r="B6501" s="42" t="s">
        <v>2</v>
      </c>
      <c r="C6501" s="43">
        <v>2004</v>
      </c>
      <c r="D6501" s="42" t="s">
        <v>32</v>
      </c>
      <c r="E6501" s="42" t="s">
        <v>3</v>
      </c>
      <c r="F6501" s="42" t="s">
        <v>10</v>
      </c>
      <c r="G6501" s="43">
        <v>2</v>
      </c>
      <c r="H6501" s="193">
        <v>0.4</v>
      </c>
    </row>
    <row r="6502" spans="1:8" x14ac:dyDescent="0.25">
      <c r="A6502" s="25" t="str">
        <f t="shared" si="103"/>
        <v>Reg2004Nasopharynx - C11AllSexNon-Māori</v>
      </c>
      <c r="B6502" s="42" t="s">
        <v>2</v>
      </c>
      <c r="C6502" s="43">
        <v>2004</v>
      </c>
      <c r="D6502" s="42" t="s">
        <v>32</v>
      </c>
      <c r="E6502" s="42" t="s">
        <v>3</v>
      </c>
      <c r="F6502" s="42" t="s">
        <v>11</v>
      </c>
      <c r="G6502" s="43">
        <v>21</v>
      </c>
      <c r="H6502" s="193">
        <v>0.5</v>
      </c>
    </row>
    <row r="6503" spans="1:8" x14ac:dyDescent="0.25">
      <c r="A6503" s="25" t="str">
        <f t="shared" ref="A6503:A6566" si="104">B6503&amp;C6503&amp;D6503&amp;E6503&amp;F6503</f>
        <v>Reg2004Nasopharynx - C11FemaleAllEth</v>
      </c>
      <c r="B6503" s="42" t="s">
        <v>2</v>
      </c>
      <c r="C6503" s="43">
        <v>2004</v>
      </c>
      <c r="D6503" s="42" t="s">
        <v>32</v>
      </c>
      <c r="E6503" s="42" t="s">
        <v>4</v>
      </c>
      <c r="F6503" s="42" t="s">
        <v>12</v>
      </c>
      <c r="G6503" s="43">
        <v>9</v>
      </c>
      <c r="H6503" s="193">
        <v>0.4</v>
      </c>
    </row>
    <row r="6504" spans="1:8" x14ac:dyDescent="0.25">
      <c r="A6504" s="25" t="str">
        <f t="shared" si="104"/>
        <v>Reg2004Nasopharynx - C11FemaleMāori</v>
      </c>
      <c r="B6504" s="42" t="s">
        <v>2</v>
      </c>
      <c r="C6504" s="43">
        <v>2004</v>
      </c>
      <c r="D6504" s="42" t="s">
        <v>32</v>
      </c>
      <c r="E6504" s="42" t="s">
        <v>4</v>
      </c>
      <c r="F6504" s="42" t="s">
        <v>10</v>
      </c>
      <c r="G6504" s="43">
        <v>2</v>
      </c>
      <c r="H6504" s="193">
        <v>0.8</v>
      </c>
    </row>
    <row r="6505" spans="1:8" x14ac:dyDescent="0.25">
      <c r="A6505" s="25" t="str">
        <f t="shared" si="104"/>
        <v>Reg2004Nasopharynx - C11FemaleNon-Māori</v>
      </c>
      <c r="B6505" s="42" t="s">
        <v>2</v>
      </c>
      <c r="C6505" s="43">
        <v>2004</v>
      </c>
      <c r="D6505" s="42" t="s">
        <v>32</v>
      </c>
      <c r="E6505" s="42" t="s">
        <v>4</v>
      </c>
      <c r="F6505" s="42" t="s">
        <v>11</v>
      </c>
      <c r="G6505" s="43">
        <v>7</v>
      </c>
      <c r="H6505" s="193">
        <v>0.3</v>
      </c>
    </row>
    <row r="6506" spans="1:8" x14ac:dyDescent="0.25">
      <c r="A6506" s="25" t="str">
        <f t="shared" si="104"/>
        <v>Reg2004Nasopharynx - C11MaleAllEth</v>
      </c>
      <c r="B6506" s="42" t="s">
        <v>2</v>
      </c>
      <c r="C6506" s="43">
        <v>2004</v>
      </c>
      <c r="D6506" s="42" t="s">
        <v>32</v>
      </c>
      <c r="E6506" s="42" t="s">
        <v>5</v>
      </c>
      <c r="F6506" s="42" t="s">
        <v>12</v>
      </c>
      <c r="G6506" s="43">
        <v>14</v>
      </c>
      <c r="H6506" s="193">
        <v>0.6</v>
      </c>
    </row>
    <row r="6507" spans="1:8" x14ac:dyDescent="0.25">
      <c r="A6507" s="25" t="str">
        <f t="shared" si="104"/>
        <v>Reg2004Nasopharynx - C11MaleMāori</v>
      </c>
      <c r="B6507" s="42" t="s">
        <v>2</v>
      </c>
      <c r="C6507" s="43">
        <v>2004</v>
      </c>
      <c r="D6507" s="42" t="s">
        <v>32</v>
      </c>
      <c r="E6507" s="42" t="s">
        <v>5</v>
      </c>
      <c r="F6507" s="42" t="s">
        <v>10</v>
      </c>
      <c r="G6507" s="43">
        <v>0</v>
      </c>
      <c r="H6507" s="193">
        <v>0</v>
      </c>
    </row>
    <row r="6508" spans="1:8" x14ac:dyDescent="0.25">
      <c r="A6508" s="25" t="str">
        <f t="shared" si="104"/>
        <v>Reg2004Nasopharynx - C11MaleNon-Māori</v>
      </c>
      <c r="B6508" s="42" t="s">
        <v>2</v>
      </c>
      <c r="C6508" s="43">
        <v>2004</v>
      </c>
      <c r="D6508" s="42" t="s">
        <v>32</v>
      </c>
      <c r="E6508" s="42" t="s">
        <v>5</v>
      </c>
      <c r="F6508" s="42" t="s">
        <v>11</v>
      </c>
      <c r="G6508" s="43">
        <v>14</v>
      </c>
      <c r="H6508" s="193">
        <v>0.7</v>
      </c>
    </row>
    <row r="6509" spans="1:8" x14ac:dyDescent="0.25">
      <c r="A6509" s="25" t="str">
        <f t="shared" si="104"/>
        <v>Reg2004Pyriform sinus - C12AllSexAllEth</v>
      </c>
      <c r="B6509" s="42" t="s">
        <v>2</v>
      </c>
      <c r="C6509" s="43">
        <v>2004</v>
      </c>
      <c r="D6509" s="42" t="s">
        <v>249</v>
      </c>
      <c r="E6509" s="42" t="s">
        <v>3</v>
      </c>
      <c r="F6509" s="42" t="s">
        <v>12</v>
      </c>
      <c r="G6509" s="43">
        <v>8</v>
      </c>
      <c r="H6509" s="193">
        <v>0.2</v>
      </c>
    </row>
    <row r="6510" spans="1:8" x14ac:dyDescent="0.25">
      <c r="A6510" s="25" t="str">
        <f t="shared" si="104"/>
        <v>Reg2004Pyriform sinus - C12AllSexMāori</v>
      </c>
      <c r="B6510" s="42" t="s">
        <v>2</v>
      </c>
      <c r="C6510" s="43">
        <v>2004</v>
      </c>
      <c r="D6510" s="42" t="s">
        <v>249</v>
      </c>
      <c r="E6510" s="42" t="s">
        <v>3</v>
      </c>
      <c r="F6510" s="42" t="s">
        <v>10</v>
      </c>
      <c r="G6510" s="43">
        <v>4</v>
      </c>
      <c r="H6510" s="193">
        <v>1.1000000000000001</v>
      </c>
    </row>
    <row r="6511" spans="1:8" x14ac:dyDescent="0.25">
      <c r="A6511" s="25" t="str">
        <f t="shared" si="104"/>
        <v>Reg2004Pyriform sinus - C12AllSexNon-Māori</v>
      </c>
      <c r="B6511" s="42" t="s">
        <v>2</v>
      </c>
      <c r="C6511" s="43">
        <v>2004</v>
      </c>
      <c r="D6511" s="42" t="s">
        <v>249</v>
      </c>
      <c r="E6511" s="42" t="s">
        <v>3</v>
      </c>
      <c r="F6511" s="42" t="s">
        <v>11</v>
      </c>
      <c r="G6511" s="43">
        <v>4</v>
      </c>
      <c r="H6511" s="193">
        <v>0.1</v>
      </c>
    </row>
    <row r="6512" spans="1:8" x14ac:dyDescent="0.25">
      <c r="A6512" s="25" t="str">
        <f t="shared" si="104"/>
        <v>Reg2004Pyriform sinus - C12FemaleAllEth</v>
      </c>
      <c r="B6512" s="42" t="s">
        <v>2</v>
      </c>
      <c r="C6512" s="43">
        <v>2004</v>
      </c>
      <c r="D6512" s="42" t="s">
        <v>249</v>
      </c>
      <c r="E6512" s="42" t="s">
        <v>4</v>
      </c>
      <c r="F6512" s="42" t="s">
        <v>12</v>
      </c>
      <c r="G6512" s="43">
        <v>1</v>
      </c>
      <c r="H6512" s="193">
        <v>0</v>
      </c>
    </row>
    <row r="6513" spans="1:8" x14ac:dyDescent="0.25">
      <c r="A6513" s="25" t="str">
        <f t="shared" si="104"/>
        <v>Reg2004Pyriform sinus - C12FemaleMāori</v>
      </c>
      <c r="B6513" s="42" t="s">
        <v>2</v>
      </c>
      <c r="C6513" s="43">
        <v>2004</v>
      </c>
      <c r="D6513" s="42" t="s">
        <v>249</v>
      </c>
      <c r="E6513" s="42" t="s">
        <v>4</v>
      </c>
      <c r="F6513" s="42" t="s">
        <v>10</v>
      </c>
      <c r="G6513" s="43">
        <v>1</v>
      </c>
      <c r="H6513" s="193">
        <v>0.6</v>
      </c>
    </row>
    <row r="6514" spans="1:8" x14ac:dyDescent="0.25">
      <c r="A6514" s="25" t="str">
        <f t="shared" si="104"/>
        <v>Reg2004Pyriform sinus - C12FemaleNon-Māori</v>
      </c>
      <c r="B6514" s="42" t="s">
        <v>2</v>
      </c>
      <c r="C6514" s="43">
        <v>2004</v>
      </c>
      <c r="D6514" s="42" t="s">
        <v>249</v>
      </c>
      <c r="E6514" s="42" t="s">
        <v>4</v>
      </c>
      <c r="F6514" s="42" t="s">
        <v>11</v>
      </c>
      <c r="G6514" s="43">
        <v>0</v>
      </c>
      <c r="H6514" s="193">
        <v>0</v>
      </c>
    </row>
    <row r="6515" spans="1:8" x14ac:dyDescent="0.25">
      <c r="A6515" s="25" t="str">
        <f t="shared" si="104"/>
        <v>Reg2004Pyriform sinus - C12MaleAllEth</v>
      </c>
      <c r="B6515" s="42" t="s">
        <v>2</v>
      </c>
      <c r="C6515" s="43">
        <v>2004</v>
      </c>
      <c r="D6515" s="42" t="s">
        <v>249</v>
      </c>
      <c r="E6515" s="42" t="s">
        <v>5</v>
      </c>
      <c r="F6515" s="42" t="s">
        <v>12</v>
      </c>
      <c r="G6515" s="43">
        <v>7</v>
      </c>
      <c r="H6515" s="193">
        <v>0.3</v>
      </c>
    </row>
    <row r="6516" spans="1:8" x14ac:dyDescent="0.25">
      <c r="A6516" s="25" t="str">
        <f t="shared" si="104"/>
        <v>Reg2004Pyriform sinus - C12MaleMāori</v>
      </c>
      <c r="B6516" s="42" t="s">
        <v>2</v>
      </c>
      <c r="C6516" s="43">
        <v>2004</v>
      </c>
      <c r="D6516" s="42" t="s">
        <v>249</v>
      </c>
      <c r="E6516" s="42" t="s">
        <v>5</v>
      </c>
      <c r="F6516" s="42" t="s">
        <v>10</v>
      </c>
      <c r="G6516" s="43">
        <v>3</v>
      </c>
      <c r="H6516" s="193">
        <v>1.7</v>
      </c>
    </row>
    <row r="6517" spans="1:8" x14ac:dyDescent="0.25">
      <c r="A6517" s="25" t="str">
        <f t="shared" si="104"/>
        <v>Reg2004Pyriform sinus - C12MaleNon-Māori</v>
      </c>
      <c r="B6517" s="42" t="s">
        <v>2</v>
      </c>
      <c r="C6517" s="43">
        <v>2004</v>
      </c>
      <c r="D6517" s="42" t="s">
        <v>249</v>
      </c>
      <c r="E6517" s="42" t="s">
        <v>5</v>
      </c>
      <c r="F6517" s="42" t="s">
        <v>11</v>
      </c>
      <c r="G6517" s="43">
        <v>4</v>
      </c>
      <c r="H6517" s="193">
        <v>0.2</v>
      </c>
    </row>
    <row r="6518" spans="1:8" x14ac:dyDescent="0.25">
      <c r="A6518" s="25" t="str">
        <f t="shared" si="104"/>
        <v>Reg2004Hypopharynx - C13AllSexAllEth</v>
      </c>
      <c r="B6518" s="42" t="s">
        <v>2</v>
      </c>
      <c r="C6518" s="43">
        <v>2004</v>
      </c>
      <c r="D6518" s="42" t="s">
        <v>24</v>
      </c>
      <c r="E6518" s="42" t="s">
        <v>3</v>
      </c>
      <c r="F6518" s="42" t="s">
        <v>12</v>
      </c>
      <c r="G6518" s="43">
        <v>7</v>
      </c>
      <c r="H6518" s="193">
        <v>0.1</v>
      </c>
    </row>
    <row r="6519" spans="1:8" x14ac:dyDescent="0.25">
      <c r="A6519" s="25" t="str">
        <f t="shared" si="104"/>
        <v>Reg2004Hypopharynx - C13AllSexMāori</v>
      </c>
      <c r="B6519" s="42" t="s">
        <v>2</v>
      </c>
      <c r="C6519" s="43">
        <v>2004</v>
      </c>
      <c r="D6519" s="42" t="s">
        <v>24</v>
      </c>
      <c r="E6519" s="42" t="s">
        <v>3</v>
      </c>
      <c r="F6519" s="42" t="s">
        <v>10</v>
      </c>
      <c r="G6519" s="43">
        <v>1</v>
      </c>
      <c r="H6519" s="193">
        <v>0.3</v>
      </c>
    </row>
    <row r="6520" spans="1:8" x14ac:dyDescent="0.25">
      <c r="A6520" s="25" t="str">
        <f t="shared" si="104"/>
        <v>Reg2004Hypopharynx - C13AllSexNon-Māori</v>
      </c>
      <c r="B6520" s="42" t="s">
        <v>2</v>
      </c>
      <c r="C6520" s="43">
        <v>2004</v>
      </c>
      <c r="D6520" s="42" t="s">
        <v>24</v>
      </c>
      <c r="E6520" s="42" t="s">
        <v>3</v>
      </c>
      <c r="F6520" s="42" t="s">
        <v>11</v>
      </c>
      <c r="G6520" s="43">
        <v>6</v>
      </c>
      <c r="H6520" s="193">
        <v>0.1</v>
      </c>
    </row>
    <row r="6521" spans="1:8" x14ac:dyDescent="0.25">
      <c r="A6521" s="25" t="str">
        <f t="shared" si="104"/>
        <v>Reg2004Hypopharynx - C13FemaleAllEth</v>
      </c>
      <c r="B6521" s="42" t="s">
        <v>2</v>
      </c>
      <c r="C6521" s="43">
        <v>2004</v>
      </c>
      <c r="D6521" s="42" t="s">
        <v>24</v>
      </c>
      <c r="E6521" s="42" t="s">
        <v>4</v>
      </c>
      <c r="F6521" s="42" t="s">
        <v>12</v>
      </c>
      <c r="G6521" s="43">
        <v>1</v>
      </c>
      <c r="H6521" s="193">
        <v>0</v>
      </c>
    </row>
    <row r="6522" spans="1:8" x14ac:dyDescent="0.25">
      <c r="A6522" s="25" t="str">
        <f t="shared" si="104"/>
        <v>Reg2004Hypopharynx - C13FemaleMāori</v>
      </c>
      <c r="B6522" s="42" t="s">
        <v>2</v>
      </c>
      <c r="C6522" s="43">
        <v>2004</v>
      </c>
      <c r="D6522" s="42" t="s">
        <v>24</v>
      </c>
      <c r="E6522" s="42" t="s">
        <v>4</v>
      </c>
      <c r="F6522" s="42" t="s">
        <v>10</v>
      </c>
      <c r="G6522" s="43">
        <v>0</v>
      </c>
      <c r="H6522" s="193">
        <v>0</v>
      </c>
    </row>
    <row r="6523" spans="1:8" x14ac:dyDescent="0.25">
      <c r="A6523" s="25" t="str">
        <f t="shared" si="104"/>
        <v>Reg2004Hypopharynx - C13FemaleNon-Māori</v>
      </c>
      <c r="B6523" s="42" t="s">
        <v>2</v>
      </c>
      <c r="C6523" s="43">
        <v>2004</v>
      </c>
      <c r="D6523" s="42" t="s">
        <v>24</v>
      </c>
      <c r="E6523" s="42" t="s">
        <v>4</v>
      </c>
      <c r="F6523" s="42" t="s">
        <v>11</v>
      </c>
      <c r="G6523" s="43">
        <v>1</v>
      </c>
      <c r="H6523" s="193">
        <v>0</v>
      </c>
    </row>
    <row r="6524" spans="1:8" x14ac:dyDescent="0.25">
      <c r="A6524" s="25" t="str">
        <f t="shared" si="104"/>
        <v>Reg2004Hypopharynx - C13MaleAllEth</v>
      </c>
      <c r="B6524" s="42" t="s">
        <v>2</v>
      </c>
      <c r="C6524" s="43">
        <v>2004</v>
      </c>
      <c r="D6524" s="42" t="s">
        <v>24</v>
      </c>
      <c r="E6524" s="42" t="s">
        <v>5</v>
      </c>
      <c r="F6524" s="42" t="s">
        <v>12</v>
      </c>
      <c r="G6524" s="43">
        <v>6</v>
      </c>
      <c r="H6524" s="193">
        <v>0.2</v>
      </c>
    </row>
    <row r="6525" spans="1:8" x14ac:dyDescent="0.25">
      <c r="A6525" s="25" t="str">
        <f t="shared" si="104"/>
        <v>Reg2004Hypopharynx - C13MaleMāori</v>
      </c>
      <c r="B6525" s="42" t="s">
        <v>2</v>
      </c>
      <c r="C6525" s="43">
        <v>2004</v>
      </c>
      <c r="D6525" s="42" t="s">
        <v>24</v>
      </c>
      <c r="E6525" s="42" t="s">
        <v>5</v>
      </c>
      <c r="F6525" s="42" t="s">
        <v>10</v>
      </c>
      <c r="G6525" s="43">
        <v>1</v>
      </c>
      <c r="H6525" s="193">
        <v>0.6</v>
      </c>
    </row>
    <row r="6526" spans="1:8" x14ac:dyDescent="0.25">
      <c r="A6526" s="25" t="str">
        <f t="shared" si="104"/>
        <v>Reg2004Hypopharynx - C13MaleNon-Māori</v>
      </c>
      <c r="B6526" s="42" t="s">
        <v>2</v>
      </c>
      <c r="C6526" s="43">
        <v>2004</v>
      </c>
      <c r="D6526" s="42" t="s">
        <v>24</v>
      </c>
      <c r="E6526" s="42" t="s">
        <v>5</v>
      </c>
      <c r="F6526" s="42" t="s">
        <v>11</v>
      </c>
      <c r="G6526" s="43">
        <v>5</v>
      </c>
      <c r="H6526" s="193">
        <v>0.2</v>
      </c>
    </row>
    <row r="6527" spans="1:8" x14ac:dyDescent="0.25">
      <c r="A6527" s="25" t="str">
        <f t="shared" si="104"/>
        <v>Reg2004Other lip, oral cavity and pharynx - C14AllSexAllEth</v>
      </c>
      <c r="B6527" s="42" t="s">
        <v>2</v>
      </c>
      <c r="C6527" s="43">
        <v>2004</v>
      </c>
      <c r="D6527" s="42" t="s">
        <v>250</v>
      </c>
      <c r="E6527" s="42" t="s">
        <v>3</v>
      </c>
      <c r="F6527" s="42" t="s">
        <v>12</v>
      </c>
      <c r="G6527" s="43">
        <v>8</v>
      </c>
      <c r="H6527" s="193">
        <v>0.2</v>
      </c>
    </row>
    <row r="6528" spans="1:8" x14ac:dyDescent="0.25">
      <c r="A6528" s="25" t="str">
        <f t="shared" si="104"/>
        <v>Reg2004Other lip, oral cavity and pharynx - C14AllSexMāori</v>
      </c>
      <c r="B6528" s="42" t="s">
        <v>2</v>
      </c>
      <c r="C6528" s="43">
        <v>2004</v>
      </c>
      <c r="D6528" s="42" t="s">
        <v>250</v>
      </c>
      <c r="E6528" s="42" t="s">
        <v>3</v>
      </c>
      <c r="F6528" s="42" t="s">
        <v>10</v>
      </c>
      <c r="G6528" s="43">
        <v>0</v>
      </c>
      <c r="H6528" s="193">
        <v>0</v>
      </c>
    </row>
    <row r="6529" spans="1:8" x14ac:dyDescent="0.25">
      <c r="A6529" s="25" t="str">
        <f t="shared" si="104"/>
        <v>Reg2004Other lip, oral cavity and pharynx - C14AllSexNon-Māori</v>
      </c>
      <c r="B6529" s="42" t="s">
        <v>2</v>
      </c>
      <c r="C6529" s="43">
        <v>2004</v>
      </c>
      <c r="D6529" s="42" t="s">
        <v>250</v>
      </c>
      <c r="E6529" s="42" t="s">
        <v>3</v>
      </c>
      <c r="F6529" s="42" t="s">
        <v>11</v>
      </c>
      <c r="G6529" s="43">
        <v>8</v>
      </c>
      <c r="H6529" s="193">
        <v>0.2</v>
      </c>
    </row>
    <row r="6530" spans="1:8" x14ac:dyDescent="0.25">
      <c r="A6530" s="25" t="str">
        <f t="shared" si="104"/>
        <v>Reg2004Other lip, oral cavity and pharynx - C14FemaleAllEth</v>
      </c>
      <c r="B6530" s="42" t="s">
        <v>2</v>
      </c>
      <c r="C6530" s="43">
        <v>2004</v>
      </c>
      <c r="D6530" s="42" t="s">
        <v>250</v>
      </c>
      <c r="E6530" s="42" t="s">
        <v>4</v>
      </c>
      <c r="F6530" s="42" t="s">
        <v>12</v>
      </c>
      <c r="G6530" s="43">
        <v>0</v>
      </c>
      <c r="H6530" s="193">
        <v>0</v>
      </c>
    </row>
    <row r="6531" spans="1:8" x14ac:dyDescent="0.25">
      <c r="A6531" s="25" t="str">
        <f t="shared" si="104"/>
        <v>Reg2004Other lip, oral cavity and pharynx - C14FemaleMāori</v>
      </c>
      <c r="B6531" s="42" t="s">
        <v>2</v>
      </c>
      <c r="C6531" s="43">
        <v>2004</v>
      </c>
      <c r="D6531" s="42" t="s">
        <v>250</v>
      </c>
      <c r="E6531" s="42" t="s">
        <v>4</v>
      </c>
      <c r="F6531" s="42" t="s">
        <v>10</v>
      </c>
      <c r="G6531" s="43">
        <v>0</v>
      </c>
      <c r="H6531" s="193">
        <v>0</v>
      </c>
    </row>
    <row r="6532" spans="1:8" x14ac:dyDescent="0.25">
      <c r="A6532" s="25" t="str">
        <f t="shared" si="104"/>
        <v>Reg2004Other lip, oral cavity and pharynx - C14FemaleNon-Māori</v>
      </c>
      <c r="B6532" s="42" t="s">
        <v>2</v>
      </c>
      <c r="C6532" s="43">
        <v>2004</v>
      </c>
      <c r="D6532" s="42" t="s">
        <v>250</v>
      </c>
      <c r="E6532" s="42" t="s">
        <v>4</v>
      </c>
      <c r="F6532" s="42" t="s">
        <v>11</v>
      </c>
      <c r="G6532" s="43">
        <v>0</v>
      </c>
      <c r="H6532" s="193">
        <v>0</v>
      </c>
    </row>
    <row r="6533" spans="1:8" x14ac:dyDescent="0.25">
      <c r="A6533" s="25" t="str">
        <f t="shared" si="104"/>
        <v>Reg2004Other lip, oral cavity and pharynx - C14MaleAllEth</v>
      </c>
      <c r="B6533" s="42" t="s">
        <v>2</v>
      </c>
      <c r="C6533" s="43">
        <v>2004</v>
      </c>
      <c r="D6533" s="42" t="s">
        <v>250</v>
      </c>
      <c r="E6533" s="42" t="s">
        <v>5</v>
      </c>
      <c r="F6533" s="42" t="s">
        <v>12</v>
      </c>
      <c r="G6533" s="43">
        <v>8</v>
      </c>
      <c r="H6533" s="193">
        <v>0.3</v>
      </c>
    </row>
    <row r="6534" spans="1:8" x14ac:dyDescent="0.25">
      <c r="A6534" s="25" t="str">
        <f t="shared" si="104"/>
        <v>Reg2004Other lip, oral cavity and pharynx - C14MaleMāori</v>
      </c>
      <c r="B6534" s="42" t="s">
        <v>2</v>
      </c>
      <c r="C6534" s="43">
        <v>2004</v>
      </c>
      <c r="D6534" s="42" t="s">
        <v>250</v>
      </c>
      <c r="E6534" s="42" t="s">
        <v>5</v>
      </c>
      <c r="F6534" s="42" t="s">
        <v>10</v>
      </c>
      <c r="G6534" s="43">
        <v>0</v>
      </c>
      <c r="H6534" s="193">
        <v>0</v>
      </c>
    </row>
    <row r="6535" spans="1:8" x14ac:dyDescent="0.25">
      <c r="A6535" s="25" t="str">
        <f t="shared" si="104"/>
        <v>Reg2004Other lip, oral cavity and pharynx - C14MaleNon-Māori</v>
      </c>
      <c r="B6535" s="42" t="s">
        <v>2</v>
      </c>
      <c r="C6535" s="43">
        <v>2004</v>
      </c>
      <c r="D6535" s="42" t="s">
        <v>250</v>
      </c>
      <c r="E6535" s="42" t="s">
        <v>5</v>
      </c>
      <c r="F6535" s="42" t="s">
        <v>11</v>
      </c>
      <c r="G6535" s="43">
        <v>8</v>
      </c>
      <c r="H6535" s="193">
        <v>0.3</v>
      </c>
    </row>
    <row r="6536" spans="1:8" x14ac:dyDescent="0.25">
      <c r="A6536" s="25" t="str">
        <f t="shared" si="104"/>
        <v>Reg2004Digestive organs - C15-C26AllSexAllEth</v>
      </c>
      <c r="B6536" s="42" t="s">
        <v>2</v>
      </c>
      <c r="C6536" s="43">
        <v>2004</v>
      </c>
      <c r="D6536" s="42" t="s">
        <v>251</v>
      </c>
      <c r="E6536" s="42" t="s">
        <v>3</v>
      </c>
      <c r="F6536" s="42" t="s">
        <v>12</v>
      </c>
      <c r="G6536" s="43">
        <v>4171</v>
      </c>
      <c r="H6536" s="193">
        <v>73.599999999999994</v>
      </c>
    </row>
    <row r="6537" spans="1:8" x14ac:dyDescent="0.25">
      <c r="A6537" s="25" t="str">
        <f t="shared" si="104"/>
        <v>Reg2004Digestive organs - C15-C26AllSexMāori</v>
      </c>
      <c r="B6537" s="42" t="s">
        <v>2</v>
      </c>
      <c r="C6537" s="43">
        <v>2004</v>
      </c>
      <c r="D6537" s="42" t="s">
        <v>251</v>
      </c>
      <c r="E6537" s="42" t="s">
        <v>3</v>
      </c>
      <c r="F6537" s="42" t="s">
        <v>10</v>
      </c>
      <c r="G6537" s="43">
        <v>292</v>
      </c>
      <c r="H6537" s="193">
        <v>82.3</v>
      </c>
    </row>
    <row r="6538" spans="1:8" x14ac:dyDescent="0.25">
      <c r="A6538" s="25" t="str">
        <f t="shared" si="104"/>
        <v>Reg2004Digestive organs - C15-C26AllSexNon-Māori</v>
      </c>
      <c r="B6538" s="42" t="s">
        <v>2</v>
      </c>
      <c r="C6538" s="43">
        <v>2004</v>
      </c>
      <c r="D6538" s="42" t="s">
        <v>251</v>
      </c>
      <c r="E6538" s="42" t="s">
        <v>3</v>
      </c>
      <c r="F6538" s="42" t="s">
        <v>11</v>
      </c>
      <c r="G6538" s="43">
        <v>3879</v>
      </c>
      <c r="H6538" s="193">
        <v>72.3</v>
      </c>
    </row>
    <row r="6539" spans="1:8" x14ac:dyDescent="0.25">
      <c r="A6539" s="25" t="str">
        <f t="shared" si="104"/>
        <v>Reg2004Digestive organs - C15-C26FemaleAllEth</v>
      </c>
      <c r="B6539" s="42" t="s">
        <v>2</v>
      </c>
      <c r="C6539" s="43">
        <v>2004</v>
      </c>
      <c r="D6539" s="42" t="s">
        <v>251</v>
      </c>
      <c r="E6539" s="42" t="s">
        <v>4</v>
      </c>
      <c r="F6539" s="42" t="s">
        <v>12</v>
      </c>
      <c r="G6539" s="43">
        <v>1986</v>
      </c>
      <c r="H6539" s="193">
        <v>63.4</v>
      </c>
    </row>
    <row r="6540" spans="1:8" x14ac:dyDescent="0.25">
      <c r="A6540" s="25" t="str">
        <f t="shared" si="104"/>
        <v>Reg2004Digestive organs - C15-C26FemaleMāori</v>
      </c>
      <c r="B6540" s="42" t="s">
        <v>2</v>
      </c>
      <c r="C6540" s="43">
        <v>2004</v>
      </c>
      <c r="D6540" s="42" t="s">
        <v>251</v>
      </c>
      <c r="E6540" s="42" t="s">
        <v>4</v>
      </c>
      <c r="F6540" s="42" t="s">
        <v>10</v>
      </c>
      <c r="G6540" s="43">
        <v>133</v>
      </c>
      <c r="H6540" s="193">
        <v>71.900000000000006</v>
      </c>
    </row>
    <row r="6541" spans="1:8" x14ac:dyDescent="0.25">
      <c r="A6541" s="25" t="str">
        <f t="shared" si="104"/>
        <v>Reg2004Digestive organs - C15-C26FemaleNon-Māori</v>
      </c>
      <c r="B6541" s="42" t="s">
        <v>2</v>
      </c>
      <c r="C6541" s="43">
        <v>2004</v>
      </c>
      <c r="D6541" s="42" t="s">
        <v>251</v>
      </c>
      <c r="E6541" s="42" t="s">
        <v>4</v>
      </c>
      <c r="F6541" s="42" t="s">
        <v>11</v>
      </c>
      <c r="G6541" s="43">
        <v>1853</v>
      </c>
      <c r="H6541" s="193">
        <v>62.4</v>
      </c>
    </row>
    <row r="6542" spans="1:8" x14ac:dyDescent="0.25">
      <c r="A6542" s="25" t="str">
        <f t="shared" si="104"/>
        <v>Reg2004Digestive organs - C15-C26MaleAllEth</v>
      </c>
      <c r="B6542" s="42" t="s">
        <v>2</v>
      </c>
      <c r="C6542" s="43">
        <v>2004</v>
      </c>
      <c r="D6542" s="42" t="s">
        <v>251</v>
      </c>
      <c r="E6542" s="42" t="s">
        <v>5</v>
      </c>
      <c r="F6542" s="42" t="s">
        <v>12</v>
      </c>
      <c r="G6542" s="43">
        <v>2185</v>
      </c>
      <c r="H6542" s="193">
        <v>85.6</v>
      </c>
    </row>
    <row r="6543" spans="1:8" x14ac:dyDescent="0.25">
      <c r="A6543" s="25" t="str">
        <f t="shared" si="104"/>
        <v>Reg2004Digestive organs - C15-C26MaleMāori</v>
      </c>
      <c r="B6543" s="42" t="s">
        <v>2</v>
      </c>
      <c r="C6543" s="43">
        <v>2004</v>
      </c>
      <c r="D6543" s="42" t="s">
        <v>251</v>
      </c>
      <c r="E6543" s="42" t="s">
        <v>5</v>
      </c>
      <c r="F6543" s="42" t="s">
        <v>10</v>
      </c>
      <c r="G6543" s="43">
        <v>159</v>
      </c>
      <c r="H6543" s="193">
        <v>92.8</v>
      </c>
    </row>
    <row r="6544" spans="1:8" x14ac:dyDescent="0.25">
      <c r="A6544" s="25" t="str">
        <f t="shared" si="104"/>
        <v>Reg2004Digestive organs - C15-C26MaleNon-Māori</v>
      </c>
      <c r="B6544" s="42" t="s">
        <v>2</v>
      </c>
      <c r="C6544" s="43">
        <v>2004</v>
      </c>
      <c r="D6544" s="42" t="s">
        <v>251</v>
      </c>
      <c r="E6544" s="42" t="s">
        <v>5</v>
      </c>
      <c r="F6544" s="42" t="s">
        <v>11</v>
      </c>
      <c r="G6544" s="43">
        <v>2026</v>
      </c>
      <c r="H6544" s="193">
        <v>84</v>
      </c>
    </row>
    <row r="6545" spans="1:8" x14ac:dyDescent="0.25">
      <c r="A6545" s="25" t="str">
        <f t="shared" si="104"/>
        <v>Reg2004Oesophagus - C15AllSexAllEth</v>
      </c>
      <c r="B6545" s="42" t="s">
        <v>2</v>
      </c>
      <c r="C6545" s="43">
        <v>2004</v>
      </c>
      <c r="D6545" s="42" t="s">
        <v>33</v>
      </c>
      <c r="E6545" s="42" t="s">
        <v>3</v>
      </c>
      <c r="F6545" s="42" t="s">
        <v>12</v>
      </c>
      <c r="G6545" s="43">
        <v>253</v>
      </c>
      <c r="H6545" s="193">
        <v>4.3</v>
      </c>
    </row>
    <row r="6546" spans="1:8" x14ac:dyDescent="0.25">
      <c r="A6546" s="25" t="str">
        <f t="shared" si="104"/>
        <v>Reg2004Oesophagus - C15AllSexMāori</v>
      </c>
      <c r="B6546" s="42" t="s">
        <v>2</v>
      </c>
      <c r="C6546" s="43">
        <v>2004</v>
      </c>
      <c r="D6546" s="42" t="s">
        <v>33</v>
      </c>
      <c r="E6546" s="42" t="s">
        <v>3</v>
      </c>
      <c r="F6546" s="42" t="s">
        <v>10</v>
      </c>
      <c r="G6546" s="43">
        <v>20</v>
      </c>
      <c r="H6546" s="193">
        <v>6</v>
      </c>
    </row>
    <row r="6547" spans="1:8" x14ac:dyDescent="0.25">
      <c r="A6547" s="25" t="str">
        <f t="shared" si="104"/>
        <v>Reg2004Oesophagus - C15AllSexNon-Māori</v>
      </c>
      <c r="B6547" s="42" t="s">
        <v>2</v>
      </c>
      <c r="C6547" s="43">
        <v>2004</v>
      </c>
      <c r="D6547" s="42" t="s">
        <v>33</v>
      </c>
      <c r="E6547" s="42" t="s">
        <v>3</v>
      </c>
      <c r="F6547" s="42" t="s">
        <v>11</v>
      </c>
      <c r="G6547" s="43">
        <v>233</v>
      </c>
      <c r="H6547" s="193">
        <v>4.2</v>
      </c>
    </row>
    <row r="6548" spans="1:8" x14ac:dyDescent="0.25">
      <c r="A6548" s="25" t="str">
        <f t="shared" si="104"/>
        <v>Reg2004Oesophagus - C15FemaleAllEth</v>
      </c>
      <c r="B6548" s="42" t="s">
        <v>2</v>
      </c>
      <c r="C6548" s="43">
        <v>2004</v>
      </c>
      <c r="D6548" s="42" t="s">
        <v>33</v>
      </c>
      <c r="E6548" s="42" t="s">
        <v>4</v>
      </c>
      <c r="F6548" s="42" t="s">
        <v>12</v>
      </c>
      <c r="G6548" s="43">
        <v>71</v>
      </c>
      <c r="H6548" s="193">
        <v>2.1</v>
      </c>
    </row>
    <row r="6549" spans="1:8" x14ac:dyDescent="0.25">
      <c r="A6549" s="25" t="str">
        <f t="shared" si="104"/>
        <v>Reg2004Oesophagus - C15FemaleMāori</v>
      </c>
      <c r="B6549" s="42" t="s">
        <v>2</v>
      </c>
      <c r="C6549" s="43">
        <v>2004</v>
      </c>
      <c r="D6549" s="42" t="s">
        <v>33</v>
      </c>
      <c r="E6549" s="42" t="s">
        <v>4</v>
      </c>
      <c r="F6549" s="42" t="s">
        <v>10</v>
      </c>
      <c r="G6549" s="43">
        <v>8</v>
      </c>
      <c r="H6549" s="193">
        <v>4.7</v>
      </c>
    </row>
    <row r="6550" spans="1:8" x14ac:dyDescent="0.25">
      <c r="A6550" s="25" t="str">
        <f t="shared" si="104"/>
        <v>Reg2004Oesophagus - C15FemaleNon-Māori</v>
      </c>
      <c r="B6550" s="42" t="s">
        <v>2</v>
      </c>
      <c r="C6550" s="43">
        <v>2004</v>
      </c>
      <c r="D6550" s="42" t="s">
        <v>33</v>
      </c>
      <c r="E6550" s="42" t="s">
        <v>4</v>
      </c>
      <c r="F6550" s="42" t="s">
        <v>11</v>
      </c>
      <c r="G6550" s="43">
        <v>63</v>
      </c>
      <c r="H6550" s="193">
        <v>1.9</v>
      </c>
    </row>
    <row r="6551" spans="1:8" x14ac:dyDescent="0.25">
      <c r="A6551" s="25" t="str">
        <f t="shared" si="104"/>
        <v>Reg2004Oesophagus - C15MaleAllEth</v>
      </c>
      <c r="B6551" s="42" t="s">
        <v>2</v>
      </c>
      <c r="C6551" s="43">
        <v>2004</v>
      </c>
      <c r="D6551" s="42" t="s">
        <v>33</v>
      </c>
      <c r="E6551" s="42" t="s">
        <v>5</v>
      </c>
      <c r="F6551" s="42" t="s">
        <v>12</v>
      </c>
      <c r="G6551" s="43">
        <v>182</v>
      </c>
      <c r="H6551" s="193">
        <v>7.1</v>
      </c>
    </row>
    <row r="6552" spans="1:8" x14ac:dyDescent="0.25">
      <c r="A6552" s="25" t="str">
        <f t="shared" si="104"/>
        <v>Reg2004Oesophagus - C15MaleMāori</v>
      </c>
      <c r="B6552" s="42" t="s">
        <v>2</v>
      </c>
      <c r="C6552" s="43">
        <v>2004</v>
      </c>
      <c r="D6552" s="42" t="s">
        <v>33</v>
      </c>
      <c r="E6552" s="42" t="s">
        <v>5</v>
      </c>
      <c r="F6552" s="42" t="s">
        <v>10</v>
      </c>
      <c r="G6552" s="43">
        <v>12</v>
      </c>
      <c r="H6552" s="193">
        <v>7.5</v>
      </c>
    </row>
    <row r="6553" spans="1:8" x14ac:dyDescent="0.25">
      <c r="A6553" s="25" t="str">
        <f t="shared" si="104"/>
        <v>Reg2004Oesophagus - C15MaleNon-Māori</v>
      </c>
      <c r="B6553" s="42" t="s">
        <v>2</v>
      </c>
      <c r="C6553" s="43">
        <v>2004</v>
      </c>
      <c r="D6553" s="42" t="s">
        <v>33</v>
      </c>
      <c r="E6553" s="42" t="s">
        <v>5</v>
      </c>
      <c r="F6553" s="42" t="s">
        <v>11</v>
      </c>
      <c r="G6553" s="43">
        <v>170</v>
      </c>
      <c r="H6553" s="193">
        <v>7</v>
      </c>
    </row>
    <row r="6554" spans="1:8" x14ac:dyDescent="0.25">
      <c r="A6554" s="25" t="str">
        <f t="shared" si="104"/>
        <v>Reg2004Stomach - C16AllSexAllEth</v>
      </c>
      <c r="B6554" s="42" t="s">
        <v>2</v>
      </c>
      <c r="C6554" s="43">
        <v>2004</v>
      </c>
      <c r="D6554" s="42" t="s">
        <v>39</v>
      </c>
      <c r="E6554" s="42" t="s">
        <v>3</v>
      </c>
      <c r="F6554" s="42" t="s">
        <v>12</v>
      </c>
      <c r="G6554" s="43">
        <v>371</v>
      </c>
      <c r="H6554" s="193">
        <v>6.7</v>
      </c>
    </row>
    <row r="6555" spans="1:8" x14ac:dyDescent="0.25">
      <c r="A6555" s="25" t="str">
        <f t="shared" si="104"/>
        <v>Reg2004Stomach - C16AllSexMāori</v>
      </c>
      <c r="B6555" s="42" t="s">
        <v>2</v>
      </c>
      <c r="C6555" s="43">
        <v>2004</v>
      </c>
      <c r="D6555" s="42" t="s">
        <v>39</v>
      </c>
      <c r="E6555" s="42" t="s">
        <v>3</v>
      </c>
      <c r="F6555" s="42" t="s">
        <v>10</v>
      </c>
      <c r="G6555" s="43">
        <v>64</v>
      </c>
      <c r="H6555" s="193">
        <v>16.8</v>
      </c>
    </row>
    <row r="6556" spans="1:8" x14ac:dyDescent="0.25">
      <c r="A6556" s="25" t="str">
        <f t="shared" si="104"/>
        <v>Reg2004Stomach - C16AllSexNon-Māori</v>
      </c>
      <c r="B6556" s="42" t="s">
        <v>2</v>
      </c>
      <c r="C6556" s="43">
        <v>2004</v>
      </c>
      <c r="D6556" s="42" t="s">
        <v>39</v>
      </c>
      <c r="E6556" s="42" t="s">
        <v>3</v>
      </c>
      <c r="F6556" s="42" t="s">
        <v>11</v>
      </c>
      <c r="G6556" s="43">
        <v>307</v>
      </c>
      <c r="H6556" s="193">
        <v>5.7</v>
      </c>
    </row>
    <row r="6557" spans="1:8" x14ac:dyDescent="0.25">
      <c r="A6557" s="25" t="str">
        <f t="shared" si="104"/>
        <v>Reg2004Stomach - C16FemaleAllEth</v>
      </c>
      <c r="B6557" s="42" t="s">
        <v>2</v>
      </c>
      <c r="C6557" s="43">
        <v>2004</v>
      </c>
      <c r="D6557" s="42" t="s">
        <v>39</v>
      </c>
      <c r="E6557" s="42" t="s">
        <v>4</v>
      </c>
      <c r="F6557" s="42" t="s">
        <v>12</v>
      </c>
      <c r="G6557" s="43">
        <v>159</v>
      </c>
      <c r="H6557" s="193">
        <v>4.9000000000000004</v>
      </c>
    </row>
    <row r="6558" spans="1:8" x14ac:dyDescent="0.25">
      <c r="A6558" s="25" t="str">
        <f t="shared" si="104"/>
        <v>Reg2004Stomach - C16FemaleMāori</v>
      </c>
      <c r="B6558" s="42" t="s">
        <v>2</v>
      </c>
      <c r="C6558" s="43">
        <v>2004</v>
      </c>
      <c r="D6558" s="42" t="s">
        <v>39</v>
      </c>
      <c r="E6558" s="42" t="s">
        <v>4</v>
      </c>
      <c r="F6558" s="42" t="s">
        <v>10</v>
      </c>
      <c r="G6558" s="43">
        <v>28</v>
      </c>
      <c r="H6558" s="193">
        <v>14.3</v>
      </c>
    </row>
    <row r="6559" spans="1:8" x14ac:dyDescent="0.25">
      <c r="A6559" s="25" t="str">
        <f t="shared" si="104"/>
        <v>Reg2004Stomach - C16FemaleNon-Māori</v>
      </c>
      <c r="B6559" s="42" t="s">
        <v>2</v>
      </c>
      <c r="C6559" s="43">
        <v>2004</v>
      </c>
      <c r="D6559" s="42" t="s">
        <v>39</v>
      </c>
      <c r="E6559" s="42" t="s">
        <v>4</v>
      </c>
      <c r="F6559" s="42" t="s">
        <v>11</v>
      </c>
      <c r="G6559" s="43">
        <v>131</v>
      </c>
      <c r="H6559" s="193">
        <v>4.0999999999999996</v>
      </c>
    </row>
    <row r="6560" spans="1:8" x14ac:dyDescent="0.25">
      <c r="A6560" s="25" t="str">
        <f t="shared" si="104"/>
        <v>Reg2004Stomach - C16MaleAllEth</v>
      </c>
      <c r="B6560" s="42" t="s">
        <v>2</v>
      </c>
      <c r="C6560" s="43">
        <v>2004</v>
      </c>
      <c r="D6560" s="42" t="s">
        <v>39</v>
      </c>
      <c r="E6560" s="42" t="s">
        <v>5</v>
      </c>
      <c r="F6560" s="42" t="s">
        <v>12</v>
      </c>
      <c r="G6560" s="43">
        <v>212</v>
      </c>
      <c r="H6560" s="193">
        <v>8.6</v>
      </c>
    </row>
    <row r="6561" spans="1:8" x14ac:dyDescent="0.25">
      <c r="A6561" s="25" t="str">
        <f t="shared" si="104"/>
        <v>Reg2004Stomach - C16MaleMāori</v>
      </c>
      <c r="B6561" s="42" t="s">
        <v>2</v>
      </c>
      <c r="C6561" s="43">
        <v>2004</v>
      </c>
      <c r="D6561" s="42" t="s">
        <v>39</v>
      </c>
      <c r="E6561" s="42" t="s">
        <v>5</v>
      </c>
      <c r="F6561" s="42" t="s">
        <v>10</v>
      </c>
      <c r="G6561" s="43">
        <v>36</v>
      </c>
      <c r="H6561" s="193">
        <v>19.3</v>
      </c>
    </row>
    <row r="6562" spans="1:8" x14ac:dyDescent="0.25">
      <c r="A6562" s="25" t="str">
        <f t="shared" si="104"/>
        <v>Reg2004Stomach - C16MaleNon-Māori</v>
      </c>
      <c r="B6562" s="42" t="s">
        <v>2</v>
      </c>
      <c r="C6562" s="43">
        <v>2004</v>
      </c>
      <c r="D6562" s="42" t="s">
        <v>39</v>
      </c>
      <c r="E6562" s="42" t="s">
        <v>5</v>
      </c>
      <c r="F6562" s="42" t="s">
        <v>11</v>
      </c>
      <c r="G6562" s="43">
        <v>176</v>
      </c>
      <c r="H6562" s="193">
        <v>7.4</v>
      </c>
    </row>
    <row r="6563" spans="1:8" x14ac:dyDescent="0.25">
      <c r="A6563" s="25" t="str">
        <f t="shared" si="104"/>
        <v>Reg2004Small intestine - C17AllSexAllEth</v>
      </c>
      <c r="B6563" s="42" t="s">
        <v>2</v>
      </c>
      <c r="C6563" s="43">
        <v>2004</v>
      </c>
      <c r="D6563" s="42" t="s">
        <v>252</v>
      </c>
      <c r="E6563" s="42" t="s">
        <v>3</v>
      </c>
      <c r="F6563" s="42" t="s">
        <v>12</v>
      </c>
      <c r="G6563" s="43">
        <v>70</v>
      </c>
      <c r="H6563" s="193">
        <v>1.3</v>
      </c>
    </row>
    <row r="6564" spans="1:8" x14ac:dyDescent="0.25">
      <c r="A6564" s="25" t="str">
        <f t="shared" si="104"/>
        <v>Reg2004Small intestine - C17AllSexMāori</v>
      </c>
      <c r="B6564" s="42" t="s">
        <v>2</v>
      </c>
      <c r="C6564" s="43">
        <v>2004</v>
      </c>
      <c r="D6564" s="42" t="s">
        <v>252</v>
      </c>
      <c r="E6564" s="42" t="s">
        <v>3</v>
      </c>
      <c r="F6564" s="42" t="s">
        <v>10</v>
      </c>
      <c r="G6564" s="43">
        <v>10</v>
      </c>
      <c r="H6564" s="193">
        <v>2.4</v>
      </c>
    </row>
    <row r="6565" spans="1:8" x14ac:dyDescent="0.25">
      <c r="A6565" s="25" t="str">
        <f t="shared" si="104"/>
        <v>Reg2004Small intestine - C17AllSexNon-Māori</v>
      </c>
      <c r="B6565" s="42" t="s">
        <v>2</v>
      </c>
      <c r="C6565" s="43">
        <v>2004</v>
      </c>
      <c r="D6565" s="42" t="s">
        <v>252</v>
      </c>
      <c r="E6565" s="42" t="s">
        <v>3</v>
      </c>
      <c r="F6565" s="42" t="s">
        <v>11</v>
      </c>
      <c r="G6565" s="43">
        <v>60</v>
      </c>
      <c r="H6565" s="193">
        <v>1.2</v>
      </c>
    </row>
    <row r="6566" spans="1:8" x14ac:dyDescent="0.25">
      <c r="A6566" s="25" t="str">
        <f t="shared" si="104"/>
        <v>Reg2004Small intestine - C17FemaleAllEth</v>
      </c>
      <c r="B6566" s="42" t="s">
        <v>2</v>
      </c>
      <c r="C6566" s="43">
        <v>2004</v>
      </c>
      <c r="D6566" s="42" t="s">
        <v>252</v>
      </c>
      <c r="E6566" s="42" t="s">
        <v>4</v>
      </c>
      <c r="F6566" s="42" t="s">
        <v>12</v>
      </c>
      <c r="G6566" s="43">
        <v>29</v>
      </c>
      <c r="H6566" s="193">
        <v>1</v>
      </c>
    </row>
    <row r="6567" spans="1:8" x14ac:dyDescent="0.25">
      <c r="A6567" s="25" t="str">
        <f t="shared" ref="A6567:A6630" si="105">B6567&amp;C6567&amp;D6567&amp;E6567&amp;F6567</f>
        <v>Reg2004Small intestine - C17FemaleMāori</v>
      </c>
      <c r="B6567" s="42" t="s">
        <v>2</v>
      </c>
      <c r="C6567" s="43">
        <v>2004</v>
      </c>
      <c r="D6567" s="42" t="s">
        <v>252</v>
      </c>
      <c r="E6567" s="42" t="s">
        <v>4</v>
      </c>
      <c r="F6567" s="42" t="s">
        <v>10</v>
      </c>
      <c r="G6567" s="43">
        <v>1</v>
      </c>
      <c r="H6567" s="193">
        <v>0.4</v>
      </c>
    </row>
    <row r="6568" spans="1:8" x14ac:dyDescent="0.25">
      <c r="A6568" s="25" t="str">
        <f t="shared" si="105"/>
        <v>Reg2004Small intestine - C17FemaleNon-Māori</v>
      </c>
      <c r="B6568" s="42" t="s">
        <v>2</v>
      </c>
      <c r="C6568" s="43">
        <v>2004</v>
      </c>
      <c r="D6568" s="42" t="s">
        <v>252</v>
      </c>
      <c r="E6568" s="42" t="s">
        <v>4</v>
      </c>
      <c r="F6568" s="42" t="s">
        <v>11</v>
      </c>
      <c r="G6568" s="43">
        <v>28</v>
      </c>
      <c r="H6568" s="193">
        <v>1</v>
      </c>
    </row>
    <row r="6569" spans="1:8" x14ac:dyDescent="0.25">
      <c r="A6569" s="25" t="str">
        <f t="shared" si="105"/>
        <v>Reg2004Small intestine - C17MaleAllEth</v>
      </c>
      <c r="B6569" s="42" t="s">
        <v>2</v>
      </c>
      <c r="C6569" s="43">
        <v>2004</v>
      </c>
      <c r="D6569" s="42" t="s">
        <v>252</v>
      </c>
      <c r="E6569" s="42" t="s">
        <v>5</v>
      </c>
      <c r="F6569" s="42" t="s">
        <v>12</v>
      </c>
      <c r="G6569" s="43">
        <v>41</v>
      </c>
      <c r="H6569" s="193">
        <v>1.6</v>
      </c>
    </row>
    <row r="6570" spans="1:8" x14ac:dyDescent="0.25">
      <c r="A6570" s="25" t="str">
        <f t="shared" si="105"/>
        <v>Reg2004Small intestine - C17MaleMāori</v>
      </c>
      <c r="B6570" s="42" t="s">
        <v>2</v>
      </c>
      <c r="C6570" s="43">
        <v>2004</v>
      </c>
      <c r="D6570" s="42" t="s">
        <v>252</v>
      </c>
      <c r="E6570" s="42" t="s">
        <v>5</v>
      </c>
      <c r="F6570" s="42" t="s">
        <v>10</v>
      </c>
      <c r="G6570" s="43">
        <v>9</v>
      </c>
      <c r="H6570" s="193">
        <v>4.5999999999999996</v>
      </c>
    </row>
    <row r="6571" spans="1:8" x14ac:dyDescent="0.25">
      <c r="A6571" s="25" t="str">
        <f t="shared" si="105"/>
        <v>Reg2004Small intestine - C17MaleNon-Māori</v>
      </c>
      <c r="B6571" s="42" t="s">
        <v>2</v>
      </c>
      <c r="C6571" s="43">
        <v>2004</v>
      </c>
      <c r="D6571" s="42" t="s">
        <v>252</v>
      </c>
      <c r="E6571" s="42" t="s">
        <v>5</v>
      </c>
      <c r="F6571" s="42" t="s">
        <v>11</v>
      </c>
      <c r="G6571" s="43">
        <v>32</v>
      </c>
      <c r="H6571" s="193">
        <v>1.3</v>
      </c>
    </row>
    <row r="6572" spans="1:8" x14ac:dyDescent="0.25">
      <c r="A6572" s="25" t="str">
        <f t="shared" si="105"/>
        <v>Reg2004Colorectal - C18-C21AllSexAllEth</v>
      </c>
      <c r="B6572" s="42" t="s">
        <v>2</v>
      </c>
      <c r="C6572" s="43">
        <v>2004</v>
      </c>
      <c r="D6572" s="42" t="s">
        <v>253</v>
      </c>
      <c r="E6572" s="42" t="s">
        <v>3</v>
      </c>
      <c r="F6572" s="42" t="s">
        <v>12</v>
      </c>
      <c r="G6572" s="43">
        <v>2749</v>
      </c>
      <c r="H6572" s="193">
        <v>48.6</v>
      </c>
    </row>
    <row r="6573" spans="1:8" x14ac:dyDescent="0.25">
      <c r="A6573" s="25" t="str">
        <f t="shared" si="105"/>
        <v>Reg2004Colorectal - C18-C21AllSexMāori</v>
      </c>
      <c r="B6573" s="42" t="s">
        <v>2</v>
      </c>
      <c r="C6573" s="43">
        <v>2004</v>
      </c>
      <c r="D6573" s="42" t="s">
        <v>253</v>
      </c>
      <c r="E6573" s="42" t="s">
        <v>3</v>
      </c>
      <c r="F6573" s="42" t="s">
        <v>10</v>
      </c>
      <c r="G6573" s="43">
        <v>109</v>
      </c>
      <c r="H6573" s="193">
        <v>30.3</v>
      </c>
    </row>
    <row r="6574" spans="1:8" x14ac:dyDescent="0.25">
      <c r="A6574" s="25" t="str">
        <f t="shared" si="105"/>
        <v>Reg2004Colorectal - C18-C21AllSexNon-Māori</v>
      </c>
      <c r="B6574" s="42" t="s">
        <v>2</v>
      </c>
      <c r="C6574" s="43">
        <v>2004</v>
      </c>
      <c r="D6574" s="42" t="s">
        <v>253</v>
      </c>
      <c r="E6574" s="42" t="s">
        <v>3</v>
      </c>
      <c r="F6574" s="42" t="s">
        <v>11</v>
      </c>
      <c r="G6574" s="43">
        <v>2640</v>
      </c>
      <c r="H6574" s="193">
        <v>49.5</v>
      </c>
    </row>
    <row r="6575" spans="1:8" x14ac:dyDescent="0.25">
      <c r="A6575" s="25" t="str">
        <f t="shared" si="105"/>
        <v>Reg2004Colorectal - C18-C21FemaleAllEth</v>
      </c>
      <c r="B6575" s="42" t="s">
        <v>2</v>
      </c>
      <c r="C6575" s="43">
        <v>2004</v>
      </c>
      <c r="D6575" s="42" t="s">
        <v>253</v>
      </c>
      <c r="E6575" s="42" t="s">
        <v>4</v>
      </c>
      <c r="F6575" s="42" t="s">
        <v>12</v>
      </c>
      <c r="G6575" s="43">
        <v>1373</v>
      </c>
      <c r="H6575" s="193">
        <v>44.5</v>
      </c>
    </row>
    <row r="6576" spans="1:8" x14ac:dyDescent="0.25">
      <c r="A6576" s="25" t="str">
        <f t="shared" si="105"/>
        <v>Reg2004Colorectal - C18-C21FemaleMāori</v>
      </c>
      <c r="B6576" s="42" t="s">
        <v>2</v>
      </c>
      <c r="C6576" s="43">
        <v>2004</v>
      </c>
      <c r="D6576" s="42" t="s">
        <v>253</v>
      </c>
      <c r="E6576" s="42" t="s">
        <v>4</v>
      </c>
      <c r="F6576" s="42" t="s">
        <v>10</v>
      </c>
      <c r="G6576" s="43">
        <v>53</v>
      </c>
      <c r="H6576" s="193">
        <v>26.7</v>
      </c>
    </row>
    <row r="6577" spans="1:8" x14ac:dyDescent="0.25">
      <c r="A6577" s="25" t="str">
        <f t="shared" si="105"/>
        <v>Reg2004Colorectal - C18-C21FemaleNon-Māori</v>
      </c>
      <c r="B6577" s="42" t="s">
        <v>2</v>
      </c>
      <c r="C6577" s="43">
        <v>2004</v>
      </c>
      <c r="D6577" s="42" t="s">
        <v>253</v>
      </c>
      <c r="E6577" s="42" t="s">
        <v>4</v>
      </c>
      <c r="F6577" s="42" t="s">
        <v>11</v>
      </c>
      <c r="G6577" s="43">
        <v>1320</v>
      </c>
      <c r="H6577" s="193">
        <v>45.4</v>
      </c>
    </row>
    <row r="6578" spans="1:8" x14ac:dyDescent="0.25">
      <c r="A6578" s="25" t="str">
        <f t="shared" si="105"/>
        <v>Reg2004Colorectal - C18-C21MaleAllEth</v>
      </c>
      <c r="B6578" s="42" t="s">
        <v>2</v>
      </c>
      <c r="C6578" s="43">
        <v>2004</v>
      </c>
      <c r="D6578" s="42" t="s">
        <v>253</v>
      </c>
      <c r="E6578" s="42" t="s">
        <v>5</v>
      </c>
      <c r="F6578" s="42" t="s">
        <v>12</v>
      </c>
      <c r="G6578" s="43">
        <v>1376</v>
      </c>
      <c r="H6578" s="193">
        <v>53.6</v>
      </c>
    </row>
    <row r="6579" spans="1:8" x14ac:dyDescent="0.25">
      <c r="A6579" s="25" t="str">
        <f t="shared" si="105"/>
        <v>Reg2004Colorectal - C18-C21MaleMāori</v>
      </c>
      <c r="B6579" s="42" t="s">
        <v>2</v>
      </c>
      <c r="C6579" s="43">
        <v>2004</v>
      </c>
      <c r="D6579" s="42" t="s">
        <v>253</v>
      </c>
      <c r="E6579" s="42" t="s">
        <v>5</v>
      </c>
      <c r="F6579" s="42" t="s">
        <v>10</v>
      </c>
      <c r="G6579" s="43">
        <v>56</v>
      </c>
      <c r="H6579" s="193">
        <v>35.200000000000003</v>
      </c>
    </row>
    <row r="6580" spans="1:8" x14ac:dyDescent="0.25">
      <c r="A6580" s="25" t="str">
        <f t="shared" si="105"/>
        <v>Reg2004Colorectal - C18-C21MaleNon-Māori</v>
      </c>
      <c r="B6580" s="42" t="s">
        <v>2</v>
      </c>
      <c r="C6580" s="43">
        <v>2004</v>
      </c>
      <c r="D6580" s="42" t="s">
        <v>253</v>
      </c>
      <c r="E6580" s="42" t="s">
        <v>5</v>
      </c>
      <c r="F6580" s="42" t="s">
        <v>11</v>
      </c>
      <c r="G6580" s="43">
        <v>1320</v>
      </c>
      <c r="H6580" s="193">
        <v>54.6</v>
      </c>
    </row>
    <row r="6581" spans="1:8" x14ac:dyDescent="0.25">
      <c r="A6581" s="25" t="str">
        <f t="shared" si="105"/>
        <v>Reg2004Colon, rectum and rectosigmoid junction - C18-C20AllSexAllEth</v>
      </c>
      <c r="B6581" s="42" t="s">
        <v>2</v>
      </c>
      <c r="C6581" s="43">
        <v>2004</v>
      </c>
      <c r="D6581" s="42" t="s">
        <v>1567</v>
      </c>
      <c r="E6581" s="42" t="s">
        <v>3</v>
      </c>
      <c r="F6581" s="42" t="s">
        <v>12</v>
      </c>
      <c r="G6581" s="43">
        <v>2701</v>
      </c>
      <c r="H6581" s="193">
        <v>47.6</v>
      </c>
    </row>
    <row r="6582" spans="1:8" x14ac:dyDescent="0.25">
      <c r="A6582" s="25" t="str">
        <f t="shared" si="105"/>
        <v>Reg2004Colon, rectum and rectosigmoid junction - C18-C20AllSexMāori</v>
      </c>
      <c r="B6582" s="42" t="s">
        <v>2</v>
      </c>
      <c r="C6582" s="43">
        <v>2004</v>
      </c>
      <c r="D6582" s="42" t="s">
        <v>1567</v>
      </c>
      <c r="E6582" s="42" t="s">
        <v>3</v>
      </c>
      <c r="F6582" s="42" t="s">
        <v>10</v>
      </c>
      <c r="G6582" s="43">
        <v>105</v>
      </c>
      <c r="H6582" s="193">
        <v>29.4</v>
      </c>
    </row>
    <row r="6583" spans="1:8" x14ac:dyDescent="0.25">
      <c r="A6583" s="25" t="str">
        <f t="shared" si="105"/>
        <v>Reg2004Colon, rectum and rectosigmoid junction - C18-C20AllSexNon-Māori</v>
      </c>
      <c r="B6583" s="42" t="s">
        <v>2</v>
      </c>
      <c r="C6583" s="43">
        <v>2004</v>
      </c>
      <c r="D6583" s="42" t="s">
        <v>1567</v>
      </c>
      <c r="E6583" s="42" t="s">
        <v>3</v>
      </c>
      <c r="F6583" s="42" t="s">
        <v>11</v>
      </c>
      <c r="G6583" s="43">
        <v>2596</v>
      </c>
      <c r="H6583" s="193">
        <v>48.6</v>
      </c>
    </row>
    <row r="6584" spans="1:8" x14ac:dyDescent="0.25">
      <c r="A6584" s="25" t="str">
        <f t="shared" si="105"/>
        <v>Reg2004Colon, rectum and rectosigmoid junction - C18-C20FemaleAllEth</v>
      </c>
      <c r="B6584" s="42" t="s">
        <v>2</v>
      </c>
      <c r="C6584" s="43">
        <v>2004</v>
      </c>
      <c r="D6584" s="42" t="s">
        <v>1567</v>
      </c>
      <c r="E6584" s="42" t="s">
        <v>4</v>
      </c>
      <c r="F6584" s="42" t="s">
        <v>12</v>
      </c>
      <c r="G6584" s="43">
        <v>1341</v>
      </c>
      <c r="H6584" s="193">
        <v>43.3</v>
      </c>
    </row>
    <row r="6585" spans="1:8" x14ac:dyDescent="0.25">
      <c r="A6585" s="25" t="str">
        <f t="shared" si="105"/>
        <v>Reg2004Colon, rectum and rectosigmoid junction - C18-C20FemaleMāori</v>
      </c>
      <c r="B6585" s="42" t="s">
        <v>2</v>
      </c>
      <c r="C6585" s="43">
        <v>2004</v>
      </c>
      <c r="D6585" s="42" t="s">
        <v>1567</v>
      </c>
      <c r="E6585" s="42" t="s">
        <v>4</v>
      </c>
      <c r="F6585" s="42" t="s">
        <v>10</v>
      </c>
      <c r="G6585" s="43">
        <v>50</v>
      </c>
      <c r="H6585" s="193">
        <v>25.5</v>
      </c>
    </row>
    <row r="6586" spans="1:8" x14ac:dyDescent="0.25">
      <c r="A6586" s="25" t="str">
        <f t="shared" si="105"/>
        <v>Reg2004Colon, rectum and rectosigmoid junction - C18-C20FemaleNon-Māori</v>
      </c>
      <c r="B6586" s="42" t="s">
        <v>2</v>
      </c>
      <c r="C6586" s="43">
        <v>2004</v>
      </c>
      <c r="D6586" s="42" t="s">
        <v>1567</v>
      </c>
      <c r="E6586" s="42" t="s">
        <v>4</v>
      </c>
      <c r="F6586" s="42" t="s">
        <v>11</v>
      </c>
      <c r="G6586" s="43">
        <v>1291</v>
      </c>
      <c r="H6586" s="193">
        <v>44.2</v>
      </c>
    </row>
    <row r="6587" spans="1:8" x14ac:dyDescent="0.25">
      <c r="A6587" s="25" t="str">
        <f t="shared" si="105"/>
        <v>Reg2004Colon, rectum and rectosigmoid junction - C18-C20MaleAllEth</v>
      </c>
      <c r="B6587" s="42" t="s">
        <v>2</v>
      </c>
      <c r="C6587" s="43">
        <v>2004</v>
      </c>
      <c r="D6587" s="42" t="s">
        <v>1567</v>
      </c>
      <c r="E6587" s="42" t="s">
        <v>5</v>
      </c>
      <c r="F6587" s="42" t="s">
        <v>12</v>
      </c>
      <c r="G6587" s="43">
        <v>1360</v>
      </c>
      <c r="H6587" s="193">
        <v>53</v>
      </c>
    </row>
    <row r="6588" spans="1:8" x14ac:dyDescent="0.25">
      <c r="A6588" s="25" t="str">
        <f t="shared" si="105"/>
        <v>Reg2004Colon, rectum and rectosigmoid junction - C18-C20MaleMāori</v>
      </c>
      <c r="B6588" s="42" t="s">
        <v>2</v>
      </c>
      <c r="C6588" s="43">
        <v>2004</v>
      </c>
      <c r="D6588" s="42" t="s">
        <v>1567</v>
      </c>
      <c r="E6588" s="42" t="s">
        <v>5</v>
      </c>
      <c r="F6588" s="42" t="s">
        <v>10</v>
      </c>
      <c r="G6588" s="43">
        <v>55</v>
      </c>
      <c r="H6588" s="193">
        <v>34.6</v>
      </c>
    </row>
    <row r="6589" spans="1:8" x14ac:dyDescent="0.25">
      <c r="A6589" s="25" t="str">
        <f t="shared" si="105"/>
        <v>Reg2004Colon, rectum and rectosigmoid junction - C18-C20MaleNon-Māori</v>
      </c>
      <c r="B6589" s="42" t="s">
        <v>2</v>
      </c>
      <c r="C6589" s="43">
        <v>2004</v>
      </c>
      <c r="D6589" s="42" t="s">
        <v>1567</v>
      </c>
      <c r="E6589" s="42" t="s">
        <v>5</v>
      </c>
      <c r="F6589" s="42" t="s">
        <v>11</v>
      </c>
      <c r="G6589" s="43">
        <v>1305</v>
      </c>
      <c r="H6589" s="193">
        <v>53.9</v>
      </c>
    </row>
    <row r="6590" spans="1:8" x14ac:dyDescent="0.25">
      <c r="A6590" s="25" t="str">
        <f t="shared" si="105"/>
        <v>Reg2004Anus - C21AllSexAllEth</v>
      </c>
      <c r="B6590" s="42" t="s">
        <v>2</v>
      </c>
      <c r="C6590" s="43">
        <v>2004</v>
      </c>
      <c r="D6590" s="42" t="s">
        <v>18</v>
      </c>
      <c r="E6590" s="42" t="s">
        <v>3</v>
      </c>
      <c r="F6590" s="42" t="s">
        <v>12</v>
      </c>
      <c r="G6590" s="43">
        <v>48</v>
      </c>
      <c r="H6590" s="193">
        <v>0.9</v>
      </c>
    </row>
    <row r="6591" spans="1:8" x14ac:dyDescent="0.25">
      <c r="A6591" s="25" t="str">
        <f t="shared" si="105"/>
        <v>Reg2004Anus - C21AllSexMāori</v>
      </c>
      <c r="B6591" s="42" t="s">
        <v>2</v>
      </c>
      <c r="C6591" s="43">
        <v>2004</v>
      </c>
      <c r="D6591" s="42" t="s">
        <v>18</v>
      </c>
      <c r="E6591" s="42" t="s">
        <v>3</v>
      </c>
      <c r="F6591" s="42" t="s">
        <v>10</v>
      </c>
      <c r="G6591" s="43">
        <v>4</v>
      </c>
      <c r="H6591" s="193">
        <v>0.9</v>
      </c>
    </row>
    <row r="6592" spans="1:8" x14ac:dyDescent="0.25">
      <c r="A6592" s="25" t="str">
        <f t="shared" si="105"/>
        <v>Reg2004Anus - C21AllSexNon-Māori</v>
      </c>
      <c r="B6592" s="42" t="s">
        <v>2</v>
      </c>
      <c r="C6592" s="43">
        <v>2004</v>
      </c>
      <c r="D6592" s="42" t="s">
        <v>18</v>
      </c>
      <c r="E6592" s="42" t="s">
        <v>3</v>
      </c>
      <c r="F6592" s="42" t="s">
        <v>11</v>
      </c>
      <c r="G6592" s="43">
        <v>44</v>
      </c>
      <c r="H6592" s="193">
        <v>0.9</v>
      </c>
    </row>
    <row r="6593" spans="1:8" x14ac:dyDescent="0.25">
      <c r="A6593" s="25" t="str">
        <f t="shared" si="105"/>
        <v>Reg2004Anus - C21FemaleAllEth</v>
      </c>
      <c r="B6593" s="42" t="s">
        <v>2</v>
      </c>
      <c r="C6593" s="43">
        <v>2004</v>
      </c>
      <c r="D6593" s="42" t="s">
        <v>18</v>
      </c>
      <c r="E6593" s="42" t="s">
        <v>4</v>
      </c>
      <c r="F6593" s="42" t="s">
        <v>12</v>
      </c>
      <c r="G6593" s="43">
        <v>32</v>
      </c>
      <c r="H6593" s="193">
        <v>1.2</v>
      </c>
    </row>
    <row r="6594" spans="1:8" x14ac:dyDescent="0.25">
      <c r="A6594" s="25" t="str">
        <f t="shared" si="105"/>
        <v>Reg2004Anus - C21FemaleMāori</v>
      </c>
      <c r="B6594" s="42" t="s">
        <v>2</v>
      </c>
      <c r="C6594" s="43">
        <v>2004</v>
      </c>
      <c r="D6594" s="42" t="s">
        <v>18</v>
      </c>
      <c r="E6594" s="42" t="s">
        <v>4</v>
      </c>
      <c r="F6594" s="42" t="s">
        <v>10</v>
      </c>
      <c r="G6594" s="43">
        <v>3</v>
      </c>
      <c r="H6594" s="193">
        <v>1.3</v>
      </c>
    </row>
    <row r="6595" spans="1:8" x14ac:dyDescent="0.25">
      <c r="A6595" s="25" t="str">
        <f t="shared" si="105"/>
        <v>Reg2004Anus - C21FemaleNon-Māori</v>
      </c>
      <c r="B6595" s="42" t="s">
        <v>2</v>
      </c>
      <c r="C6595" s="43">
        <v>2004</v>
      </c>
      <c r="D6595" s="42" t="s">
        <v>18</v>
      </c>
      <c r="E6595" s="42" t="s">
        <v>4</v>
      </c>
      <c r="F6595" s="42" t="s">
        <v>11</v>
      </c>
      <c r="G6595" s="43">
        <v>29</v>
      </c>
      <c r="H6595" s="193">
        <v>1.1000000000000001</v>
      </c>
    </row>
    <row r="6596" spans="1:8" x14ac:dyDescent="0.25">
      <c r="A6596" s="25" t="str">
        <f t="shared" si="105"/>
        <v>Reg2004Anus - C21MaleAllEth</v>
      </c>
      <c r="B6596" s="42" t="s">
        <v>2</v>
      </c>
      <c r="C6596" s="43">
        <v>2004</v>
      </c>
      <c r="D6596" s="42" t="s">
        <v>18</v>
      </c>
      <c r="E6596" s="42" t="s">
        <v>5</v>
      </c>
      <c r="F6596" s="42" t="s">
        <v>12</v>
      </c>
      <c r="G6596" s="43">
        <v>16</v>
      </c>
      <c r="H6596" s="193">
        <v>0.6</v>
      </c>
    </row>
    <row r="6597" spans="1:8" x14ac:dyDescent="0.25">
      <c r="A6597" s="25" t="str">
        <f t="shared" si="105"/>
        <v>Reg2004Anus - C21MaleMāori</v>
      </c>
      <c r="B6597" s="42" t="s">
        <v>2</v>
      </c>
      <c r="C6597" s="43">
        <v>2004</v>
      </c>
      <c r="D6597" s="42" t="s">
        <v>18</v>
      </c>
      <c r="E6597" s="42" t="s">
        <v>5</v>
      </c>
      <c r="F6597" s="42" t="s">
        <v>10</v>
      </c>
      <c r="G6597" s="43">
        <v>1</v>
      </c>
      <c r="H6597" s="193">
        <v>0.6</v>
      </c>
    </row>
    <row r="6598" spans="1:8" x14ac:dyDescent="0.25">
      <c r="A6598" s="25" t="str">
        <f t="shared" si="105"/>
        <v>Reg2004Anus - C21MaleNon-Māori</v>
      </c>
      <c r="B6598" s="42" t="s">
        <v>2</v>
      </c>
      <c r="C6598" s="43">
        <v>2004</v>
      </c>
      <c r="D6598" s="42" t="s">
        <v>18</v>
      </c>
      <c r="E6598" s="42" t="s">
        <v>5</v>
      </c>
      <c r="F6598" s="42" t="s">
        <v>11</v>
      </c>
      <c r="G6598" s="43">
        <v>15</v>
      </c>
      <c r="H6598" s="193">
        <v>0.6</v>
      </c>
    </row>
    <row r="6599" spans="1:8" x14ac:dyDescent="0.25">
      <c r="A6599" s="25" t="str">
        <f t="shared" si="105"/>
        <v>Reg2004Liver - C22AllSexAllEth</v>
      </c>
      <c r="B6599" s="42" t="s">
        <v>2</v>
      </c>
      <c r="C6599" s="43">
        <v>2004</v>
      </c>
      <c r="D6599" s="42" t="s">
        <v>254</v>
      </c>
      <c r="E6599" s="42" t="s">
        <v>3</v>
      </c>
      <c r="F6599" s="42" t="s">
        <v>12</v>
      </c>
      <c r="G6599" s="43">
        <v>170</v>
      </c>
      <c r="H6599" s="193">
        <v>3.1</v>
      </c>
    </row>
    <row r="6600" spans="1:8" x14ac:dyDescent="0.25">
      <c r="A6600" s="25" t="str">
        <f t="shared" si="105"/>
        <v>Reg2004Liver - C22AllSexMāori</v>
      </c>
      <c r="B6600" s="42" t="s">
        <v>2</v>
      </c>
      <c r="C6600" s="43">
        <v>2004</v>
      </c>
      <c r="D6600" s="42" t="s">
        <v>254</v>
      </c>
      <c r="E6600" s="42" t="s">
        <v>3</v>
      </c>
      <c r="F6600" s="42" t="s">
        <v>10</v>
      </c>
      <c r="G6600" s="43">
        <v>27</v>
      </c>
      <c r="H6600" s="193">
        <v>7</v>
      </c>
    </row>
    <row r="6601" spans="1:8" x14ac:dyDescent="0.25">
      <c r="A6601" s="25" t="str">
        <f t="shared" si="105"/>
        <v>Reg2004Liver - C22AllSexNon-Māori</v>
      </c>
      <c r="B6601" s="42" t="s">
        <v>2</v>
      </c>
      <c r="C6601" s="43">
        <v>2004</v>
      </c>
      <c r="D6601" s="42" t="s">
        <v>254</v>
      </c>
      <c r="E6601" s="42" t="s">
        <v>3</v>
      </c>
      <c r="F6601" s="42" t="s">
        <v>11</v>
      </c>
      <c r="G6601" s="43">
        <v>143</v>
      </c>
      <c r="H6601" s="193">
        <v>2.8</v>
      </c>
    </row>
    <row r="6602" spans="1:8" x14ac:dyDescent="0.25">
      <c r="A6602" s="25" t="str">
        <f t="shared" si="105"/>
        <v>Reg2004Liver - C22FemaleAllEth</v>
      </c>
      <c r="B6602" s="42" t="s">
        <v>2</v>
      </c>
      <c r="C6602" s="43">
        <v>2004</v>
      </c>
      <c r="D6602" s="42" t="s">
        <v>254</v>
      </c>
      <c r="E6602" s="42" t="s">
        <v>4</v>
      </c>
      <c r="F6602" s="42" t="s">
        <v>12</v>
      </c>
      <c r="G6602" s="43">
        <v>46</v>
      </c>
      <c r="H6602" s="193">
        <v>1.6</v>
      </c>
    </row>
    <row r="6603" spans="1:8" x14ac:dyDescent="0.25">
      <c r="A6603" s="25" t="str">
        <f t="shared" si="105"/>
        <v>Reg2004Liver - C22FemaleMāori</v>
      </c>
      <c r="B6603" s="42" t="s">
        <v>2</v>
      </c>
      <c r="C6603" s="43">
        <v>2004</v>
      </c>
      <c r="D6603" s="42" t="s">
        <v>254</v>
      </c>
      <c r="E6603" s="42" t="s">
        <v>4</v>
      </c>
      <c r="F6603" s="42" t="s">
        <v>10</v>
      </c>
      <c r="G6603" s="43">
        <v>5</v>
      </c>
      <c r="H6603" s="193">
        <v>2.7</v>
      </c>
    </row>
    <row r="6604" spans="1:8" x14ac:dyDescent="0.25">
      <c r="A6604" s="25" t="str">
        <f t="shared" si="105"/>
        <v>Reg2004Liver - C22FemaleNon-Māori</v>
      </c>
      <c r="B6604" s="42" t="s">
        <v>2</v>
      </c>
      <c r="C6604" s="43">
        <v>2004</v>
      </c>
      <c r="D6604" s="42" t="s">
        <v>254</v>
      </c>
      <c r="E6604" s="42" t="s">
        <v>4</v>
      </c>
      <c r="F6604" s="42" t="s">
        <v>11</v>
      </c>
      <c r="G6604" s="43">
        <v>41</v>
      </c>
      <c r="H6604" s="193">
        <v>1.5</v>
      </c>
    </row>
    <row r="6605" spans="1:8" x14ac:dyDescent="0.25">
      <c r="A6605" s="25" t="str">
        <f t="shared" si="105"/>
        <v>Reg2004Liver - C22MaleAllEth</v>
      </c>
      <c r="B6605" s="42" t="s">
        <v>2</v>
      </c>
      <c r="C6605" s="43">
        <v>2004</v>
      </c>
      <c r="D6605" s="42" t="s">
        <v>254</v>
      </c>
      <c r="E6605" s="42" t="s">
        <v>5</v>
      </c>
      <c r="F6605" s="42" t="s">
        <v>12</v>
      </c>
      <c r="G6605" s="43">
        <v>124</v>
      </c>
      <c r="H6605" s="193">
        <v>4.9000000000000004</v>
      </c>
    </row>
    <row r="6606" spans="1:8" x14ac:dyDescent="0.25">
      <c r="A6606" s="25" t="str">
        <f t="shared" si="105"/>
        <v>Reg2004Liver - C22MaleMāori</v>
      </c>
      <c r="B6606" s="42" t="s">
        <v>2</v>
      </c>
      <c r="C6606" s="43">
        <v>2004</v>
      </c>
      <c r="D6606" s="42" t="s">
        <v>254</v>
      </c>
      <c r="E6606" s="42" t="s">
        <v>5</v>
      </c>
      <c r="F6606" s="42" t="s">
        <v>10</v>
      </c>
      <c r="G6606" s="43">
        <v>22</v>
      </c>
      <c r="H6606" s="193">
        <v>12</v>
      </c>
    </row>
    <row r="6607" spans="1:8" x14ac:dyDescent="0.25">
      <c r="A6607" s="25" t="str">
        <f t="shared" si="105"/>
        <v>Reg2004Liver - C22MaleNon-Māori</v>
      </c>
      <c r="B6607" s="42" t="s">
        <v>2</v>
      </c>
      <c r="C6607" s="43">
        <v>2004</v>
      </c>
      <c r="D6607" s="42" t="s">
        <v>254</v>
      </c>
      <c r="E6607" s="42" t="s">
        <v>5</v>
      </c>
      <c r="F6607" s="42" t="s">
        <v>11</v>
      </c>
      <c r="G6607" s="43">
        <v>102</v>
      </c>
      <c r="H6607" s="193">
        <v>4.3</v>
      </c>
    </row>
    <row r="6608" spans="1:8" x14ac:dyDescent="0.25">
      <c r="A6608" s="25" t="str">
        <f t="shared" si="105"/>
        <v>Reg2004Gallbladder - C23AllSexAllEth</v>
      </c>
      <c r="B6608" s="42" t="s">
        <v>2</v>
      </c>
      <c r="C6608" s="43">
        <v>2004</v>
      </c>
      <c r="D6608" s="42" t="s">
        <v>23</v>
      </c>
      <c r="E6608" s="42" t="s">
        <v>3</v>
      </c>
      <c r="F6608" s="42" t="s">
        <v>12</v>
      </c>
      <c r="G6608" s="43">
        <v>58</v>
      </c>
      <c r="H6608" s="193">
        <v>1</v>
      </c>
    </row>
    <row r="6609" spans="1:8" x14ac:dyDescent="0.25">
      <c r="A6609" s="25" t="str">
        <f t="shared" si="105"/>
        <v>Reg2004Gallbladder - C23AllSexMāori</v>
      </c>
      <c r="B6609" s="42" t="s">
        <v>2</v>
      </c>
      <c r="C6609" s="43">
        <v>2004</v>
      </c>
      <c r="D6609" s="42" t="s">
        <v>23</v>
      </c>
      <c r="E6609" s="42" t="s">
        <v>3</v>
      </c>
      <c r="F6609" s="42" t="s">
        <v>10</v>
      </c>
      <c r="G6609" s="43">
        <v>11</v>
      </c>
      <c r="H6609" s="193">
        <v>4.2</v>
      </c>
    </row>
    <row r="6610" spans="1:8" x14ac:dyDescent="0.25">
      <c r="A6610" s="25" t="str">
        <f t="shared" si="105"/>
        <v>Reg2004Gallbladder - C23AllSexNon-Māori</v>
      </c>
      <c r="B6610" s="42" t="s">
        <v>2</v>
      </c>
      <c r="C6610" s="43">
        <v>2004</v>
      </c>
      <c r="D6610" s="42" t="s">
        <v>23</v>
      </c>
      <c r="E6610" s="42" t="s">
        <v>3</v>
      </c>
      <c r="F6610" s="42" t="s">
        <v>11</v>
      </c>
      <c r="G6610" s="43">
        <v>47</v>
      </c>
      <c r="H6610" s="193">
        <v>0.9</v>
      </c>
    </row>
    <row r="6611" spans="1:8" x14ac:dyDescent="0.25">
      <c r="A6611" s="25" t="str">
        <f t="shared" si="105"/>
        <v>Reg2004Gallbladder - C23FemaleAllEth</v>
      </c>
      <c r="B6611" s="42" t="s">
        <v>2</v>
      </c>
      <c r="C6611" s="43">
        <v>2004</v>
      </c>
      <c r="D6611" s="42" t="s">
        <v>23</v>
      </c>
      <c r="E6611" s="42" t="s">
        <v>4</v>
      </c>
      <c r="F6611" s="42" t="s">
        <v>12</v>
      </c>
      <c r="G6611" s="43">
        <v>42</v>
      </c>
      <c r="H6611" s="193">
        <v>1.3</v>
      </c>
    </row>
    <row r="6612" spans="1:8" x14ac:dyDescent="0.25">
      <c r="A6612" s="25" t="str">
        <f t="shared" si="105"/>
        <v>Reg2004Gallbladder - C23FemaleMāori</v>
      </c>
      <c r="B6612" s="42" t="s">
        <v>2</v>
      </c>
      <c r="C6612" s="43">
        <v>2004</v>
      </c>
      <c r="D6612" s="42" t="s">
        <v>23</v>
      </c>
      <c r="E6612" s="42" t="s">
        <v>4</v>
      </c>
      <c r="F6612" s="42" t="s">
        <v>10</v>
      </c>
      <c r="G6612" s="43">
        <v>11</v>
      </c>
      <c r="H6612" s="193">
        <v>7.1</v>
      </c>
    </row>
    <row r="6613" spans="1:8" x14ac:dyDescent="0.25">
      <c r="A6613" s="25" t="str">
        <f t="shared" si="105"/>
        <v>Reg2004Gallbladder - C23FemaleNon-Māori</v>
      </c>
      <c r="B6613" s="42" t="s">
        <v>2</v>
      </c>
      <c r="C6613" s="43">
        <v>2004</v>
      </c>
      <c r="D6613" s="42" t="s">
        <v>23</v>
      </c>
      <c r="E6613" s="42" t="s">
        <v>4</v>
      </c>
      <c r="F6613" s="42" t="s">
        <v>11</v>
      </c>
      <c r="G6613" s="43">
        <v>31</v>
      </c>
      <c r="H6613" s="193">
        <v>1</v>
      </c>
    </row>
    <row r="6614" spans="1:8" x14ac:dyDescent="0.25">
      <c r="A6614" s="25" t="str">
        <f t="shared" si="105"/>
        <v>Reg2004Gallbladder - C23MaleAllEth</v>
      </c>
      <c r="B6614" s="42" t="s">
        <v>2</v>
      </c>
      <c r="C6614" s="43">
        <v>2004</v>
      </c>
      <c r="D6614" s="42" t="s">
        <v>23</v>
      </c>
      <c r="E6614" s="42" t="s">
        <v>5</v>
      </c>
      <c r="F6614" s="42" t="s">
        <v>12</v>
      </c>
      <c r="G6614" s="43">
        <v>16</v>
      </c>
      <c r="H6614" s="193">
        <v>0.6</v>
      </c>
    </row>
    <row r="6615" spans="1:8" x14ac:dyDescent="0.25">
      <c r="A6615" s="25" t="str">
        <f t="shared" si="105"/>
        <v>Reg2004Gallbladder - C23MaleMāori</v>
      </c>
      <c r="B6615" s="42" t="s">
        <v>2</v>
      </c>
      <c r="C6615" s="43">
        <v>2004</v>
      </c>
      <c r="D6615" s="42" t="s">
        <v>23</v>
      </c>
      <c r="E6615" s="42" t="s">
        <v>5</v>
      </c>
      <c r="F6615" s="42" t="s">
        <v>10</v>
      </c>
      <c r="G6615" s="43">
        <v>0</v>
      </c>
      <c r="H6615" s="193">
        <v>0</v>
      </c>
    </row>
    <row r="6616" spans="1:8" x14ac:dyDescent="0.25">
      <c r="A6616" s="25" t="str">
        <f t="shared" si="105"/>
        <v>Reg2004Gallbladder - C23MaleNon-Māori</v>
      </c>
      <c r="B6616" s="42" t="s">
        <v>2</v>
      </c>
      <c r="C6616" s="43">
        <v>2004</v>
      </c>
      <c r="D6616" s="42" t="s">
        <v>23</v>
      </c>
      <c r="E6616" s="42" t="s">
        <v>5</v>
      </c>
      <c r="F6616" s="42" t="s">
        <v>11</v>
      </c>
      <c r="G6616" s="43">
        <v>16</v>
      </c>
      <c r="H6616" s="193">
        <v>0.6</v>
      </c>
    </row>
    <row r="6617" spans="1:8" x14ac:dyDescent="0.25">
      <c r="A6617" s="25" t="str">
        <f t="shared" si="105"/>
        <v>Reg2004Other biliary tract - C24AllSexAllEth</v>
      </c>
      <c r="B6617" s="42" t="s">
        <v>2</v>
      </c>
      <c r="C6617" s="43">
        <v>2004</v>
      </c>
      <c r="D6617" s="42" t="s">
        <v>255</v>
      </c>
      <c r="E6617" s="42" t="s">
        <v>3</v>
      </c>
      <c r="F6617" s="42" t="s">
        <v>12</v>
      </c>
      <c r="G6617" s="43">
        <v>59</v>
      </c>
      <c r="H6617" s="193">
        <v>1</v>
      </c>
    </row>
    <row r="6618" spans="1:8" x14ac:dyDescent="0.25">
      <c r="A6618" s="25" t="str">
        <f t="shared" si="105"/>
        <v>Reg2004Other biliary tract - C24AllSexMāori</v>
      </c>
      <c r="B6618" s="42" t="s">
        <v>2</v>
      </c>
      <c r="C6618" s="43">
        <v>2004</v>
      </c>
      <c r="D6618" s="42" t="s">
        <v>255</v>
      </c>
      <c r="E6618" s="42" t="s">
        <v>3</v>
      </c>
      <c r="F6618" s="42" t="s">
        <v>10</v>
      </c>
      <c r="G6618" s="43">
        <v>4</v>
      </c>
      <c r="H6618" s="193">
        <v>1.4</v>
      </c>
    </row>
    <row r="6619" spans="1:8" x14ac:dyDescent="0.25">
      <c r="A6619" s="25" t="str">
        <f t="shared" si="105"/>
        <v>Reg2004Other biliary tract - C24AllSexNon-Māori</v>
      </c>
      <c r="B6619" s="42" t="s">
        <v>2</v>
      </c>
      <c r="C6619" s="43">
        <v>2004</v>
      </c>
      <c r="D6619" s="42" t="s">
        <v>255</v>
      </c>
      <c r="E6619" s="42" t="s">
        <v>3</v>
      </c>
      <c r="F6619" s="42" t="s">
        <v>11</v>
      </c>
      <c r="G6619" s="43">
        <v>55</v>
      </c>
      <c r="H6619" s="193">
        <v>1</v>
      </c>
    </row>
    <row r="6620" spans="1:8" x14ac:dyDescent="0.25">
      <c r="A6620" s="25" t="str">
        <f t="shared" si="105"/>
        <v>Reg2004Other biliary tract - C24FemaleAllEth</v>
      </c>
      <c r="B6620" s="42" t="s">
        <v>2</v>
      </c>
      <c r="C6620" s="43">
        <v>2004</v>
      </c>
      <c r="D6620" s="42" t="s">
        <v>255</v>
      </c>
      <c r="E6620" s="42" t="s">
        <v>4</v>
      </c>
      <c r="F6620" s="42" t="s">
        <v>12</v>
      </c>
      <c r="G6620" s="43">
        <v>34</v>
      </c>
      <c r="H6620" s="193">
        <v>1.1000000000000001</v>
      </c>
    </row>
    <row r="6621" spans="1:8" x14ac:dyDescent="0.25">
      <c r="A6621" s="25" t="str">
        <f t="shared" si="105"/>
        <v>Reg2004Other biliary tract - C24FemaleMāori</v>
      </c>
      <c r="B6621" s="42" t="s">
        <v>2</v>
      </c>
      <c r="C6621" s="43">
        <v>2004</v>
      </c>
      <c r="D6621" s="42" t="s">
        <v>255</v>
      </c>
      <c r="E6621" s="42" t="s">
        <v>4</v>
      </c>
      <c r="F6621" s="42" t="s">
        <v>10</v>
      </c>
      <c r="G6621" s="43">
        <v>3</v>
      </c>
      <c r="H6621" s="193">
        <v>1.8</v>
      </c>
    </row>
    <row r="6622" spans="1:8" x14ac:dyDescent="0.25">
      <c r="A6622" s="25" t="str">
        <f t="shared" si="105"/>
        <v>Reg2004Other biliary tract - C24FemaleNon-Māori</v>
      </c>
      <c r="B6622" s="42" t="s">
        <v>2</v>
      </c>
      <c r="C6622" s="43">
        <v>2004</v>
      </c>
      <c r="D6622" s="42" t="s">
        <v>255</v>
      </c>
      <c r="E6622" s="42" t="s">
        <v>4</v>
      </c>
      <c r="F6622" s="42" t="s">
        <v>11</v>
      </c>
      <c r="G6622" s="43">
        <v>31</v>
      </c>
      <c r="H6622" s="193">
        <v>1.1000000000000001</v>
      </c>
    </row>
    <row r="6623" spans="1:8" x14ac:dyDescent="0.25">
      <c r="A6623" s="25" t="str">
        <f t="shared" si="105"/>
        <v>Reg2004Other biliary tract - C24MaleAllEth</v>
      </c>
      <c r="B6623" s="42" t="s">
        <v>2</v>
      </c>
      <c r="C6623" s="43">
        <v>2004</v>
      </c>
      <c r="D6623" s="42" t="s">
        <v>255</v>
      </c>
      <c r="E6623" s="42" t="s">
        <v>5</v>
      </c>
      <c r="F6623" s="42" t="s">
        <v>12</v>
      </c>
      <c r="G6623" s="43">
        <v>25</v>
      </c>
      <c r="H6623" s="193">
        <v>0.9</v>
      </c>
    </row>
    <row r="6624" spans="1:8" x14ac:dyDescent="0.25">
      <c r="A6624" s="25" t="str">
        <f t="shared" si="105"/>
        <v>Reg2004Other biliary tract - C24MaleMāori</v>
      </c>
      <c r="B6624" s="42" t="s">
        <v>2</v>
      </c>
      <c r="C6624" s="43">
        <v>2004</v>
      </c>
      <c r="D6624" s="42" t="s">
        <v>255</v>
      </c>
      <c r="E6624" s="42" t="s">
        <v>5</v>
      </c>
      <c r="F6624" s="42" t="s">
        <v>10</v>
      </c>
      <c r="G6624" s="43">
        <v>1</v>
      </c>
      <c r="H6624" s="193">
        <v>0.9</v>
      </c>
    </row>
    <row r="6625" spans="1:8" x14ac:dyDescent="0.25">
      <c r="A6625" s="25" t="str">
        <f t="shared" si="105"/>
        <v>Reg2004Other biliary tract - C24MaleNon-Māori</v>
      </c>
      <c r="B6625" s="42" t="s">
        <v>2</v>
      </c>
      <c r="C6625" s="43">
        <v>2004</v>
      </c>
      <c r="D6625" s="42" t="s">
        <v>255</v>
      </c>
      <c r="E6625" s="42" t="s">
        <v>5</v>
      </c>
      <c r="F6625" s="42" t="s">
        <v>11</v>
      </c>
      <c r="G6625" s="43">
        <v>24</v>
      </c>
      <c r="H6625" s="193">
        <v>1</v>
      </c>
    </row>
    <row r="6626" spans="1:8" x14ac:dyDescent="0.25">
      <c r="A6626" s="25" t="str">
        <f t="shared" si="105"/>
        <v>Reg2004Pancreas - C25AllSexAllEth</v>
      </c>
      <c r="B6626" s="42" t="s">
        <v>2</v>
      </c>
      <c r="C6626" s="43">
        <v>2004</v>
      </c>
      <c r="D6626" s="42" t="s">
        <v>36</v>
      </c>
      <c r="E6626" s="42" t="s">
        <v>3</v>
      </c>
      <c r="F6626" s="42" t="s">
        <v>12</v>
      </c>
      <c r="G6626" s="43">
        <v>365</v>
      </c>
      <c r="H6626" s="193">
        <v>6.4</v>
      </c>
    </row>
    <row r="6627" spans="1:8" x14ac:dyDescent="0.25">
      <c r="A6627" s="25" t="str">
        <f t="shared" si="105"/>
        <v>Reg2004Pancreas - C25AllSexMāori</v>
      </c>
      <c r="B6627" s="42" t="s">
        <v>2</v>
      </c>
      <c r="C6627" s="43">
        <v>2004</v>
      </c>
      <c r="D6627" s="42" t="s">
        <v>36</v>
      </c>
      <c r="E6627" s="42" t="s">
        <v>3</v>
      </c>
      <c r="F6627" s="42" t="s">
        <v>10</v>
      </c>
      <c r="G6627" s="43">
        <v>41</v>
      </c>
      <c r="H6627" s="193">
        <v>12.2</v>
      </c>
    </row>
    <row r="6628" spans="1:8" x14ac:dyDescent="0.25">
      <c r="A6628" s="25" t="str">
        <f t="shared" si="105"/>
        <v>Reg2004Pancreas - C25AllSexNon-Māori</v>
      </c>
      <c r="B6628" s="42" t="s">
        <v>2</v>
      </c>
      <c r="C6628" s="43">
        <v>2004</v>
      </c>
      <c r="D6628" s="42" t="s">
        <v>36</v>
      </c>
      <c r="E6628" s="42" t="s">
        <v>3</v>
      </c>
      <c r="F6628" s="42" t="s">
        <v>11</v>
      </c>
      <c r="G6628" s="43">
        <v>324</v>
      </c>
      <c r="H6628" s="193">
        <v>6</v>
      </c>
    </row>
    <row r="6629" spans="1:8" x14ac:dyDescent="0.25">
      <c r="A6629" s="25" t="str">
        <f t="shared" si="105"/>
        <v>Reg2004Pancreas - C25FemaleAllEth</v>
      </c>
      <c r="B6629" s="42" t="s">
        <v>2</v>
      </c>
      <c r="C6629" s="43">
        <v>2004</v>
      </c>
      <c r="D6629" s="42" t="s">
        <v>36</v>
      </c>
      <c r="E6629" s="42" t="s">
        <v>4</v>
      </c>
      <c r="F6629" s="42" t="s">
        <v>12</v>
      </c>
      <c r="G6629" s="43">
        <v>187</v>
      </c>
      <c r="H6629" s="193">
        <v>5.7</v>
      </c>
    </row>
    <row r="6630" spans="1:8" x14ac:dyDescent="0.25">
      <c r="A6630" s="25" t="str">
        <f t="shared" si="105"/>
        <v>Reg2004Pancreas - C25FemaleMāori</v>
      </c>
      <c r="B6630" s="42" t="s">
        <v>2</v>
      </c>
      <c r="C6630" s="43">
        <v>2004</v>
      </c>
      <c r="D6630" s="42" t="s">
        <v>36</v>
      </c>
      <c r="E6630" s="42" t="s">
        <v>4</v>
      </c>
      <c r="F6630" s="42" t="s">
        <v>10</v>
      </c>
      <c r="G6630" s="43">
        <v>21</v>
      </c>
      <c r="H6630" s="193">
        <v>12.3</v>
      </c>
    </row>
    <row r="6631" spans="1:8" x14ac:dyDescent="0.25">
      <c r="A6631" s="25" t="str">
        <f t="shared" ref="A6631:A6694" si="106">B6631&amp;C6631&amp;D6631&amp;E6631&amp;F6631</f>
        <v>Reg2004Pancreas - C25FemaleNon-Māori</v>
      </c>
      <c r="B6631" s="42" t="s">
        <v>2</v>
      </c>
      <c r="C6631" s="43">
        <v>2004</v>
      </c>
      <c r="D6631" s="42" t="s">
        <v>36</v>
      </c>
      <c r="E6631" s="42" t="s">
        <v>4</v>
      </c>
      <c r="F6631" s="42" t="s">
        <v>11</v>
      </c>
      <c r="G6631" s="43">
        <v>166</v>
      </c>
      <c r="H6631" s="193">
        <v>5.3</v>
      </c>
    </row>
    <row r="6632" spans="1:8" x14ac:dyDescent="0.25">
      <c r="A6632" s="25" t="str">
        <f t="shared" si="106"/>
        <v>Reg2004Pancreas - C25MaleAllEth</v>
      </c>
      <c r="B6632" s="42" t="s">
        <v>2</v>
      </c>
      <c r="C6632" s="43">
        <v>2004</v>
      </c>
      <c r="D6632" s="42" t="s">
        <v>36</v>
      </c>
      <c r="E6632" s="42" t="s">
        <v>5</v>
      </c>
      <c r="F6632" s="42" t="s">
        <v>12</v>
      </c>
      <c r="G6632" s="43">
        <v>178</v>
      </c>
      <c r="H6632" s="193">
        <v>7.1</v>
      </c>
    </row>
    <row r="6633" spans="1:8" x14ac:dyDescent="0.25">
      <c r="A6633" s="25" t="str">
        <f t="shared" si="106"/>
        <v>Reg2004Pancreas - C25MaleMāori</v>
      </c>
      <c r="B6633" s="42" t="s">
        <v>2</v>
      </c>
      <c r="C6633" s="43">
        <v>2004</v>
      </c>
      <c r="D6633" s="42" t="s">
        <v>36</v>
      </c>
      <c r="E6633" s="42" t="s">
        <v>5</v>
      </c>
      <c r="F6633" s="42" t="s">
        <v>10</v>
      </c>
      <c r="G6633" s="43">
        <v>20</v>
      </c>
      <c r="H6633" s="193">
        <v>11.4</v>
      </c>
    </row>
    <row r="6634" spans="1:8" x14ac:dyDescent="0.25">
      <c r="A6634" s="25" t="str">
        <f t="shared" si="106"/>
        <v>Reg2004Pancreas - C25MaleNon-Māori</v>
      </c>
      <c r="B6634" s="42" t="s">
        <v>2</v>
      </c>
      <c r="C6634" s="43">
        <v>2004</v>
      </c>
      <c r="D6634" s="42" t="s">
        <v>36</v>
      </c>
      <c r="E6634" s="42" t="s">
        <v>5</v>
      </c>
      <c r="F6634" s="42" t="s">
        <v>11</v>
      </c>
      <c r="G6634" s="43">
        <v>158</v>
      </c>
      <c r="H6634" s="193">
        <v>6.7</v>
      </c>
    </row>
    <row r="6635" spans="1:8" x14ac:dyDescent="0.25">
      <c r="A6635" s="25" t="str">
        <f t="shared" si="106"/>
        <v>Reg2004Other digestive organs - C26AllSexAllEth</v>
      </c>
      <c r="B6635" s="42" t="s">
        <v>2</v>
      </c>
      <c r="C6635" s="43">
        <v>2004</v>
      </c>
      <c r="D6635" s="42" t="s">
        <v>256</v>
      </c>
      <c r="E6635" s="42" t="s">
        <v>3</v>
      </c>
      <c r="F6635" s="42" t="s">
        <v>12</v>
      </c>
      <c r="G6635" s="43">
        <v>76</v>
      </c>
      <c r="H6635" s="193">
        <v>1.2</v>
      </c>
    </row>
    <row r="6636" spans="1:8" x14ac:dyDescent="0.25">
      <c r="A6636" s="25" t="str">
        <f t="shared" si="106"/>
        <v>Reg2004Other digestive organs - C26AllSexMāori</v>
      </c>
      <c r="B6636" s="42" t="s">
        <v>2</v>
      </c>
      <c r="C6636" s="43">
        <v>2004</v>
      </c>
      <c r="D6636" s="42" t="s">
        <v>256</v>
      </c>
      <c r="E6636" s="42" t="s">
        <v>3</v>
      </c>
      <c r="F6636" s="42" t="s">
        <v>10</v>
      </c>
      <c r="G6636" s="43">
        <v>6</v>
      </c>
      <c r="H6636" s="193">
        <v>1.9</v>
      </c>
    </row>
    <row r="6637" spans="1:8" x14ac:dyDescent="0.25">
      <c r="A6637" s="25" t="str">
        <f t="shared" si="106"/>
        <v>Reg2004Other digestive organs - C26AllSexNon-Māori</v>
      </c>
      <c r="B6637" s="42" t="s">
        <v>2</v>
      </c>
      <c r="C6637" s="43">
        <v>2004</v>
      </c>
      <c r="D6637" s="42" t="s">
        <v>256</v>
      </c>
      <c r="E6637" s="42" t="s">
        <v>3</v>
      </c>
      <c r="F6637" s="42" t="s">
        <v>11</v>
      </c>
      <c r="G6637" s="43">
        <v>70</v>
      </c>
      <c r="H6637" s="193">
        <v>1.1000000000000001</v>
      </c>
    </row>
    <row r="6638" spans="1:8" x14ac:dyDescent="0.25">
      <c r="A6638" s="25" t="str">
        <f t="shared" si="106"/>
        <v>Reg2004Other digestive organs - C26FemaleAllEth</v>
      </c>
      <c r="B6638" s="42" t="s">
        <v>2</v>
      </c>
      <c r="C6638" s="43">
        <v>2004</v>
      </c>
      <c r="D6638" s="42" t="s">
        <v>256</v>
      </c>
      <c r="E6638" s="42" t="s">
        <v>4</v>
      </c>
      <c r="F6638" s="42" t="s">
        <v>12</v>
      </c>
      <c r="G6638" s="43">
        <v>45</v>
      </c>
      <c r="H6638" s="193">
        <v>1.1000000000000001</v>
      </c>
    </row>
    <row r="6639" spans="1:8" x14ac:dyDescent="0.25">
      <c r="A6639" s="25" t="str">
        <f t="shared" si="106"/>
        <v>Reg2004Other digestive organs - C26FemaleMāori</v>
      </c>
      <c r="B6639" s="42" t="s">
        <v>2</v>
      </c>
      <c r="C6639" s="43">
        <v>2004</v>
      </c>
      <c r="D6639" s="42" t="s">
        <v>256</v>
      </c>
      <c r="E6639" s="42" t="s">
        <v>4</v>
      </c>
      <c r="F6639" s="42" t="s">
        <v>10</v>
      </c>
      <c r="G6639" s="43">
        <v>3</v>
      </c>
      <c r="H6639" s="193">
        <v>1.9</v>
      </c>
    </row>
    <row r="6640" spans="1:8" x14ac:dyDescent="0.25">
      <c r="A6640" s="25" t="str">
        <f t="shared" si="106"/>
        <v>Reg2004Other digestive organs - C26FemaleNon-Māori</v>
      </c>
      <c r="B6640" s="42" t="s">
        <v>2</v>
      </c>
      <c r="C6640" s="43">
        <v>2004</v>
      </c>
      <c r="D6640" s="42" t="s">
        <v>256</v>
      </c>
      <c r="E6640" s="42" t="s">
        <v>4</v>
      </c>
      <c r="F6640" s="42" t="s">
        <v>11</v>
      </c>
      <c r="G6640" s="43">
        <v>42</v>
      </c>
      <c r="H6640" s="193">
        <v>1.1000000000000001</v>
      </c>
    </row>
    <row r="6641" spans="1:8" x14ac:dyDescent="0.25">
      <c r="A6641" s="25" t="str">
        <f t="shared" si="106"/>
        <v>Reg2004Other digestive organs - C26MaleAllEth</v>
      </c>
      <c r="B6641" s="42" t="s">
        <v>2</v>
      </c>
      <c r="C6641" s="43">
        <v>2004</v>
      </c>
      <c r="D6641" s="42" t="s">
        <v>256</v>
      </c>
      <c r="E6641" s="42" t="s">
        <v>5</v>
      </c>
      <c r="F6641" s="42" t="s">
        <v>12</v>
      </c>
      <c r="G6641" s="43">
        <v>31</v>
      </c>
      <c r="H6641" s="193">
        <v>1.2</v>
      </c>
    </row>
    <row r="6642" spans="1:8" x14ac:dyDescent="0.25">
      <c r="A6642" s="25" t="str">
        <f t="shared" si="106"/>
        <v>Reg2004Other digestive organs - C26MaleMāori</v>
      </c>
      <c r="B6642" s="42" t="s">
        <v>2</v>
      </c>
      <c r="C6642" s="43">
        <v>2004</v>
      </c>
      <c r="D6642" s="42" t="s">
        <v>256</v>
      </c>
      <c r="E6642" s="42" t="s">
        <v>5</v>
      </c>
      <c r="F6642" s="42" t="s">
        <v>10</v>
      </c>
      <c r="G6642" s="43">
        <v>3</v>
      </c>
      <c r="H6642" s="193">
        <v>1.8</v>
      </c>
    </row>
    <row r="6643" spans="1:8" x14ac:dyDescent="0.25">
      <c r="A6643" s="25" t="str">
        <f t="shared" si="106"/>
        <v>Reg2004Other digestive organs - C26MaleNon-Māori</v>
      </c>
      <c r="B6643" s="42" t="s">
        <v>2</v>
      </c>
      <c r="C6643" s="43">
        <v>2004</v>
      </c>
      <c r="D6643" s="42" t="s">
        <v>256</v>
      </c>
      <c r="E6643" s="42" t="s">
        <v>5</v>
      </c>
      <c r="F6643" s="42" t="s">
        <v>11</v>
      </c>
      <c r="G6643" s="43">
        <v>28</v>
      </c>
      <c r="H6643" s="193">
        <v>1.1000000000000001</v>
      </c>
    </row>
    <row r="6644" spans="1:8" x14ac:dyDescent="0.25">
      <c r="A6644" s="25" t="str">
        <f t="shared" si="106"/>
        <v>Reg2004Respiratory and intrathoracic organs - C30-C39AllSexAllEth</v>
      </c>
      <c r="B6644" s="42" t="s">
        <v>2</v>
      </c>
      <c r="C6644" s="43">
        <v>2004</v>
      </c>
      <c r="D6644" s="42" t="s">
        <v>257</v>
      </c>
      <c r="E6644" s="42" t="s">
        <v>3</v>
      </c>
      <c r="F6644" s="42" t="s">
        <v>12</v>
      </c>
      <c r="G6644" s="43">
        <v>1963</v>
      </c>
      <c r="H6644" s="193">
        <v>35.4</v>
      </c>
    </row>
    <row r="6645" spans="1:8" x14ac:dyDescent="0.25">
      <c r="A6645" s="25" t="str">
        <f t="shared" si="106"/>
        <v>Reg2004Respiratory and intrathoracic organs - C30-C39AllSexMāori</v>
      </c>
      <c r="B6645" s="42" t="s">
        <v>2</v>
      </c>
      <c r="C6645" s="43">
        <v>2004</v>
      </c>
      <c r="D6645" s="42" t="s">
        <v>257</v>
      </c>
      <c r="E6645" s="42" t="s">
        <v>3</v>
      </c>
      <c r="F6645" s="42" t="s">
        <v>10</v>
      </c>
      <c r="G6645" s="43">
        <v>334</v>
      </c>
      <c r="H6645" s="193">
        <v>100.2</v>
      </c>
    </row>
    <row r="6646" spans="1:8" x14ac:dyDescent="0.25">
      <c r="A6646" s="25" t="str">
        <f t="shared" si="106"/>
        <v>Reg2004Respiratory and intrathoracic organs - C30-C39AllSexNon-Māori</v>
      </c>
      <c r="B6646" s="42" t="s">
        <v>2</v>
      </c>
      <c r="C6646" s="43">
        <v>2004</v>
      </c>
      <c r="D6646" s="42" t="s">
        <v>257</v>
      </c>
      <c r="E6646" s="42" t="s">
        <v>3</v>
      </c>
      <c r="F6646" s="42" t="s">
        <v>11</v>
      </c>
      <c r="G6646" s="43">
        <v>1629</v>
      </c>
      <c r="H6646" s="193">
        <v>30.9</v>
      </c>
    </row>
    <row r="6647" spans="1:8" x14ac:dyDescent="0.25">
      <c r="A6647" s="25" t="str">
        <f t="shared" si="106"/>
        <v>Reg2004Respiratory and intrathoracic organs - C30-C39FemaleAllEth</v>
      </c>
      <c r="B6647" s="42" t="s">
        <v>2</v>
      </c>
      <c r="C6647" s="43">
        <v>2004</v>
      </c>
      <c r="D6647" s="42" t="s">
        <v>257</v>
      </c>
      <c r="E6647" s="42" t="s">
        <v>4</v>
      </c>
      <c r="F6647" s="42" t="s">
        <v>12</v>
      </c>
      <c r="G6647" s="43">
        <v>785</v>
      </c>
      <c r="H6647" s="193">
        <v>26.9</v>
      </c>
    </row>
    <row r="6648" spans="1:8" x14ac:dyDescent="0.25">
      <c r="A6648" s="25" t="str">
        <f t="shared" si="106"/>
        <v>Reg2004Respiratory and intrathoracic organs - C30-C39FemaleMāori</v>
      </c>
      <c r="B6648" s="42" t="s">
        <v>2</v>
      </c>
      <c r="C6648" s="43">
        <v>2004</v>
      </c>
      <c r="D6648" s="42" t="s">
        <v>257</v>
      </c>
      <c r="E6648" s="42" t="s">
        <v>4</v>
      </c>
      <c r="F6648" s="42" t="s">
        <v>10</v>
      </c>
      <c r="G6648" s="43">
        <v>165</v>
      </c>
      <c r="H6648" s="193">
        <v>91.5</v>
      </c>
    </row>
    <row r="6649" spans="1:8" x14ac:dyDescent="0.25">
      <c r="A6649" s="25" t="str">
        <f t="shared" si="106"/>
        <v>Reg2004Respiratory and intrathoracic organs - C30-C39FemaleNon-Māori</v>
      </c>
      <c r="B6649" s="42" t="s">
        <v>2</v>
      </c>
      <c r="C6649" s="43">
        <v>2004</v>
      </c>
      <c r="D6649" s="42" t="s">
        <v>257</v>
      </c>
      <c r="E6649" s="42" t="s">
        <v>4</v>
      </c>
      <c r="F6649" s="42" t="s">
        <v>11</v>
      </c>
      <c r="G6649" s="43">
        <v>620</v>
      </c>
      <c r="H6649" s="193">
        <v>22.2</v>
      </c>
    </row>
    <row r="6650" spans="1:8" x14ac:dyDescent="0.25">
      <c r="A6650" s="25" t="str">
        <f t="shared" si="106"/>
        <v>Reg2004Respiratory and intrathoracic organs - C30-C39MaleAllEth</v>
      </c>
      <c r="B6650" s="42" t="s">
        <v>2</v>
      </c>
      <c r="C6650" s="43">
        <v>2004</v>
      </c>
      <c r="D6650" s="42" t="s">
        <v>257</v>
      </c>
      <c r="E6650" s="42" t="s">
        <v>5</v>
      </c>
      <c r="F6650" s="42" t="s">
        <v>12</v>
      </c>
      <c r="G6650" s="43">
        <v>1178</v>
      </c>
      <c r="H6650" s="193">
        <v>45.9</v>
      </c>
    </row>
    <row r="6651" spans="1:8" x14ac:dyDescent="0.25">
      <c r="A6651" s="25" t="str">
        <f t="shared" si="106"/>
        <v>Reg2004Respiratory and intrathoracic organs - C30-C39MaleMāori</v>
      </c>
      <c r="B6651" s="42" t="s">
        <v>2</v>
      </c>
      <c r="C6651" s="43">
        <v>2004</v>
      </c>
      <c r="D6651" s="42" t="s">
        <v>257</v>
      </c>
      <c r="E6651" s="42" t="s">
        <v>5</v>
      </c>
      <c r="F6651" s="42" t="s">
        <v>10</v>
      </c>
      <c r="G6651" s="43">
        <v>169</v>
      </c>
      <c r="H6651" s="193">
        <v>114.1</v>
      </c>
    </row>
    <row r="6652" spans="1:8" x14ac:dyDescent="0.25">
      <c r="A6652" s="25" t="str">
        <f t="shared" si="106"/>
        <v>Reg2004Respiratory and intrathoracic organs - C30-C39MaleNon-Māori</v>
      </c>
      <c r="B6652" s="42" t="s">
        <v>2</v>
      </c>
      <c r="C6652" s="43">
        <v>2004</v>
      </c>
      <c r="D6652" s="42" t="s">
        <v>257</v>
      </c>
      <c r="E6652" s="42" t="s">
        <v>5</v>
      </c>
      <c r="F6652" s="42" t="s">
        <v>11</v>
      </c>
      <c r="G6652" s="43">
        <v>1009</v>
      </c>
      <c r="H6652" s="193">
        <v>41.5</v>
      </c>
    </row>
    <row r="6653" spans="1:8" x14ac:dyDescent="0.25">
      <c r="A6653" s="25" t="str">
        <f t="shared" si="106"/>
        <v>Reg2004Nasal cavity and middle ear - C30AllSexAllEth</v>
      </c>
      <c r="B6653" s="42" t="s">
        <v>2</v>
      </c>
      <c r="C6653" s="43">
        <v>2004</v>
      </c>
      <c r="D6653" s="42" t="s">
        <v>258</v>
      </c>
      <c r="E6653" s="42" t="s">
        <v>3</v>
      </c>
      <c r="F6653" s="42" t="s">
        <v>12</v>
      </c>
      <c r="G6653" s="43">
        <v>10</v>
      </c>
      <c r="H6653" s="193">
        <v>0.2</v>
      </c>
    </row>
    <row r="6654" spans="1:8" x14ac:dyDescent="0.25">
      <c r="A6654" s="25" t="str">
        <f t="shared" si="106"/>
        <v>Reg2004Nasal cavity and middle ear - C30AllSexMāori</v>
      </c>
      <c r="B6654" s="42" t="s">
        <v>2</v>
      </c>
      <c r="C6654" s="43">
        <v>2004</v>
      </c>
      <c r="D6654" s="42" t="s">
        <v>258</v>
      </c>
      <c r="E6654" s="42" t="s">
        <v>3</v>
      </c>
      <c r="F6654" s="42" t="s">
        <v>10</v>
      </c>
      <c r="G6654" s="43">
        <v>1</v>
      </c>
      <c r="H6654" s="193">
        <v>0.3</v>
      </c>
    </row>
    <row r="6655" spans="1:8" x14ac:dyDescent="0.25">
      <c r="A6655" s="25" t="str">
        <f t="shared" si="106"/>
        <v>Reg2004Nasal cavity and middle ear - C30AllSexNon-Māori</v>
      </c>
      <c r="B6655" s="42" t="s">
        <v>2</v>
      </c>
      <c r="C6655" s="43">
        <v>2004</v>
      </c>
      <c r="D6655" s="42" t="s">
        <v>258</v>
      </c>
      <c r="E6655" s="42" t="s">
        <v>3</v>
      </c>
      <c r="F6655" s="42" t="s">
        <v>11</v>
      </c>
      <c r="G6655" s="43">
        <v>9</v>
      </c>
      <c r="H6655" s="193">
        <v>0.2</v>
      </c>
    </row>
    <row r="6656" spans="1:8" x14ac:dyDescent="0.25">
      <c r="A6656" s="25" t="str">
        <f t="shared" si="106"/>
        <v>Reg2004Nasal cavity and middle ear - C30FemaleAllEth</v>
      </c>
      <c r="B6656" s="42" t="s">
        <v>2</v>
      </c>
      <c r="C6656" s="43">
        <v>2004</v>
      </c>
      <c r="D6656" s="42" t="s">
        <v>258</v>
      </c>
      <c r="E6656" s="42" t="s">
        <v>4</v>
      </c>
      <c r="F6656" s="42" t="s">
        <v>12</v>
      </c>
      <c r="G6656" s="43">
        <v>1</v>
      </c>
      <c r="H6656" s="193">
        <v>0</v>
      </c>
    </row>
    <row r="6657" spans="1:8" x14ac:dyDescent="0.25">
      <c r="A6657" s="25" t="str">
        <f t="shared" si="106"/>
        <v>Reg2004Nasal cavity and middle ear - C30FemaleMāori</v>
      </c>
      <c r="B6657" s="42" t="s">
        <v>2</v>
      </c>
      <c r="C6657" s="43">
        <v>2004</v>
      </c>
      <c r="D6657" s="42" t="s">
        <v>258</v>
      </c>
      <c r="E6657" s="42" t="s">
        <v>4</v>
      </c>
      <c r="F6657" s="42" t="s">
        <v>10</v>
      </c>
      <c r="G6657" s="43">
        <v>0</v>
      </c>
      <c r="H6657" s="193">
        <v>0</v>
      </c>
    </row>
    <row r="6658" spans="1:8" x14ac:dyDescent="0.25">
      <c r="A6658" s="25" t="str">
        <f t="shared" si="106"/>
        <v>Reg2004Nasal cavity and middle ear - C30FemaleNon-Māori</v>
      </c>
      <c r="B6658" s="42" t="s">
        <v>2</v>
      </c>
      <c r="C6658" s="43">
        <v>2004</v>
      </c>
      <c r="D6658" s="42" t="s">
        <v>258</v>
      </c>
      <c r="E6658" s="42" t="s">
        <v>4</v>
      </c>
      <c r="F6658" s="42" t="s">
        <v>11</v>
      </c>
      <c r="G6658" s="43">
        <v>1</v>
      </c>
      <c r="H6658" s="193">
        <v>0</v>
      </c>
    </row>
    <row r="6659" spans="1:8" x14ac:dyDescent="0.25">
      <c r="A6659" s="25" t="str">
        <f t="shared" si="106"/>
        <v>Reg2004Nasal cavity and middle ear - C30MaleAllEth</v>
      </c>
      <c r="B6659" s="42" t="s">
        <v>2</v>
      </c>
      <c r="C6659" s="43">
        <v>2004</v>
      </c>
      <c r="D6659" s="42" t="s">
        <v>258</v>
      </c>
      <c r="E6659" s="42" t="s">
        <v>5</v>
      </c>
      <c r="F6659" s="42" t="s">
        <v>12</v>
      </c>
      <c r="G6659" s="43">
        <v>9</v>
      </c>
      <c r="H6659" s="193">
        <v>0.4</v>
      </c>
    </row>
    <row r="6660" spans="1:8" x14ac:dyDescent="0.25">
      <c r="A6660" s="25" t="str">
        <f t="shared" si="106"/>
        <v>Reg2004Nasal cavity and middle ear - C30MaleMāori</v>
      </c>
      <c r="B6660" s="42" t="s">
        <v>2</v>
      </c>
      <c r="C6660" s="43">
        <v>2004</v>
      </c>
      <c r="D6660" s="42" t="s">
        <v>258</v>
      </c>
      <c r="E6660" s="42" t="s">
        <v>5</v>
      </c>
      <c r="F6660" s="42" t="s">
        <v>10</v>
      </c>
      <c r="G6660" s="43">
        <v>1</v>
      </c>
      <c r="H6660" s="193">
        <v>0.7</v>
      </c>
    </row>
    <row r="6661" spans="1:8" x14ac:dyDescent="0.25">
      <c r="A6661" s="25" t="str">
        <f t="shared" si="106"/>
        <v>Reg2004Nasal cavity and middle ear - C30MaleNon-Māori</v>
      </c>
      <c r="B6661" s="42" t="s">
        <v>2</v>
      </c>
      <c r="C6661" s="43">
        <v>2004</v>
      </c>
      <c r="D6661" s="42" t="s">
        <v>258</v>
      </c>
      <c r="E6661" s="42" t="s">
        <v>5</v>
      </c>
      <c r="F6661" s="42" t="s">
        <v>11</v>
      </c>
      <c r="G6661" s="43">
        <v>8</v>
      </c>
      <c r="H6661" s="193">
        <v>0.4</v>
      </c>
    </row>
    <row r="6662" spans="1:8" x14ac:dyDescent="0.25">
      <c r="A6662" s="25" t="str">
        <f t="shared" si="106"/>
        <v>Reg2004Accessory sinuses - C31AllSexAllEth</v>
      </c>
      <c r="B6662" s="42" t="s">
        <v>2</v>
      </c>
      <c r="C6662" s="43">
        <v>2004</v>
      </c>
      <c r="D6662" s="42" t="s">
        <v>259</v>
      </c>
      <c r="E6662" s="42" t="s">
        <v>3</v>
      </c>
      <c r="F6662" s="42" t="s">
        <v>12</v>
      </c>
      <c r="G6662" s="43">
        <v>3</v>
      </c>
      <c r="H6662" s="193">
        <v>0.1</v>
      </c>
    </row>
    <row r="6663" spans="1:8" x14ac:dyDescent="0.25">
      <c r="A6663" s="25" t="str">
        <f t="shared" si="106"/>
        <v>Reg2004Accessory sinuses - C31AllSexMāori</v>
      </c>
      <c r="B6663" s="42" t="s">
        <v>2</v>
      </c>
      <c r="C6663" s="43">
        <v>2004</v>
      </c>
      <c r="D6663" s="42" t="s">
        <v>259</v>
      </c>
      <c r="E6663" s="42" t="s">
        <v>3</v>
      </c>
      <c r="F6663" s="42" t="s">
        <v>10</v>
      </c>
      <c r="G6663" s="43">
        <v>2</v>
      </c>
      <c r="H6663" s="193">
        <v>0.5</v>
      </c>
    </row>
    <row r="6664" spans="1:8" x14ac:dyDescent="0.25">
      <c r="A6664" s="25" t="str">
        <f t="shared" si="106"/>
        <v>Reg2004Accessory sinuses - C31AllSexNon-Māori</v>
      </c>
      <c r="B6664" s="42" t="s">
        <v>2</v>
      </c>
      <c r="C6664" s="43">
        <v>2004</v>
      </c>
      <c r="D6664" s="42" t="s">
        <v>259</v>
      </c>
      <c r="E6664" s="42" t="s">
        <v>3</v>
      </c>
      <c r="F6664" s="42" t="s">
        <v>11</v>
      </c>
      <c r="G6664" s="43">
        <v>1</v>
      </c>
      <c r="H6664" s="193">
        <v>0</v>
      </c>
    </row>
    <row r="6665" spans="1:8" x14ac:dyDescent="0.25">
      <c r="A6665" s="25" t="str">
        <f t="shared" si="106"/>
        <v>Reg2004Accessory sinuses - C31FemaleAllEth</v>
      </c>
      <c r="B6665" s="42" t="s">
        <v>2</v>
      </c>
      <c r="C6665" s="43">
        <v>2004</v>
      </c>
      <c r="D6665" s="42" t="s">
        <v>259</v>
      </c>
      <c r="E6665" s="42" t="s">
        <v>4</v>
      </c>
      <c r="F6665" s="42" t="s">
        <v>12</v>
      </c>
      <c r="G6665" s="43">
        <v>2</v>
      </c>
      <c r="H6665" s="193">
        <v>0.1</v>
      </c>
    </row>
    <row r="6666" spans="1:8" x14ac:dyDescent="0.25">
      <c r="A6666" s="25" t="str">
        <f t="shared" si="106"/>
        <v>Reg2004Accessory sinuses - C31FemaleMāori</v>
      </c>
      <c r="B6666" s="42" t="s">
        <v>2</v>
      </c>
      <c r="C6666" s="43">
        <v>2004</v>
      </c>
      <c r="D6666" s="42" t="s">
        <v>259</v>
      </c>
      <c r="E6666" s="42" t="s">
        <v>4</v>
      </c>
      <c r="F6666" s="42" t="s">
        <v>10</v>
      </c>
      <c r="G6666" s="43">
        <v>1</v>
      </c>
      <c r="H6666" s="193">
        <v>0.6</v>
      </c>
    </row>
    <row r="6667" spans="1:8" x14ac:dyDescent="0.25">
      <c r="A6667" s="25" t="str">
        <f t="shared" si="106"/>
        <v>Reg2004Accessory sinuses - C31FemaleNon-Māori</v>
      </c>
      <c r="B6667" s="42" t="s">
        <v>2</v>
      </c>
      <c r="C6667" s="43">
        <v>2004</v>
      </c>
      <c r="D6667" s="42" t="s">
        <v>259</v>
      </c>
      <c r="E6667" s="42" t="s">
        <v>4</v>
      </c>
      <c r="F6667" s="42" t="s">
        <v>11</v>
      </c>
      <c r="G6667" s="43">
        <v>1</v>
      </c>
      <c r="H6667" s="193">
        <v>0</v>
      </c>
    </row>
    <row r="6668" spans="1:8" x14ac:dyDescent="0.25">
      <c r="A6668" s="25" t="str">
        <f t="shared" si="106"/>
        <v>Reg2004Accessory sinuses - C31MaleAllEth</v>
      </c>
      <c r="B6668" s="42" t="s">
        <v>2</v>
      </c>
      <c r="C6668" s="43">
        <v>2004</v>
      </c>
      <c r="D6668" s="42" t="s">
        <v>259</v>
      </c>
      <c r="E6668" s="42" t="s">
        <v>5</v>
      </c>
      <c r="F6668" s="42" t="s">
        <v>12</v>
      </c>
      <c r="G6668" s="43">
        <v>1</v>
      </c>
      <c r="H6668" s="193">
        <v>0</v>
      </c>
    </row>
    <row r="6669" spans="1:8" x14ac:dyDescent="0.25">
      <c r="A6669" s="25" t="str">
        <f t="shared" si="106"/>
        <v>Reg2004Accessory sinuses - C31MaleMāori</v>
      </c>
      <c r="B6669" s="42" t="s">
        <v>2</v>
      </c>
      <c r="C6669" s="43">
        <v>2004</v>
      </c>
      <c r="D6669" s="42" t="s">
        <v>259</v>
      </c>
      <c r="E6669" s="42" t="s">
        <v>5</v>
      </c>
      <c r="F6669" s="42" t="s">
        <v>10</v>
      </c>
      <c r="G6669" s="43">
        <v>1</v>
      </c>
      <c r="H6669" s="193">
        <v>0.4</v>
      </c>
    </row>
    <row r="6670" spans="1:8" x14ac:dyDescent="0.25">
      <c r="A6670" s="25" t="str">
        <f t="shared" si="106"/>
        <v>Reg2004Accessory sinuses - C31MaleNon-Māori</v>
      </c>
      <c r="B6670" s="42" t="s">
        <v>2</v>
      </c>
      <c r="C6670" s="43">
        <v>2004</v>
      </c>
      <c r="D6670" s="42" t="s">
        <v>259</v>
      </c>
      <c r="E6670" s="42" t="s">
        <v>5</v>
      </c>
      <c r="F6670" s="42" t="s">
        <v>11</v>
      </c>
      <c r="G6670" s="43">
        <v>0</v>
      </c>
      <c r="H6670" s="193">
        <v>0</v>
      </c>
    </row>
    <row r="6671" spans="1:8" x14ac:dyDescent="0.25">
      <c r="A6671" s="25" t="str">
        <f t="shared" si="106"/>
        <v>Reg2004Larynx - C32AllSexAllEth</v>
      </c>
      <c r="B6671" s="42" t="s">
        <v>2</v>
      </c>
      <c r="C6671" s="43">
        <v>2004</v>
      </c>
      <c r="D6671" s="42" t="s">
        <v>25</v>
      </c>
      <c r="E6671" s="42" t="s">
        <v>3</v>
      </c>
      <c r="F6671" s="42" t="s">
        <v>12</v>
      </c>
      <c r="G6671" s="43">
        <v>71</v>
      </c>
      <c r="H6671" s="193">
        <v>1.3</v>
      </c>
    </row>
    <row r="6672" spans="1:8" x14ac:dyDescent="0.25">
      <c r="A6672" s="25" t="str">
        <f t="shared" si="106"/>
        <v>Reg2004Larynx - C32AllSexMāori</v>
      </c>
      <c r="B6672" s="42" t="s">
        <v>2</v>
      </c>
      <c r="C6672" s="43">
        <v>2004</v>
      </c>
      <c r="D6672" s="42" t="s">
        <v>25</v>
      </c>
      <c r="E6672" s="42" t="s">
        <v>3</v>
      </c>
      <c r="F6672" s="42" t="s">
        <v>10</v>
      </c>
      <c r="G6672" s="43">
        <v>9</v>
      </c>
      <c r="H6672" s="193">
        <v>2.8</v>
      </c>
    </row>
    <row r="6673" spans="1:8" x14ac:dyDescent="0.25">
      <c r="A6673" s="25" t="str">
        <f t="shared" si="106"/>
        <v>Reg2004Larynx - C32AllSexNon-Māori</v>
      </c>
      <c r="B6673" s="42" t="s">
        <v>2</v>
      </c>
      <c r="C6673" s="43">
        <v>2004</v>
      </c>
      <c r="D6673" s="42" t="s">
        <v>25</v>
      </c>
      <c r="E6673" s="42" t="s">
        <v>3</v>
      </c>
      <c r="F6673" s="42" t="s">
        <v>11</v>
      </c>
      <c r="G6673" s="43">
        <v>62</v>
      </c>
      <c r="H6673" s="193">
        <v>1.2</v>
      </c>
    </row>
    <row r="6674" spans="1:8" x14ac:dyDescent="0.25">
      <c r="A6674" s="25" t="str">
        <f t="shared" si="106"/>
        <v>Reg2004Larynx - C32FemaleAllEth</v>
      </c>
      <c r="B6674" s="42" t="s">
        <v>2</v>
      </c>
      <c r="C6674" s="43">
        <v>2004</v>
      </c>
      <c r="D6674" s="42" t="s">
        <v>25</v>
      </c>
      <c r="E6674" s="42" t="s">
        <v>4</v>
      </c>
      <c r="F6674" s="42" t="s">
        <v>12</v>
      </c>
      <c r="G6674" s="43">
        <v>8</v>
      </c>
      <c r="H6674" s="193">
        <v>0.2</v>
      </c>
    </row>
    <row r="6675" spans="1:8" x14ac:dyDescent="0.25">
      <c r="A6675" s="25" t="str">
        <f t="shared" si="106"/>
        <v>Reg2004Larynx - C32FemaleMāori</v>
      </c>
      <c r="B6675" s="42" t="s">
        <v>2</v>
      </c>
      <c r="C6675" s="43">
        <v>2004</v>
      </c>
      <c r="D6675" s="42" t="s">
        <v>25</v>
      </c>
      <c r="E6675" s="42" t="s">
        <v>4</v>
      </c>
      <c r="F6675" s="42" t="s">
        <v>10</v>
      </c>
      <c r="G6675" s="43">
        <v>1</v>
      </c>
      <c r="H6675" s="193">
        <v>0.3</v>
      </c>
    </row>
    <row r="6676" spans="1:8" x14ac:dyDescent="0.25">
      <c r="A6676" s="25" t="str">
        <f t="shared" si="106"/>
        <v>Reg2004Larynx - C32FemaleNon-Māori</v>
      </c>
      <c r="B6676" s="42" t="s">
        <v>2</v>
      </c>
      <c r="C6676" s="43">
        <v>2004</v>
      </c>
      <c r="D6676" s="42" t="s">
        <v>25</v>
      </c>
      <c r="E6676" s="42" t="s">
        <v>4</v>
      </c>
      <c r="F6676" s="42" t="s">
        <v>11</v>
      </c>
      <c r="G6676" s="43">
        <v>7</v>
      </c>
      <c r="H6676" s="193">
        <v>0.2</v>
      </c>
    </row>
    <row r="6677" spans="1:8" x14ac:dyDescent="0.25">
      <c r="A6677" s="25" t="str">
        <f t="shared" si="106"/>
        <v>Reg2004Larynx - C32MaleAllEth</v>
      </c>
      <c r="B6677" s="42" t="s">
        <v>2</v>
      </c>
      <c r="C6677" s="43">
        <v>2004</v>
      </c>
      <c r="D6677" s="42" t="s">
        <v>25</v>
      </c>
      <c r="E6677" s="42" t="s">
        <v>5</v>
      </c>
      <c r="F6677" s="42" t="s">
        <v>12</v>
      </c>
      <c r="G6677" s="43">
        <v>63</v>
      </c>
      <c r="H6677" s="193">
        <v>2.5</v>
      </c>
    </row>
    <row r="6678" spans="1:8" x14ac:dyDescent="0.25">
      <c r="A6678" s="25" t="str">
        <f t="shared" si="106"/>
        <v>Reg2004Larynx - C32MaleMāori</v>
      </c>
      <c r="B6678" s="42" t="s">
        <v>2</v>
      </c>
      <c r="C6678" s="43">
        <v>2004</v>
      </c>
      <c r="D6678" s="42" t="s">
        <v>25</v>
      </c>
      <c r="E6678" s="42" t="s">
        <v>5</v>
      </c>
      <c r="F6678" s="42" t="s">
        <v>10</v>
      </c>
      <c r="G6678" s="43">
        <v>8</v>
      </c>
      <c r="H6678" s="193">
        <v>6.3</v>
      </c>
    </row>
    <row r="6679" spans="1:8" x14ac:dyDescent="0.25">
      <c r="A6679" s="25" t="str">
        <f t="shared" si="106"/>
        <v>Reg2004Larynx - C32MaleNon-Māori</v>
      </c>
      <c r="B6679" s="42" t="s">
        <v>2</v>
      </c>
      <c r="C6679" s="43">
        <v>2004</v>
      </c>
      <c r="D6679" s="42" t="s">
        <v>25</v>
      </c>
      <c r="E6679" s="42" t="s">
        <v>5</v>
      </c>
      <c r="F6679" s="42" t="s">
        <v>11</v>
      </c>
      <c r="G6679" s="43">
        <v>55</v>
      </c>
      <c r="H6679" s="193">
        <v>2.2999999999999998</v>
      </c>
    </row>
    <row r="6680" spans="1:8" x14ac:dyDescent="0.25">
      <c r="A6680" s="25" t="str">
        <f t="shared" si="106"/>
        <v>Reg2004Lung - C33-C34AllSexAllEth</v>
      </c>
      <c r="B6680" s="42" t="s">
        <v>2</v>
      </c>
      <c r="C6680" s="43">
        <v>2004</v>
      </c>
      <c r="D6680" s="42" t="s">
        <v>47</v>
      </c>
      <c r="E6680" s="42" t="s">
        <v>3</v>
      </c>
      <c r="F6680" s="42" t="s">
        <v>12</v>
      </c>
      <c r="G6680" s="43">
        <v>1859</v>
      </c>
      <c r="H6680" s="193">
        <v>33.5</v>
      </c>
    </row>
    <row r="6681" spans="1:8" x14ac:dyDescent="0.25">
      <c r="A6681" s="25" t="str">
        <f t="shared" si="106"/>
        <v>Reg2004Lung - C33-C34AllSexMāori</v>
      </c>
      <c r="B6681" s="42" t="s">
        <v>2</v>
      </c>
      <c r="C6681" s="43">
        <v>2004</v>
      </c>
      <c r="D6681" s="42" t="s">
        <v>47</v>
      </c>
      <c r="E6681" s="42" t="s">
        <v>3</v>
      </c>
      <c r="F6681" s="42" t="s">
        <v>10</v>
      </c>
      <c r="G6681" s="43">
        <v>320</v>
      </c>
      <c r="H6681" s="193">
        <v>96.2</v>
      </c>
    </row>
    <row r="6682" spans="1:8" x14ac:dyDescent="0.25">
      <c r="A6682" s="25" t="str">
        <f t="shared" si="106"/>
        <v>Reg2004Lung - C33-C34AllSexNon-Māori</v>
      </c>
      <c r="B6682" s="42" t="s">
        <v>2</v>
      </c>
      <c r="C6682" s="43">
        <v>2004</v>
      </c>
      <c r="D6682" s="42" t="s">
        <v>47</v>
      </c>
      <c r="E6682" s="42" t="s">
        <v>3</v>
      </c>
      <c r="F6682" s="42" t="s">
        <v>11</v>
      </c>
      <c r="G6682" s="43">
        <v>1539</v>
      </c>
      <c r="H6682" s="193">
        <v>29.1</v>
      </c>
    </row>
    <row r="6683" spans="1:8" x14ac:dyDescent="0.25">
      <c r="A6683" s="25" t="str">
        <f t="shared" si="106"/>
        <v>Reg2004Lung - C33-C34FemaleAllEth</v>
      </c>
      <c r="B6683" s="42" t="s">
        <v>2</v>
      </c>
      <c r="C6683" s="43">
        <v>2004</v>
      </c>
      <c r="D6683" s="42" t="s">
        <v>47</v>
      </c>
      <c r="E6683" s="42" t="s">
        <v>4</v>
      </c>
      <c r="F6683" s="42" t="s">
        <v>12</v>
      </c>
      <c r="G6683" s="43">
        <v>767</v>
      </c>
      <c r="H6683" s="193">
        <v>26.3</v>
      </c>
    </row>
    <row r="6684" spans="1:8" x14ac:dyDescent="0.25">
      <c r="A6684" s="25" t="str">
        <f t="shared" si="106"/>
        <v>Reg2004Lung - C33-C34FemaleMāori</v>
      </c>
      <c r="B6684" s="42" t="s">
        <v>2</v>
      </c>
      <c r="C6684" s="43">
        <v>2004</v>
      </c>
      <c r="D6684" s="42" t="s">
        <v>47</v>
      </c>
      <c r="E6684" s="42" t="s">
        <v>4</v>
      </c>
      <c r="F6684" s="42" t="s">
        <v>10</v>
      </c>
      <c r="G6684" s="43">
        <v>162</v>
      </c>
      <c r="H6684" s="193">
        <v>90.2</v>
      </c>
    </row>
    <row r="6685" spans="1:8" x14ac:dyDescent="0.25">
      <c r="A6685" s="25" t="str">
        <f t="shared" si="106"/>
        <v>Reg2004Lung - C33-C34FemaleNon-Māori</v>
      </c>
      <c r="B6685" s="42" t="s">
        <v>2</v>
      </c>
      <c r="C6685" s="43">
        <v>2004</v>
      </c>
      <c r="D6685" s="42" t="s">
        <v>47</v>
      </c>
      <c r="E6685" s="42" t="s">
        <v>4</v>
      </c>
      <c r="F6685" s="42" t="s">
        <v>11</v>
      </c>
      <c r="G6685" s="43">
        <v>605</v>
      </c>
      <c r="H6685" s="193">
        <v>21.7</v>
      </c>
    </row>
    <row r="6686" spans="1:8" x14ac:dyDescent="0.25">
      <c r="A6686" s="25" t="str">
        <f t="shared" si="106"/>
        <v>Reg2004Lung - C33-C34MaleAllEth</v>
      </c>
      <c r="B6686" s="42" t="s">
        <v>2</v>
      </c>
      <c r="C6686" s="43">
        <v>2004</v>
      </c>
      <c r="D6686" s="42" t="s">
        <v>47</v>
      </c>
      <c r="E6686" s="42" t="s">
        <v>5</v>
      </c>
      <c r="F6686" s="42" t="s">
        <v>12</v>
      </c>
      <c r="G6686" s="43">
        <v>1092</v>
      </c>
      <c r="H6686" s="193">
        <v>42.4</v>
      </c>
    </row>
    <row r="6687" spans="1:8" x14ac:dyDescent="0.25">
      <c r="A6687" s="25" t="str">
        <f t="shared" si="106"/>
        <v>Reg2004Lung - C33-C34MaleMāori</v>
      </c>
      <c r="B6687" s="42" t="s">
        <v>2</v>
      </c>
      <c r="C6687" s="43">
        <v>2004</v>
      </c>
      <c r="D6687" s="42" t="s">
        <v>47</v>
      </c>
      <c r="E6687" s="42" t="s">
        <v>5</v>
      </c>
      <c r="F6687" s="42" t="s">
        <v>10</v>
      </c>
      <c r="G6687" s="43">
        <v>158</v>
      </c>
      <c r="H6687" s="193">
        <v>106.3</v>
      </c>
    </row>
    <row r="6688" spans="1:8" x14ac:dyDescent="0.25">
      <c r="A6688" s="25" t="str">
        <f t="shared" si="106"/>
        <v>Reg2004Lung - C33-C34MaleNon-Māori</v>
      </c>
      <c r="B6688" s="42" t="s">
        <v>2</v>
      </c>
      <c r="C6688" s="43">
        <v>2004</v>
      </c>
      <c r="D6688" s="42" t="s">
        <v>47</v>
      </c>
      <c r="E6688" s="42" t="s">
        <v>5</v>
      </c>
      <c r="F6688" s="42" t="s">
        <v>11</v>
      </c>
      <c r="G6688" s="43">
        <v>934</v>
      </c>
      <c r="H6688" s="193">
        <v>38.200000000000003</v>
      </c>
    </row>
    <row r="6689" spans="1:8" x14ac:dyDescent="0.25">
      <c r="A6689" s="25" t="str">
        <f t="shared" si="106"/>
        <v>Reg2004Thymus - C37AllSexAllEth</v>
      </c>
      <c r="B6689" s="42" t="s">
        <v>2</v>
      </c>
      <c r="C6689" s="43">
        <v>2004</v>
      </c>
      <c r="D6689" s="42" t="s">
        <v>41</v>
      </c>
      <c r="E6689" s="42" t="s">
        <v>3</v>
      </c>
      <c r="F6689" s="42" t="s">
        <v>12</v>
      </c>
      <c r="G6689" s="43">
        <v>6</v>
      </c>
      <c r="H6689" s="193">
        <v>0.1</v>
      </c>
    </row>
    <row r="6690" spans="1:8" x14ac:dyDescent="0.25">
      <c r="A6690" s="25" t="str">
        <f t="shared" si="106"/>
        <v>Reg2004Thymus - C37AllSexMāori</v>
      </c>
      <c r="B6690" s="42" t="s">
        <v>2</v>
      </c>
      <c r="C6690" s="43">
        <v>2004</v>
      </c>
      <c r="D6690" s="42" t="s">
        <v>41</v>
      </c>
      <c r="E6690" s="42" t="s">
        <v>3</v>
      </c>
      <c r="F6690" s="42" t="s">
        <v>10</v>
      </c>
      <c r="G6690" s="43">
        <v>1</v>
      </c>
      <c r="H6690" s="193">
        <v>0.2</v>
      </c>
    </row>
    <row r="6691" spans="1:8" x14ac:dyDescent="0.25">
      <c r="A6691" s="25" t="str">
        <f t="shared" si="106"/>
        <v>Reg2004Thymus - C37AllSexNon-Māori</v>
      </c>
      <c r="B6691" s="42" t="s">
        <v>2</v>
      </c>
      <c r="C6691" s="43">
        <v>2004</v>
      </c>
      <c r="D6691" s="42" t="s">
        <v>41</v>
      </c>
      <c r="E6691" s="42" t="s">
        <v>3</v>
      </c>
      <c r="F6691" s="42" t="s">
        <v>11</v>
      </c>
      <c r="G6691" s="43">
        <v>5</v>
      </c>
      <c r="H6691" s="193">
        <v>0.1</v>
      </c>
    </row>
    <row r="6692" spans="1:8" x14ac:dyDescent="0.25">
      <c r="A6692" s="25" t="str">
        <f t="shared" si="106"/>
        <v>Reg2004Thymus - C37FemaleAllEth</v>
      </c>
      <c r="B6692" s="42" t="s">
        <v>2</v>
      </c>
      <c r="C6692" s="43">
        <v>2004</v>
      </c>
      <c r="D6692" s="42" t="s">
        <v>41</v>
      </c>
      <c r="E6692" s="42" t="s">
        <v>4</v>
      </c>
      <c r="F6692" s="42" t="s">
        <v>12</v>
      </c>
      <c r="G6692" s="43">
        <v>3</v>
      </c>
      <c r="H6692" s="193">
        <v>0.1</v>
      </c>
    </row>
    <row r="6693" spans="1:8" x14ac:dyDescent="0.25">
      <c r="A6693" s="25" t="str">
        <f t="shared" si="106"/>
        <v>Reg2004Thymus - C37FemaleMāori</v>
      </c>
      <c r="B6693" s="42" t="s">
        <v>2</v>
      </c>
      <c r="C6693" s="43">
        <v>2004</v>
      </c>
      <c r="D6693" s="42" t="s">
        <v>41</v>
      </c>
      <c r="E6693" s="42" t="s">
        <v>4</v>
      </c>
      <c r="F6693" s="42" t="s">
        <v>10</v>
      </c>
      <c r="G6693" s="43">
        <v>0</v>
      </c>
      <c r="H6693" s="193">
        <v>0</v>
      </c>
    </row>
    <row r="6694" spans="1:8" x14ac:dyDescent="0.25">
      <c r="A6694" s="25" t="str">
        <f t="shared" si="106"/>
        <v>Reg2004Thymus - C37FemaleNon-Māori</v>
      </c>
      <c r="B6694" s="42" t="s">
        <v>2</v>
      </c>
      <c r="C6694" s="43">
        <v>2004</v>
      </c>
      <c r="D6694" s="42" t="s">
        <v>41</v>
      </c>
      <c r="E6694" s="42" t="s">
        <v>4</v>
      </c>
      <c r="F6694" s="42" t="s">
        <v>11</v>
      </c>
      <c r="G6694" s="43">
        <v>3</v>
      </c>
      <c r="H6694" s="193">
        <v>0.1</v>
      </c>
    </row>
    <row r="6695" spans="1:8" x14ac:dyDescent="0.25">
      <c r="A6695" s="25" t="str">
        <f t="shared" ref="A6695:A6758" si="107">B6695&amp;C6695&amp;D6695&amp;E6695&amp;F6695</f>
        <v>Reg2004Thymus - C37MaleAllEth</v>
      </c>
      <c r="B6695" s="42" t="s">
        <v>2</v>
      </c>
      <c r="C6695" s="43">
        <v>2004</v>
      </c>
      <c r="D6695" s="42" t="s">
        <v>41</v>
      </c>
      <c r="E6695" s="42" t="s">
        <v>5</v>
      </c>
      <c r="F6695" s="42" t="s">
        <v>12</v>
      </c>
      <c r="G6695" s="43">
        <v>3</v>
      </c>
      <c r="H6695" s="193">
        <v>0.1</v>
      </c>
    </row>
    <row r="6696" spans="1:8" x14ac:dyDescent="0.25">
      <c r="A6696" s="25" t="str">
        <f t="shared" si="107"/>
        <v>Reg2004Thymus - C37MaleMāori</v>
      </c>
      <c r="B6696" s="42" t="s">
        <v>2</v>
      </c>
      <c r="C6696" s="43">
        <v>2004</v>
      </c>
      <c r="D6696" s="42" t="s">
        <v>41</v>
      </c>
      <c r="E6696" s="42" t="s">
        <v>5</v>
      </c>
      <c r="F6696" s="42" t="s">
        <v>10</v>
      </c>
      <c r="G6696" s="43">
        <v>1</v>
      </c>
      <c r="H6696" s="193">
        <v>0.3</v>
      </c>
    </row>
    <row r="6697" spans="1:8" x14ac:dyDescent="0.25">
      <c r="A6697" s="25" t="str">
        <f t="shared" si="107"/>
        <v>Reg2004Thymus - C37MaleNon-Māori</v>
      </c>
      <c r="B6697" s="42" t="s">
        <v>2</v>
      </c>
      <c r="C6697" s="43">
        <v>2004</v>
      </c>
      <c r="D6697" s="42" t="s">
        <v>41</v>
      </c>
      <c r="E6697" s="42" t="s">
        <v>5</v>
      </c>
      <c r="F6697" s="42" t="s">
        <v>11</v>
      </c>
      <c r="G6697" s="43">
        <v>2</v>
      </c>
      <c r="H6697" s="193">
        <v>0.1</v>
      </c>
    </row>
    <row r="6698" spans="1:8" x14ac:dyDescent="0.25">
      <c r="A6698" s="25" t="str">
        <f t="shared" si="107"/>
        <v>Reg2004Heart, mediastinum and pleura - C38AllSexAllEth</v>
      </c>
      <c r="B6698" s="42" t="s">
        <v>2</v>
      </c>
      <c r="C6698" s="43">
        <v>2004</v>
      </c>
      <c r="D6698" s="42" t="s">
        <v>260</v>
      </c>
      <c r="E6698" s="42" t="s">
        <v>3</v>
      </c>
      <c r="F6698" s="42" t="s">
        <v>12</v>
      </c>
      <c r="G6698" s="43">
        <v>13</v>
      </c>
      <c r="H6698" s="193">
        <v>0.3</v>
      </c>
    </row>
    <row r="6699" spans="1:8" x14ac:dyDescent="0.25">
      <c r="A6699" s="25" t="str">
        <f t="shared" si="107"/>
        <v>Reg2004Heart, mediastinum and pleura - C38AllSexMāori</v>
      </c>
      <c r="B6699" s="42" t="s">
        <v>2</v>
      </c>
      <c r="C6699" s="43">
        <v>2004</v>
      </c>
      <c r="D6699" s="42" t="s">
        <v>260</v>
      </c>
      <c r="E6699" s="42" t="s">
        <v>3</v>
      </c>
      <c r="F6699" s="42" t="s">
        <v>10</v>
      </c>
      <c r="G6699" s="43">
        <v>1</v>
      </c>
      <c r="H6699" s="193">
        <v>0.2</v>
      </c>
    </row>
    <row r="6700" spans="1:8" x14ac:dyDescent="0.25">
      <c r="A6700" s="25" t="str">
        <f t="shared" si="107"/>
        <v>Reg2004Heart, mediastinum and pleura - C38AllSexNon-Māori</v>
      </c>
      <c r="B6700" s="42" t="s">
        <v>2</v>
      </c>
      <c r="C6700" s="43">
        <v>2004</v>
      </c>
      <c r="D6700" s="42" t="s">
        <v>260</v>
      </c>
      <c r="E6700" s="42" t="s">
        <v>3</v>
      </c>
      <c r="F6700" s="42" t="s">
        <v>11</v>
      </c>
      <c r="G6700" s="43">
        <v>12</v>
      </c>
      <c r="H6700" s="193">
        <v>0.3</v>
      </c>
    </row>
    <row r="6701" spans="1:8" x14ac:dyDescent="0.25">
      <c r="A6701" s="25" t="str">
        <f t="shared" si="107"/>
        <v>Reg2004Heart, mediastinum and pleura - C38FemaleAllEth</v>
      </c>
      <c r="B6701" s="42" t="s">
        <v>2</v>
      </c>
      <c r="C6701" s="43">
        <v>2004</v>
      </c>
      <c r="D6701" s="42" t="s">
        <v>260</v>
      </c>
      <c r="E6701" s="42" t="s">
        <v>4</v>
      </c>
      <c r="F6701" s="42" t="s">
        <v>12</v>
      </c>
      <c r="G6701" s="43">
        <v>4</v>
      </c>
      <c r="H6701" s="193">
        <v>0.1</v>
      </c>
    </row>
    <row r="6702" spans="1:8" x14ac:dyDescent="0.25">
      <c r="A6702" s="25" t="str">
        <f t="shared" si="107"/>
        <v>Reg2004Heart, mediastinum and pleura - C38FemaleMāori</v>
      </c>
      <c r="B6702" s="42" t="s">
        <v>2</v>
      </c>
      <c r="C6702" s="43">
        <v>2004</v>
      </c>
      <c r="D6702" s="42" t="s">
        <v>260</v>
      </c>
      <c r="E6702" s="42" t="s">
        <v>4</v>
      </c>
      <c r="F6702" s="42" t="s">
        <v>10</v>
      </c>
      <c r="G6702" s="43">
        <v>1</v>
      </c>
      <c r="H6702" s="193">
        <v>0.4</v>
      </c>
    </row>
    <row r="6703" spans="1:8" x14ac:dyDescent="0.25">
      <c r="A6703" s="25" t="str">
        <f t="shared" si="107"/>
        <v>Reg2004Heart, mediastinum and pleura - C38FemaleNon-Māori</v>
      </c>
      <c r="B6703" s="42" t="s">
        <v>2</v>
      </c>
      <c r="C6703" s="43">
        <v>2004</v>
      </c>
      <c r="D6703" s="42" t="s">
        <v>260</v>
      </c>
      <c r="E6703" s="42" t="s">
        <v>4</v>
      </c>
      <c r="F6703" s="42" t="s">
        <v>11</v>
      </c>
      <c r="G6703" s="43">
        <v>3</v>
      </c>
      <c r="H6703" s="193">
        <v>0.1</v>
      </c>
    </row>
    <row r="6704" spans="1:8" x14ac:dyDescent="0.25">
      <c r="A6704" s="25" t="str">
        <f t="shared" si="107"/>
        <v>Reg2004Heart, mediastinum and pleura - C38MaleAllEth</v>
      </c>
      <c r="B6704" s="42" t="s">
        <v>2</v>
      </c>
      <c r="C6704" s="43">
        <v>2004</v>
      </c>
      <c r="D6704" s="42" t="s">
        <v>260</v>
      </c>
      <c r="E6704" s="42" t="s">
        <v>5</v>
      </c>
      <c r="F6704" s="42" t="s">
        <v>12</v>
      </c>
      <c r="G6704" s="43">
        <v>9</v>
      </c>
      <c r="H6704" s="193">
        <v>0.4</v>
      </c>
    </row>
    <row r="6705" spans="1:8" x14ac:dyDescent="0.25">
      <c r="A6705" s="25" t="str">
        <f t="shared" si="107"/>
        <v>Reg2004Heart, mediastinum and pleura - C38MaleMāori</v>
      </c>
      <c r="B6705" s="42" t="s">
        <v>2</v>
      </c>
      <c r="C6705" s="43">
        <v>2004</v>
      </c>
      <c r="D6705" s="42" t="s">
        <v>260</v>
      </c>
      <c r="E6705" s="42" t="s">
        <v>5</v>
      </c>
      <c r="F6705" s="42" t="s">
        <v>10</v>
      </c>
      <c r="G6705" s="43">
        <v>0</v>
      </c>
      <c r="H6705" s="193">
        <v>0</v>
      </c>
    </row>
    <row r="6706" spans="1:8" x14ac:dyDescent="0.25">
      <c r="A6706" s="25" t="str">
        <f t="shared" si="107"/>
        <v>Reg2004Heart, mediastinum and pleura - C38MaleNon-Māori</v>
      </c>
      <c r="B6706" s="42" t="s">
        <v>2</v>
      </c>
      <c r="C6706" s="43">
        <v>2004</v>
      </c>
      <c r="D6706" s="42" t="s">
        <v>260</v>
      </c>
      <c r="E6706" s="42" t="s">
        <v>5</v>
      </c>
      <c r="F6706" s="42" t="s">
        <v>11</v>
      </c>
      <c r="G6706" s="43">
        <v>9</v>
      </c>
      <c r="H6706" s="193">
        <v>0.5</v>
      </c>
    </row>
    <row r="6707" spans="1:8" x14ac:dyDescent="0.25">
      <c r="A6707" s="25" t="str">
        <f t="shared" si="107"/>
        <v>Reg2004Other respiratory and intrathoracic organs - C39AllSexAllEth</v>
      </c>
      <c r="B6707" s="42" t="s">
        <v>2</v>
      </c>
      <c r="C6707" s="43">
        <v>2004</v>
      </c>
      <c r="D6707" s="42" t="s">
        <v>261</v>
      </c>
      <c r="E6707" s="42" t="s">
        <v>3</v>
      </c>
      <c r="F6707" s="42" t="s">
        <v>12</v>
      </c>
      <c r="G6707" s="43">
        <v>1</v>
      </c>
      <c r="H6707" s="193">
        <v>0</v>
      </c>
    </row>
    <row r="6708" spans="1:8" x14ac:dyDescent="0.25">
      <c r="A6708" s="25" t="str">
        <f t="shared" si="107"/>
        <v>Reg2004Other respiratory and intrathoracic organs - C39AllSexMāori</v>
      </c>
      <c r="B6708" s="42" t="s">
        <v>2</v>
      </c>
      <c r="C6708" s="43">
        <v>2004</v>
      </c>
      <c r="D6708" s="42" t="s">
        <v>261</v>
      </c>
      <c r="E6708" s="42" t="s">
        <v>3</v>
      </c>
      <c r="F6708" s="42" t="s">
        <v>10</v>
      </c>
      <c r="G6708" s="43">
        <v>0</v>
      </c>
      <c r="H6708" s="193">
        <v>0</v>
      </c>
    </row>
    <row r="6709" spans="1:8" x14ac:dyDescent="0.25">
      <c r="A6709" s="25" t="str">
        <f t="shared" si="107"/>
        <v>Reg2004Other respiratory and intrathoracic organs - C39AllSexNon-Māori</v>
      </c>
      <c r="B6709" s="42" t="s">
        <v>2</v>
      </c>
      <c r="C6709" s="43">
        <v>2004</v>
      </c>
      <c r="D6709" s="42" t="s">
        <v>261</v>
      </c>
      <c r="E6709" s="42" t="s">
        <v>3</v>
      </c>
      <c r="F6709" s="42" t="s">
        <v>11</v>
      </c>
      <c r="G6709" s="43">
        <v>1</v>
      </c>
      <c r="H6709" s="193">
        <v>0</v>
      </c>
    </row>
    <row r="6710" spans="1:8" x14ac:dyDescent="0.25">
      <c r="A6710" s="25" t="str">
        <f t="shared" si="107"/>
        <v>Reg2004Other respiratory and intrathoracic organs - C39FemaleAllEth</v>
      </c>
      <c r="B6710" s="42" t="s">
        <v>2</v>
      </c>
      <c r="C6710" s="43">
        <v>2004</v>
      </c>
      <c r="D6710" s="42" t="s">
        <v>261</v>
      </c>
      <c r="E6710" s="42" t="s">
        <v>4</v>
      </c>
      <c r="F6710" s="42" t="s">
        <v>12</v>
      </c>
      <c r="G6710" s="43">
        <v>0</v>
      </c>
      <c r="H6710" s="193">
        <v>0</v>
      </c>
    </row>
    <row r="6711" spans="1:8" x14ac:dyDescent="0.25">
      <c r="A6711" s="25" t="str">
        <f t="shared" si="107"/>
        <v>Reg2004Other respiratory and intrathoracic organs - C39FemaleMāori</v>
      </c>
      <c r="B6711" s="42" t="s">
        <v>2</v>
      </c>
      <c r="C6711" s="43">
        <v>2004</v>
      </c>
      <c r="D6711" s="42" t="s">
        <v>261</v>
      </c>
      <c r="E6711" s="42" t="s">
        <v>4</v>
      </c>
      <c r="F6711" s="42" t="s">
        <v>10</v>
      </c>
      <c r="G6711" s="43">
        <v>0</v>
      </c>
      <c r="H6711" s="193">
        <v>0</v>
      </c>
    </row>
    <row r="6712" spans="1:8" x14ac:dyDescent="0.25">
      <c r="A6712" s="25" t="str">
        <f t="shared" si="107"/>
        <v>Reg2004Other respiratory and intrathoracic organs - C39FemaleNon-Māori</v>
      </c>
      <c r="B6712" s="42" t="s">
        <v>2</v>
      </c>
      <c r="C6712" s="43">
        <v>2004</v>
      </c>
      <c r="D6712" s="42" t="s">
        <v>261</v>
      </c>
      <c r="E6712" s="42" t="s">
        <v>4</v>
      </c>
      <c r="F6712" s="42" t="s">
        <v>11</v>
      </c>
      <c r="G6712" s="43">
        <v>0</v>
      </c>
      <c r="H6712" s="193">
        <v>0</v>
      </c>
    </row>
    <row r="6713" spans="1:8" x14ac:dyDescent="0.25">
      <c r="A6713" s="25" t="str">
        <f t="shared" si="107"/>
        <v>Reg2004Other respiratory and intrathoracic organs - C39MaleAllEth</v>
      </c>
      <c r="B6713" s="42" t="s">
        <v>2</v>
      </c>
      <c r="C6713" s="43">
        <v>2004</v>
      </c>
      <c r="D6713" s="42" t="s">
        <v>261</v>
      </c>
      <c r="E6713" s="42" t="s">
        <v>5</v>
      </c>
      <c r="F6713" s="42" t="s">
        <v>12</v>
      </c>
      <c r="G6713" s="43">
        <v>1</v>
      </c>
      <c r="H6713" s="193">
        <v>0</v>
      </c>
    </row>
    <row r="6714" spans="1:8" x14ac:dyDescent="0.25">
      <c r="A6714" s="25" t="str">
        <f t="shared" si="107"/>
        <v>Reg2004Other respiratory and intrathoracic organs - C39MaleMāori</v>
      </c>
      <c r="B6714" s="42" t="s">
        <v>2</v>
      </c>
      <c r="C6714" s="43">
        <v>2004</v>
      </c>
      <c r="D6714" s="42" t="s">
        <v>261</v>
      </c>
      <c r="E6714" s="42" t="s">
        <v>5</v>
      </c>
      <c r="F6714" s="42" t="s">
        <v>10</v>
      </c>
      <c r="G6714" s="43">
        <v>0</v>
      </c>
      <c r="H6714" s="193">
        <v>0</v>
      </c>
    </row>
    <row r="6715" spans="1:8" x14ac:dyDescent="0.25">
      <c r="A6715" s="25" t="str">
        <f t="shared" si="107"/>
        <v>Reg2004Other respiratory and intrathoracic organs - C39MaleNon-Māori</v>
      </c>
      <c r="B6715" s="42" t="s">
        <v>2</v>
      </c>
      <c r="C6715" s="43">
        <v>2004</v>
      </c>
      <c r="D6715" s="42" t="s">
        <v>261</v>
      </c>
      <c r="E6715" s="42" t="s">
        <v>5</v>
      </c>
      <c r="F6715" s="42" t="s">
        <v>11</v>
      </c>
      <c r="G6715" s="43">
        <v>1</v>
      </c>
      <c r="H6715" s="193">
        <v>0</v>
      </c>
    </row>
    <row r="6716" spans="1:8" x14ac:dyDescent="0.25">
      <c r="A6716" s="25" t="str">
        <f t="shared" si="107"/>
        <v>Reg2004Bone and articular cartilage - C40-C41AllSexAllEth</v>
      </c>
      <c r="B6716" s="42" t="s">
        <v>2</v>
      </c>
      <c r="C6716" s="43">
        <v>2004</v>
      </c>
      <c r="D6716" s="42" t="s">
        <v>262</v>
      </c>
      <c r="E6716" s="42" t="s">
        <v>3</v>
      </c>
      <c r="F6716" s="42" t="s">
        <v>12</v>
      </c>
      <c r="G6716" s="43">
        <v>46</v>
      </c>
      <c r="H6716" s="193">
        <v>1.2</v>
      </c>
    </row>
    <row r="6717" spans="1:8" x14ac:dyDescent="0.25">
      <c r="A6717" s="25" t="str">
        <f t="shared" si="107"/>
        <v>Reg2004Bone and articular cartilage - C40-C41AllSexMāori</v>
      </c>
      <c r="B6717" s="42" t="s">
        <v>2</v>
      </c>
      <c r="C6717" s="43">
        <v>2004</v>
      </c>
      <c r="D6717" s="42" t="s">
        <v>262</v>
      </c>
      <c r="E6717" s="42" t="s">
        <v>3</v>
      </c>
      <c r="F6717" s="42" t="s">
        <v>10</v>
      </c>
      <c r="G6717" s="43">
        <v>9</v>
      </c>
      <c r="H6717" s="193">
        <v>1.2</v>
      </c>
    </row>
    <row r="6718" spans="1:8" x14ac:dyDescent="0.25">
      <c r="A6718" s="25" t="str">
        <f t="shared" si="107"/>
        <v>Reg2004Bone and articular cartilage - C40-C41AllSexNon-Māori</v>
      </c>
      <c r="B6718" s="42" t="s">
        <v>2</v>
      </c>
      <c r="C6718" s="43">
        <v>2004</v>
      </c>
      <c r="D6718" s="42" t="s">
        <v>262</v>
      </c>
      <c r="E6718" s="42" t="s">
        <v>3</v>
      </c>
      <c r="F6718" s="42" t="s">
        <v>11</v>
      </c>
      <c r="G6718" s="43">
        <v>37</v>
      </c>
      <c r="H6718" s="193">
        <v>1.1000000000000001</v>
      </c>
    </row>
    <row r="6719" spans="1:8" x14ac:dyDescent="0.25">
      <c r="A6719" s="25" t="str">
        <f t="shared" si="107"/>
        <v>Reg2004Bone and articular cartilage - C40-C41FemaleAllEth</v>
      </c>
      <c r="B6719" s="42" t="s">
        <v>2</v>
      </c>
      <c r="C6719" s="43">
        <v>2004</v>
      </c>
      <c r="D6719" s="42" t="s">
        <v>262</v>
      </c>
      <c r="E6719" s="42" t="s">
        <v>4</v>
      </c>
      <c r="F6719" s="42" t="s">
        <v>12</v>
      </c>
      <c r="G6719" s="43">
        <v>21</v>
      </c>
      <c r="H6719" s="193">
        <v>1.1000000000000001</v>
      </c>
    </row>
    <row r="6720" spans="1:8" x14ac:dyDescent="0.25">
      <c r="A6720" s="25" t="str">
        <f t="shared" si="107"/>
        <v>Reg2004Bone and articular cartilage - C40-C41FemaleMāori</v>
      </c>
      <c r="B6720" s="42" t="s">
        <v>2</v>
      </c>
      <c r="C6720" s="43">
        <v>2004</v>
      </c>
      <c r="D6720" s="42" t="s">
        <v>262</v>
      </c>
      <c r="E6720" s="42" t="s">
        <v>4</v>
      </c>
      <c r="F6720" s="42" t="s">
        <v>10</v>
      </c>
      <c r="G6720" s="43">
        <v>5</v>
      </c>
      <c r="H6720" s="193">
        <v>1.4</v>
      </c>
    </row>
    <row r="6721" spans="1:8" x14ac:dyDescent="0.25">
      <c r="A6721" s="25" t="str">
        <f t="shared" si="107"/>
        <v>Reg2004Bone and articular cartilage - C40-C41FemaleNon-Māori</v>
      </c>
      <c r="B6721" s="42" t="s">
        <v>2</v>
      </c>
      <c r="C6721" s="43">
        <v>2004</v>
      </c>
      <c r="D6721" s="42" t="s">
        <v>262</v>
      </c>
      <c r="E6721" s="42" t="s">
        <v>4</v>
      </c>
      <c r="F6721" s="42" t="s">
        <v>11</v>
      </c>
      <c r="G6721" s="43">
        <v>16</v>
      </c>
      <c r="H6721" s="193">
        <v>1</v>
      </c>
    </row>
    <row r="6722" spans="1:8" x14ac:dyDescent="0.25">
      <c r="A6722" s="25" t="str">
        <f t="shared" si="107"/>
        <v>Reg2004Bone and articular cartilage - C40-C41MaleAllEth</v>
      </c>
      <c r="B6722" s="42" t="s">
        <v>2</v>
      </c>
      <c r="C6722" s="43">
        <v>2004</v>
      </c>
      <c r="D6722" s="42" t="s">
        <v>262</v>
      </c>
      <c r="E6722" s="42" t="s">
        <v>5</v>
      </c>
      <c r="F6722" s="42" t="s">
        <v>12</v>
      </c>
      <c r="G6722" s="43">
        <v>25</v>
      </c>
      <c r="H6722" s="193">
        <v>1.2</v>
      </c>
    </row>
    <row r="6723" spans="1:8" x14ac:dyDescent="0.25">
      <c r="A6723" s="25" t="str">
        <f t="shared" si="107"/>
        <v>Reg2004Bone and articular cartilage - C40-C41MaleMāori</v>
      </c>
      <c r="B6723" s="42" t="s">
        <v>2</v>
      </c>
      <c r="C6723" s="43">
        <v>2004</v>
      </c>
      <c r="D6723" s="42" t="s">
        <v>262</v>
      </c>
      <c r="E6723" s="42" t="s">
        <v>5</v>
      </c>
      <c r="F6723" s="42" t="s">
        <v>10</v>
      </c>
      <c r="G6723" s="43">
        <v>4</v>
      </c>
      <c r="H6723" s="193">
        <v>1</v>
      </c>
    </row>
    <row r="6724" spans="1:8" x14ac:dyDescent="0.25">
      <c r="A6724" s="25" t="str">
        <f t="shared" si="107"/>
        <v>Reg2004Bone and articular cartilage - C40-C41MaleNon-Māori</v>
      </c>
      <c r="B6724" s="42" t="s">
        <v>2</v>
      </c>
      <c r="C6724" s="43">
        <v>2004</v>
      </c>
      <c r="D6724" s="42" t="s">
        <v>262</v>
      </c>
      <c r="E6724" s="42" t="s">
        <v>5</v>
      </c>
      <c r="F6724" s="42" t="s">
        <v>11</v>
      </c>
      <c r="G6724" s="43">
        <v>21</v>
      </c>
      <c r="H6724" s="193">
        <v>1.2</v>
      </c>
    </row>
    <row r="6725" spans="1:8" x14ac:dyDescent="0.25">
      <c r="A6725" s="25" t="str">
        <f t="shared" si="107"/>
        <v>Reg2004Skin - C43-C44AllSexAllEth</v>
      </c>
      <c r="B6725" s="42" t="s">
        <v>2</v>
      </c>
      <c r="C6725" s="43">
        <v>2004</v>
      </c>
      <c r="D6725" s="42" t="s">
        <v>65</v>
      </c>
      <c r="E6725" s="42" t="s">
        <v>3</v>
      </c>
      <c r="F6725" s="42" t="s">
        <v>12</v>
      </c>
      <c r="G6725" s="43">
        <v>1994</v>
      </c>
      <c r="H6725" s="193">
        <v>38.6</v>
      </c>
    </row>
    <row r="6726" spans="1:8" x14ac:dyDescent="0.25">
      <c r="A6726" s="25" t="str">
        <f t="shared" si="107"/>
        <v>Reg2004Skin - C43-C44AllSexMāori</v>
      </c>
      <c r="B6726" s="42" t="s">
        <v>2</v>
      </c>
      <c r="C6726" s="43">
        <v>2004</v>
      </c>
      <c r="D6726" s="42" t="s">
        <v>65</v>
      </c>
      <c r="E6726" s="42" t="s">
        <v>3</v>
      </c>
      <c r="F6726" s="42" t="s">
        <v>10</v>
      </c>
      <c r="G6726" s="43">
        <v>33</v>
      </c>
      <c r="H6726" s="193">
        <v>8.1999999999999993</v>
      </c>
    </row>
    <row r="6727" spans="1:8" x14ac:dyDescent="0.25">
      <c r="A6727" s="25" t="str">
        <f t="shared" si="107"/>
        <v>Reg2004Skin - C43-C44AllSexNon-Māori</v>
      </c>
      <c r="B6727" s="42" t="s">
        <v>2</v>
      </c>
      <c r="C6727" s="43">
        <v>2004</v>
      </c>
      <c r="D6727" s="42" t="s">
        <v>65</v>
      </c>
      <c r="E6727" s="42" t="s">
        <v>3</v>
      </c>
      <c r="F6727" s="42" t="s">
        <v>11</v>
      </c>
      <c r="G6727" s="43">
        <v>1961</v>
      </c>
      <c r="H6727" s="193">
        <v>41.6</v>
      </c>
    </row>
    <row r="6728" spans="1:8" x14ac:dyDescent="0.25">
      <c r="A6728" s="25" t="str">
        <f t="shared" si="107"/>
        <v>Reg2004Skin - C43-C44FemaleAllEth</v>
      </c>
      <c r="B6728" s="42" t="s">
        <v>2</v>
      </c>
      <c r="C6728" s="43">
        <v>2004</v>
      </c>
      <c r="D6728" s="42" t="s">
        <v>65</v>
      </c>
      <c r="E6728" s="42" t="s">
        <v>4</v>
      </c>
      <c r="F6728" s="42" t="s">
        <v>12</v>
      </c>
      <c r="G6728" s="43">
        <v>989</v>
      </c>
      <c r="H6728" s="193">
        <v>37</v>
      </c>
    </row>
    <row r="6729" spans="1:8" x14ac:dyDescent="0.25">
      <c r="A6729" s="25" t="str">
        <f t="shared" si="107"/>
        <v>Reg2004Skin - C43-C44FemaleMāori</v>
      </c>
      <c r="B6729" s="42" t="s">
        <v>2</v>
      </c>
      <c r="C6729" s="43">
        <v>2004</v>
      </c>
      <c r="D6729" s="42" t="s">
        <v>65</v>
      </c>
      <c r="E6729" s="42" t="s">
        <v>4</v>
      </c>
      <c r="F6729" s="42" t="s">
        <v>10</v>
      </c>
      <c r="G6729" s="43">
        <v>22</v>
      </c>
      <c r="H6729" s="193">
        <v>10.3</v>
      </c>
    </row>
    <row r="6730" spans="1:8" x14ac:dyDescent="0.25">
      <c r="A6730" s="25" t="str">
        <f t="shared" si="107"/>
        <v>Reg2004Skin - C43-C44FemaleNon-Māori</v>
      </c>
      <c r="B6730" s="42" t="s">
        <v>2</v>
      </c>
      <c r="C6730" s="43">
        <v>2004</v>
      </c>
      <c r="D6730" s="42" t="s">
        <v>65</v>
      </c>
      <c r="E6730" s="42" t="s">
        <v>4</v>
      </c>
      <c r="F6730" s="42" t="s">
        <v>11</v>
      </c>
      <c r="G6730" s="43">
        <v>967</v>
      </c>
      <c r="H6730" s="193">
        <v>39.9</v>
      </c>
    </row>
    <row r="6731" spans="1:8" x14ac:dyDescent="0.25">
      <c r="A6731" s="25" t="str">
        <f t="shared" si="107"/>
        <v>Reg2004Skin - C43-C44MaleAllEth</v>
      </c>
      <c r="B6731" s="42" t="s">
        <v>2</v>
      </c>
      <c r="C6731" s="43">
        <v>2004</v>
      </c>
      <c r="D6731" s="42" t="s">
        <v>65</v>
      </c>
      <c r="E6731" s="42" t="s">
        <v>5</v>
      </c>
      <c r="F6731" s="42" t="s">
        <v>12</v>
      </c>
      <c r="G6731" s="43">
        <v>1005</v>
      </c>
      <c r="H6731" s="193">
        <v>40.9</v>
      </c>
    </row>
    <row r="6732" spans="1:8" x14ac:dyDescent="0.25">
      <c r="A6732" s="25" t="str">
        <f t="shared" si="107"/>
        <v>Reg2004Skin - C43-C44MaleMāori</v>
      </c>
      <c r="B6732" s="42" t="s">
        <v>2</v>
      </c>
      <c r="C6732" s="43">
        <v>2004</v>
      </c>
      <c r="D6732" s="42" t="s">
        <v>65</v>
      </c>
      <c r="E6732" s="42" t="s">
        <v>5</v>
      </c>
      <c r="F6732" s="42" t="s">
        <v>10</v>
      </c>
      <c r="G6732" s="43">
        <v>11</v>
      </c>
      <c r="H6732" s="193">
        <v>5.4</v>
      </c>
    </row>
    <row r="6733" spans="1:8" x14ac:dyDescent="0.25">
      <c r="A6733" s="25" t="str">
        <f t="shared" si="107"/>
        <v>Reg2004Skin - C43-C44MaleNon-Māori</v>
      </c>
      <c r="B6733" s="42" t="s">
        <v>2</v>
      </c>
      <c r="C6733" s="43">
        <v>2004</v>
      </c>
      <c r="D6733" s="42" t="s">
        <v>65</v>
      </c>
      <c r="E6733" s="42" t="s">
        <v>5</v>
      </c>
      <c r="F6733" s="42" t="s">
        <v>11</v>
      </c>
      <c r="G6733" s="43">
        <v>994</v>
      </c>
      <c r="H6733" s="193">
        <v>43.9</v>
      </c>
    </row>
    <row r="6734" spans="1:8" x14ac:dyDescent="0.25">
      <c r="A6734" s="25" t="str">
        <f t="shared" si="107"/>
        <v>Reg2004Chapter - Bone and articular cartilage - C40-C41AllSexAllEth</v>
      </c>
      <c r="B6734" s="42" t="s">
        <v>2</v>
      </c>
      <c r="C6734" s="43">
        <v>2004</v>
      </c>
      <c r="D6734" s="42" t="s">
        <v>342</v>
      </c>
      <c r="E6734" s="42" t="s">
        <v>3</v>
      </c>
      <c r="F6734" s="42" t="s">
        <v>12</v>
      </c>
      <c r="G6734" s="43">
        <v>46</v>
      </c>
      <c r="H6734" s="193">
        <v>1.2</v>
      </c>
    </row>
    <row r="6735" spans="1:8" x14ac:dyDescent="0.25">
      <c r="A6735" s="25" t="str">
        <f t="shared" si="107"/>
        <v>Reg2004Chapter - Bone and articular cartilage - C40-C41AllSexMāori</v>
      </c>
      <c r="B6735" s="42" t="s">
        <v>2</v>
      </c>
      <c r="C6735" s="43">
        <v>2004</v>
      </c>
      <c r="D6735" s="42" t="s">
        <v>342</v>
      </c>
      <c r="E6735" s="42" t="s">
        <v>3</v>
      </c>
      <c r="F6735" s="42" t="s">
        <v>10</v>
      </c>
      <c r="G6735" s="43">
        <v>9</v>
      </c>
      <c r="H6735" s="193">
        <v>1.2</v>
      </c>
    </row>
    <row r="6736" spans="1:8" x14ac:dyDescent="0.25">
      <c r="A6736" s="25" t="str">
        <f t="shared" si="107"/>
        <v>Reg2004Chapter - Bone and articular cartilage - C40-C41AllSexNon-Māori</v>
      </c>
      <c r="B6736" s="42" t="s">
        <v>2</v>
      </c>
      <c r="C6736" s="43">
        <v>2004</v>
      </c>
      <c r="D6736" s="42" t="s">
        <v>342</v>
      </c>
      <c r="E6736" s="42" t="s">
        <v>3</v>
      </c>
      <c r="F6736" s="42" t="s">
        <v>11</v>
      </c>
      <c r="G6736" s="43">
        <v>37</v>
      </c>
      <c r="H6736" s="193">
        <v>1.1000000000000001</v>
      </c>
    </row>
    <row r="6737" spans="1:8" x14ac:dyDescent="0.25">
      <c r="A6737" s="25" t="str">
        <f t="shared" si="107"/>
        <v>Reg2004Chapter - Bone and articular cartilage - C40-C41FemaleAllEth</v>
      </c>
      <c r="B6737" s="42" t="s">
        <v>2</v>
      </c>
      <c r="C6737" s="43">
        <v>2004</v>
      </c>
      <c r="D6737" s="42" t="s">
        <v>342</v>
      </c>
      <c r="E6737" s="42" t="s">
        <v>4</v>
      </c>
      <c r="F6737" s="42" t="s">
        <v>12</v>
      </c>
      <c r="G6737" s="43">
        <v>21</v>
      </c>
      <c r="H6737" s="193">
        <v>1.1000000000000001</v>
      </c>
    </row>
    <row r="6738" spans="1:8" x14ac:dyDescent="0.25">
      <c r="A6738" s="25" t="str">
        <f t="shared" si="107"/>
        <v>Reg2004Chapter - Bone and articular cartilage - C40-C41FemaleMāori</v>
      </c>
      <c r="B6738" s="42" t="s">
        <v>2</v>
      </c>
      <c r="C6738" s="43">
        <v>2004</v>
      </c>
      <c r="D6738" s="42" t="s">
        <v>342</v>
      </c>
      <c r="E6738" s="42" t="s">
        <v>4</v>
      </c>
      <c r="F6738" s="42" t="s">
        <v>10</v>
      </c>
      <c r="G6738" s="43">
        <v>5</v>
      </c>
      <c r="H6738" s="193">
        <v>1.4</v>
      </c>
    </row>
    <row r="6739" spans="1:8" x14ac:dyDescent="0.25">
      <c r="A6739" s="25" t="str">
        <f t="shared" si="107"/>
        <v>Reg2004Chapter - Bone and articular cartilage - C40-C41FemaleNon-Māori</v>
      </c>
      <c r="B6739" s="42" t="s">
        <v>2</v>
      </c>
      <c r="C6739" s="43">
        <v>2004</v>
      </c>
      <c r="D6739" s="42" t="s">
        <v>342</v>
      </c>
      <c r="E6739" s="42" t="s">
        <v>4</v>
      </c>
      <c r="F6739" s="42" t="s">
        <v>11</v>
      </c>
      <c r="G6739" s="43">
        <v>16</v>
      </c>
      <c r="H6739" s="193">
        <v>1</v>
      </c>
    </row>
    <row r="6740" spans="1:8" x14ac:dyDescent="0.25">
      <c r="A6740" s="25" t="str">
        <f t="shared" si="107"/>
        <v>Reg2004Chapter - Bone and articular cartilage - C40-C41MaleAllEth</v>
      </c>
      <c r="B6740" s="42" t="s">
        <v>2</v>
      </c>
      <c r="C6740" s="43">
        <v>2004</v>
      </c>
      <c r="D6740" s="42" t="s">
        <v>342</v>
      </c>
      <c r="E6740" s="42" t="s">
        <v>5</v>
      </c>
      <c r="F6740" s="42" t="s">
        <v>12</v>
      </c>
      <c r="G6740" s="43">
        <v>25</v>
      </c>
      <c r="H6740" s="193">
        <v>1.2</v>
      </c>
    </row>
    <row r="6741" spans="1:8" x14ac:dyDescent="0.25">
      <c r="A6741" s="25" t="str">
        <f t="shared" si="107"/>
        <v>Reg2004Chapter - Bone and articular cartilage - C40-C41MaleMāori</v>
      </c>
      <c r="B6741" s="42" t="s">
        <v>2</v>
      </c>
      <c r="C6741" s="43">
        <v>2004</v>
      </c>
      <c r="D6741" s="42" t="s">
        <v>342</v>
      </c>
      <c r="E6741" s="42" t="s">
        <v>5</v>
      </c>
      <c r="F6741" s="42" t="s">
        <v>10</v>
      </c>
      <c r="G6741" s="43">
        <v>4</v>
      </c>
      <c r="H6741" s="193">
        <v>1</v>
      </c>
    </row>
    <row r="6742" spans="1:8" x14ac:dyDescent="0.25">
      <c r="A6742" s="25" t="str">
        <f t="shared" si="107"/>
        <v>Reg2004Chapter - Bone and articular cartilage - C40-C41MaleNon-Māori</v>
      </c>
      <c r="B6742" s="42" t="s">
        <v>2</v>
      </c>
      <c r="C6742" s="43">
        <v>2004</v>
      </c>
      <c r="D6742" s="42" t="s">
        <v>342</v>
      </c>
      <c r="E6742" s="42" t="s">
        <v>5</v>
      </c>
      <c r="F6742" s="42" t="s">
        <v>11</v>
      </c>
      <c r="G6742" s="43">
        <v>21</v>
      </c>
      <c r="H6742" s="193">
        <v>1.2</v>
      </c>
    </row>
    <row r="6743" spans="1:8" x14ac:dyDescent="0.25">
      <c r="A6743" s="25" t="str">
        <f t="shared" si="107"/>
        <v>Reg2004Melanoma - C43AllSexAllEth</v>
      </c>
      <c r="B6743" s="42" t="s">
        <v>2</v>
      </c>
      <c r="C6743" s="43">
        <v>2004</v>
      </c>
      <c r="D6743" s="42" t="s">
        <v>28</v>
      </c>
      <c r="E6743" s="42" t="s">
        <v>3</v>
      </c>
      <c r="F6743" s="42" t="s">
        <v>12</v>
      </c>
      <c r="G6743" s="43">
        <v>1887</v>
      </c>
      <c r="H6743" s="193">
        <v>36.700000000000003</v>
      </c>
    </row>
    <row r="6744" spans="1:8" x14ac:dyDescent="0.25">
      <c r="A6744" s="25" t="str">
        <f t="shared" si="107"/>
        <v>Reg2004Melanoma - C43AllSexMāori</v>
      </c>
      <c r="B6744" s="42" t="s">
        <v>2</v>
      </c>
      <c r="C6744" s="43">
        <v>2004</v>
      </c>
      <c r="D6744" s="42" t="s">
        <v>28</v>
      </c>
      <c r="E6744" s="42" t="s">
        <v>3</v>
      </c>
      <c r="F6744" s="42" t="s">
        <v>10</v>
      </c>
      <c r="G6744" s="43">
        <v>26</v>
      </c>
      <c r="H6744" s="193">
        <v>6.4</v>
      </c>
    </row>
    <row r="6745" spans="1:8" x14ac:dyDescent="0.25">
      <c r="A6745" s="25" t="str">
        <f t="shared" si="107"/>
        <v>Reg2004Melanoma - C43AllSexNon-Māori</v>
      </c>
      <c r="B6745" s="42" t="s">
        <v>2</v>
      </c>
      <c r="C6745" s="43">
        <v>2004</v>
      </c>
      <c r="D6745" s="42" t="s">
        <v>28</v>
      </c>
      <c r="E6745" s="42" t="s">
        <v>3</v>
      </c>
      <c r="F6745" s="42" t="s">
        <v>11</v>
      </c>
      <c r="G6745" s="43">
        <v>1861</v>
      </c>
      <c r="H6745" s="193">
        <v>39.700000000000003</v>
      </c>
    </row>
    <row r="6746" spans="1:8" x14ac:dyDescent="0.25">
      <c r="A6746" s="25" t="str">
        <f t="shared" si="107"/>
        <v>Reg2004Melanoma - C43FemaleAllEth</v>
      </c>
      <c r="B6746" s="42" t="s">
        <v>2</v>
      </c>
      <c r="C6746" s="43">
        <v>2004</v>
      </c>
      <c r="D6746" s="42" t="s">
        <v>28</v>
      </c>
      <c r="E6746" s="42" t="s">
        <v>4</v>
      </c>
      <c r="F6746" s="42" t="s">
        <v>12</v>
      </c>
      <c r="G6746" s="43">
        <v>942</v>
      </c>
      <c r="H6746" s="193">
        <v>35.5</v>
      </c>
    </row>
    <row r="6747" spans="1:8" x14ac:dyDescent="0.25">
      <c r="A6747" s="25" t="str">
        <f t="shared" si="107"/>
        <v>Reg2004Melanoma - C43FemaleMāori</v>
      </c>
      <c r="B6747" s="42" t="s">
        <v>2</v>
      </c>
      <c r="C6747" s="43">
        <v>2004</v>
      </c>
      <c r="D6747" s="42" t="s">
        <v>28</v>
      </c>
      <c r="E6747" s="42" t="s">
        <v>4</v>
      </c>
      <c r="F6747" s="42" t="s">
        <v>10</v>
      </c>
      <c r="G6747" s="43">
        <v>17</v>
      </c>
      <c r="H6747" s="193">
        <v>7.8</v>
      </c>
    </row>
    <row r="6748" spans="1:8" x14ac:dyDescent="0.25">
      <c r="A6748" s="25" t="str">
        <f t="shared" si="107"/>
        <v>Reg2004Melanoma - C43FemaleNon-Māori</v>
      </c>
      <c r="B6748" s="42" t="s">
        <v>2</v>
      </c>
      <c r="C6748" s="43">
        <v>2004</v>
      </c>
      <c r="D6748" s="42" t="s">
        <v>28</v>
      </c>
      <c r="E6748" s="42" t="s">
        <v>4</v>
      </c>
      <c r="F6748" s="42" t="s">
        <v>11</v>
      </c>
      <c r="G6748" s="43">
        <v>925</v>
      </c>
      <c r="H6748" s="193">
        <v>38.6</v>
      </c>
    </row>
    <row r="6749" spans="1:8" x14ac:dyDescent="0.25">
      <c r="A6749" s="25" t="str">
        <f t="shared" si="107"/>
        <v>Reg2004Melanoma - C43MaleAllEth</v>
      </c>
      <c r="B6749" s="42" t="s">
        <v>2</v>
      </c>
      <c r="C6749" s="43">
        <v>2004</v>
      </c>
      <c r="D6749" s="42" t="s">
        <v>28</v>
      </c>
      <c r="E6749" s="42" t="s">
        <v>5</v>
      </c>
      <c r="F6749" s="42" t="s">
        <v>12</v>
      </c>
      <c r="G6749" s="43">
        <v>945</v>
      </c>
      <c r="H6749" s="193">
        <v>38.6</v>
      </c>
    </row>
    <row r="6750" spans="1:8" x14ac:dyDescent="0.25">
      <c r="A6750" s="25" t="str">
        <f t="shared" si="107"/>
        <v>Reg2004Melanoma - C43MaleMāori</v>
      </c>
      <c r="B6750" s="42" t="s">
        <v>2</v>
      </c>
      <c r="C6750" s="43">
        <v>2004</v>
      </c>
      <c r="D6750" s="42" t="s">
        <v>28</v>
      </c>
      <c r="E6750" s="42" t="s">
        <v>5</v>
      </c>
      <c r="F6750" s="42" t="s">
        <v>10</v>
      </c>
      <c r="G6750" s="43">
        <v>9</v>
      </c>
      <c r="H6750" s="193">
        <v>4.5</v>
      </c>
    </row>
    <row r="6751" spans="1:8" x14ac:dyDescent="0.25">
      <c r="A6751" s="25" t="str">
        <f t="shared" si="107"/>
        <v>Reg2004Melanoma - C43MaleNon-Māori</v>
      </c>
      <c r="B6751" s="42" t="s">
        <v>2</v>
      </c>
      <c r="C6751" s="43">
        <v>2004</v>
      </c>
      <c r="D6751" s="42" t="s">
        <v>28</v>
      </c>
      <c r="E6751" s="42" t="s">
        <v>5</v>
      </c>
      <c r="F6751" s="42" t="s">
        <v>11</v>
      </c>
      <c r="G6751" s="43">
        <v>936</v>
      </c>
      <c r="H6751" s="193">
        <v>41.5</v>
      </c>
    </row>
    <row r="6752" spans="1:8" x14ac:dyDescent="0.25">
      <c r="A6752" s="25" t="str">
        <f t="shared" si="107"/>
        <v>Reg2004Non-melanoma - C44AllSexAllEth</v>
      </c>
      <c r="B6752" s="42" t="s">
        <v>2</v>
      </c>
      <c r="C6752" s="43">
        <v>2004</v>
      </c>
      <c r="D6752" s="42" t="s">
        <v>263</v>
      </c>
      <c r="E6752" s="42" t="s">
        <v>3</v>
      </c>
      <c r="F6752" s="42" t="s">
        <v>12</v>
      </c>
      <c r="G6752" s="43">
        <v>107</v>
      </c>
      <c r="H6752" s="193">
        <v>1.9</v>
      </c>
    </row>
    <row r="6753" spans="1:8" x14ac:dyDescent="0.25">
      <c r="A6753" s="25" t="str">
        <f t="shared" si="107"/>
        <v>Reg2004Non-melanoma - C44AllSexMāori</v>
      </c>
      <c r="B6753" s="42" t="s">
        <v>2</v>
      </c>
      <c r="C6753" s="43">
        <v>2004</v>
      </c>
      <c r="D6753" s="42" t="s">
        <v>263</v>
      </c>
      <c r="E6753" s="42" t="s">
        <v>3</v>
      </c>
      <c r="F6753" s="42" t="s">
        <v>10</v>
      </c>
      <c r="G6753" s="43">
        <v>7</v>
      </c>
      <c r="H6753" s="193">
        <v>1.9</v>
      </c>
    </row>
    <row r="6754" spans="1:8" x14ac:dyDescent="0.25">
      <c r="A6754" s="25" t="str">
        <f t="shared" si="107"/>
        <v>Reg2004Non-melanoma - C44AllSexNon-Māori</v>
      </c>
      <c r="B6754" s="42" t="s">
        <v>2</v>
      </c>
      <c r="C6754" s="43">
        <v>2004</v>
      </c>
      <c r="D6754" s="42" t="s">
        <v>263</v>
      </c>
      <c r="E6754" s="42" t="s">
        <v>3</v>
      </c>
      <c r="F6754" s="42" t="s">
        <v>11</v>
      </c>
      <c r="G6754" s="43">
        <v>100</v>
      </c>
      <c r="H6754" s="193">
        <v>1.9</v>
      </c>
    </row>
    <row r="6755" spans="1:8" x14ac:dyDescent="0.25">
      <c r="A6755" s="25" t="str">
        <f t="shared" si="107"/>
        <v>Reg2004Non-melanoma - C44FemaleAllEth</v>
      </c>
      <c r="B6755" s="42" t="s">
        <v>2</v>
      </c>
      <c r="C6755" s="43">
        <v>2004</v>
      </c>
      <c r="D6755" s="42" t="s">
        <v>263</v>
      </c>
      <c r="E6755" s="42" t="s">
        <v>4</v>
      </c>
      <c r="F6755" s="42" t="s">
        <v>12</v>
      </c>
      <c r="G6755" s="43">
        <v>47</v>
      </c>
      <c r="H6755" s="193">
        <v>1.5</v>
      </c>
    </row>
    <row r="6756" spans="1:8" x14ac:dyDescent="0.25">
      <c r="A6756" s="25" t="str">
        <f t="shared" si="107"/>
        <v>Reg2004Non-melanoma - C44FemaleMāori</v>
      </c>
      <c r="B6756" s="42" t="s">
        <v>2</v>
      </c>
      <c r="C6756" s="43">
        <v>2004</v>
      </c>
      <c r="D6756" s="42" t="s">
        <v>263</v>
      </c>
      <c r="E6756" s="42" t="s">
        <v>4</v>
      </c>
      <c r="F6756" s="42" t="s">
        <v>10</v>
      </c>
      <c r="G6756" s="43">
        <v>5</v>
      </c>
      <c r="H6756" s="193">
        <v>2.5</v>
      </c>
    </row>
    <row r="6757" spans="1:8" x14ac:dyDescent="0.25">
      <c r="A6757" s="25" t="str">
        <f t="shared" si="107"/>
        <v>Reg2004Non-melanoma - C44FemaleNon-Māori</v>
      </c>
      <c r="B6757" s="42" t="s">
        <v>2</v>
      </c>
      <c r="C6757" s="43">
        <v>2004</v>
      </c>
      <c r="D6757" s="42" t="s">
        <v>263</v>
      </c>
      <c r="E6757" s="42" t="s">
        <v>4</v>
      </c>
      <c r="F6757" s="42" t="s">
        <v>11</v>
      </c>
      <c r="G6757" s="43">
        <v>42</v>
      </c>
      <c r="H6757" s="193">
        <v>1.4</v>
      </c>
    </row>
    <row r="6758" spans="1:8" x14ac:dyDescent="0.25">
      <c r="A6758" s="25" t="str">
        <f t="shared" si="107"/>
        <v>Reg2004Non-melanoma - C44MaleAllEth</v>
      </c>
      <c r="B6758" s="42" t="s">
        <v>2</v>
      </c>
      <c r="C6758" s="43">
        <v>2004</v>
      </c>
      <c r="D6758" s="42" t="s">
        <v>263</v>
      </c>
      <c r="E6758" s="42" t="s">
        <v>5</v>
      </c>
      <c r="F6758" s="42" t="s">
        <v>12</v>
      </c>
      <c r="G6758" s="43">
        <v>60</v>
      </c>
      <c r="H6758" s="193">
        <v>2.2999999999999998</v>
      </c>
    </row>
    <row r="6759" spans="1:8" x14ac:dyDescent="0.25">
      <c r="A6759" s="25" t="str">
        <f t="shared" ref="A6759:A6822" si="108">B6759&amp;C6759&amp;D6759&amp;E6759&amp;F6759</f>
        <v>Reg2004Non-melanoma - C44MaleMāori</v>
      </c>
      <c r="B6759" s="42" t="s">
        <v>2</v>
      </c>
      <c r="C6759" s="43">
        <v>2004</v>
      </c>
      <c r="D6759" s="42" t="s">
        <v>263</v>
      </c>
      <c r="E6759" s="42" t="s">
        <v>5</v>
      </c>
      <c r="F6759" s="42" t="s">
        <v>10</v>
      </c>
      <c r="G6759" s="43">
        <v>2</v>
      </c>
      <c r="H6759" s="193">
        <v>0.9</v>
      </c>
    </row>
    <row r="6760" spans="1:8" x14ac:dyDescent="0.25">
      <c r="A6760" s="25" t="str">
        <f t="shared" si="108"/>
        <v>Reg2004Non-melanoma - C44MaleNon-Māori</v>
      </c>
      <c r="B6760" s="42" t="s">
        <v>2</v>
      </c>
      <c r="C6760" s="43">
        <v>2004</v>
      </c>
      <c r="D6760" s="42" t="s">
        <v>263</v>
      </c>
      <c r="E6760" s="42" t="s">
        <v>5</v>
      </c>
      <c r="F6760" s="42" t="s">
        <v>11</v>
      </c>
      <c r="G6760" s="43">
        <v>58</v>
      </c>
      <c r="H6760" s="193">
        <v>2.4</v>
      </c>
    </row>
    <row r="6761" spans="1:8" x14ac:dyDescent="0.25">
      <c r="A6761" s="25" t="str">
        <f t="shared" si="108"/>
        <v>Reg2004Mesothelial and soft tissue - C45-C49AllSexAllEth</v>
      </c>
      <c r="B6761" s="42" t="s">
        <v>2</v>
      </c>
      <c r="C6761" s="43">
        <v>2004</v>
      </c>
      <c r="D6761" s="42" t="s">
        <v>264</v>
      </c>
      <c r="E6761" s="42" t="s">
        <v>3</v>
      </c>
      <c r="F6761" s="42" t="s">
        <v>12</v>
      </c>
      <c r="G6761" s="43">
        <v>224</v>
      </c>
      <c r="H6761" s="193">
        <v>4.4000000000000004</v>
      </c>
    </row>
    <row r="6762" spans="1:8" x14ac:dyDescent="0.25">
      <c r="A6762" s="25" t="str">
        <f t="shared" si="108"/>
        <v>Reg2004Mesothelial and soft tissue - C45-C49AllSexMāori</v>
      </c>
      <c r="B6762" s="42" t="s">
        <v>2</v>
      </c>
      <c r="C6762" s="43">
        <v>2004</v>
      </c>
      <c r="D6762" s="42" t="s">
        <v>264</v>
      </c>
      <c r="E6762" s="42" t="s">
        <v>3</v>
      </c>
      <c r="F6762" s="42" t="s">
        <v>10</v>
      </c>
      <c r="G6762" s="43">
        <v>17</v>
      </c>
      <c r="H6762" s="193">
        <v>5.0999999999999996</v>
      </c>
    </row>
    <row r="6763" spans="1:8" x14ac:dyDescent="0.25">
      <c r="A6763" s="25" t="str">
        <f t="shared" si="108"/>
        <v>Reg2004Mesothelial and soft tissue - C45-C49AllSexNon-Māori</v>
      </c>
      <c r="B6763" s="42" t="s">
        <v>2</v>
      </c>
      <c r="C6763" s="43">
        <v>2004</v>
      </c>
      <c r="D6763" s="42" t="s">
        <v>264</v>
      </c>
      <c r="E6763" s="42" t="s">
        <v>3</v>
      </c>
      <c r="F6763" s="42" t="s">
        <v>11</v>
      </c>
      <c r="G6763" s="43">
        <v>207</v>
      </c>
      <c r="H6763" s="193">
        <v>4.4000000000000004</v>
      </c>
    </row>
    <row r="6764" spans="1:8" x14ac:dyDescent="0.25">
      <c r="A6764" s="25" t="str">
        <f t="shared" si="108"/>
        <v>Reg2004Mesothelial and soft tissue - C45-C49FemaleAllEth</v>
      </c>
      <c r="B6764" s="42" t="s">
        <v>2</v>
      </c>
      <c r="C6764" s="43">
        <v>2004</v>
      </c>
      <c r="D6764" s="42" t="s">
        <v>264</v>
      </c>
      <c r="E6764" s="42" t="s">
        <v>4</v>
      </c>
      <c r="F6764" s="42" t="s">
        <v>12</v>
      </c>
      <c r="G6764" s="43">
        <v>79</v>
      </c>
      <c r="H6764" s="193">
        <v>2.9</v>
      </c>
    </row>
    <row r="6765" spans="1:8" x14ac:dyDescent="0.25">
      <c r="A6765" s="25" t="str">
        <f t="shared" si="108"/>
        <v>Reg2004Mesothelial and soft tissue - C45-C49FemaleMāori</v>
      </c>
      <c r="B6765" s="42" t="s">
        <v>2</v>
      </c>
      <c r="C6765" s="43">
        <v>2004</v>
      </c>
      <c r="D6765" s="42" t="s">
        <v>264</v>
      </c>
      <c r="E6765" s="42" t="s">
        <v>4</v>
      </c>
      <c r="F6765" s="42" t="s">
        <v>10</v>
      </c>
      <c r="G6765" s="43">
        <v>11</v>
      </c>
      <c r="H6765" s="193">
        <v>6.4</v>
      </c>
    </row>
    <row r="6766" spans="1:8" x14ac:dyDescent="0.25">
      <c r="A6766" s="25" t="str">
        <f t="shared" si="108"/>
        <v>Reg2004Mesothelial and soft tissue - C45-C49FemaleNon-Māori</v>
      </c>
      <c r="B6766" s="42" t="s">
        <v>2</v>
      </c>
      <c r="C6766" s="43">
        <v>2004</v>
      </c>
      <c r="D6766" s="42" t="s">
        <v>264</v>
      </c>
      <c r="E6766" s="42" t="s">
        <v>4</v>
      </c>
      <c r="F6766" s="42" t="s">
        <v>11</v>
      </c>
      <c r="G6766" s="43">
        <v>68</v>
      </c>
      <c r="H6766" s="193">
        <v>2.8</v>
      </c>
    </row>
    <row r="6767" spans="1:8" x14ac:dyDescent="0.25">
      <c r="A6767" s="25" t="str">
        <f t="shared" si="108"/>
        <v>Reg2004Mesothelial and soft tissue - C45-C49MaleAllEth</v>
      </c>
      <c r="B6767" s="42" t="s">
        <v>2</v>
      </c>
      <c r="C6767" s="43">
        <v>2004</v>
      </c>
      <c r="D6767" s="42" t="s">
        <v>264</v>
      </c>
      <c r="E6767" s="42" t="s">
        <v>5</v>
      </c>
      <c r="F6767" s="42" t="s">
        <v>12</v>
      </c>
      <c r="G6767" s="43">
        <v>145</v>
      </c>
      <c r="H6767" s="193">
        <v>6</v>
      </c>
    </row>
    <row r="6768" spans="1:8" x14ac:dyDescent="0.25">
      <c r="A6768" s="25" t="str">
        <f t="shared" si="108"/>
        <v>Reg2004Mesothelial and soft tissue - C45-C49MaleMāori</v>
      </c>
      <c r="B6768" s="42" t="s">
        <v>2</v>
      </c>
      <c r="C6768" s="43">
        <v>2004</v>
      </c>
      <c r="D6768" s="42" t="s">
        <v>264</v>
      </c>
      <c r="E6768" s="42" t="s">
        <v>5</v>
      </c>
      <c r="F6768" s="42" t="s">
        <v>10</v>
      </c>
      <c r="G6768" s="43">
        <v>6</v>
      </c>
      <c r="H6768" s="193">
        <v>2.9</v>
      </c>
    </row>
    <row r="6769" spans="1:8" x14ac:dyDescent="0.25">
      <c r="A6769" s="25" t="str">
        <f t="shared" si="108"/>
        <v>Reg2004Mesothelial and soft tissue - C45-C49MaleNon-Māori</v>
      </c>
      <c r="B6769" s="42" t="s">
        <v>2</v>
      </c>
      <c r="C6769" s="43">
        <v>2004</v>
      </c>
      <c r="D6769" s="42" t="s">
        <v>264</v>
      </c>
      <c r="E6769" s="42" t="s">
        <v>5</v>
      </c>
      <c r="F6769" s="42" t="s">
        <v>11</v>
      </c>
      <c r="G6769" s="43">
        <v>139</v>
      </c>
      <c r="H6769" s="193">
        <v>6.2</v>
      </c>
    </row>
    <row r="6770" spans="1:8" x14ac:dyDescent="0.25">
      <c r="A6770" s="25" t="str">
        <f t="shared" si="108"/>
        <v>Reg2004Mesothelioma - C45AllSexAllEth</v>
      </c>
      <c r="B6770" s="42" t="s">
        <v>2</v>
      </c>
      <c r="C6770" s="43">
        <v>2004</v>
      </c>
      <c r="D6770" s="42" t="s">
        <v>30</v>
      </c>
      <c r="E6770" s="42" t="s">
        <v>3</v>
      </c>
      <c r="F6770" s="42" t="s">
        <v>12</v>
      </c>
      <c r="G6770" s="43">
        <v>84</v>
      </c>
      <c r="H6770" s="193">
        <v>1.5</v>
      </c>
    </row>
    <row r="6771" spans="1:8" x14ac:dyDescent="0.25">
      <c r="A6771" s="25" t="str">
        <f t="shared" si="108"/>
        <v>Reg2004Mesothelioma - C45AllSexMāori</v>
      </c>
      <c r="B6771" s="42" t="s">
        <v>2</v>
      </c>
      <c r="C6771" s="43">
        <v>2004</v>
      </c>
      <c r="D6771" s="42" t="s">
        <v>30</v>
      </c>
      <c r="E6771" s="42" t="s">
        <v>3</v>
      </c>
      <c r="F6771" s="42" t="s">
        <v>10</v>
      </c>
      <c r="G6771" s="43">
        <v>3</v>
      </c>
      <c r="H6771" s="193">
        <v>1.1000000000000001</v>
      </c>
    </row>
    <row r="6772" spans="1:8" x14ac:dyDescent="0.25">
      <c r="A6772" s="25" t="str">
        <f t="shared" si="108"/>
        <v>Reg2004Mesothelioma - C45AllSexNon-Māori</v>
      </c>
      <c r="B6772" s="42" t="s">
        <v>2</v>
      </c>
      <c r="C6772" s="43">
        <v>2004</v>
      </c>
      <c r="D6772" s="42" t="s">
        <v>30</v>
      </c>
      <c r="E6772" s="42" t="s">
        <v>3</v>
      </c>
      <c r="F6772" s="42" t="s">
        <v>11</v>
      </c>
      <c r="G6772" s="43">
        <v>81</v>
      </c>
      <c r="H6772" s="193">
        <v>1.6</v>
      </c>
    </row>
    <row r="6773" spans="1:8" x14ac:dyDescent="0.25">
      <c r="A6773" s="25" t="str">
        <f t="shared" si="108"/>
        <v>Reg2004Mesothelioma - C45FemaleAllEth</v>
      </c>
      <c r="B6773" s="42" t="s">
        <v>2</v>
      </c>
      <c r="C6773" s="43">
        <v>2004</v>
      </c>
      <c r="D6773" s="42" t="s">
        <v>30</v>
      </c>
      <c r="E6773" s="42" t="s">
        <v>4</v>
      </c>
      <c r="F6773" s="42" t="s">
        <v>12</v>
      </c>
      <c r="G6773" s="43">
        <v>7</v>
      </c>
      <c r="H6773" s="193">
        <v>0.2</v>
      </c>
    </row>
    <row r="6774" spans="1:8" x14ac:dyDescent="0.25">
      <c r="A6774" s="25" t="str">
        <f t="shared" si="108"/>
        <v>Reg2004Mesothelioma - C45FemaleMāori</v>
      </c>
      <c r="B6774" s="42" t="s">
        <v>2</v>
      </c>
      <c r="C6774" s="43">
        <v>2004</v>
      </c>
      <c r="D6774" s="42" t="s">
        <v>30</v>
      </c>
      <c r="E6774" s="42" t="s">
        <v>4</v>
      </c>
      <c r="F6774" s="42" t="s">
        <v>10</v>
      </c>
      <c r="G6774" s="43">
        <v>2</v>
      </c>
      <c r="H6774" s="193">
        <v>1.3</v>
      </c>
    </row>
    <row r="6775" spans="1:8" x14ac:dyDescent="0.25">
      <c r="A6775" s="25" t="str">
        <f t="shared" si="108"/>
        <v>Reg2004Mesothelioma - C45FemaleNon-Māori</v>
      </c>
      <c r="B6775" s="42" t="s">
        <v>2</v>
      </c>
      <c r="C6775" s="43">
        <v>2004</v>
      </c>
      <c r="D6775" s="42" t="s">
        <v>30</v>
      </c>
      <c r="E6775" s="42" t="s">
        <v>4</v>
      </c>
      <c r="F6775" s="42" t="s">
        <v>11</v>
      </c>
      <c r="G6775" s="43">
        <v>5</v>
      </c>
      <c r="H6775" s="193">
        <v>0.2</v>
      </c>
    </row>
    <row r="6776" spans="1:8" x14ac:dyDescent="0.25">
      <c r="A6776" s="25" t="str">
        <f t="shared" si="108"/>
        <v>Reg2004Mesothelioma - C45MaleAllEth</v>
      </c>
      <c r="B6776" s="42" t="s">
        <v>2</v>
      </c>
      <c r="C6776" s="43">
        <v>2004</v>
      </c>
      <c r="D6776" s="42" t="s">
        <v>30</v>
      </c>
      <c r="E6776" s="42" t="s">
        <v>5</v>
      </c>
      <c r="F6776" s="42" t="s">
        <v>12</v>
      </c>
      <c r="G6776" s="43">
        <v>77</v>
      </c>
      <c r="H6776" s="193">
        <v>3</v>
      </c>
    </row>
    <row r="6777" spans="1:8" x14ac:dyDescent="0.25">
      <c r="A6777" s="25" t="str">
        <f t="shared" si="108"/>
        <v>Reg2004Mesothelioma - C45MaleMāori</v>
      </c>
      <c r="B6777" s="42" t="s">
        <v>2</v>
      </c>
      <c r="C6777" s="43">
        <v>2004</v>
      </c>
      <c r="D6777" s="42" t="s">
        <v>30</v>
      </c>
      <c r="E6777" s="42" t="s">
        <v>5</v>
      </c>
      <c r="F6777" s="42" t="s">
        <v>10</v>
      </c>
      <c r="G6777" s="43">
        <v>1</v>
      </c>
      <c r="H6777" s="193">
        <v>0.6</v>
      </c>
    </row>
    <row r="6778" spans="1:8" x14ac:dyDescent="0.25">
      <c r="A6778" s="25" t="str">
        <f t="shared" si="108"/>
        <v>Reg2004Mesothelioma - C45MaleNon-Māori</v>
      </c>
      <c r="B6778" s="42" t="s">
        <v>2</v>
      </c>
      <c r="C6778" s="43">
        <v>2004</v>
      </c>
      <c r="D6778" s="42" t="s">
        <v>30</v>
      </c>
      <c r="E6778" s="42" t="s">
        <v>5</v>
      </c>
      <c r="F6778" s="42" t="s">
        <v>11</v>
      </c>
      <c r="G6778" s="43">
        <v>76</v>
      </c>
      <c r="H6778" s="193">
        <v>3.2</v>
      </c>
    </row>
    <row r="6779" spans="1:8" x14ac:dyDescent="0.25">
      <c r="A6779" s="25" t="str">
        <f t="shared" si="108"/>
        <v>Reg2004Kaposi sarcoma - C46AllSexAllEth</v>
      </c>
      <c r="B6779" s="42" t="s">
        <v>2</v>
      </c>
      <c r="C6779" s="43">
        <v>2004</v>
      </c>
      <c r="D6779" s="42" t="s">
        <v>265</v>
      </c>
      <c r="E6779" s="42" t="s">
        <v>3</v>
      </c>
      <c r="F6779" s="42" t="s">
        <v>12</v>
      </c>
      <c r="G6779" s="43">
        <v>6</v>
      </c>
      <c r="H6779" s="193">
        <v>0.1</v>
      </c>
    </row>
    <row r="6780" spans="1:8" x14ac:dyDescent="0.25">
      <c r="A6780" s="25" t="str">
        <f t="shared" si="108"/>
        <v>Reg2004Kaposi sarcoma - C46AllSexMāori</v>
      </c>
      <c r="B6780" s="42" t="s">
        <v>2</v>
      </c>
      <c r="C6780" s="43">
        <v>2004</v>
      </c>
      <c r="D6780" s="42" t="s">
        <v>265</v>
      </c>
      <c r="E6780" s="42" t="s">
        <v>3</v>
      </c>
      <c r="F6780" s="42" t="s">
        <v>10</v>
      </c>
      <c r="G6780" s="43">
        <v>0</v>
      </c>
      <c r="H6780" s="193">
        <v>0</v>
      </c>
    </row>
    <row r="6781" spans="1:8" x14ac:dyDescent="0.25">
      <c r="A6781" s="25" t="str">
        <f t="shared" si="108"/>
        <v>Reg2004Kaposi sarcoma - C46AllSexNon-Māori</v>
      </c>
      <c r="B6781" s="42" t="s">
        <v>2</v>
      </c>
      <c r="C6781" s="43">
        <v>2004</v>
      </c>
      <c r="D6781" s="42" t="s">
        <v>265</v>
      </c>
      <c r="E6781" s="42" t="s">
        <v>3</v>
      </c>
      <c r="F6781" s="42" t="s">
        <v>11</v>
      </c>
      <c r="G6781" s="43">
        <v>6</v>
      </c>
      <c r="H6781" s="193">
        <v>0.1</v>
      </c>
    </row>
    <row r="6782" spans="1:8" x14ac:dyDescent="0.25">
      <c r="A6782" s="25" t="str">
        <f t="shared" si="108"/>
        <v>Reg2004Kaposi sarcoma - C46FemaleAllEth</v>
      </c>
      <c r="B6782" s="42" t="s">
        <v>2</v>
      </c>
      <c r="C6782" s="43">
        <v>2004</v>
      </c>
      <c r="D6782" s="42" t="s">
        <v>265</v>
      </c>
      <c r="E6782" s="42" t="s">
        <v>4</v>
      </c>
      <c r="F6782" s="42" t="s">
        <v>12</v>
      </c>
      <c r="G6782" s="43">
        <v>0</v>
      </c>
      <c r="H6782" s="193">
        <v>0</v>
      </c>
    </row>
    <row r="6783" spans="1:8" x14ac:dyDescent="0.25">
      <c r="A6783" s="25" t="str">
        <f t="shared" si="108"/>
        <v>Reg2004Kaposi sarcoma - C46FemaleMāori</v>
      </c>
      <c r="B6783" s="42" t="s">
        <v>2</v>
      </c>
      <c r="C6783" s="43">
        <v>2004</v>
      </c>
      <c r="D6783" s="42" t="s">
        <v>265</v>
      </c>
      <c r="E6783" s="42" t="s">
        <v>4</v>
      </c>
      <c r="F6783" s="42" t="s">
        <v>10</v>
      </c>
      <c r="G6783" s="43">
        <v>0</v>
      </c>
      <c r="H6783" s="193">
        <v>0</v>
      </c>
    </row>
    <row r="6784" spans="1:8" x14ac:dyDescent="0.25">
      <c r="A6784" s="25" t="str">
        <f t="shared" si="108"/>
        <v>Reg2004Kaposi sarcoma - C46FemaleNon-Māori</v>
      </c>
      <c r="B6784" s="42" t="s">
        <v>2</v>
      </c>
      <c r="C6784" s="43">
        <v>2004</v>
      </c>
      <c r="D6784" s="42" t="s">
        <v>265</v>
      </c>
      <c r="E6784" s="42" t="s">
        <v>4</v>
      </c>
      <c r="F6784" s="42" t="s">
        <v>11</v>
      </c>
      <c r="G6784" s="43">
        <v>0</v>
      </c>
      <c r="H6784" s="193">
        <v>0</v>
      </c>
    </row>
    <row r="6785" spans="1:8" x14ac:dyDescent="0.25">
      <c r="A6785" s="25" t="str">
        <f t="shared" si="108"/>
        <v>Reg2004Kaposi sarcoma - C46MaleAllEth</v>
      </c>
      <c r="B6785" s="42" t="s">
        <v>2</v>
      </c>
      <c r="C6785" s="43">
        <v>2004</v>
      </c>
      <c r="D6785" s="42" t="s">
        <v>265</v>
      </c>
      <c r="E6785" s="42" t="s">
        <v>5</v>
      </c>
      <c r="F6785" s="42" t="s">
        <v>12</v>
      </c>
      <c r="G6785" s="43">
        <v>6</v>
      </c>
      <c r="H6785" s="193">
        <v>0.3</v>
      </c>
    </row>
    <row r="6786" spans="1:8" x14ac:dyDescent="0.25">
      <c r="A6786" s="25" t="str">
        <f t="shared" si="108"/>
        <v>Reg2004Kaposi sarcoma - C46MaleMāori</v>
      </c>
      <c r="B6786" s="42" t="s">
        <v>2</v>
      </c>
      <c r="C6786" s="43">
        <v>2004</v>
      </c>
      <c r="D6786" s="42" t="s">
        <v>265</v>
      </c>
      <c r="E6786" s="42" t="s">
        <v>5</v>
      </c>
      <c r="F6786" s="42" t="s">
        <v>10</v>
      </c>
      <c r="G6786" s="43">
        <v>0</v>
      </c>
      <c r="H6786" s="193">
        <v>0</v>
      </c>
    </row>
    <row r="6787" spans="1:8" x14ac:dyDescent="0.25">
      <c r="A6787" s="25" t="str">
        <f t="shared" si="108"/>
        <v>Reg2004Kaposi sarcoma - C46MaleNon-Māori</v>
      </c>
      <c r="B6787" s="42" t="s">
        <v>2</v>
      </c>
      <c r="C6787" s="43">
        <v>2004</v>
      </c>
      <c r="D6787" s="42" t="s">
        <v>265</v>
      </c>
      <c r="E6787" s="42" t="s">
        <v>5</v>
      </c>
      <c r="F6787" s="42" t="s">
        <v>11</v>
      </c>
      <c r="G6787" s="43">
        <v>6</v>
      </c>
      <c r="H6787" s="193">
        <v>0.3</v>
      </c>
    </row>
    <row r="6788" spans="1:8" x14ac:dyDescent="0.25">
      <c r="A6788" s="25" t="str">
        <f t="shared" si="108"/>
        <v>Reg2004Peripheral nerves and autonomic nervous system - C47AllSexAllEth</v>
      </c>
      <c r="B6788" s="42" t="s">
        <v>2</v>
      </c>
      <c r="C6788" s="43">
        <v>2004</v>
      </c>
      <c r="D6788" s="42" t="s">
        <v>266</v>
      </c>
      <c r="E6788" s="42" t="s">
        <v>3</v>
      </c>
      <c r="F6788" s="42" t="s">
        <v>12</v>
      </c>
      <c r="G6788" s="43">
        <v>7</v>
      </c>
      <c r="H6788" s="193">
        <v>0.2</v>
      </c>
    </row>
    <row r="6789" spans="1:8" x14ac:dyDescent="0.25">
      <c r="A6789" s="25" t="str">
        <f t="shared" si="108"/>
        <v>Reg2004Peripheral nerves and autonomic nervous system - C47AllSexMāori</v>
      </c>
      <c r="B6789" s="42" t="s">
        <v>2</v>
      </c>
      <c r="C6789" s="43">
        <v>2004</v>
      </c>
      <c r="D6789" s="42" t="s">
        <v>266</v>
      </c>
      <c r="E6789" s="42" t="s">
        <v>3</v>
      </c>
      <c r="F6789" s="42" t="s">
        <v>10</v>
      </c>
      <c r="G6789" s="43">
        <v>1</v>
      </c>
      <c r="H6789" s="193">
        <v>0.3</v>
      </c>
    </row>
    <row r="6790" spans="1:8" x14ac:dyDescent="0.25">
      <c r="A6790" s="25" t="str">
        <f t="shared" si="108"/>
        <v>Reg2004Peripheral nerves and autonomic nervous system - C47AllSexNon-Māori</v>
      </c>
      <c r="B6790" s="42" t="s">
        <v>2</v>
      </c>
      <c r="C6790" s="43">
        <v>2004</v>
      </c>
      <c r="D6790" s="42" t="s">
        <v>266</v>
      </c>
      <c r="E6790" s="42" t="s">
        <v>3</v>
      </c>
      <c r="F6790" s="42" t="s">
        <v>11</v>
      </c>
      <c r="G6790" s="43">
        <v>6</v>
      </c>
      <c r="H6790" s="193">
        <v>0.2</v>
      </c>
    </row>
    <row r="6791" spans="1:8" x14ac:dyDescent="0.25">
      <c r="A6791" s="25" t="str">
        <f t="shared" si="108"/>
        <v>Reg2004Peripheral nerves and autonomic nervous system - C47FemaleAllEth</v>
      </c>
      <c r="B6791" s="42" t="s">
        <v>2</v>
      </c>
      <c r="C6791" s="43">
        <v>2004</v>
      </c>
      <c r="D6791" s="42" t="s">
        <v>266</v>
      </c>
      <c r="E6791" s="42" t="s">
        <v>4</v>
      </c>
      <c r="F6791" s="42" t="s">
        <v>12</v>
      </c>
      <c r="G6791" s="43">
        <v>5</v>
      </c>
      <c r="H6791" s="193">
        <v>0.3</v>
      </c>
    </row>
    <row r="6792" spans="1:8" x14ac:dyDescent="0.25">
      <c r="A6792" s="25" t="str">
        <f t="shared" si="108"/>
        <v>Reg2004Peripheral nerves and autonomic nervous system - C47FemaleMāori</v>
      </c>
      <c r="B6792" s="42" t="s">
        <v>2</v>
      </c>
      <c r="C6792" s="43">
        <v>2004</v>
      </c>
      <c r="D6792" s="42" t="s">
        <v>266</v>
      </c>
      <c r="E6792" s="42" t="s">
        <v>4</v>
      </c>
      <c r="F6792" s="42" t="s">
        <v>10</v>
      </c>
      <c r="G6792" s="43">
        <v>0</v>
      </c>
      <c r="H6792" s="193">
        <v>0</v>
      </c>
    </row>
    <row r="6793" spans="1:8" x14ac:dyDescent="0.25">
      <c r="A6793" s="25" t="str">
        <f t="shared" si="108"/>
        <v>Reg2004Peripheral nerves and autonomic nervous system - C47FemaleNon-Māori</v>
      </c>
      <c r="B6793" s="42" t="s">
        <v>2</v>
      </c>
      <c r="C6793" s="43">
        <v>2004</v>
      </c>
      <c r="D6793" s="42" t="s">
        <v>266</v>
      </c>
      <c r="E6793" s="42" t="s">
        <v>4</v>
      </c>
      <c r="F6793" s="42" t="s">
        <v>11</v>
      </c>
      <c r="G6793" s="43">
        <v>5</v>
      </c>
      <c r="H6793" s="193">
        <v>0.3</v>
      </c>
    </row>
    <row r="6794" spans="1:8" x14ac:dyDescent="0.25">
      <c r="A6794" s="25" t="str">
        <f t="shared" si="108"/>
        <v>Reg2004Peripheral nerves and autonomic nervous system - C47MaleAllEth</v>
      </c>
      <c r="B6794" s="42" t="s">
        <v>2</v>
      </c>
      <c r="C6794" s="43">
        <v>2004</v>
      </c>
      <c r="D6794" s="42" t="s">
        <v>266</v>
      </c>
      <c r="E6794" s="42" t="s">
        <v>5</v>
      </c>
      <c r="F6794" s="42" t="s">
        <v>12</v>
      </c>
      <c r="G6794" s="43">
        <v>2</v>
      </c>
      <c r="H6794" s="193">
        <v>0.1</v>
      </c>
    </row>
    <row r="6795" spans="1:8" x14ac:dyDescent="0.25">
      <c r="A6795" s="25" t="str">
        <f t="shared" si="108"/>
        <v>Reg2004Peripheral nerves and autonomic nervous system - C47MaleMāori</v>
      </c>
      <c r="B6795" s="42" t="s">
        <v>2</v>
      </c>
      <c r="C6795" s="43">
        <v>2004</v>
      </c>
      <c r="D6795" s="42" t="s">
        <v>266</v>
      </c>
      <c r="E6795" s="42" t="s">
        <v>5</v>
      </c>
      <c r="F6795" s="42" t="s">
        <v>10</v>
      </c>
      <c r="G6795" s="43">
        <v>1</v>
      </c>
      <c r="H6795" s="193">
        <v>0.6</v>
      </c>
    </row>
    <row r="6796" spans="1:8" x14ac:dyDescent="0.25">
      <c r="A6796" s="25" t="str">
        <f t="shared" si="108"/>
        <v>Reg2004Peripheral nerves and autonomic nervous system - C47MaleNon-Māori</v>
      </c>
      <c r="B6796" s="42" t="s">
        <v>2</v>
      </c>
      <c r="C6796" s="43">
        <v>2004</v>
      </c>
      <c r="D6796" s="42" t="s">
        <v>266</v>
      </c>
      <c r="E6796" s="42" t="s">
        <v>5</v>
      </c>
      <c r="F6796" s="42" t="s">
        <v>11</v>
      </c>
      <c r="G6796" s="43">
        <v>1</v>
      </c>
      <c r="H6796" s="193">
        <v>0.1</v>
      </c>
    </row>
    <row r="6797" spans="1:8" x14ac:dyDescent="0.25">
      <c r="A6797" s="25" t="str">
        <f t="shared" si="108"/>
        <v>Reg2004Peritoneum - C48AllSexAllEth</v>
      </c>
      <c r="B6797" s="42" t="s">
        <v>2</v>
      </c>
      <c r="C6797" s="43">
        <v>2004</v>
      </c>
      <c r="D6797" s="42" t="s">
        <v>267</v>
      </c>
      <c r="E6797" s="42" t="s">
        <v>3</v>
      </c>
      <c r="F6797" s="42" t="s">
        <v>12</v>
      </c>
      <c r="G6797" s="43">
        <v>21</v>
      </c>
      <c r="H6797" s="193">
        <v>0.4</v>
      </c>
    </row>
    <row r="6798" spans="1:8" x14ac:dyDescent="0.25">
      <c r="A6798" s="25" t="str">
        <f t="shared" si="108"/>
        <v>Reg2004Peritoneum - C48AllSexMāori</v>
      </c>
      <c r="B6798" s="42" t="s">
        <v>2</v>
      </c>
      <c r="C6798" s="43">
        <v>2004</v>
      </c>
      <c r="D6798" s="42" t="s">
        <v>267</v>
      </c>
      <c r="E6798" s="42" t="s">
        <v>3</v>
      </c>
      <c r="F6798" s="42" t="s">
        <v>10</v>
      </c>
      <c r="G6798" s="43">
        <v>4</v>
      </c>
      <c r="H6798" s="193">
        <v>1.4</v>
      </c>
    </row>
    <row r="6799" spans="1:8" x14ac:dyDescent="0.25">
      <c r="A6799" s="25" t="str">
        <f t="shared" si="108"/>
        <v>Reg2004Peritoneum - C48AllSexNon-Māori</v>
      </c>
      <c r="B6799" s="42" t="s">
        <v>2</v>
      </c>
      <c r="C6799" s="43">
        <v>2004</v>
      </c>
      <c r="D6799" s="42" t="s">
        <v>267</v>
      </c>
      <c r="E6799" s="42" t="s">
        <v>3</v>
      </c>
      <c r="F6799" s="42" t="s">
        <v>11</v>
      </c>
      <c r="G6799" s="43">
        <v>17</v>
      </c>
      <c r="H6799" s="193">
        <v>0.4</v>
      </c>
    </row>
    <row r="6800" spans="1:8" x14ac:dyDescent="0.25">
      <c r="A6800" s="25" t="str">
        <f t="shared" si="108"/>
        <v>Reg2004Peritoneum - C48FemaleAllEth</v>
      </c>
      <c r="B6800" s="42" t="s">
        <v>2</v>
      </c>
      <c r="C6800" s="43">
        <v>2004</v>
      </c>
      <c r="D6800" s="42" t="s">
        <v>267</v>
      </c>
      <c r="E6800" s="42" t="s">
        <v>4</v>
      </c>
      <c r="F6800" s="42" t="s">
        <v>12</v>
      </c>
      <c r="G6800" s="43">
        <v>18</v>
      </c>
      <c r="H6800" s="193">
        <v>0.7</v>
      </c>
    </row>
    <row r="6801" spans="1:8" x14ac:dyDescent="0.25">
      <c r="A6801" s="25" t="str">
        <f t="shared" si="108"/>
        <v>Reg2004Peritoneum - C48FemaleMāori</v>
      </c>
      <c r="B6801" s="42" t="s">
        <v>2</v>
      </c>
      <c r="C6801" s="43">
        <v>2004</v>
      </c>
      <c r="D6801" s="42" t="s">
        <v>267</v>
      </c>
      <c r="E6801" s="42" t="s">
        <v>4</v>
      </c>
      <c r="F6801" s="42" t="s">
        <v>10</v>
      </c>
      <c r="G6801" s="43">
        <v>3</v>
      </c>
      <c r="H6801" s="193">
        <v>2</v>
      </c>
    </row>
    <row r="6802" spans="1:8" x14ac:dyDescent="0.25">
      <c r="A6802" s="25" t="str">
        <f t="shared" si="108"/>
        <v>Reg2004Peritoneum - C48FemaleNon-Māori</v>
      </c>
      <c r="B6802" s="42" t="s">
        <v>2</v>
      </c>
      <c r="C6802" s="43">
        <v>2004</v>
      </c>
      <c r="D6802" s="42" t="s">
        <v>267</v>
      </c>
      <c r="E6802" s="42" t="s">
        <v>4</v>
      </c>
      <c r="F6802" s="42" t="s">
        <v>11</v>
      </c>
      <c r="G6802" s="43">
        <v>15</v>
      </c>
      <c r="H6802" s="193">
        <v>0.6</v>
      </c>
    </row>
    <row r="6803" spans="1:8" x14ac:dyDescent="0.25">
      <c r="A6803" s="25" t="str">
        <f t="shared" si="108"/>
        <v>Reg2004Peritoneum - C48MaleAllEth</v>
      </c>
      <c r="B6803" s="42" t="s">
        <v>2</v>
      </c>
      <c r="C6803" s="43">
        <v>2004</v>
      </c>
      <c r="D6803" s="42" t="s">
        <v>267</v>
      </c>
      <c r="E6803" s="42" t="s">
        <v>5</v>
      </c>
      <c r="F6803" s="42" t="s">
        <v>12</v>
      </c>
      <c r="G6803" s="43">
        <v>3</v>
      </c>
      <c r="H6803" s="193">
        <v>0.1</v>
      </c>
    </row>
    <row r="6804" spans="1:8" x14ac:dyDescent="0.25">
      <c r="A6804" s="25" t="str">
        <f t="shared" si="108"/>
        <v>Reg2004Peritoneum - C48MaleMāori</v>
      </c>
      <c r="B6804" s="42" t="s">
        <v>2</v>
      </c>
      <c r="C6804" s="43">
        <v>2004</v>
      </c>
      <c r="D6804" s="42" t="s">
        <v>267</v>
      </c>
      <c r="E6804" s="42" t="s">
        <v>5</v>
      </c>
      <c r="F6804" s="42" t="s">
        <v>10</v>
      </c>
      <c r="G6804" s="43">
        <v>1</v>
      </c>
      <c r="H6804" s="193">
        <v>0.4</v>
      </c>
    </row>
    <row r="6805" spans="1:8" x14ac:dyDescent="0.25">
      <c r="A6805" s="25" t="str">
        <f t="shared" si="108"/>
        <v>Reg2004Peritoneum - C48MaleNon-Māori</v>
      </c>
      <c r="B6805" s="42" t="s">
        <v>2</v>
      </c>
      <c r="C6805" s="43">
        <v>2004</v>
      </c>
      <c r="D6805" s="42" t="s">
        <v>267</v>
      </c>
      <c r="E6805" s="42" t="s">
        <v>5</v>
      </c>
      <c r="F6805" s="42" t="s">
        <v>11</v>
      </c>
      <c r="G6805" s="43">
        <v>2</v>
      </c>
      <c r="H6805" s="193">
        <v>0.1</v>
      </c>
    </row>
    <row r="6806" spans="1:8" x14ac:dyDescent="0.25">
      <c r="A6806" s="25" t="str">
        <f t="shared" si="108"/>
        <v>Reg2004Connective tissue - C49AllSexAllEth</v>
      </c>
      <c r="B6806" s="42" t="s">
        <v>2</v>
      </c>
      <c r="C6806" s="43">
        <v>2004</v>
      </c>
      <c r="D6806" s="42" t="s">
        <v>268</v>
      </c>
      <c r="E6806" s="42" t="s">
        <v>3</v>
      </c>
      <c r="F6806" s="42" t="s">
        <v>12</v>
      </c>
      <c r="G6806" s="43">
        <v>106</v>
      </c>
      <c r="H6806" s="193">
        <v>2.1</v>
      </c>
    </row>
    <row r="6807" spans="1:8" x14ac:dyDescent="0.25">
      <c r="A6807" s="25" t="str">
        <f t="shared" si="108"/>
        <v>Reg2004Connective tissue - C49AllSexMāori</v>
      </c>
      <c r="B6807" s="42" t="s">
        <v>2</v>
      </c>
      <c r="C6807" s="43">
        <v>2004</v>
      </c>
      <c r="D6807" s="42" t="s">
        <v>268</v>
      </c>
      <c r="E6807" s="42" t="s">
        <v>3</v>
      </c>
      <c r="F6807" s="42" t="s">
        <v>10</v>
      </c>
      <c r="G6807" s="43">
        <v>9</v>
      </c>
      <c r="H6807" s="193">
        <v>2.4</v>
      </c>
    </row>
    <row r="6808" spans="1:8" x14ac:dyDescent="0.25">
      <c r="A6808" s="25" t="str">
        <f t="shared" si="108"/>
        <v>Reg2004Connective tissue - C49AllSexNon-Māori</v>
      </c>
      <c r="B6808" s="42" t="s">
        <v>2</v>
      </c>
      <c r="C6808" s="43">
        <v>2004</v>
      </c>
      <c r="D6808" s="42" t="s">
        <v>268</v>
      </c>
      <c r="E6808" s="42" t="s">
        <v>3</v>
      </c>
      <c r="F6808" s="42" t="s">
        <v>11</v>
      </c>
      <c r="G6808" s="43">
        <v>97</v>
      </c>
      <c r="H6808" s="193">
        <v>2.1</v>
      </c>
    </row>
    <row r="6809" spans="1:8" x14ac:dyDescent="0.25">
      <c r="A6809" s="25" t="str">
        <f t="shared" si="108"/>
        <v>Reg2004Connective tissue - C49FemaleAllEth</v>
      </c>
      <c r="B6809" s="42" t="s">
        <v>2</v>
      </c>
      <c r="C6809" s="43">
        <v>2004</v>
      </c>
      <c r="D6809" s="42" t="s">
        <v>268</v>
      </c>
      <c r="E6809" s="42" t="s">
        <v>4</v>
      </c>
      <c r="F6809" s="42" t="s">
        <v>12</v>
      </c>
      <c r="G6809" s="43">
        <v>49</v>
      </c>
      <c r="H6809" s="193">
        <v>1.7</v>
      </c>
    </row>
    <row r="6810" spans="1:8" x14ac:dyDescent="0.25">
      <c r="A6810" s="25" t="str">
        <f t="shared" si="108"/>
        <v>Reg2004Connective tissue - C49FemaleMāori</v>
      </c>
      <c r="B6810" s="42" t="s">
        <v>2</v>
      </c>
      <c r="C6810" s="43">
        <v>2004</v>
      </c>
      <c r="D6810" s="42" t="s">
        <v>268</v>
      </c>
      <c r="E6810" s="42" t="s">
        <v>4</v>
      </c>
      <c r="F6810" s="42" t="s">
        <v>10</v>
      </c>
      <c r="G6810" s="43">
        <v>6</v>
      </c>
      <c r="H6810" s="193">
        <v>3.1</v>
      </c>
    </row>
    <row r="6811" spans="1:8" x14ac:dyDescent="0.25">
      <c r="A6811" s="25" t="str">
        <f t="shared" si="108"/>
        <v>Reg2004Connective tissue - C49FemaleNon-Māori</v>
      </c>
      <c r="B6811" s="42" t="s">
        <v>2</v>
      </c>
      <c r="C6811" s="43">
        <v>2004</v>
      </c>
      <c r="D6811" s="42" t="s">
        <v>268</v>
      </c>
      <c r="E6811" s="42" t="s">
        <v>4</v>
      </c>
      <c r="F6811" s="42" t="s">
        <v>11</v>
      </c>
      <c r="G6811" s="43">
        <v>43</v>
      </c>
      <c r="H6811" s="193">
        <v>1.6</v>
      </c>
    </row>
    <row r="6812" spans="1:8" x14ac:dyDescent="0.25">
      <c r="A6812" s="25" t="str">
        <f t="shared" si="108"/>
        <v>Reg2004Connective tissue - C49MaleAllEth</v>
      </c>
      <c r="B6812" s="42" t="s">
        <v>2</v>
      </c>
      <c r="C6812" s="43">
        <v>2004</v>
      </c>
      <c r="D6812" s="42" t="s">
        <v>268</v>
      </c>
      <c r="E6812" s="42" t="s">
        <v>5</v>
      </c>
      <c r="F6812" s="42" t="s">
        <v>12</v>
      </c>
      <c r="G6812" s="43">
        <v>57</v>
      </c>
      <c r="H6812" s="193">
        <v>2.5</v>
      </c>
    </row>
    <row r="6813" spans="1:8" x14ac:dyDescent="0.25">
      <c r="A6813" s="25" t="str">
        <f t="shared" si="108"/>
        <v>Reg2004Connective tissue - C49MaleMāori</v>
      </c>
      <c r="B6813" s="42" t="s">
        <v>2</v>
      </c>
      <c r="C6813" s="43">
        <v>2004</v>
      </c>
      <c r="D6813" s="42" t="s">
        <v>268</v>
      </c>
      <c r="E6813" s="42" t="s">
        <v>5</v>
      </c>
      <c r="F6813" s="42" t="s">
        <v>10</v>
      </c>
      <c r="G6813" s="43">
        <v>3</v>
      </c>
      <c r="H6813" s="193">
        <v>1.4</v>
      </c>
    </row>
    <row r="6814" spans="1:8" x14ac:dyDescent="0.25">
      <c r="A6814" s="25" t="str">
        <f t="shared" si="108"/>
        <v>Reg2004Connective tissue - C49MaleNon-Māori</v>
      </c>
      <c r="B6814" s="42" t="s">
        <v>2</v>
      </c>
      <c r="C6814" s="43">
        <v>2004</v>
      </c>
      <c r="D6814" s="42" t="s">
        <v>268</v>
      </c>
      <c r="E6814" s="42" t="s">
        <v>5</v>
      </c>
      <c r="F6814" s="42" t="s">
        <v>11</v>
      </c>
      <c r="G6814" s="43">
        <v>54</v>
      </c>
      <c r="H6814" s="193">
        <v>2.6</v>
      </c>
    </row>
    <row r="6815" spans="1:8" x14ac:dyDescent="0.25">
      <c r="A6815" s="25" t="str">
        <f t="shared" si="108"/>
        <v>Reg2004Breast - C50AllSexAllEth</v>
      </c>
      <c r="B6815" s="42" t="s">
        <v>2</v>
      </c>
      <c r="C6815" s="43">
        <v>2004</v>
      </c>
      <c r="D6815" s="42" t="s">
        <v>21</v>
      </c>
      <c r="E6815" s="42" t="s">
        <v>3</v>
      </c>
      <c r="F6815" s="42" t="s">
        <v>12</v>
      </c>
      <c r="G6815" s="43">
        <v>2368</v>
      </c>
      <c r="H6815" s="193">
        <v>46.2</v>
      </c>
    </row>
    <row r="6816" spans="1:8" x14ac:dyDescent="0.25">
      <c r="A6816" s="25" t="str">
        <f t="shared" si="108"/>
        <v>Reg2004Breast - C50AllSexMāori</v>
      </c>
      <c r="B6816" s="42" t="s">
        <v>2</v>
      </c>
      <c r="C6816" s="43">
        <v>2004</v>
      </c>
      <c r="D6816" s="42" t="s">
        <v>21</v>
      </c>
      <c r="E6816" s="42" t="s">
        <v>3</v>
      </c>
      <c r="F6816" s="42" t="s">
        <v>10</v>
      </c>
      <c r="G6816" s="43">
        <v>235</v>
      </c>
      <c r="H6816" s="193">
        <v>55.6</v>
      </c>
    </row>
    <row r="6817" spans="1:8" x14ac:dyDescent="0.25">
      <c r="A6817" s="25" t="str">
        <f t="shared" si="108"/>
        <v>Reg2004Breast - C50AllSexNon-Māori</v>
      </c>
      <c r="B6817" s="42" t="s">
        <v>2</v>
      </c>
      <c r="C6817" s="43">
        <v>2004</v>
      </c>
      <c r="D6817" s="42" t="s">
        <v>21</v>
      </c>
      <c r="E6817" s="42" t="s">
        <v>3</v>
      </c>
      <c r="F6817" s="42" t="s">
        <v>11</v>
      </c>
      <c r="G6817" s="43">
        <v>2133</v>
      </c>
      <c r="H6817" s="193">
        <v>45.2</v>
      </c>
    </row>
    <row r="6818" spans="1:8" x14ac:dyDescent="0.25">
      <c r="A6818" s="25" t="str">
        <f t="shared" si="108"/>
        <v>Reg2004Breast - C50FemaleAllEth</v>
      </c>
      <c r="B6818" s="42" t="s">
        <v>2</v>
      </c>
      <c r="C6818" s="43">
        <v>2004</v>
      </c>
      <c r="D6818" s="42" t="s">
        <v>21</v>
      </c>
      <c r="E6818" s="42" t="s">
        <v>4</v>
      </c>
      <c r="F6818" s="42" t="s">
        <v>12</v>
      </c>
      <c r="G6818" s="43">
        <v>2346</v>
      </c>
      <c r="H6818" s="193">
        <v>88</v>
      </c>
    </row>
    <row r="6819" spans="1:8" x14ac:dyDescent="0.25">
      <c r="A6819" s="25" t="str">
        <f t="shared" si="108"/>
        <v>Reg2004Breast - C50FemaleMāori</v>
      </c>
      <c r="B6819" s="42" t="s">
        <v>2</v>
      </c>
      <c r="C6819" s="43">
        <v>2004</v>
      </c>
      <c r="D6819" s="42" t="s">
        <v>21</v>
      </c>
      <c r="E6819" s="42" t="s">
        <v>4</v>
      </c>
      <c r="F6819" s="42" t="s">
        <v>10</v>
      </c>
      <c r="G6819" s="43">
        <v>235</v>
      </c>
      <c r="H6819" s="193">
        <v>105.4</v>
      </c>
    </row>
    <row r="6820" spans="1:8" x14ac:dyDescent="0.25">
      <c r="A6820" s="25" t="str">
        <f t="shared" si="108"/>
        <v>Reg2004Breast - C50FemaleNon-Māori</v>
      </c>
      <c r="B6820" s="42" t="s">
        <v>2</v>
      </c>
      <c r="C6820" s="43">
        <v>2004</v>
      </c>
      <c r="D6820" s="42" t="s">
        <v>21</v>
      </c>
      <c r="E6820" s="42" t="s">
        <v>4</v>
      </c>
      <c r="F6820" s="42" t="s">
        <v>11</v>
      </c>
      <c r="G6820" s="43">
        <v>2111</v>
      </c>
      <c r="H6820" s="193">
        <v>86.2</v>
      </c>
    </row>
    <row r="6821" spans="1:8" x14ac:dyDescent="0.25">
      <c r="A6821" s="25" t="str">
        <f t="shared" si="108"/>
        <v>Reg2004Breast - C50MaleAllEth</v>
      </c>
      <c r="B6821" s="42" t="s">
        <v>2</v>
      </c>
      <c r="C6821" s="43">
        <v>2004</v>
      </c>
      <c r="D6821" s="42" t="s">
        <v>21</v>
      </c>
      <c r="E6821" s="42" t="s">
        <v>5</v>
      </c>
      <c r="F6821" s="42" t="s">
        <v>12</v>
      </c>
      <c r="G6821" s="43">
        <v>22</v>
      </c>
      <c r="H6821" s="193">
        <v>0.9</v>
      </c>
    </row>
    <row r="6822" spans="1:8" x14ac:dyDescent="0.25">
      <c r="A6822" s="25" t="str">
        <f t="shared" si="108"/>
        <v>Reg2004Breast - C50MaleMāori</v>
      </c>
      <c r="B6822" s="42" t="s">
        <v>2</v>
      </c>
      <c r="C6822" s="43">
        <v>2004</v>
      </c>
      <c r="D6822" s="42" t="s">
        <v>21</v>
      </c>
      <c r="E6822" s="42" t="s">
        <v>5</v>
      </c>
      <c r="F6822" s="42" t="s">
        <v>10</v>
      </c>
      <c r="G6822" s="43">
        <v>0</v>
      </c>
      <c r="H6822" s="193">
        <v>0</v>
      </c>
    </row>
    <row r="6823" spans="1:8" x14ac:dyDescent="0.25">
      <c r="A6823" s="25" t="str">
        <f t="shared" ref="A6823:A6886" si="109">B6823&amp;C6823&amp;D6823&amp;E6823&amp;F6823</f>
        <v>Reg2004Breast - C50MaleNon-Māori</v>
      </c>
      <c r="B6823" s="42" t="s">
        <v>2</v>
      </c>
      <c r="C6823" s="43">
        <v>2004</v>
      </c>
      <c r="D6823" s="42" t="s">
        <v>21</v>
      </c>
      <c r="E6823" s="42" t="s">
        <v>5</v>
      </c>
      <c r="F6823" s="42" t="s">
        <v>11</v>
      </c>
      <c r="G6823" s="43">
        <v>22</v>
      </c>
      <c r="H6823" s="193">
        <v>0.9</v>
      </c>
    </row>
    <row r="6824" spans="1:8" x14ac:dyDescent="0.25">
      <c r="A6824" s="25" t="str">
        <f t="shared" si="109"/>
        <v>Reg2004Chapter - Breast - C50AllSexAllEth</v>
      </c>
      <c r="B6824" s="42" t="s">
        <v>2</v>
      </c>
      <c r="C6824" s="43">
        <v>2004</v>
      </c>
      <c r="D6824" s="42" t="s">
        <v>343</v>
      </c>
      <c r="E6824" s="42" t="s">
        <v>3</v>
      </c>
      <c r="F6824" s="42" t="s">
        <v>12</v>
      </c>
      <c r="G6824" s="43">
        <v>2368</v>
      </c>
      <c r="H6824" s="193">
        <v>46.2</v>
      </c>
    </row>
    <row r="6825" spans="1:8" x14ac:dyDescent="0.25">
      <c r="A6825" s="25" t="str">
        <f t="shared" si="109"/>
        <v>Reg2004Chapter - Breast - C50AllSexMāori</v>
      </c>
      <c r="B6825" s="42" t="s">
        <v>2</v>
      </c>
      <c r="C6825" s="43">
        <v>2004</v>
      </c>
      <c r="D6825" s="42" t="s">
        <v>343</v>
      </c>
      <c r="E6825" s="42" t="s">
        <v>3</v>
      </c>
      <c r="F6825" s="42" t="s">
        <v>10</v>
      </c>
      <c r="G6825" s="43">
        <v>235</v>
      </c>
      <c r="H6825" s="193">
        <v>55.6</v>
      </c>
    </row>
    <row r="6826" spans="1:8" x14ac:dyDescent="0.25">
      <c r="A6826" s="25" t="str">
        <f t="shared" si="109"/>
        <v>Reg2004Chapter - Breast - C50AllSexNon-Māori</v>
      </c>
      <c r="B6826" s="42" t="s">
        <v>2</v>
      </c>
      <c r="C6826" s="43">
        <v>2004</v>
      </c>
      <c r="D6826" s="42" t="s">
        <v>343</v>
      </c>
      <c r="E6826" s="42" t="s">
        <v>3</v>
      </c>
      <c r="F6826" s="42" t="s">
        <v>11</v>
      </c>
      <c r="G6826" s="43">
        <v>2133</v>
      </c>
      <c r="H6826" s="193">
        <v>45.2</v>
      </c>
    </row>
    <row r="6827" spans="1:8" x14ac:dyDescent="0.25">
      <c r="A6827" s="25" t="str">
        <f t="shared" si="109"/>
        <v>Reg2004Chapter - Breast - C50FemaleAllEth</v>
      </c>
      <c r="B6827" s="42" t="s">
        <v>2</v>
      </c>
      <c r="C6827" s="43">
        <v>2004</v>
      </c>
      <c r="D6827" s="42" t="s">
        <v>343</v>
      </c>
      <c r="E6827" s="42" t="s">
        <v>4</v>
      </c>
      <c r="F6827" s="42" t="s">
        <v>12</v>
      </c>
      <c r="G6827" s="43">
        <v>2346</v>
      </c>
      <c r="H6827" s="193">
        <v>88</v>
      </c>
    </row>
    <row r="6828" spans="1:8" x14ac:dyDescent="0.25">
      <c r="A6828" s="25" t="str">
        <f t="shared" si="109"/>
        <v>Reg2004Chapter - Breast - C50FemaleMāori</v>
      </c>
      <c r="B6828" s="42" t="s">
        <v>2</v>
      </c>
      <c r="C6828" s="43">
        <v>2004</v>
      </c>
      <c r="D6828" s="42" t="s">
        <v>343</v>
      </c>
      <c r="E6828" s="42" t="s">
        <v>4</v>
      </c>
      <c r="F6828" s="42" t="s">
        <v>10</v>
      </c>
      <c r="G6828" s="43">
        <v>235</v>
      </c>
      <c r="H6828" s="193">
        <v>105.4</v>
      </c>
    </row>
    <row r="6829" spans="1:8" x14ac:dyDescent="0.25">
      <c r="A6829" s="25" t="str">
        <f t="shared" si="109"/>
        <v>Reg2004Chapter - Breast - C50FemaleNon-Māori</v>
      </c>
      <c r="B6829" s="42" t="s">
        <v>2</v>
      </c>
      <c r="C6829" s="43">
        <v>2004</v>
      </c>
      <c r="D6829" s="42" t="s">
        <v>343</v>
      </c>
      <c r="E6829" s="42" t="s">
        <v>4</v>
      </c>
      <c r="F6829" s="42" t="s">
        <v>11</v>
      </c>
      <c r="G6829" s="43">
        <v>2111</v>
      </c>
      <c r="H6829" s="193">
        <v>86.2</v>
      </c>
    </row>
    <row r="6830" spans="1:8" x14ac:dyDescent="0.25">
      <c r="A6830" s="25" t="str">
        <f t="shared" si="109"/>
        <v>Reg2004Chapter - Breast - C50MaleAllEth</v>
      </c>
      <c r="B6830" s="42" t="s">
        <v>2</v>
      </c>
      <c r="C6830" s="43">
        <v>2004</v>
      </c>
      <c r="D6830" s="42" t="s">
        <v>343</v>
      </c>
      <c r="E6830" s="42" t="s">
        <v>5</v>
      </c>
      <c r="F6830" s="42" t="s">
        <v>12</v>
      </c>
      <c r="G6830" s="43">
        <v>22</v>
      </c>
      <c r="H6830" s="193">
        <v>0.9</v>
      </c>
    </row>
    <row r="6831" spans="1:8" x14ac:dyDescent="0.25">
      <c r="A6831" s="25" t="str">
        <f t="shared" si="109"/>
        <v>Reg2004Chapter - Breast - C50MaleMāori</v>
      </c>
      <c r="B6831" s="42" t="s">
        <v>2</v>
      </c>
      <c r="C6831" s="43">
        <v>2004</v>
      </c>
      <c r="D6831" s="42" t="s">
        <v>343</v>
      </c>
      <c r="E6831" s="42" t="s">
        <v>5</v>
      </c>
      <c r="F6831" s="42" t="s">
        <v>10</v>
      </c>
      <c r="G6831" s="43">
        <v>0</v>
      </c>
      <c r="H6831" s="193">
        <v>0</v>
      </c>
    </row>
    <row r="6832" spans="1:8" x14ac:dyDescent="0.25">
      <c r="A6832" s="25" t="str">
        <f t="shared" si="109"/>
        <v>Reg2004Chapter - Breast - C50MaleNon-Māori</v>
      </c>
      <c r="B6832" s="42" t="s">
        <v>2</v>
      </c>
      <c r="C6832" s="43">
        <v>2004</v>
      </c>
      <c r="D6832" s="42" t="s">
        <v>343</v>
      </c>
      <c r="E6832" s="42" t="s">
        <v>5</v>
      </c>
      <c r="F6832" s="42" t="s">
        <v>11</v>
      </c>
      <c r="G6832" s="43">
        <v>22</v>
      </c>
      <c r="H6832" s="193">
        <v>0.9</v>
      </c>
    </row>
    <row r="6833" spans="1:8" x14ac:dyDescent="0.25">
      <c r="A6833" s="25" t="str">
        <f t="shared" si="109"/>
        <v>Reg2004Female genital organs - C51-C58FemaleAllEth</v>
      </c>
      <c r="B6833" s="42" t="s">
        <v>2</v>
      </c>
      <c r="C6833" s="43">
        <v>2004</v>
      </c>
      <c r="D6833" s="42" t="s">
        <v>269</v>
      </c>
      <c r="E6833" s="42" t="s">
        <v>4</v>
      </c>
      <c r="F6833" s="42" t="s">
        <v>12</v>
      </c>
      <c r="G6833" s="43">
        <v>873</v>
      </c>
      <c r="H6833" s="193">
        <v>32.5</v>
      </c>
    </row>
    <row r="6834" spans="1:8" x14ac:dyDescent="0.25">
      <c r="A6834" s="25" t="str">
        <f t="shared" si="109"/>
        <v>Reg2004Female genital organs - C51-C58FemaleMāori</v>
      </c>
      <c r="B6834" s="42" t="s">
        <v>2</v>
      </c>
      <c r="C6834" s="43">
        <v>2004</v>
      </c>
      <c r="D6834" s="42" t="s">
        <v>269</v>
      </c>
      <c r="E6834" s="42" t="s">
        <v>4</v>
      </c>
      <c r="F6834" s="42" t="s">
        <v>10</v>
      </c>
      <c r="G6834" s="43">
        <v>101</v>
      </c>
      <c r="H6834" s="193">
        <v>47.5</v>
      </c>
    </row>
    <row r="6835" spans="1:8" x14ac:dyDescent="0.25">
      <c r="A6835" s="25" t="str">
        <f t="shared" si="109"/>
        <v>Reg2004Female genital organs - C51-C58FemaleNon-Māori</v>
      </c>
      <c r="B6835" s="42" t="s">
        <v>2</v>
      </c>
      <c r="C6835" s="43">
        <v>2004</v>
      </c>
      <c r="D6835" s="42" t="s">
        <v>269</v>
      </c>
      <c r="E6835" s="42" t="s">
        <v>4</v>
      </c>
      <c r="F6835" s="42" t="s">
        <v>11</v>
      </c>
      <c r="G6835" s="43">
        <v>772</v>
      </c>
      <c r="H6835" s="193">
        <v>31.1</v>
      </c>
    </row>
    <row r="6836" spans="1:8" x14ac:dyDescent="0.25">
      <c r="A6836" s="25" t="str">
        <f t="shared" si="109"/>
        <v>Reg2004Vulva - C51FemaleAllEth</v>
      </c>
      <c r="B6836" s="42" t="s">
        <v>2</v>
      </c>
      <c r="C6836" s="43">
        <v>2004</v>
      </c>
      <c r="D6836" s="42" t="s">
        <v>46</v>
      </c>
      <c r="E6836" s="42" t="s">
        <v>4</v>
      </c>
      <c r="F6836" s="42" t="s">
        <v>12</v>
      </c>
      <c r="G6836" s="43">
        <v>52</v>
      </c>
      <c r="H6836" s="193">
        <v>1.6</v>
      </c>
    </row>
    <row r="6837" spans="1:8" x14ac:dyDescent="0.25">
      <c r="A6837" s="25" t="str">
        <f t="shared" si="109"/>
        <v>Reg2004Vulva - C51FemaleMāori</v>
      </c>
      <c r="B6837" s="42" t="s">
        <v>2</v>
      </c>
      <c r="C6837" s="43">
        <v>2004</v>
      </c>
      <c r="D6837" s="42" t="s">
        <v>46</v>
      </c>
      <c r="E6837" s="42" t="s">
        <v>4</v>
      </c>
      <c r="F6837" s="42" t="s">
        <v>10</v>
      </c>
      <c r="G6837" s="43">
        <v>3</v>
      </c>
      <c r="H6837" s="193">
        <v>1.1000000000000001</v>
      </c>
    </row>
    <row r="6838" spans="1:8" x14ac:dyDescent="0.25">
      <c r="A6838" s="25" t="str">
        <f t="shared" si="109"/>
        <v>Reg2004Vulva - C51FemaleNon-Māori</v>
      </c>
      <c r="B6838" s="42" t="s">
        <v>2</v>
      </c>
      <c r="C6838" s="43">
        <v>2004</v>
      </c>
      <c r="D6838" s="42" t="s">
        <v>46</v>
      </c>
      <c r="E6838" s="42" t="s">
        <v>4</v>
      </c>
      <c r="F6838" s="42" t="s">
        <v>11</v>
      </c>
      <c r="G6838" s="43">
        <v>49</v>
      </c>
      <c r="H6838" s="193">
        <v>1.6</v>
      </c>
    </row>
    <row r="6839" spans="1:8" x14ac:dyDescent="0.25">
      <c r="A6839" s="25" t="str">
        <f t="shared" si="109"/>
        <v>Reg2004Vagina - C52FemaleAllEth</v>
      </c>
      <c r="B6839" s="42" t="s">
        <v>2</v>
      </c>
      <c r="C6839" s="43">
        <v>2004</v>
      </c>
      <c r="D6839" s="42" t="s">
        <v>45</v>
      </c>
      <c r="E6839" s="42" t="s">
        <v>4</v>
      </c>
      <c r="F6839" s="42" t="s">
        <v>12</v>
      </c>
      <c r="G6839" s="43">
        <v>10</v>
      </c>
      <c r="H6839" s="193">
        <v>0.3</v>
      </c>
    </row>
    <row r="6840" spans="1:8" x14ac:dyDescent="0.25">
      <c r="A6840" s="25" t="str">
        <f t="shared" si="109"/>
        <v>Reg2004Vagina - C52FemaleMāori</v>
      </c>
      <c r="B6840" s="42" t="s">
        <v>2</v>
      </c>
      <c r="C6840" s="43">
        <v>2004</v>
      </c>
      <c r="D6840" s="42" t="s">
        <v>45</v>
      </c>
      <c r="E6840" s="42" t="s">
        <v>4</v>
      </c>
      <c r="F6840" s="42" t="s">
        <v>10</v>
      </c>
      <c r="G6840" s="43">
        <v>0</v>
      </c>
      <c r="H6840" s="193">
        <v>0</v>
      </c>
    </row>
    <row r="6841" spans="1:8" x14ac:dyDescent="0.25">
      <c r="A6841" s="25" t="str">
        <f t="shared" si="109"/>
        <v>Reg2004Vagina - C52FemaleNon-Māori</v>
      </c>
      <c r="B6841" s="42" t="s">
        <v>2</v>
      </c>
      <c r="C6841" s="43">
        <v>2004</v>
      </c>
      <c r="D6841" s="42" t="s">
        <v>45</v>
      </c>
      <c r="E6841" s="42" t="s">
        <v>4</v>
      </c>
      <c r="F6841" s="42" t="s">
        <v>11</v>
      </c>
      <c r="G6841" s="43">
        <v>10</v>
      </c>
      <c r="H6841" s="193">
        <v>0.4</v>
      </c>
    </row>
    <row r="6842" spans="1:8" x14ac:dyDescent="0.25">
      <c r="A6842" s="25" t="str">
        <f t="shared" si="109"/>
        <v>Reg2004Cervix - C53FemaleAllEth</v>
      </c>
      <c r="B6842" s="42" t="s">
        <v>2</v>
      </c>
      <c r="C6842" s="43">
        <v>2004</v>
      </c>
      <c r="D6842" s="42" t="s">
        <v>22</v>
      </c>
      <c r="E6842" s="42" t="s">
        <v>4</v>
      </c>
      <c r="F6842" s="42" t="s">
        <v>12</v>
      </c>
      <c r="G6842" s="43">
        <v>157</v>
      </c>
      <c r="H6842" s="193">
        <v>6.5</v>
      </c>
    </row>
    <row r="6843" spans="1:8" x14ac:dyDescent="0.25">
      <c r="A6843" s="25" t="str">
        <f t="shared" si="109"/>
        <v>Reg2004Cervix - C53FemaleMāori</v>
      </c>
      <c r="B6843" s="42" t="s">
        <v>2</v>
      </c>
      <c r="C6843" s="43">
        <v>2004</v>
      </c>
      <c r="D6843" s="42" t="s">
        <v>22</v>
      </c>
      <c r="E6843" s="42" t="s">
        <v>4</v>
      </c>
      <c r="F6843" s="42" t="s">
        <v>10</v>
      </c>
      <c r="G6843" s="43">
        <v>33</v>
      </c>
      <c r="H6843" s="193">
        <v>14.2</v>
      </c>
    </row>
    <row r="6844" spans="1:8" x14ac:dyDescent="0.25">
      <c r="A6844" s="25" t="str">
        <f t="shared" si="109"/>
        <v>Reg2004Cervix - C53FemaleNon-Māori</v>
      </c>
      <c r="B6844" s="42" t="s">
        <v>2</v>
      </c>
      <c r="C6844" s="43">
        <v>2004</v>
      </c>
      <c r="D6844" s="42" t="s">
        <v>22</v>
      </c>
      <c r="E6844" s="42" t="s">
        <v>4</v>
      </c>
      <c r="F6844" s="42" t="s">
        <v>11</v>
      </c>
      <c r="G6844" s="43">
        <v>124</v>
      </c>
      <c r="H6844" s="193">
        <v>5.8</v>
      </c>
    </row>
    <row r="6845" spans="1:8" x14ac:dyDescent="0.25">
      <c r="A6845" s="25" t="str">
        <f t="shared" si="109"/>
        <v>Reg2004Uterus - C54-C55FemaleAllEth</v>
      </c>
      <c r="B6845" s="42" t="s">
        <v>2</v>
      </c>
      <c r="C6845" s="43">
        <v>2004</v>
      </c>
      <c r="D6845" s="42" t="s">
        <v>44</v>
      </c>
      <c r="E6845" s="42" t="s">
        <v>4</v>
      </c>
      <c r="F6845" s="42" t="s">
        <v>12</v>
      </c>
      <c r="G6845" s="43">
        <v>343</v>
      </c>
      <c r="H6845" s="193">
        <v>12.7</v>
      </c>
    </row>
    <row r="6846" spans="1:8" x14ac:dyDescent="0.25">
      <c r="A6846" s="25" t="str">
        <f t="shared" si="109"/>
        <v>Reg2004Uterus - C54-C55FemaleMāori</v>
      </c>
      <c r="B6846" s="42" t="s">
        <v>2</v>
      </c>
      <c r="C6846" s="43">
        <v>2004</v>
      </c>
      <c r="D6846" s="42" t="s">
        <v>44</v>
      </c>
      <c r="E6846" s="42" t="s">
        <v>4</v>
      </c>
      <c r="F6846" s="42" t="s">
        <v>10</v>
      </c>
      <c r="G6846" s="43">
        <v>35</v>
      </c>
      <c r="H6846" s="193">
        <v>17.399999999999999</v>
      </c>
    </row>
    <row r="6847" spans="1:8" x14ac:dyDescent="0.25">
      <c r="A6847" s="25" t="str">
        <f t="shared" si="109"/>
        <v>Reg2004Uterus - C54-C55FemaleNon-Māori</v>
      </c>
      <c r="B6847" s="42" t="s">
        <v>2</v>
      </c>
      <c r="C6847" s="43">
        <v>2004</v>
      </c>
      <c r="D6847" s="42" t="s">
        <v>44</v>
      </c>
      <c r="E6847" s="42" t="s">
        <v>4</v>
      </c>
      <c r="F6847" s="42" t="s">
        <v>11</v>
      </c>
      <c r="G6847" s="43">
        <v>308</v>
      </c>
      <c r="H6847" s="193">
        <v>12.3</v>
      </c>
    </row>
    <row r="6848" spans="1:8" x14ac:dyDescent="0.25">
      <c r="A6848" s="25" t="str">
        <f t="shared" si="109"/>
        <v>Reg2004Ovary - C56FemaleAllEth</v>
      </c>
      <c r="B6848" s="42" t="s">
        <v>2</v>
      </c>
      <c r="C6848" s="43">
        <v>2004</v>
      </c>
      <c r="D6848" s="42" t="s">
        <v>35</v>
      </c>
      <c r="E6848" s="42" t="s">
        <v>4</v>
      </c>
      <c r="F6848" s="42" t="s">
        <v>12</v>
      </c>
      <c r="G6848" s="43">
        <v>285</v>
      </c>
      <c r="H6848" s="193">
        <v>10.1</v>
      </c>
    </row>
    <row r="6849" spans="1:8" x14ac:dyDescent="0.25">
      <c r="A6849" s="25" t="str">
        <f t="shared" si="109"/>
        <v>Reg2004Ovary - C56FemaleMāori</v>
      </c>
      <c r="B6849" s="42" t="s">
        <v>2</v>
      </c>
      <c r="C6849" s="43">
        <v>2004</v>
      </c>
      <c r="D6849" s="42" t="s">
        <v>35</v>
      </c>
      <c r="E6849" s="42" t="s">
        <v>4</v>
      </c>
      <c r="F6849" s="42" t="s">
        <v>10</v>
      </c>
      <c r="G6849" s="43">
        <v>27</v>
      </c>
      <c r="H6849" s="193">
        <v>13.6</v>
      </c>
    </row>
    <row r="6850" spans="1:8" x14ac:dyDescent="0.25">
      <c r="A6850" s="25" t="str">
        <f t="shared" si="109"/>
        <v>Reg2004Ovary - C56FemaleNon-Māori</v>
      </c>
      <c r="B6850" s="42" t="s">
        <v>2</v>
      </c>
      <c r="C6850" s="43">
        <v>2004</v>
      </c>
      <c r="D6850" s="42" t="s">
        <v>35</v>
      </c>
      <c r="E6850" s="42" t="s">
        <v>4</v>
      </c>
      <c r="F6850" s="42" t="s">
        <v>11</v>
      </c>
      <c r="G6850" s="43">
        <v>258</v>
      </c>
      <c r="H6850" s="193">
        <v>9.8000000000000007</v>
      </c>
    </row>
    <row r="6851" spans="1:8" x14ac:dyDescent="0.25">
      <c r="A6851" s="25" t="str">
        <f t="shared" si="109"/>
        <v>Reg2004Other female genital organs - C57FemaleAllEth</v>
      </c>
      <c r="B6851" s="42" t="s">
        <v>2</v>
      </c>
      <c r="C6851" s="43">
        <v>2004</v>
      </c>
      <c r="D6851" s="42" t="s">
        <v>270</v>
      </c>
      <c r="E6851" s="42" t="s">
        <v>4</v>
      </c>
      <c r="F6851" s="42" t="s">
        <v>12</v>
      </c>
      <c r="G6851" s="43">
        <v>18</v>
      </c>
      <c r="H6851" s="193">
        <v>0.7</v>
      </c>
    </row>
    <row r="6852" spans="1:8" x14ac:dyDescent="0.25">
      <c r="A6852" s="25" t="str">
        <f t="shared" si="109"/>
        <v>Reg2004Other female genital organs - C57FemaleMāori</v>
      </c>
      <c r="B6852" s="42" t="s">
        <v>2</v>
      </c>
      <c r="C6852" s="43">
        <v>2004</v>
      </c>
      <c r="D6852" s="42" t="s">
        <v>270</v>
      </c>
      <c r="E6852" s="42" t="s">
        <v>4</v>
      </c>
      <c r="F6852" s="42" t="s">
        <v>10</v>
      </c>
      <c r="G6852" s="43">
        <v>1</v>
      </c>
      <c r="H6852" s="193">
        <v>0.4</v>
      </c>
    </row>
    <row r="6853" spans="1:8" x14ac:dyDescent="0.25">
      <c r="A6853" s="25" t="str">
        <f t="shared" si="109"/>
        <v>Reg2004Other female genital organs - C57FemaleNon-Māori</v>
      </c>
      <c r="B6853" s="42" t="s">
        <v>2</v>
      </c>
      <c r="C6853" s="43">
        <v>2004</v>
      </c>
      <c r="D6853" s="42" t="s">
        <v>270</v>
      </c>
      <c r="E6853" s="42" t="s">
        <v>4</v>
      </c>
      <c r="F6853" s="42" t="s">
        <v>11</v>
      </c>
      <c r="G6853" s="43">
        <v>17</v>
      </c>
      <c r="H6853" s="193">
        <v>0.8</v>
      </c>
    </row>
    <row r="6854" spans="1:8" x14ac:dyDescent="0.25">
      <c r="A6854" s="25" t="str">
        <f t="shared" si="109"/>
        <v>Reg2004Placenta - C58FemaleAllEth</v>
      </c>
      <c r="B6854" s="42" t="s">
        <v>2</v>
      </c>
      <c r="C6854" s="43">
        <v>2004</v>
      </c>
      <c r="D6854" s="42" t="s">
        <v>48</v>
      </c>
      <c r="E6854" s="42" t="s">
        <v>4</v>
      </c>
      <c r="F6854" s="42" t="s">
        <v>12</v>
      </c>
      <c r="G6854" s="43">
        <v>8</v>
      </c>
      <c r="H6854" s="193">
        <v>0.4</v>
      </c>
    </row>
    <row r="6855" spans="1:8" x14ac:dyDescent="0.25">
      <c r="A6855" s="25" t="str">
        <f t="shared" si="109"/>
        <v>Reg2004Placenta - C58FemaleMāori</v>
      </c>
      <c r="B6855" s="42" t="s">
        <v>2</v>
      </c>
      <c r="C6855" s="43">
        <v>2004</v>
      </c>
      <c r="D6855" s="42" t="s">
        <v>48</v>
      </c>
      <c r="E6855" s="42" t="s">
        <v>4</v>
      </c>
      <c r="F6855" s="42" t="s">
        <v>10</v>
      </c>
      <c r="G6855" s="43">
        <v>2</v>
      </c>
      <c r="H6855" s="193">
        <v>0.7</v>
      </c>
    </row>
    <row r="6856" spans="1:8" x14ac:dyDescent="0.25">
      <c r="A6856" s="25" t="str">
        <f t="shared" si="109"/>
        <v>Reg2004Placenta - C58FemaleNon-Māori</v>
      </c>
      <c r="B6856" s="42" t="s">
        <v>2</v>
      </c>
      <c r="C6856" s="43">
        <v>2004</v>
      </c>
      <c r="D6856" s="42" t="s">
        <v>48</v>
      </c>
      <c r="E6856" s="42" t="s">
        <v>4</v>
      </c>
      <c r="F6856" s="42" t="s">
        <v>11</v>
      </c>
      <c r="G6856" s="43">
        <v>6</v>
      </c>
      <c r="H6856" s="193">
        <v>0.3</v>
      </c>
    </row>
    <row r="6857" spans="1:8" x14ac:dyDescent="0.25">
      <c r="A6857" s="25" t="str">
        <f t="shared" si="109"/>
        <v>Reg2004Male genital organs - C60-C63MaleAllEth</v>
      </c>
      <c r="B6857" s="42" t="s">
        <v>2</v>
      </c>
      <c r="C6857" s="43">
        <v>2004</v>
      </c>
      <c r="D6857" s="42" t="s">
        <v>271</v>
      </c>
      <c r="E6857" s="42" t="s">
        <v>5</v>
      </c>
      <c r="F6857" s="42" t="s">
        <v>12</v>
      </c>
      <c r="G6857" s="43">
        <v>2870</v>
      </c>
      <c r="H6857" s="193">
        <v>114.5</v>
      </c>
    </row>
    <row r="6858" spans="1:8" x14ac:dyDescent="0.25">
      <c r="A6858" s="25" t="str">
        <f t="shared" si="109"/>
        <v>Reg2004Male genital organs - C60-C63MaleMāori</v>
      </c>
      <c r="B6858" s="42" t="s">
        <v>2</v>
      </c>
      <c r="C6858" s="43">
        <v>2004</v>
      </c>
      <c r="D6858" s="42" t="s">
        <v>271</v>
      </c>
      <c r="E6858" s="42" t="s">
        <v>5</v>
      </c>
      <c r="F6858" s="42" t="s">
        <v>10</v>
      </c>
      <c r="G6858" s="43">
        <v>167</v>
      </c>
      <c r="H6858" s="193">
        <v>110.9</v>
      </c>
    </row>
    <row r="6859" spans="1:8" x14ac:dyDescent="0.25">
      <c r="A6859" s="25" t="str">
        <f t="shared" si="109"/>
        <v>Reg2004Male genital organs - C60-C63MaleNon-Māori</v>
      </c>
      <c r="B6859" s="42" t="s">
        <v>2</v>
      </c>
      <c r="C6859" s="43">
        <v>2004</v>
      </c>
      <c r="D6859" s="42" t="s">
        <v>271</v>
      </c>
      <c r="E6859" s="42" t="s">
        <v>5</v>
      </c>
      <c r="F6859" s="42" t="s">
        <v>11</v>
      </c>
      <c r="G6859" s="43">
        <v>2703</v>
      </c>
      <c r="H6859" s="193">
        <v>115</v>
      </c>
    </row>
    <row r="6860" spans="1:8" x14ac:dyDescent="0.25">
      <c r="A6860" s="25" t="str">
        <f t="shared" si="109"/>
        <v>Reg2004Penis - C60MaleAllEth</v>
      </c>
      <c r="B6860" s="42" t="s">
        <v>2</v>
      </c>
      <c r="C6860" s="43">
        <v>2004</v>
      </c>
      <c r="D6860" s="42" t="s">
        <v>37</v>
      </c>
      <c r="E6860" s="42" t="s">
        <v>5</v>
      </c>
      <c r="F6860" s="42" t="s">
        <v>12</v>
      </c>
      <c r="G6860" s="43">
        <v>10</v>
      </c>
      <c r="H6860" s="193">
        <v>0.4</v>
      </c>
    </row>
    <row r="6861" spans="1:8" x14ac:dyDescent="0.25">
      <c r="A6861" s="25" t="str">
        <f t="shared" si="109"/>
        <v>Reg2004Penis - C60MaleMāori</v>
      </c>
      <c r="B6861" s="42" t="s">
        <v>2</v>
      </c>
      <c r="C6861" s="43">
        <v>2004</v>
      </c>
      <c r="D6861" s="42" t="s">
        <v>37</v>
      </c>
      <c r="E6861" s="42" t="s">
        <v>5</v>
      </c>
      <c r="F6861" s="42" t="s">
        <v>10</v>
      </c>
      <c r="G6861" s="43">
        <v>0</v>
      </c>
      <c r="H6861" s="193">
        <v>0</v>
      </c>
    </row>
    <row r="6862" spans="1:8" x14ac:dyDescent="0.25">
      <c r="A6862" s="25" t="str">
        <f t="shared" si="109"/>
        <v>Reg2004Penis - C60MaleNon-Māori</v>
      </c>
      <c r="B6862" s="42" t="s">
        <v>2</v>
      </c>
      <c r="C6862" s="43">
        <v>2004</v>
      </c>
      <c r="D6862" s="42" t="s">
        <v>37</v>
      </c>
      <c r="E6862" s="42" t="s">
        <v>5</v>
      </c>
      <c r="F6862" s="42" t="s">
        <v>11</v>
      </c>
      <c r="G6862" s="43">
        <v>10</v>
      </c>
      <c r="H6862" s="193">
        <v>0.4</v>
      </c>
    </row>
    <row r="6863" spans="1:8" x14ac:dyDescent="0.25">
      <c r="A6863" s="25" t="str">
        <f t="shared" si="109"/>
        <v>Reg2004Prostate - C61MaleAllEth</v>
      </c>
      <c r="B6863" s="42" t="s">
        <v>2</v>
      </c>
      <c r="C6863" s="43">
        <v>2004</v>
      </c>
      <c r="D6863" s="42" t="s">
        <v>38</v>
      </c>
      <c r="E6863" s="42" t="s">
        <v>5</v>
      </c>
      <c r="F6863" s="42" t="s">
        <v>12</v>
      </c>
      <c r="G6863" s="43">
        <v>2720</v>
      </c>
      <c r="H6863" s="193">
        <v>107</v>
      </c>
    </row>
    <row r="6864" spans="1:8" x14ac:dyDescent="0.25">
      <c r="A6864" s="25" t="str">
        <f t="shared" si="109"/>
        <v>Reg2004Prostate - C61MaleMāori</v>
      </c>
      <c r="B6864" s="42" t="s">
        <v>2</v>
      </c>
      <c r="C6864" s="43">
        <v>2004</v>
      </c>
      <c r="D6864" s="42" t="s">
        <v>38</v>
      </c>
      <c r="E6864" s="42" t="s">
        <v>5</v>
      </c>
      <c r="F6864" s="42" t="s">
        <v>10</v>
      </c>
      <c r="G6864" s="43">
        <v>142</v>
      </c>
      <c r="H6864" s="193">
        <v>102</v>
      </c>
    </row>
    <row r="6865" spans="1:8" x14ac:dyDescent="0.25">
      <c r="A6865" s="25" t="str">
        <f t="shared" si="109"/>
        <v>Reg2004Prostate - C61MaleNon-Māori</v>
      </c>
      <c r="B6865" s="42" t="s">
        <v>2</v>
      </c>
      <c r="C6865" s="43">
        <v>2004</v>
      </c>
      <c r="D6865" s="42" t="s">
        <v>38</v>
      </c>
      <c r="E6865" s="42" t="s">
        <v>5</v>
      </c>
      <c r="F6865" s="42" t="s">
        <v>11</v>
      </c>
      <c r="G6865" s="43">
        <v>2578</v>
      </c>
      <c r="H6865" s="193">
        <v>107.9</v>
      </c>
    </row>
    <row r="6866" spans="1:8" x14ac:dyDescent="0.25">
      <c r="A6866" s="25" t="str">
        <f t="shared" si="109"/>
        <v>Reg2004Urinary tract - C64-C68AllSexAllEth</v>
      </c>
      <c r="B6866" s="42" t="s">
        <v>2</v>
      </c>
      <c r="C6866" s="43">
        <v>2004</v>
      </c>
      <c r="D6866" s="42" t="s">
        <v>273</v>
      </c>
      <c r="E6866" s="42" t="s">
        <v>3</v>
      </c>
      <c r="F6866" s="42" t="s">
        <v>12</v>
      </c>
      <c r="G6866" s="43">
        <v>1088</v>
      </c>
      <c r="H6866" s="193">
        <v>19.5</v>
      </c>
    </row>
    <row r="6867" spans="1:8" x14ac:dyDescent="0.25">
      <c r="A6867" s="25" t="str">
        <f t="shared" si="109"/>
        <v>Reg2004Urinary tract - C64-C68AllSexMāori</v>
      </c>
      <c r="B6867" s="42" t="s">
        <v>2</v>
      </c>
      <c r="C6867" s="43">
        <v>2004</v>
      </c>
      <c r="D6867" s="42" t="s">
        <v>273</v>
      </c>
      <c r="E6867" s="42" t="s">
        <v>3</v>
      </c>
      <c r="F6867" s="42" t="s">
        <v>10</v>
      </c>
      <c r="G6867" s="43">
        <v>65</v>
      </c>
      <c r="H6867" s="193">
        <v>17.8</v>
      </c>
    </row>
    <row r="6868" spans="1:8" x14ac:dyDescent="0.25">
      <c r="A6868" s="25" t="str">
        <f t="shared" si="109"/>
        <v>Reg2004Urinary tract - C64-C68AllSexNon-Māori</v>
      </c>
      <c r="B6868" s="42" t="s">
        <v>2</v>
      </c>
      <c r="C6868" s="43">
        <v>2004</v>
      </c>
      <c r="D6868" s="42" t="s">
        <v>273</v>
      </c>
      <c r="E6868" s="42" t="s">
        <v>3</v>
      </c>
      <c r="F6868" s="42" t="s">
        <v>11</v>
      </c>
      <c r="G6868" s="43">
        <v>1023</v>
      </c>
      <c r="H6868" s="193">
        <v>19.5</v>
      </c>
    </row>
    <row r="6869" spans="1:8" x14ac:dyDescent="0.25">
      <c r="A6869" s="25" t="str">
        <f t="shared" si="109"/>
        <v>Reg2004Urinary tract - C64-C68FemaleAllEth</v>
      </c>
      <c r="B6869" s="42" t="s">
        <v>2</v>
      </c>
      <c r="C6869" s="43">
        <v>2004</v>
      </c>
      <c r="D6869" s="42" t="s">
        <v>273</v>
      </c>
      <c r="E6869" s="42" t="s">
        <v>4</v>
      </c>
      <c r="F6869" s="42" t="s">
        <v>12</v>
      </c>
      <c r="G6869" s="43">
        <v>336</v>
      </c>
      <c r="H6869" s="193">
        <v>11.3</v>
      </c>
    </row>
    <row r="6870" spans="1:8" x14ac:dyDescent="0.25">
      <c r="A6870" s="25" t="str">
        <f t="shared" si="109"/>
        <v>Reg2004Urinary tract - C64-C68FemaleMāori</v>
      </c>
      <c r="B6870" s="42" t="s">
        <v>2</v>
      </c>
      <c r="C6870" s="43">
        <v>2004</v>
      </c>
      <c r="D6870" s="42" t="s">
        <v>273</v>
      </c>
      <c r="E6870" s="42" t="s">
        <v>4</v>
      </c>
      <c r="F6870" s="42" t="s">
        <v>10</v>
      </c>
      <c r="G6870" s="43">
        <v>23</v>
      </c>
      <c r="H6870" s="193">
        <v>11.6</v>
      </c>
    </row>
    <row r="6871" spans="1:8" x14ac:dyDescent="0.25">
      <c r="A6871" s="25" t="str">
        <f t="shared" si="109"/>
        <v>Reg2004Urinary tract - C64-C68FemaleNon-Māori</v>
      </c>
      <c r="B6871" s="42" t="s">
        <v>2</v>
      </c>
      <c r="C6871" s="43">
        <v>2004</v>
      </c>
      <c r="D6871" s="42" t="s">
        <v>273</v>
      </c>
      <c r="E6871" s="42" t="s">
        <v>4</v>
      </c>
      <c r="F6871" s="42" t="s">
        <v>11</v>
      </c>
      <c r="G6871" s="43">
        <v>313</v>
      </c>
      <c r="H6871" s="193">
        <v>11.2</v>
      </c>
    </row>
    <row r="6872" spans="1:8" x14ac:dyDescent="0.25">
      <c r="A6872" s="25" t="str">
        <f t="shared" si="109"/>
        <v>Reg2004Urinary tract - C64-C68MaleAllEth</v>
      </c>
      <c r="B6872" s="42" t="s">
        <v>2</v>
      </c>
      <c r="C6872" s="43">
        <v>2004</v>
      </c>
      <c r="D6872" s="42" t="s">
        <v>273</v>
      </c>
      <c r="E6872" s="42" t="s">
        <v>5</v>
      </c>
      <c r="F6872" s="42" t="s">
        <v>12</v>
      </c>
      <c r="G6872" s="43">
        <v>752</v>
      </c>
      <c r="H6872" s="193">
        <v>29.4</v>
      </c>
    </row>
    <row r="6873" spans="1:8" x14ac:dyDescent="0.25">
      <c r="A6873" s="25" t="str">
        <f t="shared" si="109"/>
        <v>Reg2004Urinary tract - C64-C68MaleMāori</v>
      </c>
      <c r="B6873" s="42" t="s">
        <v>2</v>
      </c>
      <c r="C6873" s="43">
        <v>2004</v>
      </c>
      <c r="D6873" s="42" t="s">
        <v>273</v>
      </c>
      <c r="E6873" s="42" t="s">
        <v>5</v>
      </c>
      <c r="F6873" s="42" t="s">
        <v>10</v>
      </c>
      <c r="G6873" s="43">
        <v>42</v>
      </c>
      <c r="H6873" s="193">
        <v>25.2</v>
      </c>
    </row>
    <row r="6874" spans="1:8" x14ac:dyDescent="0.25">
      <c r="A6874" s="25" t="str">
        <f t="shared" si="109"/>
        <v>Reg2004Urinary tract - C64-C68MaleNon-Māori</v>
      </c>
      <c r="B6874" s="42" t="s">
        <v>2</v>
      </c>
      <c r="C6874" s="43">
        <v>2004</v>
      </c>
      <c r="D6874" s="42" t="s">
        <v>273</v>
      </c>
      <c r="E6874" s="42" t="s">
        <v>5</v>
      </c>
      <c r="F6874" s="42" t="s">
        <v>11</v>
      </c>
      <c r="G6874" s="43">
        <v>710</v>
      </c>
      <c r="H6874" s="193">
        <v>29.5</v>
      </c>
    </row>
    <row r="6875" spans="1:8" x14ac:dyDescent="0.25">
      <c r="A6875" s="25" t="str">
        <f t="shared" si="109"/>
        <v>Reg2004Testis - C62MaleAllEth</v>
      </c>
      <c r="B6875" s="42" t="s">
        <v>2</v>
      </c>
      <c r="C6875" s="43">
        <v>2004</v>
      </c>
      <c r="D6875" s="42" t="s">
        <v>40</v>
      </c>
      <c r="E6875" s="42" t="s">
        <v>5</v>
      </c>
      <c r="F6875" s="42" t="s">
        <v>12</v>
      </c>
      <c r="G6875" s="43">
        <v>138</v>
      </c>
      <c r="H6875" s="193">
        <v>7</v>
      </c>
    </row>
    <row r="6876" spans="1:8" x14ac:dyDescent="0.25">
      <c r="A6876" s="25" t="str">
        <f t="shared" si="109"/>
        <v>Reg2004Testis - C62MaleMāori</v>
      </c>
      <c r="B6876" s="42" t="s">
        <v>2</v>
      </c>
      <c r="C6876" s="43">
        <v>2004</v>
      </c>
      <c r="D6876" s="42" t="s">
        <v>40</v>
      </c>
      <c r="E6876" s="42" t="s">
        <v>5</v>
      </c>
      <c r="F6876" s="42" t="s">
        <v>10</v>
      </c>
      <c r="G6876" s="43">
        <v>25</v>
      </c>
      <c r="H6876" s="193">
        <v>9</v>
      </c>
    </row>
    <row r="6877" spans="1:8" x14ac:dyDescent="0.25">
      <c r="A6877" s="25" t="str">
        <f t="shared" si="109"/>
        <v>Reg2004Testis - C62MaleNon-Māori</v>
      </c>
      <c r="B6877" s="42" t="s">
        <v>2</v>
      </c>
      <c r="C6877" s="43">
        <v>2004</v>
      </c>
      <c r="D6877" s="42" t="s">
        <v>40</v>
      </c>
      <c r="E6877" s="42" t="s">
        <v>5</v>
      </c>
      <c r="F6877" s="42" t="s">
        <v>11</v>
      </c>
      <c r="G6877" s="43">
        <v>113</v>
      </c>
      <c r="H6877" s="193">
        <v>6.6</v>
      </c>
    </row>
    <row r="6878" spans="1:8" x14ac:dyDescent="0.25">
      <c r="A6878" s="25" t="str">
        <f t="shared" si="109"/>
        <v>Reg2004Other male genital organs - C63MaleAllEth</v>
      </c>
      <c r="B6878" s="42" t="s">
        <v>2</v>
      </c>
      <c r="C6878" s="43">
        <v>2004</v>
      </c>
      <c r="D6878" s="42" t="s">
        <v>272</v>
      </c>
      <c r="E6878" s="42" t="s">
        <v>5</v>
      </c>
      <c r="F6878" s="42" t="s">
        <v>12</v>
      </c>
      <c r="G6878" s="43">
        <v>2</v>
      </c>
      <c r="H6878" s="193">
        <v>0.1</v>
      </c>
    </row>
    <row r="6879" spans="1:8" x14ac:dyDescent="0.25">
      <c r="A6879" s="25" t="str">
        <f t="shared" si="109"/>
        <v>Reg2004Other male genital organs - C63MaleMāori</v>
      </c>
      <c r="B6879" s="42" t="s">
        <v>2</v>
      </c>
      <c r="C6879" s="43">
        <v>2004</v>
      </c>
      <c r="D6879" s="42" t="s">
        <v>272</v>
      </c>
      <c r="E6879" s="42" t="s">
        <v>5</v>
      </c>
      <c r="F6879" s="42" t="s">
        <v>10</v>
      </c>
      <c r="G6879" s="43">
        <v>0</v>
      </c>
      <c r="H6879" s="193">
        <v>0</v>
      </c>
    </row>
    <row r="6880" spans="1:8" x14ac:dyDescent="0.25">
      <c r="A6880" s="25" t="str">
        <f t="shared" si="109"/>
        <v>Reg2004Other male genital organs - C63MaleNon-Māori</v>
      </c>
      <c r="B6880" s="42" t="s">
        <v>2</v>
      </c>
      <c r="C6880" s="43">
        <v>2004</v>
      </c>
      <c r="D6880" s="42" t="s">
        <v>272</v>
      </c>
      <c r="E6880" s="42" t="s">
        <v>5</v>
      </c>
      <c r="F6880" s="42" t="s">
        <v>11</v>
      </c>
      <c r="G6880" s="43">
        <v>2</v>
      </c>
      <c r="H6880" s="193">
        <v>0.1</v>
      </c>
    </row>
    <row r="6881" spans="1:8" x14ac:dyDescent="0.25">
      <c r="A6881" s="25" t="str">
        <f t="shared" si="109"/>
        <v>Reg2004Kidney - C64AllSexAllEth</v>
      </c>
      <c r="B6881" s="42" t="s">
        <v>2</v>
      </c>
      <c r="C6881" s="43">
        <v>2004</v>
      </c>
      <c r="D6881" s="42" t="s">
        <v>274</v>
      </c>
      <c r="E6881" s="42" t="s">
        <v>3</v>
      </c>
      <c r="F6881" s="42" t="s">
        <v>12</v>
      </c>
      <c r="G6881" s="43">
        <v>412</v>
      </c>
      <c r="H6881" s="193">
        <v>7.9</v>
      </c>
    </row>
    <row r="6882" spans="1:8" x14ac:dyDescent="0.25">
      <c r="A6882" s="25" t="str">
        <f t="shared" si="109"/>
        <v>Reg2004Kidney - C64AllSexMāori</v>
      </c>
      <c r="B6882" s="42" t="s">
        <v>2</v>
      </c>
      <c r="C6882" s="43">
        <v>2004</v>
      </c>
      <c r="D6882" s="42" t="s">
        <v>274</v>
      </c>
      <c r="E6882" s="42" t="s">
        <v>3</v>
      </c>
      <c r="F6882" s="42" t="s">
        <v>10</v>
      </c>
      <c r="G6882" s="43">
        <v>35</v>
      </c>
      <c r="H6882" s="193">
        <v>9.4</v>
      </c>
    </row>
    <row r="6883" spans="1:8" x14ac:dyDescent="0.25">
      <c r="A6883" s="25" t="str">
        <f t="shared" si="109"/>
        <v>Reg2004Kidney - C64AllSexNon-Māori</v>
      </c>
      <c r="B6883" s="42" t="s">
        <v>2</v>
      </c>
      <c r="C6883" s="43">
        <v>2004</v>
      </c>
      <c r="D6883" s="42" t="s">
        <v>274</v>
      </c>
      <c r="E6883" s="42" t="s">
        <v>3</v>
      </c>
      <c r="F6883" s="42" t="s">
        <v>11</v>
      </c>
      <c r="G6883" s="43">
        <v>377</v>
      </c>
      <c r="H6883" s="193">
        <v>7.8</v>
      </c>
    </row>
    <row r="6884" spans="1:8" x14ac:dyDescent="0.25">
      <c r="A6884" s="25" t="str">
        <f t="shared" si="109"/>
        <v>Reg2004Kidney - C64FemaleAllEth</v>
      </c>
      <c r="B6884" s="42" t="s">
        <v>2</v>
      </c>
      <c r="C6884" s="43">
        <v>2004</v>
      </c>
      <c r="D6884" s="42" t="s">
        <v>274</v>
      </c>
      <c r="E6884" s="42" t="s">
        <v>4</v>
      </c>
      <c r="F6884" s="42" t="s">
        <v>12</v>
      </c>
      <c r="G6884" s="43">
        <v>147</v>
      </c>
      <c r="H6884" s="193">
        <v>5.4</v>
      </c>
    </row>
    <row r="6885" spans="1:8" x14ac:dyDescent="0.25">
      <c r="A6885" s="25" t="str">
        <f t="shared" si="109"/>
        <v>Reg2004Kidney - C64FemaleMāori</v>
      </c>
      <c r="B6885" s="42" t="s">
        <v>2</v>
      </c>
      <c r="C6885" s="43">
        <v>2004</v>
      </c>
      <c r="D6885" s="42" t="s">
        <v>274</v>
      </c>
      <c r="E6885" s="42" t="s">
        <v>4</v>
      </c>
      <c r="F6885" s="42" t="s">
        <v>10</v>
      </c>
      <c r="G6885" s="43">
        <v>11</v>
      </c>
      <c r="H6885" s="193">
        <v>5.4</v>
      </c>
    </row>
    <row r="6886" spans="1:8" x14ac:dyDescent="0.25">
      <c r="A6886" s="25" t="str">
        <f t="shared" si="109"/>
        <v>Reg2004Kidney - C64FemaleNon-Māori</v>
      </c>
      <c r="B6886" s="42" t="s">
        <v>2</v>
      </c>
      <c r="C6886" s="43">
        <v>2004</v>
      </c>
      <c r="D6886" s="42" t="s">
        <v>274</v>
      </c>
      <c r="E6886" s="42" t="s">
        <v>4</v>
      </c>
      <c r="F6886" s="42" t="s">
        <v>11</v>
      </c>
      <c r="G6886" s="43">
        <v>136</v>
      </c>
      <c r="H6886" s="193">
        <v>5.4</v>
      </c>
    </row>
    <row r="6887" spans="1:8" x14ac:dyDescent="0.25">
      <c r="A6887" s="25" t="str">
        <f t="shared" ref="A6887:A6950" si="110">B6887&amp;C6887&amp;D6887&amp;E6887&amp;F6887</f>
        <v>Reg2004Kidney - C64MaleAllEth</v>
      </c>
      <c r="B6887" s="42" t="s">
        <v>2</v>
      </c>
      <c r="C6887" s="43">
        <v>2004</v>
      </c>
      <c r="D6887" s="42" t="s">
        <v>274</v>
      </c>
      <c r="E6887" s="42" t="s">
        <v>5</v>
      </c>
      <c r="F6887" s="42" t="s">
        <v>12</v>
      </c>
      <c r="G6887" s="43">
        <v>265</v>
      </c>
      <c r="H6887" s="193">
        <v>10.8</v>
      </c>
    </row>
    <row r="6888" spans="1:8" x14ac:dyDescent="0.25">
      <c r="A6888" s="25" t="str">
        <f t="shared" si="110"/>
        <v>Reg2004Kidney - C64MaleMāori</v>
      </c>
      <c r="B6888" s="42" t="s">
        <v>2</v>
      </c>
      <c r="C6888" s="43">
        <v>2004</v>
      </c>
      <c r="D6888" s="42" t="s">
        <v>274</v>
      </c>
      <c r="E6888" s="42" t="s">
        <v>5</v>
      </c>
      <c r="F6888" s="42" t="s">
        <v>10</v>
      </c>
      <c r="G6888" s="43">
        <v>24</v>
      </c>
      <c r="H6888" s="193">
        <v>14.2</v>
      </c>
    </row>
    <row r="6889" spans="1:8" x14ac:dyDescent="0.25">
      <c r="A6889" s="25" t="str">
        <f t="shared" si="110"/>
        <v>Reg2004Kidney - C64MaleNon-Māori</v>
      </c>
      <c r="B6889" s="42" t="s">
        <v>2</v>
      </c>
      <c r="C6889" s="43">
        <v>2004</v>
      </c>
      <c r="D6889" s="42" t="s">
        <v>274</v>
      </c>
      <c r="E6889" s="42" t="s">
        <v>5</v>
      </c>
      <c r="F6889" s="42" t="s">
        <v>11</v>
      </c>
      <c r="G6889" s="43">
        <v>241</v>
      </c>
      <c r="H6889" s="193">
        <v>10.5</v>
      </c>
    </row>
    <row r="6890" spans="1:8" x14ac:dyDescent="0.25">
      <c r="A6890" s="25" t="str">
        <f t="shared" si="110"/>
        <v>Reg2004Renal pelvis - C65AllSexAllEth</v>
      </c>
      <c r="B6890" s="42" t="s">
        <v>2</v>
      </c>
      <c r="C6890" s="43">
        <v>2004</v>
      </c>
      <c r="D6890" s="42" t="s">
        <v>275</v>
      </c>
      <c r="E6890" s="42" t="s">
        <v>3</v>
      </c>
      <c r="F6890" s="42" t="s">
        <v>12</v>
      </c>
      <c r="G6890" s="43">
        <v>33</v>
      </c>
      <c r="H6890" s="193">
        <v>0.6</v>
      </c>
    </row>
    <row r="6891" spans="1:8" x14ac:dyDescent="0.25">
      <c r="A6891" s="25" t="str">
        <f t="shared" si="110"/>
        <v>Reg2004Renal pelvis - C65AllSexMāori</v>
      </c>
      <c r="B6891" s="42" t="s">
        <v>2</v>
      </c>
      <c r="C6891" s="43">
        <v>2004</v>
      </c>
      <c r="D6891" s="42" t="s">
        <v>275</v>
      </c>
      <c r="E6891" s="42" t="s">
        <v>3</v>
      </c>
      <c r="F6891" s="42" t="s">
        <v>10</v>
      </c>
      <c r="G6891" s="43">
        <v>1</v>
      </c>
      <c r="H6891" s="193">
        <v>0.2</v>
      </c>
    </row>
    <row r="6892" spans="1:8" x14ac:dyDescent="0.25">
      <c r="A6892" s="25" t="str">
        <f t="shared" si="110"/>
        <v>Reg2004Renal pelvis - C65AllSexNon-Māori</v>
      </c>
      <c r="B6892" s="42" t="s">
        <v>2</v>
      </c>
      <c r="C6892" s="43">
        <v>2004</v>
      </c>
      <c r="D6892" s="42" t="s">
        <v>275</v>
      </c>
      <c r="E6892" s="42" t="s">
        <v>3</v>
      </c>
      <c r="F6892" s="42" t="s">
        <v>11</v>
      </c>
      <c r="G6892" s="43">
        <v>32</v>
      </c>
      <c r="H6892" s="193">
        <v>0.6</v>
      </c>
    </row>
    <row r="6893" spans="1:8" x14ac:dyDescent="0.25">
      <c r="A6893" s="25" t="str">
        <f t="shared" si="110"/>
        <v>Reg2004Renal pelvis - C65FemaleAllEth</v>
      </c>
      <c r="B6893" s="42" t="s">
        <v>2</v>
      </c>
      <c r="C6893" s="43">
        <v>2004</v>
      </c>
      <c r="D6893" s="42" t="s">
        <v>275</v>
      </c>
      <c r="E6893" s="42" t="s">
        <v>4</v>
      </c>
      <c r="F6893" s="42" t="s">
        <v>12</v>
      </c>
      <c r="G6893" s="43">
        <v>18</v>
      </c>
      <c r="H6893" s="193">
        <v>0.6</v>
      </c>
    </row>
    <row r="6894" spans="1:8" x14ac:dyDescent="0.25">
      <c r="A6894" s="25" t="str">
        <f t="shared" si="110"/>
        <v>Reg2004Renal pelvis - C65FemaleMāori</v>
      </c>
      <c r="B6894" s="42" t="s">
        <v>2</v>
      </c>
      <c r="C6894" s="43">
        <v>2004</v>
      </c>
      <c r="D6894" s="42" t="s">
        <v>275</v>
      </c>
      <c r="E6894" s="42" t="s">
        <v>4</v>
      </c>
      <c r="F6894" s="42" t="s">
        <v>10</v>
      </c>
      <c r="G6894" s="43">
        <v>1</v>
      </c>
      <c r="H6894" s="193">
        <v>0.4</v>
      </c>
    </row>
    <row r="6895" spans="1:8" x14ac:dyDescent="0.25">
      <c r="A6895" s="25" t="str">
        <f t="shared" si="110"/>
        <v>Reg2004Renal pelvis - C65FemaleNon-Māori</v>
      </c>
      <c r="B6895" s="42" t="s">
        <v>2</v>
      </c>
      <c r="C6895" s="43">
        <v>2004</v>
      </c>
      <c r="D6895" s="42" t="s">
        <v>275</v>
      </c>
      <c r="E6895" s="42" t="s">
        <v>4</v>
      </c>
      <c r="F6895" s="42" t="s">
        <v>11</v>
      </c>
      <c r="G6895" s="43">
        <v>17</v>
      </c>
      <c r="H6895" s="193">
        <v>0.5</v>
      </c>
    </row>
    <row r="6896" spans="1:8" x14ac:dyDescent="0.25">
      <c r="A6896" s="25" t="str">
        <f t="shared" si="110"/>
        <v>Reg2004Renal pelvis - C65MaleAllEth</v>
      </c>
      <c r="B6896" s="42" t="s">
        <v>2</v>
      </c>
      <c r="C6896" s="43">
        <v>2004</v>
      </c>
      <c r="D6896" s="42" t="s">
        <v>275</v>
      </c>
      <c r="E6896" s="42" t="s">
        <v>5</v>
      </c>
      <c r="F6896" s="42" t="s">
        <v>12</v>
      </c>
      <c r="G6896" s="43">
        <v>15</v>
      </c>
      <c r="H6896" s="193">
        <v>0.6</v>
      </c>
    </row>
    <row r="6897" spans="1:8" x14ac:dyDescent="0.25">
      <c r="A6897" s="25" t="str">
        <f t="shared" si="110"/>
        <v>Reg2004Renal pelvis - C65MaleMāori</v>
      </c>
      <c r="B6897" s="42" t="s">
        <v>2</v>
      </c>
      <c r="C6897" s="43">
        <v>2004</v>
      </c>
      <c r="D6897" s="42" t="s">
        <v>275</v>
      </c>
      <c r="E6897" s="42" t="s">
        <v>5</v>
      </c>
      <c r="F6897" s="42" t="s">
        <v>10</v>
      </c>
      <c r="G6897" s="43">
        <v>0</v>
      </c>
      <c r="H6897" s="193">
        <v>0</v>
      </c>
    </row>
    <row r="6898" spans="1:8" x14ac:dyDescent="0.25">
      <c r="A6898" s="25" t="str">
        <f t="shared" si="110"/>
        <v>Reg2004Renal pelvis - C65MaleNon-Māori</v>
      </c>
      <c r="B6898" s="42" t="s">
        <v>2</v>
      </c>
      <c r="C6898" s="43">
        <v>2004</v>
      </c>
      <c r="D6898" s="42" t="s">
        <v>275</v>
      </c>
      <c r="E6898" s="42" t="s">
        <v>5</v>
      </c>
      <c r="F6898" s="42" t="s">
        <v>11</v>
      </c>
      <c r="G6898" s="43">
        <v>15</v>
      </c>
      <c r="H6898" s="193">
        <v>0.6</v>
      </c>
    </row>
    <row r="6899" spans="1:8" x14ac:dyDescent="0.25">
      <c r="A6899" s="25" t="str">
        <f t="shared" si="110"/>
        <v>Reg2004Ureter - C66AllSexAllEth</v>
      </c>
      <c r="B6899" s="42" t="s">
        <v>2</v>
      </c>
      <c r="C6899" s="43">
        <v>2004</v>
      </c>
      <c r="D6899" s="42" t="s">
        <v>43</v>
      </c>
      <c r="E6899" s="42" t="s">
        <v>3</v>
      </c>
      <c r="F6899" s="42" t="s">
        <v>12</v>
      </c>
      <c r="G6899" s="43">
        <v>18</v>
      </c>
      <c r="H6899" s="193">
        <v>0.3</v>
      </c>
    </row>
    <row r="6900" spans="1:8" x14ac:dyDescent="0.25">
      <c r="A6900" s="25" t="str">
        <f t="shared" si="110"/>
        <v>Reg2004Ureter - C66AllSexMāori</v>
      </c>
      <c r="B6900" s="42" t="s">
        <v>2</v>
      </c>
      <c r="C6900" s="43">
        <v>2004</v>
      </c>
      <c r="D6900" s="42" t="s">
        <v>43</v>
      </c>
      <c r="E6900" s="42" t="s">
        <v>3</v>
      </c>
      <c r="F6900" s="42" t="s">
        <v>10</v>
      </c>
      <c r="G6900" s="43">
        <v>1</v>
      </c>
      <c r="H6900" s="193">
        <v>0.4</v>
      </c>
    </row>
    <row r="6901" spans="1:8" x14ac:dyDescent="0.25">
      <c r="A6901" s="25" t="str">
        <f t="shared" si="110"/>
        <v>Reg2004Ureter - C66AllSexNon-Māori</v>
      </c>
      <c r="B6901" s="42" t="s">
        <v>2</v>
      </c>
      <c r="C6901" s="43">
        <v>2004</v>
      </c>
      <c r="D6901" s="42" t="s">
        <v>43</v>
      </c>
      <c r="E6901" s="42" t="s">
        <v>3</v>
      </c>
      <c r="F6901" s="42" t="s">
        <v>11</v>
      </c>
      <c r="G6901" s="43">
        <v>17</v>
      </c>
      <c r="H6901" s="193">
        <v>0.3</v>
      </c>
    </row>
    <row r="6902" spans="1:8" x14ac:dyDescent="0.25">
      <c r="A6902" s="25" t="str">
        <f t="shared" si="110"/>
        <v>Reg2004Ureter - C66FemaleAllEth</v>
      </c>
      <c r="B6902" s="42" t="s">
        <v>2</v>
      </c>
      <c r="C6902" s="43">
        <v>2004</v>
      </c>
      <c r="D6902" s="42" t="s">
        <v>43</v>
      </c>
      <c r="E6902" s="42" t="s">
        <v>4</v>
      </c>
      <c r="F6902" s="42" t="s">
        <v>12</v>
      </c>
      <c r="G6902" s="43">
        <v>8</v>
      </c>
      <c r="H6902" s="193">
        <v>0.2</v>
      </c>
    </row>
    <row r="6903" spans="1:8" x14ac:dyDescent="0.25">
      <c r="A6903" s="25" t="str">
        <f t="shared" si="110"/>
        <v>Reg2004Ureter - C66FemaleMāori</v>
      </c>
      <c r="B6903" s="42" t="s">
        <v>2</v>
      </c>
      <c r="C6903" s="43">
        <v>2004</v>
      </c>
      <c r="D6903" s="42" t="s">
        <v>43</v>
      </c>
      <c r="E6903" s="42" t="s">
        <v>4</v>
      </c>
      <c r="F6903" s="42" t="s">
        <v>10</v>
      </c>
      <c r="G6903" s="43">
        <v>1</v>
      </c>
      <c r="H6903" s="193">
        <v>0.7</v>
      </c>
    </row>
    <row r="6904" spans="1:8" x14ac:dyDescent="0.25">
      <c r="A6904" s="25" t="str">
        <f t="shared" si="110"/>
        <v>Reg2004Ureter - C66FemaleNon-Māori</v>
      </c>
      <c r="B6904" s="42" t="s">
        <v>2</v>
      </c>
      <c r="C6904" s="43">
        <v>2004</v>
      </c>
      <c r="D6904" s="42" t="s">
        <v>43</v>
      </c>
      <c r="E6904" s="42" t="s">
        <v>4</v>
      </c>
      <c r="F6904" s="42" t="s">
        <v>11</v>
      </c>
      <c r="G6904" s="43">
        <v>7</v>
      </c>
      <c r="H6904" s="193">
        <v>0.2</v>
      </c>
    </row>
    <row r="6905" spans="1:8" x14ac:dyDescent="0.25">
      <c r="A6905" s="25" t="str">
        <f t="shared" si="110"/>
        <v>Reg2004Ureter - C66MaleAllEth</v>
      </c>
      <c r="B6905" s="42" t="s">
        <v>2</v>
      </c>
      <c r="C6905" s="43">
        <v>2004</v>
      </c>
      <c r="D6905" s="42" t="s">
        <v>43</v>
      </c>
      <c r="E6905" s="42" t="s">
        <v>5</v>
      </c>
      <c r="F6905" s="42" t="s">
        <v>12</v>
      </c>
      <c r="G6905" s="43">
        <v>10</v>
      </c>
      <c r="H6905" s="193">
        <v>0.4</v>
      </c>
    </row>
    <row r="6906" spans="1:8" x14ac:dyDescent="0.25">
      <c r="A6906" s="25" t="str">
        <f t="shared" si="110"/>
        <v>Reg2004Ureter - C66MaleMāori</v>
      </c>
      <c r="B6906" s="42" t="s">
        <v>2</v>
      </c>
      <c r="C6906" s="43">
        <v>2004</v>
      </c>
      <c r="D6906" s="42" t="s">
        <v>43</v>
      </c>
      <c r="E6906" s="42" t="s">
        <v>5</v>
      </c>
      <c r="F6906" s="42" t="s">
        <v>10</v>
      </c>
      <c r="G6906" s="43">
        <v>0</v>
      </c>
      <c r="H6906" s="193">
        <v>0</v>
      </c>
    </row>
    <row r="6907" spans="1:8" x14ac:dyDescent="0.25">
      <c r="A6907" s="25" t="str">
        <f t="shared" si="110"/>
        <v>Reg2004Ureter - C66MaleNon-Māori</v>
      </c>
      <c r="B6907" s="42" t="s">
        <v>2</v>
      </c>
      <c r="C6907" s="43">
        <v>2004</v>
      </c>
      <c r="D6907" s="42" t="s">
        <v>43</v>
      </c>
      <c r="E6907" s="42" t="s">
        <v>5</v>
      </c>
      <c r="F6907" s="42" t="s">
        <v>11</v>
      </c>
      <c r="G6907" s="43">
        <v>10</v>
      </c>
      <c r="H6907" s="193">
        <v>0.4</v>
      </c>
    </row>
    <row r="6908" spans="1:8" x14ac:dyDescent="0.25">
      <c r="A6908" s="25" t="str">
        <f t="shared" si="110"/>
        <v>Reg2004Eye, brain and other parts of central nervous system - C69-C72AllSexAllEth</v>
      </c>
      <c r="B6908" s="42" t="s">
        <v>2</v>
      </c>
      <c r="C6908" s="43">
        <v>2004</v>
      </c>
      <c r="D6908" s="42" t="s">
        <v>277</v>
      </c>
      <c r="E6908" s="42" t="s">
        <v>3</v>
      </c>
      <c r="F6908" s="42" t="s">
        <v>12</v>
      </c>
      <c r="G6908" s="43">
        <v>318</v>
      </c>
      <c r="H6908" s="193">
        <v>6.6</v>
      </c>
    </row>
    <row r="6909" spans="1:8" x14ac:dyDescent="0.25">
      <c r="A6909" s="25" t="str">
        <f t="shared" si="110"/>
        <v>Reg2004Eye, brain and other parts of central nervous system - C69-C72AllSexMāori</v>
      </c>
      <c r="B6909" s="42" t="s">
        <v>2</v>
      </c>
      <c r="C6909" s="43">
        <v>2004</v>
      </c>
      <c r="D6909" s="42" t="s">
        <v>277</v>
      </c>
      <c r="E6909" s="42" t="s">
        <v>3</v>
      </c>
      <c r="F6909" s="42" t="s">
        <v>10</v>
      </c>
      <c r="G6909" s="43">
        <v>23</v>
      </c>
      <c r="H6909" s="193">
        <v>5.4</v>
      </c>
    </row>
    <row r="6910" spans="1:8" x14ac:dyDescent="0.25">
      <c r="A6910" s="25" t="str">
        <f t="shared" si="110"/>
        <v>Reg2004Eye, brain and other parts of central nervous system - C69-C72AllSexNon-Māori</v>
      </c>
      <c r="B6910" s="42" t="s">
        <v>2</v>
      </c>
      <c r="C6910" s="43">
        <v>2004</v>
      </c>
      <c r="D6910" s="42" t="s">
        <v>277</v>
      </c>
      <c r="E6910" s="42" t="s">
        <v>3</v>
      </c>
      <c r="F6910" s="42" t="s">
        <v>11</v>
      </c>
      <c r="G6910" s="43">
        <v>295</v>
      </c>
      <c r="H6910" s="193">
        <v>6.7</v>
      </c>
    </row>
    <row r="6911" spans="1:8" x14ac:dyDescent="0.25">
      <c r="A6911" s="25" t="str">
        <f t="shared" si="110"/>
        <v>Reg2004Eye, brain and other parts of central nervous system - C69-C72FemaleAllEth</v>
      </c>
      <c r="B6911" s="42" t="s">
        <v>2</v>
      </c>
      <c r="C6911" s="43">
        <v>2004</v>
      </c>
      <c r="D6911" s="42" t="s">
        <v>277</v>
      </c>
      <c r="E6911" s="42" t="s">
        <v>4</v>
      </c>
      <c r="F6911" s="42" t="s">
        <v>12</v>
      </c>
      <c r="G6911" s="43">
        <v>143</v>
      </c>
      <c r="H6911" s="193">
        <v>5.6</v>
      </c>
    </row>
    <row r="6912" spans="1:8" x14ac:dyDescent="0.25">
      <c r="A6912" s="25" t="str">
        <f t="shared" si="110"/>
        <v>Reg2004Eye, brain and other parts of central nervous system - C69-C72FemaleMāori</v>
      </c>
      <c r="B6912" s="42" t="s">
        <v>2</v>
      </c>
      <c r="C6912" s="43">
        <v>2004</v>
      </c>
      <c r="D6912" s="42" t="s">
        <v>277</v>
      </c>
      <c r="E6912" s="42" t="s">
        <v>4</v>
      </c>
      <c r="F6912" s="42" t="s">
        <v>10</v>
      </c>
      <c r="G6912" s="43">
        <v>11</v>
      </c>
      <c r="H6912" s="193">
        <v>5.3</v>
      </c>
    </row>
    <row r="6913" spans="1:8" x14ac:dyDescent="0.25">
      <c r="A6913" s="25" t="str">
        <f t="shared" si="110"/>
        <v>Reg2004Eye, brain and other parts of central nervous system - C69-C72FemaleNon-Māori</v>
      </c>
      <c r="B6913" s="42" t="s">
        <v>2</v>
      </c>
      <c r="C6913" s="43">
        <v>2004</v>
      </c>
      <c r="D6913" s="42" t="s">
        <v>277</v>
      </c>
      <c r="E6913" s="42" t="s">
        <v>4</v>
      </c>
      <c r="F6913" s="42" t="s">
        <v>11</v>
      </c>
      <c r="G6913" s="43">
        <v>132</v>
      </c>
      <c r="H6913" s="193">
        <v>5.8</v>
      </c>
    </row>
    <row r="6914" spans="1:8" x14ac:dyDescent="0.25">
      <c r="A6914" s="25" t="str">
        <f t="shared" si="110"/>
        <v>Reg2004Eye, brain and other parts of central nervous system - C69-C72MaleAllEth</v>
      </c>
      <c r="B6914" s="42" t="s">
        <v>2</v>
      </c>
      <c r="C6914" s="43">
        <v>2004</v>
      </c>
      <c r="D6914" s="42" t="s">
        <v>277</v>
      </c>
      <c r="E6914" s="42" t="s">
        <v>5</v>
      </c>
      <c r="F6914" s="42" t="s">
        <v>12</v>
      </c>
      <c r="G6914" s="43">
        <v>175</v>
      </c>
      <c r="H6914" s="193">
        <v>7.6</v>
      </c>
    </row>
    <row r="6915" spans="1:8" x14ac:dyDescent="0.25">
      <c r="A6915" s="25" t="str">
        <f t="shared" si="110"/>
        <v>Reg2004Eye, brain and other parts of central nervous system - C69-C72MaleMāori</v>
      </c>
      <c r="B6915" s="42" t="s">
        <v>2</v>
      </c>
      <c r="C6915" s="43">
        <v>2004</v>
      </c>
      <c r="D6915" s="42" t="s">
        <v>277</v>
      </c>
      <c r="E6915" s="42" t="s">
        <v>5</v>
      </c>
      <c r="F6915" s="42" t="s">
        <v>10</v>
      </c>
      <c r="G6915" s="43">
        <v>12</v>
      </c>
      <c r="H6915" s="193">
        <v>5.2</v>
      </c>
    </row>
    <row r="6916" spans="1:8" x14ac:dyDescent="0.25">
      <c r="A6916" s="25" t="str">
        <f t="shared" si="110"/>
        <v>Reg2004Eye, brain and other parts of central nervous system - C69-C72MaleNon-Māori</v>
      </c>
      <c r="B6916" s="42" t="s">
        <v>2</v>
      </c>
      <c r="C6916" s="43">
        <v>2004</v>
      </c>
      <c r="D6916" s="42" t="s">
        <v>277</v>
      </c>
      <c r="E6916" s="42" t="s">
        <v>5</v>
      </c>
      <c r="F6916" s="42" t="s">
        <v>11</v>
      </c>
      <c r="G6916" s="43">
        <v>163</v>
      </c>
      <c r="H6916" s="193">
        <v>7.8</v>
      </c>
    </row>
    <row r="6917" spans="1:8" x14ac:dyDescent="0.25">
      <c r="A6917" s="25" t="str">
        <f t="shared" si="110"/>
        <v>Reg2004Bladder - C67AllSexAllEth</v>
      </c>
      <c r="B6917" s="42" t="s">
        <v>2</v>
      </c>
      <c r="C6917" s="43">
        <v>2004</v>
      </c>
      <c r="D6917" s="42" t="s">
        <v>19</v>
      </c>
      <c r="E6917" s="42" t="s">
        <v>3</v>
      </c>
      <c r="F6917" s="42" t="s">
        <v>12</v>
      </c>
      <c r="G6917" s="43">
        <v>604</v>
      </c>
      <c r="H6917" s="193">
        <v>10.4</v>
      </c>
    </row>
    <row r="6918" spans="1:8" x14ac:dyDescent="0.25">
      <c r="A6918" s="25" t="str">
        <f t="shared" si="110"/>
        <v>Reg2004Bladder - C67AllSexMāori</v>
      </c>
      <c r="B6918" s="42" t="s">
        <v>2</v>
      </c>
      <c r="C6918" s="43">
        <v>2004</v>
      </c>
      <c r="D6918" s="42" t="s">
        <v>19</v>
      </c>
      <c r="E6918" s="42" t="s">
        <v>3</v>
      </c>
      <c r="F6918" s="42" t="s">
        <v>10</v>
      </c>
      <c r="G6918" s="43">
        <v>27</v>
      </c>
      <c r="H6918" s="193">
        <v>7.3</v>
      </c>
    </row>
    <row r="6919" spans="1:8" x14ac:dyDescent="0.25">
      <c r="A6919" s="25" t="str">
        <f t="shared" si="110"/>
        <v>Reg2004Bladder - C67AllSexNon-Māori</v>
      </c>
      <c r="B6919" s="42" t="s">
        <v>2</v>
      </c>
      <c r="C6919" s="43">
        <v>2004</v>
      </c>
      <c r="D6919" s="42" t="s">
        <v>19</v>
      </c>
      <c r="E6919" s="42" t="s">
        <v>3</v>
      </c>
      <c r="F6919" s="42" t="s">
        <v>11</v>
      </c>
      <c r="G6919" s="43">
        <v>577</v>
      </c>
      <c r="H6919" s="193">
        <v>10.4</v>
      </c>
    </row>
    <row r="6920" spans="1:8" x14ac:dyDescent="0.25">
      <c r="A6920" s="25" t="str">
        <f t="shared" si="110"/>
        <v>Reg2004Bladder - C67FemaleAllEth</v>
      </c>
      <c r="B6920" s="42" t="s">
        <v>2</v>
      </c>
      <c r="C6920" s="43">
        <v>2004</v>
      </c>
      <c r="D6920" s="42" t="s">
        <v>19</v>
      </c>
      <c r="E6920" s="42" t="s">
        <v>4</v>
      </c>
      <c r="F6920" s="42" t="s">
        <v>12</v>
      </c>
      <c r="G6920" s="43">
        <v>156</v>
      </c>
      <c r="H6920" s="193">
        <v>4.9000000000000004</v>
      </c>
    </row>
    <row r="6921" spans="1:8" x14ac:dyDescent="0.25">
      <c r="A6921" s="25" t="str">
        <f t="shared" si="110"/>
        <v>Reg2004Bladder - C67FemaleMāori</v>
      </c>
      <c r="B6921" s="42" t="s">
        <v>2</v>
      </c>
      <c r="C6921" s="43">
        <v>2004</v>
      </c>
      <c r="D6921" s="42" t="s">
        <v>19</v>
      </c>
      <c r="E6921" s="42" t="s">
        <v>4</v>
      </c>
      <c r="F6921" s="42" t="s">
        <v>10</v>
      </c>
      <c r="G6921" s="43">
        <v>9</v>
      </c>
      <c r="H6921" s="193">
        <v>4.2</v>
      </c>
    </row>
    <row r="6922" spans="1:8" x14ac:dyDescent="0.25">
      <c r="A6922" s="25" t="str">
        <f t="shared" si="110"/>
        <v>Reg2004Bladder - C67FemaleNon-Māori</v>
      </c>
      <c r="B6922" s="42" t="s">
        <v>2</v>
      </c>
      <c r="C6922" s="43">
        <v>2004</v>
      </c>
      <c r="D6922" s="42" t="s">
        <v>19</v>
      </c>
      <c r="E6922" s="42" t="s">
        <v>4</v>
      </c>
      <c r="F6922" s="42" t="s">
        <v>11</v>
      </c>
      <c r="G6922" s="43">
        <v>147</v>
      </c>
      <c r="H6922" s="193">
        <v>4.8</v>
      </c>
    </row>
    <row r="6923" spans="1:8" x14ac:dyDescent="0.25">
      <c r="A6923" s="25" t="str">
        <f t="shared" si="110"/>
        <v>Reg2004Bladder - C67MaleAllEth</v>
      </c>
      <c r="B6923" s="42" t="s">
        <v>2</v>
      </c>
      <c r="C6923" s="43">
        <v>2004</v>
      </c>
      <c r="D6923" s="42" t="s">
        <v>19</v>
      </c>
      <c r="E6923" s="42" t="s">
        <v>5</v>
      </c>
      <c r="F6923" s="42" t="s">
        <v>12</v>
      </c>
      <c r="G6923" s="43">
        <v>448</v>
      </c>
      <c r="H6923" s="193">
        <v>17.2</v>
      </c>
    </row>
    <row r="6924" spans="1:8" x14ac:dyDescent="0.25">
      <c r="A6924" s="25" t="str">
        <f t="shared" si="110"/>
        <v>Reg2004Bladder - C67MaleMāori</v>
      </c>
      <c r="B6924" s="42" t="s">
        <v>2</v>
      </c>
      <c r="C6924" s="43">
        <v>2004</v>
      </c>
      <c r="D6924" s="42" t="s">
        <v>19</v>
      </c>
      <c r="E6924" s="42" t="s">
        <v>5</v>
      </c>
      <c r="F6924" s="42" t="s">
        <v>10</v>
      </c>
      <c r="G6924" s="43">
        <v>18</v>
      </c>
      <c r="H6924" s="193">
        <v>11</v>
      </c>
    </row>
    <row r="6925" spans="1:8" x14ac:dyDescent="0.25">
      <c r="A6925" s="25" t="str">
        <f t="shared" si="110"/>
        <v>Reg2004Bladder - C67MaleNon-Māori</v>
      </c>
      <c r="B6925" s="42" t="s">
        <v>2</v>
      </c>
      <c r="C6925" s="43">
        <v>2004</v>
      </c>
      <c r="D6925" s="42" t="s">
        <v>19</v>
      </c>
      <c r="E6925" s="42" t="s">
        <v>5</v>
      </c>
      <c r="F6925" s="42" t="s">
        <v>11</v>
      </c>
      <c r="G6925" s="43">
        <v>430</v>
      </c>
      <c r="H6925" s="193">
        <v>17.399999999999999</v>
      </c>
    </row>
    <row r="6926" spans="1:8" x14ac:dyDescent="0.25">
      <c r="A6926" s="25" t="str">
        <f t="shared" si="110"/>
        <v>Reg2004Other urinary organs - C68AllSexAllEth</v>
      </c>
      <c r="B6926" s="42" t="s">
        <v>2</v>
      </c>
      <c r="C6926" s="43">
        <v>2004</v>
      </c>
      <c r="D6926" s="42" t="s">
        <v>276</v>
      </c>
      <c r="E6926" s="42" t="s">
        <v>3</v>
      </c>
      <c r="F6926" s="42" t="s">
        <v>12</v>
      </c>
      <c r="G6926" s="43">
        <v>21</v>
      </c>
      <c r="H6926" s="193">
        <v>0.4</v>
      </c>
    </row>
    <row r="6927" spans="1:8" x14ac:dyDescent="0.25">
      <c r="A6927" s="25" t="str">
        <f t="shared" si="110"/>
        <v>Reg2004Other urinary organs - C68AllSexMāori</v>
      </c>
      <c r="B6927" s="42" t="s">
        <v>2</v>
      </c>
      <c r="C6927" s="43">
        <v>2004</v>
      </c>
      <c r="D6927" s="42" t="s">
        <v>276</v>
      </c>
      <c r="E6927" s="42" t="s">
        <v>3</v>
      </c>
      <c r="F6927" s="42" t="s">
        <v>10</v>
      </c>
      <c r="G6927" s="43">
        <v>1</v>
      </c>
      <c r="H6927" s="193">
        <v>0.5</v>
      </c>
    </row>
    <row r="6928" spans="1:8" x14ac:dyDescent="0.25">
      <c r="A6928" s="25" t="str">
        <f t="shared" si="110"/>
        <v>Reg2004Other urinary organs - C68AllSexNon-Māori</v>
      </c>
      <c r="B6928" s="42" t="s">
        <v>2</v>
      </c>
      <c r="C6928" s="43">
        <v>2004</v>
      </c>
      <c r="D6928" s="42" t="s">
        <v>276</v>
      </c>
      <c r="E6928" s="42" t="s">
        <v>3</v>
      </c>
      <c r="F6928" s="42" t="s">
        <v>11</v>
      </c>
      <c r="G6928" s="43">
        <v>20</v>
      </c>
      <c r="H6928" s="193">
        <v>0.4</v>
      </c>
    </row>
    <row r="6929" spans="1:8" x14ac:dyDescent="0.25">
      <c r="A6929" s="25" t="str">
        <f t="shared" si="110"/>
        <v>Reg2004Other urinary organs - C68FemaleAllEth</v>
      </c>
      <c r="B6929" s="42" t="s">
        <v>2</v>
      </c>
      <c r="C6929" s="43">
        <v>2004</v>
      </c>
      <c r="D6929" s="42" t="s">
        <v>276</v>
      </c>
      <c r="E6929" s="42" t="s">
        <v>4</v>
      </c>
      <c r="F6929" s="42" t="s">
        <v>12</v>
      </c>
      <c r="G6929" s="43">
        <v>7</v>
      </c>
      <c r="H6929" s="193">
        <v>0.2</v>
      </c>
    </row>
    <row r="6930" spans="1:8" x14ac:dyDescent="0.25">
      <c r="A6930" s="25" t="str">
        <f t="shared" si="110"/>
        <v>Reg2004Other urinary organs - C68FemaleMāori</v>
      </c>
      <c r="B6930" s="42" t="s">
        <v>2</v>
      </c>
      <c r="C6930" s="43">
        <v>2004</v>
      </c>
      <c r="D6930" s="42" t="s">
        <v>276</v>
      </c>
      <c r="E6930" s="42" t="s">
        <v>4</v>
      </c>
      <c r="F6930" s="42" t="s">
        <v>10</v>
      </c>
      <c r="G6930" s="43">
        <v>1</v>
      </c>
      <c r="H6930" s="193">
        <v>0.9</v>
      </c>
    </row>
    <row r="6931" spans="1:8" x14ac:dyDescent="0.25">
      <c r="A6931" s="25" t="str">
        <f t="shared" si="110"/>
        <v>Reg2004Other urinary organs - C68FemaleNon-Māori</v>
      </c>
      <c r="B6931" s="42" t="s">
        <v>2</v>
      </c>
      <c r="C6931" s="43">
        <v>2004</v>
      </c>
      <c r="D6931" s="42" t="s">
        <v>276</v>
      </c>
      <c r="E6931" s="42" t="s">
        <v>4</v>
      </c>
      <c r="F6931" s="42" t="s">
        <v>11</v>
      </c>
      <c r="G6931" s="43">
        <v>6</v>
      </c>
      <c r="H6931" s="193">
        <v>0.2</v>
      </c>
    </row>
    <row r="6932" spans="1:8" x14ac:dyDescent="0.25">
      <c r="A6932" s="25" t="str">
        <f t="shared" si="110"/>
        <v>Reg2004Other urinary organs - C68MaleAllEth</v>
      </c>
      <c r="B6932" s="42" t="s">
        <v>2</v>
      </c>
      <c r="C6932" s="43">
        <v>2004</v>
      </c>
      <c r="D6932" s="42" t="s">
        <v>276</v>
      </c>
      <c r="E6932" s="42" t="s">
        <v>5</v>
      </c>
      <c r="F6932" s="42" t="s">
        <v>12</v>
      </c>
      <c r="G6932" s="43">
        <v>14</v>
      </c>
      <c r="H6932" s="193">
        <v>0.5</v>
      </c>
    </row>
    <row r="6933" spans="1:8" x14ac:dyDescent="0.25">
      <c r="A6933" s="25" t="str">
        <f t="shared" si="110"/>
        <v>Reg2004Other urinary organs - C68MaleMāori</v>
      </c>
      <c r="B6933" s="42" t="s">
        <v>2</v>
      </c>
      <c r="C6933" s="43">
        <v>2004</v>
      </c>
      <c r="D6933" s="42" t="s">
        <v>276</v>
      </c>
      <c r="E6933" s="42" t="s">
        <v>5</v>
      </c>
      <c r="F6933" s="42" t="s">
        <v>10</v>
      </c>
      <c r="G6933" s="43">
        <v>0</v>
      </c>
      <c r="H6933" s="193">
        <v>0</v>
      </c>
    </row>
    <row r="6934" spans="1:8" x14ac:dyDescent="0.25">
      <c r="A6934" s="25" t="str">
        <f t="shared" si="110"/>
        <v>Reg2004Other urinary organs - C68MaleNon-Māori</v>
      </c>
      <c r="B6934" s="42" t="s">
        <v>2</v>
      </c>
      <c r="C6934" s="43">
        <v>2004</v>
      </c>
      <c r="D6934" s="42" t="s">
        <v>276</v>
      </c>
      <c r="E6934" s="42" t="s">
        <v>5</v>
      </c>
      <c r="F6934" s="42" t="s">
        <v>11</v>
      </c>
      <c r="G6934" s="43">
        <v>14</v>
      </c>
      <c r="H6934" s="193">
        <v>0.6</v>
      </c>
    </row>
    <row r="6935" spans="1:8" x14ac:dyDescent="0.25">
      <c r="A6935" s="25" t="str">
        <f t="shared" si="110"/>
        <v>Reg2004Eye - C69AllSexAllEth</v>
      </c>
      <c r="B6935" s="42" t="s">
        <v>2</v>
      </c>
      <c r="C6935" s="43">
        <v>2004</v>
      </c>
      <c r="D6935" s="42" t="s">
        <v>278</v>
      </c>
      <c r="E6935" s="42" t="s">
        <v>3</v>
      </c>
      <c r="F6935" s="42" t="s">
        <v>12</v>
      </c>
      <c r="G6935" s="43">
        <v>47</v>
      </c>
      <c r="H6935" s="193">
        <v>1</v>
      </c>
    </row>
    <row r="6936" spans="1:8" x14ac:dyDescent="0.25">
      <c r="A6936" s="25" t="str">
        <f t="shared" si="110"/>
        <v>Reg2004Eye - C69AllSexMāori</v>
      </c>
      <c r="B6936" s="42" t="s">
        <v>2</v>
      </c>
      <c r="C6936" s="43">
        <v>2004</v>
      </c>
      <c r="D6936" s="42" t="s">
        <v>278</v>
      </c>
      <c r="E6936" s="42" t="s">
        <v>3</v>
      </c>
      <c r="F6936" s="42" t="s">
        <v>10</v>
      </c>
      <c r="G6936" s="43">
        <v>3</v>
      </c>
      <c r="H6936" s="193">
        <v>0.5</v>
      </c>
    </row>
    <row r="6937" spans="1:8" x14ac:dyDescent="0.25">
      <c r="A6937" s="25" t="str">
        <f t="shared" si="110"/>
        <v>Reg2004Eye - C69AllSexNon-Māori</v>
      </c>
      <c r="B6937" s="42" t="s">
        <v>2</v>
      </c>
      <c r="C6937" s="43">
        <v>2004</v>
      </c>
      <c r="D6937" s="42" t="s">
        <v>278</v>
      </c>
      <c r="E6937" s="42" t="s">
        <v>3</v>
      </c>
      <c r="F6937" s="42" t="s">
        <v>11</v>
      </c>
      <c r="G6937" s="43">
        <v>44</v>
      </c>
      <c r="H6937" s="193">
        <v>1</v>
      </c>
    </row>
    <row r="6938" spans="1:8" x14ac:dyDescent="0.25">
      <c r="A6938" s="25" t="str">
        <f t="shared" si="110"/>
        <v>Reg2004Eye - C69FemaleAllEth</v>
      </c>
      <c r="B6938" s="42" t="s">
        <v>2</v>
      </c>
      <c r="C6938" s="43">
        <v>2004</v>
      </c>
      <c r="D6938" s="42" t="s">
        <v>278</v>
      </c>
      <c r="E6938" s="42" t="s">
        <v>4</v>
      </c>
      <c r="F6938" s="42" t="s">
        <v>12</v>
      </c>
      <c r="G6938" s="43">
        <v>22</v>
      </c>
      <c r="H6938" s="193">
        <v>0.8</v>
      </c>
    </row>
    <row r="6939" spans="1:8" x14ac:dyDescent="0.25">
      <c r="A6939" s="25" t="str">
        <f t="shared" si="110"/>
        <v>Reg2004Eye - C69FemaleMāori</v>
      </c>
      <c r="B6939" s="42" t="s">
        <v>2</v>
      </c>
      <c r="C6939" s="43">
        <v>2004</v>
      </c>
      <c r="D6939" s="42" t="s">
        <v>278</v>
      </c>
      <c r="E6939" s="42" t="s">
        <v>4</v>
      </c>
      <c r="F6939" s="42" t="s">
        <v>10</v>
      </c>
      <c r="G6939" s="43">
        <v>1</v>
      </c>
      <c r="H6939" s="193">
        <v>0.4</v>
      </c>
    </row>
    <row r="6940" spans="1:8" x14ac:dyDescent="0.25">
      <c r="A6940" s="25" t="str">
        <f t="shared" si="110"/>
        <v>Reg2004Eye - C69FemaleNon-Māori</v>
      </c>
      <c r="B6940" s="42" t="s">
        <v>2</v>
      </c>
      <c r="C6940" s="43">
        <v>2004</v>
      </c>
      <c r="D6940" s="42" t="s">
        <v>278</v>
      </c>
      <c r="E6940" s="42" t="s">
        <v>4</v>
      </c>
      <c r="F6940" s="42" t="s">
        <v>11</v>
      </c>
      <c r="G6940" s="43">
        <v>21</v>
      </c>
      <c r="H6940" s="193">
        <v>0.9</v>
      </c>
    </row>
    <row r="6941" spans="1:8" x14ac:dyDescent="0.25">
      <c r="A6941" s="25" t="str">
        <f t="shared" si="110"/>
        <v>Reg2004Eye - C69MaleAllEth</v>
      </c>
      <c r="B6941" s="42" t="s">
        <v>2</v>
      </c>
      <c r="C6941" s="43">
        <v>2004</v>
      </c>
      <c r="D6941" s="42" t="s">
        <v>278</v>
      </c>
      <c r="E6941" s="42" t="s">
        <v>5</v>
      </c>
      <c r="F6941" s="42" t="s">
        <v>12</v>
      </c>
      <c r="G6941" s="43">
        <v>25</v>
      </c>
      <c r="H6941" s="193">
        <v>1.1000000000000001</v>
      </c>
    </row>
    <row r="6942" spans="1:8" x14ac:dyDescent="0.25">
      <c r="A6942" s="25" t="str">
        <f t="shared" si="110"/>
        <v>Reg2004Eye - C69MaleMāori</v>
      </c>
      <c r="B6942" s="42" t="s">
        <v>2</v>
      </c>
      <c r="C6942" s="43">
        <v>2004</v>
      </c>
      <c r="D6942" s="42" t="s">
        <v>278</v>
      </c>
      <c r="E6942" s="42" t="s">
        <v>5</v>
      </c>
      <c r="F6942" s="42" t="s">
        <v>10</v>
      </c>
      <c r="G6942" s="43">
        <v>2</v>
      </c>
      <c r="H6942" s="193">
        <v>0.5</v>
      </c>
    </row>
    <row r="6943" spans="1:8" x14ac:dyDescent="0.25">
      <c r="A6943" s="25" t="str">
        <f t="shared" si="110"/>
        <v>Reg2004Eye - C69MaleNon-Māori</v>
      </c>
      <c r="B6943" s="42" t="s">
        <v>2</v>
      </c>
      <c r="C6943" s="43">
        <v>2004</v>
      </c>
      <c r="D6943" s="42" t="s">
        <v>278</v>
      </c>
      <c r="E6943" s="42" t="s">
        <v>5</v>
      </c>
      <c r="F6943" s="42" t="s">
        <v>11</v>
      </c>
      <c r="G6943" s="43">
        <v>23</v>
      </c>
      <c r="H6943" s="193">
        <v>1.1000000000000001</v>
      </c>
    </row>
    <row r="6944" spans="1:8" x14ac:dyDescent="0.25">
      <c r="A6944" s="25" t="str">
        <f t="shared" si="110"/>
        <v>Reg2004Meninges - C70AllSexAllEth</v>
      </c>
      <c r="B6944" s="42" t="s">
        <v>2</v>
      </c>
      <c r="C6944" s="43">
        <v>2004</v>
      </c>
      <c r="D6944" s="42" t="s">
        <v>29</v>
      </c>
      <c r="E6944" s="42" t="s">
        <v>3</v>
      </c>
      <c r="F6944" s="42" t="s">
        <v>12</v>
      </c>
      <c r="G6944" s="43">
        <v>2</v>
      </c>
      <c r="H6944" s="193">
        <v>0</v>
      </c>
    </row>
    <row r="6945" spans="1:8" x14ac:dyDescent="0.25">
      <c r="A6945" s="25" t="str">
        <f t="shared" si="110"/>
        <v>Reg2004Meninges - C70AllSexMāori</v>
      </c>
      <c r="B6945" s="42" t="s">
        <v>2</v>
      </c>
      <c r="C6945" s="43">
        <v>2004</v>
      </c>
      <c r="D6945" s="42" t="s">
        <v>29</v>
      </c>
      <c r="E6945" s="42" t="s">
        <v>3</v>
      </c>
      <c r="F6945" s="42" t="s">
        <v>10</v>
      </c>
      <c r="G6945" s="43">
        <v>0</v>
      </c>
      <c r="H6945" s="193">
        <v>0</v>
      </c>
    </row>
    <row r="6946" spans="1:8" x14ac:dyDescent="0.25">
      <c r="A6946" s="25" t="str">
        <f t="shared" si="110"/>
        <v>Reg2004Meninges - C70AllSexNon-Māori</v>
      </c>
      <c r="B6946" s="42" t="s">
        <v>2</v>
      </c>
      <c r="C6946" s="43">
        <v>2004</v>
      </c>
      <c r="D6946" s="42" t="s">
        <v>29</v>
      </c>
      <c r="E6946" s="42" t="s">
        <v>3</v>
      </c>
      <c r="F6946" s="42" t="s">
        <v>11</v>
      </c>
      <c r="G6946" s="43">
        <v>2</v>
      </c>
      <c r="H6946" s="193">
        <v>0</v>
      </c>
    </row>
    <row r="6947" spans="1:8" x14ac:dyDescent="0.25">
      <c r="A6947" s="25" t="str">
        <f t="shared" si="110"/>
        <v>Reg2004Meninges - C70FemaleAllEth</v>
      </c>
      <c r="B6947" s="42" t="s">
        <v>2</v>
      </c>
      <c r="C6947" s="43">
        <v>2004</v>
      </c>
      <c r="D6947" s="42" t="s">
        <v>29</v>
      </c>
      <c r="E6947" s="42" t="s">
        <v>4</v>
      </c>
      <c r="F6947" s="42" t="s">
        <v>12</v>
      </c>
      <c r="G6947" s="43">
        <v>2</v>
      </c>
      <c r="H6947" s="193">
        <v>0.1</v>
      </c>
    </row>
    <row r="6948" spans="1:8" x14ac:dyDescent="0.25">
      <c r="A6948" s="25" t="str">
        <f t="shared" si="110"/>
        <v>Reg2004Meninges - C70FemaleMāori</v>
      </c>
      <c r="B6948" s="42" t="s">
        <v>2</v>
      </c>
      <c r="C6948" s="43">
        <v>2004</v>
      </c>
      <c r="D6948" s="42" t="s">
        <v>29</v>
      </c>
      <c r="E6948" s="42" t="s">
        <v>4</v>
      </c>
      <c r="F6948" s="42" t="s">
        <v>10</v>
      </c>
      <c r="G6948" s="43">
        <v>0</v>
      </c>
      <c r="H6948" s="193">
        <v>0</v>
      </c>
    </row>
    <row r="6949" spans="1:8" x14ac:dyDescent="0.25">
      <c r="A6949" s="25" t="str">
        <f t="shared" si="110"/>
        <v>Reg2004Meninges - C70FemaleNon-Māori</v>
      </c>
      <c r="B6949" s="42" t="s">
        <v>2</v>
      </c>
      <c r="C6949" s="43">
        <v>2004</v>
      </c>
      <c r="D6949" s="42" t="s">
        <v>29</v>
      </c>
      <c r="E6949" s="42" t="s">
        <v>4</v>
      </c>
      <c r="F6949" s="42" t="s">
        <v>11</v>
      </c>
      <c r="G6949" s="43">
        <v>2</v>
      </c>
      <c r="H6949" s="193">
        <v>0.1</v>
      </c>
    </row>
    <row r="6950" spans="1:8" x14ac:dyDescent="0.25">
      <c r="A6950" s="25" t="str">
        <f t="shared" si="110"/>
        <v>Reg2004Meninges - C70MaleAllEth</v>
      </c>
      <c r="B6950" s="42" t="s">
        <v>2</v>
      </c>
      <c r="C6950" s="43">
        <v>2004</v>
      </c>
      <c r="D6950" s="42" t="s">
        <v>29</v>
      </c>
      <c r="E6950" s="42" t="s">
        <v>5</v>
      </c>
      <c r="F6950" s="42" t="s">
        <v>12</v>
      </c>
      <c r="G6950" s="43">
        <v>0</v>
      </c>
      <c r="H6950" s="193">
        <v>0</v>
      </c>
    </row>
    <row r="6951" spans="1:8" x14ac:dyDescent="0.25">
      <c r="A6951" s="25" t="str">
        <f t="shared" ref="A6951:A7014" si="111">B6951&amp;C6951&amp;D6951&amp;E6951&amp;F6951</f>
        <v>Reg2004Meninges - C70MaleMāori</v>
      </c>
      <c r="B6951" s="42" t="s">
        <v>2</v>
      </c>
      <c r="C6951" s="43">
        <v>2004</v>
      </c>
      <c r="D6951" s="42" t="s">
        <v>29</v>
      </c>
      <c r="E6951" s="42" t="s">
        <v>5</v>
      </c>
      <c r="F6951" s="42" t="s">
        <v>10</v>
      </c>
      <c r="G6951" s="43">
        <v>0</v>
      </c>
      <c r="H6951" s="193">
        <v>0</v>
      </c>
    </row>
    <row r="6952" spans="1:8" x14ac:dyDescent="0.25">
      <c r="A6952" s="25" t="str">
        <f t="shared" si="111"/>
        <v>Reg2004Meninges - C70MaleNon-Māori</v>
      </c>
      <c r="B6952" s="42" t="s">
        <v>2</v>
      </c>
      <c r="C6952" s="43">
        <v>2004</v>
      </c>
      <c r="D6952" s="42" t="s">
        <v>29</v>
      </c>
      <c r="E6952" s="42" t="s">
        <v>5</v>
      </c>
      <c r="F6952" s="42" t="s">
        <v>11</v>
      </c>
      <c r="G6952" s="43">
        <v>0</v>
      </c>
      <c r="H6952" s="193">
        <v>0</v>
      </c>
    </row>
    <row r="6953" spans="1:8" x14ac:dyDescent="0.25">
      <c r="A6953" s="25" t="str">
        <f t="shared" si="111"/>
        <v>Reg2004Thyroid and other endocrine glands - C73-C75AllSexAllEth</v>
      </c>
      <c r="B6953" s="42" t="s">
        <v>2</v>
      </c>
      <c r="C6953" s="43">
        <v>2004</v>
      </c>
      <c r="D6953" s="42" t="s">
        <v>280</v>
      </c>
      <c r="E6953" s="42" t="s">
        <v>3</v>
      </c>
      <c r="F6953" s="42" t="s">
        <v>12</v>
      </c>
      <c r="G6953" s="43">
        <v>203</v>
      </c>
      <c r="H6953" s="193">
        <v>4.4000000000000004</v>
      </c>
    </row>
    <row r="6954" spans="1:8" x14ac:dyDescent="0.25">
      <c r="A6954" s="25" t="str">
        <f t="shared" si="111"/>
        <v>Reg2004Thyroid and other endocrine glands - C73-C75AllSexMāori</v>
      </c>
      <c r="B6954" s="42" t="s">
        <v>2</v>
      </c>
      <c r="C6954" s="43">
        <v>2004</v>
      </c>
      <c r="D6954" s="42" t="s">
        <v>280</v>
      </c>
      <c r="E6954" s="42" t="s">
        <v>3</v>
      </c>
      <c r="F6954" s="42" t="s">
        <v>10</v>
      </c>
      <c r="G6954" s="43">
        <v>29</v>
      </c>
      <c r="H6954" s="193">
        <v>5.5</v>
      </c>
    </row>
    <row r="6955" spans="1:8" x14ac:dyDescent="0.25">
      <c r="A6955" s="25" t="str">
        <f t="shared" si="111"/>
        <v>Reg2004Thyroid and other endocrine glands - C73-C75AllSexNon-Māori</v>
      </c>
      <c r="B6955" s="42" t="s">
        <v>2</v>
      </c>
      <c r="C6955" s="43">
        <v>2004</v>
      </c>
      <c r="D6955" s="42" t="s">
        <v>280</v>
      </c>
      <c r="E6955" s="42" t="s">
        <v>3</v>
      </c>
      <c r="F6955" s="42" t="s">
        <v>11</v>
      </c>
      <c r="G6955" s="43">
        <v>174</v>
      </c>
      <c r="H6955" s="193">
        <v>4.3</v>
      </c>
    </row>
    <row r="6956" spans="1:8" x14ac:dyDescent="0.25">
      <c r="A6956" s="25" t="str">
        <f t="shared" si="111"/>
        <v>Reg2004Thyroid and other endocrine glands - C73-C75FemaleAllEth</v>
      </c>
      <c r="B6956" s="42" t="s">
        <v>2</v>
      </c>
      <c r="C6956" s="43">
        <v>2004</v>
      </c>
      <c r="D6956" s="42" t="s">
        <v>280</v>
      </c>
      <c r="E6956" s="42" t="s">
        <v>4</v>
      </c>
      <c r="F6956" s="42" t="s">
        <v>12</v>
      </c>
      <c r="G6956" s="43">
        <v>138</v>
      </c>
      <c r="H6956" s="193">
        <v>5.8</v>
      </c>
    </row>
    <row r="6957" spans="1:8" x14ac:dyDescent="0.25">
      <c r="A6957" s="25" t="str">
        <f t="shared" si="111"/>
        <v>Reg2004Thyroid and other endocrine glands - C73-C75FemaleMāori</v>
      </c>
      <c r="B6957" s="42" t="s">
        <v>2</v>
      </c>
      <c r="C6957" s="43">
        <v>2004</v>
      </c>
      <c r="D6957" s="42" t="s">
        <v>280</v>
      </c>
      <c r="E6957" s="42" t="s">
        <v>4</v>
      </c>
      <c r="F6957" s="42" t="s">
        <v>10</v>
      </c>
      <c r="G6957" s="43">
        <v>18</v>
      </c>
      <c r="H6957" s="193">
        <v>6.3</v>
      </c>
    </row>
    <row r="6958" spans="1:8" x14ac:dyDescent="0.25">
      <c r="A6958" s="25" t="str">
        <f t="shared" si="111"/>
        <v>Reg2004Thyroid and other endocrine glands - C73-C75FemaleNon-Māori</v>
      </c>
      <c r="B6958" s="42" t="s">
        <v>2</v>
      </c>
      <c r="C6958" s="43">
        <v>2004</v>
      </c>
      <c r="D6958" s="42" t="s">
        <v>280</v>
      </c>
      <c r="E6958" s="42" t="s">
        <v>4</v>
      </c>
      <c r="F6958" s="42" t="s">
        <v>11</v>
      </c>
      <c r="G6958" s="43">
        <v>120</v>
      </c>
      <c r="H6958" s="193">
        <v>5.7</v>
      </c>
    </row>
    <row r="6959" spans="1:8" x14ac:dyDescent="0.25">
      <c r="A6959" s="25" t="str">
        <f t="shared" si="111"/>
        <v>Reg2004Thyroid and other endocrine glands - C73-C75MaleAllEth</v>
      </c>
      <c r="B6959" s="42" t="s">
        <v>2</v>
      </c>
      <c r="C6959" s="43">
        <v>2004</v>
      </c>
      <c r="D6959" s="42" t="s">
        <v>280</v>
      </c>
      <c r="E6959" s="42" t="s">
        <v>5</v>
      </c>
      <c r="F6959" s="42" t="s">
        <v>12</v>
      </c>
      <c r="G6959" s="43">
        <v>65</v>
      </c>
      <c r="H6959" s="193">
        <v>2.9</v>
      </c>
    </row>
    <row r="6960" spans="1:8" x14ac:dyDescent="0.25">
      <c r="A6960" s="25" t="str">
        <f t="shared" si="111"/>
        <v>Reg2004Thyroid and other endocrine glands - C73-C75MaleMāori</v>
      </c>
      <c r="B6960" s="42" t="s">
        <v>2</v>
      </c>
      <c r="C6960" s="43">
        <v>2004</v>
      </c>
      <c r="D6960" s="42" t="s">
        <v>280</v>
      </c>
      <c r="E6960" s="42" t="s">
        <v>5</v>
      </c>
      <c r="F6960" s="42" t="s">
        <v>10</v>
      </c>
      <c r="G6960" s="43">
        <v>11</v>
      </c>
      <c r="H6960" s="193">
        <v>4.5999999999999996</v>
      </c>
    </row>
    <row r="6961" spans="1:8" x14ac:dyDescent="0.25">
      <c r="A6961" s="25" t="str">
        <f t="shared" si="111"/>
        <v>Reg2004Thyroid and other endocrine glands - C73-C75MaleNon-Māori</v>
      </c>
      <c r="B6961" s="42" t="s">
        <v>2</v>
      </c>
      <c r="C6961" s="43">
        <v>2004</v>
      </c>
      <c r="D6961" s="42" t="s">
        <v>280</v>
      </c>
      <c r="E6961" s="42" t="s">
        <v>5</v>
      </c>
      <c r="F6961" s="42" t="s">
        <v>11</v>
      </c>
      <c r="G6961" s="43">
        <v>54</v>
      </c>
      <c r="H6961" s="193">
        <v>2.8</v>
      </c>
    </row>
    <row r="6962" spans="1:8" x14ac:dyDescent="0.25">
      <c r="A6962" s="25" t="str">
        <f t="shared" si="111"/>
        <v>Reg2004Brain - C71AllSexAllEth</v>
      </c>
      <c r="B6962" s="42" t="s">
        <v>2</v>
      </c>
      <c r="C6962" s="43">
        <v>2004</v>
      </c>
      <c r="D6962" s="42" t="s">
        <v>20</v>
      </c>
      <c r="E6962" s="42" t="s">
        <v>3</v>
      </c>
      <c r="F6962" s="42" t="s">
        <v>12</v>
      </c>
      <c r="G6962" s="43">
        <v>261</v>
      </c>
      <c r="H6962" s="193">
        <v>5.4</v>
      </c>
    </row>
    <row r="6963" spans="1:8" x14ac:dyDescent="0.25">
      <c r="A6963" s="25" t="str">
        <f t="shared" si="111"/>
        <v>Reg2004Brain - C71AllSexMāori</v>
      </c>
      <c r="B6963" s="42" t="s">
        <v>2</v>
      </c>
      <c r="C6963" s="43">
        <v>2004</v>
      </c>
      <c r="D6963" s="42" t="s">
        <v>20</v>
      </c>
      <c r="E6963" s="42" t="s">
        <v>3</v>
      </c>
      <c r="F6963" s="42" t="s">
        <v>10</v>
      </c>
      <c r="G6963" s="43">
        <v>19</v>
      </c>
      <c r="H6963" s="193">
        <v>4.7</v>
      </c>
    </row>
    <row r="6964" spans="1:8" x14ac:dyDescent="0.25">
      <c r="A6964" s="25" t="str">
        <f t="shared" si="111"/>
        <v>Reg2004Brain - C71AllSexNon-Māori</v>
      </c>
      <c r="B6964" s="42" t="s">
        <v>2</v>
      </c>
      <c r="C6964" s="43">
        <v>2004</v>
      </c>
      <c r="D6964" s="42" t="s">
        <v>20</v>
      </c>
      <c r="E6964" s="42" t="s">
        <v>3</v>
      </c>
      <c r="F6964" s="42" t="s">
        <v>11</v>
      </c>
      <c r="G6964" s="43">
        <v>242</v>
      </c>
      <c r="H6964" s="193">
        <v>5.5</v>
      </c>
    </row>
    <row r="6965" spans="1:8" x14ac:dyDescent="0.25">
      <c r="A6965" s="25" t="str">
        <f t="shared" si="111"/>
        <v>Reg2004Brain - C71FemaleAllEth</v>
      </c>
      <c r="B6965" s="42" t="s">
        <v>2</v>
      </c>
      <c r="C6965" s="43">
        <v>2004</v>
      </c>
      <c r="D6965" s="42" t="s">
        <v>20</v>
      </c>
      <c r="E6965" s="42" t="s">
        <v>4</v>
      </c>
      <c r="F6965" s="42" t="s">
        <v>12</v>
      </c>
      <c r="G6965" s="43">
        <v>114</v>
      </c>
      <c r="H6965" s="193">
        <v>4.5</v>
      </c>
    </row>
    <row r="6966" spans="1:8" x14ac:dyDescent="0.25">
      <c r="A6966" s="25" t="str">
        <f t="shared" si="111"/>
        <v>Reg2004Brain - C71FemaleMāori</v>
      </c>
      <c r="B6966" s="42" t="s">
        <v>2</v>
      </c>
      <c r="C6966" s="43">
        <v>2004</v>
      </c>
      <c r="D6966" s="42" t="s">
        <v>20</v>
      </c>
      <c r="E6966" s="42" t="s">
        <v>4</v>
      </c>
      <c r="F6966" s="42" t="s">
        <v>10</v>
      </c>
      <c r="G6966" s="43">
        <v>9</v>
      </c>
      <c r="H6966" s="193">
        <v>4.5999999999999996</v>
      </c>
    </row>
    <row r="6967" spans="1:8" x14ac:dyDescent="0.25">
      <c r="A6967" s="25" t="str">
        <f t="shared" si="111"/>
        <v>Reg2004Brain - C71FemaleNon-Māori</v>
      </c>
      <c r="B6967" s="42" t="s">
        <v>2</v>
      </c>
      <c r="C6967" s="43">
        <v>2004</v>
      </c>
      <c r="D6967" s="42" t="s">
        <v>20</v>
      </c>
      <c r="E6967" s="42" t="s">
        <v>4</v>
      </c>
      <c r="F6967" s="42" t="s">
        <v>11</v>
      </c>
      <c r="G6967" s="43">
        <v>105</v>
      </c>
      <c r="H6967" s="193">
        <v>4.5999999999999996</v>
      </c>
    </row>
    <row r="6968" spans="1:8" x14ac:dyDescent="0.25">
      <c r="A6968" s="25" t="str">
        <f t="shared" si="111"/>
        <v>Reg2004Brain - C71MaleAllEth</v>
      </c>
      <c r="B6968" s="42" t="s">
        <v>2</v>
      </c>
      <c r="C6968" s="43">
        <v>2004</v>
      </c>
      <c r="D6968" s="42" t="s">
        <v>20</v>
      </c>
      <c r="E6968" s="42" t="s">
        <v>5</v>
      </c>
      <c r="F6968" s="42" t="s">
        <v>12</v>
      </c>
      <c r="G6968" s="43">
        <v>147</v>
      </c>
      <c r="H6968" s="193">
        <v>6.3</v>
      </c>
    </row>
    <row r="6969" spans="1:8" x14ac:dyDescent="0.25">
      <c r="A6969" s="25" t="str">
        <f t="shared" si="111"/>
        <v>Reg2004Brain - C71MaleMāori</v>
      </c>
      <c r="B6969" s="42" t="s">
        <v>2</v>
      </c>
      <c r="C6969" s="43">
        <v>2004</v>
      </c>
      <c r="D6969" s="42" t="s">
        <v>20</v>
      </c>
      <c r="E6969" s="42" t="s">
        <v>5</v>
      </c>
      <c r="F6969" s="42" t="s">
        <v>10</v>
      </c>
      <c r="G6969" s="43">
        <v>10</v>
      </c>
      <c r="H6969" s="193">
        <v>4.8</v>
      </c>
    </row>
    <row r="6970" spans="1:8" x14ac:dyDescent="0.25">
      <c r="A6970" s="25" t="str">
        <f t="shared" si="111"/>
        <v>Reg2004Brain - C71MaleNon-Māori</v>
      </c>
      <c r="B6970" s="42" t="s">
        <v>2</v>
      </c>
      <c r="C6970" s="43">
        <v>2004</v>
      </c>
      <c r="D6970" s="42" t="s">
        <v>20</v>
      </c>
      <c r="E6970" s="42" t="s">
        <v>5</v>
      </c>
      <c r="F6970" s="42" t="s">
        <v>11</v>
      </c>
      <c r="G6970" s="43">
        <v>137</v>
      </c>
      <c r="H6970" s="193">
        <v>6.5</v>
      </c>
    </row>
    <row r="6971" spans="1:8" x14ac:dyDescent="0.25">
      <c r="A6971" s="25" t="str">
        <f t="shared" si="111"/>
        <v>Reg2004Other central nervous system - C72AllSexAllEth</v>
      </c>
      <c r="B6971" s="42" t="s">
        <v>2</v>
      </c>
      <c r="C6971" s="43">
        <v>2004</v>
      </c>
      <c r="D6971" s="42" t="s">
        <v>279</v>
      </c>
      <c r="E6971" s="42" t="s">
        <v>3</v>
      </c>
      <c r="F6971" s="42" t="s">
        <v>12</v>
      </c>
      <c r="G6971" s="43">
        <v>8</v>
      </c>
      <c r="H6971" s="193">
        <v>0.2</v>
      </c>
    </row>
    <row r="6972" spans="1:8" x14ac:dyDescent="0.25">
      <c r="A6972" s="25" t="str">
        <f t="shared" si="111"/>
        <v>Reg2004Other central nervous system - C72AllSexMāori</v>
      </c>
      <c r="B6972" s="42" t="s">
        <v>2</v>
      </c>
      <c r="C6972" s="43">
        <v>2004</v>
      </c>
      <c r="D6972" s="42" t="s">
        <v>279</v>
      </c>
      <c r="E6972" s="42" t="s">
        <v>3</v>
      </c>
      <c r="F6972" s="42" t="s">
        <v>10</v>
      </c>
      <c r="G6972" s="43">
        <v>1</v>
      </c>
      <c r="H6972" s="193">
        <v>0.2</v>
      </c>
    </row>
    <row r="6973" spans="1:8" x14ac:dyDescent="0.25">
      <c r="A6973" s="25" t="str">
        <f t="shared" si="111"/>
        <v>Reg2004Other central nervous system - C72AllSexNon-Māori</v>
      </c>
      <c r="B6973" s="42" t="s">
        <v>2</v>
      </c>
      <c r="C6973" s="43">
        <v>2004</v>
      </c>
      <c r="D6973" s="42" t="s">
        <v>279</v>
      </c>
      <c r="E6973" s="42" t="s">
        <v>3</v>
      </c>
      <c r="F6973" s="42" t="s">
        <v>11</v>
      </c>
      <c r="G6973" s="43">
        <v>7</v>
      </c>
      <c r="H6973" s="193">
        <v>0.2</v>
      </c>
    </row>
    <row r="6974" spans="1:8" x14ac:dyDescent="0.25">
      <c r="A6974" s="25" t="str">
        <f t="shared" si="111"/>
        <v>Reg2004Other central nervous system - C72FemaleAllEth</v>
      </c>
      <c r="B6974" s="42" t="s">
        <v>2</v>
      </c>
      <c r="C6974" s="43">
        <v>2004</v>
      </c>
      <c r="D6974" s="42" t="s">
        <v>279</v>
      </c>
      <c r="E6974" s="42" t="s">
        <v>4</v>
      </c>
      <c r="F6974" s="42" t="s">
        <v>12</v>
      </c>
      <c r="G6974" s="43">
        <v>5</v>
      </c>
      <c r="H6974" s="193">
        <v>0.3</v>
      </c>
    </row>
    <row r="6975" spans="1:8" x14ac:dyDescent="0.25">
      <c r="A6975" s="25" t="str">
        <f t="shared" si="111"/>
        <v>Reg2004Other central nervous system - C72FemaleMāori</v>
      </c>
      <c r="B6975" s="42" t="s">
        <v>2</v>
      </c>
      <c r="C6975" s="43">
        <v>2004</v>
      </c>
      <c r="D6975" s="42" t="s">
        <v>279</v>
      </c>
      <c r="E6975" s="42" t="s">
        <v>4</v>
      </c>
      <c r="F6975" s="42" t="s">
        <v>10</v>
      </c>
      <c r="G6975" s="43">
        <v>1</v>
      </c>
      <c r="H6975" s="193">
        <v>0.4</v>
      </c>
    </row>
    <row r="6976" spans="1:8" x14ac:dyDescent="0.25">
      <c r="A6976" s="25" t="str">
        <f t="shared" si="111"/>
        <v>Reg2004Other central nervous system - C72FemaleNon-Māori</v>
      </c>
      <c r="B6976" s="42" t="s">
        <v>2</v>
      </c>
      <c r="C6976" s="43">
        <v>2004</v>
      </c>
      <c r="D6976" s="42" t="s">
        <v>279</v>
      </c>
      <c r="E6976" s="42" t="s">
        <v>4</v>
      </c>
      <c r="F6976" s="42" t="s">
        <v>11</v>
      </c>
      <c r="G6976" s="43">
        <v>4</v>
      </c>
      <c r="H6976" s="193">
        <v>0.2</v>
      </c>
    </row>
    <row r="6977" spans="1:8" x14ac:dyDescent="0.25">
      <c r="A6977" s="25" t="str">
        <f t="shared" si="111"/>
        <v>Reg2004Other central nervous system - C72MaleAllEth</v>
      </c>
      <c r="B6977" s="42" t="s">
        <v>2</v>
      </c>
      <c r="C6977" s="43">
        <v>2004</v>
      </c>
      <c r="D6977" s="42" t="s">
        <v>279</v>
      </c>
      <c r="E6977" s="42" t="s">
        <v>5</v>
      </c>
      <c r="F6977" s="42" t="s">
        <v>12</v>
      </c>
      <c r="G6977" s="43">
        <v>3</v>
      </c>
      <c r="H6977" s="193">
        <v>0.1</v>
      </c>
    </row>
    <row r="6978" spans="1:8" x14ac:dyDescent="0.25">
      <c r="A6978" s="25" t="str">
        <f t="shared" si="111"/>
        <v>Reg2004Other central nervous system - C72MaleMāori</v>
      </c>
      <c r="B6978" s="42" t="s">
        <v>2</v>
      </c>
      <c r="C6978" s="43">
        <v>2004</v>
      </c>
      <c r="D6978" s="42" t="s">
        <v>279</v>
      </c>
      <c r="E6978" s="42" t="s">
        <v>5</v>
      </c>
      <c r="F6978" s="42" t="s">
        <v>10</v>
      </c>
      <c r="G6978" s="43">
        <v>0</v>
      </c>
      <c r="H6978" s="193">
        <v>0</v>
      </c>
    </row>
    <row r="6979" spans="1:8" x14ac:dyDescent="0.25">
      <c r="A6979" s="25" t="str">
        <f t="shared" si="111"/>
        <v>Reg2004Other central nervous system - C72MaleNon-Māori</v>
      </c>
      <c r="B6979" s="42" t="s">
        <v>2</v>
      </c>
      <c r="C6979" s="43">
        <v>2004</v>
      </c>
      <c r="D6979" s="42" t="s">
        <v>279</v>
      </c>
      <c r="E6979" s="42" t="s">
        <v>5</v>
      </c>
      <c r="F6979" s="42" t="s">
        <v>11</v>
      </c>
      <c r="G6979" s="43">
        <v>3</v>
      </c>
      <c r="H6979" s="193">
        <v>0.2</v>
      </c>
    </row>
    <row r="6980" spans="1:8" x14ac:dyDescent="0.25">
      <c r="A6980" s="25" t="str">
        <f t="shared" si="111"/>
        <v>Reg2004Thyroid - C73AllSexAllEth</v>
      </c>
      <c r="B6980" s="42" t="s">
        <v>2</v>
      </c>
      <c r="C6980" s="43">
        <v>2004</v>
      </c>
      <c r="D6980" s="42" t="s">
        <v>281</v>
      </c>
      <c r="E6980" s="42" t="s">
        <v>3</v>
      </c>
      <c r="F6980" s="42" t="s">
        <v>12</v>
      </c>
      <c r="G6980" s="43">
        <v>192</v>
      </c>
      <c r="H6980" s="193">
        <v>4.2</v>
      </c>
    </row>
    <row r="6981" spans="1:8" x14ac:dyDescent="0.25">
      <c r="A6981" s="25" t="str">
        <f t="shared" si="111"/>
        <v>Reg2004Thyroid - C73AllSexMāori</v>
      </c>
      <c r="B6981" s="42" t="s">
        <v>2</v>
      </c>
      <c r="C6981" s="43">
        <v>2004</v>
      </c>
      <c r="D6981" s="42" t="s">
        <v>281</v>
      </c>
      <c r="E6981" s="42" t="s">
        <v>3</v>
      </c>
      <c r="F6981" s="42" t="s">
        <v>10</v>
      </c>
      <c r="G6981" s="43">
        <v>27</v>
      </c>
      <c r="H6981" s="193">
        <v>5.3</v>
      </c>
    </row>
    <row r="6982" spans="1:8" x14ac:dyDescent="0.25">
      <c r="A6982" s="25" t="str">
        <f t="shared" si="111"/>
        <v>Reg2004Thyroid - C73AllSexNon-Māori</v>
      </c>
      <c r="B6982" s="42" t="s">
        <v>2</v>
      </c>
      <c r="C6982" s="43">
        <v>2004</v>
      </c>
      <c r="D6982" s="42" t="s">
        <v>281</v>
      </c>
      <c r="E6982" s="42" t="s">
        <v>3</v>
      </c>
      <c r="F6982" s="42" t="s">
        <v>11</v>
      </c>
      <c r="G6982" s="43">
        <v>165</v>
      </c>
      <c r="H6982" s="193">
        <v>4</v>
      </c>
    </row>
    <row r="6983" spans="1:8" x14ac:dyDescent="0.25">
      <c r="A6983" s="25" t="str">
        <f t="shared" si="111"/>
        <v>Reg2004Thyroid - C73FemaleAllEth</v>
      </c>
      <c r="B6983" s="42" t="s">
        <v>2</v>
      </c>
      <c r="C6983" s="43">
        <v>2004</v>
      </c>
      <c r="D6983" s="42" t="s">
        <v>281</v>
      </c>
      <c r="E6983" s="42" t="s">
        <v>4</v>
      </c>
      <c r="F6983" s="42" t="s">
        <v>12</v>
      </c>
      <c r="G6983" s="43">
        <v>135</v>
      </c>
      <c r="H6983" s="193">
        <v>5.7</v>
      </c>
    </row>
    <row r="6984" spans="1:8" x14ac:dyDescent="0.25">
      <c r="A6984" s="25" t="str">
        <f t="shared" si="111"/>
        <v>Reg2004Thyroid - C73FemaleMāori</v>
      </c>
      <c r="B6984" s="42" t="s">
        <v>2</v>
      </c>
      <c r="C6984" s="43">
        <v>2004</v>
      </c>
      <c r="D6984" s="42" t="s">
        <v>281</v>
      </c>
      <c r="E6984" s="42" t="s">
        <v>4</v>
      </c>
      <c r="F6984" s="42" t="s">
        <v>10</v>
      </c>
      <c r="G6984" s="43">
        <v>18</v>
      </c>
      <c r="H6984" s="193">
        <v>6.3</v>
      </c>
    </row>
    <row r="6985" spans="1:8" x14ac:dyDescent="0.25">
      <c r="A6985" s="25" t="str">
        <f t="shared" si="111"/>
        <v>Reg2004Thyroid - C73FemaleNon-Māori</v>
      </c>
      <c r="B6985" s="42" t="s">
        <v>2</v>
      </c>
      <c r="C6985" s="43">
        <v>2004</v>
      </c>
      <c r="D6985" s="42" t="s">
        <v>281</v>
      </c>
      <c r="E6985" s="42" t="s">
        <v>4</v>
      </c>
      <c r="F6985" s="42" t="s">
        <v>11</v>
      </c>
      <c r="G6985" s="43">
        <v>117</v>
      </c>
      <c r="H6985" s="193">
        <v>5.6</v>
      </c>
    </row>
    <row r="6986" spans="1:8" x14ac:dyDescent="0.25">
      <c r="A6986" s="25" t="str">
        <f t="shared" si="111"/>
        <v>Reg2004Thyroid - C73MaleAllEth</v>
      </c>
      <c r="B6986" s="42" t="s">
        <v>2</v>
      </c>
      <c r="C6986" s="43">
        <v>2004</v>
      </c>
      <c r="D6986" s="42" t="s">
        <v>281</v>
      </c>
      <c r="E6986" s="42" t="s">
        <v>5</v>
      </c>
      <c r="F6986" s="42" t="s">
        <v>12</v>
      </c>
      <c r="G6986" s="43">
        <v>57</v>
      </c>
      <c r="H6986" s="193">
        <v>2.5</v>
      </c>
    </row>
    <row r="6987" spans="1:8" x14ac:dyDescent="0.25">
      <c r="A6987" s="25" t="str">
        <f t="shared" si="111"/>
        <v>Reg2004Thyroid - C73MaleMāori</v>
      </c>
      <c r="B6987" s="42" t="s">
        <v>2</v>
      </c>
      <c r="C6987" s="43">
        <v>2004</v>
      </c>
      <c r="D6987" s="42" t="s">
        <v>281</v>
      </c>
      <c r="E6987" s="42" t="s">
        <v>5</v>
      </c>
      <c r="F6987" s="42" t="s">
        <v>10</v>
      </c>
      <c r="G6987" s="43">
        <v>9</v>
      </c>
      <c r="H6987" s="193">
        <v>4.0999999999999996</v>
      </c>
    </row>
    <row r="6988" spans="1:8" x14ac:dyDescent="0.25">
      <c r="A6988" s="25" t="str">
        <f t="shared" si="111"/>
        <v>Reg2004Thyroid - C73MaleNon-Māori</v>
      </c>
      <c r="B6988" s="42" t="s">
        <v>2</v>
      </c>
      <c r="C6988" s="43">
        <v>2004</v>
      </c>
      <c r="D6988" s="42" t="s">
        <v>281</v>
      </c>
      <c r="E6988" s="42" t="s">
        <v>5</v>
      </c>
      <c r="F6988" s="42" t="s">
        <v>11</v>
      </c>
      <c r="G6988" s="43">
        <v>48</v>
      </c>
      <c r="H6988" s="193">
        <v>2.4</v>
      </c>
    </row>
    <row r="6989" spans="1:8" x14ac:dyDescent="0.25">
      <c r="A6989" s="25" t="str">
        <f t="shared" si="111"/>
        <v>Reg2004Adrenal gland - C74AllSexAllEth</v>
      </c>
      <c r="B6989" s="42" t="s">
        <v>2</v>
      </c>
      <c r="C6989" s="43">
        <v>2004</v>
      </c>
      <c r="D6989" s="42" t="s">
        <v>282</v>
      </c>
      <c r="E6989" s="42" t="s">
        <v>3</v>
      </c>
      <c r="F6989" s="42" t="s">
        <v>12</v>
      </c>
      <c r="G6989" s="43">
        <v>6</v>
      </c>
      <c r="H6989" s="193">
        <v>0.1</v>
      </c>
    </row>
    <row r="6990" spans="1:8" x14ac:dyDescent="0.25">
      <c r="A6990" s="25" t="str">
        <f t="shared" si="111"/>
        <v>Reg2004Adrenal gland - C74AllSexMāori</v>
      </c>
      <c r="B6990" s="42" t="s">
        <v>2</v>
      </c>
      <c r="C6990" s="43">
        <v>2004</v>
      </c>
      <c r="D6990" s="42" t="s">
        <v>282</v>
      </c>
      <c r="E6990" s="42" t="s">
        <v>3</v>
      </c>
      <c r="F6990" s="42" t="s">
        <v>10</v>
      </c>
      <c r="G6990" s="43">
        <v>0</v>
      </c>
      <c r="H6990" s="193">
        <v>0</v>
      </c>
    </row>
    <row r="6991" spans="1:8" x14ac:dyDescent="0.25">
      <c r="A6991" s="25" t="str">
        <f t="shared" si="111"/>
        <v>Reg2004Adrenal gland - C74AllSexNon-Māori</v>
      </c>
      <c r="B6991" s="42" t="s">
        <v>2</v>
      </c>
      <c r="C6991" s="43">
        <v>2004</v>
      </c>
      <c r="D6991" s="42" t="s">
        <v>282</v>
      </c>
      <c r="E6991" s="42" t="s">
        <v>3</v>
      </c>
      <c r="F6991" s="42" t="s">
        <v>11</v>
      </c>
      <c r="G6991" s="43">
        <v>6</v>
      </c>
      <c r="H6991" s="193">
        <v>0.2</v>
      </c>
    </row>
    <row r="6992" spans="1:8" x14ac:dyDescent="0.25">
      <c r="A6992" s="25" t="str">
        <f t="shared" si="111"/>
        <v>Reg2004Adrenal gland - C74FemaleAllEth</v>
      </c>
      <c r="B6992" s="42" t="s">
        <v>2</v>
      </c>
      <c r="C6992" s="43">
        <v>2004</v>
      </c>
      <c r="D6992" s="42" t="s">
        <v>282</v>
      </c>
      <c r="E6992" s="42" t="s">
        <v>4</v>
      </c>
      <c r="F6992" s="42" t="s">
        <v>12</v>
      </c>
      <c r="G6992" s="43">
        <v>2</v>
      </c>
      <c r="H6992" s="193">
        <v>0.1</v>
      </c>
    </row>
    <row r="6993" spans="1:8" x14ac:dyDescent="0.25">
      <c r="A6993" s="25" t="str">
        <f t="shared" si="111"/>
        <v>Reg2004Adrenal gland - C74FemaleMāori</v>
      </c>
      <c r="B6993" s="42" t="s">
        <v>2</v>
      </c>
      <c r="C6993" s="43">
        <v>2004</v>
      </c>
      <c r="D6993" s="42" t="s">
        <v>282</v>
      </c>
      <c r="E6993" s="42" t="s">
        <v>4</v>
      </c>
      <c r="F6993" s="42" t="s">
        <v>10</v>
      </c>
      <c r="G6993" s="43">
        <v>0</v>
      </c>
      <c r="H6993" s="193">
        <v>0</v>
      </c>
    </row>
    <row r="6994" spans="1:8" x14ac:dyDescent="0.25">
      <c r="A6994" s="25" t="str">
        <f t="shared" si="111"/>
        <v>Reg2004Adrenal gland - C74FemaleNon-Māori</v>
      </c>
      <c r="B6994" s="42" t="s">
        <v>2</v>
      </c>
      <c r="C6994" s="43">
        <v>2004</v>
      </c>
      <c r="D6994" s="42" t="s">
        <v>282</v>
      </c>
      <c r="E6994" s="42" t="s">
        <v>4</v>
      </c>
      <c r="F6994" s="42" t="s">
        <v>11</v>
      </c>
      <c r="G6994" s="43">
        <v>2</v>
      </c>
      <c r="H6994" s="193">
        <v>0.1</v>
      </c>
    </row>
    <row r="6995" spans="1:8" x14ac:dyDescent="0.25">
      <c r="A6995" s="25" t="str">
        <f t="shared" si="111"/>
        <v>Reg2004Adrenal gland - C74MaleAllEth</v>
      </c>
      <c r="B6995" s="42" t="s">
        <v>2</v>
      </c>
      <c r="C6995" s="43">
        <v>2004</v>
      </c>
      <c r="D6995" s="42" t="s">
        <v>282</v>
      </c>
      <c r="E6995" s="42" t="s">
        <v>5</v>
      </c>
      <c r="F6995" s="42" t="s">
        <v>12</v>
      </c>
      <c r="G6995" s="43">
        <v>4</v>
      </c>
      <c r="H6995" s="193">
        <v>0.2</v>
      </c>
    </row>
    <row r="6996" spans="1:8" x14ac:dyDescent="0.25">
      <c r="A6996" s="25" t="str">
        <f t="shared" si="111"/>
        <v>Reg2004Adrenal gland - C74MaleMāori</v>
      </c>
      <c r="B6996" s="42" t="s">
        <v>2</v>
      </c>
      <c r="C6996" s="43">
        <v>2004</v>
      </c>
      <c r="D6996" s="42" t="s">
        <v>282</v>
      </c>
      <c r="E6996" s="42" t="s">
        <v>5</v>
      </c>
      <c r="F6996" s="42" t="s">
        <v>10</v>
      </c>
      <c r="G6996" s="43">
        <v>0</v>
      </c>
      <c r="H6996" s="193">
        <v>0</v>
      </c>
    </row>
    <row r="6997" spans="1:8" x14ac:dyDescent="0.25">
      <c r="A6997" s="25" t="str">
        <f t="shared" si="111"/>
        <v>Reg2004Adrenal gland - C74MaleNon-Māori</v>
      </c>
      <c r="B6997" s="42" t="s">
        <v>2</v>
      </c>
      <c r="C6997" s="43">
        <v>2004</v>
      </c>
      <c r="D6997" s="42" t="s">
        <v>282</v>
      </c>
      <c r="E6997" s="42" t="s">
        <v>5</v>
      </c>
      <c r="F6997" s="42" t="s">
        <v>11</v>
      </c>
      <c r="G6997" s="43">
        <v>4</v>
      </c>
      <c r="H6997" s="193">
        <v>0.3</v>
      </c>
    </row>
    <row r="6998" spans="1:8" x14ac:dyDescent="0.25">
      <c r="A6998" s="25" t="str">
        <f t="shared" si="111"/>
        <v>Reg2004Other endocrine glands - C75AllSexAllEth</v>
      </c>
      <c r="B6998" s="42" t="s">
        <v>2</v>
      </c>
      <c r="C6998" s="43">
        <v>2004</v>
      </c>
      <c r="D6998" s="42" t="s">
        <v>283</v>
      </c>
      <c r="E6998" s="42" t="s">
        <v>3</v>
      </c>
      <c r="F6998" s="42" t="s">
        <v>12</v>
      </c>
      <c r="G6998" s="43">
        <v>5</v>
      </c>
      <c r="H6998" s="193">
        <v>0.1</v>
      </c>
    </row>
    <row r="6999" spans="1:8" x14ac:dyDescent="0.25">
      <c r="A6999" s="25" t="str">
        <f t="shared" si="111"/>
        <v>Reg2004Other endocrine glands - C75AllSexMāori</v>
      </c>
      <c r="B6999" s="42" t="s">
        <v>2</v>
      </c>
      <c r="C6999" s="43">
        <v>2004</v>
      </c>
      <c r="D6999" s="42" t="s">
        <v>283</v>
      </c>
      <c r="E6999" s="42" t="s">
        <v>3</v>
      </c>
      <c r="F6999" s="42" t="s">
        <v>10</v>
      </c>
      <c r="G6999" s="43">
        <v>2</v>
      </c>
      <c r="H6999" s="193">
        <v>0.3</v>
      </c>
    </row>
    <row r="7000" spans="1:8" x14ac:dyDescent="0.25">
      <c r="A7000" s="25" t="str">
        <f t="shared" si="111"/>
        <v>Reg2004Other endocrine glands - C75AllSexNon-Māori</v>
      </c>
      <c r="B7000" s="42" t="s">
        <v>2</v>
      </c>
      <c r="C7000" s="43">
        <v>2004</v>
      </c>
      <c r="D7000" s="42" t="s">
        <v>283</v>
      </c>
      <c r="E7000" s="42" t="s">
        <v>3</v>
      </c>
      <c r="F7000" s="42" t="s">
        <v>11</v>
      </c>
      <c r="G7000" s="43">
        <v>3</v>
      </c>
      <c r="H7000" s="193">
        <v>0.1</v>
      </c>
    </row>
    <row r="7001" spans="1:8" x14ac:dyDescent="0.25">
      <c r="A7001" s="25" t="str">
        <f t="shared" si="111"/>
        <v>Reg2004Other endocrine glands - C75FemaleAllEth</v>
      </c>
      <c r="B7001" s="42" t="s">
        <v>2</v>
      </c>
      <c r="C7001" s="43">
        <v>2004</v>
      </c>
      <c r="D7001" s="42" t="s">
        <v>283</v>
      </c>
      <c r="E7001" s="42" t="s">
        <v>4</v>
      </c>
      <c r="F7001" s="42" t="s">
        <v>12</v>
      </c>
      <c r="G7001" s="43">
        <v>1</v>
      </c>
      <c r="H7001" s="193">
        <v>0.1</v>
      </c>
    </row>
    <row r="7002" spans="1:8" x14ac:dyDescent="0.25">
      <c r="A7002" s="25" t="str">
        <f t="shared" si="111"/>
        <v>Reg2004Other endocrine glands - C75FemaleMāori</v>
      </c>
      <c r="B7002" s="42" t="s">
        <v>2</v>
      </c>
      <c r="C7002" s="43">
        <v>2004</v>
      </c>
      <c r="D7002" s="42" t="s">
        <v>283</v>
      </c>
      <c r="E7002" s="42" t="s">
        <v>4</v>
      </c>
      <c r="F7002" s="42" t="s">
        <v>10</v>
      </c>
      <c r="G7002" s="43">
        <v>0</v>
      </c>
      <c r="H7002" s="193">
        <v>0</v>
      </c>
    </row>
    <row r="7003" spans="1:8" x14ac:dyDescent="0.25">
      <c r="A7003" s="25" t="str">
        <f t="shared" si="111"/>
        <v>Reg2004Other endocrine glands - C75FemaleNon-Māori</v>
      </c>
      <c r="B7003" s="42" t="s">
        <v>2</v>
      </c>
      <c r="C7003" s="43">
        <v>2004</v>
      </c>
      <c r="D7003" s="42" t="s">
        <v>283</v>
      </c>
      <c r="E7003" s="42" t="s">
        <v>4</v>
      </c>
      <c r="F7003" s="42" t="s">
        <v>11</v>
      </c>
      <c r="G7003" s="43">
        <v>1</v>
      </c>
      <c r="H7003" s="193">
        <v>0.1</v>
      </c>
    </row>
    <row r="7004" spans="1:8" x14ac:dyDescent="0.25">
      <c r="A7004" s="25" t="str">
        <f t="shared" si="111"/>
        <v>Reg2004Other endocrine glands - C75MaleAllEth</v>
      </c>
      <c r="B7004" s="42" t="s">
        <v>2</v>
      </c>
      <c r="C7004" s="43">
        <v>2004</v>
      </c>
      <c r="D7004" s="42" t="s">
        <v>283</v>
      </c>
      <c r="E7004" s="42" t="s">
        <v>5</v>
      </c>
      <c r="F7004" s="42" t="s">
        <v>12</v>
      </c>
      <c r="G7004" s="43">
        <v>4</v>
      </c>
      <c r="H7004" s="193">
        <v>0.2</v>
      </c>
    </row>
    <row r="7005" spans="1:8" x14ac:dyDescent="0.25">
      <c r="A7005" s="25" t="str">
        <f t="shared" si="111"/>
        <v>Reg2004Other endocrine glands - C75MaleMāori</v>
      </c>
      <c r="B7005" s="42" t="s">
        <v>2</v>
      </c>
      <c r="C7005" s="43">
        <v>2004</v>
      </c>
      <c r="D7005" s="42" t="s">
        <v>283</v>
      </c>
      <c r="E7005" s="42" t="s">
        <v>5</v>
      </c>
      <c r="F7005" s="42" t="s">
        <v>10</v>
      </c>
      <c r="G7005" s="43">
        <v>2</v>
      </c>
      <c r="H7005" s="193">
        <v>0.5</v>
      </c>
    </row>
    <row r="7006" spans="1:8" x14ac:dyDescent="0.25">
      <c r="A7006" s="25" t="str">
        <f t="shared" si="111"/>
        <v>Reg2004Other endocrine glands - C75MaleNon-Māori</v>
      </c>
      <c r="B7006" s="42" t="s">
        <v>2</v>
      </c>
      <c r="C7006" s="43">
        <v>2004</v>
      </c>
      <c r="D7006" s="42" t="s">
        <v>283</v>
      </c>
      <c r="E7006" s="42" t="s">
        <v>5</v>
      </c>
      <c r="F7006" s="42" t="s">
        <v>11</v>
      </c>
      <c r="G7006" s="43">
        <v>2</v>
      </c>
      <c r="H7006" s="193">
        <v>0.1</v>
      </c>
    </row>
    <row r="7007" spans="1:8" x14ac:dyDescent="0.25">
      <c r="A7007" s="25" t="str">
        <f t="shared" si="111"/>
        <v>Reg2004Ill-defined, secondary and unspecified sites - C76-C80AllSexAllEth</v>
      </c>
      <c r="B7007" s="42" t="s">
        <v>2</v>
      </c>
      <c r="C7007" s="43">
        <v>2004</v>
      </c>
      <c r="D7007" s="42" t="s">
        <v>284</v>
      </c>
      <c r="E7007" s="42" t="s">
        <v>3</v>
      </c>
      <c r="F7007" s="42" t="s">
        <v>12</v>
      </c>
      <c r="G7007" s="43">
        <v>467</v>
      </c>
      <c r="H7007" s="193">
        <v>7.8</v>
      </c>
    </row>
    <row r="7008" spans="1:8" x14ac:dyDescent="0.25">
      <c r="A7008" s="25" t="str">
        <f t="shared" si="111"/>
        <v>Reg2004Ill-defined, secondary and unspecified sites - C76-C80AllSexMāori</v>
      </c>
      <c r="B7008" s="42" t="s">
        <v>2</v>
      </c>
      <c r="C7008" s="43">
        <v>2004</v>
      </c>
      <c r="D7008" s="42" t="s">
        <v>284</v>
      </c>
      <c r="E7008" s="42" t="s">
        <v>3</v>
      </c>
      <c r="F7008" s="42" t="s">
        <v>10</v>
      </c>
      <c r="G7008" s="43">
        <v>49</v>
      </c>
      <c r="H7008" s="193">
        <v>16.899999999999999</v>
      </c>
    </row>
    <row r="7009" spans="1:8" x14ac:dyDescent="0.25">
      <c r="A7009" s="25" t="str">
        <f t="shared" si="111"/>
        <v>Reg2004Ill-defined, secondary and unspecified sites - C76-C80AllSexNon-Māori</v>
      </c>
      <c r="B7009" s="42" t="s">
        <v>2</v>
      </c>
      <c r="C7009" s="43">
        <v>2004</v>
      </c>
      <c r="D7009" s="42" t="s">
        <v>284</v>
      </c>
      <c r="E7009" s="42" t="s">
        <v>3</v>
      </c>
      <c r="F7009" s="42" t="s">
        <v>11</v>
      </c>
      <c r="G7009" s="43">
        <v>418</v>
      </c>
      <c r="H7009" s="193">
        <v>7.3</v>
      </c>
    </row>
    <row r="7010" spans="1:8" x14ac:dyDescent="0.25">
      <c r="A7010" s="25" t="str">
        <f t="shared" si="111"/>
        <v>Reg2004Ill-defined, secondary and unspecified sites - C76-C80FemaleAllEth</v>
      </c>
      <c r="B7010" s="42" t="s">
        <v>2</v>
      </c>
      <c r="C7010" s="43">
        <v>2004</v>
      </c>
      <c r="D7010" s="42" t="s">
        <v>284</v>
      </c>
      <c r="E7010" s="42" t="s">
        <v>4</v>
      </c>
      <c r="F7010" s="42" t="s">
        <v>12</v>
      </c>
      <c r="G7010" s="43">
        <v>230</v>
      </c>
      <c r="H7010" s="193">
        <v>6.8</v>
      </c>
    </row>
    <row r="7011" spans="1:8" x14ac:dyDescent="0.25">
      <c r="A7011" s="25" t="str">
        <f t="shared" si="111"/>
        <v>Reg2004Ill-defined, secondary and unspecified sites - C76-C80FemaleMāori</v>
      </c>
      <c r="B7011" s="42" t="s">
        <v>2</v>
      </c>
      <c r="C7011" s="43">
        <v>2004</v>
      </c>
      <c r="D7011" s="42" t="s">
        <v>284</v>
      </c>
      <c r="E7011" s="42" t="s">
        <v>4</v>
      </c>
      <c r="F7011" s="42" t="s">
        <v>10</v>
      </c>
      <c r="G7011" s="43">
        <v>25</v>
      </c>
      <c r="H7011" s="193">
        <v>15.5</v>
      </c>
    </row>
    <row r="7012" spans="1:8" x14ac:dyDescent="0.25">
      <c r="A7012" s="25" t="str">
        <f t="shared" si="111"/>
        <v>Reg2004Ill-defined, secondary and unspecified sites - C76-C80FemaleNon-Māori</v>
      </c>
      <c r="B7012" s="42" t="s">
        <v>2</v>
      </c>
      <c r="C7012" s="43">
        <v>2004</v>
      </c>
      <c r="D7012" s="42" t="s">
        <v>284</v>
      </c>
      <c r="E7012" s="42" t="s">
        <v>4</v>
      </c>
      <c r="F7012" s="42" t="s">
        <v>11</v>
      </c>
      <c r="G7012" s="43">
        <v>205</v>
      </c>
      <c r="H7012" s="193">
        <v>6.3</v>
      </c>
    </row>
    <row r="7013" spans="1:8" x14ac:dyDescent="0.25">
      <c r="A7013" s="25" t="str">
        <f t="shared" si="111"/>
        <v>Reg2004Ill-defined, secondary and unspecified sites - C76-C80MaleAllEth</v>
      </c>
      <c r="B7013" s="42" t="s">
        <v>2</v>
      </c>
      <c r="C7013" s="43">
        <v>2004</v>
      </c>
      <c r="D7013" s="42" t="s">
        <v>284</v>
      </c>
      <c r="E7013" s="42" t="s">
        <v>5</v>
      </c>
      <c r="F7013" s="42" t="s">
        <v>12</v>
      </c>
      <c r="G7013" s="43">
        <v>237</v>
      </c>
      <c r="H7013" s="193">
        <v>9</v>
      </c>
    </row>
    <row r="7014" spans="1:8" x14ac:dyDescent="0.25">
      <c r="A7014" s="25" t="str">
        <f t="shared" si="111"/>
        <v>Reg2004Ill-defined, secondary and unspecified sites - C76-C80MaleMāori</v>
      </c>
      <c r="B7014" s="42" t="s">
        <v>2</v>
      </c>
      <c r="C7014" s="43">
        <v>2004</v>
      </c>
      <c r="D7014" s="42" t="s">
        <v>284</v>
      </c>
      <c r="E7014" s="42" t="s">
        <v>5</v>
      </c>
      <c r="F7014" s="42" t="s">
        <v>10</v>
      </c>
      <c r="G7014" s="43">
        <v>24</v>
      </c>
      <c r="H7014" s="193">
        <v>19.899999999999999</v>
      </c>
    </row>
    <row r="7015" spans="1:8" x14ac:dyDescent="0.25">
      <c r="A7015" s="25" t="str">
        <f t="shared" ref="A7015:A7078" si="112">B7015&amp;C7015&amp;D7015&amp;E7015&amp;F7015</f>
        <v>Reg2004Ill-defined, secondary and unspecified sites - C76-C80MaleNon-Māori</v>
      </c>
      <c r="B7015" s="42" t="s">
        <v>2</v>
      </c>
      <c r="C7015" s="43">
        <v>2004</v>
      </c>
      <c r="D7015" s="42" t="s">
        <v>284</v>
      </c>
      <c r="E7015" s="42" t="s">
        <v>5</v>
      </c>
      <c r="F7015" s="42" t="s">
        <v>11</v>
      </c>
      <c r="G7015" s="43">
        <v>213</v>
      </c>
      <c r="H7015" s="193">
        <v>8.5</v>
      </c>
    </row>
    <row r="7016" spans="1:8" x14ac:dyDescent="0.25">
      <c r="A7016" s="25" t="str">
        <f t="shared" si="112"/>
        <v>Reg2004Other and ill-defined sites - C76AllSexAllEth</v>
      </c>
      <c r="B7016" s="42" t="s">
        <v>2</v>
      </c>
      <c r="C7016" s="43">
        <v>2004</v>
      </c>
      <c r="D7016" s="42" t="s">
        <v>285</v>
      </c>
      <c r="E7016" s="42" t="s">
        <v>3</v>
      </c>
      <c r="F7016" s="42" t="s">
        <v>12</v>
      </c>
      <c r="G7016" s="43">
        <v>15</v>
      </c>
      <c r="H7016" s="193">
        <v>0.2</v>
      </c>
    </row>
    <row r="7017" spans="1:8" x14ac:dyDescent="0.25">
      <c r="A7017" s="25" t="str">
        <f t="shared" si="112"/>
        <v>Reg2004Other and ill-defined sites - C76AllSexMāori</v>
      </c>
      <c r="B7017" s="42" t="s">
        <v>2</v>
      </c>
      <c r="C7017" s="43">
        <v>2004</v>
      </c>
      <c r="D7017" s="42" t="s">
        <v>285</v>
      </c>
      <c r="E7017" s="42" t="s">
        <v>3</v>
      </c>
      <c r="F7017" s="42" t="s">
        <v>10</v>
      </c>
      <c r="G7017" s="43">
        <v>3</v>
      </c>
      <c r="H7017" s="193">
        <v>1.3</v>
      </c>
    </row>
    <row r="7018" spans="1:8" x14ac:dyDescent="0.25">
      <c r="A7018" s="25" t="str">
        <f t="shared" si="112"/>
        <v>Reg2004Other and ill-defined sites - C76AllSexNon-Māori</v>
      </c>
      <c r="B7018" s="42" t="s">
        <v>2</v>
      </c>
      <c r="C7018" s="43">
        <v>2004</v>
      </c>
      <c r="D7018" s="42" t="s">
        <v>285</v>
      </c>
      <c r="E7018" s="42" t="s">
        <v>3</v>
      </c>
      <c r="F7018" s="42" t="s">
        <v>11</v>
      </c>
      <c r="G7018" s="43">
        <v>12</v>
      </c>
      <c r="H7018" s="193">
        <v>0.2</v>
      </c>
    </row>
    <row r="7019" spans="1:8" x14ac:dyDescent="0.25">
      <c r="A7019" s="25" t="str">
        <f t="shared" si="112"/>
        <v>Reg2004Other and ill-defined sites - C76FemaleAllEth</v>
      </c>
      <c r="B7019" s="42" t="s">
        <v>2</v>
      </c>
      <c r="C7019" s="43">
        <v>2004</v>
      </c>
      <c r="D7019" s="42" t="s">
        <v>285</v>
      </c>
      <c r="E7019" s="42" t="s">
        <v>4</v>
      </c>
      <c r="F7019" s="42" t="s">
        <v>12</v>
      </c>
      <c r="G7019" s="43">
        <v>11</v>
      </c>
      <c r="H7019" s="193">
        <v>0.3</v>
      </c>
    </row>
    <row r="7020" spans="1:8" x14ac:dyDescent="0.25">
      <c r="A7020" s="25" t="str">
        <f t="shared" si="112"/>
        <v>Reg2004Other and ill-defined sites - C76FemaleMāori</v>
      </c>
      <c r="B7020" s="42" t="s">
        <v>2</v>
      </c>
      <c r="C7020" s="43">
        <v>2004</v>
      </c>
      <c r="D7020" s="42" t="s">
        <v>285</v>
      </c>
      <c r="E7020" s="42" t="s">
        <v>4</v>
      </c>
      <c r="F7020" s="42" t="s">
        <v>10</v>
      </c>
      <c r="G7020" s="43">
        <v>2</v>
      </c>
      <c r="H7020" s="193">
        <v>1.2</v>
      </c>
    </row>
    <row r="7021" spans="1:8" x14ac:dyDescent="0.25">
      <c r="A7021" s="25" t="str">
        <f t="shared" si="112"/>
        <v>Reg2004Other and ill-defined sites - C76FemaleNon-Māori</v>
      </c>
      <c r="B7021" s="42" t="s">
        <v>2</v>
      </c>
      <c r="C7021" s="43">
        <v>2004</v>
      </c>
      <c r="D7021" s="42" t="s">
        <v>285</v>
      </c>
      <c r="E7021" s="42" t="s">
        <v>4</v>
      </c>
      <c r="F7021" s="42" t="s">
        <v>11</v>
      </c>
      <c r="G7021" s="43">
        <v>9</v>
      </c>
      <c r="H7021" s="193">
        <v>0.3</v>
      </c>
    </row>
    <row r="7022" spans="1:8" x14ac:dyDescent="0.25">
      <c r="A7022" s="25" t="str">
        <f t="shared" si="112"/>
        <v>Reg2004Other and ill-defined sites - C76MaleAllEth</v>
      </c>
      <c r="B7022" s="42" t="s">
        <v>2</v>
      </c>
      <c r="C7022" s="43">
        <v>2004</v>
      </c>
      <c r="D7022" s="42" t="s">
        <v>285</v>
      </c>
      <c r="E7022" s="42" t="s">
        <v>5</v>
      </c>
      <c r="F7022" s="42" t="s">
        <v>12</v>
      </c>
      <c r="G7022" s="43">
        <v>4</v>
      </c>
      <c r="H7022" s="193">
        <v>0.1</v>
      </c>
    </row>
    <row r="7023" spans="1:8" x14ac:dyDescent="0.25">
      <c r="A7023" s="25" t="str">
        <f t="shared" si="112"/>
        <v>Reg2004Other and ill-defined sites - C76MaleMāori</v>
      </c>
      <c r="B7023" s="42" t="s">
        <v>2</v>
      </c>
      <c r="C7023" s="43">
        <v>2004</v>
      </c>
      <c r="D7023" s="42" t="s">
        <v>285</v>
      </c>
      <c r="E7023" s="42" t="s">
        <v>5</v>
      </c>
      <c r="F7023" s="42" t="s">
        <v>10</v>
      </c>
      <c r="G7023" s="43">
        <v>1</v>
      </c>
      <c r="H7023" s="193">
        <v>2.1</v>
      </c>
    </row>
    <row r="7024" spans="1:8" x14ac:dyDescent="0.25">
      <c r="A7024" s="25" t="str">
        <f t="shared" si="112"/>
        <v>Reg2004Other and ill-defined sites - C76MaleNon-Māori</v>
      </c>
      <c r="B7024" s="42" t="s">
        <v>2</v>
      </c>
      <c r="C7024" s="43">
        <v>2004</v>
      </c>
      <c r="D7024" s="42" t="s">
        <v>285</v>
      </c>
      <c r="E7024" s="42" t="s">
        <v>5</v>
      </c>
      <c r="F7024" s="42" t="s">
        <v>11</v>
      </c>
      <c r="G7024" s="43">
        <v>3</v>
      </c>
      <c r="H7024" s="193">
        <v>0.1</v>
      </c>
    </row>
    <row r="7025" spans="1:8" x14ac:dyDescent="0.25">
      <c r="A7025" s="25" t="str">
        <f t="shared" si="112"/>
        <v>Reg2004Lymphoid, haematopoietic and related tissue - C81-C96, D45-D47AllSexAllEth</v>
      </c>
      <c r="B7025" s="42" t="s">
        <v>2</v>
      </c>
      <c r="C7025" s="43">
        <v>2004</v>
      </c>
      <c r="D7025" s="42" t="s">
        <v>288</v>
      </c>
      <c r="E7025" s="42" t="s">
        <v>3</v>
      </c>
      <c r="F7025" s="42" t="s">
        <v>12</v>
      </c>
      <c r="G7025" s="43">
        <v>2469</v>
      </c>
      <c r="H7025" s="193">
        <v>45.1</v>
      </c>
    </row>
    <row r="7026" spans="1:8" x14ac:dyDescent="0.25">
      <c r="A7026" s="25" t="str">
        <f t="shared" si="112"/>
        <v>Reg2004Lymphoid, haematopoietic and related tissue - C81-C96, D45-D47AllSexMāori</v>
      </c>
      <c r="B7026" s="42" t="s">
        <v>2</v>
      </c>
      <c r="C7026" s="43">
        <v>2004</v>
      </c>
      <c r="D7026" s="42" t="s">
        <v>288</v>
      </c>
      <c r="E7026" s="42" t="s">
        <v>3</v>
      </c>
      <c r="F7026" s="42" t="s">
        <v>10</v>
      </c>
      <c r="G7026" s="43">
        <v>206</v>
      </c>
      <c r="H7026" s="193">
        <v>55.4</v>
      </c>
    </row>
    <row r="7027" spans="1:8" x14ac:dyDescent="0.25">
      <c r="A7027" s="25" t="str">
        <f t="shared" si="112"/>
        <v>Reg2004Lymphoid, haematopoietic and related tissue - C81-C96, D45-D47AllSexNon-Māori</v>
      </c>
      <c r="B7027" s="42" t="s">
        <v>2</v>
      </c>
      <c r="C7027" s="43">
        <v>2004</v>
      </c>
      <c r="D7027" s="42" t="s">
        <v>288</v>
      </c>
      <c r="E7027" s="42" t="s">
        <v>3</v>
      </c>
      <c r="F7027" s="42" t="s">
        <v>11</v>
      </c>
      <c r="G7027" s="43">
        <v>2263</v>
      </c>
      <c r="H7027" s="193">
        <v>44.4</v>
      </c>
    </row>
    <row r="7028" spans="1:8" x14ac:dyDescent="0.25">
      <c r="A7028" s="25" t="str">
        <f t="shared" si="112"/>
        <v>Reg2004Lymphoid, haematopoietic and related tissue - C81-C96, D45-D47FemaleAllEth</v>
      </c>
      <c r="B7028" s="42" t="s">
        <v>2</v>
      </c>
      <c r="C7028" s="43">
        <v>2004</v>
      </c>
      <c r="D7028" s="42" t="s">
        <v>288</v>
      </c>
      <c r="E7028" s="42" t="s">
        <v>4</v>
      </c>
      <c r="F7028" s="42" t="s">
        <v>12</v>
      </c>
      <c r="G7028" s="43">
        <v>1101</v>
      </c>
      <c r="H7028" s="193">
        <v>37.799999999999997</v>
      </c>
    </row>
    <row r="7029" spans="1:8" x14ac:dyDescent="0.25">
      <c r="A7029" s="25" t="str">
        <f t="shared" si="112"/>
        <v>Reg2004Lymphoid, haematopoietic and related tissue - C81-C96, D45-D47FemaleMāori</v>
      </c>
      <c r="B7029" s="42" t="s">
        <v>2</v>
      </c>
      <c r="C7029" s="43">
        <v>2004</v>
      </c>
      <c r="D7029" s="42" t="s">
        <v>288</v>
      </c>
      <c r="E7029" s="42" t="s">
        <v>4</v>
      </c>
      <c r="F7029" s="42" t="s">
        <v>10</v>
      </c>
      <c r="G7029" s="43">
        <v>100</v>
      </c>
      <c r="H7029" s="193">
        <v>48.9</v>
      </c>
    </row>
    <row r="7030" spans="1:8" x14ac:dyDescent="0.25">
      <c r="A7030" s="25" t="str">
        <f t="shared" si="112"/>
        <v>Reg2004Lymphoid, haematopoietic and related tissue - C81-C96, D45-D47FemaleNon-Māori</v>
      </c>
      <c r="B7030" s="42" t="s">
        <v>2</v>
      </c>
      <c r="C7030" s="43">
        <v>2004</v>
      </c>
      <c r="D7030" s="42" t="s">
        <v>288</v>
      </c>
      <c r="E7030" s="42" t="s">
        <v>4</v>
      </c>
      <c r="F7030" s="42" t="s">
        <v>11</v>
      </c>
      <c r="G7030" s="43">
        <v>1001</v>
      </c>
      <c r="H7030" s="193">
        <v>36.799999999999997</v>
      </c>
    </row>
    <row r="7031" spans="1:8" x14ac:dyDescent="0.25">
      <c r="A7031" s="25" t="str">
        <f t="shared" si="112"/>
        <v>Reg2004Lymphoid, haematopoietic and related tissue - C81-C96, D45-D47MaleAllEth</v>
      </c>
      <c r="B7031" s="42" t="s">
        <v>2</v>
      </c>
      <c r="C7031" s="43">
        <v>2004</v>
      </c>
      <c r="D7031" s="42" t="s">
        <v>288</v>
      </c>
      <c r="E7031" s="42" t="s">
        <v>5</v>
      </c>
      <c r="F7031" s="42" t="s">
        <v>12</v>
      </c>
      <c r="G7031" s="43">
        <v>1368</v>
      </c>
      <c r="H7031" s="193">
        <v>54.7</v>
      </c>
    </row>
    <row r="7032" spans="1:8" x14ac:dyDescent="0.25">
      <c r="A7032" s="25" t="str">
        <f t="shared" si="112"/>
        <v>Reg2004Lymphoid, haematopoietic and related tissue - C81-C96, D45-D47MaleMāori</v>
      </c>
      <c r="B7032" s="42" t="s">
        <v>2</v>
      </c>
      <c r="C7032" s="43">
        <v>2004</v>
      </c>
      <c r="D7032" s="42" t="s">
        <v>288</v>
      </c>
      <c r="E7032" s="42" t="s">
        <v>5</v>
      </c>
      <c r="F7032" s="42" t="s">
        <v>10</v>
      </c>
      <c r="G7032" s="43">
        <v>106</v>
      </c>
      <c r="H7032" s="193">
        <v>65.5</v>
      </c>
    </row>
    <row r="7033" spans="1:8" x14ac:dyDescent="0.25">
      <c r="A7033" s="25" t="str">
        <f t="shared" si="112"/>
        <v>Reg2004Lymphoid, haematopoietic and related tissue - C81-C96, D45-D47MaleNon-Māori</v>
      </c>
      <c r="B7033" s="42" t="s">
        <v>2</v>
      </c>
      <c r="C7033" s="43">
        <v>2004</v>
      </c>
      <c r="D7033" s="42" t="s">
        <v>288</v>
      </c>
      <c r="E7033" s="42" t="s">
        <v>5</v>
      </c>
      <c r="F7033" s="42" t="s">
        <v>11</v>
      </c>
      <c r="G7033" s="43">
        <v>1262</v>
      </c>
      <c r="H7033" s="193">
        <v>54.2</v>
      </c>
    </row>
    <row r="7034" spans="1:8" x14ac:dyDescent="0.25">
      <c r="A7034" s="25" t="str">
        <f t="shared" si="112"/>
        <v>Reg2004Unknown primary - C77-C79AllSexAllEth</v>
      </c>
      <c r="B7034" s="42" t="s">
        <v>2</v>
      </c>
      <c r="C7034" s="43">
        <v>2004</v>
      </c>
      <c r="D7034" s="42" t="s">
        <v>286</v>
      </c>
      <c r="E7034" s="42" t="s">
        <v>3</v>
      </c>
      <c r="F7034" s="42" t="s">
        <v>12</v>
      </c>
      <c r="G7034" s="43">
        <v>429</v>
      </c>
      <c r="H7034" s="193">
        <v>7.2</v>
      </c>
    </row>
    <row r="7035" spans="1:8" x14ac:dyDescent="0.25">
      <c r="A7035" s="25" t="str">
        <f t="shared" si="112"/>
        <v>Reg2004Unknown primary - C77-C79AllSexMāori</v>
      </c>
      <c r="B7035" s="42" t="s">
        <v>2</v>
      </c>
      <c r="C7035" s="43">
        <v>2004</v>
      </c>
      <c r="D7035" s="42" t="s">
        <v>286</v>
      </c>
      <c r="E7035" s="42" t="s">
        <v>3</v>
      </c>
      <c r="F7035" s="42" t="s">
        <v>10</v>
      </c>
      <c r="G7035" s="43">
        <v>44</v>
      </c>
      <c r="H7035" s="193">
        <v>14.8</v>
      </c>
    </row>
    <row r="7036" spans="1:8" x14ac:dyDescent="0.25">
      <c r="A7036" s="25" t="str">
        <f t="shared" si="112"/>
        <v>Reg2004Unknown primary - C77-C79AllSexNon-Māori</v>
      </c>
      <c r="B7036" s="42" t="s">
        <v>2</v>
      </c>
      <c r="C7036" s="43">
        <v>2004</v>
      </c>
      <c r="D7036" s="42" t="s">
        <v>286</v>
      </c>
      <c r="E7036" s="42" t="s">
        <v>3</v>
      </c>
      <c r="F7036" s="42" t="s">
        <v>11</v>
      </c>
      <c r="G7036" s="43">
        <v>385</v>
      </c>
      <c r="H7036" s="193">
        <v>6.8</v>
      </c>
    </row>
    <row r="7037" spans="1:8" x14ac:dyDescent="0.25">
      <c r="A7037" s="25" t="str">
        <f t="shared" si="112"/>
        <v>Reg2004Unknown primary - C77-C79FemaleAllEth</v>
      </c>
      <c r="B7037" s="42" t="s">
        <v>2</v>
      </c>
      <c r="C7037" s="43">
        <v>2004</v>
      </c>
      <c r="D7037" s="42" t="s">
        <v>286</v>
      </c>
      <c r="E7037" s="42" t="s">
        <v>4</v>
      </c>
      <c r="F7037" s="42" t="s">
        <v>12</v>
      </c>
      <c r="G7037" s="43">
        <v>206</v>
      </c>
      <c r="H7037" s="193">
        <v>6.2</v>
      </c>
    </row>
    <row r="7038" spans="1:8" x14ac:dyDescent="0.25">
      <c r="A7038" s="25" t="str">
        <f t="shared" si="112"/>
        <v>Reg2004Unknown primary - C77-C79FemaleMāori</v>
      </c>
      <c r="B7038" s="42" t="s">
        <v>2</v>
      </c>
      <c r="C7038" s="43">
        <v>2004</v>
      </c>
      <c r="D7038" s="42" t="s">
        <v>286</v>
      </c>
      <c r="E7038" s="42" t="s">
        <v>4</v>
      </c>
      <c r="F7038" s="42" t="s">
        <v>10</v>
      </c>
      <c r="G7038" s="43">
        <v>22</v>
      </c>
      <c r="H7038" s="193">
        <v>13.4</v>
      </c>
    </row>
    <row r="7039" spans="1:8" x14ac:dyDescent="0.25">
      <c r="A7039" s="25" t="str">
        <f t="shared" si="112"/>
        <v>Reg2004Unknown primary - C77-C79FemaleNon-Māori</v>
      </c>
      <c r="B7039" s="42" t="s">
        <v>2</v>
      </c>
      <c r="C7039" s="43">
        <v>2004</v>
      </c>
      <c r="D7039" s="42" t="s">
        <v>286</v>
      </c>
      <c r="E7039" s="42" t="s">
        <v>4</v>
      </c>
      <c r="F7039" s="42" t="s">
        <v>11</v>
      </c>
      <c r="G7039" s="43">
        <v>184</v>
      </c>
      <c r="H7039" s="193">
        <v>5.8</v>
      </c>
    </row>
    <row r="7040" spans="1:8" x14ac:dyDescent="0.25">
      <c r="A7040" s="25" t="str">
        <f t="shared" si="112"/>
        <v>Reg2004Unknown primary - C77-C79MaleAllEth</v>
      </c>
      <c r="B7040" s="42" t="s">
        <v>2</v>
      </c>
      <c r="C7040" s="43">
        <v>2004</v>
      </c>
      <c r="D7040" s="42" t="s">
        <v>286</v>
      </c>
      <c r="E7040" s="42" t="s">
        <v>5</v>
      </c>
      <c r="F7040" s="42" t="s">
        <v>12</v>
      </c>
      <c r="G7040" s="43">
        <v>223</v>
      </c>
      <c r="H7040" s="193">
        <v>8.5</v>
      </c>
    </row>
    <row r="7041" spans="1:8" x14ac:dyDescent="0.25">
      <c r="A7041" s="25" t="str">
        <f t="shared" si="112"/>
        <v>Reg2004Unknown primary - C77-C79MaleMāori</v>
      </c>
      <c r="B7041" s="42" t="s">
        <v>2</v>
      </c>
      <c r="C7041" s="43">
        <v>2004</v>
      </c>
      <c r="D7041" s="42" t="s">
        <v>286</v>
      </c>
      <c r="E7041" s="42" t="s">
        <v>5</v>
      </c>
      <c r="F7041" s="42" t="s">
        <v>10</v>
      </c>
      <c r="G7041" s="43">
        <v>22</v>
      </c>
      <c r="H7041" s="193">
        <v>17.3</v>
      </c>
    </row>
    <row r="7042" spans="1:8" x14ac:dyDescent="0.25">
      <c r="A7042" s="25" t="str">
        <f t="shared" si="112"/>
        <v>Reg2004Unknown primary - C77-C79MaleNon-Māori</v>
      </c>
      <c r="B7042" s="42" t="s">
        <v>2</v>
      </c>
      <c r="C7042" s="43">
        <v>2004</v>
      </c>
      <c r="D7042" s="42" t="s">
        <v>286</v>
      </c>
      <c r="E7042" s="42" t="s">
        <v>5</v>
      </c>
      <c r="F7042" s="42" t="s">
        <v>11</v>
      </c>
      <c r="G7042" s="43">
        <v>201</v>
      </c>
      <c r="H7042" s="193">
        <v>8.1</v>
      </c>
    </row>
    <row r="7043" spans="1:8" x14ac:dyDescent="0.25">
      <c r="A7043" s="25" t="str">
        <f t="shared" si="112"/>
        <v>Reg2004Unspecified site - C80AllSexAllEth</v>
      </c>
      <c r="B7043" s="42" t="s">
        <v>2</v>
      </c>
      <c r="C7043" s="43">
        <v>2004</v>
      </c>
      <c r="D7043" s="42" t="s">
        <v>287</v>
      </c>
      <c r="E7043" s="42" t="s">
        <v>3</v>
      </c>
      <c r="F7043" s="42" t="s">
        <v>12</v>
      </c>
      <c r="G7043" s="43">
        <v>23</v>
      </c>
      <c r="H7043" s="193">
        <v>0.3</v>
      </c>
    </row>
    <row r="7044" spans="1:8" x14ac:dyDescent="0.25">
      <c r="A7044" s="25" t="str">
        <f t="shared" si="112"/>
        <v>Reg2004Unspecified site - C80AllSexMāori</v>
      </c>
      <c r="B7044" s="42" t="s">
        <v>2</v>
      </c>
      <c r="C7044" s="43">
        <v>2004</v>
      </c>
      <c r="D7044" s="42" t="s">
        <v>287</v>
      </c>
      <c r="E7044" s="42" t="s">
        <v>3</v>
      </c>
      <c r="F7044" s="42" t="s">
        <v>10</v>
      </c>
      <c r="G7044" s="43">
        <v>2</v>
      </c>
      <c r="H7044" s="193">
        <v>0.8</v>
      </c>
    </row>
    <row r="7045" spans="1:8" x14ac:dyDescent="0.25">
      <c r="A7045" s="25" t="str">
        <f t="shared" si="112"/>
        <v>Reg2004Unspecified site - C80AllSexNon-Māori</v>
      </c>
      <c r="B7045" s="42" t="s">
        <v>2</v>
      </c>
      <c r="C7045" s="43">
        <v>2004</v>
      </c>
      <c r="D7045" s="42" t="s">
        <v>287</v>
      </c>
      <c r="E7045" s="42" t="s">
        <v>3</v>
      </c>
      <c r="F7045" s="42" t="s">
        <v>11</v>
      </c>
      <c r="G7045" s="43">
        <v>21</v>
      </c>
      <c r="H7045" s="193">
        <v>0.3</v>
      </c>
    </row>
    <row r="7046" spans="1:8" x14ac:dyDescent="0.25">
      <c r="A7046" s="25" t="str">
        <f t="shared" si="112"/>
        <v>Reg2004Unspecified site - C80FemaleAllEth</v>
      </c>
      <c r="B7046" s="42" t="s">
        <v>2</v>
      </c>
      <c r="C7046" s="43">
        <v>2004</v>
      </c>
      <c r="D7046" s="42" t="s">
        <v>287</v>
      </c>
      <c r="E7046" s="42" t="s">
        <v>4</v>
      </c>
      <c r="F7046" s="42" t="s">
        <v>12</v>
      </c>
      <c r="G7046" s="43">
        <v>13</v>
      </c>
      <c r="H7046" s="193">
        <v>0.3</v>
      </c>
    </row>
    <row r="7047" spans="1:8" x14ac:dyDescent="0.25">
      <c r="A7047" s="25" t="str">
        <f t="shared" si="112"/>
        <v>Reg2004Unspecified site - C80FemaleMāori</v>
      </c>
      <c r="B7047" s="42" t="s">
        <v>2</v>
      </c>
      <c r="C7047" s="43">
        <v>2004</v>
      </c>
      <c r="D7047" s="42" t="s">
        <v>287</v>
      </c>
      <c r="E7047" s="42" t="s">
        <v>4</v>
      </c>
      <c r="F7047" s="42" t="s">
        <v>10</v>
      </c>
      <c r="G7047" s="43">
        <v>1</v>
      </c>
      <c r="H7047" s="193">
        <v>0.9</v>
      </c>
    </row>
    <row r="7048" spans="1:8" x14ac:dyDescent="0.25">
      <c r="A7048" s="25" t="str">
        <f t="shared" si="112"/>
        <v>Reg2004Unspecified site - C80FemaleNon-Māori</v>
      </c>
      <c r="B7048" s="42" t="s">
        <v>2</v>
      </c>
      <c r="C7048" s="43">
        <v>2004</v>
      </c>
      <c r="D7048" s="42" t="s">
        <v>287</v>
      </c>
      <c r="E7048" s="42" t="s">
        <v>4</v>
      </c>
      <c r="F7048" s="42" t="s">
        <v>11</v>
      </c>
      <c r="G7048" s="43">
        <v>12</v>
      </c>
      <c r="H7048" s="193">
        <v>0.3</v>
      </c>
    </row>
    <row r="7049" spans="1:8" x14ac:dyDescent="0.25">
      <c r="A7049" s="25" t="str">
        <f t="shared" si="112"/>
        <v>Reg2004Unspecified site - C80MaleAllEth</v>
      </c>
      <c r="B7049" s="42" t="s">
        <v>2</v>
      </c>
      <c r="C7049" s="43">
        <v>2004</v>
      </c>
      <c r="D7049" s="42" t="s">
        <v>287</v>
      </c>
      <c r="E7049" s="42" t="s">
        <v>5</v>
      </c>
      <c r="F7049" s="42" t="s">
        <v>12</v>
      </c>
      <c r="G7049" s="43">
        <v>10</v>
      </c>
      <c r="H7049" s="193">
        <v>0.4</v>
      </c>
    </row>
    <row r="7050" spans="1:8" x14ac:dyDescent="0.25">
      <c r="A7050" s="25" t="str">
        <f t="shared" si="112"/>
        <v>Reg2004Unspecified site - C80MaleMāori</v>
      </c>
      <c r="B7050" s="42" t="s">
        <v>2</v>
      </c>
      <c r="C7050" s="43">
        <v>2004</v>
      </c>
      <c r="D7050" s="42" t="s">
        <v>287</v>
      </c>
      <c r="E7050" s="42" t="s">
        <v>5</v>
      </c>
      <c r="F7050" s="42" t="s">
        <v>10</v>
      </c>
      <c r="G7050" s="43">
        <v>1</v>
      </c>
      <c r="H7050" s="193">
        <v>0.6</v>
      </c>
    </row>
    <row r="7051" spans="1:8" x14ac:dyDescent="0.25">
      <c r="A7051" s="25" t="str">
        <f t="shared" si="112"/>
        <v>Reg2004Unspecified site - C80MaleNon-Māori</v>
      </c>
      <c r="B7051" s="42" t="s">
        <v>2</v>
      </c>
      <c r="C7051" s="43">
        <v>2004</v>
      </c>
      <c r="D7051" s="42" t="s">
        <v>287</v>
      </c>
      <c r="E7051" s="42" t="s">
        <v>5</v>
      </c>
      <c r="F7051" s="42" t="s">
        <v>11</v>
      </c>
      <c r="G7051" s="43">
        <v>9</v>
      </c>
      <c r="H7051" s="193">
        <v>0.3</v>
      </c>
    </row>
    <row r="7052" spans="1:8" x14ac:dyDescent="0.25">
      <c r="A7052" s="25" t="str">
        <f t="shared" si="112"/>
        <v>Reg2004Non-Hodgkin lymphoma - C82-C86, C96AllSexAllEth</v>
      </c>
      <c r="B7052" s="42" t="s">
        <v>2</v>
      </c>
      <c r="C7052" s="43">
        <v>2004</v>
      </c>
      <c r="D7052" s="42" t="s">
        <v>365</v>
      </c>
      <c r="E7052" s="42" t="s">
        <v>3</v>
      </c>
      <c r="F7052" s="42" t="s">
        <v>12</v>
      </c>
      <c r="G7052" s="43">
        <v>651</v>
      </c>
      <c r="H7052" s="193">
        <v>12.3</v>
      </c>
    </row>
    <row r="7053" spans="1:8" x14ac:dyDescent="0.25">
      <c r="A7053" s="25" t="str">
        <f t="shared" si="112"/>
        <v>Reg2004Non-Hodgkin lymphoma - C82-C86, C96AllSexMāori</v>
      </c>
      <c r="B7053" s="42" t="s">
        <v>2</v>
      </c>
      <c r="C7053" s="43">
        <v>2004</v>
      </c>
      <c r="D7053" s="42" t="s">
        <v>365</v>
      </c>
      <c r="E7053" s="42" t="s">
        <v>3</v>
      </c>
      <c r="F7053" s="42" t="s">
        <v>10</v>
      </c>
      <c r="G7053" s="43">
        <v>33</v>
      </c>
      <c r="H7053" s="193">
        <v>8.5</v>
      </c>
    </row>
    <row r="7054" spans="1:8" x14ac:dyDescent="0.25">
      <c r="A7054" s="25" t="str">
        <f t="shared" si="112"/>
        <v>Reg2004Non-Hodgkin lymphoma - C82-C86, C96AllSexNon-Māori</v>
      </c>
      <c r="B7054" s="42" t="s">
        <v>2</v>
      </c>
      <c r="C7054" s="43">
        <v>2004</v>
      </c>
      <c r="D7054" s="42" t="s">
        <v>365</v>
      </c>
      <c r="E7054" s="42" t="s">
        <v>3</v>
      </c>
      <c r="F7054" s="42" t="s">
        <v>11</v>
      </c>
      <c r="G7054" s="43">
        <v>618</v>
      </c>
      <c r="H7054" s="193">
        <v>12.7</v>
      </c>
    </row>
    <row r="7055" spans="1:8" x14ac:dyDescent="0.25">
      <c r="A7055" s="25" t="str">
        <f t="shared" si="112"/>
        <v>Reg2004Non-Hodgkin lymphoma - C82-C86, C96FemaleAllEth</v>
      </c>
      <c r="B7055" s="42" t="s">
        <v>2</v>
      </c>
      <c r="C7055" s="43">
        <v>2004</v>
      </c>
      <c r="D7055" s="42" t="s">
        <v>365</v>
      </c>
      <c r="E7055" s="42" t="s">
        <v>4</v>
      </c>
      <c r="F7055" s="42" t="s">
        <v>12</v>
      </c>
      <c r="G7055" s="43">
        <v>301</v>
      </c>
      <c r="H7055" s="193">
        <v>10.6</v>
      </c>
    </row>
    <row r="7056" spans="1:8" x14ac:dyDescent="0.25">
      <c r="A7056" s="25" t="str">
        <f t="shared" si="112"/>
        <v>Reg2004Non-Hodgkin lymphoma - C82-C86, C96FemaleMāori</v>
      </c>
      <c r="B7056" s="42" t="s">
        <v>2</v>
      </c>
      <c r="C7056" s="43">
        <v>2004</v>
      </c>
      <c r="D7056" s="42" t="s">
        <v>365</v>
      </c>
      <c r="E7056" s="42" t="s">
        <v>4</v>
      </c>
      <c r="F7056" s="42" t="s">
        <v>10</v>
      </c>
      <c r="G7056" s="43">
        <v>12</v>
      </c>
      <c r="H7056" s="193">
        <v>5.9</v>
      </c>
    </row>
    <row r="7057" spans="1:8" x14ac:dyDescent="0.25">
      <c r="A7057" s="25" t="str">
        <f t="shared" si="112"/>
        <v>Reg2004Non-Hodgkin lymphoma - C82-C86, C96FemaleNon-Māori</v>
      </c>
      <c r="B7057" s="42" t="s">
        <v>2</v>
      </c>
      <c r="C7057" s="43">
        <v>2004</v>
      </c>
      <c r="D7057" s="42" t="s">
        <v>365</v>
      </c>
      <c r="E7057" s="42" t="s">
        <v>4</v>
      </c>
      <c r="F7057" s="42" t="s">
        <v>11</v>
      </c>
      <c r="G7057" s="43">
        <v>289</v>
      </c>
      <c r="H7057" s="193">
        <v>11</v>
      </c>
    </row>
    <row r="7058" spans="1:8" x14ac:dyDescent="0.25">
      <c r="A7058" s="25" t="str">
        <f t="shared" si="112"/>
        <v>Reg2004Non-Hodgkin lymphoma - C82-C86, C96MaleAllEth</v>
      </c>
      <c r="B7058" s="42" t="s">
        <v>2</v>
      </c>
      <c r="C7058" s="43">
        <v>2004</v>
      </c>
      <c r="D7058" s="42" t="s">
        <v>365</v>
      </c>
      <c r="E7058" s="42" t="s">
        <v>5</v>
      </c>
      <c r="F7058" s="42" t="s">
        <v>12</v>
      </c>
      <c r="G7058" s="43">
        <v>350</v>
      </c>
      <c r="H7058" s="193">
        <v>14.4</v>
      </c>
    </row>
    <row r="7059" spans="1:8" x14ac:dyDescent="0.25">
      <c r="A7059" s="25" t="str">
        <f t="shared" si="112"/>
        <v>Reg2004Non-Hodgkin lymphoma - C82-C86, C96MaleMāori</v>
      </c>
      <c r="B7059" s="42" t="s">
        <v>2</v>
      </c>
      <c r="C7059" s="43">
        <v>2004</v>
      </c>
      <c r="D7059" s="42" t="s">
        <v>365</v>
      </c>
      <c r="E7059" s="42" t="s">
        <v>5</v>
      </c>
      <c r="F7059" s="42" t="s">
        <v>10</v>
      </c>
      <c r="G7059" s="43">
        <v>21</v>
      </c>
      <c r="H7059" s="193">
        <v>11.5</v>
      </c>
    </row>
    <row r="7060" spans="1:8" x14ac:dyDescent="0.25">
      <c r="A7060" s="25" t="str">
        <f t="shared" si="112"/>
        <v>Reg2004Non-Hodgkin lymphoma - C82-C86, C96MaleNon-Māori</v>
      </c>
      <c r="B7060" s="42" t="s">
        <v>2</v>
      </c>
      <c r="C7060" s="43">
        <v>2004</v>
      </c>
      <c r="D7060" s="42" t="s">
        <v>365</v>
      </c>
      <c r="E7060" s="42" t="s">
        <v>5</v>
      </c>
      <c r="F7060" s="42" t="s">
        <v>11</v>
      </c>
      <c r="G7060" s="43">
        <v>329</v>
      </c>
      <c r="H7060" s="193">
        <v>14.7</v>
      </c>
    </row>
    <row r="7061" spans="1:8" x14ac:dyDescent="0.25">
      <c r="A7061" s="25" t="str">
        <f t="shared" si="112"/>
        <v>Reg2004Hodgkin lymphoma - C81AllSexAllEth</v>
      </c>
      <c r="B7061" s="42" t="s">
        <v>2</v>
      </c>
      <c r="C7061" s="43">
        <v>2004</v>
      </c>
      <c r="D7061" s="42" t="s">
        <v>289</v>
      </c>
      <c r="E7061" s="42" t="s">
        <v>3</v>
      </c>
      <c r="F7061" s="42" t="s">
        <v>12</v>
      </c>
      <c r="G7061" s="43">
        <v>80</v>
      </c>
      <c r="H7061" s="193">
        <v>1.8</v>
      </c>
    </row>
    <row r="7062" spans="1:8" x14ac:dyDescent="0.25">
      <c r="A7062" s="25" t="str">
        <f t="shared" si="112"/>
        <v>Reg2004Hodgkin lymphoma - C81AllSexMāori</v>
      </c>
      <c r="B7062" s="42" t="s">
        <v>2</v>
      </c>
      <c r="C7062" s="43">
        <v>2004</v>
      </c>
      <c r="D7062" s="42" t="s">
        <v>289</v>
      </c>
      <c r="E7062" s="42" t="s">
        <v>3</v>
      </c>
      <c r="F7062" s="42" t="s">
        <v>10</v>
      </c>
      <c r="G7062" s="43">
        <v>8</v>
      </c>
      <c r="H7062" s="193">
        <v>1.6</v>
      </c>
    </row>
    <row r="7063" spans="1:8" x14ac:dyDescent="0.25">
      <c r="A7063" s="25" t="str">
        <f t="shared" si="112"/>
        <v>Reg2004Hodgkin lymphoma - C81AllSexNon-Māori</v>
      </c>
      <c r="B7063" s="42" t="s">
        <v>2</v>
      </c>
      <c r="C7063" s="43">
        <v>2004</v>
      </c>
      <c r="D7063" s="42" t="s">
        <v>289</v>
      </c>
      <c r="E7063" s="42" t="s">
        <v>3</v>
      </c>
      <c r="F7063" s="42" t="s">
        <v>11</v>
      </c>
      <c r="G7063" s="43">
        <v>72</v>
      </c>
      <c r="H7063" s="193">
        <v>1.9</v>
      </c>
    </row>
    <row r="7064" spans="1:8" x14ac:dyDescent="0.25">
      <c r="A7064" s="25" t="str">
        <f t="shared" si="112"/>
        <v>Reg2004Hodgkin lymphoma - C81FemaleAllEth</v>
      </c>
      <c r="B7064" s="42" t="s">
        <v>2</v>
      </c>
      <c r="C7064" s="43">
        <v>2004</v>
      </c>
      <c r="D7064" s="42" t="s">
        <v>289</v>
      </c>
      <c r="E7064" s="42" t="s">
        <v>4</v>
      </c>
      <c r="F7064" s="42" t="s">
        <v>12</v>
      </c>
      <c r="G7064" s="43">
        <v>30</v>
      </c>
      <c r="H7064" s="193">
        <v>1.5</v>
      </c>
    </row>
    <row r="7065" spans="1:8" x14ac:dyDescent="0.25">
      <c r="A7065" s="25" t="str">
        <f t="shared" si="112"/>
        <v>Reg2004Hodgkin lymphoma - C81FemaleMāori</v>
      </c>
      <c r="B7065" s="42" t="s">
        <v>2</v>
      </c>
      <c r="C7065" s="43">
        <v>2004</v>
      </c>
      <c r="D7065" s="42" t="s">
        <v>289</v>
      </c>
      <c r="E7065" s="42" t="s">
        <v>4</v>
      </c>
      <c r="F7065" s="42" t="s">
        <v>10</v>
      </c>
      <c r="G7065" s="43">
        <v>3</v>
      </c>
      <c r="H7065" s="193">
        <v>1.2</v>
      </c>
    </row>
    <row r="7066" spans="1:8" x14ac:dyDescent="0.25">
      <c r="A7066" s="25" t="str">
        <f t="shared" si="112"/>
        <v>Reg2004Hodgkin lymphoma - C81FemaleNon-Māori</v>
      </c>
      <c r="B7066" s="42" t="s">
        <v>2</v>
      </c>
      <c r="C7066" s="43">
        <v>2004</v>
      </c>
      <c r="D7066" s="42" t="s">
        <v>289</v>
      </c>
      <c r="E7066" s="42" t="s">
        <v>4</v>
      </c>
      <c r="F7066" s="42" t="s">
        <v>11</v>
      </c>
      <c r="G7066" s="43">
        <v>27</v>
      </c>
      <c r="H7066" s="193">
        <v>1.5</v>
      </c>
    </row>
    <row r="7067" spans="1:8" x14ac:dyDescent="0.25">
      <c r="A7067" s="25" t="str">
        <f t="shared" si="112"/>
        <v>Reg2004Hodgkin lymphoma - C81MaleAllEth</v>
      </c>
      <c r="B7067" s="42" t="s">
        <v>2</v>
      </c>
      <c r="C7067" s="43">
        <v>2004</v>
      </c>
      <c r="D7067" s="42" t="s">
        <v>289</v>
      </c>
      <c r="E7067" s="42" t="s">
        <v>5</v>
      </c>
      <c r="F7067" s="42" t="s">
        <v>12</v>
      </c>
      <c r="G7067" s="43">
        <v>50</v>
      </c>
      <c r="H7067" s="193">
        <v>2.2000000000000002</v>
      </c>
    </row>
    <row r="7068" spans="1:8" x14ac:dyDescent="0.25">
      <c r="A7068" s="25" t="str">
        <f t="shared" si="112"/>
        <v>Reg2004Hodgkin lymphoma - C81MaleMāori</v>
      </c>
      <c r="B7068" s="42" t="s">
        <v>2</v>
      </c>
      <c r="C7068" s="43">
        <v>2004</v>
      </c>
      <c r="D7068" s="42" t="s">
        <v>289</v>
      </c>
      <c r="E7068" s="42" t="s">
        <v>5</v>
      </c>
      <c r="F7068" s="42" t="s">
        <v>10</v>
      </c>
      <c r="G7068" s="43">
        <v>5</v>
      </c>
      <c r="H7068" s="193">
        <v>2</v>
      </c>
    </row>
    <row r="7069" spans="1:8" x14ac:dyDescent="0.25">
      <c r="A7069" s="25" t="str">
        <f t="shared" si="112"/>
        <v>Reg2004Hodgkin lymphoma - C81MaleNon-Māori</v>
      </c>
      <c r="B7069" s="42" t="s">
        <v>2</v>
      </c>
      <c r="C7069" s="43">
        <v>2004</v>
      </c>
      <c r="D7069" s="42" t="s">
        <v>289</v>
      </c>
      <c r="E7069" s="42" t="s">
        <v>5</v>
      </c>
      <c r="F7069" s="42" t="s">
        <v>11</v>
      </c>
      <c r="G7069" s="43">
        <v>45</v>
      </c>
      <c r="H7069" s="193">
        <v>2.2999999999999998</v>
      </c>
    </row>
    <row r="7070" spans="1:8" x14ac:dyDescent="0.25">
      <c r="A7070" s="25" t="str">
        <f t="shared" si="112"/>
        <v>Reg2004Non-Hodgkin lymphoma - C82-C85AllSexAllEth</v>
      </c>
      <c r="B7070" s="42" t="s">
        <v>2</v>
      </c>
      <c r="C7070" s="43">
        <v>2004</v>
      </c>
      <c r="D7070" s="42" t="s">
        <v>290</v>
      </c>
      <c r="E7070" s="42" t="s">
        <v>3</v>
      </c>
      <c r="F7070" s="42" t="s">
        <v>12</v>
      </c>
      <c r="G7070" s="43">
        <v>648</v>
      </c>
      <c r="H7070" s="193">
        <v>12.3</v>
      </c>
    </row>
    <row r="7071" spans="1:8" x14ac:dyDescent="0.25">
      <c r="A7071" s="25" t="str">
        <f t="shared" si="112"/>
        <v>Reg2004Non-Hodgkin lymphoma - C82-C85AllSexMāori</v>
      </c>
      <c r="B7071" s="42" t="s">
        <v>2</v>
      </c>
      <c r="C7071" s="43">
        <v>2004</v>
      </c>
      <c r="D7071" s="42" t="s">
        <v>290</v>
      </c>
      <c r="E7071" s="42" t="s">
        <v>3</v>
      </c>
      <c r="F7071" s="42" t="s">
        <v>10</v>
      </c>
      <c r="G7071" s="43">
        <v>33</v>
      </c>
      <c r="H7071" s="193">
        <v>8.5</v>
      </c>
    </row>
    <row r="7072" spans="1:8" x14ac:dyDescent="0.25">
      <c r="A7072" s="25" t="str">
        <f t="shared" si="112"/>
        <v>Reg2004Non-Hodgkin lymphoma - C82-C85AllSexNon-Māori</v>
      </c>
      <c r="B7072" s="42" t="s">
        <v>2</v>
      </c>
      <c r="C7072" s="43">
        <v>2004</v>
      </c>
      <c r="D7072" s="42" t="s">
        <v>290</v>
      </c>
      <c r="E7072" s="42" t="s">
        <v>3</v>
      </c>
      <c r="F7072" s="42" t="s">
        <v>11</v>
      </c>
      <c r="G7072" s="43">
        <v>615</v>
      </c>
      <c r="H7072" s="193">
        <v>12.6</v>
      </c>
    </row>
    <row r="7073" spans="1:8" x14ac:dyDescent="0.25">
      <c r="A7073" s="25" t="str">
        <f t="shared" si="112"/>
        <v>Reg2004Non-Hodgkin lymphoma - C82-C85FemaleAllEth</v>
      </c>
      <c r="B7073" s="42" t="s">
        <v>2</v>
      </c>
      <c r="C7073" s="43">
        <v>2004</v>
      </c>
      <c r="D7073" s="42" t="s">
        <v>290</v>
      </c>
      <c r="E7073" s="42" t="s">
        <v>4</v>
      </c>
      <c r="F7073" s="42" t="s">
        <v>12</v>
      </c>
      <c r="G7073" s="43">
        <v>299</v>
      </c>
      <c r="H7073" s="193">
        <v>10.5</v>
      </c>
    </row>
    <row r="7074" spans="1:8" x14ac:dyDescent="0.25">
      <c r="A7074" s="25" t="str">
        <f t="shared" si="112"/>
        <v>Reg2004Non-Hodgkin lymphoma - C82-C85FemaleMāori</v>
      </c>
      <c r="B7074" s="42" t="s">
        <v>2</v>
      </c>
      <c r="C7074" s="43">
        <v>2004</v>
      </c>
      <c r="D7074" s="42" t="s">
        <v>290</v>
      </c>
      <c r="E7074" s="42" t="s">
        <v>4</v>
      </c>
      <c r="F7074" s="42" t="s">
        <v>10</v>
      </c>
      <c r="G7074" s="43">
        <v>12</v>
      </c>
      <c r="H7074" s="193">
        <v>5.9</v>
      </c>
    </row>
    <row r="7075" spans="1:8" x14ac:dyDescent="0.25">
      <c r="A7075" s="25" t="str">
        <f t="shared" si="112"/>
        <v>Reg2004Non-Hodgkin lymphoma - C82-C85FemaleNon-Māori</v>
      </c>
      <c r="B7075" s="42" t="s">
        <v>2</v>
      </c>
      <c r="C7075" s="43">
        <v>2004</v>
      </c>
      <c r="D7075" s="42" t="s">
        <v>290</v>
      </c>
      <c r="E7075" s="42" t="s">
        <v>4</v>
      </c>
      <c r="F7075" s="42" t="s">
        <v>11</v>
      </c>
      <c r="G7075" s="43">
        <v>287</v>
      </c>
      <c r="H7075" s="193">
        <v>10.9</v>
      </c>
    </row>
    <row r="7076" spans="1:8" x14ac:dyDescent="0.25">
      <c r="A7076" s="25" t="str">
        <f t="shared" si="112"/>
        <v>Reg2004Non-Hodgkin lymphoma - C82-C85MaleAllEth</v>
      </c>
      <c r="B7076" s="42" t="s">
        <v>2</v>
      </c>
      <c r="C7076" s="43">
        <v>2004</v>
      </c>
      <c r="D7076" s="42" t="s">
        <v>290</v>
      </c>
      <c r="E7076" s="42" t="s">
        <v>5</v>
      </c>
      <c r="F7076" s="42" t="s">
        <v>12</v>
      </c>
      <c r="G7076" s="43">
        <v>349</v>
      </c>
      <c r="H7076" s="193">
        <v>14.3</v>
      </c>
    </row>
    <row r="7077" spans="1:8" x14ac:dyDescent="0.25">
      <c r="A7077" s="25" t="str">
        <f t="shared" si="112"/>
        <v>Reg2004Non-Hodgkin lymphoma - C82-C85MaleMāori</v>
      </c>
      <c r="B7077" s="42" t="s">
        <v>2</v>
      </c>
      <c r="C7077" s="43">
        <v>2004</v>
      </c>
      <c r="D7077" s="42" t="s">
        <v>290</v>
      </c>
      <c r="E7077" s="42" t="s">
        <v>5</v>
      </c>
      <c r="F7077" s="42" t="s">
        <v>10</v>
      </c>
      <c r="G7077" s="43">
        <v>21</v>
      </c>
      <c r="H7077" s="193">
        <v>11.5</v>
      </c>
    </row>
    <row r="7078" spans="1:8" x14ac:dyDescent="0.25">
      <c r="A7078" s="25" t="str">
        <f t="shared" si="112"/>
        <v>Reg2004Non-Hodgkin lymphoma - C82-C85MaleNon-Māori</v>
      </c>
      <c r="B7078" s="42" t="s">
        <v>2</v>
      </c>
      <c r="C7078" s="43">
        <v>2004</v>
      </c>
      <c r="D7078" s="42" t="s">
        <v>290</v>
      </c>
      <c r="E7078" s="42" t="s">
        <v>5</v>
      </c>
      <c r="F7078" s="42" t="s">
        <v>11</v>
      </c>
      <c r="G7078" s="43">
        <v>328</v>
      </c>
      <c r="H7078" s="193">
        <v>14.6</v>
      </c>
    </row>
    <row r="7079" spans="1:8" x14ac:dyDescent="0.25">
      <c r="A7079" s="25" t="str">
        <f t="shared" ref="A7079:A7142" si="113">B7079&amp;C7079&amp;D7079&amp;E7079&amp;F7079</f>
        <v>Reg2004Immunoproliferative cancers - C88AllSexAllEth</v>
      </c>
      <c r="B7079" s="42" t="s">
        <v>2</v>
      </c>
      <c r="C7079" s="43">
        <v>2004</v>
      </c>
      <c r="D7079" s="42" t="s">
        <v>291</v>
      </c>
      <c r="E7079" s="42" t="s">
        <v>3</v>
      </c>
      <c r="F7079" s="42" t="s">
        <v>12</v>
      </c>
      <c r="G7079" s="43">
        <v>32</v>
      </c>
      <c r="H7079" s="193">
        <v>0.6</v>
      </c>
    </row>
    <row r="7080" spans="1:8" x14ac:dyDescent="0.25">
      <c r="A7080" s="25" t="str">
        <f t="shared" si="113"/>
        <v>Reg2004Immunoproliferative cancers - C88AllSexMāori</v>
      </c>
      <c r="B7080" s="42" t="s">
        <v>2</v>
      </c>
      <c r="C7080" s="43">
        <v>2004</v>
      </c>
      <c r="D7080" s="42" t="s">
        <v>291</v>
      </c>
      <c r="E7080" s="42" t="s">
        <v>3</v>
      </c>
      <c r="F7080" s="42" t="s">
        <v>10</v>
      </c>
      <c r="G7080" s="43">
        <v>0</v>
      </c>
      <c r="H7080" s="193">
        <v>0</v>
      </c>
    </row>
    <row r="7081" spans="1:8" x14ac:dyDescent="0.25">
      <c r="A7081" s="25" t="str">
        <f t="shared" si="113"/>
        <v>Reg2004Immunoproliferative cancers - C88AllSexNon-Māori</v>
      </c>
      <c r="B7081" s="42" t="s">
        <v>2</v>
      </c>
      <c r="C7081" s="43">
        <v>2004</v>
      </c>
      <c r="D7081" s="42" t="s">
        <v>291</v>
      </c>
      <c r="E7081" s="42" t="s">
        <v>3</v>
      </c>
      <c r="F7081" s="42" t="s">
        <v>11</v>
      </c>
      <c r="G7081" s="43">
        <v>32</v>
      </c>
      <c r="H7081" s="193">
        <v>0.6</v>
      </c>
    </row>
    <row r="7082" spans="1:8" x14ac:dyDescent="0.25">
      <c r="A7082" s="25" t="str">
        <f t="shared" si="113"/>
        <v>Reg2004Immunoproliferative cancers - C88FemaleAllEth</v>
      </c>
      <c r="B7082" s="42" t="s">
        <v>2</v>
      </c>
      <c r="C7082" s="43">
        <v>2004</v>
      </c>
      <c r="D7082" s="42" t="s">
        <v>291</v>
      </c>
      <c r="E7082" s="42" t="s">
        <v>4</v>
      </c>
      <c r="F7082" s="42" t="s">
        <v>12</v>
      </c>
      <c r="G7082" s="43">
        <v>11</v>
      </c>
      <c r="H7082" s="193">
        <v>0.4</v>
      </c>
    </row>
    <row r="7083" spans="1:8" x14ac:dyDescent="0.25">
      <c r="A7083" s="25" t="str">
        <f t="shared" si="113"/>
        <v>Reg2004Immunoproliferative cancers - C88FemaleMāori</v>
      </c>
      <c r="B7083" s="42" t="s">
        <v>2</v>
      </c>
      <c r="C7083" s="43">
        <v>2004</v>
      </c>
      <c r="D7083" s="42" t="s">
        <v>291</v>
      </c>
      <c r="E7083" s="42" t="s">
        <v>4</v>
      </c>
      <c r="F7083" s="42" t="s">
        <v>10</v>
      </c>
      <c r="G7083" s="43">
        <v>0</v>
      </c>
      <c r="H7083" s="193">
        <v>0</v>
      </c>
    </row>
    <row r="7084" spans="1:8" x14ac:dyDescent="0.25">
      <c r="A7084" s="25" t="str">
        <f t="shared" si="113"/>
        <v>Reg2004Immunoproliferative cancers - C88FemaleNon-Māori</v>
      </c>
      <c r="B7084" s="42" t="s">
        <v>2</v>
      </c>
      <c r="C7084" s="43">
        <v>2004</v>
      </c>
      <c r="D7084" s="42" t="s">
        <v>291</v>
      </c>
      <c r="E7084" s="42" t="s">
        <v>4</v>
      </c>
      <c r="F7084" s="42" t="s">
        <v>11</v>
      </c>
      <c r="G7084" s="43">
        <v>11</v>
      </c>
      <c r="H7084" s="193">
        <v>0.4</v>
      </c>
    </row>
    <row r="7085" spans="1:8" x14ac:dyDescent="0.25">
      <c r="A7085" s="25" t="str">
        <f t="shared" si="113"/>
        <v>Reg2004Immunoproliferative cancers - C88MaleAllEth</v>
      </c>
      <c r="B7085" s="42" t="s">
        <v>2</v>
      </c>
      <c r="C7085" s="43">
        <v>2004</v>
      </c>
      <c r="D7085" s="42" t="s">
        <v>291</v>
      </c>
      <c r="E7085" s="42" t="s">
        <v>5</v>
      </c>
      <c r="F7085" s="42" t="s">
        <v>12</v>
      </c>
      <c r="G7085" s="43">
        <v>21</v>
      </c>
      <c r="H7085" s="193">
        <v>0.8</v>
      </c>
    </row>
    <row r="7086" spans="1:8" x14ac:dyDescent="0.25">
      <c r="A7086" s="25" t="str">
        <f t="shared" si="113"/>
        <v>Reg2004Immunoproliferative cancers - C88MaleMāori</v>
      </c>
      <c r="B7086" s="42" t="s">
        <v>2</v>
      </c>
      <c r="C7086" s="43">
        <v>2004</v>
      </c>
      <c r="D7086" s="42" t="s">
        <v>291</v>
      </c>
      <c r="E7086" s="42" t="s">
        <v>5</v>
      </c>
      <c r="F7086" s="42" t="s">
        <v>10</v>
      </c>
      <c r="G7086" s="43">
        <v>0</v>
      </c>
      <c r="H7086" s="193">
        <v>0</v>
      </c>
    </row>
    <row r="7087" spans="1:8" x14ac:dyDescent="0.25">
      <c r="A7087" s="25" t="str">
        <f t="shared" si="113"/>
        <v>Reg2004Immunoproliferative cancers - C88MaleNon-Māori</v>
      </c>
      <c r="B7087" s="42" t="s">
        <v>2</v>
      </c>
      <c r="C7087" s="43">
        <v>2004</v>
      </c>
      <c r="D7087" s="42" t="s">
        <v>291</v>
      </c>
      <c r="E7087" s="42" t="s">
        <v>5</v>
      </c>
      <c r="F7087" s="42" t="s">
        <v>11</v>
      </c>
      <c r="G7087" s="43">
        <v>21</v>
      </c>
      <c r="H7087" s="193">
        <v>0.8</v>
      </c>
    </row>
    <row r="7088" spans="1:8" x14ac:dyDescent="0.25">
      <c r="A7088" s="25" t="str">
        <f t="shared" si="113"/>
        <v>Reg2004Myeloma - C90AllSexAllEth</v>
      </c>
      <c r="B7088" s="42" t="s">
        <v>2</v>
      </c>
      <c r="C7088" s="43">
        <v>2004</v>
      </c>
      <c r="D7088" s="42" t="s">
        <v>292</v>
      </c>
      <c r="E7088" s="42" t="s">
        <v>3</v>
      </c>
      <c r="F7088" s="42" t="s">
        <v>12</v>
      </c>
      <c r="G7088" s="43">
        <v>246</v>
      </c>
      <c r="H7088" s="193">
        <v>4.4000000000000004</v>
      </c>
    </row>
    <row r="7089" spans="1:8" x14ac:dyDescent="0.25">
      <c r="A7089" s="25" t="str">
        <f t="shared" si="113"/>
        <v>Reg2004Myeloma - C90AllSexMāori</v>
      </c>
      <c r="B7089" s="42" t="s">
        <v>2</v>
      </c>
      <c r="C7089" s="43">
        <v>2004</v>
      </c>
      <c r="D7089" s="42" t="s">
        <v>292</v>
      </c>
      <c r="E7089" s="42" t="s">
        <v>3</v>
      </c>
      <c r="F7089" s="42" t="s">
        <v>10</v>
      </c>
      <c r="G7089" s="43">
        <v>25</v>
      </c>
      <c r="H7089" s="193">
        <v>7.5</v>
      </c>
    </row>
    <row r="7090" spans="1:8" x14ac:dyDescent="0.25">
      <c r="A7090" s="25" t="str">
        <f t="shared" si="113"/>
        <v>Reg2004Myeloma - C90AllSexNon-Māori</v>
      </c>
      <c r="B7090" s="42" t="s">
        <v>2</v>
      </c>
      <c r="C7090" s="43">
        <v>2004</v>
      </c>
      <c r="D7090" s="42" t="s">
        <v>292</v>
      </c>
      <c r="E7090" s="42" t="s">
        <v>3</v>
      </c>
      <c r="F7090" s="42" t="s">
        <v>11</v>
      </c>
      <c r="G7090" s="43">
        <v>221</v>
      </c>
      <c r="H7090" s="193">
        <v>4.2</v>
      </c>
    </row>
    <row r="7091" spans="1:8" x14ac:dyDescent="0.25">
      <c r="A7091" s="25" t="str">
        <f t="shared" si="113"/>
        <v>Reg2004Myeloma - C90FemaleAllEth</v>
      </c>
      <c r="B7091" s="42" t="s">
        <v>2</v>
      </c>
      <c r="C7091" s="43">
        <v>2004</v>
      </c>
      <c r="D7091" s="42" t="s">
        <v>292</v>
      </c>
      <c r="E7091" s="42" t="s">
        <v>4</v>
      </c>
      <c r="F7091" s="42" t="s">
        <v>12</v>
      </c>
      <c r="G7091" s="43">
        <v>108</v>
      </c>
      <c r="H7091" s="193">
        <v>3.6</v>
      </c>
    </row>
    <row r="7092" spans="1:8" x14ac:dyDescent="0.25">
      <c r="A7092" s="25" t="str">
        <f t="shared" si="113"/>
        <v>Reg2004Myeloma - C90FemaleMāori</v>
      </c>
      <c r="B7092" s="42" t="s">
        <v>2</v>
      </c>
      <c r="C7092" s="43">
        <v>2004</v>
      </c>
      <c r="D7092" s="42" t="s">
        <v>292</v>
      </c>
      <c r="E7092" s="42" t="s">
        <v>4</v>
      </c>
      <c r="F7092" s="42" t="s">
        <v>10</v>
      </c>
      <c r="G7092" s="43">
        <v>12</v>
      </c>
      <c r="H7092" s="193">
        <v>6.5</v>
      </c>
    </row>
    <row r="7093" spans="1:8" x14ac:dyDescent="0.25">
      <c r="A7093" s="25" t="str">
        <f t="shared" si="113"/>
        <v>Reg2004Myeloma - C90FemaleNon-Māori</v>
      </c>
      <c r="B7093" s="42" t="s">
        <v>2</v>
      </c>
      <c r="C7093" s="43">
        <v>2004</v>
      </c>
      <c r="D7093" s="42" t="s">
        <v>292</v>
      </c>
      <c r="E7093" s="42" t="s">
        <v>4</v>
      </c>
      <c r="F7093" s="42" t="s">
        <v>11</v>
      </c>
      <c r="G7093" s="43">
        <v>96</v>
      </c>
      <c r="H7093" s="193">
        <v>3.4</v>
      </c>
    </row>
    <row r="7094" spans="1:8" x14ac:dyDescent="0.25">
      <c r="A7094" s="25" t="str">
        <f t="shared" si="113"/>
        <v>Reg2004Myeloma - C90MaleAllEth</v>
      </c>
      <c r="B7094" s="42" t="s">
        <v>2</v>
      </c>
      <c r="C7094" s="43">
        <v>2004</v>
      </c>
      <c r="D7094" s="42" t="s">
        <v>292</v>
      </c>
      <c r="E7094" s="42" t="s">
        <v>5</v>
      </c>
      <c r="F7094" s="42" t="s">
        <v>12</v>
      </c>
      <c r="G7094" s="43">
        <v>138</v>
      </c>
      <c r="H7094" s="193">
        <v>5.4</v>
      </c>
    </row>
    <row r="7095" spans="1:8" x14ac:dyDescent="0.25">
      <c r="A7095" s="25" t="str">
        <f t="shared" si="113"/>
        <v>Reg2004Myeloma - C90MaleMāori</v>
      </c>
      <c r="B7095" s="42" t="s">
        <v>2</v>
      </c>
      <c r="C7095" s="43">
        <v>2004</v>
      </c>
      <c r="D7095" s="42" t="s">
        <v>292</v>
      </c>
      <c r="E7095" s="42" t="s">
        <v>5</v>
      </c>
      <c r="F7095" s="42" t="s">
        <v>10</v>
      </c>
      <c r="G7095" s="43">
        <v>13</v>
      </c>
      <c r="H7095" s="193">
        <v>8.4</v>
      </c>
    </row>
    <row r="7096" spans="1:8" x14ac:dyDescent="0.25">
      <c r="A7096" s="25" t="str">
        <f t="shared" si="113"/>
        <v>Reg2004Myeloma - C90MaleNon-Māori</v>
      </c>
      <c r="B7096" s="42" t="s">
        <v>2</v>
      </c>
      <c r="C7096" s="43">
        <v>2004</v>
      </c>
      <c r="D7096" s="42" t="s">
        <v>292</v>
      </c>
      <c r="E7096" s="42" t="s">
        <v>5</v>
      </c>
      <c r="F7096" s="42" t="s">
        <v>11</v>
      </c>
      <c r="G7096" s="43">
        <v>125</v>
      </c>
      <c r="H7096" s="193">
        <v>5.2</v>
      </c>
    </row>
    <row r="7097" spans="1:8" x14ac:dyDescent="0.25">
      <c r="A7097" s="25" t="str">
        <f t="shared" si="113"/>
        <v>Reg2004Leukaemia - C91-C95AllSexAllEth</v>
      </c>
      <c r="B7097" s="42" t="s">
        <v>2</v>
      </c>
      <c r="C7097" s="43">
        <v>2004</v>
      </c>
      <c r="D7097" s="42" t="s">
        <v>26</v>
      </c>
      <c r="E7097" s="42" t="s">
        <v>3</v>
      </c>
      <c r="F7097" s="42" t="s">
        <v>12</v>
      </c>
      <c r="G7097" s="43">
        <v>680</v>
      </c>
      <c r="H7097" s="193">
        <v>12.9</v>
      </c>
    </row>
    <row r="7098" spans="1:8" x14ac:dyDescent="0.25">
      <c r="A7098" s="25" t="str">
        <f t="shared" si="113"/>
        <v>Reg2004Leukaemia - C91-C95AllSexMāori</v>
      </c>
      <c r="B7098" s="42" t="s">
        <v>2</v>
      </c>
      <c r="C7098" s="43">
        <v>2004</v>
      </c>
      <c r="D7098" s="42" t="s">
        <v>26</v>
      </c>
      <c r="E7098" s="42" t="s">
        <v>3</v>
      </c>
      <c r="F7098" s="42" t="s">
        <v>10</v>
      </c>
      <c r="G7098" s="43">
        <v>53</v>
      </c>
      <c r="H7098" s="193">
        <v>13.7</v>
      </c>
    </row>
    <row r="7099" spans="1:8" x14ac:dyDescent="0.25">
      <c r="A7099" s="25" t="str">
        <f t="shared" si="113"/>
        <v>Reg2004Leukaemia - C91-C95AllSexNon-Māori</v>
      </c>
      <c r="B7099" s="42" t="s">
        <v>2</v>
      </c>
      <c r="C7099" s="43">
        <v>2004</v>
      </c>
      <c r="D7099" s="42" t="s">
        <v>26</v>
      </c>
      <c r="E7099" s="42" t="s">
        <v>3</v>
      </c>
      <c r="F7099" s="42" t="s">
        <v>11</v>
      </c>
      <c r="G7099" s="43">
        <v>627</v>
      </c>
      <c r="H7099" s="193">
        <v>12.9</v>
      </c>
    </row>
    <row r="7100" spans="1:8" x14ac:dyDescent="0.25">
      <c r="A7100" s="25" t="str">
        <f t="shared" si="113"/>
        <v>Reg2004Leukaemia - C91-C95FemaleAllEth</v>
      </c>
      <c r="B7100" s="42" t="s">
        <v>2</v>
      </c>
      <c r="C7100" s="43">
        <v>2004</v>
      </c>
      <c r="D7100" s="42" t="s">
        <v>26</v>
      </c>
      <c r="E7100" s="42" t="s">
        <v>4</v>
      </c>
      <c r="F7100" s="42" t="s">
        <v>12</v>
      </c>
      <c r="G7100" s="43">
        <v>307</v>
      </c>
      <c r="H7100" s="193">
        <v>11.2</v>
      </c>
    </row>
    <row r="7101" spans="1:8" x14ac:dyDescent="0.25">
      <c r="A7101" s="25" t="str">
        <f t="shared" si="113"/>
        <v>Reg2004Leukaemia - C91-C95FemaleMāori</v>
      </c>
      <c r="B7101" s="42" t="s">
        <v>2</v>
      </c>
      <c r="C7101" s="43">
        <v>2004</v>
      </c>
      <c r="D7101" s="42" t="s">
        <v>26</v>
      </c>
      <c r="E7101" s="42" t="s">
        <v>4</v>
      </c>
      <c r="F7101" s="42" t="s">
        <v>10</v>
      </c>
      <c r="G7101" s="43">
        <v>32</v>
      </c>
      <c r="H7101" s="193">
        <v>15.1</v>
      </c>
    </row>
    <row r="7102" spans="1:8" x14ac:dyDescent="0.25">
      <c r="A7102" s="25" t="str">
        <f t="shared" si="113"/>
        <v>Reg2004Leukaemia - C91-C95FemaleNon-Māori</v>
      </c>
      <c r="B7102" s="42" t="s">
        <v>2</v>
      </c>
      <c r="C7102" s="43">
        <v>2004</v>
      </c>
      <c r="D7102" s="42" t="s">
        <v>26</v>
      </c>
      <c r="E7102" s="42" t="s">
        <v>4</v>
      </c>
      <c r="F7102" s="42" t="s">
        <v>11</v>
      </c>
      <c r="G7102" s="43">
        <v>275</v>
      </c>
      <c r="H7102" s="193">
        <v>11</v>
      </c>
    </row>
    <row r="7103" spans="1:8" x14ac:dyDescent="0.25">
      <c r="A7103" s="25" t="str">
        <f t="shared" si="113"/>
        <v>Reg2004Leukaemia - C91-C95MaleAllEth</v>
      </c>
      <c r="B7103" s="42" t="s">
        <v>2</v>
      </c>
      <c r="C7103" s="43">
        <v>2004</v>
      </c>
      <c r="D7103" s="42" t="s">
        <v>26</v>
      </c>
      <c r="E7103" s="42" t="s">
        <v>5</v>
      </c>
      <c r="F7103" s="42" t="s">
        <v>12</v>
      </c>
      <c r="G7103" s="43">
        <v>373</v>
      </c>
      <c r="H7103" s="193">
        <v>15.1</v>
      </c>
    </row>
    <row r="7104" spans="1:8" x14ac:dyDescent="0.25">
      <c r="A7104" s="25" t="str">
        <f t="shared" si="113"/>
        <v>Reg2004Leukaemia - C91-C95MaleMāori</v>
      </c>
      <c r="B7104" s="42" t="s">
        <v>2</v>
      </c>
      <c r="C7104" s="43">
        <v>2004</v>
      </c>
      <c r="D7104" s="42" t="s">
        <v>26</v>
      </c>
      <c r="E7104" s="42" t="s">
        <v>5</v>
      </c>
      <c r="F7104" s="42" t="s">
        <v>10</v>
      </c>
      <c r="G7104" s="43">
        <v>21</v>
      </c>
      <c r="H7104" s="193">
        <v>12.8</v>
      </c>
    </row>
    <row r="7105" spans="1:8" x14ac:dyDescent="0.25">
      <c r="A7105" s="25" t="str">
        <f t="shared" si="113"/>
        <v>Reg2004Leukaemia - C91-C95MaleNon-Māori</v>
      </c>
      <c r="B7105" s="42" t="s">
        <v>2</v>
      </c>
      <c r="C7105" s="43">
        <v>2004</v>
      </c>
      <c r="D7105" s="42" t="s">
        <v>26</v>
      </c>
      <c r="E7105" s="42" t="s">
        <v>5</v>
      </c>
      <c r="F7105" s="42" t="s">
        <v>11</v>
      </c>
      <c r="G7105" s="43">
        <v>352</v>
      </c>
      <c r="H7105" s="193">
        <v>15.5</v>
      </c>
    </row>
    <row r="7106" spans="1:8" x14ac:dyDescent="0.25">
      <c r="A7106" s="25" t="str">
        <f t="shared" si="113"/>
        <v>Reg2004Other lymphoid, haematopoietic and related tissue - C96AllSexAllEth</v>
      </c>
      <c r="B7106" s="42" t="s">
        <v>2</v>
      </c>
      <c r="C7106" s="43">
        <v>2004</v>
      </c>
      <c r="D7106" s="42" t="s">
        <v>293</v>
      </c>
      <c r="E7106" s="42" t="s">
        <v>3</v>
      </c>
      <c r="F7106" s="42" t="s">
        <v>12</v>
      </c>
      <c r="G7106" s="43">
        <v>3</v>
      </c>
      <c r="H7106" s="193">
        <v>0.1</v>
      </c>
    </row>
    <row r="7107" spans="1:8" x14ac:dyDescent="0.25">
      <c r="A7107" s="25" t="str">
        <f t="shared" si="113"/>
        <v>Reg2004Other lymphoid, haematopoietic and related tissue - C96AllSexMāori</v>
      </c>
      <c r="B7107" s="42" t="s">
        <v>2</v>
      </c>
      <c r="C7107" s="43">
        <v>2004</v>
      </c>
      <c r="D7107" s="42" t="s">
        <v>293</v>
      </c>
      <c r="E7107" s="42" t="s">
        <v>3</v>
      </c>
      <c r="F7107" s="42" t="s">
        <v>10</v>
      </c>
      <c r="G7107" s="43">
        <v>0</v>
      </c>
      <c r="H7107" s="193">
        <v>0</v>
      </c>
    </row>
    <row r="7108" spans="1:8" x14ac:dyDescent="0.25">
      <c r="A7108" s="25" t="str">
        <f t="shared" si="113"/>
        <v>Reg2004Other lymphoid, haematopoietic and related tissue - C96AllSexNon-Māori</v>
      </c>
      <c r="B7108" s="42" t="s">
        <v>2</v>
      </c>
      <c r="C7108" s="43">
        <v>2004</v>
      </c>
      <c r="D7108" s="42" t="s">
        <v>293</v>
      </c>
      <c r="E7108" s="42" t="s">
        <v>3</v>
      </c>
      <c r="F7108" s="42" t="s">
        <v>11</v>
      </c>
      <c r="G7108" s="43">
        <v>3</v>
      </c>
      <c r="H7108" s="193">
        <v>0.1</v>
      </c>
    </row>
    <row r="7109" spans="1:8" x14ac:dyDescent="0.25">
      <c r="A7109" s="25" t="str">
        <f t="shared" si="113"/>
        <v>Reg2004Other lymphoid, haematopoietic and related tissue - C96FemaleAllEth</v>
      </c>
      <c r="B7109" s="42" t="s">
        <v>2</v>
      </c>
      <c r="C7109" s="43">
        <v>2004</v>
      </c>
      <c r="D7109" s="42" t="s">
        <v>293</v>
      </c>
      <c r="E7109" s="42" t="s">
        <v>4</v>
      </c>
      <c r="F7109" s="42" t="s">
        <v>12</v>
      </c>
      <c r="G7109" s="43">
        <v>2</v>
      </c>
      <c r="H7109" s="193">
        <v>0.1</v>
      </c>
    </row>
    <row r="7110" spans="1:8" x14ac:dyDescent="0.25">
      <c r="A7110" s="25" t="str">
        <f t="shared" si="113"/>
        <v>Reg2004Other lymphoid, haematopoietic and related tissue - C96FemaleMāori</v>
      </c>
      <c r="B7110" s="42" t="s">
        <v>2</v>
      </c>
      <c r="C7110" s="43">
        <v>2004</v>
      </c>
      <c r="D7110" s="42" t="s">
        <v>293</v>
      </c>
      <c r="E7110" s="42" t="s">
        <v>4</v>
      </c>
      <c r="F7110" s="42" t="s">
        <v>10</v>
      </c>
      <c r="G7110" s="43">
        <v>0</v>
      </c>
      <c r="H7110" s="193">
        <v>0</v>
      </c>
    </row>
    <row r="7111" spans="1:8" x14ac:dyDescent="0.25">
      <c r="A7111" s="25" t="str">
        <f t="shared" si="113"/>
        <v>Reg2004Other lymphoid, haematopoietic and related tissue - C96FemaleNon-Māori</v>
      </c>
      <c r="B7111" s="42" t="s">
        <v>2</v>
      </c>
      <c r="C7111" s="43">
        <v>2004</v>
      </c>
      <c r="D7111" s="42" t="s">
        <v>293</v>
      </c>
      <c r="E7111" s="42" t="s">
        <v>4</v>
      </c>
      <c r="F7111" s="42" t="s">
        <v>11</v>
      </c>
      <c r="G7111" s="43">
        <v>2</v>
      </c>
      <c r="H7111" s="193">
        <v>0.1</v>
      </c>
    </row>
    <row r="7112" spans="1:8" x14ac:dyDescent="0.25">
      <c r="A7112" s="25" t="str">
        <f t="shared" si="113"/>
        <v>Reg2004Other lymphoid, haematopoietic and related tissue - C96MaleAllEth</v>
      </c>
      <c r="B7112" s="42" t="s">
        <v>2</v>
      </c>
      <c r="C7112" s="43">
        <v>2004</v>
      </c>
      <c r="D7112" s="42" t="s">
        <v>293</v>
      </c>
      <c r="E7112" s="42" t="s">
        <v>5</v>
      </c>
      <c r="F7112" s="42" t="s">
        <v>12</v>
      </c>
      <c r="G7112" s="43">
        <v>1</v>
      </c>
      <c r="H7112" s="193">
        <v>0</v>
      </c>
    </row>
    <row r="7113" spans="1:8" x14ac:dyDescent="0.25">
      <c r="A7113" s="25" t="str">
        <f t="shared" si="113"/>
        <v>Reg2004Other lymphoid, haematopoietic and related tissue - C96MaleMāori</v>
      </c>
      <c r="B7113" s="42" t="s">
        <v>2</v>
      </c>
      <c r="C7113" s="43">
        <v>2004</v>
      </c>
      <c r="D7113" s="42" t="s">
        <v>293</v>
      </c>
      <c r="E7113" s="42" t="s">
        <v>5</v>
      </c>
      <c r="F7113" s="42" t="s">
        <v>10</v>
      </c>
      <c r="G7113" s="43">
        <v>0</v>
      </c>
      <c r="H7113" s="193">
        <v>0</v>
      </c>
    </row>
    <row r="7114" spans="1:8" x14ac:dyDescent="0.25">
      <c r="A7114" s="25" t="str">
        <f t="shared" si="113"/>
        <v>Reg2004Other lymphoid, haematopoietic and related tissue - C96MaleNon-Māori</v>
      </c>
      <c r="B7114" s="42" t="s">
        <v>2</v>
      </c>
      <c r="C7114" s="43">
        <v>2004</v>
      </c>
      <c r="D7114" s="42" t="s">
        <v>293</v>
      </c>
      <c r="E7114" s="42" t="s">
        <v>5</v>
      </c>
      <c r="F7114" s="42" t="s">
        <v>11</v>
      </c>
      <c r="G7114" s="43">
        <v>1</v>
      </c>
      <c r="H7114" s="193">
        <v>0</v>
      </c>
    </row>
    <row r="7115" spans="1:8" x14ac:dyDescent="0.25">
      <c r="A7115" s="25" t="str">
        <f t="shared" si="113"/>
        <v>Reg2004Polycythemia vera - D45AllSexAllEth</v>
      </c>
      <c r="B7115" s="42" t="s">
        <v>2</v>
      </c>
      <c r="C7115" s="43">
        <v>2004</v>
      </c>
      <c r="D7115" s="42" t="s">
        <v>294</v>
      </c>
      <c r="E7115" s="42" t="s">
        <v>3</v>
      </c>
      <c r="F7115" s="42" t="s">
        <v>12</v>
      </c>
      <c r="G7115" s="43">
        <v>207</v>
      </c>
      <c r="H7115" s="193">
        <v>3.9</v>
      </c>
    </row>
    <row r="7116" spans="1:8" x14ac:dyDescent="0.25">
      <c r="A7116" s="25" t="str">
        <f t="shared" si="113"/>
        <v>Reg2004Polycythemia vera - D45AllSexMāori</v>
      </c>
      <c r="B7116" s="42" t="s">
        <v>2</v>
      </c>
      <c r="C7116" s="43">
        <v>2004</v>
      </c>
      <c r="D7116" s="42" t="s">
        <v>294</v>
      </c>
      <c r="E7116" s="42" t="s">
        <v>3</v>
      </c>
      <c r="F7116" s="42" t="s">
        <v>10</v>
      </c>
      <c r="G7116" s="43">
        <v>52</v>
      </c>
      <c r="H7116" s="193">
        <v>13.5</v>
      </c>
    </row>
    <row r="7117" spans="1:8" x14ac:dyDescent="0.25">
      <c r="A7117" s="25" t="str">
        <f t="shared" si="113"/>
        <v>Reg2004Polycythemia vera - D45AllSexNon-Māori</v>
      </c>
      <c r="B7117" s="42" t="s">
        <v>2</v>
      </c>
      <c r="C7117" s="43">
        <v>2004</v>
      </c>
      <c r="D7117" s="42" t="s">
        <v>294</v>
      </c>
      <c r="E7117" s="42" t="s">
        <v>3</v>
      </c>
      <c r="F7117" s="42" t="s">
        <v>11</v>
      </c>
      <c r="G7117" s="43">
        <v>155</v>
      </c>
      <c r="H7117" s="193">
        <v>3.1</v>
      </c>
    </row>
    <row r="7118" spans="1:8" x14ac:dyDescent="0.25">
      <c r="A7118" s="25" t="str">
        <f t="shared" si="113"/>
        <v>Reg2004Polycythemia vera - D45FemaleAllEth</v>
      </c>
      <c r="B7118" s="42" t="s">
        <v>2</v>
      </c>
      <c r="C7118" s="43">
        <v>2004</v>
      </c>
      <c r="D7118" s="42" t="s">
        <v>294</v>
      </c>
      <c r="E7118" s="42" t="s">
        <v>4</v>
      </c>
      <c r="F7118" s="42" t="s">
        <v>12</v>
      </c>
      <c r="G7118" s="43">
        <v>93</v>
      </c>
      <c r="H7118" s="193">
        <v>3.3</v>
      </c>
    </row>
    <row r="7119" spans="1:8" x14ac:dyDescent="0.25">
      <c r="A7119" s="25" t="str">
        <f t="shared" si="113"/>
        <v>Reg2004Polycythemia vera - D45FemaleMāori</v>
      </c>
      <c r="B7119" s="42" t="s">
        <v>2</v>
      </c>
      <c r="C7119" s="43">
        <v>2004</v>
      </c>
      <c r="D7119" s="42" t="s">
        <v>294</v>
      </c>
      <c r="E7119" s="42" t="s">
        <v>4</v>
      </c>
      <c r="F7119" s="42" t="s">
        <v>10</v>
      </c>
      <c r="G7119" s="43">
        <v>23</v>
      </c>
      <c r="H7119" s="193">
        <v>11.1</v>
      </c>
    </row>
    <row r="7120" spans="1:8" x14ac:dyDescent="0.25">
      <c r="A7120" s="25" t="str">
        <f t="shared" si="113"/>
        <v>Reg2004Polycythemia vera - D45FemaleNon-Māori</v>
      </c>
      <c r="B7120" s="42" t="s">
        <v>2</v>
      </c>
      <c r="C7120" s="43">
        <v>2004</v>
      </c>
      <c r="D7120" s="42" t="s">
        <v>294</v>
      </c>
      <c r="E7120" s="42" t="s">
        <v>4</v>
      </c>
      <c r="F7120" s="42" t="s">
        <v>11</v>
      </c>
      <c r="G7120" s="43">
        <v>70</v>
      </c>
      <c r="H7120" s="193">
        <v>2.5</v>
      </c>
    </row>
    <row r="7121" spans="1:8" x14ac:dyDescent="0.25">
      <c r="A7121" s="25" t="str">
        <f t="shared" si="113"/>
        <v>Reg2004Polycythemia vera - D45MaleAllEth</v>
      </c>
      <c r="B7121" s="42" t="s">
        <v>2</v>
      </c>
      <c r="C7121" s="43">
        <v>2004</v>
      </c>
      <c r="D7121" s="42" t="s">
        <v>294</v>
      </c>
      <c r="E7121" s="42" t="s">
        <v>5</v>
      </c>
      <c r="F7121" s="42" t="s">
        <v>12</v>
      </c>
      <c r="G7121" s="43">
        <v>114</v>
      </c>
      <c r="H7121" s="193">
        <v>4.7</v>
      </c>
    </row>
    <row r="7122" spans="1:8" x14ac:dyDescent="0.25">
      <c r="A7122" s="25" t="str">
        <f t="shared" si="113"/>
        <v>Reg2004Polycythemia vera - D45MaleMāori</v>
      </c>
      <c r="B7122" s="42" t="s">
        <v>2</v>
      </c>
      <c r="C7122" s="43">
        <v>2004</v>
      </c>
      <c r="D7122" s="42" t="s">
        <v>294</v>
      </c>
      <c r="E7122" s="42" t="s">
        <v>5</v>
      </c>
      <c r="F7122" s="42" t="s">
        <v>10</v>
      </c>
      <c r="G7122" s="43">
        <v>29</v>
      </c>
      <c r="H7122" s="193">
        <v>17.2</v>
      </c>
    </row>
    <row r="7123" spans="1:8" x14ac:dyDescent="0.25">
      <c r="A7123" s="25" t="str">
        <f t="shared" si="113"/>
        <v>Reg2004Polycythemia vera - D45MaleNon-Māori</v>
      </c>
      <c r="B7123" s="42" t="s">
        <v>2</v>
      </c>
      <c r="C7123" s="43">
        <v>2004</v>
      </c>
      <c r="D7123" s="42" t="s">
        <v>294</v>
      </c>
      <c r="E7123" s="42" t="s">
        <v>5</v>
      </c>
      <c r="F7123" s="42" t="s">
        <v>11</v>
      </c>
      <c r="G7123" s="43">
        <v>85</v>
      </c>
      <c r="H7123" s="193">
        <v>3.7</v>
      </c>
    </row>
    <row r="7124" spans="1:8" x14ac:dyDescent="0.25">
      <c r="A7124" s="25" t="str">
        <f t="shared" si="113"/>
        <v>Reg2004Myelodyplastic syndromes - D46AllSexAllEth</v>
      </c>
      <c r="B7124" s="42" t="s">
        <v>2</v>
      </c>
      <c r="C7124" s="43">
        <v>2004</v>
      </c>
      <c r="D7124" s="42" t="s">
        <v>295</v>
      </c>
      <c r="E7124" s="42" t="s">
        <v>3</v>
      </c>
      <c r="F7124" s="42" t="s">
        <v>12</v>
      </c>
      <c r="G7124" s="43">
        <v>394</v>
      </c>
      <c r="H7124" s="193">
        <v>6.1</v>
      </c>
    </row>
    <row r="7125" spans="1:8" x14ac:dyDescent="0.25">
      <c r="A7125" s="25" t="str">
        <f t="shared" si="113"/>
        <v>Reg2004Myelodyplastic syndromes - D46AllSexMāori</v>
      </c>
      <c r="B7125" s="42" t="s">
        <v>2</v>
      </c>
      <c r="C7125" s="43">
        <v>2004</v>
      </c>
      <c r="D7125" s="42" t="s">
        <v>295</v>
      </c>
      <c r="E7125" s="42" t="s">
        <v>3</v>
      </c>
      <c r="F7125" s="42" t="s">
        <v>10</v>
      </c>
      <c r="G7125" s="43">
        <v>14</v>
      </c>
      <c r="H7125" s="193">
        <v>4.8</v>
      </c>
    </row>
    <row r="7126" spans="1:8" x14ac:dyDescent="0.25">
      <c r="A7126" s="25" t="str">
        <f t="shared" si="113"/>
        <v>Reg2004Myelodyplastic syndromes - D46AllSexNon-Māori</v>
      </c>
      <c r="B7126" s="42" t="s">
        <v>2</v>
      </c>
      <c r="C7126" s="43">
        <v>2004</v>
      </c>
      <c r="D7126" s="42" t="s">
        <v>295</v>
      </c>
      <c r="E7126" s="42" t="s">
        <v>3</v>
      </c>
      <c r="F7126" s="42" t="s">
        <v>11</v>
      </c>
      <c r="G7126" s="43">
        <v>380</v>
      </c>
      <c r="H7126" s="193">
        <v>6.1</v>
      </c>
    </row>
    <row r="7127" spans="1:8" x14ac:dyDescent="0.25">
      <c r="A7127" s="25" t="str">
        <f t="shared" si="113"/>
        <v>Reg2004Myelodyplastic syndromes - D46FemaleAllEth</v>
      </c>
      <c r="B7127" s="42" t="s">
        <v>2</v>
      </c>
      <c r="C7127" s="43">
        <v>2004</v>
      </c>
      <c r="D7127" s="42" t="s">
        <v>295</v>
      </c>
      <c r="E7127" s="42" t="s">
        <v>4</v>
      </c>
      <c r="F7127" s="42" t="s">
        <v>12</v>
      </c>
      <c r="G7127" s="43">
        <v>156</v>
      </c>
      <c r="H7127" s="193">
        <v>4.2</v>
      </c>
    </row>
    <row r="7128" spans="1:8" x14ac:dyDescent="0.25">
      <c r="A7128" s="25" t="str">
        <f t="shared" si="113"/>
        <v>Reg2004Myelodyplastic syndromes - D46FemaleMāori</v>
      </c>
      <c r="B7128" s="42" t="s">
        <v>2</v>
      </c>
      <c r="C7128" s="43">
        <v>2004</v>
      </c>
      <c r="D7128" s="42" t="s">
        <v>295</v>
      </c>
      <c r="E7128" s="42" t="s">
        <v>4</v>
      </c>
      <c r="F7128" s="42" t="s">
        <v>10</v>
      </c>
      <c r="G7128" s="43">
        <v>6</v>
      </c>
      <c r="H7128" s="193">
        <v>3.1</v>
      </c>
    </row>
    <row r="7129" spans="1:8" x14ac:dyDescent="0.25">
      <c r="A7129" s="25" t="str">
        <f t="shared" si="113"/>
        <v>Reg2004Myelodyplastic syndromes - D46FemaleNon-Māori</v>
      </c>
      <c r="B7129" s="42" t="s">
        <v>2</v>
      </c>
      <c r="C7129" s="43">
        <v>2004</v>
      </c>
      <c r="D7129" s="42" t="s">
        <v>295</v>
      </c>
      <c r="E7129" s="42" t="s">
        <v>4</v>
      </c>
      <c r="F7129" s="42" t="s">
        <v>11</v>
      </c>
      <c r="G7129" s="43">
        <v>150</v>
      </c>
      <c r="H7129" s="193">
        <v>4.2</v>
      </c>
    </row>
    <row r="7130" spans="1:8" x14ac:dyDescent="0.25">
      <c r="A7130" s="25" t="str">
        <f t="shared" si="113"/>
        <v>Reg2004Myelodyplastic syndromes - D46MaleAllEth</v>
      </c>
      <c r="B7130" s="42" t="s">
        <v>2</v>
      </c>
      <c r="C7130" s="43">
        <v>2004</v>
      </c>
      <c r="D7130" s="42" t="s">
        <v>295</v>
      </c>
      <c r="E7130" s="42" t="s">
        <v>5</v>
      </c>
      <c r="F7130" s="42" t="s">
        <v>12</v>
      </c>
      <c r="G7130" s="43">
        <v>238</v>
      </c>
      <c r="H7130" s="193">
        <v>8.8000000000000007</v>
      </c>
    </row>
    <row r="7131" spans="1:8" x14ac:dyDescent="0.25">
      <c r="A7131" s="25" t="str">
        <f t="shared" si="113"/>
        <v>Reg2004Myelodyplastic syndromes - D46MaleMāori</v>
      </c>
      <c r="B7131" s="42" t="s">
        <v>2</v>
      </c>
      <c r="C7131" s="43">
        <v>2004</v>
      </c>
      <c r="D7131" s="42" t="s">
        <v>295</v>
      </c>
      <c r="E7131" s="42" t="s">
        <v>5</v>
      </c>
      <c r="F7131" s="42" t="s">
        <v>10</v>
      </c>
      <c r="G7131" s="43">
        <v>8</v>
      </c>
      <c r="H7131" s="193">
        <v>7.6</v>
      </c>
    </row>
    <row r="7132" spans="1:8" x14ac:dyDescent="0.25">
      <c r="A7132" s="25" t="str">
        <f t="shared" si="113"/>
        <v>Reg2004Myelodyplastic syndromes - D46MaleNon-Māori</v>
      </c>
      <c r="B7132" s="42" t="s">
        <v>2</v>
      </c>
      <c r="C7132" s="43">
        <v>2004</v>
      </c>
      <c r="D7132" s="42" t="s">
        <v>295</v>
      </c>
      <c r="E7132" s="42" t="s">
        <v>5</v>
      </c>
      <c r="F7132" s="42" t="s">
        <v>11</v>
      </c>
      <c r="G7132" s="43">
        <v>230</v>
      </c>
      <c r="H7132" s="193">
        <v>8.9</v>
      </c>
    </row>
    <row r="7133" spans="1:8" x14ac:dyDescent="0.25">
      <c r="A7133" s="25" t="str">
        <f t="shared" si="113"/>
        <v>Reg2004Uncertain behaviour of lymphoid, haematopoietic and related tissue - D47AllSexAllEth</v>
      </c>
      <c r="B7133" s="42" t="s">
        <v>2</v>
      </c>
      <c r="C7133" s="43">
        <v>2004</v>
      </c>
      <c r="D7133" s="42" t="s">
        <v>296</v>
      </c>
      <c r="E7133" s="42" t="s">
        <v>3</v>
      </c>
      <c r="F7133" s="42" t="s">
        <v>12</v>
      </c>
      <c r="G7133" s="43">
        <v>179</v>
      </c>
      <c r="H7133" s="193">
        <v>3.1</v>
      </c>
    </row>
    <row r="7134" spans="1:8" x14ac:dyDescent="0.25">
      <c r="A7134" s="25" t="str">
        <f t="shared" si="113"/>
        <v>Reg2004Uncertain behaviour of lymphoid, haematopoietic and related tissue - D47AllSexMāori</v>
      </c>
      <c r="B7134" s="42" t="s">
        <v>2</v>
      </c>
      <c r="C7134" s="43">
        <v>2004</v>
      </c>
      <c r="D7134" s="42" t="s">
        <v>296</v>
      </c>
      <c r="E7134" s="42" t="s">
        <v>3</v>
      </c>
      <c r="F7134" s="42" t="s">
        <v>10</v>
      </c>
      <c r="G7134" s="43">
        <v>21</v>
      </c>
      <c r="H7134" s="193">
        <v>5.7</v>
      </c>
    </row>
    <row r="7135" spans="1:8" x14ac:dyDescent="0.25">
      <c r="A7135" s="25" t="str">
        <f t="shared" si="113"/>
        <v>Reg2004Uncertain behaviour of lymphoid, haematopoietic and related tissue - D47AllSexNon-Māori</v>
      </c>
      <c r="B7135" s="42" t="s">
        <v>2</v>
      </c>
      <c r="C7135" s="43">
        <v>2004</v>
      </c>
      <c r="D7135" s="42" t="s">
        <v>296</v>
      </c>
      <c r="E7135" s="42" t="s">
        <v>3</v>
      </c>
      <c r="F7135" s="42" t="s">
        <v>11</v>
      </c>
      <c r="G7135" s="43">
        <v>158</v>
      </c>
      <c r="H7135" s="193">
        <v>2.9</v>
      </c>
    </row>
    <row r="7136" spans="1:8" x14ac:dyDescent="0.25">
      <c r="A7136" s="25" t="str">
        <f t="shared" si="113"/>
        <v>Reg2004Uncertain behaviour of lymphoid, haematopoietic and related tissue - D47FemaleAllEth</v>
      </c>
      <c r="B7136" s="42" t="s">
        <v>2</v>
      </c>
      <c r="C7136" s="43">
        <v>2004</v>
      </c>
      <c r="D7136" s="42" t="s">
        <v>296</v>
      </c>
      <c r="E7136" s="42" t="s">
        <v>4</v>
      </c>
      <c r="F7136" s="42" t="s">
        <v>12</v>
      </c>
      <c r="G7136" s="43">
        <v>95</v>
      </c>
      <c r="H7136" s="193">
        <v>3</v>
      </c>
    </row>
    <row r="7137" spans="1:8" x14ac:dyDescent="0.25">
      <c r="A7137" s="25" t="str">
        <f t="shared" si="113"/>
        <v>Reg2004Uncertain behaviour of lymphoid, haematopoietic and related tissue - D47FemaleMāori</v>
      </c>
      <c r="B7137" s="42" t="s">
        <v>2</v>
      </c>
      <c r="C7137" s="43">
        <v>2004</v>
      </c>
      <c r="D7137" s="42" t="s">
        <v>296</v>
      </c>
      <c r="E7137" s="42" t="s">
        <v>4</v>
      </c>
      <c r="F7137" s="42" t="s">
        <v>10</v>
      </c>
      <c r="G7137" s="43">
        <v>12</v>
      </c>
      <c r="H7137" s="193">
        <v>5.9</v>
      </c>
    </row>
    <row r="7138" spans="1:8" x14ac:dyDescent="0.25">
      <c r="A7138" s="25" t="str">
        <f t="shared" si="113"/>
        <v>Reg2004Uncertain behaviour of lymphoid, haematopoietic and related tissue - D47FemaleNon-Māori</v>
      </c>
      <c r="B7138" s="42" t="s">
        <v>2</v>
      </c>
      <c r="C7138" s="43">
        <v>2004</v>
      </c>
      <c r="D7138" s="42" t="s">
        <v>296</v>
      </c>
      <c r="E7138" s="42" t="s">
        <v>4</v>
      </c>
      <c r="F7138" s="42" t="s">
        <v>11</v>
      </c>
      <c r="G7138" s="43">
        <v>83</v>
      </c>
      <c r="H7138" s="193">
        <v>2.7</v>
      </c>
    </row>
    <row r="7139" spans="1:8" x14ac:dyDescent="0.25">
      <c r="A7139" s="25" t="str">
        <f t="shared" si="113"/>
        <v>Reg2004Uncertain behaviour of lymphoid, haematopoietic and related tissue - D47MaleAllEth</v>
      </c>
      <c r="B7139" s="42" t="s">
        <v>2</v>
      </c>
      <c r="C7139" s="43">
        <v>2004</v>
      </c>
      <c r="D7139" s="42" t="s">
        <v>296</v>
      </c>
      <c r="E7139" s="42" t="s">
        <v>5</v>
      </c>
      <c r="F7139" s="42" t="s">
        <v>12</v>
      </c>
      <c r="G7139" s="43">
        <v>84</v>
      </c>
      <c r="H7139" s="193">
        <v>3.3</v>
      </c>
    </row>
    <row r="7140" spans="1:8" x14ac:dyDescent="0.25">
      <c r="A7140" s="25" t="str">
        <f t="shared" si="113"/>
        <v>Reg2004Uncertain behaviour of lymphoid, haematopoietic and related tissue - D47MaleMāori</v>
      </c>
      <c r="B7140" s="42" t="s">
        <v>2</v>
      </c>
      <c r="C7140" s="43">
        <v>2004</v>
      </c>
      <c r="D7140" s="42" t="s">
        <v>296</v>
      </c>
      <c r="E7140" s="42" t="s">
        <v>5</v>
      </c>
      <c r="F7140" s="42" t="s">
        <v>10</v>
      </c>
      <c r="G7140" s="43">
        <v>9</v>
      </c>
      <c r="H7140" s="193">
        <v>5.9</v>
      </c>
    </row>
    <row r="7141" spans="1:8" x14ac:dyDescent="0.25">
      <c r="A7141" s="25" t="str">
        <f t="shared" si="113"/>
        <v>Reg2004Uncertain behaviour of lymphoid, haematopoietic and related tissue - D47MaleNon-Māori</v>
      </c>
      <c r="B7141" s="42" t="s">
        <v>2</v>
      </c>
      <c r="C7141" s="43">
        <v>2004</v>
      </c>
      <c r="D7141" s="42" t="s">
        <v>296</v>
      </c>
      <c r="E7141" s="42" t="s">
        <v>5</v>
      </c>
      <c r="F7141" s="42" t="s">
        <v>11</v>
      </c>
      <c r="G7141" s="43">
        <v>75</v>
      </c>
      <c r="H7141" s="193">
        <v>3.1</v>
      </c>
    </row>
    <row r="7142" spans="1:8" x14ac:dyDescent="0.25">
      <c r="A7142" s="25" t="str">
        <f t="shared" si="113"/>
        <v>Reg2014All Cancers - C00-C96, D45-D47AllSexAllEth</v>
      </c>
      <c r="B7142" t="s">
        <v>2</v>
      </c>
      <c r="C7142">
        <v>2014</v>
      </c>
      <c r="D7142" t="s">
        <v>17</v>
      </c>
      <c r="E7142" t="s">
        <v>3</v>
      </c>
      <c r="F7142" t="s">
        <v>12</v>
      </c>
      <c r="G7142">
        <v>23023</v>
      </c>
      <c r="H7142" s="11">
        <v>338.7</v>
      </c>
    </row>
    <row r="7143" spans="1:8" x14ac:dyDescent="0.25">
      <c r="A7143" s="25" t="str">
        <f t="shared" ref="A7143:A7206" si="114">B7143&amp;C7143&amp;D7143&amp;E7143&amp;F7143</f>
        <v>Reg2014All Cancers - C00-C96, D45-D47FemaleAllEth</v>
      </c>
      <c r="B7143" t="s">
        <v>2</v>
      </c>
      <c r="C7143">
        <v>2014</v>
      </c>
      <c r="D7143" t="s">
        <v>17</v>
      </c>
      <c r="E7143" t="s">
        <v>4</v>
      </c>
      <c r="F7143" t="s">
        <v>12</v>
      </c>
      <c r="G7143">
        <v>11062</v>
      </c>
      <c r="H7143" s="11">
        <v>317</v>
      </c>
    </row>
    <row r="7144" spans="1:8" x14ac:dyDescent="0.25">
      <c r="A7144" s="25" t="str">
        <f t="shared" si="114"/>
        <v>Reg2014All Cancers - C00-C96, D45-D47MaleAllEth</v>
      </c>
      <c r="B7144" t="s">
        <v>2</v>
      </c>
      <c r="C7144">
        <v>2014</v>
      </c>
      <c r="D7144" t="s">
        <v>17</v>
      </c>
      <c r="E7144" t="s">
        <v>5</v>
      </c>
      <c r="F7144" t="s">
        <v>12</v>
      </c>
      <c r="G7144">
        <v>11961</v>
      </c>
      <c r="H7144" s="11">
        <v>364.3</v>
      </c>
    </row>
    <row r="7145" spans="1:8" x14ac:dyDescent="0.25">
      <c r="A7145" s="25" t="str">
        <f t="shared" si="114"/>
        <v>Reg2014All Cancers - C00-C96, D45-D47AllSexMāori</v>
      </c>
      <c r="B7145" t="s">
        <v>2</v>
      </c>
      <c r="C7145">
        <v>2014</v>
      </c>
      <c r="D7145" t="s">
        <v>17</v>
      </c>
      <c r="E7145" t="s">
        <v>3</v>
      </c>
      <c r="F7145" t="s">
        <v>10</v>
      </c>
      <c r="G7145">
        <v>2249</v>
      </c>
      <c r="H7145" s="11">
        <v>404.2</v>
      </c>
    </row>
    <row r="7146" spans="1:8" x14ac:dyDescent="0.25">
      <c r="A7146" s="25" t="str">
        <f t="shared" si="114"/>
        <v>Reg2014All Cancers - C00-C96, D45-D47FemaleMāori</v>
      </c>
      <c r="B7146" t="s">
        <v>2</v>
      </c>
      <c r="C7146">
        <v>2014</v>
      </c>
      <c r="D7146" t="s">
        <v>17</v>
      </c>
      <c r="E7146" t="s">
        <v>4</v>
      </c>
      <c r="F7146" t="s">
        <v>10</v>
      </c>
      <c r="G7146">
        <v>1274</v>
      </c>
      <c r="H7146" s="11">
        <v>419.2</v>
      </c>
    </row>
    <row r="7147" spans="1:8" x14ac:dyDescent="0.25">
      <c r="A7147" s="25" t="str">
        <f t="shared" si="114"/>
        <v>Reg2014All Cancers - C00-C96, D45-D47MaleMāori</v>
      </c>
      <c r="B7147" t="s">
        <v>2</v>
      </c>
      <c r="C7147">
        <v>2014</v>
      </c>
      <c r="D7147" t="s">
        <v>17</v>
      </c>
      <c r="E7147" t="s">
        <v>5</v>
      </c>
      <c r="F7147" t="s">
        <v>10</v>
      </c>
      <c r="G7147">
        <v>975</v>
      </c>
      <c r="H7147" s="11">
        <v>387.2</v>
      </c>
    </row>
    <row r="7148" spans="1:8" x14ac:dyDescent="0.25">
      <c r="A7148" s="25" t="str">
        <f t="shared" si="114"/>
        <v>Reg2014All Cancers - C00-C96, D45-D47AllSexNon-Māori</v>
      </c>
      <c r="B7148" t="s">
        <v>2</v>
      </c>
      <c r="C7148">
        <v>2014</v>
      </c>
      <c r="D7148" t="s">
        <v>17</v>
      </c>
      <c r="E7148" t="s">
        <v>3</v>
      </c>
      <c r="F7148" t="s">
        <v>11</v>
      </c>
      <c r="G7148">
        <v>20774</v>
      </c>
      <c r="H7148" s="11">
        <v>332.4</v>
      </c>
    </row>
    <row r="7149" spans="1:8" x14ac:dyDescent="0.25">
      <c r="A7149" s="25" t="str">
        <f t="shared" si="114"/>
        <v>Reg2014All Cancers - C00-C96, D45-D47FemaleNon-Māori</v>
      </c>
      <c r="B7149" t="s">
        <v>2</v>
      </c>
      <c r="C7149">
        <v>2014</v>
      </c>
      <c r="D7149" t="s">
        <v>17</v>
      </c>
      <c r="E7149" t="s">
        <v>4</v>
      </c>
      <c r="F7149" t="s">
        <v>11</v>
      </c>
      <c r="G7149">
        <v>9788</v>
      </c>
      <c r="H7149" s="11">
        <v>307.10000000000002</v>
      </c>
    </row>
    <row r="7150" spans="1:8" x14ac:dyDescent="0.25">
      <c r="A7150" s="25" t="str">
        <f t="shared" si="114"/>
        <v>Reg2014All Cancers - C00-C96, D45-D47MaleNon-Māori</v>
      </c>
      <c r="B7150" t="s">
        <v>2</v>
      </c>
      <c r="C7150">
        <v>2014</v>
      </c>
      <c r="D7150" t="s">
        <v>17</v>
      </c>
      <c r="E7150" t="s">
        <v>5</v>
      </c>
      <c r="F7150" t="s">
        <v>11</v>
      </c>
      <c r="G7150">
        <v>10986</v>
      </c>
      <c r="H7150" s="11">
        <v>361.7</v>
      </c>
    </row>
    <row r="7151" spans="1:8" x14ac:dyDescent="0.25">
      <c r="A7151" s="25" t="str">
        <f t="shared" si="114"/>
        <v>Reg2014Breast - C50AllSexAllEth</v>
      </c>
      <c r="B7151" t="s">
        <v>2</v>
      </c>
      <c r="C7151">
        <v>2014</v>
      </c>
      <c r="D7151" t="s">
        <v>21</v>
      </c>
      <c r="E7151" t="s">
        <v>3</v>
      </c>
      <c r="F7151" t="s">
        <v>12</v>
      </c>
      <c r="G7151">
        <v>3292</v>
      </c>
      <c r="H7151" s="11">
        <v>52.9</v>
      </c>
    </row>
    <row r="7152" spans="1:8" x14ac:dyDescent="0.25">
      <c r="A7152" s="25" t="str">
        <f t="shared" si="114"/>
        <v>Reg2014Breast - C50FemaleAllEth</v>
      </c>
      <c r="B7152" t="s">
        <v>2</v>
      </c>
      <c r="C7152">
        <v>2014</v>
      </c>
      <c r="D7152" t="s">
        <v>21</v>
      </c>
      <c r="E7152" t="s">
        <v>4</v>
      </c>
      <c r="F7152" t="s">
        <v>12</v>
      </c>
      <c r="G7152">
        <v>3272</v>
      </c>
      <c r="H7152" s="11">
        <v>100.8</v>
      </c>
    </row>
    <row r="7153" spans="1:8" x14ac:dyDescent="0.25">
      <c r="A7153" s="25" t="str">
        <f t="shared" si="114"/>
        <v>Reg2014Breast - C50MaleAllEth</v>
      </c>
      <c r="B7153" t="s">
        <v>2</v>
      </c>
      <c r="C7153">
        <v>2014</v>
      </c>
      <c r="D7153" t="s">
        <v>21</v>
      </c>
      <c r="E7153" t="s">
        <v>5</v>
      </c>
      <c r="F7153" t="s">
        <v>12</v>
      </c>
      <c r="G7153">
        <v>20</v>
      </c>
      <c r="H7153" s="11">
        <v>0.6</v>
      </c>
    </row>
    <row r="7154" spans="1:8" x14ac:dyDescent="0.25">
      <c r="A7154" s="25" t="str">
        <f t="shared" si="114"/>
        <v>Reg2014Breast - C50AllSexMāori</v>
      </c>
      <c r="B7154" t="s">
        <v>2</v>
      </c>
      <c r="C7154">
        <v>2014</v>
      </c>
      <c r="D7154" t="s">
        <v>21</v>
      </c>
      <c r="E7154" t="s">
        <v>3</v>
      </c>
      <c r="F7154" t="s">
        <v>10</v>
      </c>
      <c r="G7154">
        <v>392</v>
      </c>
      <c r="H7154" s="11">
        <v>66</v>
      </c>
    </row>
    <row r="7155" spans="1:8" x14ac:dyDescent="0.25">
      <c r="A7155" s="25" t="str">
        <f t="shared" si="114"/>
        <v>Reg2014Breast - C50FemaleMāori</v>
      </c>
      <c r="B7155" t="s">
        <v>2</v>
      </c>
      <c r="C7155">
        <v>2014</v>
      </c>
      <c r="D7155" t="s">
        <v>21</v>
      </c>
      <c r="E7155" t="s">
        <v>4</v>
      </c>
      <c r="F7155" t="s">
        <v>10</v>
      </c>
      <c r="G7155">
        <v>392</v>
      </c>
      <c r="H7155" s="11">
        <v>122.5</v>
      </c>
    </row>
    <row r="7156" spans="1:8" x14ac:dyDescent="0.25">
      <c r="A7156" s="25" t="str">
        <f t="shared" si="114"/>
        <v>Reg2014Breast - C50AllSexNon-Māori</v>
      </c>
      <c r="B7156" t="s">
        <v>2</v>
      </c>
      <c r="C7156">
        <v>2014</v>
      </c>
      <c r="D7156" t="s">
        <v>21</v>
      </c>
      <c r="E7156" t="s">
        <v>3</v>
      </c>
      <c r="F7156" t="s">
        <v>11</v>
      </c>
      <c r="G7156">
        <v>2900</v>
      </c>
      <c r="H7156" s="11">
        <v>51.5</v>
      </c>
    </row>
    <row r="7157" spans="1:8" x14ac:dyDescent="0.25">
      <c r="A7157" s="25" t="str">
        <f t="shared" si="114"/>
        <v>Reg2014Breast - C50FemaleNon-Māori</v>
      </c>
      <c r="B7157" t="s">
        <v>2</v>
      </c>
      <c r="C7157">
        <v>2014</v>
      </c>
      <c r="D7157" t="s">
        <v>21</v>
      </c>
      <c r="E7157" t="s">
        <v>4</v>
      </c>
      <c r="F7157" t="s">
        <v>11</v>
      </c>
      <c r="G7157">
        <v>2880</v>
      </c>
      <c r="H7157" s="11">
        <v>98.4</v>
      </c>
    </row>
    <row r="7158" spans="1:8" x14ac:dyDescent="0.25">
      <c r="A7158" s="25" t="str">
        <f t="shared" si="114"/>
        <v>Reg2014Breast - C50MaleNon-Māori</v>
      </c>
      <c r="B7158" t="s">
        <v>2</v>
      </c>
      <c r="C7158">
        <v>2014</v>
      </c>
      <c r="D7158" t="s">
        <v>21</v>
      </c>
      <c r="E7158" t="s">
        <v>5</v>
      </c>
      <c r="F7158" t="s">
        <v>11</v>
      </c>
      <c r="G7158">
        <v>20</v>
      </c>
      <c r="H7158" s="11">
        <v>0.7</v>
      </c>
    </row>
    <row r="7159" spans="1:8" x14ac:dyDescent="0.25">
      <c r="A7159" s="25" t="str">
        <f t="shared" si="114"/>
        <v>Reg2014Colon, rectum and rectosigmoid junction - C18-C20AllSexAllEth</v>
      </c>
      <c r="B7159" t="s">
        <v>2</v>
      </c>
      <c r="C7159">
        <v>2014</v>
      </c>
      <c r="D7159" t="s">
        <v>1567</v>
      </c>
      <c r="E7159" t="s">
        <v>3</v>
      </c>
      <c r="F7159" t="s">
        <v>12</v>
      </c>
      <c r="G7159">
        <v>3198</v>
      </c>
      <c r="H7159" s="11">
        <v>44.2</v>
      </c>
    </row>
    <row r="7160" spans="1:8" x14ac:dyDescent="0.25">
      <c r="A7160" s="25" t="str">
        <f t="shared" si="114"/>
        <v>Reg2014Colon, rectum and rectosigmoid junction - C18-C20FemaleAllEth</v>
      </c>
      <c r="B7160" t="s">
        <v>2</v>
      </c>
      <c r="C7160">
        <v>2014</v>
      </c>
      <c r="D7160" t="s">
        <v>1567</v>
      </c>
      <c r="E7160" t="s">
        <v>4</v>
      </c>
      <c r="F7160" t="s">
        <v>12</v>
      </c>
      <c r="G7160">
        <v>1505</v>
      </c>
      <c r="H7160" s="11">
        <v>38.5</v>
      </c>
    </row>
    <row r="7161" spans="1:8" x14ac:dyDescent="0.25">
      <c r="A7161" s="25" t="str">
        <f t="shared" si="114"/>
        <v>Reg2014Colon, rectum and rectosigmoid junction - C18-C20MaleAllEth</v>
      </c>
      <c r="B7161" t="s">
        <v>2</v>
      </c>
      <c r="C7161">
        <v>2014</v>
      </c>
      <c r="D7161" t="s">
        <v>1567</v>
      </c>
      <c r="E7161" t="s">
        <v>5</v>
      </c>
      <c r="F7161" t="s">
        <v>12</v>
      </c>
      <c r="G7161">
        <v>1693</v>
      </c>
      <c r="H7161" s="11">
        <v>50.5</v>
      </c>
    </row>
    <row r="7162" spans="1:8" x14ac:dyDescent="0.25">
      <c r="A7162" s="25" t="str">
        <f t="shared" si="114"/>
        <v>Reg2014Colon, rectum and rectosigmoid junction - C18-C20AllSexMāori</v>
      </c>
      <c r="B7162" t="s">
        <v>2</v>
      </c>
      <c r="C7162">
        <v>2014</v>
      </c>
      <c r="D7162" t="s">
        <v>1567</v>
      </c>
      <c r="E7162" t="s">
        <v>3</v>
      </c>
      <c r="F7162" t="s">
        <v>10</v>
      </c>
      <c r="G7162">
        <v>187</v>
      </c>
      <c r="H7162" s="11">
        <v>34</v>
      </c>
    </row>
    <row r="7163" spans="1:8" x14ac:dyDescent="0.25">
      <c r="A7163" s="25" t="str">
        <f t="shared" si="114"/>
        <v>Reg2014Colon, rectum and rectosigmoid junction - C18-C20FemaleMāori</v>
      </c>
      <c r="B7163" t="s">
        <v>2</v>
      </c>
      <c r="C7163">
        <v>2014</v>
      </c>
      <c r="D7163" t="s">
        <v>1567</v>
      </c>
      <c r="E7163" t="s">
        <v>4</v>
      </c>
      <c r="F7163" t="s">
        <v>10</v>
      </c>
      <c r="G7163">
        <v>87</v>
      </c>
      <c r="H7163" s="11">
        <v>29.1</v>
      </c>
    </row>
    <row r="7164" spans="1:8" x14ac:dyDescent="0.25">
      <c r="A7164" s="25" t="str">
        <f t="shared" si="114"/>
        <v>Reg2014Colon, rectum and rectosigmoid junction - C18-C20MaleMāori</v>
      </c>
      <c r="B7164" t="s">
        <v>2</v>
      </c>
      <c r="C7164">
        <v>2014</v>
      </c>
      <c r="D7164" t="s">
        <v>1567</v>
      </c>
      <c r="E7164" t="s">
        <v>5</v>
      </c>
      <c r="F7164" t="s">
        <v>10</v>
      </c>
      <c r="G7164">
        <v>100</v>
      </c>
      <c r="H7164" s="11">
        <v>39.700000000000003</v>
      </c>
    </row>
    <row r="7165" spans="1:8" x14ac:dyDescent="0.25">
      <c r="A7165" s="25" t="str">
        <f t="shared" si="114"/>
        <v>Reg2014Colon, rectum and rectosigmoid junction - C18-C20AllSexNon-Māori</v>
      </c>
      <c r="B7165" t="s">
        <v>2</v>
      </c>
      <c r="C7165">
        <v>2014</v>
      </c>
      <c r="D7165" t="s">
        <v>1567</v>
      </c>
      <c r="E7165" t="s">
        <v>3</v>
      </c>
      <c r="F7165" t="s">
        <v>11</v>
      </c>
      <c r="G7165">
        <v>3011</v>
      </c>
      <c r="H7165" s="11">
        <v>44.8</v>
      </c>
    </row>
    <row r="7166" spans="1:8" x14ac:dyDescent="0.25">
      <c r="A7166" s="25" t="str">
        <f t="shared" si="114"/>
        <v>Reg2014Colon, rectum and rectosigmoid junction - C18-C20FemaleNon-Māori</v>
      </c>
      <c r="B7166" t="s">
        <v>2</v>
      </c>
      <c r="C7166">
        <v>2014</v>
      </c>
      <c r="D7166" t="s">
        <v>1567</v>
      </c>
      <c r="E7166" t="s">
        <v>4</v>
      </c>
      <c r="F7166" t="s">
        <v>11</v>
      </c>
      <c r="G7166">
        <v>1418</v>
      </c>
      <c r="H7166" s="11">
        <v>39</v>
      </c>
    </row>
    <row r="7167" spans="1:8" x14ac:dyDescent="0.25">
      <c r="A7167" s="25" t="str">
        <f t="shared" si="114"/>
        <v>Reg2014Colon, rectum and rectosigmoid junction - C18-C20MaleNon-Māori</v>
      </c>
      <c r="B7167" t="s">
        <v>2</v>
      </c>
      <c r="C7167">
        <v>2014</v>
      </c>
      <c r="D7167" t="s">
        <v>1567</v>
      </c>
      <c r="E7167" t="s">
        <v>5</v>
      </c>
      <c r="F7167" t="s">
        <v>11</v>
      </c>
      <c r="G7167">
        <v>1593</v>
      </c>
      <c r="H7167" s="11">
        <v>51.1</v>
      </c>
    </row>
    <row r="7168" spans="1:8" x14ac:dyDescent="0.25">
      <c r="A7168" s="25" t="str">
        <f t="shared" si="114"/>
        <v>Reg2014Kidney - C64AllSexAllEth</v>
      </c>
      <c r="B7168" t="s">
        <v>2</v>
      </c>
      <c r="C7168">
        <v>2014</v>
      </c>
      <c r="D7168" t="s">
        <v>274</v>
      </c>
      <c r="E7168" t="s">
        <v>3</v>
      </c>
      <c r="F7168" t="s">
        <v>12</v>
      </c>
      <c r="G7168">
        <v>594</v>
      </c>
      <c r="H7168" s="11">
        <v>8.9</v>
      </c>
    </row>
    <row r="7169" spans="1:8" x14ac:dyDescent="0.25">
      <c r="A7169" s="25" t="str">
        <f t="shared" si="114"/>
        <v>Reg2014Kidney - C64FemaleAllEth</v>
      </c>
      <c r="B7169" t="s">
        <v>2</v>
      </c>
      <c r="C7169">
        <v>2014</v>
      </c>
      <c r="D7169" t="s">
        <v>274</v>
      </c>
      <c r="E7169" t="s">
        <v>4</v>
      </c>
      <c r="F7169" t="s">
        <v>12</v>
      </c>
      <c r="G7169">
        <v>204</v>
      </c>
      <c r="H7169" s="11">
        <v>6</v>
      </c>
    </row>
    <row r="7170" spans="1:8" x14ac:dyDescent="0.25">
      <c r="A7170" s="25" t="str">
        <f t="shared" si="114"/>
        <v>Reg2014Kidney - C64MaleAllEth</v>
      </c>
      <c r="B7170" t="s">
        <v>2</v>
      </c>
      <c r="C7170">
        <v>2014</v>
      </c>
      <c r="D7170" t="s">
        <v>274</v>
      </c>
      <c r="E7170" t="s">
        <v>5</v>
      </c>
      <c r="F7170" t="s">
        <v>12</v>
      </c>
      <c r="G7170">
        <v>390</v>
      </c>
      <c r="H7170" s="11">
        <v>12.2</v>
      </c>
    </row>
    <row r="7171" spans="1:8" x14ac:dyDescent="0.25">
      <c r="A7171" s="25" t="str">
        <f t="shared" si="114"/>
        <v>Reg2014Kidney - C64AllSexMāori</v>
      </c>
      <c r="B7171" t="s">
        <v>2</v>
      </c>
      <c r="C7171">
        <v>2014</v>
      </c>
      <c r="D7171" t="s">
        <v>274</v>
      </c>
      <c r="E7171" t="s">
        <v>3</v>
      </c>
      <c r="F7171" t="s">
        <v>10</v>
      </c>
      <c r="G7171">
        <v>58</v>
      </c>
      <c r="H7171" s="11">
        <v>10.1</v>
      </c>
    </row>
    <row r="7172" spans="1:8" x14ac:dyDescent="0.25">
      <c r="A7172" s="25" t="str">
        <f t="shared" si="114"/>
        <v>Reg2014Kidney - C64FemaleMāori</v>
      </c>
      <c r="B7172" t="s">
        <v>2</v>
      </c>
      <c r="C7172">
        <v>2014</v>
      </c>
      <c r="D7172" t="s">
        <v>274</v>
      </c>
      <c r="E7172" t="s">
        <v>4</v>
      </c>
      <c r="F7172" t="s">
        <v>10</v>
      </c>
      <c r="G7172">
        <v>29</v>
      </c>
      <c r="H7172" s="11">
        <v>9.8000000000000007</v>
      </c>
    </row>
    <row r="7173" spans="1:8" x14ac:dyDescent="0.25">
      <c r="A7173" s="25" t="str">
        <f t="shared" si="114"/>
        <v>Reg2014Kidney - C64MaleMāori</v>
      </c>
      <c r="B7173" t="s">
        <v>2</v>
      </c>
      <c r="C7173">
        <v>2014</v>
      </c>
      <c r="D7173" t="s">
        <v>274</v>
      </c>
      <c r="E7173" t="s">
        <v>5</v>
      </c>
      <c r="F7173" t="s">
        <v>10</v>
      </c>
      <c r="G7173">
        <v>29</v>
      </c>
      <c r="H7173" s="11">
        <v>10.4</v>
      </c>
    </row>
    <row r="7174" spans="1:8" x14ac:dyDescent="0.25">
      <c r="A7174" s="25" t="str">
        <f t="shared" si="114"/>
        <v>Reg2014Kidney - C64AllSexNon-Māori</v>
      </c>
      <c r="B7174" t="s">
        <v>2</v>
      </c>
      <c r="C7174">
        <v>2014</v>
      </c>
      <c r="D7174" t="s">
        <v>274</v>
      </c>
      <c r="E7174" t="s">
        <v>3</v>
      </c>
      <c r="F7174" t="s">
        <v>11</v>
      </c>
      <c r="G7174">
        <v>536</v>
      </c>
      <c r="H7174" s="11">
        <v>8.8000000000000007</v>
      </c>
    </row>
    <row r="7175" spans="1:8" x14ac:dyDescent="0.25">
      <c r="A7175" s="25" t="str">
        <f t="shared" si="114"/>
        <v>Reg2014Kidney - C64FemaleNon-Māori</v>
      </c>
      <c r="B7175" t="s">
        <v>2</v>
      </c>
      <c r="C7175">
        <v>2014</v>
      </c>
      <c r="D7175" t="s">
        <v>274</v>
      </c>
      <c r="E7175" t="s">
        <v>4</v>
      </c>
      <c r="F7175" t="s">
        <v>11</v>
      </c>
      <c r="G7175">
        <v>175</v>
      </c>
      <c r="H7175" s="11">
        <v>5.6</v>
      </c>
    </row>
    <row r="7176" spans="1:8" x14ac:dyDescent="0.25">
      <c r="A7176" s="25" t="str">
        <f t="shared" si="114"/>
        <v>Reg2014Kidney - C64MaleNon-Māori</v>
      </c>
      <c r="B7176" t="s">
        <v>2</v>
      </c>
      <c r="C7176">
        <v>2014</v>
      </c>
      <c r="D7176" t="s">
        <v>274</v>
      </c>
      <c r="E7176" t="s">
        <v>5</v>
      </c>
      <c r="F7176" t="s">
        <v>11</v>
      </c>
      <c r="G7176">
        <v>361</v>
      </c>
      <c r="H7176" s="11">
        <v>12.2</v>
      </c>
    </row>
    <row r="7177" spans="1:8" x14ac:dyDescent="0.25">
      <c r="A7177" s="25" t="str">
        <f t="shared" si="114"/>
        <v>Reg2014Leukaemia - C91-C95AllSexAllEth</v>
      </c>
      <c r="B7177" t="s">
        <v>2</v>
      </c>
      <c r="C7177">
        <v>2014</v>
      </c>
      <c r="D7177" t="s">
        <v>26</v>
      </c>
      <c r="E7177" t="s">
        <v>3</v>
      </c>
      <c r="F7177" t="s">
        <v>12</v>
      </c>
      <c r="G7177">
        <v>637</v>
      </c>
      <c r="H7177" s="11">
        <v>10.1</v>
      </c>
    </row>
    <row r="7178" spans="1:8" x14ac:dyDescent="0.25">
      <c r="A7178" s="25" t="str">
        <f t="shared" si="114"/>
        <v>Reg2014Leukaemia - C91-C95FemaleAllEth</v>
      </c>
      <c r="B7178" t="s">
        <v>2</v>
      </c>
      <c r="C7178">
        <v>2014</v>
      </c>
      <c r="D7178" t="s">
        <v>26</v>
      </c>
      <c r="E7178" t="s">
        <v>4</v>
      </c>
      <c r="F7178" t="s">
        <v>12</v>
      </c>
      <c r="G7178">
        <v>240</v>
      </c>
      <c r="H7178" s="11">
        <v>7.2</v>
      </c>
    </row>
    <row r="7179" spans="1:8" x14ac:dyDescent="0.25">
      <c r="A7179" s="25" t="str">
        <f t="shared" si="114"/>
        <v>Reg2014Leukaemia - C91-C95MaleAllEth</v>
      </c>
      <c r="B7179" t="s">
        <v>2</v>
      </c>
      <c r="C7179">
        <v>2014</v>
      </c>
      <c r="D7179" t="s">
        <v>26</v>
      </c>
      <c r="E7179" t="s">
        <v>5</v>
      </c>
      <c r="F7179" t="s">
        <v>12</v>
      </c>
      <c r="G7179">
        <v>397</v>
      </c>
      <c r="H7179" s="11">
        <v>13.3</v>
      </c>
    </row>
    <row r="7180" spans="1:8" x14ac:dyDescent="0.25">
      <c r="A7180" s="25" t="str">
        <f t="shared" si="114"/>
        <v>Reg2014Leukaemia - C91-C95AllSexMāori</v>
      </c>
      <c r="B7180" t="s">
        <v>2</v>
      </c>
      <c r="C7180">
        <v>2014</v>
      </c>
      <c r="D7180" t="s">
        <v>26</v>
      </c>
      <c r="E7180" t="s">
        <v>3</v>
      </c>
      <c r="F7180" t="s">
        <v>10</v>
      </c>
      <c r="G7180">
        <v>68</v>
      </c>
      <c r="H7180" s="11">
        <v>11.4</v>
      </c>
    </row>
    <row r="7181" spans="1:8" x14ac:dyDescent="0.25">
      <c r="A7181" s="25" t="str">
        <f t="shared" si="114"/>
        <v>Reg2014Leukaemia - C91-C95FemaleMāori</v>
      </c>
      <c r="B7181" t="s">
        <v>2</v>
      </c>
      <c r="C7181">
        <v>2014</v>
      </c>
      <c r="D7181" t="s">
        <v>26</v>
      </c>
      <c r="E7181" t="s">
        <v>4</v>
      </c>
      <c r="F7181" t="s">
        <v>10</v>
      </c>
      <c r="G7181">
        <v>26</v>
      </c>
      <c r="H7181" s="11">
        <v>7.7</v>
      </c>
    </row>
    <row r="7182" spans="1:8" x14ac:dyDescent="0.25">
      <c r="A7182" s="25" t="str">
        <f t="shared" si="114"/>
        <v>Reg2014Leukaemia - C91-C95MaleMāori</v>
      </c>
      <c r="B7182" t="s">
        <v>2</v>
      </c>
      <c r="C7182">
        <v>2014</v>
      </c>
      <c r="D7182" t="s">
        <v>26</v>
      </c>
      <c r="E7182" t="s">
        <v>5</v>
      </c>
      <c r="F7182" t="s">
        <v>10</v>
      </c>
      <c r="G7182">
        <v>42</v>
      </c>
      <c r="H7182" s="11">
        <v>16</v>
      </c>
    </row>
    <row r="7183" spans="1:8" x14ac:dyDescent="0.25">
      <c r="A7183" s="25" t="str">
        <f t="shared" si="114"/>
        <v>Reg2014Leukaemia - C91-C95AllSexNon-Māori</v>
      </c>
      <c r="B7183" t="s">
        <v>2</v>
      </c>
      <c r="C7183">
        <v>2014</v>
      </c>
      <c r="D7183" t="s">
        <v>26</v>
      </c>
      <c r="E7183" t="s">
        <v>3</v>
      </c>
      <c r="F7183" t="s">
        <v>11</v>
      </c>
      <c r="G7183">
        <v>569</v>
      </c>
      <c r="H7183" s="11">
        <v>9.9</v>
      </c>
    </row>
    <row r="7184" spans="1:8" x14ac:dyDescent="0.25">
      <c r="A7184" s="25" t="str">
        <f t="shared" si="114"/>
        <v>Reg2014Leukaemia - C91-C95FemaleNon-Māori</v>
      </c>
      <c r="B7184" t="s">
        <v>2</v>
      </c>
      <c r="C7184">
        <v>2014</v>
      </c>
      <c r="D7184" t="s">
        <v>26</v>
      </c>
      <c r="E7184" t="s">
        <v>4</v>
      </c>
      <c r="F7184" t="s">
        <v>11</v>
      </c>
      <c r="G7184">
        <v>214</v>
      </c>
      <c r="H7184" s="11">
        <v>7</v>
      </c>
    </row>
    <row r="7185" spans="1:8" x14ac:dyDescent="0.25">
      <c r="A7185" s="25" t="str">
        <f t="shared" si="114"/>
        <v>Reg2014Leukaemia - C91-C95MaleNon-Māori</v>
      </c>
      <c r="B7185" t="s">
        <v>2</v>
      </c>
      <c r="C7185">
        <v>2014</v>
      </c>
      <c r="D7185" t="s">
        <v>26</v>
      </c>
      <c r="E7185" t="s">
        <v>5</v>
      </c>
      <c r="F7185" t="s">
        <v>11</v>
      </c>
      <c r="G7185">
        <v>355</v>
      </c>
      <c r="H7185" s="11">
        <v>13.1</v>
      </c>
    </row>
    <row r="7186" spans="1:8" x14ac:dyDescent="0.25">
      <c r="A7186" s="25" t="str">
        <f t="shared" si="114"/>
        <v>Reg2014Lung - C33-C34AllSexAllEth</v>
      </c>
      <c r="B7186" t="s">
        <v>2</v>
      </c>
      <c r="C7186">
        <v>2014</v>
      </c>
      <c r="D7186" t="s">
        <v>47</v>
      </c>
      <c r="E7186" t="s">
        <v>3</v>
      </c>
      <c r="F7186" t="s">
        <v>12</v>
      </c>
      <c r="G7186">
        <v>2220</v>
      </c>
      <c r="H7186" s="11">
        <v>30.3</v>
      </c>
    </row>
    <row r="7187" spans="1:8" x14ac:dyDescent="0.25">
      <c r="A7187" s="25" t="str">
        <f t="shared" si="114"/>
        <v>Reg2014Lung - C33-C34FemaleAllEth</v>
      </c>
      <c r="B7187" t="s">
        <v>2</v>
      </c>
      <c r="C7187">
        <v>2014</v>
      </c>
      <c r="D7187" t="s">
        <v>47</v>
      </c>
      <c r="E7187" t="s">
        <v>4</v>
      </c>
      <c r="F7187" t="s">
        <v>12</v>
      </c>
      <c r="G7187">
        <v>1043</v>
      </c>
      <c r="H7187" s="11">
        <v>27.2</v>
      </c>
    </row>
    <row r="7188" spans="1:8" x14ac:dyDescent="0.25">
      <c r="A7188" s="25" t="str">
        <f t="shared" si="114"/>
        <v>Reg2014Lung - C33-C34MaleAllEth</v>
      </c>
      <c r="B7188" t="s">
        <v>2</v>
      </c>
      <c r="C7188">
        <v>2014</v>
      </c>
      <c r="D7188" t="s">
        <v>47</v>
      </c>
      <c r="E7188" t="s">
        <v>5</v>
      </c>
      <c r="F7188" t="s">
        <v>12</v>
      </c>
      <c r="G7188">
        <v>1177</v>
      </c>
      <c r="H7188" s="11">
        <v>34.1</v>
      </c>
    </row>
    <row r="7189" spans="1:8" x14ac:dyDescent="0.25">
      <c r="A7189" s="25" t="str">
        <f t="shared" si="114"/>
        <v>Reg2014Lung - C33-C34AllSexMāori</v>
      </c>
      <c r="B7189" t="s">
        <v>2</v>
      </c>
      <c r="C7189">
        <v>2014</v>
      </c>
      <c r="D7189" t="s">
        <v>47</v>
      </c>
      <c r="E7189" t="s">
        <v>3</v>
      </c>
      <c r="F7189" t="s">
        <v>10</v>
      </c>
      <c r="G7189">
        <v>426</v>
      </c>
      <c r="H7189" s="11">
        <v>79.7</v>
      </c>
    </row>
    <row r="7190" spans="1:8" x14ac:dyDescent="0.25">
      <c r="A7190" s="25" t="str">
        <f t="shared" si="114"/>
        <v>Reg2014Lung - C33-C34FemaleMāori</v>
      </c>
      <c r="B7190" t="s">
        <v>2</v>
      </c>
      <c r="C7190">
        <v>2014</v>
      </c>
      <c r="D7190" t="s">
        <v>47</v>
      </c>
      <c r="E7190" t="s">
        <v>4</v>
      </c>
      <c r="F7190" t="s">
        <v>10</v>
      </c>
      <c r="G7190">
        <v>234</v>
      </c>
      <c r="H7190" s="11">
        <v>81.8</v>
      </c>
    </row>
    <row r="7191" spans="1:8" x14ac:dyDescent="0.25">
      <c r="A7191" s="25" t="str">
        <f t="shared" si="114"/>
        <v>Reg2014Lung - C33-C34MaleMāori</v>
      </c>
      <c r="B7191" t="s">
        <v>2</v>
      </c>
      <c r="C7191">
        <v>2014</v>
      </c>
      <c r="D7191" t="s">
        <v>47</v>
      </c>
      <c r="E7191" t="s">
        <v>5</v>
      </c>
      <c r="F7191" t="s">
        <v>10</v>
      </c>
      <c r="G7191">
        <v>192</v>
      </c>
      <c r="H7191" s="11">
        <v>76.400000000000006</v>
      </c>
    </row>
    <row r="7192" spans="1:8" x14ac:dyDescent="0.25">
      <c r="A7192" s="25" t="str">
        <f t="shared" si="114"/>
        <v>Reg2014Lung - C33-C34AllSexNon-Māori</v>
      </c>
      <c r="B7192" t="s">
        <v>2</v>
      </c>
      <c r="C7192">
        <v>2014</v>
      </c>
      <c r="D7192" t="s">
        <v>47</v>
      </c>
      <c r="E7192" t="s">
        <v>3</v>
      </c>
      <c r="F7192" t="s">
        <v>11</v>
      </c>
      <c r="G7192">
        <v>1794</v>
      </c>
      <c r="H7192" s="11">
        <v>26</v>
      </c>
    </row>
    <row r="7193" spans="1:8" x14ac:dyDescent="0.25">
      <c r="A7193" s="25" t="str">
        <f t="shared" si="114"/>
        <v>Reg2014Lung - C33-C34FemaleNon-Māori</v>
      </c>
      <c r="B7193" t="s">
        <v>2</v>
      </c>
      <c r="C7193">
        <v>2014</v>
      </c>
      <c r="D7193" t="s">
        <v>47</v>
      </c>
      <c r="E7193" t="s">
        <v>4</v>
      </c>
      <c r="F7193" t="s">
        <v>11</v>
      </c>
      <c r="G7193">
        <v>809</v>
      </c>
      <c r="H7193" s="11">
        <v>22.5</v>
      </c>
    </row>
    <row r="7194" spans="1:8" x14ac:dyDescent="0.25">
      <c r="A7194" s="25" t="str">
        <f t="shared" si="114"/>
        <v>Reg2014Lung - C33-C34MaleNon-Māori</v>
      </c>
      <c r="B7194" t="s">
        <v>2</v>
      </c>
      <c r="C7194">
        <v>2014</v>
      </c>
      <c r="D7194" t="s">
        <v>47</v>
      </c>
      <c r="E7194" t="s">
        <v>5</v>
      </c>
      <c r="F7194" t="s">
        <v>11</v>
      </c>
      <c r="G7194">
        <v>985</v>
      </c>
      <c r="H7194" s="11">
        <v>30.3</v>
      </c>
    </row>
    <row r="7195" spans="1:8" x14ac:dyDescent="0.25">
      <c r="A7195" s="25" t="str">
        <f t="shared" si="114"/>
        <v>Reg2014Melanoma - C43AllSexAllEth</v>
      </c>
      <c r="B7195" t="s">
        <v>2</v>
      </c>
      <c r="C7195">
        <v>2014</v>
      </c>
      <c r="D7195" t="s">
        <v>28</v>
      </c>
      <c r="E7195" t="s">
        <v>3</v>
      </c>
      <c r="F7195" t="s">
        <v>12</v>
      </c>
      <c r="G7195">
        <v>2294</v>
      </c>
      <c r="H7195" s="11">
        <v>34.9</v>
      </c>
    </row>
    <row r="7196" spans="1:8" x14ac:dyDescent="0.25">
      <c r="A7196" s="25" t="str">
        <f t="shared" si="114"/>
        <v>Reg2014Melanoma - C43FemaleAllEth</v>
      </c>
      <c r="B7196" t="s">
        <v>2</v>
      </c>
      <c r="C7196">
        <v>2014</v>
      </c>
      <c r="D7196" t="s">
        <v>28</v>
      </c>
      <c r="E7196" t="s">
        <v>4</v>
      </c>
      <c r="F7196" t="s">
        <v>12</v>
      </c>
      <c r="G7196">
        <v>1041</v>
      </c>
      <c r="H7196" s="11">
        <v>31.2</v>
      </c>
    </row>
    <row r="7197" spans="1:8" x14ac:dyDescent="0.25">
      <c r="A7197" s="25" t="str">
        <f t="shared" si="114"/>
        <v>Reg2014Melanoma - C43MaleAllEth</v>
      </c>
      <c r="B7197" t="s">
        <v>2</v>
      </c>
      <c r="C7197">
        <v>2014</v>
      </c>
      <c r="D7197" t="s">
        <v>28</v>
      </c>
      <c r="E7197" t="s">
        <v>5</v>
      </c>
      <c r="F7197" t="s">
        <v>12</v>
      </c>
      <c r="G7197">
        <v>1253</v>
      </c>
      <c r="H7197" s="11">
        <v>39.1</v>
      </c>
    </row>
    <row r="7198" spans="1:8" x14ac:dyDescent="0.25">
      <c r="A7198" s="25" t="str">
        <f t="shared" si="114"/>
        <v>Reg2014Melanoma - C43AllSexMāori</v>
      </c>
      <c r="B7198" t="s">
        <v>2</v>
      </c>
      <c r="C7198">
        <v>2014</v>
      </c>
      <c r="D7198" t="s">
        <v>28</v>
      </c>
      <c r="E7198" t="s">
        <v>3</v>
      </c>
      <c r="F7198" t="s">
        <v>10</v>
      </c>
      <c r="G7198">
        <v>28</v>
      </c>
      <c r="H7198" s="11">
        <v>5.2</v>
      </c>
    </row>
    <row r="7199" spans="1:8" x14ac:dyDescent="0.25">
      <c r="A7199" s="25" t="str">
        <f t="shared" si="114"/>
        <v>Reg2014Melanoma - C43FemaleMāori</v>
      </c>
      <c r="B7199" t="s">
        <v>2</v>
      </c>
      <c r="C7199">
        <v>2014</v>
      </c>
      <c r="D7199" t="s">
        <v>28</v>
      </c>
      <c r="E7199" t="s">
        <v>4</v>
      </c>
      <c r="F7199" t="s">
        <v>10</v>
      </c>
      <c r="G7199">
        <v>16</v>
      </c>
      <c r="H7199" s="11">
        <v>5.4</v>
      </c>
    </row>
    <row r="7200" spans="1:8" x14ac:dyDescent="0.25">
      <c r="A7200" s="25" t="str">
        <f t="shared" si="114"/>
        <v>Reg2014Melanoma - C43MaleMāori</v>
      </c>
      <c r="B7200" t="s">
        <v>2</v>
      </c>
      <c r="C7200">
        <v>2014</v>
      </c>
      <c r="D7200" t="s">
        <v>28</v>
      </c>
      <c r="E7200" t="s">
        <v>5</v>
      </c>
      <c r="F7200" t="s">
        <v>10</v>
      </c>
      <c r="G7200">
        <v>12</v>
      </c>
      <c r="H7200" s="11">
        <v>5.2</v>
      </c>
    </row>
    <row r="7201" spans="1:8" x14ac:dyDescent="0.25">
      <c r="A7201" s="25" t="str">
        <f t="shared" si="114"/>
        <v>Reg2014Melanoma - C43AllSexNon-Māori</v>
      </c>
      <c r="B7201" t="s">
        <v>2</v>
      </c>
      <c r="C7201">
        <v>2014</v>
      </c>
      <c r="D7201" t="s">
        <v>28</v>
      </c>
      <c r="E7201" t="s">
        <v>3</v>
      </c>
      <c r="F7201" t="s">
        <v>11</v>
      </c>
      <c r="G7201">
        <v>2266</v>
      </c>
      <c r="H7201" s="11">
        <v>38</v>
      </c>
    </row>
    <row r="7202" spans="1:8" x14ac:dyDescent="0.25">
      <c r="A7202" s="25" t="str">
        <f t="shared" si="114"/>
        <v>Reg2014Melanoma - C43FemaleNon-Māori</v>
      </c>
      <c r="B7202" t="s">
        <v>2</v>
      </c>
      <c r="C7202">
        <v>2014</v>
      </c>
      <c r="D7202" t="s">
        <v>28</v>
      </c>
      <c r="E7202" t="s">
        <v>4</v>
      </c>
      <c r="F7202" t="s">
        <v>11</v>
      </c>
      <c r="G7202">
        <v>1025</v>
      </c>
      <c r="H7202" s="11">
        <v>34.299999999999997</v>
      </c>
    </row>
    <row r="7203" spans="1:8" x14ac:dyDescent="0.25">
      <c r="A7203" s="25" t="str">
        <f t="shared" si="114"/>
        <v>Reg2014Melanoma - C43MaleNon-Māori</v>
      </c>
      <c r="B7203" t="s">
        <v>2</v>
      </c>
      <c r="C7203">
        <v>2014</v>
      </c>
      <c r="D7203" t="s">
        <v>28</v>
      </c>
      <c r="E7203" t="s">
        <v>5</v>
      </c>
      <c r="F7203" t="s">
        <v>11</v>
      </c>
      <c r="G7203">
        <v>1241</v>
      </c>
      <c r="H7203" s="11">
        <v>42.4</v>
      </c>
    </row>
    <row r="7204" spans="1:8" x14ac:dyDescent="0.25">
      <c r="A7204" s="25" t="str">
        <f t="shared" si="114"/>
        <v>Reg2014Non-Hodgkin lymphoma - C82-C86, C96AllSexAllEth</v>
      </c>
      <c r="B7204" t="s">
        <v>2</v>
      </c>
      <c r="C7204">
        <v>2014</v>
      </c>
      <c r="D7204" t="s">
        <v>365</v>
      </c>
      <c r="E7204" t="s">
        <v>3</v>
      </c>
      <c r="F7204" t="s">
        <v>12</v>
      </c>
      <c r="G7204">
        <v>780</v>
      </c>
      <c r="H7204" s="11">
        <v>11.8</v>
      </c>
    </row>
    <row r="7205" spans="1:8" x14ac:dyDescent="0.25">
      <c r="A7205" s="25" t="str">
        <f t="shared" si="114"/>
        <v>Reg2014Non-Hodgkin lymphoma - C82-C86, C96FemaleAllEth</v>
      </c>
      <c r="B7205" t="s">
        <v>2</v>
      </c>
      <c r="C7205">
        <v>2014</v>
      </c>
      <c r="D7205" t="s">
        <v>365</v>
      </c>
      <c r="E7205" t="s">
        <v>4</v>
      </c>
      <c r="F7205" t="s">
        <v>12</v>
      </c>
      <c r="G7205">
        <v>331</v>
      </c>
      <c r="H7205" s="11">
        <v>9.4</v>
      </c>
    </row>
    <row r="7206" spans="1:8" x14ac:dyDescent="0.25">
      <c r="A7206" s="25" t="str">
        <f t="shared" si="114"/>
        <v>Reg2014Non-Hodgkin lymphoma - C82-C86, C96MaleAllEth</v>
      </c>
      <c r="B7206" t="s">
        <v>2</v>
      </c>
      <c r="C7206">
        <v>2014</v>
      </c>
      <c r="D7206" t="s">
        <v>365</v>
      </c>
      <c r="E7206" t="s">
        <v>5</v>
      </c>
      <c r="F7206" t="s">
        <v>12</v>
      </c>
      <c r="G7206">
        <v>449</v>
      </c>
      <c r="H7206" s="11">
        <v>14.4</v>
      </c>
    </row>
    <row r="7207" spans="1:8" x14ac:dyDescent="0.25">
      <c r="A7207" s="25" t="str">
        <f t="shared" ref="A7207:A7270" si="115">B7207&amp;C7207&amp;D7207&amp;E7207&amp;F7207</f>
        <v>Reg2014Non-Hodgkin lymphoma - C82-C86, C96AllSexMāori</v>
      </c>
      <c r="B7207" t="s">
        <v>2</v>
      </c>
      <c r="C7207">
        <v>2014</v>
      </c>
      <c r="D7207" t="s">
        <v>365</v>
      </c>
      <c r="E7207" t="s">
        <v>3</v>
      </c>
      <c r="F7207" t="s">
        <v>10</v>
      </c>
      <c r="G7207">
        <v>79</v>
      </c>
      <c r="H7207" s="11">
        <v>14.1</v>
      </c>
    </row>
    <row r="7208" spans="1:8" x14ac:dyDescent="0.25">
      <c r="A7208" s="25" t="str">
        <f t="shared" si="115"/>
        <v>Reg2014Non-Hodgkin lymphoma - C82-C86, C96FemaleMāori</v>
      </c>
      <c r="B7208" t="s">
        <v>2</v>
      </c>
      <c r="C7208">
        <v>2014</v>
      </c>
      <c r="D7208" t="s">
        <v>365</v>
      </c>
      <c r="E7208" t="s">
        <v>4</v>
      </c>
      <c r="F7208" t="s">
        <v>10</v>
      </c>
      <c r="G7208">
        <v>40</v>
      </c>
      <c r="H7208" s="11">
        <v>13</v>
      </c>
    </row>
    <row r="7209" spans="1:8" x14ac:dyDescent="0.25">
      <c r="A7209" s="25" t="str">
        <f t="shared" si="115"/>
        <v>Reg2014Non-Hodgkin lymphoma - C82-C86, C96MaleMāori</v>
      </c>
      <c r="B7209" t="s">
        <v>2</v>
      </c>
      <c r="C7209">
        <v>2014</v>
      </c>
      <c r="D7209" t="s">
        <v>365</v>
      </c>
      <c r="E7209" t="s">
        <v>5</v>
      </c>
      <c r="F7209" t="s">
        <v>10</v>
      </c>
      <c r="G7209">
        <v>39</v>
      </c>
      <c r="H7209" s="11">
        <v>15.9</v>
      </c>
    </row>
    <row r="7210" spans="1:8" x14ac:dyDescent="0.25">
      <c r="A7210" s="25" t="str">
        <f t="shared" si="115"/>
        <v>Reg2014Non-Hodgkin lymphoma - C82-C86, C96AllSexNon-Māori</v>
      </c>
      <c r="B7210" t="s">
        <v>2</v>
      </c>
      <c r="C7210">
        <v>2014</v>
      </c>
      <c r="D7210" t="s">
        <v>365</v>
      </c>
      <c r="E7210" t="s">
        <v>3</v>
      </c>
      <c r="F7210" t="s">
        <v>11</v>
      </c>
      <c r="G7210">
        <v>701</v>
      </c>
      <c r="H7210" s="11">
        <v>11.5</v>
      </c>
    </row>
    <row r="7211" spans="1:8" x14ac:dyDescent="0.25">
      <c r="A7211" s="25" t="str">
        <f t="shared" si="115"/>
        <v>Reg2014Non-Hodgkin lymphoma - C82-C86, C96FemaleNon-Māori</v>
      </c>
      <c r="B7211" t="s">
        <v>2</v>
      </c>
      <c r="C7211">
        <v>2014</v>
      </c>
      <c r="D7211" t="s">
        <v>365</v>
      </c>
      <c r="E7211" t="s">
        <v>4</v>
      </c>
      <c r="F7211" t="s">
        <v>11</v>
      </c>
      <c r="G7211">
        <v>291</v>
      </c>
      <c r="H7211" s="11">
        <v>8.8000000000000007</v>
      </c>
    </row>
    <row r="7212" spans="1:8" x14ac:dyDescent="0.25">
      <c r="A7212" s="25" t="str">
        <f t="shared" si="115"/>
        <v>Reg2014Non-Hodgkin lymphoma - C82-C86, C96MaleNon-Māori</v>
      </c>
      <c r="B7212" t="s">
        <v>2</v>
      </c>
      <c r="C7212">
        <v>2014</v>
      </c>
      <c r="D7212" t="s">
        <v>365</v>
      </c>
      <c r="E7212" t="s">
        <v>5</v>
      </c>
      <c r="F7212" t="s">
        <v>11</v>
      </c>
      <c r="G7212">
        <v>410</v>
      </c>
      <c r="H7212" s="11">
        <v>14.5</v>
      </c>
    </row>
    <row r="7213" spans="1:8" x14ac:dyDescent="0.25">
      <c r="A7213" s="25" t="str">
        <f t="shared" si="115"/>
        <v>Reg2014Pancreas - C25AllSexAllEth</v>
      </c>
      <c r="B7213" t="s">
        <v>2</v>
      </c>
      <c r="C7213">
        <v>2014</v>
      </c>
      <c r="D7213" t="s">
        <v>36</v>
      </c>
      <c r="E7213" t="s">
        <v>3</v>
      </c>
      <c r="F7213" t="s">
        <v>12</v>
      </c>
      <c r="G7213">
        <v>575</v>
      </c>
      <c r="H7213" s="11">
        <v>7.7</v>
      </c>
    </row>
    <row r="7214" spans="1:8" x14ac:dyDescent="0.25">
      <c r="A7214" s="25" t="str">
        <f t="shared" si="115"/>
        <v>Reg2014Pancreas - C25FemaleAllEth</v>
      </c>
      <c r="B7214" t="s">
        <v>2</v>
      </c>
      <c r="C7214">
        <v>2014</v>
      </c>
      <c r="D7214" t="s">
        <v>36</v>
      </c>
      <c r="E7214" t="s">
        <v>4</v>
      </c>
      <c r="F7214" t="s">
        <v>12</v>
      </c>
      <c r="G7214">
        <v>296</v>
      </c>
      <c r="H7214" s="11">
        <v>7.2</v>
      </c>
    </row>
    <row r="7215" spans="1:8" x14ac:dyDescent="0.25">
      <c r="A7215" s="25" t="str">
        <f t="shared" si="115"/>
        <v>Reg2014Pancreas - C25MaleAllEth</v>
      </c>
      <c r="B7215" t="s">
        <v>2</v>
      </c>
      <c r="C7215">
        <v>2014</v>
      </c>
      <c r="D7215" t="s">
        <v>36</v>
      </c>
      <c r="E7215" t="s">
        <v>5</v>
      </c>
      <c r="F7215" t="s">
        <v>12</v>
      </c>
      <c r="G7215">
        <v>279</v>
      </c>
      <c r="H7215" s="11">
        <v>8.1</v>
      </c>
    </row>
    <row r="7216" spans="1:8" x14ac:dyDescent="0.25">
      <c r="A7216" s="25" t="str">
        <f t="shared" si="115"/>
        <v>Reg2014Pancreas - C25AllSexMāori</v>
      </c>
      <c r="B7216" t="s">
        <v>2</v>
      </c>
      <c r="C7216">
        <v>2014</v>
      </c>
      <c r="D7216" t="s">
        <v>36</v>
      </c>
      <c r="E7216" t="s">
        <v>3</v>
      </c>
      <c r="F7216" t="s">
        <v>10</v>
      </c>
      <c r="G7216">
        <v>73</v>
      </c>
      <c r="H7216" s="11">
        <v>13.8</v>
      </c>
    </row>
    <row r="7217" spans="1:8" x14ac:dyDescent="0.25">
      <c r="A7217" s="25" t="str">
        <f t="shared" si="115"/>
        <v>Reg2014Pancreas - C25FemaleMāori</v>
      </c>
      <c r="B7217" t="s">
        <v>2</v>
      </c>
      <c r="C7217">
        <v>2014</v>
      </c>
      <c r="D7217" t="s">
        <v>36</v>
      </c>
      <c r="E7217" t="s">
        <v>4</v>
      </c>
      <c r="F7217" t="s">
        <v>10</v>
      </c>
      <c r="G7217">
        <v>38</v>
      </c>
      <c r="H7217" s="11">
        <v>13.4</v>
      </c>
    </row>
    <row r="7218" spans="1:8" x14ac:dyDescent="0.25">
      <c r="A7218" s="25" t="str">
        <f t="shared" si="115"/>
        <v>Reg2014Pancreas - C25MaleMāori</v>
      </c>
      <c r="B7218" t="s">
        <v>2</v>
      </c>
      <c r="C7218">
        <v>2014</v>
      </c>
      <c r="D7218" t="s">
        <v>36</v>
      </c>
      <c r="E7218" t="s">
        <v>5</v>
      </c>
      <c r="F7218" t="s">
        <v>10</v>
      </c>
      <c r="G7218">
        <v>35</v>
      </c>
      <c r="H7218" s="11">
        <v>13.8</v>
      </c>
    </row>
    <row r="7219" spans="1:8" x14ac:dyDescent="0.25">
      <c r="A7219" s="25" t="str">
        <f t="shared" si="115"/>
        <v>Reg2014Pancreas - C25AllSexNon-Māori</v>
      </c>
      <c r="B7219" t="s">
        <v>2</v>
      </c>
      <c r="C7219">
        <v>2014</v>
      </c>
      <c r="D7219" t="s">
        <v>36</v>
      </c>
      <c r="E7219" t="s">
        <v>3</v>
      </c>
      <c r="F7219" t="s">
        <v>11</v>
      </c>
      <c r="G7219">
        <v>502</v>
      </c>
      <c r="H7219" s="11">
        <v>7.1</v>
      </c>
    </row>
    <row r="7220" spans="1:8" x14ac:dyDescent="0.25">
      <c r="A7220" s="25" t="str">
        <f t="shared" si="115"/>
        <v>Reg2014Pancreas - C25FemaleNon-Māori</v>
      </c>
      <c r="B7220" t="s">
        <v>2</v>
      </c>
      <c r="C7220">
        <v>2014</v>
      </c>
      <c r="D7220" t="s">
        <v>36</v>
      </c>
      <c r="E7220" t="s">
        <v>4</v>
      </c>
      <c r="F7220" t="s">
        <v>11</v>
      </c>
      <c r="G7220">
        <v>258</v>
      </c>
      <c r="H7220" s="11">
        <v>6.7</v>
      </c>
    </row>
    <row r="7221" spans="1:8" x14ac:dyDescent="0.25">
      <c r="A7221" s="25" t="str">
        <f t="shared" si="115"/>
        <v>Reg2014Pancreas - C25MaleNon-Māori</v>
      </c>
      <c r="B7221" t="s">
        <v>2</v>
      </c>
      <c r="C7221">
        <v>2014</v>
      </c>
      <c r="D7221" t="s">
        <v>36</v>
      </c>
      <c r="E7221" t="s">
        <v>5</v>
      </c>
      <c r="F7221" t="s">
        <v>11</v>
      </c>
      <c r="G7221">
        <v>244</v>
      </c>
      <c r="H7221" s="11">
        <v>7.6</v>
      </c>
    </row>
    <row r="7222" spans="1:8" x14ac:dyDescent="0.25">
      <c r="A7222" s="25" t="str">
        <f t="shared" si="115"/>
        <v>Reg2014Prostate - C61AllSexAllEth</v>
      </c>
      <c r="B7222" t="s">
        <v>2</v>
      </c>
      <c r="C7222">
        <v>2014</v>
      </c>
      <c r="D7222" t="s">
        <v>38</v>
      </c>
      <c r="E7222" t="s">
        <v>3</v>
      </c>
      <c r="F7222" t="s">
        <v>12</v>
      </c>
      <c r="G7222">
        <v>3137</v>
      </c>
      <c r="H7222" s="11">
        <v>44</v>
      </c>
    </row>
    <row r="7223" spans="1:8" x14ac:dyDescent="0.25">
      <c r="A7223" s="25" t="str">
        <f t="shared" si="115"/>
        <v>Reg2014Prostate - C61MaleAllEth</v>
      </c>
      <c r="B7223" t="s">
        <v>2</v>
      </c>
      <c r="C7223">
        <v>2014</v>
      </c>
      <c r="D7223" t="s">
        <v>38</v>
      </c>
      <c r="E7223" t="s">
        <v>5</v>
      </c>
      <c r="F7223" t="s">
        <v>12</v>
      </c>
      <c r="G7223">
        <v>3137</v>
      </c>
      <c r="H7223" s="11">
        <v>92.3</v>
      </c>
    </row>
    <row r="7224" spans="1:8" x14ac:dyDescent="0.25">
      <c r="A7224" s="25" t="str">
        <f t="shared" si="115"/>
        <v>Reg2014Prostate - C61AllSexMāori</v>
      </c>
      <c r="B7224" t="s">
        <v>2</v>
      </c>
      <c r="C7224">
        <v>2014</v>
      </c>
      <c r="D7224" t="s">
        <v>38</v>
      </c>
      <c r="E7224" t="s">
        <v>3</v>
      </c>
      <c r="F7224" t="s">
        <v>10</v>
      </c>
      <c r="G7224">
        <v>205</v>
      </c>
      <c r="H7224" s="11">
        <v>38.299999999999997</v>
      </c>
    </row>
    <row r="7225" spans="1:8" x14ac:dyDescent="0.25">
      <c r="A7225" s="25" t="str">
        <f t="shared" si="115"/>
        <v>Reg2014Prostate - C61MaleMāori</v>
      </c>
      <c r="B7225" t="s">
        <v>2</v>
      </c>
      <c r="C7225">
        <v>2014</v>
      </c>
      <c r="D7225" t="s">
        <v>38</v>
      </c>
      <c r="E7225" t="s">
        <v>5</v>
      </c>
      <c r="F7225" t="s">
        <v>10</v>
      </c>
      <c r="G7225">
        <v>205</v>
      </c>
      <c r="H7225" s="11">
        <v>84.4</v>
      </c>
    </row>
    <row r="7226" spans="1:8" x14ac:dyDescent="0.25">
      <c r="A7226" s="25" t="str">
        <f t="shared" si="115"/>
        <v>Reg2014Prostate - C61AllSexNon-Māori</v>
      </c>
      <c r="B7226" t="s">
        <v>2</v>
      </c>
      <c r="C7226">
        <v>2014</v>
      </c>
      <c r="D7226" t="s">
        <v>38</v>
      </c>
      <c r="E7226" t="s">
        <v>3</v>
      </c>
      <c r="F7226" t="s">
        <v>11</v>
      </c>
      <c r="G7226">
        <v>2932</v>
      </c>
      <c r="H7226" s="11">
        <v>44.6</v>
      </c>
    </row>
    <row r="7227" spans="1:8" x14ac:dyDescent="0.25">
      <c r="A7227" s="25" t="str">
        <f t="shared" si="115"/>
        <v>Reg2014Prostate - C61MaleNon-Māori</v>
      </c>
      <c r="B7227" t="s">
        <v>2</v>
      </c>
      <c r="C7227">
        <v>2014</v>
      </c>
      <c r="D7227" t="s">
        <v>38</v>
      </c>
      <c r="E7227" t="s">
        <v>5</v>
      </c>
      <c r="F7227" t="s">
        <v>11</v>
      </c>
      <c r="G7227">
        <v>2932</v>
      </c>
      <c r="H7227" s="11">
        <v>93.3</v>
      </c>
    </row>
    <row r="7228" spans="1:8" x14ac:dyDescent="0.25">
      <c r="A7228" s="25" t="str">
        <f t="shared" si="115"/>
        <v>Reg2014Uterus - C54-C55AllSexAllEth</v>
      </c>
      <c r="B7228" t="s">
        <v>2</v>
      </c>
      <c r="C7228">
        <v>2014</v>
      </c>
      <c r="D7228" t="s">
        <v>44</v>
      </c>
      <c r="E7228" t="s">
        <v>3</v>
      </c>
      <c r="F7228" t="s">
        <v>12</v>
      </c>
      <c r="G7228">
        <v>524</v>
      </c>
      <c r="H7228" s="11">
        <v>8</v>
      </c>
    </row>
    <row r="7229" spans="1:8" x14ac:dyDescent="0.25">
      <c r="A7229" s="25" t="str">
        <f t="shared" si="115"/>
        <v>Reg2014Uterus - C54-C55FemaleAllEth</v>
      </c>
      <c r="B7229" t="s">
        <v>2</v>
      </c>
      <c r="C7229">
        <v>2014</v>
      </c>
      <c r="D7229" t="s">
        <v>44</v>
      </c>
      <c r="E7229" t="s">
        <v>4</v>
      </c>
      <c r="F7229" t="s">
        <v>12</v>
      </c>
      <c r="G7229">
        <v>524</v>
      </c>
      <c r="H7229" s="11">
        <v>15.4</v>
      </c>
    </row>
    <row r="7230" spans="1:8" x14ac:dyDescent="0.25">
      <c r="A7230" s="25" t="str">
        <f t="shared" si="115"/>
        <v>Reg2014Uterus - C54-C55AllSexMāori</v>
      </c>
      <c r="B7230" t="s">
        <v>2</v>
      </c>
      <c r="C7230">
        <v>2014</v>
      </c>
      <c r="D7230" t="s">
        <v>44</v>
      </c>
      <c r="E7230" t="s">
        <v>3</v>
      </c>
      <c r="F7230" t="s">
        <v>10</v>
      </c>
      <c r="G7230">
        <v>82</v>
      </c>
      <c r="H7230" s="11">
        <v>13.8</v>
      </c>
    </row>
    <row r="7231" spans="1:8" x14ac:dyDescent="0.25">
      <c r="A7231" s="25" t="str">
        <f t="shared" si="115"/>
        <v>Reg2014Uterus - C54-C55FemaleMāori</v>
      </c>
      <c r="B7231" t="s">
        <v>2</v>
      </c>
      <c r="C7231">
        <v>2014</v>
      </c>
      <c r="D7231" t="s">
        <v>44</v>
      </c>
      <c r="E7231" t="s">
        <v>4</v>
      </c>
      <c r="F7231" t="s">
        <v>10</v>
      </c>
      <c r="G7231">
        <v>82</v>
      </c>
      <c r="H7231" s="11">
        <v>25.8</v>
      </c>
    </row>
    <row r="7232" spans="1:8" x14ac:dyDescent="0.25">
      <c r="A7232" s="25" t="str">
        <f t="shared" si="115"/>
        <v>Reg2014Uterus - C54-C55AllSexNon-Māori</v>
      </c>
      <c r="B7232" t="s">
        <v>2</v>
      </c>
      <c r="C7232">
        <v>2014</v>
      </c>
      <c r="D7232" t="s">
        <v>44</v>
      </c>
      <c r="E7232" t="s">
        <v>3</v>
      </c>
      <c r="F7232" t="s">
        <v>11</v>
      </c>
      <c r="G7232">
        <v>442</v>
      </c>
      <c r="H7232" s="11">
        <v>7.4</v>
      </c>
    </row>
    <row r="7233" spans="1:8" x14ac:dyDescent="0.25">
      <c r="A7233" s="25" t="str">
        <f t="shared" si="115"/>
        <v>Reg2014Uterus - C54-C55FemaleNon-Māori</v>
      </c>
      <c r="B7233" t="s">
        <v>2</v>
      </c>
      <c r="C7233">
        <v>2014</v>
      </c>
      <c r="D7233" t="s">
        <v>44</v>
      </c>
      <c r="E7233" t="s">
        <v>4</v>
      </c>
      <c r="F7233" t="s">
        <v>11</v>
      </c>
      <c r="G7233">
        <v>442</v>
      </c>
      <c r="H7233" s="11">
        <v>14.2</v>
      </c>
    </row>
    <row r="7234" spans="1:8" x14ac:dyDescent="0.25">
      <c r="A7234" s="25" t="str">
        <f t="shared" si="115"/>
        <v>Reg2015All Cancers - C00-C96, D45-D47AllSexAllEth</v>
      </c>
      <c r="B7234" s="23" t="s">
        <v>2</v>
      </c>
      <c r="C7234" s="23">
        <v>2015</v>
      </c>
      <c r="D7234" s="23" t="s">
        <v>17</v>
      </c>
      <c r="E7234" s="23" t="s">
        <v>3</v>
      </c>
      <c r="F7234" s="23" t="s">
        <v>12</v>
      </c>
      <c r="G7234" s="23">
        <v>23149</v>
      </c>
      <c r="H7234" s="11">
        <v>331.7</v>
      </c>
    </row>
    <row r="7235" spans="1:8" x14ac:dyDescent="0.25">
      <c r="A7235" s="25" t="str">
        <f t="shared" si="115"/>
        <v>Reg2015All Cancers - C00-C96, D45-D47FemaleAllEth</v>
      </c>
      <c r="B7235" s="23" t="s">
        <v>2</v>
      </c>
      <c r="C7235" s="23">
        <v>2015</v>
      </c>
      <c r="D7235" s="23" t="s">
        <v>17</v>
      </c>
      <c r="E7235" s="23" t="s">
        <v>4</v>
      </c>
      <c r="F7235" s="23" t="s">
        <v>12</v>
      </c>
      <c r="G7235" s="23">
        <v>11204</v>
      </c>
      <c r="H7235" s="11">
        <v>312.8</v>
      </c>
    </row>
    <row r="7236" spans="1:8" x14ac:dyDescent="0.25">
      <c r="A7236" s="25" t="str">
        <f t="shared" si="115"/>
        <v>Reg2015All Cancers - C00-C96, D45-D47MaleAllEth</v>
      </c>
      <c r="B7236" s="23" t="s">
        <v>2</v>
      </c>
      <c r="C7236" s="23">
        <v>2015</v>
      </c>
      <c r="D7236" s="23" t="s">
        <v>17</v>
      </c>
      <c r="E7236" s="23" t="s">
        <v>5</v>
      </c>
      <c r="F7236" s="23" t="s">
        <v>12</v>
      </c>
      <c r="G7236" s="23">
        <v>11945</v>
      </c>
      <c r="H7236" s="11">
        <v>353.8</v>
      </c>
    </row>
    <row r="7237" spans="1:8" x14ac:dyDescent="0.25">
      <c r="A7237" s="25" t="str">
        <f t="shared" si="115"/>
        <v>Reg2015All Cancers - C00-C96, D45-D47AllSexMāori</v>
      </c>
      <c r="B7237" s="23" t="s">
        <v>2</v>
      </c>
      <c r="C7237" s="23">
        <v>2015</v>
      </c>
      <c r="D7237" s="23" t="s">
        <v>17</v>
      </c>
      <c r="E7237" s="23" t="s">
        <v>3</v>
      </c>
      <c r="F7237" s="23" t="s">
        <v>10</v>
      </c>
      <c r="G7237" s="23">
        <v>2443</v>
      </c>
      <c r="H7237" s="11">
        <v>420.2</v>
      </c>
    </row>
    <row r="7238" spans="1:8" x14ac:dyDescent="0.25">
      <c r="A7238" s="25" t="str">
        <f t="shared" si="115"/>
        <v>Reg2015All Cancers - C00-C96, D45-D47FemaleMāori</v>
      </c>
      <c r="B7238" s="23" t="s">
        <v>2</v>
      </c>
      <c r="C7238" s="23">
        <v>2015</v>
      </c>
      <c r="D7238" s="23" t="s">
        <v>17</v>
      </c>
      <c r="E7238" s="23" t="s">
        <v>4</v>
      </c>
      <c r="F7238" s="23" t="s">
        <v>10</v>
      </c>
      <c r="G7238" s="23">
        <v>1365</v>
      </c>
      <c r="H7238" s="11">
        <v>429.1</v>
      </c>
    </row>
    <row r="7239" spans="1:8" x14ac:dyDescent="0.25">
      <c r="A7239" s="25" t="str">
        <f t="shared" si="115"/>
        <v>Reg2015All Cancers - C00-C96, D45-D47MaleMāori</v>
      </c>
      <c r="B7239" s="23" t="s">
        <v>2</v>
      </c>
      <c r="C7239" s="23">
        <v>2015</v>
      </c>
      <c r="D7239" s="23" t="s">
        <v>17</v>
      </c>
      <c r="E7239" s="23" t="s">
        <v>5</v>
      </c>
      <c r="F7239" s="23" t="s">
        <v>10</v>
      </c>
      <c r="G7239" s="23">
        <v>1078</v>
      </c>
      <c r="H7239" s="11">
        <v>412.4</v>
      </c>
    </row>
    <row r="7240" spans="1:8" x14ac:dyDescent="0.25">
      <c r="A7240" s="25" t="str">
        <f t="shared" si="115"/>
        <v>Reg2015All Cancers - C00-C96, D45-D47AllSexNon-Māori</v>
      </c>
      <c r="B7240" s="23" t="s">
        <v>2</v>
      </c>
      <c r="C7240" s="23">
        <v>2015</v>
      </c>
      <c r="D7240" s="23" t="s">
        <v>17</v>
      </c>
      <c r="E7240" s="23" t="s">
        <v>3</v>
      </c>
      <c r="F7240" s="23" t="s">
        <v>11</v>
      </c>
      <c r="G7240" s="23">
        <v>20706</v>
      </c>
      <c r="H7240" s="11">
        <v>322.2</v>
      </c>
    </row>
    <row r="7241" spans="1:8" x14ac:dyDescent="0.25">
      <c r="A7241" s="25" t="str">
        <f t="shared" si="115"/>
        <v>Reg2015All Cancers - C00-C96, D45-D47FemaleNon-Māori</v>
      </c>
      <c r="B7241" s="23" t="s">
        <v>2</v>
      </c>
      <c r="C7241" s="23">
        <v>2015</v>
      </c>
      <c r="D7241" s="23" t="s">
        <v>17</v>
      </c>
      <c r="E7241" s="23" t="s">
        <v>4</v>
      </c>
      <c r="F7241" s="23" t="s">
        <v>11</v>
      </c>
      <c r="G7241" s="23">
        <v>9839</v>
      </c>
      <c r="H7241" s="11">
        <v>300</v>
      </c>
    </row>
    <row r="7242" spans="1:8" x14ac:dyDescent="0.25">
      <c r="A7242" s="25" t="str">
        <f t="shared" si="115"/>
        <v>Reg2015All Cancers - C00-C96, D45-D47MaleNon-Māori</v>
      </c>
      <c r="B7242" s="23" t="s">
        <v>2</v>
      </c>
      <c r="C7242" s="23">
        <v>2015</v>
      </c>
      <c r="D7242" s="23" t="s">
        <v>17</v>
      </c>
      <c r="E7242" s="23" t="s">
        <v>5</v>
      </c>
      <c r="F7242" s="23" t="s">
        <v>11</v>
      </c>
      <c r="G7242" s="23">
        <v>10867</v>
      </c>
      <c r="H7242" s="11">
        <v>347.9</v>
      </c>
    </row>
    <row r="7243" spans="1:8" x14ac:dyDescent="0.25">
      <c r="A7243" s="25" t="str">
        <f t="shared" si="115"/>
        <v>Reg2015Lip - C00AllSexAllEth</v>
      </c>
      <c r="B7243" s="23" t="s">
        <v>2</v>
      </c>
      <c r="C7243" s="23">
        <v>2015</v>
      </c>
      <c r="D7243" s="23" t="s">
        <v>27</v>
      </c>
      <c r="E7243" s="23" t="s">
        <v>3</v>
      </c>
      <c r="F7243" s="23" t="s">
        <v>12</v>
      </c>
      <c r="G7243" s="23">
        <v>66</v>
      </c>
      <c r="H7243" s="11">
        <v>1</v>
      </c>
    </row>
    <row r="7244" spans="1:8" x14ac:dyDescent="0.25">
      <c r="A7244" s="25" t="str">
        <f t="shared" si="115"/>
        <v>Reg2015Tongue - C01-C02AllSexAllEth</v>
      </c>
      <c r="B7244" s="23" t="s">
        <v>2</v>
      </c>
      <c r="C7244" s="23">
        <v>2015</v>
      </c>
      <c r="D7244" s="23" t="s">
        <v>42</v>
      </c>
      <c r="E7244" s="23" t="s">
        <v>3</v>
      </c>
      <c r="F7244" s="23" t="s">
        <v>12</v>
      </c>
      <c r="G7244" s="23">
        <v>142</v>
      </c>
      <c r="H7244" s="11">
        <v>2.1</v>
      </c>
    </row>
    <row r="7245" spans="1:8" x14ac:dyDescent="0.25">
      <c r="A7245" s="25" t="str">
        <f t="shared" si="115"/>
        <v>Reg2015Mouth - C03-C06AllSexAllEth</v>
      </c>
      <c r="B7245" s="23" t="s">
        <v>2</v>
      </c>
      <c r="C7245" s="23">
        <v>2015</v>
      </c>
      <c r="D7245" s="23" t="s">
        <v>31</v>
      </c>
      <c r="E7245" s="23" t="s">
        <v>3</v>
      </c>
      <c r="F7245" s="23" t="s">
        <v>12</v>
      </c>
      <c r="G7245" s="23">
        <v>83</v>
      </c>
      <c r="H7245" s="11">
        <v>1.1000000000000001</v>
      </c>
    </row>
    <row r="7246" spans="1:8" x14ac:dyDescent="0.25">
      <c r="A7246" s="25" t="str">
        <f t="shared" si="115"/>
        <v>Reg2015Salivary glands - C07-C08AllSexAllEth</v>
      </c>
      <c r="B7246" s="23" t="s">
        <v>2</v>
      </c>
      <c r="C7246" s="23">
        <v>2015</v>
      </c>
      <c r="D7246" s="23" t="s">
        <v>247</v>
      </c>
      <c r="E7246" s="23" t="s">
        <v>3</v>
      </c>
      <c r="F7246" s="23" t="s">
        <v>12</v>
      </c>
      <c r="G7246" s="23">
        <v>39</v>
      </c>
      <c r="H7246" s="11">
        <v>0.6</v>
      </c>
    </row>
    <row r="7247" spans="1:8" x14ac:dyDescent="0.25">
      <c r="A7247" s="25" t="str">
        <f t="shared" si="115"/>
        <v>Reg2015Tonsils - C09AllSexAllEth</v>
      </c>
      <c r="B7247" s="23" t="s">
        <v>2</v>
      </c>
      <c r="C7247" s="23">
        <v>2015</v>
      </c>
      <c r="D7247" s="23" t="s">
        <v>248</v>
      </c>
      <c r="E7247" s="23" t="s">
        <v>3</v>
      </c>
      <c r="F7247" s="23" t="s">
        <v>12</v>
      </c>
      <c r="G7247" s="23">
        <v>82</v>
      </c>
      <c r="H7247" s="11">
        <v>1.3</v>
      </c>
    </row>
    <row r="7248" spans="1:8" x14ac:dyDescent="0.25">
      <c r="A7248" s="25" t="str">
        <f t="shared" si="115"/>
        <v>Reg2015Oropharynx - C10AllSexAllEth</v>
      </c>
      <c r="B7248" s="23" t="s">
        <v>2</v>
      </c>
      <c r="C7248" s="23">
        <v>2015</v>
      </c>
      <c r="D7248" s="23" t="s">
        <v>34</v>
      </c>
      <c r="E7248" s="23" t="s">
        <v>3</v>
      </c>
      <c r="F7248" s="23" t="s">
        <v>12</v>
      </c>
      <c r="G7248" s="23">
        <v>24</v>
      </c>
      <c r="H7248" s="11">
        <v>0.4</v>
      </c>
    </row>
    <row r="7249" spans="1:8" x14ac:dyDescent="0.25">
      <c r="A7249" s="25" t="str">
        <f t="shared" si="115"/>
        <v>Reg2015Nasopharynx - C11AllSexAllEth</v>
      </c>
      <c r="B7249" s="23" t="s">
        <v>2</v>
      </c>
      <c r="C7249" s="23">
        <v>2015</v>
      </c>
      <c r="D7249" s="23" t="s">
        <v>32</v>
      </c>
      <c r="E7249" s="23" t="s">
        <v>3</v>
      </c>
      <c r="F7249" s="23" t="s">
        <v>12</v>
      </c>
      <c r="G7249" s="23">
        <v>37</v>
      </c>
      <c r="H7249" s="11">
        <v>0.7</v>
      </c>
    </row>
    <row r="7250" spans="1:8" x14ac:dyDescent="0.25">
      <c r="A7250" s="25" t="str">
        <f t="shared" si="115"/>
        <v>Reg2015Pyriform sinus - C12AllSexAllEth</v>
      </c>
      <c r="B7250" s="23" t="s">
        <v>2</v>
      </c>
      <c r="C7250" s="23">
        <v>2015</v>
      </c>
      <c r="D7250" s="23" t="s">
        <v>249</v>
      </c>
      <c r="E7250" s="23" t="s">
        <v>3</v>
      </c>
      <c r="F7250" s="23" t="s">
        <v>12</v>
      </c>
      <c r="G7250" s="23">
        <v>13</v>
      </c>
      <c r="H7250" s="11">
        <v>0.2</v>
      </c>
    </row>
    <row r="7251" spans="1:8" x14ac:dyDescent="0.25">
      <c r="A7251" s="25" t="str">
        <f t="shared" si="115"/>
        <v>Reg2015Hypopharynx - C13AllSexAllEth</v>
      </c>
      <c r="B7251" s="23" t="s">
        <v>2</v>
      </c>
      <c r="C7251" s="23">
        <v>2015</v>
      </c>
      <c r="D7251" s="23" t="s">
        <v>24</v>
      </c>
      <c r="E7251" s="23" t="s">
        <v>3</v>
      </c>
      <c r="F7251" s="23" t="s">
        <v>12</v>
      </c>
      <c r="G7251" s="23">
        <v>13</v>
      </c>
      <c r="H7251" s="11">
        <v>0.2</v>
      </c>
    </row>
    <row r="7252" spans="1:8" x14ac:dyDescent="0.25">
      <c r="A7252" s="25" t="str">
        <f t="shared" si="115"/>
        <v>Reg2015Other lip, oral cavity and pharynx - C14AllSexAllEth</v>
      </c>
      <c r="B7252" s="23" t="s">
        <v>2</v>
      </c>
      <c r="C7252" s="23">
        <v>2015</v>
      </c>
      <c r="D7252" s="23" t="s">
        <v>250</v>
      </c>
      <c r="E7252" s="23" t="s">
        <v>3</v>
      </c>
      <c r="F7252" s="23" t="s">
        <v>12</v>
      </c>
      <c r="G7252" s="23">
        <v>8</v>
      </c>
      <c r="H7252" s="11">
        <v>0.2</v>
      </c>
    </row>
    <row r="7253" spans="1:8" x14ac:dyDescent="0.25">
      <c r="A7253" s="25" t="str">
        <f t="shared" si="115"/>
        <v>Reg2015Oesophagus - C15AllSexAllEth</v>
      </c>
      <c r="B7253" s="23" t="s">
        <v>2</v>
      </c>
      <c r="C7253" s="23">
        <v>2015</v>
      </c>
      <c r="D7253" s="23" t="s">
        <v>33</v>
      </c>
      <c r="E7253" s="23" t="s">
        <v>3</v>
      </c>
      <c r="F7253" s="23" t="s">
        <v>12</v>
      </c>
      <c r="G7253" s="23">
        <v>309</v>
      </c>
      <c r="H7253" s="11">
        <v>4</v>
      </c>
    </row>
    <row r="7254" spans="1:8" x14ac:dyDescent="0.25">
      <c r="A7254" s="25" t="str">
        <f t="shared" si="115"/>
        <v>Reg2015Stomach - C16AllSexAllEth</v>
      </c>
      <c r="B7254" s="23" t="s">
        <v>2</v>
      </c>
      <c r="C7254" s="23">
        <v>2015</v>
      </c>
      <c r="D7254" s="23" t="s">
        <v>39</v>
      </c>
      <c r="E7254" s="23" t="s">
        <v>3</v>
      </c>
      <c r="F7254" s="23" t="s">
        <v>12</v>
      </c>
      <c r="G7254" s="23">
        <v>383</v>
      </c>
      <c r="H7254" s="11">
        <v>5.3</v>
      </c>
    </row>
    <row r="7255" spans="1:8" x14ac:dyDescent="0.25">
      <c r="A7255" s="25" t="str">
        <f t="shared" si="115"/>
        <v>Reg2015Small intestine - C17AllSexAllEth</v>
      </c>
      <c r="B7255" s="23" t="s">
        <v>2</v>
      </c>
      <c r="C7255" s="23">
        <v>2015</v>
      </c>
      <c r="D7255" s="23" t="s">
        <v>252</v>
      </c>
      <c r="E7255" s="23" t="s">
        <v>3</v>
      </c>
      <c r="F7255" s="23" t="s">
        <v>12</v>
      </c>
      <c r="G7255" s="23">
        <v>113</v>
      </c>
      <c r="H7255" s="11">
        <v>1.6</v>
      </c>
    </row>
    <row r="7256" spans="1:8" x14ac:dyDescent="0.25">
      <c r="A7256" s="25" t="str">
        <f t="shared" si="115"/>
        <v>Reg2015Colon, rectum and rectosigmoid junction - C18-C20AllSexAllEth</v>
      </c>
      <c r="B7256" s="23" t="s">
        <v>2</v>
      </c>
      <c r="C7256" s="23">
        <v>2015</v>
      </c>
      <c r="D7256" s="23" t="s">
        <v>1567</v>
      </c>
      <c r="E7256" s="23" t="s">
        <v>3</v>
      </c>
      <c r="F7256" s="23" t="s">
        <v>12</v>
      </c>
      <c r="G7256" s="23">
        <v>3081</v>
      </c>
      <c r="H7256" s="11">
        <v>41.1</v>
      </c>
    </row>
    <row r="7257" spans="1:8" x14ac:dyDescent="0.25">
      <c r="A7257" s="25" t="str">
        <f t="shared" si="115"/>
        <v>Reg2015Anus - C21AllSexAllEth</v>
      </c>
      <c r="B7257" s="23" t="s">
        <v>2</v>
      </c>
      <c r="C7257" s="23">
        <v>2015</v>
      </c>
      <c r="D7257" s="23" t="s">
        <v>18</v>
      </c>
      <c r="E7257" s="23" t="s">
        <v>3</v>
      </c>
      <c r="F7257" s="23" t="s">
        <v>12</v>
      </c>
      <c r="G7257" s="23">
        <v>61</v>
      </c>
      <c r="H7257" s="11">
        <v>0.8</v>
      </c>
    </row>
    <row r="7258" spans="1:8" x14ac:dyDescent="0.25">
      <c r="A7258" s="25" t="str">
        <f t="shared" si="115"/>
        <v>Reg2015Liver - C22AllSexAllEth</v>
      </c>
      <c r="B7258" s="23" t="s">
        <v>2</v>
      </c>
      <c r="C7258" s="23">
        <v>2015</v>
      </c>
      <c r="D7258" s="23" t="s">
        <v>254</v>
      </c>
      <c r="E7258" s="23" t="s">
        <v>3</v>
      </c>
      <c r="F7258" s="23" t="s">
        <v>12</v>
      </c>
      <c r="G7258" s="23">
        <v>356</v>
      </c>
      <c r="H7258" s="11">
        <v>5</v>
      </c>
    </row>
    <row r="7259" spans="1:8" x14ac:dyDescent="0.25">
      <c r="A7259" s="25" t="str">
        <f t="shared" si="115"/>
        <v>Reg2015Gallbladder - C23AllSexAllEth</v>
      </c>
      <c r="B7259" s="23" t="s">
        <v>2</v>
      </c>
      <c r="C7259" s="23">
        <v>2015</v>
      </c>
      <c r="D7259" s="23" t="s">
        <v>23</v>
      </c>
      <c r="E7259" s="23" t="s">
        <v>3</v>
      </c>
      <c r="F7259" s="23" t="s">
        <v>12</v>
      </c>
      <c r="G7259" s="23">
        <v>67</v>
      </c>
      <c r="H7259" s="11">
        <v>0.9</v>
      </c>
    </row>
    <row r="7260" spans="1:8" x14ac:dyDescent="0.25">
      <c r="A7260" s="25" t="str">
        <f t="shared" si="115"/>
        <v>Reg2015Other biliary tract - C24AllSexAllEth</v>
      </c>
      <c r="B7260" s="23" t="s">
        <v>2</v>
      </c>
      <c r="C7260" s="23">
        <v>2015</v>
      </c>
      <c r="D7260" s="23" t="s">
        <v>255</v>
      </c>
      <c r="E7260" s="23" t="s">
        <v>3</v>
      </c>
      <c r="F7260" s="23" t="s">
        <v>12</v>
      </c>
      <c r="G7260" s="23">
        <v>82</v>
      </c>
      <c r="H7260" s="11">
        <v>1</v>
      </c>
    </row>
    <row r="7261" spans="1:8" x14ac:dyDescent="0.25">
      <c r="A7261" s="25" t="str">
        <f t="shared" si="115"/>
        <v>Reg2015Pancreas - C25AllSexAllEth</v>
      </c>
      <c r="B7261" s="23" t="s">
        <v>2</v>
      </c>
      <c r="C7261" s="23">
        <v>2015</v>
      </c>
      <c r="D7261" s="23" t="s">
        <v>36</v>
      </c>
      <c r="E7261" s="23" t="s">
        <v>3</v>
      </c>
      <c r="F7261" s="23" t="s">
        <v>12</v>
      </c>
      <c r="G7261" s="23">
        <v>581</v>
      </c>
      <c r="H7261" s="11">
        <v>7.6</v>
      </c>
    </row>
    <row r="7262" spans="1:8" x14ac:dyDescent="0.25">
      <c r="A7262" s="25" t="str">
        <f t="shared" si="115"/>
        <v>Reg2015Other digestive organs - C26AllSexAllEth</v>
      </c>
      <c r="B7262" s="23" t="s">
        <v>2</v>
      </c>
      <c r="C7262" s="23">
        <v>2015</v>
      </c>
      <c r="D7262" s="23" t="s">
        <v>256</v>
      </c>
      <c r="E7262" s="23" t="s">
        <v>3</v>
      </c>
      <c r="F7262" s="23" t="s">
        <v>12</v>
      </c>
      <c r="G7262" s="23">
        <v>129</v>
      </c>
      <c r="H7262" s="11">
        <v>1.5</v>
      </c>
    </row>
    <row r="7263" spans="1:8" x14ac:dyDescent="0.25">
      <c r="A7263" s="25" t="str">
        <f t="shared" si="115"/>
        <v>Reg2015Nasal cavity and middle ear - C30AllSexAllEth</v>
      </c>
      <c r="B7263" s="23" t="s">
        <v>2</v>
      </c>
      <c r="C7263" s="23">
        <v>2015</v>
      </c>
      <c r="D7263" s="23" t="s">
        <v>258</v>
      </c>
      <c r="E7263" s="23" t="s">
        <v>3</v>
      </c>
      <c r="F7263" s="23" t="s">
        <v>12</v>
      </c>
      <c r="G7263" s="23">
        <v>22</v>
      </c>
      <c r="H7263" s="11">
        <v>0.3</v>
      </c>
    </row>
    <row r="7264" spans="1:8" x14ac:dyDescent="0.25">
      <c r="A7264" s="25" t="str">
        <f t="shared" si="115"/>
        <v>Reg2015Accessory sinuses - C31AllSexAllEth</v>
      </c>
      <c r="B7264" s="23" t="s">
        <v>2</v>
      </c>
      <c r="C7264" s="23">
        <v>2015</v>
      </c>
      <c r="D7264" s="23" t="s">
        <v>259</v>
      </c>
      <c r="E7264" s="23" t="s">
        <v>3</v>
      </c>
      <c r="F7264" s="23" t="s">
        <v>12</v>
      </c>
      <c r="G7264" s="23">
        <v>6</v>
      </c>
      <c r="H7264" s="11">
        <v>0.1</v>
      </c>
    </row>
    <row r="7265" spans="1:8" x14ac:dyDescent="0.25">
      <c r="A7265" s="25" t="str">
        <f t="shared" si="115"/>
        <v>Reg2015Larynx - C32AllSexAllEth</v>
      </c>
      <c r="B7265" s="23" t="s">
        <v>2</v>
      </c>
      <c r="C7265" s="23">
        <v>2015</v>
      </c>
      <c r="D7265" s="23" t="s">
        <v>25</v>
      </c>
      <c r="E7265" s="23" t="s">
        <v>3</v>
      </c>
      <c r="F7265" s="23" t="s">
        <v>12</v>
      </c>
      <c r="G7265" s="23">
        <v>79</v>
      </c>
      <c r="H7265" s="11">
        <v>1.1000000000000001</v>
      </c>
    </row>
    <row r="7266" spans="1:8" x14ac:dyDescent="0.25">
      <c r="A7266" s="25" t="str">
        <f t="shared" si="115"/>
        <v>Reg2015Lung - C33-C34AllSexAllEth</v>
      </c>
      <c r="B7266" s="23" t="s">
        <v>2</v>
      </c>
      <c r="C7266" s="23">
        <v>2015</v>
      </c>
      <c r="D7266" s="23" t="s">
        <v>47</v>
      </c>
      <c r="E7266" s="23" t="s">
        <v>3</v>
      </c>
      <c r="F7266" s="23" t="s">
        <v>12</v>
      </c>
      <c r="G7266" s="23">
        <v>2177</v>
      </c>
      <c r="H7266" s="11">
        <v>29</v>
      </c>
    </row>
    <row r="7267" spans="1:8" x14ac:dyDescent="0.25">
      <c r="A7267" s="25" t="str">
        <f t="shared" si="115"/>
        <v>Reg2015Thymus - C37AllSexAllEth</v>
      </c>
      <c r="B7267" s="23" t="s">
        <v>2</v>
      </c>
      <c r="C7267" s="23">
        <v>2015</v>
      </c>
      <c r="D7267" s="23" t="s">
        <v>41</v>
      </c>
      <c r="E7267" s="23" t="s">
        <v>3</v>
      </c>
      <c r="F7267" s="23" t="s">
        <v>12</v>
      </c>
      <c r="G7267" s="23">
        <v>22</v>
      </c>
      <c r="H7267" s="11">
        <v>0.3</v>
      </c>
    </row>
    <row r="7268" spans="1:8" x14ac:dyDescent="0.25">
      <c r="A7268" s="25" t="str">
        <f t="shared" si="115"/>
        <v>Reg2015Heart, mediastinum and pleura - C38AllSexAllEth</v>
      </c>
      <c r="B7268" s="23" t="s">
        <v>2</v>
      </c>
      <c r="C7268" s="23">
        <v>2015</v>
      </c>
      <c r="D7268" s="23" t="s">
        <v>260</v>
      </c>
      <c r="E7268" s="23" t="s">
        <v>3</v>
      </c>
      <c r="F7268" s="23" t="s">
        <v>12</v>
      </c>
      <c r="G7268" s="23">
        <v>12</v>
      </c>
      <c r="H7268" s="11">
        <v>0.2</v>
      </c>
    </row>
    <row r="7269" spans="1:8" x14ac:dyDescent="0.25">
      <c r="A7269" s="25" t="str">
        <f t="shared" si="115"/>
        <v>Reg2015Bone and articular cartilage - C40-C41AllSexAllEth</v>
      </c>
      <c r="B7269" s="23" t="s">
        <v>2</v>
      </c>
      <c r="C7269" s="23">
        <v>2015</v>
      </c>
      <c r="D7269" s="23" t="s">
        <v>262</v>
      </c>
      <c r="E7269" s="23" t="s">
        <v>3</v>
      </c>
      <c r="F7269" s="23" t="s">
        <v>12</v>
      </c>
      <c r="G7269" s="23">
        <v>30</v>
      </c>
      <c r="H7269" s="11">
        <v>0.7</v>
      </c>
    </row>
    <row r="7270" spans="1:8" x14ac:dyDescent="0.25">
      <c r="A7270" s="25" t="str">
        <f t="shared" si="115"/>
        <v>Reg2015Melanoma - C43AllSexAllEth</v>
      </c>
      <c r="B7270" s="23" t="s">
        <v>2</v>
      </c>
      <c r="C7270" s="23">
        <v>2015</v>
      </c>
      <c r="D7270" s="23" t="s">
        <v>28</v>
      </c>
      <c r="E7270" s="23" t="s">
        <v>3</v>
      </c>
      <c r="F7270" s="23" t="s">
        <v>12</v>
      </c>
      <c r="G7270" s="23">
        <v>2424</v>
      </c>
      <c r="H7270" s="11">
        <v>35.4</v>
      </c>
    </row>
    <row r="7271" spans="1:8" x14ac:dyDescent="0.25">
      <c r="A7271" s="25" t="str">
        <f t="shared" ref="A7271:A7334" si="116">B7271&amp;C7271&amp;D7271&amp;E7271&amp;F7271</f>
        <v>Reg2015Non-melanoma - C44AllSexAllEth</v>
      </c>
      <c r="B7271" s="23" t="s">
        <v>2</v>
      </c>
      <c r="C7271" s="23">
        <v>2015</v>
      </c>
      <c r="D7271" s="23" t="s">
        <v>263</v>
      </c>
      <c r="E7271" s="23" t="s">
        <v>3</v>
      </c>
      <c r="F7271" s="23" t="s">
        <v>12</v>
      </c>
      <c r="G7271" s="23">
        <v>121</v>
      </c>
      <c r="H7271" s="11">
        <v>1.6</v>
      </c>
    </row>
    <row r="7272" spans="1:8" x14ac:dyDescent="0.25">
      <c r="A7272" s="25" t="str">
        <f t="shared" si="116"/>
        <v>Reg2015Mesothelioma - C45AllSexAllEth</v>
      </c>
      <c r="B7272" s="23" t="s">
        <v>2</v>
      </c>
      <c r="C7272" s="23">
        <v>2015</v>
      </c>
      <c r="D7272" s="23" t="s">
        <v>30</v>
      </c>
      <c r="E7272" s="23" t="s">
        <v>3</v>
      </c>
      <c r="F7272" s="23" t="s">
        <v>12</v>
      </c>
      <c r="G7272" s="23">
        <v>97</v>
      </c>
      <c r="H7272" s="11">
        <v>1.2</v>
      </c>
    </row>
    <row r="7273" spans="1:8" x14ac:dyDescent="0.25">
      <c r="A7273" s="25" t="str">
        <f t="shared" si="116"/>
        <v>Reg2015Kaposi sarcoma - C46AllSexAllEth</v>
      </c>
      <c r="B7273" s="23" t="s">
        <v>2</v>
      </c>
      <c r="C7273" s="23">
        <v>2015</v>
      </c>
      <c r="D7273" s="23" t="s">
        <v>265</v>
      </c>
      <c r="E7273" s="23" t="s">
        <v>3</v>
      </c>
      <c r="F7273" s="23" t="s">
        <v>12</v>
      </c>
      <c r="G7273" s="23">
        <v>2</v>
      </c>
      <c r="H7273" s="11">
        <v>0</v>
      </c>
    </row>
    <row r="7274" spans="1:8" x14ac:dyDescent="0.25">
      <c r="A7274" s="25" t="str">
        <f t="shared" si="116"/>
        <v>Reg2015Peripheral nerves and autonomic nervous system - C47AllSexAllEth</v>
      </c>
      <c r="B7274" s="23" t="s">
        <v>2</v>
      </c>
      <c r="C7274" s="23">
        <v>2015</v>
      </c>
      <c r="D7274" s="23" t="s">
        <v>266</v>
      </c>
      <c r="E7274" s="23" t="s">
        <v>3</v>
      </c>
      <c r="F7274" s="23" t="s">
        <v>12</v>
      </c>
      <c r="G7274" s="23">
        <v>7</v>
      </c>
      <c r="H7274" s="11">
        <v>0.2</v>
      </c>
    </row>
    <row r="7275" spans="1:8" x14ac:dyDescent="0.25">
      <c r="A7275" s="25" t="str">
        <f t="shared" si="116"/>
        <v>Reg2015Peritoneum - C48AllSexAllEth</v>
      </c>
      <c r="B7275" s="23" t="s">
        <v>2</v>
      </c>
      <c r="C7275" s="23">
        <v>2015</v>
      </c>
      <c r="D7275" s="23" t="s">
        <v>267</v>
      </c>
      <c r="E7275" s="23" t="s">
        <v>3</v>
      </c>
      <c r="F7275" s="23" t="s">
        <v>12</v>
      </c>
      <c r="G7275" s="23">
        <v>53</v>
      </c>
      <c r="H7275" s="11">
        <v>0.8</v>
      </c>
    </row>
    <row r="7276" spans="1:8" x14ac:dyDescent="0.25">
      <c r="A7276" s="25" t="str">
        <f t="shared" si="116"/>
        <v>Reg2015Connective tissue - C49AllSexAllEth</v>
      </c>
      <c r="B7276" s="23" t="s">
        <v>2</v>
      </c>
      <c r="C7276" s="23">
        <v>2015</v>
      </c>
      <c r="D7276" s="23" t="s">
        <v>268</v>
      </c>
      <c r="E7276" s="23" t="s">
        <v>3</v>
      </c>
      <c r="F7276" s="23" t="s">
        <v>12</v>
      </c>
      <c r="G7276" s="23">
        <v>120</v>
      </c>
      <c r="H7276" s="11">
        <v>2</v>
      </c>
    </row>
    <row r="7277" spans="1:8" x14ac:dyDescent="0.25">
      <c r="A7277" s="25" t="str">
        <f t="shared" si="116"/>
        <v>Reg2015Breast - C50AllSexAllEth</v>
      </c>
      <c r="B7277" s="23" t="s">
        <v>2</v>
      </c>
      <c r="C7277" s="23">
        <v>2015</v>
      </c>
      <c r="D7277" s="23" t="s">
        <v>21</v>
      </c>
      <c r="E7277" s="23" t="s">
        <v>3</v>
      </c>
      <c r="F7277" s="23" t="s">
        <v>12</v>
      </c>
      <c r="G7277" s="23">
        <v>3315</v>
      </c>
      <c r="H7277" s="11">
        <v>51.6</v>
      </c>
    </row>
    <row r="7278" spans="1:8" x14ac:dyDescent="0.25">
      <c r="A7278" s="25" t="str">
        <f t="shared" si="116"/>
        <v>Reg2015Vulva - C51AllSexAllEth</v>
      </c>
      <c r="B7278" s="23" t="s">
        <v>2</v>
      </c>
      <c r="C7278" s="23">
        <v>2015</v>
      </c>
      <c r="D7278" s="23" t="s">
        <v>46</v>
      </c>
      <c r="E7278" s="23" t="s">
        <v>3</v>
      </c>
      <c r="F7278" s="23" t="s">
        <v>12</v>
      </c>
      <c r="G7278" s="23">
        <v>51</v>
      </c>
      <c r="H7278" s="11">
        <v>0.7</v>
      </c>
    </row>
    <row r="7279" spans="1:8" x14ac:dyDescent="0.25">
      <c r="A7279" s="25" t="str">
        <f t="shared" si="116"/>
        <v>Reg2015Vagina - C52AllSexAllEth</v>
      </c>
      <c r="B7279" s="23" t="s">
        <v>2</v>
      </c>
      <c r="C7279" s="23">
        <v>2015</v>
      </c>
      <c r="D7279" s="23" t="s">
        <v>45</v>
      </c>
      <c r="E7279" s="23" t="s">
        <v>3</v>
      </c>
      <c r="F7279" s="23" t="s">
        <v>12</v>
      </c>
      <c r="G7279" s="23">
        <v>10</v>
      </c>
      <c r="H7279" s="11">
        <v>0.1</v>
      </c>
    </row>
    <row r="7280" spans="1:8" x14ac:dyDescent="0.25">
      <c r="A7280" s="25" t="str">
        <f t="shared" si="116"/>
        <v>Reg2015Cervix - C53AllSexAllEth</v>
      </c>
      <c r="B7280" s="23" t="s">
        <v>2</v>
      </c>
      <c r="C7280" s="23">
        <v>2015</v>
      </c>
      <c r="D7280" s="23" t="s">
        <v>22</v>
      </c>
      <c r="E7280" s="23" t="s">
        <v>3</v>
      </c>
      <c r="F7280" s="23" t="s">
        <v>12</v>
      </c>
      <c r="G7280" s="23">
        <v>142</v>
      </c>
      <c r="H7280" s="11">
        <v>2.8</v>
      </c>
    </row>
    <row r="7281" spans="1:8" x14ac:dyDescent="0.25">
      <c r="A7281" s="25" t="str">
        <f t="shared" si="116"/>
        <v>Reg2015Uterus - C54-C55AllSexAllEth</v>
      </c>
      <c r="B7281" s="23" t="s">
        <v>2</v>
      </c>
      <c r="C7281" s="23">
        <v>2015</v>
      </c>
      <c r="D7281" s="23" t="s">
        <v>44</v>
      </c>
      <c r="E7281" s="23" t="s">
        <v>3</v>
      </c>
      <c r="F7281" s="23" t="s">
        <v>12</v>
      </c>
      <c r="G7281" s="23">
        <v>546</v>
      </c>
      <c r="H7281" s="11">
        <v>8.1999999999999993</v>
      </c>
    </row>
    <row r="7282" spans="1:8" x14ac:dyDescent="0.25">
      <c r="A7282" s="25" t="str">
        <f t="shared" si="116"/>
        <v>Reg2015Ovary - C56AllSexAllEth</v>
      </c>
      <c r="B7282" s="23" t="s">
        <v>2</v>
      </c>
      <c r="C7282" s="23">
        <v>2015</v>
      </c>
      <c r="D7282" s="23" t="s">
        <v>35</v>
      </c>
      <c r="E7282" s="23" t="s">
        <v>3</v>
      </c>
      <c r="F7282" s="23" t="s">
        <v>12</v>
      </c>
      <c r="G7282" s="23">
        <v>276</v>
      </c>
      <c r="H7282" s="11">
        <v>4.2</v>
      </c>
    </row>
    <row r="7283" spans="1:8" x14ac:dyDescent="0.25">
      <c r="A7283" s="25" t="str">
        <f t="shared" si="116"/>
        <v>Reg2015Other female genital organs - C57AllSexAllEth</v>
      </c>
      <c r="B7283" s="23" t="s">
        <v>2</v>
      </c>
      <c r="C7283" s="23">
        <v>2015</v>
      </c>
      <c r="D7283" s="23" t="s">
        <v>270</v>
      </c>
      <c r="E7283" s="23" t="s">
        <v>3</v>
      </c>
      <c r="F7283" s="23" t="s">
        <v>12</v>
      </c>
      <c r="G7283" s="23">
        <v>89</v>
      </c>
      <c r="H7283" s="11">
        <v>1.2</v>
      </c>
    </row>
    <row r="7284" spans="1:8" x14ac:dyDescent="0.25">
      <c r="A7284" s="25" t="str">
        <f t="shared" si="116"/>
        <v>Reg2015Placenta - C58AllSexAllEth</v>
      </c>
      <c r="B7284" s="23" t="s">
        <v>2</v>
      </c>
      <c r="C7284" s="23">
        <v>2015</v>
      </c>
      <c r="D7284" s="23" t="s">
        <v>48</v>
      </c>
      <c r="E7284" s="23" t="s">
        <v>3</v>
      </c>
      <c r="F7284" s="23" t="s">
        <v>12</v>
      </c>
      <c r="G7284" s="23">
        <v>1</v>
      </c>
      <c r="H7284" s="11">
        <v>0</v>
      </c>
    </row>
    <row r="7285" spans="1:8" x14ac:dyDescent="0.25">
      <c r="A7285" s="25" t="str">
        <f t="shared" si="116"/>
        <v>Reg2015Penis - C60AllSexAllEth</v>
      </c>
      <c r="B7285" s="23" t="s">
        <v>2</v>
      </c>
      <c r="C7285" s="23">
        <v>2015</v>
      </c>
      <c r="D7285" s="23" t="s">
        <v>37</v>
      </c>
      <c r="E7285" s="23" t="s">
        <v>3</v>
      </c>
      <c r="F7285" s="23" t="s">
        <v>12</v>
      </c>
      <c r="G7285" s="23">
        <v>18</v>
      </c>
      <c r="H7285" s="11">
        <v>0.3</v>
      </c>
    </row>
    <row r="7286" spans="1:8" x14ac:dyDescent="0.25">
      <c r="A7286" s="25" t="str">
        <f t="shared" si="116"/>
        <v>Reg2015Prostate - C61AllSexAllEth</v>
      </c>
      <c r="B7286" s="23" t="s">
        <v>2</v>
      </c>
      <c r="C7286" s="23">
        <v>2015</v>
      </c>
      <c r="D7286" s="23" t="s">
        <v>38</v>
      </c>
      <c r="E7286" s="23" t="s">
        <v>3</v>
      </c>
      <c r="F7286" s="23" t="s">
        <v>12</v>
      </c>
      <c r="G7286" s="23">
        <v>3068</v>
      </c>
      <c r="H7286" s="11">
        <v>41.7</v>
      </c>
    </row>
    <row r="7287" spans="1:8" x14ac:dyDescent="0.25">
      <c r="A7287" s="25" t="str">
        <f t="shared" si="116"/>
        <v>Reg2015Testis - C62AllSexAllEth</v>
      </c>
      <c r="B7287" s="23" t="s">
        <v>2</v>
      </c>
      <c r="C7287" s="23">
        <v>2015</v>
      </c>
      <c r="D7287" s="23" t="s">
        <v>40</v>
      </c>
      <c r="E7287" s="23" t="s">
        <v>3</v>
      </c>
      <c r="F7287" s="23" t="s">
        <v>12</v>
      </c>
      <c r="G7287" s="23">
        <v>173</v>
      </c>
      <c r="H7287" s="11">
        <v>4</v>
      </c>
    </row>
    <row r="7288" spans="1:8" x14ac:dyDescent="0.25">
      <c r="A7288" s="25" t="str">
        <f t="shared" si="116"/>
        <v>Reg2015Other male genital organs - C63AllSexAllEth</v>
      </c>
      <c r="B7288" s="23" t="s">
        <v>2</v>
      </c>
      <c r="C7288" s="23">
        <v>2015</v>
      </c>
      <c r="D7288" s="23" t="s">
        <v>272</v>
      </c>
      <c r="E7288" s="23" t="s">
        <v>3</v>
      </c>
      <c r="F7288" s="23" t="s">
        <v>12</v>
      </c>
      <c r="G7288" s="23">
        <v>7</v>
      </c>
      <c r="H7288" s="11">
        <v>0.1</v>
      </c>
    </row>
    <row r="7289" spans="1:8" x14ac:dyDescent="0.25">
      <c r="A7289" s="25" t="str">
        <f t="shared" si="116"/>
        <v>Reg2015Kidney - C64AllSexAllEth</v>
      </c>
      <c r="B7289" s="23" t="s">
        <v>2</v>
      </c>
      <c r="C7289" s="23">
        <v>2015</v>
      </c>
      <c r="D7289" s="23" t="s">
        <v>274</v>
      </c>
      <c r="E7289" s="23" t="s">
        <v>3</v>
      </c>
      <c r="F7289" s="23" t="s">
        <v>12</v>
      </c>
      <c r="G7289" s="23">
        <v>555</v>
      </c>
      <c r="H7289" s="11">
        <v>8.3000000000000007</v>
      </c>
    </row>
    <row r="7290" spans="1:8" x14ac:dyDescent="0.25">
      <c r="A7290" s="25" t="str">
        <f t="shared" si="116"/>
        <v>Reg2015Renal pelvis - C65AllSexAllEth</v>
      </c>
      <c r="B7290" s="23" t="s">
        <v>2</v>
      </c>
      <c r="C7290" s="23">
        <v>2015</v>
      </c>
      <c r="D7290" s="23" t="s">
        <v>275</v>
      </c>
      <c r="E7290" s="23" t="s">
        <v>3</v>
      </c>
      <c r="F7290" s="23" t="s">
        <v>12</v>
      </c>
      <c r="G7290" s="23">
        <v>36</v>
      </c>
      <c r="H7290" s="11">
        <v>0.5</v>
      </c>
    </row>
    <row r="7291" spans="1:8" x14ac:dyDescent="0.25">
      <c r="A7291" s="25" t="str">
        <f t="shared" si="116"/>
        <v>Reg2015Ureter - C66AllSexAllEth</v>
      </c>
      <c r="B7291" s="23" t="s">
        <v>2</v>
      </c>
      <c r="C7291" s="23">
        <v>2015</v>
      </c>
      <c r="D7291" s="23" t="s">
        <v>43</v>
      </c>
      <c r="E7291" s="23" t="s">
        <v>3</v>
      </c>
      <c r="F7291" s="23" t="s">
        <v>12</v>
      </c>
      <c r="G7291" s="23">
        <v>31</v>
      </c>
      <c r="H7291" s="11">
        <v>0.4</v>
      </c>
    </row>
    <row r="7292" spans="1:8" x14ac:dyDescent="0.25">
      <c r="A7292" s="25" t="str">
        <f t="shared" si="116"/>
        <v>Reg2015Bladder - C67AllSexAllEth</v>
      </c>
      <c r="B7292" s="23" t="s">
        <v>2</v>
      </c>
      <c r="C7292" s="23">
        <v>2015</v>
      </c>
      <c r="D7292" s="23" t="s">
        <v>19</v>
      </c>
      <c r="E7292" s="23" t="s">
        <v>3</v>
      </c>
      <c r="F7292" s="23" t="s">
        <v>12</v>
      </c>
      <c r="G7292" s="23">
        <v>420</v>
      </c>
      <c r="H7292" s="11">
        <v>5.0999999999999996</v>
      </c>
    </row>
    <row r="7293" spans="1:8" x14ac:dyDescent="0.25">
      <c r="A7293" s="25" t="str">
        <f t="shared" si="116"/>
        <v>Reg2015Other urinary organs - C68AllSexAllEth</v>
      </c>
      <c r="B7293" s="23" t="s">
        <v>2</v>
      </c>
      <c r="C7293" s="23">
        <v>2015</v>
      </c>
      <c r="D7293" s="23" t="s">
        <v>276</v>
      </c>
      <c r="E7293" s="23" t="s">
        <v>3</v>
      </c>
      <c r="F7293" s="23" t="s">
        <v>12</v>
      </c>
      <c r="G7293" s="23">
        <v>24</v>
      </c>
      <c r="H7293" s="11">
        <v>0.3</v>
      </c>
    </row>
    <row r="7294" spans="1:8" x14ac:dyDescent="0.25">
      <c r="A7294" s="25" t="str">
        <f t="shared" si="116"/>
        <v>Reg2015Eye - C69AllSexAllEth</v>
      </c>
      <c r="B7294" s="23" t="s">
        <v>2</v>
      </c>
      <c r="C7294" s="23">
        <v>2015</v>
      </c>
      <c r="D7294" s="23" t="s">
        <v>278</v>
      </c>
      <c r="E7294" s="23" t="s">
        <v>3</v>
      </c>
      <c r="F7294" s="23" t="s">
        <v>12</v>
      </c>
      <c r="G7294" s="23">
        <v>51</v>
      </c>
      <c r="H7294" s="11">
        <v>0.8</v>
      </c>
    </row>
    <row r="7295" spans="1:8" x14ac:dyDescent="0.25">
      <c r="A7295" s="25" t="str">
        <f t="shared" si="116"/>
        <v>Reg2015Meninges - C70AllSexAllEth</v>
      </c>
      <c r="B7295" s="23" t="s">
        <v>2</v>
      </c>
      <c r="C7295" s="23">
        <v>2015</v>
      </c>
      <c r="D7295" s="23" t="s">
        <v>29</v>
      </c>
      <c r="E7295" s="23" t="s">
        <v>3</v>
      </c>
      <c r="F7295" s="23" t="s">
        <v>12</v>
      </c>
      <c r="G7295" s="23">
        <v>4</v>
      </c>
      <c r="H7295" s="11">
        <v>0.1</v>
      </c>
    </row>
    <row r="7296" spans="1:8" x14ac:dyDescent="0.25">
      <c r="A7296" s="25" t="str">
        <f t="shared" si="116"/>
        <v>Reg2015Brain - C71AllSexAllEth</v>
      </c>
      <c r="B7296" s="23" t="s">
        <v>2</v>
      </c>
      <c r="C7296" s="23">
        <v>2015</v>
      </c>
      <c r="D7296" s="23" t="s">
        <v>20</v>
      </c>
      <c r="E7296" s="23" t="s">
        <v>3</v>
      </c>
      <c r="F7296" s="23" t="s">
        <v>12</v>
      </c>
      <c r="G7296" s="23">
        <v>315</v>
      </c>
      <c r="H7296" s="11">
        <v>5.2</v>
      </c>
    </row>
    <row r="7297" spans="1:8" x14ac:dyDescent="0.25">
      <c r="A7297" s="25" t="str">
        <f t="shared" si="116"/>
        <v>Reg2015Other central nervous system - C72AllSexAllEth</v>
      </c>
      <c r="B7297" s="23" t="s">
        <v>2</v>
      </c>
      <c r="C7297" s="23">
        <v>2015</v>
      </c>
      <c r="D7297" s="23" t="s">
        <v>279</v>
      </c>
      <c r="E7297" s="23" t="s">
        <v>3</v>
      </c>
      <c r="F7297" s="23" t="s">
        <v>12</v>
      </c>
      <c r="G7297" s="23">
        <v>12</v>
      </c>
      <c r="H7297" s="11">
        <v>0.3</v>
      </c>
    </row>
    <row r="7298" spans="1:8" x14ac:dyDescent="0.25">
      <c r="A7298" s="25" t="str">
        <f t="shared" si="116"/>
        <v>Reg2015Thyroid - C73AllSexAllEth</v>
      </c>
      <c r="B7298" s="23" t="s">
        <v>2</v>
      </c>
      <c r="C7298" s="23">
        <v>2015</v>
      </c>
      <c r="D7298" s="23" t="s">
        <v>281</v>
      </c>
      <c r="E7298" s="23" t="s">
        <v>3</v>
      </c>
      <c r="F7298" s="23" t="s">
        <v>12</v>
      </c>
      <c r="G7298" s="23">
        <v>313</v>
      </c>
      <c r="H7298" s="11">
        <v>5.7</v>
      </c>
    </row>
    <row r="7299" spans="1:8" x14ac:dyDescent="0.25">
      <c r="A7299" s="25" t="str">
        <f t="shared" si="116"/>
        <v>Reg2015Adrenal gland - C74AllSexAllEth</v>
      </c>
      <c r="B7299" s="23" t="s">
        <v>2</v>
      </c>
      <c r="C7299" s="23">
        <v>2015</v>
      </c>
      <c r="D7299" s="23" t="s">
        <v>282</v>
      </c>
      <c r="E7299" s="23" t="s">
        <v>3</v>
      </c>
      <c r="F7299" s="23" t="s">
        <v>12</v>
      </c>
      <c r="G7299" s="23">
        <v>17</v>
      </c>
      <c r="H7299" s="11">
        <v>0.3</v>
      </c>
    </row>
    <row r="7300" spans="1:8" x14ac:dyDescent="0.25">
      <c r="A7300" s="25" t="str">
        <f t="shared" si="116"/>
        <v>Reg2015Other endocrine glands - C75AllSexAllEth</v>
      </c>
      <c r="B7300" s="23" t="s">
        <v>2</v>
      </c>
      <c r="C7300" s="23">
        <v>2015</v>
      </c>
      <c r="D7300" s="23" t="s">
        <v>283</v>
      </c>
      <c r="E7300" s="23" t="s">
        <v>3</v>
      </c>
      <c r="F7300" s="23" t="s">
        <v>12</v>
      </c>
      <c r="G7300" s="23">
        <v>5</v>
      </c>
      <c r="H7300" s="11">
        <v>0.1</v>
      </c>
    </row>
    <row r="7301" spans="1:8" x14ac:dyDescent="0.25">
      <c r="A7301" s="25" t="str">
        <f t="shared" si="116"/>
        <v>Reg2015Other and ill-defined sites - C76AllSexAllEth</v>
      </c>
      <c r="B7301" s="23" t="s">
        <v>2</v>
      </c>
      <c r="C7301" s="23">
        <v>2015</v>
      </c>
      <c r="D7301" s="23" t="s">
        <v>285</v>
      </c>
      <c r="E7301" s="23" t="s">
        <v>3</v>
      </c>
      <c r="F7301" s="23" t="s">
        <v>12</v>
      </c>
      <c r="G7301" s="23">
        <v>6</v>
      </c>
      <c r="H7301" s="11">
        <v>0.1</v>
      </c>
    </row>
    <row r="7302" spans="1:8" x14ac:dyDescent="0.25">
      <c r="A7302" s="25" t="str">
        <f t="shared" si="116"/>
        <v>Reg2015Unknown primary - C77-C79AllSexAllEth</v>
      </c>
      <c r="B7302" s="23" t="s">
        <v>2</v>
      </c>
      <c r="C7302" s="23">
        <v>2015</v>
      </c>
      <c r="D7302" s="23" t="s">
        <v>286</v>
      </c>
      <c r="E7302" s="23" t="s">
        <v>3</v>
      </c>
      <c r="F7302" s="23" t="s">
        <v>12</v>
      </c>
      <c r="G7302" s="23">
        <v>383</v>
      </c>
      <c r="H7302" s="11">
        <v>4.9000000000000004</v>
      </c>
    </row>
    <row r="7303" spans="1:8" x14ac:dyDescent="0.25">
      <c r="A7303" s="25" t="str">
        <f t="shared" si="116"/>
        <v>Reg2015Unspecified site - C80AllSexAllEth</v>
      </c>
      <c r="B7303" s="23" t="s">
        <v>2</v>
      </c>
      <c r="C7303" s="23">
        <v>2015</v>
      </c>
      <c r="D7303" s="23" t="s">
        <v>287</v>
      </c>
      <c r="E7303" s="23" t="s">
        <v>3</v>
      </c>
      <c r="F7303" s="23" t="s">
        <v>12</v>
      </c>
      <c r="G7303" s="23">
        <v>63</v>
      </c>
      <c r="H7303" s="11">
        <v>0.6</v>
      </c>
    </row>
    <row r="7304" spans="1:8" x14ac:dyDescent="0.25">
      <c r="A7304" s="25" t="str">
        <f t="shared" si="116"/>
        <v>Reg2015Hodgkin lymphoma - C81AllSexAllEth</v>
      </c>
      <c r="B7304" s="23" t="s">
        <v>2</v>
      </c>
      <c r="C7304" s="23">
        <v>2015</v>
      </c>
      <c r="D7304" s="23" t="s">
        <v>289</v>
      </c>
      <c r="E7304" s="23" t="s">
        <v>3</v>
      </c>
      <c r="F7304" s="23" t="s">
        <v>12</v>
      </c>
      <c r="G7304" s="23">
        <v>102</v>
      </c>
      <c r="H7304" s="11">
        <v>2.2000000000000002</v>
      </c>
    </row>
    <row r="7305" spans="1:8" x14ac:dyDescent="0.25">
      <c r="A7305" s="25" t="str">
        <f t="shared" si="116"/>
        <v>Reg2015Non-Hodgkin lymphoma - C82-C86, C96AllSexAllEth</v>
      </c>
      <c r="B7305" s="23" t="s">
        <v>2</v>
      </c>
      <c r="C7305" s="23">
        <v>2015</v>
      </c>
      <c r="D7305" s="23" t="s">
        <v>365</v>
      </c>
      <c r="E7305" s="23" t="s">
        <v>3</v>
      </c>
      <c r="F7305" s="23" t="s">
        <v>12</v>
      </c>
      <c r="G7305" s="23">
        <v>845</v>
      </c>
      <c r="H7305" s="11">
        <v>12</v>
      </c>
    </row>
    <row r="7306" spans="1:8" x14ac:dyDescent="0.25">
      <c r="A7306" s="25" t="str">
        <f t="shared" si="116"/>
        <v>Reg2015Immunoproliferative cancers - C88AllSexAllEth</v>
      </c>
      <c r="B7306" s="23" t="s">
        <v>2</v>
      </c>
      <c r="C7306" s="23">
        <v>2015</v>
      </c>
      <c r="D7306" s="23" t="s">
        <v>291</v>
      </c>
      <c r="E7306" s="23" t="s">
        <v>3</v>
      </c>
      <c r="F7306" s="23" t="s">
        <v>12</v>
      </c>
      <c r="G7306" s="23">
        <v>46</v>
      </c>
      <c r="H7306" s="11">
        <v>0.7</v>
      </c>
    </row>
    <row r="7307" spans="1:8" x14ac:dyDescent="0.25">
      <c r="A7307" s="25" t="str">
        <f t="shared" si="116"/>
        <v>Reg2015Myeloma - C90AllSexAllEth</v>
      </c>
      <c r="B7307" s="23" t="s">
        <v>2</v>
      </c>
      <c r="C7307" s="23">
        <v>2015</v>
      </c>
      <c r="D7307" s="23" t="s">
        <v>292</v>
      </c>
      <c r="E7307" s="23" t="s">
        <v>3</v>
      </c>
      <c r="F7307" s="23" t="s">
        <v>12</v>
      </c>
      <c r="G7307" s="23">
        <v>384</v>
      </c>
      <c r="H7307" s="11">
        <v>5.0999999999999996</v>
      </c>
    </row>
    <row r="7308" spans="1:8" x14ac:dyDescent="0.25">
      <c r="A7308" s="25" t="str">
        <f t="shared" si="116"/>
        <v>Reg2015Leukaemia - C91-C95AllSexAllEth</v>
      </c>
      <c r="B7308" s="23" t="s">
        <v>2</v>
      </c>
      <c r="C7308" s="23">
        <v>2015</v>
      </c>
      <c r="D7308" s="23" t="s">
        <v>26</v>
      </c>
      <c r="E7308" s="23" t="s">
        <v>3</v>
      </c>
      <c r="F7308" s="23" t="s">
        <v>12</v>
      </c>
      <c r="G7308" s="23">
        <v>702</v>
      </c>
      <c r="H7308" s="11">
        <v>10.8</v>
      </c>
    </row>
    <row r="7309" spans="1:8" x14ac:dyDescent="0.25">
      <c r="A7309" s="25" t="str">
        <f t="shared" si="116"/>
        <v>Reg2015Polycythemia vera - D45AllSexAllEth</v>
      </c>
      <c r="B7309" s="23" t="s">
        <v>2</v>
      </c>
      <c r="C7309" s="23">
        <v>2015</v>
      </c>
      <c r="D7309" s="23" t="s">
        <v>294</v>
      </c>
      <c r="E7309" s="23" t="s">
        <v>3</v>
      </c>
      <c r="F7309" s="23" t="s">
        <v>12</v>
      </c>
      <c r="G7309" s="23">
        <v>31</v>
      </c>
      <c r="H7309" s="11">
        <v>0.4</v>
      </c>
    </row>
    <row r="7310" spans="1:8" x14ac:dyDescent="0.25">
      <c r="A7310" s="25" t="str">
        <f t="shared" si="116"/>
        <v>Reg2015Myelodyplastic syndromes - D46AllSexAllEth</v>
      </c>
      <c r="B7310" s="23" t="s">
        <v>2</v>
      </c>
      <c r="C7310" s="23">
        <v>2015</v>
      </c>
      <c r="D7310" s="23" t="s">
        <v>295</v>
      </c>
      <c r="E7310" s="23" t="s">
        <v>3</v>
      </c>
      <c r="F7310" s="23" t="s">
        <v>12</v>
      </c>
      <c r="G7310" s="23">
        <v>180</v>
      </c>
      <c r="H7310" s="11">
        <v>2.2000000000000002</v>
      </c>
    </row>
    <row r="7311" spans="1:8" x14ac:dyDescent="0.25">
      <c r="A7311" s="25" t="str">
        <f t="shared" si="116"/>
        <v>Reg2015Uncertain behaviour of lymphoid, haematopoietic and related tissue - D47AllSexAllEth</v>
      </c>
      <c r="B7311" s="23" t="s">
        <v>2</v>
      </c>
      <c r="C7311" s="23">
        <v>2015</v>
      </c>
      <c r="D7311" s="23" t="s">
        <v>296</v>
      </c>
      <c r="E7311" s="23" t="s">
        <v>3</v>
      </c>
      <c r="F7311" s="23" t="s">
        <v>12</v>
      </c>
      <c r="G7311" s="23">
        <v>87</v>
      </c>
      <c r="H7311" s="11">
        <v>1.3</v>
      </c>
    </row>
    <row r="7312" spans="1:8" x14ac:dyDescent="0.25">
      <c r="A7312" s="25" t="str">
        <f t="shared" si="116"/>
        <v>Reg2015Lip - C00FemaleAllEth</v>
      </c>
      <c r="B7312" s="23" t="s">
        <v>2</v>
      </c>
      <c r="C7312" s="23">
        <v>2015</v>
      </c>
      <c r="D7312" s="23" t="s">
        <v>27</v>
      </c>
      <c r="E7312" s="23" t="s">
        <v>4</v>
      </c>
      <c r="F7312" s="23" t="s">
        <v>12</v>
      </c>
      <c r="G7312" s="23">
        <v>14</v>
      </c>
      <c r="H7312" s="11">
        <v>0.4</v>
      </c>
    </row>
    <row r="7313" spans="1:8" x14ac:dyDescent="0.25">
      <c r="A7313" s="25" t="str">
        <f t="shared" si="116"/>
        <v>Reg2015Tongue - C01-C02FemaleAllEth</v>
      </c>
      <c r="B7313" s="23" t="s">
        <v>2</v>
      </c>
      <c r="C7313" s="23">
        <v>2015</v>
      </c>
      <c r="D7313" s="23" t="s">
        <v>42</v>
      </c>
      <c r="E7313" s="23" t="s">
        <v>4</v>
      </c>
      <c r="F7313" s="23" t="s">
        <v>12</v>
      </c>
      <c r="G7313" s="23">
        <v>45</v>
      </c>
      <c r="H7313" s="11">
        <v>1.3</v>
      </c>
    </row>
    <row r="7314" spans="1:8" x14ac:dyDescent="0.25">
      <c r="A7314" s="25" t="str">
        <f t="shared" si="116"/>
        <v>Reg2015Mouth - C03-C06FemaleAllEth</v>
      </c>
      <c r="B7314" s="23" t="s">
        <v>2</v>
      </c>
      <c r="C7314" s="23">
        <v>2015</v>
      </c>
      <c r="D7314" s="23" t="s">
        <v>31</v>
      </c>
      <c r="E7314" s="23" t="s">
        <v>4</v>
      </c>
      <c r="F7314" s="23" t="s">
        <v>12</v>
      </c>
      <c r="G7314" s="23">
        <v>39</v>
      </c>
      <c r="H7314" s="11">
        <v>0.9</v>
      </c>
    </row>
    <row r="7315" spans="1:8" x14ac:dyDescent="0.25">
      <c r="A7315" s="25" t="str">
        <f t="shared" si="116"/>
        <v>Reg2015Salivary glands - C07-C08FemaleAllEth</v>
      </c>
      <c r="B7315" s="23" t="s">
        <v>2</v>
      </c>
      <c r="C7315" s="23">
        <v>2015</v>
      </c>
      <c r="D7315" s="23" t="s">
        <v>247</v>
      </c>
      <c r="E7315" s="23" t="s">
        <v>4</v>
      </c>
      <c r="F7315" s="23" t="s">
        <v>12</v>
      </c>
      <c r="G7315" s="23">
        <v>17</v>
      </c>
      <c r="H7315" s="11">
        <v>0.5</v>
      </c>
    </row>
    <row r="7316" spans="1:8" x14ac:dyDescent="0.25">
      <c r="A7316" s="25" t="str">
        <f t="shared" si="116"/>
        <v>Reg2015Tonsils - C09FemaleAllEth</v>
      </c>
      <c r="B7316" s="23" t="s">
        <v>2</v>
      </c>
      <c r="C7316" s="23">
        <v>2015</v>
      </c>
      <c r="D7316" s="23" t="s">
        <v>248</v>
      </c>
      <c r="E7316" s="23" t="s">
        <v>4</v>
      </c>
      <c r="F7316" s="23" t="s">
        <v>12</v>
      </c>
      <c r="G7316" s="23">
        <v>12</v>
      </c>
      <c r="H7316" s="11">
        <v>0.4</v>
      </c>
    </row>
    <row r="7317" spans="1:8" x14ac:dyDescent="0.25">
      <c r="A7317" s="25" t="str">
        <f t="shared" si="116"/>
        <v>Reg2015Oropharynx - C10FemaleAllEth</v>
      </c>
      <c r="B7317" s="23" t="s">
        <v>2</v>
      </c>
      <c r="C7317" s="23">
        <v>2015</v>
      </c>
      <c r="D7317" s="23" t="s">
        <v>34</v>
      </c>
      <c r="E7317" s="23" t="s">
        <v>4</v>
      </c>
      <c r="F7317" s="23" t="s">
        <v>12</v>
      </c>
      <c r="G7317" s="23">
        <v>4</v>
      </c>
      <c r="H7317" s="11">
        <v>0.1</v>
      </c>
    </row>
    <row r="7318" spans="1:8" x14ac:dyDescent="0.25">
      <c r="A7318" s="25" t="str">
        <f t="shared" si="116"/>
        <v>Reg2015Nasopharynx - C11FemaleAllEth</v>
      </c>
      <c r="B7318" s="23" t="s">
        <v>2</v>
      </c>
      <c r="C7318" s="23">
        <v>2015</v>
      </c>
      <c r="D7318" s="23" t="s">
        <v>32</v>
      </c>
      <c r="E7318" s="23" t="s">
        <v>4</v>
      </c>
      <c r="F7318" s="23" t="s">
        <v>12</v>
      </c>
      <c r="G7318" s="23">
        <v>12</v>
      </c>
      <c r="H7318" s="11">
        <v>0.5</v>
      </c>
    </row>
    <row r="7319" spans="1:8" x14ac:dyDescent="0.25">
      <c r="A7319" s="25" t="str">
        <f t="shared" si="116"/>
        <v>Reg2015Pyriform sinus - C12FemaleAllEth</v>
      </c>
      <c r="B7319" s="23" t="s">
        <v>2</v>
      </c>
      <c r="C7319" s="23">
        <v>2015</v>
      </c>
      <c r="D7319" s="23" t="s">
        <v>249</v>
      </c>
      <c r="E7319" s="23" t="s">
        <v>4</v>
      </c>
      <c r="F7319" s="23" t="s">
        <v>12</v>
      </c>
      <c r="G7319" s="23">
        <v>1</v>
      </c>
      <c r="H7319" s="11">
        <v>0</v>
      </c>
    </row>
    <row r="7320" spans="1:8" x14ac:dyDescent="0.25">
      <c r="A7320" s="25" t="str">
        <f t="shared" si="116"/>
        <v>Reg2015Hypopharynx - C13FemaleAllEth</v>
      </c>
      <c r="B7320" s="23" t="s">
        <v>2</v>
      </c>
      <c r="C7320" s="23">
        <v>2015</v>
      </c>
      <c r="D7320" s="23" t="s">
        <v>24</v>
      </c>
      <c r="E7320" s="23" t="s">
        <v>4</v>
      </c>
      <c r="F7320" s="23" t="s">
        <v>12</v>
      </c>
      <c r="G7320" s="23">
        <v>1</v>
      </c>
      <c r="H7320" s="11">
        <v>0</v>
      </c>
    </row>
    <row r="7321" spans="1:8" x14ac:dyDescent="0.25">
      <c r="A7321" s="25" t="str">
        <f t="shared" si="116"/>
        <v>Reg2015Other lip, oral cavity and pharynx - C14FemaleAllEth</v>
      </c>
      <c r="B7321" s="23" t="s">
        <v>2</v>
      </c>
      <c r="C7321" s="23">
        <v>2015</v>
      </c>
      <c r="D7321" s="23" t="s">
        <v>250</v>
      </c>
      <c r="E7321" s="23" t="s">
        <v>4</v>
      </c>
      <c r="F7321" s="23" t="s">
        <v>12</v>
      </c>
      <c r="G7321" s="23">
        <v>1</v>
      </c>
      <c r="H7321" s="11">
        <v>0</v>
      </c>
    </row>
    <row r="7322" spans="1:8" x14ac:dyDescent="0.25">
      <c r="A7322" s="25" t="str">
        <f t="shared" si="116"/>
        <v>Reg2015Oesophagus - C15FemaleAllEth</v>
      </c>
      <c r="B7322" s="23" t="s">
        <v>2</v>
      </c>
      <c r="C7322" s="23">
        <v>2015</v>
      </c>
      <c r="D7322" s="23" t="s">
        <v>33</v>
      </c>
      <c r="E7322" s="23" t="s">
        <v>4</v>
      </c>
      <c r="F7322" s="23" t="s">
        <v>12</v>
      </c>
      <c r="G7322" s="23">
        <v>95</v>
      </c>
      <c r="H7322" s="11">
        <v>2.1</v>
      </c>
    </row>
    <row r="7323" spans="1:8" x14ac:dyDescent="0.25">
      <c r="A7323" s="25" t="str">
        <f t="shared" si="116"/>
        <v>Reg2015Stomach - C16FemaleAllEth</v>
      </c>
      <c r="B7323" s="23" t="s">
        <v>2</v>
      </c>
      <c r="C7323" s="23">
        <v>2015</v>
      </c>
      <c r="D7323" s="23" t="s">
        <v>39</v>
      </c>
      <c r="E7323" s="23" t="s">
        <v>4</v>
      </c>
      <c r="F7323" s="23" t="s">
        <v>12</v>
      </c>
      <c r="G7323" s="23">
        <v>148</v>
      </c>
      <c r="H7323" s="11">
        <v>4</v>
      </c>
    </row>
    <row r="7324" spans="1:8" x14ac:dyDescent="0.25">
      <c r="A7324" s="25" t="str">
        <f t="shared" si="116"/>
        <v>Reg2015Small intestine - C17FemaleAllEth</v>
      </c>
      <c r="B7324" s="23" t="s">
        <v>2</v>
      </c>
      <c r="C7324" s="23">
        <v>2015</v>
      </c>
      <c r="D7324" s="23" t="s">
        <v>252</v>
      </c>
      <c r="E7324" s="23" t="s">
        <v>4</v>
      </c>
      <c r="F7324" s="23" t="s">
        <v>12</v>
      </c>
      <c r="G7324" s="23">
        <v>50</v>
      </c>
      <c r="H7324" s="11">
        <v>1.3</v>
      </c>
    </row>
    <row r="7325" spans="1:8" x14ac:dyDescent="0.25">
      <c r="A7325" s="25" t="str">
        <f t="shared" si="116"/>
        <v>Reg2015Colon, rectum and rectosigmoid junction - C18-C20FemaleAllEth</v>
      </c>
      <c r="B7325" s="23" t="s">
        <v>2</v>
      </c>
      <c r="C7325" s="23">
        <v>2015</v>
      </c>
      <c r="D7325" s="23" t="s">
        <v>1567</v>
      </c>
      <c r="E7325" s="23" t="s">
        <v>4</v>
      </c>
      <c r="F7325" s="23" t="s">
        <v>12</v>
      </c>
      <c r="G7325" s="23">
        <v>1474</v>
      </c>
      <c r="H7325" s="11">
        <v>36.5</v>
      </c>
    </row>
    <row r="7326" spans="1:8" x14ac:dyDescent="0.25">
      <c r="A7326" s="25" t="str">
        <f t="shared" si="116"/>
        <v>Reg2015Anus - C21FemaleAllEth</v>
      </c>
      <c r="B7326" s="23" t="s">
        <v>2</v>
      </c>
      <c r="C7326" s="23">
        <v>2015</v>
      </c>
      <c r="D7326" s="23" t="s">
        <v>18</v>
      </c>
      <c r="E7326" s="23" t="s">
        <v>4</v>
      </c>
      <c r="F7326" s="23" t="s">
        <v>12</v>
      </c>
      <c r="G7326" s="23">
        <v>38</v>
      </c>
      <c r="H7326" s="11">
        <v>0.9</v>
      </c>
    </row>
    <row r="7327" spans="1:8" x14ac:dyDescent="0.25">
      <c r="A7327" s="25" t="str">
        <f t="shared" si="116"/>
        <v>Reg2015Liver - C22FemaleAllEth</v>
      </c>
      <c r="B7327" s="23" t="s">
        <v>2</v>
      </c>
      <c r="C7327" s="23">
        <v>2015</v>
      </c>
      <c r="D7327" s="23" t="s">
        <v>254</v>
      </c>
      <c r="E7327" s="23" t="s">
        <v>4</v>
      </c>
      <c r="F7327" s="23" t="s">
        <v>12</v>
      </c>
      <c r="G7327" s="23">
        <v>110</v>
      </c>
      <c r="H7327" s="11">
        <v>2.6</v>
      </c>
    </row>
    <row r="7328" spans="1:8" x14ac:dyDescent="0.25">
      <c r="A7328" s="25" t="str">
        <f t="shared" si="116"/>
        <v>Reg2015Gallbladder - C23FemaleAllEth</v>
      </c>
      <c r="B7328" s="23" t="s">
        <v>2</v>
      </c>
      <c r="C7328" s="23">
        <v>2015</v>
      </c>
      <c r="D7328" s="23" t="s">
        <v>23</v>
      </c>
      <c r="E7328" s="23" t="s">
        <v>4</v>
      </c>
      <c r="F7328" s="23" t="s">
        <v>12</v>
      </c>
      <c r="G7328" s="23">
        <v>46</v>
      </c>
      <c r="H7328" s="11">
        <v>1.2</v>
      </c>
    </row>
    <row r="7329" spans="1:8" x14ac:dyDescent="0.25">
      <c r="A7329" s="25" t="str">
        <f t="shared" si="116"/>
        <v>Reg2015Other biliary tract - C24FemaleAllEth</v>
      </c>
      <c r="B7329" s="23" t="s">
        <v>2</v>
      </c>
      <c r="C7329" s="23">
        <v>2015</v>
      </c>
      <c r="D7329" s="23" t="s">
        <v>255</v>
      </c>
      <c r="E7329" s="23" t="s">
        <v>4</v>
      </c>
      <c r="F7329" s="23" t="s">
        <v>12</v>
      </c>
      <c r="G7329" s="23">
        <v>35</v>
      </c>
      <c r="H7329" s="11">
        <v>0.7</v>
      </c>
    </row>
    <row r="7330" spans="1:8" x14ac:dyDescent="0.25">
      <c r="A7330" s="25" t="str">
        <f t="shared" si="116"/>
        <v>Reg2015Pancreas - C25FemaleAllEth</v>
      </c>
      <c r="B7330" s="23" t="s">
        <v>2</v>
      </c>
      <c r="C7330" s="23">
        <v>2015</v>
      </c>
      <c r="D7330" s="23" t="s">
        <v>36</v>
      </c>
      <c r="E7330" s="23" t="s">
        <v>4</v>
      </c>
      <c r="F7330" s="23" t="s">
        <v>12</v>
      </c>
      <c r="G7330" s="23">
        <v>287</v>
      </c>
      <c r="H7330" s="11">
        <v>6.9</v>
      </c>
    </row>
    <row r="7331" spans="1:8" x14ac:dyDescent="0.25">
      <c r="A7331" s="25" t="str">
        <f t="shared" si="116"/>
        <v>Reg2015Other digestive organs - C26FemaleAllEth</v>
      </c>
      <c r="B7331" s="23" t="s">
        <v>2</v>
      </c>
      <c r="C7331" s="23">
        <v>2015</v>
      </c>
      <c r="D7331" s="23" t="s">
        <v>256</v>
      </c>
      <c r="E7331" s="23" t="s">
        <v>4</v>
      </c>
      <c r="F7331" s="23" t="s">
        <v>12</v>
      </c>
      <c r="G7331" s="23">
        <v>77</v>
      </c>
      <c r="H7331" s="11">
        <v>1.6</v>
      </c>
    </row>
    <row r="7332" spans="1:8" x14ac:dyDescent="0.25">
      <c r="A7332" s="25" t="str">
        <f t="shared" si="116"/>
        <v>Reg2015Nasal cavity and middle ear - C30FemaleAllEth</v>
      </c>
      <c r="B7332" s="23" t="s">
        <v>2</v>
      </c>
      <c r="C7332" s="23">
        <v>2015</v>
      </c>
      <c r="D7332" s="23" t="s">
        <v>258</v>
      </c>
      <c r="E7332" s="23" t="s">
        <v>4</v>
      </c>
      <c r="F7332" s="23" t="s">
        <v>12</v>
      </c>
      <c r="G7332" s="23">
        <v>10</v>
      </c>
      <c r="H7332" s="11">
        <v>0.3</v>
      </c>
    </row>
    <row r="7333" spans="1:8" x14ac:dyDescent="0.25">
      <c r="A7333" s="25" t="str">
        <f t="shared" si="116"/>
        <v>Reg2015Accessory sinuses - C31FemaleAllEth</v>
      </c>
      <c r="B7333" s="23" t="s">
        <v>2</v>
      </c>
      <c r="C7333" s="23">
        <v>2015</v>
      </c>
      <c r="D7333" s="23" t="s">
        <v>259</v>
      </c>
      <c r="E7333" s="23" t="s">
        <v>4</v>
      </c>
      <c r="F7333" s="23" t="s">
        <v>12</v>
      </c>
      <c r="G7333" s="23">
        <v>4</v>
      </c>
      <c r="H7333" s="11">
        <v>0.1</v>
      </c>
    </row>
    <row r="7334" spans="1:8" x14ac:dyDescent="0.25">
      <c r="A7334" s="25" t="str">
        <f t="shared" si="116"/>
        <v>Reg2015Larynx - C32FemaleAllEth</v>
      </c>
      <c r="B7334" s="23" t="s">
        <v>2</v>
      </c>
      <c r="C7334" s="23">
        <v>2015</v>
      </c>
      <c r="D7334" s="23" t="s">
        <v>25</v>
      </c>
      <c r="E7334" s="23" t="s">
        <v>4</v>
      </c>
      <c r="F7334" s="23" t="s">
        <v>12</v>
      </c>
      <c r="G7334" s="23">
        <v>10</v>
      </c>
      <c r="H7334" s="11">
        <v>0.3</v>
      </c>
    </row>
    <row r="7335" spans="1:8" x14ac:dyDescent="0.25">
      <c r="A7335" s="25" t="str">
        <f t="shared" ref="A7335:A7398" si="117">B7335&amp;C7335&amp;D7335&amp;E7335&amp;F7335</f>
        <v>Reg2015Lung - C33-C34FemaleAllEth</v>
      </c>
      <c r="B7335" s="23" t="s">
        <v>2</v>
      </c>
      <c r="C7335" s="23">
        <v>2015</v>
      </c>
      <c r="D7335" s="23" t="s">
        <v>47</v>
      </c>
      <c r="E7335" s="23" t="s">
        <v>4</v>
      </c>
      <c r="F7335" s="23" t="s">
        <v>12</v>
      </c>
      <c r="G7335" s="23">
        <v>1078</v>
      </c>
      <c r="H7335" s="11">
        <v>27.8</v>
      </c>
    </row>
    <row r="7336" spans="1:8" x14ac:dyDescent="0.25">
      <c r="A7336" s="25" t="str">
        <f t="shared" si="117"/>
        <v>Reg2015Thymus - C37FemaleAllEth</v>
      </c>
      <c r="B7336" s="23" t="s">
        <v>2</v>
      </c>
      <c r="C7336" s="23">
        <v>2015</v>
      </c>
      <c r="D7336" s="23" t="s">
        <v>41</v>
      </c>
      <c r="E7336" s="23" t="s">
        <v>4</v>
      </c>
      <c r="F7336" s="23" t="s">
        <v>12</v>
      </c>
      <c r="G7336" s="23">
        <v>11</v>
      </c>
      <c r="H7336" s="11">
        <v>0.3</v>
      </c>
    </row>
    <row r="7337" spans="1:8" x14ac:dyDescent="0.25">
      <c r="A7337" s="25" t="str">
        <f t="shared" si="117"/>
        <v>Reg2015Heart, mediastinum and pleura - C38FemaleAllEth</v>
      </c>
      <c r="B7337" s="23" t="s">
        <v>2</v>
      </c>
      <c r="C7337" s="23">
        <v>2015</v>
      </c>
      <c r="D7337" s="23" t="s">
        <v>260</v>
      </c>
      <c r="E7337" s="23" t="s">
        <v>4</v>
      </c>
      <c r="F7337" s="23" t="s">
        <v>12</v>
      </c>
      <c r="G7337" s="23">
        <v>4</v>
      </c>
      <c r="H7337" s="11">
        <v>0.1</v>
      </c>
    </row>
    <row r="7338" spans="1:8" x14ac:dyDescent="0.25">
      <c r="A7338" s="25" t="str">
        <f t="shared" si="117"/>
        <v>Reg2015Bone and articular cartilage - C40-C41FemaleAllEth</v>
      </c>
      <c r="B7338" s="23" t="s">
        <v>2</v>
      </c>
      <c r="C7338" s="23">
        <v>2015</v>
      </c>
      <c r="D7338" s="23" t="s">
        <v>262</v>
      </c>
      <c r="E7338" s="23" t="s">
        <v>4</v>
      </c>
      <c r="F7338" s="23" t="s">
        <v>12</v>
      </c>
      <c r="G7338" s="23">
        <v>11</v>
      </c>
      <c r="H7338" s="11">
        <v>0.5</v>
      </c>
    </row>
    <row r="7339" spans="1:8" x14ac:dyDescent="0.25">
      <c r="A7339" s="25" t="str">
        <f t="shared" si="117"/>
        <v>Reg2015Melanoma - C43FemaleAllEth</v>
      </c>
      <c r="B7339" s="23" t="s">
        <v>2</v>
      </c>
      <c r="C7339" s="23">
        <v>2015</v>
      </c>
      <c r="D7339" s="23" t="s">
        <v>28</v>
      </c>
      <c r="E7339" s="23" t="s">
        <v>4</v>
      </c>
      <c r="F7339" s="23" t="s">
        <v>12</v>
      </c>
      <c r="G7339" s="23">
        <v>1066</v>
      </c>
      <c r="H7339" s="11">
        <v>31</v>
      </c>
    </row>
    <row r="7340" spans="1:8" x14ac:dyDescent="0.25">
      <c r="A7340" s="25" t="str">
        <f t="shared" si="117"/>
        <v>Reg2015Non-melanoma - C44FemaleAllEth</v>
      </c>
      <c r="B7340" s="23" t="s">
        <v>2</v>
      </c>
      <c r="C7340" s="23">
        <v>2015</v>
      </c>
      <c r="D7340" s="23" t="s">
        <v>263</v>
      </c>
      <c r="E7340" s="23" t="s">
        <v>4</v>
      </c>
      <c r="F7340" s="23" t="s">
        <v>12</v>
      </c>
      <c r="G7340" s="23">
        <v>46</v>
      </c>
      <c r="H7340" s="11">
        <v>1.1000000000000001</v>
      </c>
    </row>
    <row r="7341" spans="1:8" x14ac:dyDescent="0.25">
      <c r="A7341" s="25" t="str">
        <f t="shared" si="117"/>
        <v>Reg2015Mesothelioma - C45FemaleAllEth</v>
      </c>
      <c r="B7341" s="23" t="s">
        <v>2</v>
      </c>
      <c r="C7341" s="23">
        <v>2015</v>
      </c>
      <c r="D7341" s="23" t="s">
        <v>30</v>
      </c>
      <c r="E7341" s="23" t="s">
        <v>4</v>
      </c>
      <c r="F7341" s="23" t="s">
        <v>12</v>
      </c>
      <c r="G7341" s="23">
        <v>10</v>
      </c>
      <c r="H7341" s="11">
        <v>0.3</v>
      </c>
    </row>
    <row r="7342" spans="1:8" x14ac:dyDescent="0.25">
      <c r="A7342" s="25" t="str">
        <f t="shared" si="117"/>
        <v>Reg2015Kaposi sarcoma - C46FemaleAllEth</v>
      </c>
      <c r="B7342" s="23" t="s">
        <v>2</v>
      </c>
      <c r="C7342" s="23">
        <v>2015</v>
      </c>
      <c r="D7342" s="23" t="s">
        <v>265</v>
      </c>
      <c r="E7342" s="23" t="s">
        <v>4</v>
      </c>
      <c r="F7342" s="23" t="s">
        <v>12</v>
      </c>
      <c r="G7342" s="23">
        <v>1</v>
      </c>
      <c r="H7342" s="11">
        <v>0</v>
      </c>
    </row>
    <row r="7343" spans="1:8" x14ac:dyDescent="0.25">
      <c r="A7343" s="25" t="str">
        <f t="shared" si="117"/>
        <v>Reg2015Peripheral nerves and autonomic nervous system - C47FemaleAllEth</v>
      </c>
      <c r="B7343" s="23" t="s">
        <v>2</v>
      </c>
      <c r="C7343" s="23">
        <v>2015</v>
      </c>
      <c r="D7343" s="23" t="s">
        <v>266</v>
      </c>
      <c r="E7343" s="23" t="s">
        <v>4</v>
      </c>
      <c r="F7343" s="23" t="s">
        <v>12</v>
      </c>
      <c r="G7343" s="23">
        <v>3</v>
      </c>
      <c r="H7343" s="11">
        <v>0.2</v>
      </c>
    </row>
    <row r="7344" spans="1:8" x14ac:dyDescent="0.25">
      <c r="A7344" s="25" t="str">
        <f t="shared" si="117"/>
        <v>Reg2015Peritoneum - C48FemaleAllEth</v>
      </c>
      <c r="B7344" s="23" t="s">
        <v>2</v>
      </c>
      <c r="C7344" s="23">
        <v>2015</v>
      </c>
      <c r="D7344" s="23" t="s">
        <v>267</v>
      </c>
      <c r="E7344" s="23" t="s">
        <v>4</v>
      </c>
      <c r="F7344" s="23" t="s">
        <v>12</v>
      </c>
      <c r="G7344" s="23">
        <v>36</v>
      </c>
      <c r="H7344" s="11">
        <v>1</v>
      </c>
    </row>
    <row r="7345" spans="1:8" x14ac:dyDescent="0.25">
      <c r="A7345" s="25" t="str">
        <f t="shared" si="117"/>
        <v>Reg2015Connective tissue - C49FemaleAllEth</v>
      </c>
      <c r="B7345" s="23" t="s">
        <v>2</v>
      </c>
      <c r="C7345" s="23">
        <v>2015</v>
      </c>
      <c r="D7345" s="23" t="s">
        <v>268</v>
      </c>
      <c r="E7345" s="23" t="s">
        <v>4</v>
      </c>
      <c r="F7345" s="23" t="s">
        <v>12</v>
      </c>
      <c r="G7345" s="23">
        <v>57</v>
      </c>
      <c r="H7345" s="11">
        <v>1.9</v>
      </c>
    </row>
    <row r="7346" spans="1:8" x14ac:dyDescent="0.25">
      <c r="A7346" s="25" t="str">
        <f t="shared" si="117"/>
        <v>Reg2015Breast - C50FemaleAllEth</v>
      </c>
      <c r="B7346" s="23" t="s">
        <v>2</v>
      </c>
      <c r="C7346" s="23">
        <v>2015</v>
      </c>
      <c r="D7346" s="23" t="s">
        <v>21</v>
      </c>
      <c r="E7346" s="23" t="s">
        <v>4</v>
      </c>
      <c r="F7346" s="23" t="s">
        <v>12</v>
      </c>
      <c r="G7346" s="23">
        <v>3292</v>
      </c>
      <c r="H7346" s="11">
        <v>98.4</v>
      </c>
    </row>
    <row r="7347" spans="1:8" x14ac:dyDescent="0.25">
      <c r="A7347" s="25" t="str">
        <f t="shared" si="117"/>
        <v>Reg2015Vulva - C51FemaleAllEth</v>
      </c>
      <c r="B7347" s="23" t="s">
        <v>2</v>
      </c>
      <c r="C7347" s="23">
        <v>2015</v>
      </c>
      <c r="D7347" s="23" t="s">
        <v>46</v>
      </c>
      <c r="E7347" s="23" t="s">
        <v>4</v>
      </c>
      <c r="F7347" s="23" t="s">
        <v>12</v>
      </c>
      <c r="G7347" s="23">
        <v>51</v>
      </c>
      <c r="H7347" s="11">
        <v>1.3</v>
      </c>
    </row>
    <row r="7348" spans="1:8" x14ac:dyDescent="0.25">
      <c r="A7348" s="25" t="str">
        <f t="shared" si="117"/>
        <v>Reg2015Vagina - C52FemaleAllEth</v>
      </c>
      <c r="B7348" s="23" t="s">
        <v>2</v>
      </c>
      <c r="C7348" s="23">
        <v>2015</v>
      </c>
      <c r="D7348" s="23" t="s">
        <v>45</v>
      </c>
      <c r="E7348" s="23" t="s">
        <v>4</v>
      </c>
      <c r="F7348" s="23" t="s">
        <v>12</v>
      </c>
      <c r="G7348" s="23">
        <v>10</v>
      </c>
      <c r="H7348" s="11">
        <v>0.3</v>
      </c>
    </row>
    <row r="7349" spans="1:8" x14ac:dyDescent="0.25">
      <c r="A7349" s="25" t="str">
        <f t="shared" si="117"/>
        <v>Reg2015Cervix - C53FemaleAllEth</v>
      </c>
      <c r="B7349" s="23" t="s">
        <v>2</v>
      </c>
      <c r="C7349" s="23">
        <v>2015</v>
      </c>
      <c r="D7349" s="23" t="s">
        <v>22</v>
      </c>
      <c r="E7349" s="23" t="s">
        <v>4</v>
      </c>
      <c r="F7349" s="23" t="s">
        <v>12</v>
      </c>
      <c r="G7349" s="23">
        <v>142</v>
      </c>
      <c r="H7349" s="11">
        <v>5.4</v>
      </c>
    </row>
    <row r="7350" spans="1:8" x14ac:dyDescent="0.25">
      <c r="A7350" s="25" t="str">
        <f t="shared" si="117"/>
        <v>Reg2015Uterus - C54-C55FemaleAllEth</v>
      </c>
      <c r="B7350" s="23" t="s">
        <v>2</v>
      </c>
      <c r="C7350" s="23">
        <v>2015</v>
      </c>
      <c r="D7350" s="23" t="s">
        <v>44</v>
      </c>
      <c r="E7350" s="23" t="s">
        <v>4</v>
      </c>
      <c r="F7350" s="23" t="s">
        <v>12</v>
      </c>
      <c r="G7350" s="23">
        <v>546</v>
      </c>
      <c r="H7350" s="11">
        <v>15.7</v>
      </c>
    </row>
    <row r="7351" spans="1:8" x14ac:dyDescent="0.25">
      <c r="A7351" s="25" t="str">
        <f t="shared" si="117"/>
        <v>Reg2015Ovary - C56FemaleAllEth</v>
      </c>
      <c r="B7351" s="23" t="s">
        <v>2</v>
      </c>
      <c r="C7351" s="23">
        <v>2015</v>
      </c>
      <c r="D7351" s="23" t="s">
        <v>35</v>
      </c>
      <c r="E7351" s="23" t="s">
        <v>4</v>
      </c>
      <c r="F7351" s="23" t="s">
        <v>12</v>
      </c>
      <c r="G7351" s="23">
        <v>276</v>
      </c>
      <c r="H7351" s="11">
        <v>8</v>
      </c>
    </row>
    <row r="7352" spans="1:8" x14ac:dyDescent="0.25">
      <c r="A7352" s="25" t="str">
        <f t="shared" si="117"/>
        <v>Reg2015Other female genital organs - C57FemaleAllEth</v>
      </c>
      <c r="B7352" s="23" t="s">
        <v>2</v>
      </c>
      <c r="C7352" s="23">
        <v>2015</v>
      </c>
      <c r="D7352" s="23" t="s">
        <v>270</v>
      </c>
      <c r="E7352" s="23" t="s">
        <v>4</v>
      </c>
      <c r="F7352" s="23" t="s">
        <v>12</v>
      </c>
      <c r="G7352" s="23">
        <v>89</v>
      </c>
      <c r="H7352" s="11">
        <v>2.2999999999999998</v>
      </c>
    </row>
    <row r="7353" spans="1:8" x14ac:dyDescent="0.25">
      <c r="A7353" s="25" t="str">
        <f t="shared" si="117"/>
        <v>Reg2015Placenta - C58FemaleAllEth</v>
      </c>
      <c r="B7353" s="23" t="s">
        <v>2</v>
      </c>
      <c r="C7353" s="23">
        <v>2015</v>
      </c>
      <c r="D7353" s="23" t="s">
        <v>48</v>
      </c>
      <c r="E7353" s="23" t="s">
        <v>4</v>
      </c>
      <c r="F7353" s="23" t="s">
        <v>12</v>
      </c>
      <c r="G7353" s="23">
        <v>1</v>
      </c>
      <c r="H7353" s="11">
        <v>0.1</v>
      </c>
    </row>
    <row r="7354" spans="1:8" x14ac:dyDescent="0.25">
      <c r="A7354" s="25" t="str">
        <f t="shared" si="117"/>
        <v>Reg2015Kidney - C64FemaleAllEth</v>
      </c>
      <c r="B7354" s="23" t="s">
        <v>2</v>
      </c>
      <c r="C7354" s="23">
        <v>2015</v>
      </c>
      <c r="D7354" s="23" t="s">
        <v>274</v>
      </c>
      <c r="E7354" s="23" t="s">
        <v>4</v>
      </c>
      <c r="F7354" s="23" t="s">
        <v>12</v>
      </c>
      <c r="G7354" s="23">
        <v>182</v>
      </c>
      <c r="H7354" s="11">
        <v>5.2</v>
      </c>
    </row>
    <row r="7355" spans="1:8" x14ac:dyDescent="0.25">
      <c r="A7355" s="25" t="str">
        <f t="shared" si="117"/>
        <v>Reg2015Renal pelvis - C65FemaleAllEth</v>
      </c>
      <c r="B7355" s="23" t="s">
        <v>2</v>
      </c>
      <c r="C7355" s="23">
        <v>2015</v>
      </c>
      <c r="D7355" s="23" t="s">
        <v>275</v>
      </c>
      <c r="E7355" s="23" t="s">
        <v>4</v>
      </c>
      <c r="F7355" s="23" t="s">
        <v>12</v>
      </c>
      <c r="G7355" s="23">
        <v>14</v>
      </c>
      <c r="H7355" s="11">
        <v>0.3</v>
      </c>
    </row>
    <row r="7356" spans="1:8" x14ac:dyDescent="0.25">
      <c r="A7356" s="25" t="str">
        <f t="shared" si="117"/>
        <v>Reg2015Ureter - C66FemaleAllEth</v>
      </c>
      <c r="B7356" s="23" t="s">
        <v>2</v>
      </c>
      <c r="C7356" s="23">
        <v>2015</v>
      </c>
      <c r="D7356" s="23" t="s">
        <v>43</v>
      </c>
      <c r="E7356" s="23" t="s">
        <v>4</v>
      </c>
      <c r="F7356" s="23" t="s">
        <v>12</v>
      </c>
      <c r="G7356" s="23">
        <v>7</v>
      </c>
      <c r="H7356" s="11">
        <v>0.2</v>
      </c>
    </row>
    <row r="7357" spans="1:8" x14ac:dyDescent="0.25">
      <c r="A7357" s="25" t="str">
        <f t="shared" si="117"/>
        <v>Reg2015Bladder - C67FemaleAllEth</v>
      </c>
      <c r="B7357" s="23" t="s">
        <v>2</v>
      </c>
      <c r="C7357" s="23">
        <v>2015</v>
      </c>
      <c r="D7357" s="23" t="s">
        <v>19</v>
      </c>
      <c r="E7357" s="23" t="s">
        <v>4</v>
      </c>
      <c r="F7357" s="23" t="s">
        <v>12</v>
      </c>
      <c r="G7357" s="23">
        <v>113</v>
      </c>
      <c r="H7357" s="11">
        <v>2.5</v>
      </c>
    </row>
    <row r="7358" spans="1:8" x14ac:dyDescent="0.25">
      <c r="A7358" s="25" t="str">
        <f t="shared" si="117"/>
        <v>Reg2015Other urinary organs - C68FemaleAllEth</v>
      </c>
      <c r="B7358" s="23" t="s">
        <v>2</v>
      </c>
      <c r="C7358" s="23">
        <v>2015</v>
      </c>
      <c r="D7358" s="23" t="s">
        <v>276</v>
      </c>
      <c r="E7358" s="23" t="s">
        <v>4</v>
      </c>
      <c r="F7358" s="23" t="s">
        <v>12</v>
      </c>
      <c r="G7358" s="23">
        <v>5</v>
      </c>
      <c r="H7358" s="11">
        <v>0.1</v>
      </c>
    </row>
    <row r="7359" spans="1:8" x14ac:dyDescent="0.25">
      <c r="A7359" s="25" t="str">
        <f t="shared" si="117"/>
        <v>Reg2015Eye - C69FemaleAllEth</v>
      </c>
      <c r="B7359" s="23" t="s">
        <v>2</v>
      </c>
      <c r="C7359" s="23">
        <v>2015</v>
      </c>
      <c r="D7359" s="23" t="s">
        <v>278</v>
      </c>
      <c r="E7359" s="23" t="s">
        <v>4</v>
      </c>
      <c r="F7359" s="23" t="s">
        <v>12</v>
      </c>
      <c r="G7359" s="23">
        <v>26</v>
      </c>
      <c r="H7359" s="11">
        <v>0.8</v>
      </c>
    </row>
    <row r="7360" spans="1:8" x14ac:dyDescent="0.25">
      <c r="A7360" s="25" t="str">
        <f t="shared" si="117"/>
        <v>Reg2015Meninges - C70FemaleAllEth</v>
      </c>
      <c r="B7360" s="23" t="s">
        <v>2</v>
      </c>
      <c r="C7360" s="23">
        <v>2015</v>
      </c>
      <c r="D7360" s="23" t="s">
        <v>29</v>
      </c>
      <c r="E7360" s="23" t="s">
        <v>4</v>
      </c>
      <c r="F7360" s="23" t="s">
        <v>12</v>
      </c>
      <c r="G7360" s="23">
        <v>3</v>
      </c>
      <c r="H7360" s="11">
        <v>0.1</v>
      </c>
    </row>
    <row r="7361" spans="1:8" x14ac:dyDescent="0.25">
      <c r="A7361" s="25" t="str">
        <f t="shared" si="117"/>
        <v>Reg2015Brain - C71FemaleAllEth</v>
      </c>
      <c r="B7361" s="23" t="s">
        <v>2</v>
      </c>
      <c r="C7361" s="23">
        <v>2015</v>
      </c>
      <c r="D7361" s="23" t="s">
        <v>20</v>
      </c>
      <c r="E7361" s="23" t="s">
        <v>4</v>
      </c>
      <c r="F7361" s="23" t="s">
        <v>12</v>
      </c>
      <c r="G7361" s="23">
        <v>143</v>
      </c>
      <c r="H7361" s="11">
        <v>4.4000000000000004</v>
      </c>
    </row>
    <row r="7362" spans="1:8" x14ac:dyDescent="0.25">
      <c r="A7362" s="25" t="str">
        <f t="shared" si="117"/>
        <v>Reg2015Other central nervous system - C72FemaleAllEth</v>
      </c>
      <c r="B7362" s="23" t="s">
        <v>2</v>
      </c>
      <c r="C7362" s="23">
        <v>2015</v>
      </c>
      <c r="D7362" s="23" t="s">
        <v>279</v>
      </c>
      <c r="E7362" s="23" t="s">
        <v>4</v>
      </c>
      <c r="F7362" s="23" t="s">
        <v>12</v>
      </c>
      <c r="G7362" s="23">
        <v>7</v>
      </c>
      <c r="H7362" s="11">
        <v>0.3</v>
      </c>
    </row>
    <row r="7363" spans="1:8" x14ac:dyDescent="0.25">
      <c r="A7363" s="25" t="str">
        <f t="shared" si="117"/>
        <v>Reg2015Thyroid - C73FemaleAllEth</v>
      </c>
      <c r="B7363" s="23" t="s">
        <v>2</v>
      </c>
      <c r="C7363" s="23">
        <v>2015</v>
      </c>
      <c r="D7363" s="23" t="s">
        <v>281</v>
      </c>
      <c r="E7363" s="23" t="s">
        <v>4</v>
      </c>
      <c r="F7363" s="23" t="s">
        <v>12</v>
      </c>
      <c r="G7363" s="23">
        <v>214</v>
      </c>
      <c r="H7363" s="11">
        <v>7.9</v>
      </c>
    </row>
    <row r="7364" spans="1:8" x14ac:dyDescent="0.25">
      <c r="A7364" s="25" t="str">
        <f t="shared" si="117"/>
        <v>Reg2015Adrenal gland - C74FemaleAllEth</v>
      </c>
      <c r="B7364" s="23" t="s">
        <v>2</v>
      </c>
      <c r="C7364" s="23">
        <v>2015</v>
      </c>
      <c r="D7364" s="23" t="s">
        <v>282</v>
      </c>
      <c r="E7364" s="23" t="s">
        <v>4</v>
      </c>
      <c r="F7364" s="23" t="s">
        <v>12</v>
      </c>
      <c r="G7364" s="23">
        <v>10</v>
      </c>
      <c r="H7364" s="11">
        <v>0.4</v>
      </c>
    </row>
    <row r="7365" spans="1:8" x14ac:dyDescent="0.25">
      <c r="A7365" s="25" t="str">
        <f t="shared" si="117"/>
        <v>Reg2015Other endocrine glands - C75FemaleAllEth</v>
      </c>
      <c r="B7365" s="23" t="s">
        <v>2</v>
      </c>
      <c r="C7365" s="23">
        <v>2015</v>
      </c>
      <c r="D7365" s="23" t="s">
        <v>283</v>
      </c>
      <c r="E7365" s="23" t="s">
        <v>4</v>
      </c>
      <c r="F7365" s="23" t="s">
        <v>12</v>
      </c>
      <c r="G7365" s="23">
        <v>2</v>
      </c>
      <c r="H7365" s="11">
        <v>0.1</v>
      </c>
    </row>
    <row r="7366" spans="1:8" x14ac:dyDescent="0.25">
      <c r="A7366" s="25" t="str">
        <f t="shared" si="117"/>
        <v>Reg2015Other and ill-defined sites - C76FemaleAllEth</v>
      </c>
      <c r="B7366" s="23" t="s">
        <v>2</v>
      </c>
      <c r="C7366" s="23">
        <v>2015</v>
      </c>
      <c r="D7366" s="23" t="s">
        <v>285</v>
      </c>
      <c r="E7366" s="23" t="s">
        <v>4</v>
      </c>
      <c r="F7366" s="23" t="s">
        <v>12</v>
      </c>
      <c r="G7366" s="23">
        <v>4</v>
      </c>
      <c r="H7366" s="11">
        <v>0.1</v>
      </c>
    </row>
    <row r="7367" spans="1:8" x14ac:dyDescent="0.25">
      <c r="A7367" s="25" t="str">
        <f t="shared" si="117"/>
        <v>Reg2015Unknown primary - C77-C79FemaleAllEth</v>
      </c>
      <c r="B7367" s="23" t="s">
        <v>2</v>
      </c>
      <c r="C7367" s="23">
        <v>2015</v>
      </c>
      <c r="D7367" s="23" t="s">
        <v>286</v>
      </c>
      <c r="E7367" s="23" t="s">
        <v>4</v>
      </c>
      <c r="F7367" s="23" t="s">
        <v>12</v>
      </c>
      <c r="G7367" s="23">
        <v>187</v>
      </c>
      <c r="H7367" s="11">
        <v>4.5</v>
      </c>
    </row>
    <row r="7368" spans="1:8" x14ac:dyDescent="0.25">
      <c r="A7368" s="25" t="str">
        <f t="shared" si="117"/>
        <v>Reg2015Unspecified site - C80FemaleAllEth</v>
      </c>
      <c r="B7368" s="23" t="s">
        <v>2</v>
      </c>
      <c r="C7368" s="23">
        <v>2015</v>
      </c>
      <c r="D7368" s="23" t="s">
        <v>287</v>
      </c>
      <c r="E7368" s="23" t="s">
        <v>4</v>
      </c>
      <c r="F7368" s="23" t="s">
        <v>12</v>
      </c>
      <c r="G7368" s="23">
        <v>38</v>
      </c>
      <c r="H7368" s="11">
        <v>0.6</v>
      </c>
    </row>
    <row r="7369" spans="1:8" x14ac:dyDescent="0.25">
      <c r="A7369" s="25" t="str">
        <f t="shared" si="117"/>
        <v>Reg2015Hodgkin lymphoma - C81FemaleAllEth</v>
      </c>
      <c r="B7369" s="23" t="s">
        <v>2</v>
      </c>
      <c r="C7369" s="23">
        <v>2015</v>
      </c>
      <c r="D7369" s="23" t="s">
        <v>289</v>
      </c>
      <c r="E7369" s="23" t="s">
        <v>4</v>
      </c>
      <c r="F7369" s="23" t="s">
        <v>12</v>
      </c>
      <c r="G7369" s="23">
        <v>45</v>
      </c>
      <c r="H7369" s="11">
        <v>1.9</v>
      </c>
    </row>
    <row r="7370" spans="1:8" x14ac:dyDescent="0.25">
      <c r="A7370" s="25" t="str">
        <f t="shared" si="117"/>
        <v>Reg2015Non-Hodgkin lymphoma - C82-C86, C96FemaleAllEth</v>
      </c>
      <c r="B7370" s="23" t="s">
        <v>2</v>
      </c>
      <c r="C7370" s="23">
        <v>2015</v>
      </c>
      <c r="D7370" s="23" t="s">
        <v>365</v>
      </c>
      <c r="E7370" s="23" t="s">
        <v>4</v>
      </c>
      <c r="F7370" s="23" t="s">
        <v>12</v>
      </c>
      <c r="G7370" s="23">
        <v>379</v>
      </c>
      <c r="H7370" s="11">
        <v>9.8000000000000007</v>
      </c>
    </row>
    <row r="7371" spans="1:8" x14ac:dyDescent="0.25">
      <c r="A7371" s="25" t="str">
        <f t="shared" si="117"/>
        <v>Reg2015Immunoproliferative cancers - C88FemaleAllEth</v>
      </c>
      <c r="B7371" s="23" t="s">
        <v>2</v>
      </c>
      <c r="C7371" s="23">
        <v>2015</v>
      </c>
      <c r="D7371" s="23" t="s">
        <v>291</v>
      </c>
      <c r="E7371" s="23" t="s">
        <v>4</v>
      </c>
      <c r="F7371" s="23" t="s">
        <v>12</v>
      </c>
      <c r="G7371" s="23">
        <v>22</v>
      </c>
      <c r="H7371" s="11">
        <v>0.6</v>
      </c>
    </row>
    <row r="7372" spans="1:8" x14ac:dyDescent="0.25">
      <c r="A7372" s="25" t="str">
        <f t="shared" si="117"/>
        <v>Reg2015Myeloma - C90FemaleAllEth</v>
      </c>
      <c r="B7372" s="23" t="s">
        <v>2</v>
      </c>
      <c r="C7372" s="23">
        <v>2015</v>
      </c>
      <c r="D7372" s="23" t="s">
        <v>292</v>
      </c>
      <c r="E7372" s="23" t="s">
        <v>4</v>
      </c>
      <c r="F7372" s="23" t="s">
        <v>12</v>
      </c>
      <c r="G7372" s="23">
        <v>152</v>
      </c>
      <c r="H7372" s="11">
        <v>3.7</v>
      </c>
    </row>
    <row r="7373" spans="1:8" x14ac:dyDescent="0.25">
      <c r="A7373" s="25" t="str">
        <f t="shared" si="117"/>
        <v>Reg2015Leukaemia - C91-C95FemaleAllEth</v>
      </c>
      <c r="B7373" s="23" t="s">
        <v>2</v>
      </c>
      <c r="C7373" s="23">
        <v>2015</v>
      </c>
      <c r="D7373" s="23" t="s">
        <v>26</v>
      </c>
      <c r="E7373" s="23" t="s">
        <v>4</v>
      </c>
      <c r="F7373" s="23" t="s">
        <v>12</v>
      </c>
      <c r="G7373" s="23">
        <v>275</v>
      </c>
      <c r="H7373" s="11">
        <v>8.4</v>
      </c>
    </row>
    <row r="7374" spans="1:8" x14ac:dyDescent="0.25">
      <c r="A7374" s="25" t="str">
        <f t="shared" si="117"/>
        <v>Reg2015Polycythemia vera - D45FemaleAllEth</v>
      </c>
      <c r="B7374" s="23" t="s">
        <v>2</v>
      </c>
      <c r="C7374" s="23">
        <v>2015</v>
      </c>
      <c r="D7374" s="23" t="s">
        <v>294</v>
      </c>
      <c r="E7374" s="23" t="s">
        <v>4</v>
      </c>
      <c r="F7374" s="23" t="s">
        <v>12</v>
      </c>
      <c r="G7374" s="23">
        <v>13</v>
      </c>
      <c r="H7374" s="11">
        <v>0.3</v>
      </c>
    </row>
    <row r="7375" spans="1:8" x14ac:dyDescent="0.25">
      <c r="A7375" s="25" t="str">
        <f t="shared" si="117"/>
        <v>Reg2015Myelodyplastic syndromes - D46FemaleAllEth</v>
      </c>
      <c r="B7375" s="23" t="s">
        <v>2</v>
      </c>
      <c r="C7375" s="23">
        <v>2015</v>
      </c>
      <c r="D7375" s="23" t="s">
        <v>295</v>
      </c>
      <c r="E7375" s="23" t="s">
        <v>4</v>
      </c>
      <c r="F7375" s="23" t="s">
        <v>12</v>
      </c>
      <c r="G7375" s="23">
        <v>64</v>
      </c>
      <c r="H7375" s="11">
        <v>1.4</v>
      </c>
    </row>
    <row r="7376" spans="1:8" x14ac:dyDescent="0.25">
      <c r="A7376" s="25" t="str">
        <f t="shared" si="117"/>
        <v>Reg2015Uncertain behaviour of lymphoid, haematopoietic and related tissue - D47FemaleAllEth</v>
      </c>
      <c r="B7376" s="23" t="s">
        <v>2</v>
      </c>
      <c r="C7376" s="23">
        <v>2015</v>
      </c>
      <c r="D7376" s="23" t="s">
        <v>296</v>
      </c>
      <c r="E7376" s="23" t="s">
        <v>4</v>
      </c>
      <c r="F7376" s="23" t="s">
        <v>12</v>
      </c>
      <c r="G7376" s="23">
        <v>39</v>
      </c>
      <c r="H7376" s="11">
        <v>1.1000000000000001</v>
      </c>
    </row>
    <row r="7377" spans="1:8" x14ac:dyDescent="0.25">
      <c r="A7377" s="25" t="str">
        <f t="shared" si="117"/>
        <v>Reg2015Lip - C00MaleAllEth</v>
      </c>
      <c r="B7377" s="23" t="s">
        <v>2</v>
      </c>
      <c r="C7377" s="23">
        <v>2015</v>
      </c>
      <c r="D7377" s="23" t="s">
        <v>27</v>
      </c>
      <c r="E7377" s="23" t="s">
        <v>5</v>
      </c>
      <c r="F7377" s="23" t="s">
        <v>12</v>
      </c>
      <c r="G7377" s="23">
        <v>52</v>
      </c>
      <c r="H7377" s="11">
        <v>1.6</v>
      </c>
    </row>
    <row r="7378" spans="1:8" x14ac:dyDescent="0.25">
      <c r="A7378" s="25" t="str">
        <f t="shared" si="117"/>
        <v>Reg2015Tongue - C01-C02MaleAllEth</v>
      </c>
      <c r="B7378" s="23" t="s">
        <v>2</v>
      </c>
      <c r="C7378" s="23">
        <v>2015</v>
      </c>
      <c r="D7378" s="23" t="s">
        <v>42</v>
      </c>
      <c r="E7378" s="23" t="s">
        <v>5</v>
      </c>
      <c r="F7378" s="23" t="s">
        <v>12</v>
      </c>
      <c r="G7378" s="23">
        <v>97</v>
      </c>
      <c r="H7378" s="11">
        <v>3.1</v>
      </c>
    </row>
    <row r="7379" spans="1:8" x14ac:dyDescent="0.25">
      <c r="A7379" s="25" t="str">
        <f t="shared" si="117"/>
        <v>Reg2015Mouth - C03-C06MaleAllEth</v>
      </c>
      <c r="B7379" s="23" t="s">
        <v>2</v>
      </c>
      <c r="C7379" s="23">
        <v>2015</v>
      </c>
      <c r="D7379" s="23" t="s">
        <v>31</v>
      </c>
      <c r="E7379" s="23" t="s">
        <v>5</v>
      </c>
      <c r="F7379" s="23" t="s">
        <v>12</v>
      </c>
      <c r="G7379" s="23">
        <v>44</v>
      </c>
      <c r="H7379" s="11">
        <v>1.2</v>
      </c>
    </row>
    <row r="7380" spans="1:8" x14ac:dyDescent="0.25">
      <c r="A7380" s="25" t="str">
        <f t="shared" si="117"/>
        <v>Reg2015Salivary glands - C07-C08MaleAllEth</v>
      </c>
      <c r="B7380" s="23" t="s">
        <v>2</v>
      </c>
      <c r="C7380" s="23">
        <v>2015</v>
      </c>
      <c r="D7380" s="23" t="s">
        <v>247</v>
      </c>
      <c r="E7380" s="23" t="s">
        <v>5</v>
      </c>
      <c r="F7380" s="23" t="s">
        <v>12</v>
      </c>
      <c r="G7380" s="23">
        <v>22</v>
      </c>
      <c r="H7380" s="11">
        <v>0.7</v>
      </c>
    </row>
    <row r="7381" spans="1:8" x14ac:dyDescent="0.25">
      <c r="A7381" s="25" t="str">
        <f t="shared" si="117"/>
        <v>Reg2015Tonsils - C09MaleAllEth</v>
      </c>
      <c r="B7381" s="23" t="s">
        <v>2</v>
      </c>
      <c r="C7381" s="23">
        <v>2015</v>
      </c>
      <c r="D7381" s="23" t="s">
        <v>248</v>
      </c>
      <c r="E7381" s="23" t="s">
        <v>5</v>
      </c>
      <c r="F7381" s="23" t="s">
        <v>12</v>
      </c>
      <c r="G7381" s="23">
        <v>70</v>
      </c>
      <c r="H7381" s="11">
        <v>2.2999999999999998</v>
      </c>
    </row>
    <row r="7382" spans="1:8" x14ac:dyDescent="0.25">
      <c r="A7382" s="25" t="str">
        <f t="shared" si="117"/>
        <v>Reg2015Oropharynx - C10MaleAllEth</v>
      </c>
      <c r="B7382" s="23" t="s">
        <v>2</v>
      </c>
      <c r="C7382" s="23">
        <v>2015</v>
      </c>
      <c r="D7382" s="23" t="s">
        <v>34</v>
      </c>
      <c r="E7382" s="23" t="s">
        <v>5</v>
      </c>
      <c r="F7382" s="23" t="s">
        <v>12</v>
      </c>
      <c r="G7382" s="23">
        <v>20</v>
      </c>
      <c r="H7382" s="11">
        <v>0.6</v>
      </c>
    </row>
    <row r="7383" spans="1:8" x14ac:dyDescent="0.25">
      <c r="A7383" s="25" t="str">
        <f t="shared" si="117"/>
        <v>Reg2015Nasopharynx - C11MaleAllEth</v>
      </c>
      <c r="B7383" s="23" t="s">
        <v>2</v>
      </c>
      <c r="C7383" s="23">
        <v>2015</v>
      </c>
      <c r="D7383" s="23" t="s">
        <v>32</v>
      </c>
      <c r="E7383" s="23" t="s">
        <v>5</v>
      </c>
      <c r="F7383" s="23" t="s">
        <v>12</v>
      </c>
      <c r="G7383" s="23">
        <v>25</v>
      </c>
      <c r="H7383" s="11">
        <v>1</v>
      </c>
    </row>
    <row r="7384" spans="1:8" x14ac:dyDescent="0.25">
      <c r="A7384" s="25" t="str">
        <f t="shared" si="117"/>
        <v>Reg2015Pyriform sinus - C12MaleAllEth</v>
      </c>
      <c r="B7384" s="23" t="s">
        <v>2</v>
      </c>
      <c r="C7384" s="23">
        <v>2015</v>
      </c>
      <c r="D7384" s="23" t="s">
        <v>249</v>
      </c>
      <c r="E7384" s="23" t="s">
        <v>5</v>
      </c>
      <c r="F7384" s="23" t="s">
        <v>12</v>
      </c>
      <c r="G7384" s="23">
        <v>12</v>
      </c>
      <c r="H7384" s="11">
        <v>0.3</v>
      </c>
    </row>
    <row r="7385" spans="1:8" x14ac:dyDescent="0.25">
      <c r="A7385" s="25" t="str">
        <f t="shared" si="117"/>
        <v>Reg2015Hypopharynx - C13MaleAllEth</v>
      </c>
      <c r="B7385" s="23" t="s">
        <v>2</v>
      </c>
      <c r="C7385" s="23">
        <v>2015</v>
      </c>
      <c r="D7385" s="23" t="s">
        <v>24</v>
      </c>
      <c r="E7385" s="23" t="s">
        <v>5</v>
      </c>
      <c r="F7385" s="23" t="s">
        <v>12</v>
      </c>
      <c r="G7385" s="23">
        <v>12</v>
      </c>
      <c r="H7385" s="11">
        <v>0.4</v>
      </c>
    </row>
    <row r="7386" spans="1:8" x14ac:dyDescent="0.25">
      <c r="A7386" s="25" t="str">
        <f t="shared" si="117"/>
        <v>Reg2015Other lip, oral cavity and pharynx - C14MaleAllEth</v>
      </c>
      <c r="B7386" s="23" t="s">
        <v>2</v>
      </c>
      <c r="C7386" s="23">
        <v>2015</v>
      </c>
      <c r="D7386" s="23" t="s">
        <v>250</v>
      </c>
      <c r="E7386" s="23" t="s">
        <v>5</v>
      </c>
      <c r="F7386" s="23" t="s">
        <v>12</v>
      </c>
      <c r="G7386" s="23">
        <v>7</v>
      </c>
      <c r="H7386" s="11">
        <v>0.3</v>
      </c>
    </row>
    <row r="7387" spans="1:8" x14ac:dyDescent="0.25">
      <c r="A7387" s="25" t="str">
        <f t="shared" si="117"/>
        <v>Reg2015Oesophagus - C15MaleAllEth</v>
      </c>
      <c r="B7387" s="23" t="s">
        <v>2</v>
      </c>
      <c r="C7387" s="23">
        <v>2015</v>
      </c>
      <c r="D7387" s="23" t="s">
        <v>33</v>
      </c>
      <c r="E7387" s="23" t="s">
        <v>5</v>
      </c>
      <c r="F7387" s="23" t="s">
        <v>12</v>
      </c>
      <c r="G7387" s="23">
        <v>214</v>
      </c>
      <c r="H7387" s="11">
        <v>6</v>
      </c>
    </row>
    <row r="7388" spans="1:8" x14ac:dyDescent="0.25">
      <c r="A7388" s="25" t="str">
        <f t="shared" si="117"/>
        <v>Reg2015Stomach - C16MaleAllEth</v>
      </c>
      <c r="B7388" s="23" t="s">
        <v>2</v>
      </c>
      <c r="C7388" s="23">
        <v>2015</v>
      </c>
      <c r="D7388" s="23" t="s">
        <v>39</v>
      </c>
      <c r="E7388" s="23" t="s">
        <v>5</v>
      </c>
      <c r="F7388" s="23" t="s">
        <v>12</v>
      </c>
      <c r="G7388" s="23">
        <v>235</v>
      </c>
      <c r="H7388" s="11">
        <v>6.8</v>
      </c>
    </row>
    <row r="7389" spans="1:8" x14ac:dyDescent="0.25">
      <c r="A7389" s="25" t="str">
        <f t="shared" si="117"/>
        <v>Reg2015Small intestine - C17MaleAllEth</v>
      </c>
      <c r="B7389" s="23" t="s">
        <v>2</v>
      </c>
      <c r="C7389" s="23">
        <v>2015</v>
      </c>
      <c r="D7389" s="23" t="s">
        <v>252</v>
      </c>
      <c r="E7389" s="23" t="s">
        <v>5</v>
      </c>
      <c r="F7389" s="23" t="s">
        <v>12</v>
      </c>
      <c r="G7389" s="23">
        <v>63</v>
      </c>
      <c r="H7389" s="11">
        <v>1.9</v>
      </c>
    </row>
    <row r="7390" spans="1:8" x14ac:dyDescent="0.25">
      <c r="A7390" s="25" t="str">
        <f t="shared" si="117"/>
        <v>Reg2015Colon, rectum and rectosigmoid junction - C18-C20MaleAllEth</v>
      </c>
      <c r="B7390" s="23" t="s">
        <v>2</v>
      </c>
      <c r="C7390" s="23">
        <v>2015</v>
      </c>
      <c r="D7390" s="23" t="s">
        <v>1567</v>
      </c>
      <c r="E7390" s="23" t="s">
        <v>5</v>
      </c>
      <c r="F7390" s="23" t="s">
        <v>12</v>
      </c>
      <c r="G7390" s="23">
        <v>1607</v>
      </c>
      <c r="H7390" s="11">
        <v>46.3</v>
      </c>
    </row>
    <row r="7391" spans="1:8" x14ac:dyDescent="0.25">
      <c r="A7391" s="25" t="str">
        <f t="shared" si="117"/>
        <v>Reg2015Anus - C21MaleAllEth</v>
      </c>
      <c r="B7391" s="23" t="s">
        <v>2</v>
      </c>
      <c r="C7391" s="23">
        <v>2015</v>
      </c>
      <c r="D7391" s="23" t="s">
        <v>18</v>
      </c>
      <c r="E7391" s="23" t="s">
        <v>5</v>
      </c>
      <c r="F7391" s="23" t="s">
        <v>12</v>
      </c>
      <c r="G7391" s="23">
        <v>23</v>
      </c>
      <c r="H7391" s="11">
        <v>0.7</v>
      </c>
    </row>
    <row r="7392" spans="1:8" x14ac:dyDescent="0.25">
      <c r="A7392" s="25" t="str">
        <f t="shared" si="117"/>
        <v>Reg2015Liver - C22MaleAllEth</v>
      </c>
      <c r="B7392" s="23" t="s">
        <v>2</v>
      </c>
      <c r="C7392" s="23">
        <v>2015</v>
      </c>
      <c r="D7392" s="23" t="s">
        <v>254</v>
      </c>
      <c r="E7392" s="23" t="s">
        <v>5</v>
      </c>
      <c r="F7392" s="23" t="s">
        <v>12</v>
      </c>
      <c r="G7392" s="23">
        <v>246</v>
      </c>
      <c r="H7392" s="11">
        <v>7.6</v>
      </c>
    </row>
    <row r="7393" spans="1:8" x14ac:dyDescent="0.25">
      <c r="A7393" s="25" t="str">
        <f t="shared" si="117"/>
        <v>Reg2015Gallbladder - C23MaleAllEth</v>
      </c>
      <c r="B7393" s="23" t="s">
        <v>2</v>
      </c>
      <c r="C7393" s="23">
        <v>2015</v>
      </c>
      <c r="D7393" s="23" t="s">
        <v>23</v>
      </c>
      <c r="E7393" s="23" t="s">
        <v>5</v>
      </c>
      <c r="F7393" s="23" t="s">
        <v>12</v>
      </c>
      <c r="G7393" s="23">
        <v>21</v>
      </c>
      <c r="H7393" s="11">
        <v>0.6</v>
      </c>
    </row>
    <row r="7394" spans="1:8" x14ac:dyDescent="0.25">
      <c r="A7394" s="25" t="str">
        <f t="shared" si="117"/>
        <v>Reg2015Other biliary tract - C24MaleAllEth</v>
      </c>
      <c r="B7394" s="23" t="s">
        <v>2</v>
      </c>
      <c r="C7394" s="23">
        <v>2015</v>
      </c>
      <c r="D7394" s="23" t="s">
        <v>255</v>
      </c>
      <c r="E7394" s="23" t="s">
        <v>5</v>
      </c>
      <c r="F7394" s="23" t="s">
        <v>12</v>
      </c>
      <c r="G7394" s="23">
        <v>47</v>
      </c>
      <c r="H7394" s="11">
        <v>1.3</v>
      </c>
    </row>
    <row r="7395" spans="1:8" x14ac:dyDescent="0.25">
      <c r="A7395" s="25" t="str">
        <f t="shared" si="117"/>
        <v>Reg2015Pancreas - C25MaleAllEth</v>
      </c>
      <c r="B7395" s="23" t="s">
        <v>2</v>
      </c>
      <c r="C7395" s="23">
        <v>2015</v>
      </c>
      <c r="D7395" s="23" t="s">
        <v>36</v>
      </c>
      <c r="E7395" s="23" t="s">
        <v>5</v>
      </c>
      <c r="F7395" s="23" t="s">
        <v>12</v>
      </c>
      <c r="G7395" s="23">
        <v>294</v>
      </c>
      <c r="H7395" s="11">
        <v>8.4</v>
      </c>
    </row>
    <row r="7396" spans="1:8" x14ac:dyDescent="0.25">
      <c r="A7396" s="25" t="str">
        <f t="shared" si="117"/>
        <v>Reg2015Other digestive organs - C26MaleAllEth</v>
      </c>
      <c r="B7396" s="23" t="s">
        <v>2</v>
      </c>
      <c r="C7396" s="23">
        <v>2015</v>
      </c>
      <c r="D7396" s="23" t="s">
        <v>256</v>
      </c>
      <c r="E7396" s="23" t="s">
        <v>5</v>
      </c>
      <c r="F7396" s="23" t="s">
        <v>12</v>
      </c>
      <c r="G7396" s="23">
        <v>52</v>
      </c>
      <c r="H7396" s="11">
        <v>1.4</v>
      </c>
    </row>
    <row r="7397" spans="1:8" x14ac:dyDescent="0.25">
      <c r="A7397" s="25" t="str">
        <f t="shared" si="117"/>
        <v>Reg2015Nasal cavity and middle ear - C30MaleAllEth</v>
      </c>
      <c r="B7397" s="23" t="s">
        <v>2</v>
      </c>
      <c r="C7397" s="23">
        <v>2015</v>
      </c>
      <c r="D7397" s="23" t="s">
        <v>258</v>
      </c>
      <c r="E7397" s="23" t="s">
        <v>5</v>
      </c>
      <c r="F7397" s="23" t="s">
        <v>12</v>
      </c>
      <c r="G7397" s="23">
        <v>12</v>
      </c>
      <c r="H7397" s="11">
        <v>0.4</v>
      </c>
    </row>
    <row r="7398" spans="1:8" x14ac:dyDescent="0.25">
      <c r="A7398" s="25" t="str">
        <f t="shared" si="117"/>
        <v>Reg2015Accessory sinuses - C31MaleAllEth</v>
      </c>
      <c r="B7398" s="23" t="s">
        <v>2</v>
      </c>
      <c r="C7398" s="23">
        <v>2015</v>
      </c>
      <c r="D7398" s="23" t="s">
        <v>259</v>
      </c>
      <c r="E7398" s="23" t="s">
        <v>5</v>
      </c>
      <c r="F7398" s="23" t="s">
        <v>12</v>
      </c>
      <c r="G7398" s="23">
        <v>2</v>
      </c>
      <c r="H7398" s="11">
        <v>0.1</v>
      </c>
    </row>
    <row r="7399" spans="1:8" x14ac:dyDescent="0.25">
      <c r="A7399" s="25" t="str">
        <f t="shared" ref="A7399:A7462" si="118">B7399&amp;C7399&amp;D7399&amp;E7399&amp;F7399</f>
        <v>Reg2015Larynx - C32MaleAllEth</v>
      </c>
      <c r="B7399" s="23" t="s">
        <v>2</v>
      </c>
      <c r="C7399" s="23">
        <v>2015</v>
      </c>
      <c r="D7399" s="23" t="s">
        <v>25</v>
      </c>
      <c r="E7399" s="23" t="s">
        <v>5</v>
      </c>
      <c r="F7399" s="23" t="s">
        <v>12</v>
      </c>
      <c r="G7399" s="23">
        <v>69</v>
      </c>
      <c r="H7399" s="11">
        <v>2</v>
      </c>
    </row>
    <row r="7400" spans="1:8" x14ac:dyDescent="0.25">
      <c r="A7400" s="25" t="str">
        <f t="shared" si="118"/>
        <v>Reg2015Lung - C33-C34MaleAllEth</v>
      </c>
      <c r="B7400" s="23" t="s">
        <v>2</v>
      </c>
      <c r="C7400" s="23">
        <v>2015</v>
      </c>
      <c r="D7400" s="23" t="s">
        <v>47</v>
      </c>
      <c r="E7400" s="23" t="s">
        <v>5</v>
      </c>
      <c r="F7400" s="23" t="s">
        <v>12</v>
      </c>
      <c r="G7400" s="23">
        <v>1099</v>
      </c>
      <c r="H7400" s="11">
        <v>30.7</v>
      </c>
    </row>
    <row r="7401" spans="1:8" x14ac:dyDescent="0.25">
      <c r="A7401" s="25" t="str">
        <f t="shared" si="118"/>
        <v>Reg2015Thymus - C37MaleAllEth</v>
      </c>
      <c r="B7401" s="23" t="s">
        <v>2</v>
      </c>
      <c r="C7401" s="23">
        <v>2015</v>
      </c>
      <c r="D7401" s="23" t="s">
        <v>41</v>
      </c>
      <c r="E7401" s="23" t="s">
        <v>5</v>
      </c>
      <c r="F7401" s="23" t="s">
        <v>12</v>
      </c>
      <c r="G7401" s="23">
        <v>11</v>
      </c>
      <c r="H7401" s="11">
        <v>0.4</v>
      </c>
    </row>
    <row r="7402" spans="1:8" x14ac:dyDescent="0.25">
      <c r="A7402" s="25" t="str">
        <f t="shared" si="118"/>
        <v>Reg2015Heart, mediastinum and pleura - C38MaleAllEth</v>
      </c>
      <c r="B7402" s="23" t="s">
        <v>2</v>
      </c>
      <c r="C7402" s="23">
        <v>2015</v>
      </c>
      <c r="D7402" s="23" t="s">
        <v>260</v>
      </c>
      <c r="E7402" s="23" t="s">
        <v>5</v>
      </c>
      <c r="F7402" s="23" t="s">
        <v>12</v>
      </c>
      <c r="G7402" s="23">
        <v>8</v>
      </c>
      <c r="H7402" s="11">
        <v>0.3</v>
      </c>
    </row>
    <row r="7403" spans="1:8" x14ac:dyDescent="0.25">
      <c r="A7403" s="25" t="str">
        <f t="shared" si="118"/>
        <v>Reg2015Bone and articular cartilage - C40-C41MaleAllEth</v>
      </c>
      <c r="B7403" s="23" t="s">
        <v>2</v>
      </c>
      <c r="C7403" s="23">
        <v>2015</v>
      </c>
      <c r="D7403" s="23" t="s">
        <v>262</v>
      </c>
      <c r="E7403" s="23" t="s">
        <v>5</v>
      </c>
      <c r="F7403" s="23" t="s">
        <v>12</v>
      </c>
      <c r="G7403" s="23">
        <v>19</v>
      </c>
      <c r="H7403" s="11">
        <v>0.9</v>
      </c>
    </row>
    <row r="7404" spans="1:8" x14ac:dyDescent="0.25">
      <c r="A7404" s="25" t="str">
        <f t="shared" si="118"/>
        <v>Reg2015Melanoma - C43MaleAllEth</v>
      </c>
      <c r="B7404" s="23" t="s">
        <v>2</v>
      </c>
      <c r="C7404" s="23">
        <v>2015</v>
      </c>
      <c r="D7404" s="23" t="s">
        <v>28</v>
      </c>
      <c r="E7404" s="23" t="s">
        <v>5</v>
      </c>
      <c r="F7404" s="23" t="s">
        <v>12</v>
      </c>
      <c r="G7404" s="23">
        <v>1358</v>
      </c>
      <c r="H7404" s="11">
        <v>40.6</v>
      </c>
    </row>
    <row r="7405" spans="1:8" x14ac:dyDescent="0.25">
      <c r="A7405" s="25" t="str">
        <f t="shared" si="118"/>
        <v>Reg2015Non-melanoma - C44MaleAllEth</v>
      </c>
      <c r="B7405" s="23" t="s">
        <v>2</v>
      </c>
      <c r="C7405" s="23">
        <v>2015</v>
      </c>
      <c r="D7405" s="23" t="s">
        <v>263</v>
      </c>
      <c r="E7405" s="23" t="s">
        <v>5</v>
      </c>
      <c r="F7405" s="23" t="s">
        <v>12</v>
      </c>
      <c r="G7405" s="23">
        <v>75</v>
      </c>
      <c r="H7405" s="11">
        <v>2.1</v>
      </c>
    </row>
    <row r="7406" spans="1:8" x14ac:dyDescent="0.25">
      <c r="A7406" s="25" t="str">
        <f t="shared" si="118"/>
        <v>Reg2015Mesothelioma - C45MaleAllEth</v>
      </c>
      <c r="B7406" s="23" t="s">
        <v>2</v>
      </c>
      <c r="C7406" s="23">
        <v>2015</v>
      </c>
      <c r="D7406" s="23" t="s">
        <v>30</v>
      </c>
      <c r="E7406" s="23" t="s">
        <v>5</v>
      </c>
      <c r="F7406" s="23" t="s">
        <v>12</v>
      </c>
      <c r="G7406" s="23">
        <v>87</v>
      </c>
      <c r="H7406" s="11">
        <v>2.2999999999999998</v>
      </c>
    </row>
    <row r="7407" spans="1:8" x14ac:dyDescent="0.25">
      <c r="A7407" s="25" t="str">
        <f t="shared" si="118"/>
        <v>Reg2015Kaposi sarcoma - C46MaleAllEth</v>
      </c>
      <c r="B7407" s="23" t="s">
        <v>2</v>
      </c>
      <c r="C7407" s="23">
        <v>2015</v>
      </c>
      <c r="D7407" s="23" t="s">
        <v>265</v>
      </c>
      <c r="E7407" s="23" t="s">
        <v>5</v>
      </c>
      <c r="F7407" s="23" t="s">
        <v>12</v>
      </c>
      <c r="G7407" s="23">
        <v>1</v>
      </c>
      <c r="H7407" s="11">
        <v>0</v>
      </c>
    </row>
    <row r="7408" spans="1:8" x14ac:dyDescent="0.25">
      <c r="A7408" s="25" t="str">
        <f t="shared" si="118"/>
        <v>Reg2015Peripheral nerves and autonomic nervous system - C47MaleAllEth</v>
      </c>
      <c r="B7408" s="23" t="s">
        <v>2</v>
      </c>
      <c r="C7408" s="23">
        <v>2015</v>
      </c>
      <c r="D7408" s="23" t="s">
        <v>266</v>
      </c>
      <c r="E7408" s="23" t="s">
        <v>5</v>
      </c>
      <c r="F7408" s="23" t="s">
        <v>12</v>
      </c>
      <c r="G7408" s="23">
        <v>4</v>
      </c>
      <c r="H7408" s="11">
        <v>0.2</v>
      </c>
    </row>
    <row r="7409" spans="1:8" x14ac:dyDescent="0.25">
      <c r="A7409" s="25" t="str">
        <f t="shared" si="118"/>
        <v>Reg2015Peritoneum - C48MaleAllEth</v>
      </c>
      <c r="B7409" s="23" t="s">
        <v>2</v>
      </c>
      <c r="C7409" s="23">
        <v>2015</v>
      </c>
      <c r="D7409" s="23" t="s">
        <v>267</v>
      </c>
      <c r="E7409" s="23" t="s">
        <v>5</v>
      </c>
      <c r="F7409" s="23" t="s">
        <v>12</v>
      </c>
      <c r="G7409" s="23">
        <v>17</v>
      </c>
      <c r="H7409" s="11">
        <v>0.6</v>
      </c>
    </row>
    <row r="7410" spans="1:8" x14ac:dyDescent="0.25">
      <c r="A7410" s="25" t="str">
        <f t="shared" si="118"/>
        <v>Reg2015Connective tissue - C49MaleAllEth</v>
      </c>
      <c r="B7410" s="23" t="s">
        <v>2</v>
      </c>
      <c r="C7410" s="23">
        <v>2015</v>
      </c>
      <c r="D7410" s="23" t="s">
        <v>268</v>
      </c>
      <c r="E7410" s="23" t="s">
        <v>5</v>
      </c>
      <c r="F7410" s="23" t="s">
        <v>12</v>
      </c>
      <c r="G7410" s="23">
        <v>63</v>
      </c>
      <c r="H7410" s="11">
        <v>2.1</v>
      </c>
    </row>
    <row r="7411" spans="1:8" x14ac:dyDescent="0.25">
      <c r="A7411" s="25" t="str">
        <f t="shared" si="118"/>
        <v>Reg2015Breast - C50MaleAllEth</v>
      </c>
      <c r="B7411" s="23" t="s">
        <v>2</v>
      </c>
      <c r="C7411" s="23">
        <v>2015</v>
      </c>
      <c r="D7411" s="23" t="s">
        <v>21</v>
      </c>
      <c r="E7411" s="23" t="s">
        <v>5</v>
      </c>
      <c r="F7411" s="23" t="s">
        <v>12</v>
      </c>
      <c r="G7411" s="23">
        <v>23</v>
      </c>
      <c r="H7411" s="11">
        <v>0.7</v>
      </c>
    </row>
    <row r="7412" spans="1:8" x14ac:dyDescent="0.25">
      <c r="A7412" s="25" t="str">
        <f t="shared" si="118"/>
        <v>Reg2015Penis - C60MaleAllEth</v>
      </c>
      <c r="B7412" s="23" t="s">
        <v>2</v>
      </c>
      <c r="C7412" s="23">
        <v>2015</v>
      </c>
      <c r="D7412" s="23" t="s">
        <v>37</v>
      </c>
      <c r="E7412" s="23" t="s">
        <v>5</v>
      </c>
      <c r="F7412" s="23" t="s">
        <v>12</v>
      </c>
      <c r="G7412" s="23">
        <v>18</v>
      </c>
      <c r="H7412" s="11">
        <v>0.6</v>
      </c>
    </row>
    <row r="7413" spans="1:8" x14ac:dyDescent="0.25">
      <c r="A7413" s="25" t="str">
        <f t="shared" si="118"/>
        <v>Reg2015Prostate - C61MaleAllEth</v>
      </c>
      <c r="B7413" s="23" t="s">
        <v>2</v>
      </c>
      <c r="C7413" s="23">
        <v>2015</v>
      </c>
      <c r="D7413" s="23" t="s">
        <v>38</v>
      </c>
      <c r="E7413" s="23" t="s">
        <v>5</v>
      </c>
      <c r="F7413" s="23" t="s">
        <v>12</v>
      </c>
      <c r="G7413" s="23">
        <v>3068</v>
      </c>
      <c r="H7413" s="11">
        <v>87.5</v>
      </c>
    </row>
    <row r="7414" spans="1:8" x14ac:dyDescent="0.25">
      <c r="A7414" s="25" t="str">
        <f t="shared" si="118"/>
        <v>Reg2015Testis - C62MaleAllEth</v>
      </c>
      <c r="B7414" s="23" t="s">
        <v>2</v>
      </c>
      <c r="C7414" s="23">
        <v>2015</v>
      </c>
      <c r="D7414" s="23" t="s">
        <v>40</v>
      </c>
      <c r="E7414" s="23" t="s">
        <v>5</v>
      </c>
      <c r="F7414" s="23" t="s">
        <v>12</v>
      </c>
      <c r="G7414" s="23">
        <v>173</v>
      </c>
      <c r="H7414" s="11">
        <v>8.1999999999999993</v>
      </c>
    </row>
    <row r="7415" spans="1:8" x14ac:dyDescent="0.25">
      <c r="A7415" s="25" t="str">
        <f t="shared" si="118"/>
        <v>Reg2015Other male genital organs - C63MaleAllEth</v>
      </c>
      <c r="B7415" s="23" t="s">
        <v>2</v>
      </c>
      <c r="C7415" s="23">
        <v>2015</v>
      </c>
      <c r="D7415" s="23" t="s">
        <v>272</v>
      </c>
      <c r="E7415" s="23" t="s">
        <v>5</v>
      </c>
      <c r="F7415" s="23" t="s">
        <v>12</v>
      </c>
      <c r="G7415" s="23">
        <v>7</v>
      </c>
      <c r="H7415" s="11">
        <v>0.2</v>
      </c>
    </row>
    <row r="7416" spans="1:8" x14ac:dyDescent="0.25">
      <c r="A7416" s="25" t="str">
        <f t="shared" si="118"/>
        <v>Reg2015Kidney - C64MaleAllEth</v>
      </c>
      <c r="B7416" s="23" t="s">
        <v>2</v>
      </c>
      <c r="C7416" s="23">
        <v>2015</v>
      </c>
      <c r="D7416" s="23" t="s">
        <v>274</v>
      </c>
      <c r="E7416" s="23" t="s">
        <v>5</v>
      </c>
      <c r="F7416" s="23" t="s">
        <v>12</v>
      </c>
      <c r="G7416" s="23">
        <v>373</v>
      </c>
      <c r="H7416" s="11">
        <v>11.7</v>
      </c>
    </row>
    <row r="7417" spans="1:8" x14ac:dyDescent="0.25">
      <c r="A7417" s="25" t="str">
        <f t="shared" si="118"/>
        <v>Reg2015Renal pelvis - C65MaleAllEth</v>
      </c>
      <c r="B7417" s="23" t="s">
        <v>2</v>
      </c>
      <c r="C7417" s="23">
        <v>2015</v>
      </c>
      <c r="D7417" s="23" t="s">
        <v>275</v>
      </c>
      <c r="E7417" s="23" t="s">
        <v>5</v>
      </c>
      <c r="F7417" s="23" t="s">
        <v>12</v>
      </c>
      <c r="G7417" s="23">
        <v>22</v>
      </c>
      <c r="H7417" s="11">
        <v>0.6</v>
      </c>
    </row>
    <row r="7418" spans="1:8" x14ac:dyDescent="0.25">
      <c r="A7418" s="25" t="str">
        <f t="shared" si="118"/>
        <v>Reg2015Ureter - C66MaleAllEth</v>
      </c>
      <c r="B7418" s="23" t="s">
        <v>2</v>
      </c>
      <c r="C7418" s="23">
        <v>2015</v>
      </c>
      <c r="D7418" s="23" t="s">
        <v>43</v>
      </c>
      <c r="E7418" s="23" t="s">
        <v>5</v>
      </c>
      <c r="F7418" s="23" t="s">
        <v>12</v>
      </c>
      <c r="G7418" s="23">
        <v>24</v>
      </c>
      <c r="H7418" s="11">
        <v>0.7</v>
      </c>
    </row>
    <row r="7419" spans="1:8" x14ac:dyDescent="0.25">
      <c r="A7419" s="25" t="str">
        <f t="shared" si="118"/>
        <v>Reg2015Bladder - C67MaleAllEth</v>
      </c>
      <c r="B7419" s="23" t="s">
        <v>2</v>
      </c>
      <c r="C7419" s="23">
        <v>2015</v>
      </c>
      <c r="D7419" s="23" t="s">
        <v>19</v>
      </c>
      <c r="E7419" s="23" t="s">
        <v>5</v>
      </c>
      <c r="F7419" s="23" t="s">
        <v>12</v>
      </c>
      <c r="G7419" s="23">
        <v>307</v>
      </c>
      <c r="H7419" s="11">
        <v>8.1</v>
      </c>
    </row>
    <row r="7420" spans="1:8" x14ac:dyDescent="0.25">
      <c r="A7420" s="25" t="str">
        <f t="shared" si="118"/>
        <v>Reg2015Other urinary organs - C68MaleAllEth</v>
      </c>
      <c r="B7420" s="23" t="s">
        <v>2</v>
      </c>
      <c r="C7420" s="23">
        <v>2015</v>
      </c>
      <c r="D7420" s="23" t="s">
        <v>276</v>
      </c>
      <c r="E7420" s="23" t="s">
        <v>5</v>
      </c>
      <c r="F7420" s="23" t="s">
        <v>12</v>
      </c>
      <c r="G7420" s="23">
        <v>19</v>
      </c>
      <c r="H7420" s="11">
        <v>0.5</v>
      </c>
    </row>
    <row r="7421" spans="1:8" x14ac:dyDescent="0.25">
      <c r="A7421" s="25" t="str">
        <f t="shared" si="118"/>
        <v>Reg2015Eye - C69MaleAllEth</v>
      </c>
      <c r="B7421" s="23" t="s">
        <v>2</v>
      </c>
      <c r="C7421" s="23">
        <v>2015</v>
      </c>
      <c r="D7421" s="23" t="s">
        <v>278</v>
      </c>
      <c r="E7421" s="23" t="s">
        <v>5</v>
      </c>
      <c r="F7421" s="23" t="s">
        <v>12</v>
      </c>
      <c r="G7421" s="23">
        <v>25</v>
      </c>
      <c r="H7421" s="11">
        <v>0.8</v>
      </c>
    </row>
    <row r="7422" spans="1:8" x14ac:dyDescent="0.25">
      <c r="A7422" s="25" t="str">
        <f t="shared" si="118"/>
        <v>Reg2015Meninges - C70MaleAllEth</v>
      </c>
      <c r="B7422" s="23" t="s">
        <v>2</v>
      </c>
      <c r="C7422" s="23">
        <v>2015</v>
      </c>
      <c r="D7422" s="23" t="s">
        <v>29</v>
      </c>
      <c r="E7422" s="23" t="s">
        <v>5</v>
      </c>
      <c r="F7422" s="23" t="s">
        <v>12</v>
      </c>
      <c r="G7422" s="23">
        <v>1</v>
      </c>
      <c r="H7422" s="11">
        <v>0</v>
      </c>
    </row>
    <row r="7423" spans="1:8" x14ac:dyDescent="0.25">
      <c r="A7423" s="25" t="str">
        <f t="shared" si="118"/>
        <v>Reg2015Brain - C71MaleAllEth</v>
      </c>
      <c r="B7423" s="23" t="s">
        <v>2</v>
      </c>
      <c r="C7423" s="23">
        <v>2015</v>
      </c>
      <c r="D7423" s="23" t="s">
        <v>20</v>
      </c>
      <c r="E7423" s="23" t="s">
        <v>5</v>
      </c>
      <c r="F7423" s="23" t="s">
        <v>12</v>
      </c>
      <c r="G7423" s="23">
        <v>172</v>
      </c>
      <c r="H7423" s="11">
        <v>5.9</v>
      </c>
    </row>
    <row r="7424" spans="1:8" x14ac:dyDescent="0.25">
      <c r="A7424" s="25" t="str">
        <f t="shared" si="118"/>
        <v>Reg2015Other central nervous system - C72MaleAllEth</v>
      </c>
      <c r="B7424" s="23" t="s">
        <v>2</v>
      </c>
      <c r="C7424" s="23">
        <v>2015</v>
      </c>
      <c r="D7424" s="23" t="s">
        <v>279</v>
      </c>
      <c r="E7424" s="23" t="s">
        <v>5</v>
      </c>
      <c r="F7424" s="23" t="s">
        <v>12</v>
      </c>
      <c r="G7424" s="23">
        <v>5</v>
      </c>
      <c r="H7424" s="11">
        <v>0.2</v>
      </c>
    </row>
    <row r="7425" spans="1:8" x14ac:dyDescent="0.25">
      <c r="A7425" s="25" t="str">
        <f t="shared" si="118"/>
        <v>Reg2015Thyroid - C73MaleAllEth</v>
      </c>
      <c r="B7425" s="23" t="s">
        <v>2</v>
      </c>
      <c r="C7425" s="23">
        <v>2015</v>
      </c>
      <c r="D7425" s="23" t="s">
        <v>281</v>
      </c>
      <c r="E7425" s="23" t="s">
        <v>5</v>
      </c>
      <c r="F7425" s="23" t="s">
        <v>12</v>
      </c>
      <c r="G7425" s="23">
        <v>99</v>
      </c>
      <c r="H7425" s="11">
        <v>3.5</v>
      </c>
    </row>
    <row r="7426" spans="1:8" x14ac:dyDescent="0.25">
      <c r="A7426" s="25" t="str">
        <f t="shared" si="118"/>
        <v>Reg2015Adrenal gland - C74MaleAllEth</v>
      </c>
      <c r="B7426" s="23" t="s">
        <v>2</v>
      </c>
      <c r="C7426" s="23">
        <v>2015</v>
      </c>
      <c r="D7426" s="23" t="s">
        <v>282</v>
      </c>
      <c r="E7426" s="23" t="s">
        <v>5</v>
      </c>
      <c r="F7426" s="23" t="s">
        <v>12</v>
      </c>
      <c r="G7426" s="23">
        <v>7</v>
      </c>
      <c r="H7426" s="11">
        <v>0.3</v>
      </c>
    </row>
    <row r="7427" spans="1:8" x14ac:dyDescent="0.25">
      <c r="A7427" s="25" t="str">
        <f t="shared" si="118"/>
        <v>Reg2015Other endocrine glands - C75MaleAllEth</v>
      </c>
      <c r="B7427" s="23" t="s">
        <v>2</v>
      </c>
      <c r="C7427" s="23">
        <v>2015</v>
      </c>
      <c r="D7427" s="23" t="s">
        <v>283</v>
      </c>
      <c r="E7427" s="23" t="s">
        <v>5</v>
      </c>
      <c r="F7427" s="23" t="s">
        <v>12</v>
      </c>
      <c r="G7427" s="23">
        <v>3</v>
      </c>
      <c r="H7427" s="11">
        <v>0.1</v>
      </c>
    </row>
    <row r="7428" spans="1:8" x14ac:dyDescent="0.25">
      <c r="A7428" s="25" t="str">
        <f t="shared" si="118"/>
        <v>Reg2015Other and ill-defined sites - C76MaleAllEth</v>
      </c>
      <c r="B7428" s="23" t="s">
        <v>2</v>
      </c>
      <c r="C7428" s="23">
        <v>2015</v>
      </c>
      <c r="D7428" s="23" t="s">
        <v>285</v>
      </c>
      <c r="E7428" s="23" t="s">
        <v>5</v>
      </c>
      <c r="F7428" s="23" t="s">
        <v>12</v>
      </c>
      <c r="G7428" s="23">
        <v>2</v>
      </c>
      <c r="H7428" s="11">
        <v>0</v>
      </c>
    </row>
    <row r="7429" spans="1:8" x14ac:dyDescent="0.25">
      <c r="A7429" s="25" t="str">
        <f t="shared" si="118"/>
        <v>Reg2015Unknown primary - C77-C79MaleAllEth</v>
      </c>
      <c r="B7429" s="23" t="s">
        <v>2</v>
      </c>
      <c r="C7429" s="23">
        <v>2015</v>
      </c>
      <c r="D7429" s="23" t="s">
        <v>286</v>
      </c>
      <c r="E7429" s="23" t="s">
        <v>5</v>
      </c>
      <c r="F7429" s="23" t="s">
        <v>12</v>
      </c>
      <c r="G7429" s="23">
        <v>196</v>
      </c>
      <c r="H7429" s="11">
        <v>5.4</v>
      </c>
    </row>
    <row r="7430" spans="1:8" x14ac:dyDescent="0.25">
      <c r="A7430" s="25" t="str">
        <f t="shared" si="118"/>
        <v>Reg2015Unspecified site - C80MaleAllEth</v>
      </c>
      <c r="B7430" s="23" t="s">
        <v>2</v>
      </c>
      <c r="C7430" s="23">
        <v>2015</v>
      </c>
      <c r="D7430" s="23" t="s">
        <v>287</v>
      </c>
      <c r="E7430" s="23" t="s">
        <v>5</v>
      </c>
      <c r="F7430" s="23" t="s">
        <v>12</v>
      </c>
      <c r="G7430" s="23">
        <v>25</v>
      </c>
      <c r="H7430" s="11">
        <v>0.6</v>
      </c>
    </row>
    <row r="7431" spans="1:8" x14ac:dyDescent="0.25">
      <c r="A7431" s="25" t="str">
        <f t="shared" si="118"/>
        <v>Reg2015Hodgkin lymphoma - C81MaleAllEth</v>
      </c>
      <c r="B7431" s="23" t="s">
        <v>2</v>
      </c>
      <c r="C7431" s="23">
        <v>2015</v>
      </c>
      <c r="D7431" s="23" t="s">
        <v>289</v>
      </c>
      <c r="E7431" s="23" t="s">
        <v>5</v>
      </c>
      <c r="F7431" s="23" t="s">
        <v>12</v>
      </c>
      <c r="G7431" s="23">
        <v>57</v>
      </c>
      <c r="H7431" s="11">
        <v>2.5</v>
      </c>
    </row>
    <row r="7432" spans="1:8" x14ac:dyDescent="0.25">
      <c r="A7432" s="25" t="str">
        <f t="shared" si="118"/>
        <v>Reg2015Non-Hodgkin lymphoma - C82-C86, C96MaleAllEth</v>
      </c>
      <c r="B7432" s="23" t="s">
        <v>2</v>
      </c>
      <c r="C7432" s="23">
        <v>2015</v>
      </c>
      <c r="D7432" s="23" t="s">
        <v>365</v>
      </c>
      <c r="E7432" s="23" t="s">
        <v>5</v>
      </c>
      <c r="F7432" s="23" t="s">
        <v>12</v>
      </c>
      <c r="G7432" s="23">
        <v>466</v>
      </c>
      <c r="H7432" s="11">
        <v>14.4</v>
      </c>
    </row>
    <row r="7433" spans="1:8" x14ac:dyDescent="0.25">
      <c r="A7433" s="25" t="str">
        <f t="shared" si="118"/>
        <v>Reg2015Immunoproliferative cancers - C88MaleAllEth</v>
      </c>
      <c r="B7433" s="23" t="s">
        <v>2</v>
      </c>
      <c r="C7433" s="23">
        <v>2015</v>
      </c>
      <c r="D7433" s="23" t="s">
        <v>291</v>
      </c>
      <c r="E7433" s="23" t="s">
        <v>5</v>
      </c>
      <c r="F7433" s="23" t="s">
        <v>12</v>
      </c>
      <c r="G7433" s="23">
        <v>24</v>
      </c>
      <c r="H7433" s="11">
        <v>0.7</v>
      </c>
    </row>
    <row r="7434" spans="1:8" x14ac:dyDescent="0.25">
      <c r="A7434" s="25" t="str">
        <f t="shared" si="118"/>
        <v>Reg2015Myeloma - C90MaleAllEth</v>
      </c>
      <c r="B7434" s="23" t="s">
        <v>2</v>
      </c>
      <c r="C7434" s="23">
        <v>2015</v>
      </c>
      <c r="D7434" s="23" t="s">
        <v>292</v>
      </c>
      <c r="E7434" s="23" t="s">
        <v>5</v>
      </c>
      <c r="F7434" s="23" t="s">
        <v>12</v>
      </c>
      <c r="G7434" s="23">
        <v>232</v>
      </c>
      <c r="H7434" s="11">
        <v>6.7</v>
      </c>
    </row>
    <row r="7435" spans="1:8" x14ac:dyDescent="0.25">
      <c r="A7435" s="25" t="str">
        <f t="shared" si="118"/>
        <v>Reg2015Leukaemia - C91-C95MaleAllEth</v>
      </c>
      <c r="B7435" s="23" t="s">
        <v>2</v>
      </c>
      <c r="C7435" s="23">
        <v>2015</v>
      </c>
      <c r="D7435" s="23" t="s">
        <v>26</v>
      </c>
      <c r="E7435" s="23" t="s">
        <v>5</v>
      </c>
      <c r="F7435" s="23" t="s">
        <v>12</v>
      </c>
      <c r="G7435" s="23">
        <v>427</v>
      </c>
      <c r="H7435" s="11">
        <v>13.5</v>
      </c>
    </row>
    <row r="7436" spans="1:8" x14ac:dyDescent="0.25">
      <c r="A7436" s="25" t="str">
        <f t="shared" si="118"/>
        <v>Reg2015Polycythemia vera - D45MaleAllEth</v>
      </c>
      <c r="B7436" s="23" t="s">
        <v>2</v>
      </c>
      <c r="C7436" s="23">
        <v>2015</v>
      </c>
      <c r="D7436" s="23" t="s">
        <v>294</v>
      </c>
      <c r="E7436" s="23" t="s">
        <v>5</v>
      </c>
      <c r="F7436" s="23" t="s">
        <v>12</v>
      </c>
      <c r="G7436" s="23">
        <v>18</v>
      </c>
      <c r="H7436" s="11">
        <v>0.5</v>
      </c>
    </row>
    <row r="7437" spans="1:8" x14ac:dyDescent="0.25">
      <c r="A7437" s="25" t="str">
        <f t="shared" si="118"/>
        <v>Reg2015Myelodyplastic syndromes - D46MaleAllEth</v>
      </c>
      <c r="B7437" s="23" t="s">
        <v>2</v>
      </c>
      <c r="C7437" s="23">
        <v>2015</v>
      </c>
      <c r="D7437" s="23" t="s">
        <v>295</v>
      </c>
      <c r="E7437" s="23" t="s">
        <v>5</v>
      </c>
      <c r="F7437" s="23" t="s">
        <v>12</v>
      </c>
      <c r="G7437" s="23">
        <v>116</v>
      </c>
      <c r="H7437" s="11">
        <v>3.1</v>
      </c>
    </row>
    <row r="7438" spans="1:8" x14ac:dyDescent="0.25">
      <c r="A7438" s="25" t="str">
        <f t="shared" si="118"/>
        <v>Reg2015Uncertain behaviour of lymphoid, haematopoietic and related tissue - D47MaleAllEth</v>
      </c>
      <c r="B7438" s="23" t="s">
        <v>2</v>
      </c>
      <c r="C7438" s="23">
        <v>2015</v>
      </c>
      <c r="D7438" s="23" t="s">
        <v>296</v>
      </c>
      <c r="E7438" s="23" t="s">
        <v>5</v>
      </c>
      <c r="F7438" s="23" t="s">
        <v>12</v>
      </c>
      <c r="G7438" s="23">
        <v>48</v>
      </c>
      <c r="H7438" s="11">
        <v>1.4</v>
      </c>
    </row>
    <row r="7439" spans="1:8" x14ac:dyDescent="0.25">
      <c r="A7439" s="25" t="str">
        <f t="shared" si="118"/>
        <v>Reg2015Tongue - C01-C02AllSexMāori</v>
      </c>
      <c r="B7439" s="23" t="s">
        <v>2</v>
      </c>
      <c r="C7439" s="23">
        <v>2015</v>
      </c>
      <c r="D7439" s="23" t="s">
        <v>42</v>
      </c>
      <c r="E7439" s="23" t="s">
        <v>3</v>
      </c>
      <c r="F7439" s="23" t="s">
        <v>10</v>
      </c>
      <c r="G7439" s="23">
        <v>12</v>
      </c>
      <c r="H7439" s="11">
        <v>1.9</v>
      </c>
    </row>
    <row r="7440" spans="1:8" x14ac:dyDescent="0.25">
      <c r="A7440" s="25" t="str">
        <f t="shared" si="118"/>
        <v>Reg2015Mouth - C03-C06AllSexMāori</v>
      </c>
      <c r="B7440" s="23" t="s">
        <v>2</v>
      </c>
      <c r="C7440" s="23">
        <v>2015</v>
      </c>
      <c r="D7440" s="23" t="s">
        <v>31</v>
      </c>
      <c r="E7440" s="23" t="s">
        <v>3</v>
      </c>
      <c r="F7440" s="23" t="s">
        <v>10</v>
      </c>
      <c r="G7440" s="23">
        <v>10</v>
      </c>
      <c r="H7440" s="11">
        <v>1.8</v>
      </c>
    </row>
    <row r="7441" spans="1:8" x14ac:dyDescent="0.25">
      <c r="A7441" s="25" t="str">
        <f t="shared" si="118"/>
        <v>Reg2015Salivary glands - C07-C08AllSexMāori</v>
      </c>
      <c r="B7441" s="23" t="s">
        <v>2</v>
      </c>
      <c r="C7441" s="23">
        <v>2015</v>
      </c>
      <c r="D7441" s="23" t="s">
        <v>247</v>
      </c>
      <c r="E7441" s="23" t="s">
        <v>3</v>
      </c>
      <c r="F7441" s="23" t="s">
        <v>10</v>
      </c>
      <c r="G7441" s="23">
        <v>3</v>
      </c>
      <c r="H7441" s="11">
        <v>0.5</v>
      </c>
    </row>
    <row r="7442" spans="1:8" x14ac:dyDescent="0.25">
      <c r="A7442" s="25" t="str">
        <f t="shared" si="118"/>
        <v>Reg2015Tonsils - C09AllSexMāori</v>
      </c>
      <c r="B7442" s="23" t="s">
        <v>2</v>
      </c>
      <c r="C7442" s="23">
        <v>2015</v>
      </c>
      <c r="D7442" s="23" t="s">
        <v>248</v>
      </c>
      <c r="E7442" s="23" t="s">
        <v>3</v>
      </c>
      <c r="F7442" s="23" t="s">
        <v>10</v>
      </c>
      <c r="G7442" s="23">
        <v>12</v>
      </c>
      <c r="H7442" s="11">
        <v>1.8</v>
      </c>
    </row>
    <row r="7443" spans="1:8" x14ac:dyDescent="0.25">
      <c r="A7443" s="25" t="str">
        <f t="shared" si="118"/>
        <v>Reg2015Oropharynx - C10AllSexMāori</v>
      </c>
      <c r="B7443" s="23" t="s">
        <v>2</v>
      </c>
      <c r="C7443" s="23">
        <v>2015</v>
      </c>
      <c r="D7443" s="23" t="s">
        <v>34</v>
      </c>
      <c r="E7443" s="23" t="s">
        <v>3</v>
      </c>
      <c r="F7443" s="23" t="s">
        <v>10</v>
      </c>
      <c r="G7443" s="23">
        <v>3</v>
      </c>
      <c r="H7443" s="11">
        <v>0.4</v>
      </c>
    </row>
    <row r="7444" spans="1:8" x14ac:dyDescent="0.25">
      <c r="A7444" s="25" t="str">
        <f t="shared" si="118"/>
        <v>Reg2015Nasopharynx - C11AllSexMāori</v>
      </c>
      <c r="B7444" s="23" t="s">
        <v>2</v>
      </c>
      <c r="C7444" s="23">
        <v>2015</v>
      </c>
      <c r="D7444" s="23" t="s">
        <v>32</v>
      </c>
      <c r="E7444" s="23" t="s">
        <v>3</v>
      </c>
      <c r="F7444" s="23" t="s">
        <v>10</v>
      </c>
      <c r="G7444" s="23">
        <v>7</v>
      </c>
      <c r="H7444" s="11">
        <v>1.2</v>
      </c>
    </row>
    <row r="7445" spans="1:8" x14ac:dyDescent="0.25">
      <c r="A7445" s="25" t="str">
        <f t="shared" si="118"/>
        <v>Reg2015Pyriform sinus - C12AllSexMāori</v>
      </c>
      <c r="B7445" s="23" t="s">
        <v>2</v>
      </c>
      <c r="C7445" s="23">
        <v>2015</v>
      </c>
      <c r="D7445" s="23" t="s">
        <v>249</v>
      </c>
      <c r="E7445" s="23" t="s">
        <v>3</v>
      </c>
      <c r="F7445" s="23" t="s">
        <v>10</v>
      </c>
      <c r="G7445" s="23">
        <v>1</v>
      </c>
      <c r="H7445" s="11">
        <v>0.1</v>
      </c>
    </row>
    <row r="7446" spans="1:8" x14ac:dyDescent="0.25">
      <c r="A7446" s="25" t="str">
        <f t="shared" si="118"/>
        <v>Reg2015Hypopharynx - C13AllSexMāori</v>
      </c>
      <c r="B7446" s="23" t="s">
        <v>2</v>
      </c>
      <c r="C7446" s="23">
        <v>2015</v>
      </c>
      <c r="D7446" s="23" t="s">
        <v>24</v>
      </c>
      <c r="E7446" s="23" t="s">
        <v>3</v>
      </c>
      <c r="F7446" s="23" t="s">
        <v>10</v>
      </c>
      <c r="G7446" s="23">
        <v>4</v>
      </c>
      <c r="H7446" s="11">
        <v>0.7</v>
      </c>
    </row>
    <row r="7447" spans="1:8" x14ac:dyDescent="0.25">
      <c r="A7447" s="25" t="str">
        <f t="shared" si="118"/>
        <v>Reg2015Other lip, oral cavity and pharynx - C14AllSexMāori</v>
      </c>
      <c r="B7447" s="23" t="s">
        <v>2</v>
      </c>
      <c r="C7447" s="23">
        <v>2015</v>
      </c>
      <c r="D7447" s="23" t="s">
        <v>250</v>
      </c>
      <c r="E7447" s="23" t="s">
        <v>3</v>
      </c>
      <c r="F7447" s="23" t="s">
        <v>10</v>
      </c>
      <c r="G7447" s="23">
        <v>2</v>
      </c>
      <c r="H7447" s="11">
        <v>0.4</v>
      </c>
    </row>
    <row r="7448" spans="1:8" x14ac:dyDescent="0.25">
      <c r="A7448" s="25" t="str">
        <f t="shared" si="118"/>
        <v>Reg2015Oesophagus - C15AllSexMāori</v>
      </c>
      <c r="B7448" s="23" t="s">
        <v>2</v>
      </c>
      <c r="C7448" s="23">
        <v>2015</v>
      </c>
      <c r="D7448" s="23" t="s">
        <v>33</v>
      </c>
      <c r="E7448" s="23" t="s">
        <v>3</v>
      </c>
      <c r="F7448" s="23" t="s">
        <v>10</v>
      </c>
      <c r="G7448" s="23">
        <v>34</v>
      </c>
      <c r="H7448" s="11">
        <v>6</v>
      </c>
    </row>
    <row r="7449" spans="1:8" x14ac:dyDescent="0.25">
      <c r="A7449" s="25" t="str">
        <f t="shared" si="118"/>
        <v>Reg2015Stomach - C16AllSexMāori</v>
      </c>
      <c r="B7449" s="23" t="s">
        <v>2</v>
      </c>
      <c r="C7449" s="23">
        <v>2015</v>
      </c>
      <c r="D7449" s="23" t="s">
        <v>39</v>
      </c>
      <c r="E7449" s="23" t="s">
        <v>3</v>
      </c>
      <c r="F7449" s="23" t="s">
        <v>10</v>
      </c>
      <c r="G7449" s="23">
        <v>69</v>
      </c>
      <c r="H7449" s="11">
        <v>12.1</v>
      </c>
    </row>
    <row r="7450" spans="1:8" x14ac:dyDescent="0.25">
      <c r="A7450" s="25" t="str">
        <f t="shared" si="118"/>
        <v>Reg2015Small intestine - C17AllSexMāori</v>
      </c>
      <c r="B7450" s="23" t="s">
        <v>2</v>
      </c>
      <c r="C7450" s="23">
        <v>2015</v>
      </c>
      <c r="D7450" s="23" t="s">
        <v>252</v>
      </c>
      <c r="E7450" s="23" t="s">
        <v>3</v>
      </c>
      <c r="F7450" s="23" t="s">
        <v>10</v>
      </c>
      <c r="G7450" s="23">
        <v>13</v>
      </c>
      <c r="H7450" s="11">
        <v>2.1</v>
      </c>
    </row>
    <row r="7451" spans="1:8" x14ac:dyDescent="0.25">
      <c r="A7451" s="25" t="str">
        <f t="shared" si="118"/>
        <v>Reg2015Colon, rectum and rectosigmoid junction - C18-C20AllSexMāori</v>
      </c>
      <c r="B7451" s="23" t="s">
        <v>2</v>
      </c>
      <c r="C7451" s="23">
        <v>2015</v>
      </c>
      <c r="D7451" s="23" t="s">
        <v>1567</v>
      </c>
      <c r="E7451" s="23" t="s">
        <v>3</v>
      </c>
      <c r="F7451" s="23" t="s">
        <v>10</v>
      </c>
      <c r="G7451" s="23">
        <v>178</v>
      </c>
      <c r="H7451" s="11">
        <v>31.1</v>
      </c>
    </row>
    <row r="7452" spans="1:8" x14ac:dyDescent="0.25">
      <c r="A7452" s="25" t="str">
        <f t="shared" si="118"/>
        <v>Reg2015Anus - C21AllSexMāori</v>
      </c>
      <c r="B7452" s="23" t="s">
        <v>2</v>
      </c>
      <c r="C7452" s="23">
        <v>2015</v>
      </c>
      <c r="D7452" s="23" t="s">
        <v>18</v>
      </c>
      <c r="E7452" s="23" t="s">
        <v>3</v>
      </c>
      <c r="F7452" s="23" t="s">
        <v>10</v>
      </c>
      <c r="G7452" s="23">
        <v>5</v>
      </c>
      <c r="H7452" s="11">
        <v>1.1000000000000001</v>
      </c>
    </row>
    <row r="7453" spans="1:8" x14ac:dyDescent="0.25">
      <c r="A7453" s="25" t="str">
        <f t="shared" si="118"/>
        <v>Reg2015Liver - C22AllSexMāori</v>
      </c>
      <c r="B7453" s="23" t="s">
        <v>2</v>
      </c>
      <c r="C7453" s="23">
        <v>2015</v>
      </c>
      <c r="D7453" s="23" t="s">
        <v>254</v>
      </c>
      <c r="E7453" s="23" t="s">
        <v>3</v>
      </c>
      <c r="F7453" s="23" t="s">
        <v>10</v>
      </c>
      <c r="G7453" s="23">
        <v>73</v>
      </c>
      <c r="H7453" s="11">
        <v>12.5</v>
      </c>
    </row>
    <row r="7454" spans="1:8" x14ac:dyDescent="0.25">
      <c r="A7454" s="25" t="str">
        <f t="shared" si="118"/>
        <v>Reg2015Gallbladder - C23AllSexMāori</v>
      </c>
      <c r="B7454" s="23" t="s">
        <v>2</v>
      </c>
      <c r="C7454" s="23">
        <v>2015</v>
      </c>
      <c r="D7454" s="23" t="s">
        <v>23</v>
      </c>
      <c r="E7454" s="23" t="s">
        <v>3</v>
      </c>
      <c r="F7454" s="23" t="s">
        <v>10</v>
      </c>
      <c r="G7454" s="23">
        <v>14</v>
      </c>
      <c r="H7454" s="11">
        <v>2.5</v>
      </c>
    </row>
    <row r="7455" spans="1:8" x14ac:dyDescent="0.25">
      <c r="A7455" s="25" t="str">
        <f t="shared" si="118"/>
        <v>Reg2015Other biliary tract - C24AllSexMāori</v>
      </c>
      <c r="B7455" s="23" t="s">
        <v>2</v>
      </c>
      <c r="C7455" s="23">
        <v>2015</v>
      </c>
      <c r="D7455" s="23" t="s">
        <v>255</v>
      </c>
      <c r="E7455" s="23" t="s">
        <v>3</v>
      </c>
      <c r="F7455" s="23" t="s">
        <v>10</v>
      </c>
      <c r="G7455" s="23">
        <v>10</v>
      </c>
      <c r="H7455" s="11">
        <v>2.1</v>
      </c>
    </row>
    <row r="7456" spans="1:8" x14ac:dyDescent="0.25">
      <c r="A7456" s="25" t="str">
        <f t="shared" si="118"/>
        <v>Reg2015Pancreas - C25AllSexMāori</v>
      </c>
      <c r="B7456" s="23" t="s">
        <v>2</v>
      </c>
      <c r="C7456" s="23">
        <v>2015</v>
      </c>
      <c r="D7456" s="23" t="s">
        <v>36</v>
      </c>
      <c r="E7456" s="23" t="s">
        <v>3</v>
      </c>
      <c r="F7456" s="23" t="s">
        <v>10</v>
      </c>
      <c r="G7456" s="23">
        <v>70</v>
      </c>
      <c r="H7456" s="11">
        <v>12.6</v>
      </c>
    </row>
    <row r="7457" spans="1:8" x14ac:dyDescent="0.25">
      <c r="A7457" s="25" t="str">
        <f t="shared" si="118"/>
        <v>Reg2015Other digestive organs - C26AllSexMāori</v>
      </c>
      <c r="B7457" s="23" t="s">
        <v>2</v>
      </c>
      <c r="C7457" s="23">
        <v>2015</v>
      </c>
      <c r="D7457" s="23" t="s">
        <v>256</v>
      </c>
      <c r="E7457" s="23" t="s">
        <v>3</v>
      </c>
      <c r="F7457" s="23" t="s">
        <v>10</v>
      </c>
      <c r="G7457" s="23">
        <v>18</v>
      </c>
      <c r="H7457" s="11">
        <v>3.1</v>
      </c>
    </row>
    <row r="7458" spans="1:8" x14ac:dyDescent="0.25">
      <c r="A7458" s="25" t="str">
        <f t="shared" si="118"/>
        <v>Reg2015Nasal cavity and middle ear - C30AllSexMāori</v>
      </c>
      <c r="B7458" s="23" t="s">
        <v>2</v>
      </c>
      <c r="C7458" s="23">
        <v>2015</v>
      </c>
      <c r="D7458" s="23" t="s">
        <v>258</v>
      </c>
      <c r="E7458" s="23" t="s">
        <v>3</v>
      </c>
      <c r="F7458" s="23" t="s">
        <v>10</v>
      </c>
      <c r="G7458" s="23">
        <v>2</v>
      </c>
      <c r="H7458" s="11">
        <v>0.4</v>
      </c>
    </row>
    <row r="7459" spans="1:8" x14ac:dyDescent="0.25">
      <c r="A7459" s="25" t="str">
        <f t="shared" si="118"/>
        <v>Reg2015Accessory sinuses - C31AllSexMāori</v>
      </c>
      <c r="B7459" s="23" t="s">
        <v>2</v>
      </c>
      <c r="C7459" s="23">
        <v>2015</v>
      </c>
      <c r="D7459" s="23" t="s">
        <v>259</v>
      </c>
      <c r="E7459" s="23" t="s">
        <v>3</v>
      </c>
      <c r="F7459" s="23" t="s">
        <v>10</v>
      </c>
      <c r="G7459" s="23">
        <v>2</v>
      </c>
      <c r="H7459" s="11">
        <v>0.3</v>
      </c>
    </row>
    <row r="7460" spans="1:8" x14ac:dyDescent="0.25">
      <c r="A7460" s="25" t="str">
        <f t="shared" si="118"/>
        <v>Reg2015Larynx - C32AllSexMāori</v>
      </c>
      <c r="B7460" s="23" t="s">
        <v>2</v>
      </c>
      <c r="C7460" s="23">
        <v>2015</v>
      </c>
      <c r="D7460" s="23" t="s">
        <v>25</v>
      </c>
      <c r="E7460" s="23" t="s">
        <v>3</v>
      </c>
      <c r="F7460" s="23" t="s">
        <v>10</v>
      </c>
      <c r="G7460" s="23">
        <v>12</v>
      </c>
      <c r="H7460" s="11">
        <v>2.2000000000000002</v>
      </c>
    </row>
    <row r="7461" spans="1:8" x14ac:dyDescent="0.25">
      <c r="A7461" s="25" t="str">
        <f t="shared" si="118"/>
        <v>Reg2015Lung - C33-C34AllSexMāori</v>
      </c>
      <c r="B7461" s="23" t="s">
        <v>2</v>
      </c>
      <c r="C7461" s="23">
        <v>2015</v>
      </c>
      <c r="D7461" s="23" t="s">
        <v>47</v>
      </c>
      <c r="E7461" s="23" t="s">
        <v>3</v>
      </c>
      <c r="F7461" s="23" t="s">
        <v>10</v>
      </c>
      <c r="G7461" s="23">
        <v>449</v>
      </c>
      <c r="H7461" s="11">
        <v>79.7</v>
      </c>
    </row>
    <row r="7462" spans="1:8" x14ac:dyDescent="0.25">
      <c r="A7462" s="25" t="str">
        <f t="shared" si="118"/>
        <v>Reg2015Thymus - C37AllSexMāori</v>
      </c>
      <c r="B7462" s="23" t="s">
        <v>2</v>
      </c>
      <c r="C7462" s="23">
        <v>2015</v>
      </c>
      <c r="D7462" s="23" t="s">
        <v>41</v>
      </c>
      <c r="E7462" s="23" t="s">
        <v>3</v>
      </c>
      <c r="F7462" s="23" t="s">
        <v>10</v>
      </c>
      <c r="G7462" s="23">
        <v>7</v>
      </c>
      <c r="H7462" s="11">
        <v>1.2</v>
      </c>
    </row>
    <row r="7463" spans="1:8" x14ac:dyDescent="0.25">
      <c r="A7463" s="25" t="str">
        <f t="shared" ref="A7463:A7526" si="119">B7463&amp;C7463&amp;D7463&amp;E7463&amp;F7463</f>
        <v>Reg2015Heart, mediastinum and pleura - C38AllSexMāori</v>
      </c>
      <c r="B7463" s="23" t="s">
        <v>2</v>
      </c>
      <c r="C7463" s="23">
        <v>2015</v>
      </c>
      <c r="D7463" s="23" t="s">
        <v>260</v>
      </c>
      <c r="E7463" s="23" t="s">
        <v>3</v>
      </c>
      <c r="F7463" s="23" t="s">
        <v>10</v>
      </c>
      <c r="G7463" s="23">
        <v>1</v>
      </c>
      <c r="H7463" s="11">
        <v>0.2</v>
      </c>
    </row>
    <row r="7464" spans="1:8" x14ac:dyDescent="0.25">
      <c r="A7464" s="25" t="str">
        <f t="shared" si="119"/>
        <v>Reg2015Bone and articular cartilage - C40-C41AllSexMāori</v>
      </c>
      <c r="B7464" s="23" t="s">
        <v>2</v>
      </c>
      <c r="C7464" s="23">
        <v>2015</v>
      </c>
      <c r="D7464" s="23" t="s">
        <v>262</v>
      </c>
      <c r="E7464" s="23" t="s">
        <v>3</v>
      </c>
      <c r="F7464" s="23" t="s">
        <v>10</v>
      </c>
      <c r="G7464" s="23">
        <v>6</v>
      </c>
      <c r="H7464" s="11">
        <v>0.8</v>
      </c>
    </row>
    <row r="7465" spans="1:8" x14ac:dyDescent="0.25">
      <c r="A7465" s="25" t="str">
        <f t="shared" si="119"/>
        <v>Reg2015Melanoma - C43AllSexMāori</v>
      </c>
      <c r="B7465" s="23" t="s">
        <v>2</v>
      </c>
      <c r="C7465" s="23">
        <v>2015</v>
      </c>
      <c r="D7465" s="23" t="s">
        <v>28</v>
      </c>
      <c r="E7465" s="23" t="s">
        <v>3</v>
      </c>
      <c r="F7465" s="23" t="s">
        <v>10</v>
      </c>
      <c r="G7465" s="23">
        <v>39</v>
      </c>
      <c r="H7465" s="11">
        <v>6.8</v>
      </c>
    </row>
    <row r="7466" spans="1:8" x14ac:dyDescent="0.25">
      <c r="A7466" s="25" t="str">
        <f t="shared" si="119"/>
        <v>Reg2015Non-melanoma - C44AllSexMāori</v>
      </c>
      <c r="B7466" s="23" t="s">
        <v>2</v>
      </c>
      <c r="C7466" s="23">
        <v>2015</v>
      </c>
      <c r="D7466" s="23" t="s">
        <v>263</v>
      </c>
      <c r="E7466" s="23" t="s">
        <v>3</v>
      </c>
      <c r="F7466" s="23" t="s">
        <v>10</v>
      </c>
      <c r="G7466" s="23">
        <v>9</v>
      </c>
      <c r="H7466" s="11">
        <v>1.7</v>
      </c>
    </row>
    <row r="7467" spans="1:8" x14ac:dyDescent="0.25">
      <c r="A7467" s="25" t="str">
        <f t="shared" si="119"/>
        <v>Reg2015Mesothelioma - C45AllSexMāori</v>
      </c>
      <c r="B7467" s="23" t="s">
        <v>2</v>
      </c>
      <c r="C7467" s="23">
        <v>2015</v>
      </c>
      <c r="D7467" s="23" t="s">
        <v>30</v>
      </c>
      <c r="E7467" s="23" t="s">
        <v>3</v>
      </c>
      <c r="F7467" s="23" t="s">
        <v>10</v>
      </c>
      <c r="G7467" s="23">
        <v>9</v>
      </c>
      <c r="H7467" s="11">
        <v>1.7</v>
      </c>
    </row>
    <row r="7468" spans="1:8" x14ac:dyDescent="0.25">
      <c r="A7468" s="25" t="str">
        <f t="shared" si="119"/>
        <v>Reg2015Peripheral nerves and autonomic nervous system - C47AllSexMāori</v>
      </c>
      <c r="B7468" s="23" t="s">
        <v>2</v>
      </c>
      <c r="C7468" s="23">
        <v>2015</v>
      </c>
      <c r="D7468" s="23" t="s">
        <v>266</v>
      </c>
      <c r="E7468" s="23" t="s">
        <v>3</v>
      </c>
      <c r="F7468" s="23" t="s">
        <v>10</v>
      </c>
      <c r="G7468" s="23">
        <v>2</v>
      </c>
      <c r="H7468" s="11">
        <v>0.3</v>
      </c>
    </row>
    <row r="7469" spans="1:8" x14ac:dyDescent="0.25">
      <c r="A7469" s="25" t="str">
        <f t="shared" si="119"/>
        <v>Reg2015Peritoneum - C48AllSexMāori</v>
      </c>
      <c r="B7469" s="23" t="s">
        <v>2</v>
      </c>
      <c r="C7469" s="23">
        <v>2015</v>
      </c>
      <c r="D7469" s="23" t="s">
        <v>267</v>
      </c>
      <c r="E7469" s="23" t="s">
        <v>3</v>
      </c>
      <c r="F7469" s="23" t="s">
        <v>10</v>
      </c>
      <c r="G7469" s="23">
        <v>7</v>
      </c>
      <c r="H7469" s="11">
        <v>1.1000000000000001</v>
      </c>
    </row>
    <row r="7470" spans="1:8" x14ac:dyDescent="0.25">
      <c r="A7470" s="25" t="str">
        <f t="shared" si="119"/>
        <v>Reg2015Connective tissue - C49AllSexMāori</v>
      </c>
      <c r="B7470" s="23" t="s">
        <v>2</v>
      </c>
      <c r="C7470" s="23">
        <v>2015</v>
      </c>
      <c r="D7470" s="23" t="s">
        <v>268</v>
      </c>
      <c r="E7470" s="23" t="s">
        <v>3</v>
      </c>
      <c r="F7470" s="23" t="s">
        <v>10</v>
      </c>
      <c r="G7470" s="23">
        <v>18</v>
      </c>
      <c r="H7470" s="11">
        <v>2.9</v>
      </c>
    </row>
    <row r="7471" spans="1:8" x14ac:dyDescent="0.25">
      <c r="A7471" s="25" t="str">
        <f t="shared" si="119"/>
        <v>Reg2015Breast - C50AllSexMāori</v>
      </c>
      <c r="B7471" s="23" t="s">
        <v>2</v>
      </c>
      <c r="C7471" s="23">
        <v>2015</v>
      </c>
      <c r="D7471" s="23" t="s">
        <v>21</v>
      </c>
      <c r="E7471" s="23" t="s">
        <v>3</v>
      </c>
      <c r="F7471" s="23" t="s">
        <v>10</v>
      </c>
      <c r="G7471" s="23">
        <v>431</v>
      </c>
      <c r="H7471" s="11">
        <v>70.5</v>
      </c>
    </row>
    <row r="7472" spans="1:8" x14ac:dyDescent="0.25">
      <c r="A7472" s="25" t="str">
        <f t="shared" si="119"/>
        <v>Reg2015Vulva - C51AllSexMāori</v>
      </c>
      <c r="B7472" s="23" t="s">
        <v>2</v>
      </c>
      <c r="C7472" s="23">
        <v>2015</v>
      </c>
      <c r="D7472" s="23" t="s">
        <v>46</v>
      </c>
      <c r="E7472" s="23" t="s">
        <v>3</v>
      </c>
      <c r="F7472" s="23" t="s">
        <v>10</v>
      </c>
      <c r="G7472" s="23">
        <v>5</v>
      </c>
      <c r="H7472" s="11">
        <v>0.9</v>
      </c>
    </row>
    <row r="7473" spans="1:8" x14ac:dyDescent="0.25">
      <c r="A7473" s="25" t="str">
        <f t="shared" si="119"/>
        <v>Reg2015Cervix - C53AllSexMāori</v>
      </c>
      <c r="B7473" s="23" t="s">
        <v>2</v>
      </c>
      <c r="C7473" s="23">
        <v>2015</v>
      </c>
      <c r="D7473" s="23" t="s">
        <v>22</v>
      </c>
      <c r="E7473" s="23" t="s">
        <v>3</v>
      </c>
      <c r="F7473" s="23" t="s">
        <v>10</v>
      </c>
      <c r="G7473" s="23">
        <v>30</v>
      </c>
      <c r="H7473" s="11">
        <v>5</v>
      </c>
    </row>
    <row r="7474" spans="1:8" x14ac:dyDescent="0.25">
      <c r="A7474" s="25" t="str">
        <f t="shared" si="119"/>
        <v>Reg2015Uterus - C54-C55AllSexMāori</v>
      </c>
      <c r="B7474" s="23" t="s">
        <v>2</v>
      </c>
      <c r="C7474" s="23">
        <v>2015</v>
      </c>
      <c r="D7474" s="23" t="s">
        <v>44</v>
      </c>
      <c r="E7474" s="23" t="s">
        <v>3</v>
      </c>
      <c r="F7474" s="23" t="s">
        <v>10</v>
      </c>
      <c r="G7474" s="23">
        <v>92</v>
      </c>
      <c r="H7474" s="11">
        <v>15.2</v>
      </c>
    </row>
    <row r="7475" spans="1:8" x14ac:dyDescent="0.25">
      <c r="A7475" s="25" t="str">
        <f t="shared" si="119"/>
        <v>Reg2015Ovary - C56AllSexMāori</v>
      </c>
      <c r="B7475" s="23" t="s">
        <v>2</v>
      </c>
      <c r="C7475" s="23">
        <v>2015</v>
      </c>
      <c r="D7475" s="23" t="s">
        <v>35</v>
      </c>
      <c r="E7475" s="23" t="s">
        <v>3</v>
      </c>
      <c r="F7475" s="23" t="s">
        <v>10</v>
      </c>
      <c r="G7475" s="23">
        <v>30</v>
      </c>
      <c r="H7475" s="11">
        <v>5</v>
      </c>
    </row>
    <row r="7476" spans="1:8" x14ac:dyDescent="0.25">
      <c r="A7476" s="25" t="str">
        <f t="shared" si="119"/>
        <v>Reg2015Other female genital organs - C57AllSexMāori</v>
      </c>
      <c r="B7476" s="23" t="s">
        <v>2</v>
      </c>
      <c r="C7476" s="23">
        <v>2015</v>
      </c>
      <c r="D7476" s="23" t="s">
        <v>270</v>
      </c>
      <c r="E7476" s="23" t="s">
        <v>3</v>
      </c>
      <c r="F7476" s="23" t="s">
        <v>10</v>
      </c>
      <c r="G7476" s="23">
        <v>10</v>
      </c>
      <c r="H7476" s="11">
        <v>1.8</v>
      </c>
    </row>
    <row r="7477" spans="1:8" x14ac:dyDescent="0.25">
      <c r="A7477" s="25" t="str">
        <f t="shared" si="119"/>
        <v>Reg2015Penis - C60AllSexMāori</v>
      </c>
      <c r="B7477" s="23" t="s">
        <v>2</v>
      </c>
      <c r="C7477" s="23">
        <v>2015</v>
      </c>
      <c r="D7477" s="23" t="s">
        <v>37</v>
      </c>
      <c r="E7477" s="23" t="s">
        <v>3</v>
      </c>
      <c r="F7477" s="23" t="s">
        <v>10</v>
      </c>
      <c r="G7477" s="23">
        <v>1</v>
      </c>
      <c r="H7477" s="11">
        <v>0.2</v>
      </c>
    </row>
    <row r="7478" spans="1:8" x14ac:dyDescent="0.25">
      <c r="A7478" s="25" t="str">
        <f t="shared" si="119"/>
        <v>Reg2015Prostate - C61AllSexMāori</v>
      </c>
      <c r="B7478" s="23" t="s">
        <v>2</v>
      </c>
      <c r="C7478" s="23">
        <v>2015</v>
      </c>
      <c r="D7478" s="23" t="s">
        <v>38</v>
      </c>
      <c r="E7478" s="23" t="s">
        <v>3</v>
      </c>
      <c r="F7478" s="23" t="s">
        <v>10</v>
      </c>
      <c r="G7478" s="23">
        <v>208</v>
      </c>
      <c r="H7478" s="11">
        <v>37.200000000000003</v>
      </c>
    </row>
    <row r="7479" spans="1:8" x14ac:dyDescent="0.25">
      <c r="A7479" s="25" t="str">
        <f t="shared" si="119"/>
        <v>Reg2015Testis - C62AllSexMāori</v>
      </c>
      <c r="B7479" s="23" t="s">
        <v>2</v>
      </c>
      <c r="C7479" s="23">
        <v>2015</v>
      </c>
      <c r="D7479" s="23" t="s">
        <v>40</v>
      </c>
      <c r="E7479" s="23" t="s">
        <v>3</v>
      </c>
      <c r="F7479" s="23" t="s">
        <v>10</v>
      </c>
      <c r="G7479" s="23">
        <v>42</v>
      </c>
      <c r="H7479" s="11">
        <v>6.7</v>
      </c>
    </row>
    <row r="7480" spans="1:8" x14ac:dyDescent="0.25">
      <c r="A7480" s="25" t="str">
        <f t="shared" si="119"/>
        <v>Reg2015Kidney - C64AllSexMāori</v>
      </c>
      <c r="B7480" s="23" t="s">
        <v>2</v>
      </c>
      <c r="C7480" s="23">
        <v>2015</v>
      </c>
      <c r="D7480" s="23" t="s">
        <v>274</v>
      </c>
      <c r="E7480" s="23" t="s">
        <v>3</v>
      </c>
      <c r="F7480" s="23" t="s">
        <v>10</v>
      </c>
      <c r="G7480" s="23">
        <v>58</v>
      </c>
      <c r="H7480" s="11">
        <v>9.1999999999999993</v>
      </c>
    </row>
    <row r="7481" spans="1:8" x14ac:dyDescent="0.25">
      <c r="A7481" s="25" t="str">
        <f t="shared" si="119"/>
        <v>Reg2015Ureter - C66AllSexMāori</v>
      </c>
      <c r="B7481" s="23" t="s">
        <v>2</v>
      </c>
      <c r="C7481" s="23">
        <v>2015</v>
      </c>
      <c r="D7481" s="23" t="s">
        <v>43</v>
      </c>
      <c r="E7481" s="23" t="s">
        <v>3</v>
      </c>
      <c r="F7481" s="23" t="s">
        <v>10</v>
      </c>
      <c r="G7481" s="23">
        <v>1</v>
      </c>
      <c r="H7481" s="11">
        <v>0.2</v>
      </c>
    </row>
    <row r="7482" spans="1:8" x14ac:dyDescent="0.25">
      <c r="A7482" s="25" t="str">
        <f t="shared" si="119"/>
        <v>Reg2015Bladder - C67AllSexMāori</v>
      </c>
      <c r="B7482" s="23" t="s">
        <v>2</v>
      </c>
      <c r="C7482" s="23">
        <v>2015</v>
      </c>
      <c r="D7482" s="23" t="s">
        <v>19</v>
      </c>
      <c r="E7482" s="23" t="s">
        <v>3</v>
      </c>
      <c r="F7482" s="23" t="s">
        <v>10</v>
      </c>
      <c r="G7482" s="23">
        <v>25</v>
      </c>
      <c r="H7482" s="11">
        <v>4.7</v>
      </c>
    </row>
    <row r="7483" spans="1:8" x14ac:dyDescent="0.25">
      <c r="A7483" s="25" t="str">
        <f t="shared" si="119"/>
        <v>Reg2015Other urinary organs - C68AllSexMāori</v>
      </c>
      <c r="B7483" s="23" t="s">
        <v>2</v>
      </c>
      <c r="C7483" s="23">
        <v>2015</v>
      </c>
      <c r="D7483" s="23" t="s">
        <v>276</v>
      </c>
      <c r="E7483" s="23" t="s">
        <v>3</v>
      </c>
      <c r="F7483" s="23" t="s">
        <v>10</v>
      </c>
      <c r="G7483" s="23">
        <v>2</v>
      </c>
      <c r="H7483" s="11">
        <v>0.4</v>
      </c>
    </row>
    <row r="7484" spans="1:8" x14ac:dyDescent="0.25">
      <c r="A7484" s="25" t="str">
        <f t="shared" si="119"/>
        <v>Reg2015Meninges - C70AllSexMāori</v>
      </c>
      <c r="B7484" s="23" t="s">
        <v>2</v>
      </c>
      <c r="C7484" s="23">
        <v>2015</v>
      </c>
      <c r="D7484" s="23" t="s">
        <v>29</v>
      </c>
      <c r="E7484" s="23" t="s">
        <v>3</v>
      </c>
      <c r="F7484" s="23" t="s">
        <v>10</v>
      </c>
      <c r="G7484" s="23">
        <v>1</v>
      </c>
      <c r="H7484" s="11">
        <v>0.2</v>
      </c>
    </row>
    <row r="7485" spans="1:8" x14ac:dyDescent="0.25">
      <c r="A7485" s="25" t="str">
        <f t="shared" si="119"/>
        <v>Reg2015Brain - C71AllSexMāori</v>
      </c>
      <c r="B7485" s="23" t="s">
        <v>2</v>
      </c>
      <c r="C7485" s="23">
        <v>2015</v>
      </c>
      <c r="D7485" s="23" t="s">
        <v>20</v>
      </c>
      <c r="E7485" s="23" t="s">
        <v>3</v>
      </c>
      <c r="F7485" s="23" t="s">
        <v>10</v>
      </c>
      <c r="G7485" s="23">
        <v>34</v>
      </c>
      <c r="H7485" s="11">
        <v>5.3</v>
      </c>
    </row>
    <row r="7486" spans="1:8" x14ac:dyDescent="0.25">
      <c r="A7486" s="25" t="str">
        <f t="shared" si="119"/>
        <v>Reg2015Other central nervous system - C72AllSexMāori</v>
      </c>
      <c r="B7486" s="23" t="s">
        <v>2</v>
      </c>
      <c r="C7486" s="23">
        <v>2015</v>
      </c>
      <c r="D7486" s="23" t="s">
        <v>279</v>
      </c>
      <c r="E7486" s="23" t="s">
        <v>3</v>
      </c>
      <c r="F7486" s="23" t="s">
        <v>10</v>
      </c>
      <c r="G7486" s="23">
        <v>3</v>
      </c>
      <c r="H7486" s="11">
        <v>0.4</v>
      </c>
    </row>
    <row r="7487" spans="1:8" x14ac:dyDescent="0.25">
      <c r="A7487" s="25" t="str">
        <f t="shared" si="119"/>
        <v>Reg2015Thyroid - C73AllSexMāori</v>
      </c>
      <c r="B7487" s="23" t="s">
        <v>2</v>
      </c>
      <c r="C7487" s="23">
        <v>2015</v>
      </c>
      <c r="D7487" s="23" t="s">
        <v>281</v>
      </c>
      <c r="E7487" s="23" t="s">
        <v>3</v>
      </c>
      <c r="F7487" s="23" t="s">
        <v>10</v>
      </c>
      <c r="G7487" s="23">
        <v>53</v>
      </c>
      <c r="H7487" s="11">
        <v>8.6</v>
      </c>
    </row>
    <row r="7488" spans="1:8" x14ac:dyDescent="0.25">
      <c r="A7488" s="25" t="str">
        <f t="shared" si="119"/>
        <v>Reg2015Adrenal gland - C74AllSexMāori</v>
      </c>
      <c r="B7488" s="23" t="s">
        <v>2</v>
      </c>
      <c r="C7488" s="23">
        <v>2015</v>
      </c>
      <c r="D7488" s="23" t="s">
        <v>282</v>
      </c>
      <c r="E7488" s="23" t="s">
        <v>3</v>
      </c>
      <c r="F7488" s="23" t="s">
        <v>10</v>
      </c>
      <c r="G7488" s="23">
        <v>4</v>
      </c>
      <c r="H7488" s="11">
        <v>0.6</v>
      </c>
    </row>
    <row r="7489" spans="1:8" x14ac:dyDescent="0.25">
      <c r="A7489" s="25" t="str">
        <f t="shared" si="119"/>
        <v>Reg2015Other endocrine glands - C75AllSexMāori</v>
      </c>
      <c r="B7489" s="23" t="s">
        <v>2</v>
      </c>
      <c r="C7489" s="23">
        <v>2015</v>
      </c>
      <c r="D7489" s="23" t="s">
        <v>283</v>
      </c>
      <c r="E7489" s="23" t="s">
        <v>3</v>
      </c>
      <c r="F7489" s="23" t="s">
        <v>10</v>
      </c>
      <c r="G7489" s="23">
        <v>1</v>
      </c>
      <c r="H7489" s="11">
        <v>0.1</v>
      </c>
    </row>
    <row r="7490" spans="1:8" x14ac:dyDescent="0.25">
      <c r="A7490" s="25" t="str">
        <f t="shared" si="119"/>
        <v>Reg2015Other and ill-defined sites - C76AllSexMāori</v>
      </c>
      <c r="B7490" s="23" t="s">
        <v>2</v>
      </c>
      <c r="C7490" s="23">
        <v>2015</v>
      </c>
      <c r="D7490" s="23" t="s">
        <v>285</v>
      </c>
      <c r="E7490" s="23" t="s">
        <v>3</v>
      </c>
      <c r="F7490" s="23" t="s">
        <v>10</v>
      </c>
      <c r="G7490" s="23">
        <v>1</v>
      </c>
      <c r="H7490" s="11">
        <v>0.2</v>
      </c>
    </row>
    <row r="7491" spans="1:8" x14ac:dyDescent="0.25">
      <c r="A7491" s="25" t="str">
        <f t="shared" si="119"/>
        <v>Reg2015Unknown primary - C77-C79AllSexMāori</v>
      </c>
      <c r="B7491" s="23" t="s">
        <v>2</v>
      </c>
      <c r="C7491" s="23">
        <v>2015</v>
      </c>
      <c r="D7491" s="23" t="s">
        <v>286</v>
      </c>
      <c r="E7491" s="23" t="s">
        <v>3</v>
      </c>
      <c r="F7491" s="23" t="s">
        <v>10</v>
      </c>
      <c r="G7491" s="23">
        <v>63</v>
      </c>
      <c r="H7491" s="11">
        <v>11.9</v>
      </c>
    </row>
    <row r="7492" spans="1:8" x14ac:dyDescent="0.25">
      <c r="A7492" s="25" t="str">
        <f t="shared" si="119"/>
        <v>Reg2015Unspecified site - C80AllSexMāori</v>
      </c>
      <c r="B7492" s="23" t="s">
        <v>2</v>
      </c>
      <c r="C7492" s="23">
        <v>2015</v>
      </c>
      <c r="D7492" s="23" t="s">
        <v>287</v>
      </c>
      <c r="E7492" s="23" t="s">
        <v>3</v>
      </c>
      <c r="F7492" s="23" t="s">
        <v>10</v>
      </c>
      <c r="G7492" s="23">
        <v>8</v>
      </c>
      <c r="H7492" s="11">
        <v>1.7</v>
      </c>
    </row>
    <row r="7493" spans="1:8" x14ac:dyDescent="0.25">
      <c r="A7493" s="25" t="str">
        <f t="shared" si="119"/>
        <v>Reg2015Hodgkin lymphoma - C81AllSexMāori</v>
      </c>
      <c r="B7493" s="23" t="s">
        <v>2</v>
      </c>
      <c r="C7493" s="23">
        <v>2015</v>
      </c>
      <c r="D7493" s="23" t="s">
        <v>289</v>
      </c>
      <c r="E7493" s="23" t="s">
        <v>3</v>
      </c>
      <c r="F7493" s="23" t="s">
        <v>10</v>
      </c>
      <c r="G7493" s="23">
        <v>16</v>
      </c>
      <c r="H7493" s="11">
        <v>2.2999999999999998</v>
      </c>
    </row>
    <row r="7494" spans="1:8" x14ac:dyDescent="0.25">
      <c r="A7494" s="25" t="str">
        <f t="shared" si="119"/>
        <v>Reg2015Non-Hodgkin lymphoma - C82-C86, C96AllSexMāori</v>
      </c>
      <c r="B7494" s="23" t="s">
        <v>2</v>
      </c>
      <c r="C7494" s="23">
        <v>2015</v>
      </c>
      <c r="D7494" s="23" t="s">
        <v>365</v>
      </c>
      <c r="E7494" s="23" t="s">
        <v>3</v>
      </c>
      <c r="F7494" s="23" t="s">
        <v>10</v>
      </c>
      <c r="G7494" s="23">
        <v>65</v>
      </c>
      <c r="H7494" s="11">
        <v>11.5</v>
      </c>
    </row>
    <row r="7495" spans="1:8" x14ac:dyDescent="0.25">
      <c r="A7495" s="25" t="str">
        <f t="shared" si="119"/>
        <v>Reg2015Immunoproliferative cancers - C88AllSexMāori</v>
      </c>
      <c r="B7495" s="23" t="s">
        <v>2</v>
      </c>
      <c r="C7495" s="23">
        <v>2015</v>
      </c>
      <c r="D7495" s="23" t="s">
        <v>291</v>
      </c>
      <c r="E7495" s="23" t="s">
        <v>3</v>
      </c>
      <c r="F7495" s="23" t="s">
        <v>10</v>
      </c>
      <c r="G7495" s="23">
        <v>4</v>
      </c>
      <c r="H7495" s="11">
        <v>0.7</v>
      </c>
    </row>
    <row r="7496" spans="1:8" x14ac:dyDescent="0.25">
      <c r="A7496" s="25" t="str">
        <f t="shared" si="119"/>
        <v>Reg2015Myeloma - C90AllSexMāori</v>
      </c>
      <c r="B7496" s="23" t="s">
        <v>2</v>
      </c>
      <c r="C7496" s="23">
        <v>2015</v>
      </c>
      <c r="D7496" s="23" t="s">
        <v>292</v>
      </c>
      <c r="E7496" s="23" t="s">
        <v>3</v>
      </c>
      <c r="F7496" s="23" t="s">
        <v>10</v>
      </c>
      <c r="G7496" s="23">
        <v>39</v>
      </c>
      <c r="H7496" s="11">
        <v>6.8</v>
      </c>
    </row>
    <row r="7497" spans="1:8" x14ac:dyDescent="0.25">
      <c r="A7497" s="25" t="str">
        <f t="shared" si="119"/>
        <v>Reg2015Leukaemia - C91-C95AllSexMāori</v>
      </c>
      <c r="B7497" s="23" t="s">
        <v>2</v>
      </c>
      <c r="C7497" s="23">
        <v>2015</v>
      </c>
      <c r="D7497" s="23" t="s">
        <v>26</v>
      </c>
      <c r="E7497" s="23" t="s">
        <v>3</v>
      </c>
      <c r="F7497" s="23" t="s">
        <v>10</v>
      </c>
      <c r="G7497" s="23">
        <v>82</v>
      </c>
      <c r="H7497" s="11">
        <v>13.5</v>
      </c>
    </row>
    <row r="7498" spans="1:8" x14ac:dyDescent="0.25">
      <c r="A7498" s="25" t="str">
        <f t="shared" si="119"/>
        <v>Reg2015Polycythemia vera - D45AllSexMāori</v>
      </c>
      <c r="B7498" s="23" t="s">
        <v>2</v>
      </c>
      <c r="C7498" s="23">
        <v>2015</v>
      </c>
      <c r="D7498" s="23" t="s">
        <v>294</v>
      </c>
      <c r="E7498" s="23" t="s">
        <v>3</v>
      </c>
      <c r="F7498" s="23" t="s">
        <v>10</v>
      </c>
      <c r="G7498" s="23">
        <v>6</v>
      </c>
      <c r="H7498" s="11">
        <v>1</v>
      </c>
    </row>
    <row r="7499" spans="1:8" x14ac:dyDescent="0.25">
      <c r="A7499" s="25" t="str">
        <f t="shared" si="119"/>
        <v>Reg2015Myelodyplastic syndromes - D46AllSexMāori</v>
      </c>
      <c r="B7499" s="23" t="s">
        <v>2</v>
      </c>
      <c r="C7499" s="23">
        <v>2015</v>
      </c>
      <c r="D7499" s="23" t="s">
        <v>295</v>
      </c>
      <c r="E7499" s="23" t="s">
        <v>3</v>
      </c>
      <c r="F7499" s="23" t="s">
        <v>10</v>
      </c>
      <c r="G7499" s="23">
        <v>15</v>
      </c>
      <c r="H7499" s="11">
        <v>3.1</v>
      </c>
    </row>
    <row r="7500" spans="1:8" x14ac:dyDescent="0.25">
      <c r="A7500" s="25" t="str">
        <f t="shared" si="119"/>
        <v>Reg2015Uncertain behaviour of lymphoid, haematopoietic and related tissue - D47AllSexMāori</v>
      </c>
      <c r="B7500" s="23" t="s">
        <v>2</v>
      </c>
      <c r="C7500" s="23">
        <v>2015</v>
      </c>
      <c r="D7500" s="23" t="s">
        <v>296</v>
      </c>
      <c r="E7500" s="23" t="s">
        <v>3</v>
      </c>
      <c r="F7500" s="23" t="s">
        <v>10</v>
      </c>
      <c r="G7500" s="23">
        <v>12</v>
      </c>
      <c r="H7500" s="11">
        <v>2.2000000000000002</v>
      </c>
    </row>
    <row r="7501" spans="1:8" x14ac:dyDescent="0.25">
      <c r="A7501" s="25" t="str">
        <f t="shared" si="119"/>
        <v>Reg2015Tongue - C01-C02FemaleMāori</v>
      </c>
      <c r="B7501" s="23" t="s">
        <v>2</v>
      </c>
      <c r="C7501" s="23">
        <v>2015</v>
      </c>
      <c r="D7501" s="23" t="s">
        <v>42</v>
      </c>
      <c r="E7501" s="23" t="s">
        <v>4</v>
      </c>
      <c r="F7501" s="23" t="s">
        <v>10</v>
      </c>
      <c r="G7501" s="23">
        <v>7</v>
      </c>
      <c r="H7501" s="11">
        <v>2.1</v>
      </c>
    </row>
    <row r="7502" spans="1:8" x14ac:dyDescent="0.25">
      <c r="A7502" s="25" t="str">
        <f t="shared" si="119"/>
        <v>Reg2015Mouth - C03-C06FemaleMāori</v>
      </c>
      <c r="B7502" s="23" t="s">
        <v>2</v>
      </c>
      <c r="C7502" s="23">
        <v>2015</v>
      </c>
      <c r="D7502" s="23" t="s">
        <v>31</v>
      </c>
      <c r="E7502" s="23" t="s">
        <v>4</v>
      </c>
      <c r="F7502" s="23" t="s">
        <v>10</v>
      </c>
      <c r="G7502" s="23">
        <v>3</v>
      </c>
      <c r="H7502" s="11">
        <v>0.9</v>
      </c>
    </row>
    <row r="7503" spans="1:8" x14ac:dyDescent="0.25">
      <c r="A7503" s="25" t="str">
        <f t="shared" si="119"/>
        <v>Reg2015Salivary glands - C07-C08FemaleMāori</v>
      </c>
      <c r="B7503" s="23" t="s">
        <v>2</v>
      </c>
      <c r="C7503" s="23">
        <v>2015</v>
      </c>
      <c r="D7503" s="23" t="s">
        <v>247</v>
      </c>
      <c r="E7503" s="23" t="s">
        <v>4</v>
      </c>
      <c r="F7503" s="23" t="s">
        <v>10</v>
      </c>
      <c r="G7503" s="23">
        <v>2</v>
      </c>
      <c r="H7503" s="11">
        <v>0.6</v>
      </c>
    </row>
    <row r="7504" spans="1:8" x14ac:dyDescent="0.25">
      <c r="A7504" s="25" t="str">
        <f t="shared" si="119"/>
        <v>Reg2015Tonsils - C09FemaleMāori</v>
      </c>
      <c r="B7504" s="23" t="s">
        <v>2</v>
      </c>
      <c r="C7504" s="23">
        <v>2015</v>
      </c>
      <c r="D7504" s="23" t="s">
        <v>248</v>
      </c>
      <c r="E7504" s="23" t="s">
        <v>4</v>
      </c>
      <c r="F7504" s="23" t="s">
        <v>10</v>
      </c>
      <c r="G7504" s="23">
        <v>2</v>
      </c>
      <c r="H7504" s="11">
        <v>0.5</v>
      </c>
    </row>
    <row r="7505" spans="1:8" x14ac:dyDescent="0.25">
      <c r="A7505" s="25" t="str">
        <f t="shared" si="119"/>
        <v>Reg2015Nasopharynx - C11FemaleMāori</v>
      </c>
      <c r="B7505" s="23" t="s">
        <v>2</v>
      </c>
      <c r="C7505" s="23">
        <v>2015</v>
      </c>
      <c r="D7505" s="23" t="s">
        <v>32</v>
      </c>
      <c r="E7505" s="23" t="s">
        <v>4</v>
      </c>
      <c r="F7505" s="23" t="s">
        <v>10</v>
      </c>
      <c r="G7505" s="23">
        <v>2</v>
      </c>
      <c r="H7505" s="11">
        <v>0.6</v>
      </c>
    </row>
    <row r="7506" spans="1:8" x14ac:dyDescent="0.25">
      <c r="A7506" s="25" t="str">
        <f t="shared" si="119"/>
        <v>Reg2015Oesophagus - C15FemaleMāori</v>
      </c>
      <c r="B7506" s="23" t="s">
        <v>2</v>
      </c>
      <c r="C7506" s="23">
        <v>2015</v>
      </c>
      <c r="D7506" s="23" t="s">
        <v>33</v>
      </c>
      <c r="E7506" s="23" t="s">
        <v>4</v>
      </c>
      <c r="F7506" s="23" t="s">
        <v>10</v>
      </c>
      <c r="G7506" s="23">
        <v>17</v>
      </c>
      <c r="H7506" s="11">
        <v>5.5</v>
      </c>
    </row>
    <row r="7507" spans="1:8" x14ac:dyDescent="0.25">
      <c r="A7507" s="25" t="str">
        <f t="shared" si="119"/>
        <v>Reg2015Stomach - C16FemaleMāori</v>
      </c>
      <c r="B7507" s="23" t="s">
        <v>2</v>
      </c>
      <c r="C7507" s="23">
        <v>2015</v>
      </c>
      <c r="D7507" s="23" t="s">
        <v>39</v>
      </c>
      <c r="E7507" s="23" t="s">
        <v>4</v>
      </c>
      <c r="F7507" s="23" t="s">
        <v>10</v>
      </c>
      <c r="G7507" s="23">
        <v>33</v>
      </c>
      <c r="H7507" s="11">
        <v>10.4</v>
      </c>
    </row>
    <row r="7508" spans="1:8" x14ac:dyDescent="0.25">
      <c r="A7508" s="25" t="str">
        <f t="shared" si="119"/>
        <v>Reg2015Small intestine - C17FemaleMāori</v>
      </c>
      <c r="B7508" s="23" t="s">
        <v>2</v>
      </c>
      <c r="C7508" s="23">
        <v>2015</v>
      </c>
      <c r="D7508" s="23" t="s">
        <v>252</v>
      </c>
      <c r="E7508" s="23" t="s">
        <v>4</v>
      </c>
      <c r="F7508" s="23" t="s">
        <v>10</v>
      </c>
      <c r="G7508" s="23">
        <v>4</v>
      </c>
      <c r="H7508" s="11">
        <v>1.2</v>
      </c>
    </row>
    <row r="7509" spans="1:8" x14ac:dyDescent="0.25">
      <c r="A7509" s="25" t="str">
        <f t="shared" si="119"/>
        <v>Reg2015Colon, rectum and rectosigmoid junction - C18-C20FemaleMāori</v>
      </c>
      <c r="B7509" s="23" t="s">
        <v>2</v>
      </c>
      <c r="C7509" s="23">
        <v>2015</v>
      </c>
      <c r="D7509" s="23" t="s">
        <v>1567</v>
      </c>
      <c r="E7509" s="23" t="s">
        <v>4</v>
      </c>
      <c r="F7509" s="23" t="s">
        <v>10</v>
      </c>
      <c r="G7509" s="23">
        <v>85</v>
      </c>
      <c r="H7509" s="11">
        <v>27.7</v>
      </c>
    </row>
    <row r="7510" spans="1:8" x14ac:dyDescent="0.25">
      <c r="A7510" s="25" t="str">
        <f t="shared" si="119"/>
        <v>Reg2015Anus - C21FemaleMāori</v>
      </c>
      <c r="B7510" s="23" t="s">
        <v>2</v>
      </c>
      <c r="C7510" s="23">
        <v>2015</v>
      </c>
      <c r="D7510" s="23" t="s">
        <v>18</v>
      </c>
      <c r="E7510" s="23" t="s">
        <v>4</v>
      </c>
      <c r="F7510" s="23" t="s">
        <v>10</v>
      </c>
      <c r="G7510" s="23">
        <v>4</v>
      </c>
      <c r="H7510" s="11">
        <v>1.5</v>
      </c>
    </row>
    <row r="7511" spans="1:8" x14ac:dyDescent="0.25">
      <c r="A7511" s="25" t="str">
        <f t="shared" si="119"/>
        <v>Reg2015Liver - C22FemaleMāori</v>
      </c>
      <c r="B7511" s="23" t="s">
        <v>2</v>
      </c>
      <c r="C7511" s="23">
        <v>2015</v>
      </c>
      <c r="D7511" s="23" t="s">
        <v>254</v>
      </c>
      <c r="E7511" s="23" t="s">
        <v>4</v>
      </c>
      <c r="F7511" s="23" t="s">
        <v>10</v>
      </c>
      <c r="G7511" s="23">
        <v>19</v>
      </c>
      <c r="H7511" s="11">
        <v>6.4</v>
      </c>
    </row>
    <row r="7512" spans="1:8" x14ac:dyDescent="0.25">
      <c r="A7512" s="25" t="str">
        <f t="shared" si="119"/>
        <v>Reg2015Gallbladder - C23FemaleMāori</v>
      </c>
      <c r="B7512" s="23" t="s">
        <v>2</v>
      </c>
      <c r="C7512" s="23">
        <v>2015</v>
      </c>
      <c r="D7512" s="23" t="s">
        <v>23</v>
      </c>
      <c r="E7512" s="23" t="s">
        <v>4</v>
      </c>
      <c r="F7512" s="23" t="s">
        <v>10</v>
      </c>
      <c r="G7512" s="23">
        <v>9</v>
      </c>
      <c r="H7512" s="11">
        <v>2.9</v>
      </c>
    </row>
    <row r="7513" spans="1:8" x14ac:dyDescent="0.25">
      <c r="A7513" s="25" t="str">
        <f t="shared" si="119"/>
        <v>Reg2015Other biliary tract - C24FemaleMāori</v>
      </c>
      <c r="B7513" s="23" t="s">
        <v>2</v>
      </c>
      <c r="C7513" s="23">
        <v>2015</v>
      </c>
      <c r="D7513" s="23" t="s">
        <v>255</v>
      </c>
      <c r="E7513" s="23" t="s">
        <v>4</v>
      </c>
      <c r="F7513" s="23" t="s">
        <v>10</v>
      </c>
      <c r="G7513" s="23">
        <v>4</v>
      </c>
      <c r="H7513" s="11">
        <v>1.5</v>
      </c>
    </row>
    <row r="7514" spans="1:8" x14ac:dyDescent="0.25">
      <c r="A7514" s="25" t="str">
        <f t="shared" si="119"/>
        <v>Reg2015Pancreas - C25FemaleMāori</v>
      </c>
      <c r="B7514" s="23" t="s">
        <v>2</v>
      </c>
      <c r="C7514" s="23">
        <v>2015</v>
      </c>
      <c r="D7514" s="23" t="s">
        <v>36</v>
      </c>
      <c r="E7514" s="23" t="s">
        <v>4</v>
      </c>
      <c r="F7514" s="23" t="s">
        <v>10</v>
      </c>
      <c r="G7514" s="23">
        <v>37</v>
      </c>
      <c r="H7514" s="11">
        <v>12.3</v>
      </c>
    </row>
    <row r="7515" spans="1:8" x14ac:dyDescent="0.25">
      <c r="A7515" s="25" t="str">
        <f t="shared" si="119"/>
        <v>Reg2015Other digestive organs - C26FemaleMāori</v>
      </c>
      <c r="B7515" s="23" t="s">
        <v>2</v>
      </c>
      <c r="C7515" s="23">
        <v>2015</v>
      </c>
      <c r="D7515" s="23" t="s">
        <v>256</v>
      </c>
      <c r="E7515" s="23" t="s">
        <v>4</v>
      </c>
      <c r="F7515" s="23" t="s">
        <v>10</v>
      </c>
      <c r="G7515" s="23">
        <v>10</v>
      </c>
      <c r="H7515" s="11">
        <v>3.3</v>
      </c>
    </row>
    <row r="7516" spans="1:8" x14ac:dyDescent="0.25">
      <c r="A7516" s="25" t="str">
        <f t="shared" si="119"/>
        <v>Reg2015Nasal cavity and middle ear - C30FemaleMāori</v>
      </c>
      <c r="B7516" s="23" t="s">
        <v>2</v>
      </c>
      <c r="C7516" s="23">
        <v>2015</v>
      </c>
      <c r="D7516" s="23" t="s">
        <v>258</v>
      </c>
      <c r="E7516" s="23" t="s">
        <v>4</v>
      </c>
      <c r="F7516" s="23" t="s">
        <v>10</v>
      </c>
      <c r="G7516" s="23">
        <v>1</v>
      </c>
      <c r="H7516" s="11">
        <v>0.3</v>
      </c>
    </row>
    <row r="7517" spans="1:8" x14ac:dyDescent="0.25">
      <c r="A7517" s="25" t="str">
        <f t="shared" si="119"/>
        <v>Reg2015Accessory sinuses - C31FemaleMāori</v>
      </c>
      <c r="B7517" s="23" t="s">
        <v>2</v>
      </c>
      <c r="C7517" s="23">
        <v>2015</v>
      </c>
      <c r="D7517" s="23" t="s">
        <v>259</v>
      </c>
      <c r="E7517" s="23" t="s">
        <v>4</v>
      </c>
      <c r="F7517" s="23" t="s">
        <v>10</v>
      </c>
      <c r="G7517" s="23">
        <v>1</v>
      </c>
      <c r="H7517" s="11">
        <v>0.3</v>
      </c>
    </row>
    <row r="7518" spans="1:8" x14ac:dyDescent="0.25">
      <c r="A7518" s="25" t="str">
        <f t="shared" si="119"/>
        <v>Reg2015Larynx - C32FemaleMāori</v>
      </c>
      <c r="B7518" s="23" t="s">
        <v>2</v>
      </c>
      <c r="C7518" s="23">
        <v>2015</v>
      </c>
      <c r="D7518" s="23" t="s">
        <v>25</v>
      </c>
      <c r="E7518" s="23" t="s">
        <v>4</v>
      </c>
      <c r="F7518" s="23" t="s">
        <v>10</v>
      </c>
      <c r="G7518" s="23">
        <v>2</v>
      </c>
      <c r="H7518" s="11">
        <v>0.8</v>
      </c>
    </row>
    <row r="7519" spans="1:8" x14ac:dyDescent="0.25">
      <c r="A7519" s="25" t="str">
        <f t="shared" si="119"/>
        <v>Reg2015Lung - C33-C34FemaleMāori</v>
      </c>
      <c r="B7519" s="23" t="s">
        <v>2</v>
      </c>
      <c r="C7519" s="23">
        <v>2015</v>
      </c>
      <c r="D7519" s="23" t="s">
        <v>47</v>
      </c>
      <c r="E7519" s="23" t="s">
        <v>4</v>
      </c>
      <c r="F7519" s="23" t="s">
        <v>10</v>
      </c>
      <c r="G7519" s="23">
        <v>249</v>
      </c>
      <c r="H7519" s="11">
        <v>81.2</v>
      </c>
    </row>
    <row r="7520" spans="1:8" x14ac:dyDescent="0.25">
      <c r="A7520" s="25" t="str">
        <f t="shared" si="119"/>
        <v>Reg2015Thymus - C37FemaleMāori</v>
      </c>
      <c r="B7520" s="23" t="s">
        <v>2</v>
      </c>
      <c r="C7520" s="23">
        <v>2015</v>
      </c>
      <c r="D7520" s="23" t="s">
        <v>41</v>
      </c>
      <c r="E7520" s="23" t="s">
        <v>4</v>
      </c>
      <c r="F7520" s="23" t="s">
        <v>10</v>
      </c>
      <c r="G7520" s="23">
        <v>4</v>
      </c>
      <c r="H7520" s="11">
        <v>1.2</v>
      </c>
    </row>
    <row r="7521" spans="1:8" x14ac:dyDescent="0.25">
      <c r="A7521" s="25" t="str">
        <f t="shared" si="119"/>
        <v>Reg2015Heart, mediastinum and pleura - C38FemaleMāori</v>
      </c>
      <c r="B7521" s="23" t="s">
        <v>2</v>
      </c>
      <c r="C7521" s="23">
        <v>2015</v>
      </c>
      <c r="D7521" s="23" t="s">
        <v>260</v>
      </c>
      <c r="E7521" s="23" t="s">
        <v>4</v>
      </c>
      <c r="F7521" s="23" t="s">
        <v>10</v>
      </c>
      <c r="G7521" s="23">
        <v>1</v>
      </c>
      <c r="H7521" s="11">
        <v>0.4</v>
      </c>
    </row>
    <row r="7522" spans="1:8" x14ac:dyDescent="0.25">
      <c r="A7522" s="25" t="str">
        <f t="shared" si="119"/>
        <v>Reg2015Bone and articular cartilage - C40-C41FemaleMāori</v>
      </c>
      <c r="B7522" s="23" t="s">
        <v>2</v>
      </c>
      <c r="C7522" s="23">
        <v>2015</v>
      </c>
      <c r="D7522" s="23" t="s">
        <v>262</v>
      </c>
      <c r="E7522" s="23" t="s">
        <v>4</v>
      </c>
      <c r="F7522" s="23" t="s">
        <v>10</v>
      </c>
      <c r="G7522" s="23">
        <v>2</v>
      </c>
      <c r="H7522" s="11">
        <v>0.6</v>
      </c>
    </row>
    <row r="7523" spans="1:8" x14ac:dyDescent="0.25">
      <c r="A7523" s="25" t="str">
        <f t="shared" si="119"/>
        <v>Reg2015Melanoma - C43FemaleMāori</v>
      </c>
      <c r="B7523" s="23" t="s">
        <v>2</v>
      </c>
      <c r="C7523" s="23">
        <v>2015</v>
      </c>
      <c r="D7523" s="23" t="s">
        <v>28</v>
      </c>
      <c r="E7523" s="23" t="s">
        <v>4</v>
      </c>
      <c r="F7523" s="23" t="s">
        <v>10</v>
      </c>
      <c r="G7523" s="23">
        <v>21</v>
      </c>
      <c r="H7523" s="11">
        <v>6.5</v>
      </c>
    </row>
    <row r="7524" spans="1:8" x14ac:dyDescent="0.25">
      <c r="A7524" s="25" t="str">
        <f t="shared" si="119"/>
        <v>Reg2015Non-melanoma - C44FemaleMāori</v>
      </c>
      <c r="B7524" s="23" t="s">
        <v>2</v>
      </c>
      <c r="C7524" s="23">
        <v>2015</v>
      </c>
      <c r="D7524" s="23" t="s">
        <v>263</v>
      </c>
      <c r="E7524" s="23" t="s">
        <v>4</v>
      </c>
      <c r="F7524" s="23" t="s">
        <v>10</v>
      </c>
      <c r="G7524" s="23">
        <v>2</v>
      </c>
      <c r="H7524" s="11">
        <v>0.7</v>
      </c>
    </row>
    <row r="7525" spans="1:8" x14ac:dyDescent="0.25">
      <c r="A7525" s="25" t="str">
        <f t="shared" si="119"/>
        <v>Reg2015Peripheral nerves and autonomic nervous system - C47FemaleMāori</v>
      </c>
      <c r="B7525" s="23" t="s">
        <v>2</v>
      </c>
      <c r="C7525" s="23">
        <v>2015</v>
      </c>
      <c r="D7525" s="23" t="s">
        <v>266</v>
      </c>
      <c r="E7525" s="23" t="s">
        <v>4</v>
      </c>
      <c r="F7525" s="23" t="s">
        <v>10</v>
      </c>
      <c r="G7525" s="23">
        <v>1</v>
      </c>
      <c r="H7525" s="11">
        <v>0.2</v>
      </c>
    </row>
    <row r="7526" spans="1:8" x14ac:dyDescent="0.25">
      <c r="A7526" s="25" t="str">
        <f t="shared" si="119"/>
        <v>Reg2015Peritoneum - C48FemaleMāori</v>
      </c>
      <c r="B7526" s="23" t="s">
        <v>2</v>
      </c>
      <c r="C7526" s="23">
        <v>2015</v>
      </c>
      <c r="D7526" s="23" t="s">
        <v>267</v>
      </c>
      <c r="E7526" s="23" t="s">
        <v>4</v>
      </c>
      <c r="F7526" s="23" t="s">
        <v>10</v>
      </c>
      <c r="G7526" s="23">
        <v>7</v>
      </c>
      <c r="H7526" s="11">
        <v>2</v>
      </c>
    </row>
    <row r="7527" spans="1:8" x14ac:dyDescent="0.25">
      <c r="A7527" s="25" t="str">
        <f t="shared" ref="A7527:A7590" si="120">B7527&amp;C7527&amp;D7527&amp;E7527&amp;F7527</f>
        <v>Reg2015Connective tissue - C49FemaleMāori</v>
      </c>
      <c r="B7527" s="23" t="s">
        <v>2</v>
      </c>
      <c r="C7527" s="23">
        <v>2015</v>
      </c>
      <c r="D7527" s="23" t="s">
        <v>268</v>
      </c>
      <c r="E7527" s="23" t="s">
        <v>4</v>
      </c>
      <c r="F7527" s="23" t="s">
        <v>10</v>
      </c>
      <c r="G7527" s="23">
        <v>9</v>
      </c>
      <c r="H7527" s="11">
        <v>2.6</v>
      </c>
    </row>
    <row r="7528" spans="1:8" x14ac:dyDescent="0.25">
      <c r="A7528" s="25" t="str">
        <f t="shared" si="120"/>
        <v>Reg2015Breast - C50FemaleMāori</v>
      </c>
      <c r="B7528" s="23" t="s">
        <v>2</v>
      </c>
      <c r="C7528" s="23">
        <v>2015</v>
      </c>
      <c r="D7528" s="23" t="s">
        <v>21</v>
      </c>
      <c r="E7528" s="23" t="s">
        <v>4</v>
      </c>
      <c r="F7528" s="23" t="s">
        <v>10</v>
      </c>
      <c r="G7528" s="23">
        <v>429</v>
      </c>
      <c r="H7528" s="11">
        <v>130.19999999999999</v>
      </c>
    </row>
    <row r="7529" spans="1:8" x14ac:dyDescent="0.25">
      <c r="A7529" s="25" t="str">
        <f t="shared" si="120"/>
        <v>Reg2015Vulva - C51FemaleMāori</v>
      </c>
      <c r="B7529" s="23" t="s">
        <v>2</v>
      </c>
      <c r="C7529" s="23">
        <v>2015</v>
      </c>
      <c r="D7529" s="23" t="s">
        <v>46</v>
      </c>
      <c r="E7529" s="23" t="s">
        <v>4</v>
      </c>
      <c r="F7529" s="23" t="s">
        <v>10</v>
      </c>
      <c r="G7529" s="23">
        <v>5</v>
      </c>
      <c r="H7529" s="11">
        <v>1.6</v>
      </c>
    </row>
    <row r="7530" spans="1:8" x14ac:dyDescent="0.25">
      <c r="A7530" s="25" t="str">
        <f t="shared" si="120"/>
        <v>Reg2015Cervix - C53FemaleMāori</v>
      </c>
      <c r="B7530" s="23" t="s">
        <v>2</v>
      </c>
      <c r="C7530" s="23">
        <v>2015</v>
      </c>
      <c r="D7530" s="23" t="s">
        <v>22</v>
      </c>
      <c r="E7530" s="23" t="s">
        <v>4</v>
      </c>
      <c r="F7530" s="23" t="s">
        <v>10</v>
      </c>
      <c r="G7530" s="23">
        <v>30</v>
      </c>
      <c r="H7530" s="11">
        <v>9.3000000000000007</v>
      </c>
    </row>
    <row r="7531" spans="1:8" x14ac:dyDescent="0.25">
      <c r="A7531" s="25" t="str">
        <f t="shared" si="120"/>
        <v>Reg2015Uterus - C54-C55FemaleMāori</v>
      </c>
      <c r="B7531" s="23" t="s">
        <v>2</v>
      </c>
      <c r="C7531" s="23">
        <v>2015</v>
      </c>
      <c r="D7531" s="23" t="s">
        <v>44</v>
      </c>
      <c r="E7531" s="23" t="s">
        <v>4</v>
      </c>
      <c r="F7531" s="23" t="s">
        <v>10</v>
      </c>
      <c r="G7531" s="23">
        <v>92</v>
      </c>
      <c r="H7531" s="11">
        <v>28.2</v>
      </c>
    </row>
    <row r="7532" spans="1:8" x14ac:dyDescent="0.25">
      <c r="A7532" s="25" t="str">
        <f t="shared" si="120"/>
        <v>Reg2015Ovary - C56FemaleMāori</v>
      </c>
      <c r="B7532" s="23" t="s">
        <v>2</v>
      </c>
      <c r="C7532" s="23">
        <v>2015</v>
      </c>
      <c r="D7532" s="23" t="s">
        <v>35</v>
      </c>
      <c r="E7532" s="23" t="s">
        <v>4</v>
      </c>
      <c r="F7532" s="23" t="s">
        <v>10</v>
      </c>
      <c r="G7532" s="23">
        <v>30</v>
      </c>
      <c r="H7532" s="11">
        <v>9.4</v>
      </c>
    </row>
    <row r="7533" spans="1:8" x14ac:dyDescent="0.25">
      <c r="A7533" s="25" t="str">
        <f t="shared" si="120"/>
        <v>Reg2015Other female genital organs - C57FemaleMāori</v>
      </c>
      <c r="B7533" s="23" t="s">
        <v>2</v>
      </c>
      <c r="C7533" s="23">
        <v>2015</v>
      </c>
      <c r="D7533" s="23" t="s">
        <v>270</v>
      </c>
      <c r="E7533" s="23" t="s">
        <v>4</v>
      </c>
      <c r="F7533" s="23" t="s">
        <v>10</v>
      </c>
      <c r="G7533" s="23">
        <v>10</v>
      </c>
      <c r="H7533" s="11">
        <v>3.2</v>
      </c>
    </row>
    <row r="7534" spans="1:8" x14ac:dyDescent="0.25">
      <c r="A7534" s="25" t="str">
        <f t="shared" si="120"/>
        <v>Reg2015Kidney - C64FemaleMāori</v>
      </c>
      <c r="B7534" s="23" t="s">
        <v>2</v>
      </c>
      <c r="C7534" s="23">
        <v>2015</v>
      </c>
      <c r="D7534" s="23" t="s">
        <v>274</v>
      </c>
      <c r="E7534" s="23" t="s">
        <v>4</v>
      </c>
      <c r="F7534" s="23" t="s">
        <v>10</v>
      </c>
      <c r="G7534" s="23">
        <v>18</v>
      </c>
      <c r="H7534" s="11">
        <v>5.3</v>
      </c>
    </row>
    <row r="7535" spans="1:8" x14ac:dyDescent="0.25">
      <c r="A7535" s="25" t="str">
        <f t="shared" si="120"/>
        <v>Reg2015Bladder - C67FemaleMāori</v>
      </c>
      <c r="B7535" s="23" t="s">
        <v>2</v>
      </c>
      <c r="C7535" s="23">
        <v>2015</v>
      </c>
      <c r="D7535" s="23" t="s">
        <v>19</v>
      </c>
      <c r="E7535" s="23" t="s">
        <v>4</v>
      </c>
      <c r="F7535" s="23" t="s">
        <v>10</v>
      </c>
      <c r="G7535" s="23">
        <v>9</v>
      </c>
      <c r="H7535" s="11">
        <v>2.7</v>
      </c>
    </row>
    <row r="7536" spans="1:8" x14ac:dyDescent="0.25">
      <c r="A7536" s="25" t="str">
        <f t="shared" si="120"/>
        <v>Reg2015Other urinary organs - C68FemaleMāori</v>
      </c>
      <c r="B7536" s="23" t="s">
        <v>2</v>
      </c>
      <c r="C7536" s="23">
        <v>2015</v>
      </c>
      <c r="D7536" s="23" t="s">
        <v>276</v>
      </c>
      <c r="E7536" s="23" t="s">
        <v>4</v>
      </c>
      <c r="F7536" s="23" t="s">
        <v>10</v>
      </c>
      <c r="G7536" s="23">
        <v>1</v>
      </c>
      <c r="H7536" s="11">
        <v>0.4</v>
      </c>
    </row>
    <row r="7537" spans="1:8" x14ac:dyDescent="0.25">
      <c r="A7537" s="25" t="str">
        <f t="shared" si="120"/>
        <v>Reg2015Meninges - C70FemaleMāori</v>
      </c>
      <c r="B7537" s="23" t="s">
        <v>2</v>
      </c>
      <c r="C7537" s="23">
        <v>2015</v>
      </c>
      <c r="D7537" s="23" t="s">
        <v>29</v>
      </c>
      <c r="E7537" s="23" t="s">
        <v>4</v>
      </c>
      <c r="F7537" s="23" t="s">
        <v>10</v>
      </c>
      <c r="G7537" s="23">
        <v>1</v>
      </c>
      <c r="H7537" s="11">
        <v>0.3</v>
      </c>
    </row>
    <row r="7538" spans="1:8" x14ac:dyDescent="0.25">
      <c r="A7538" s="25" t="str">
        <f t="shared" si="120"/>
        <v>Reg2015Brain - C71FemaleMāori</v>
      </c>
      <c r="B7538" s="23" t="s">
        <v>2</v>
      </c>
      <c r="C7538" s="23">
        <v>2015</v>
      </c>
      <c r="D7538" s="23" t="s">
        <v>20</v>
      </c>
      <c r="E7538" s="23" t="s">
        <v>4</v>
      </c>
      <c r="F7538" s="23" t="s">
        <v>10</v>
      </c>
      <c r="G7538" s="23">
        <v>17</v>
      </c>
      <c r="H7538" s="11">
        <v>5.2</v>
      </c>
    </row>
    <row r="7539" spans="1:8" x14ac:dyDescent="0.25">
      <c r="A7539" s="25" t="str">
        <f t="shared" si="120"/>
        <v>Reg2015Other central nervous system - C72FemaleMāori</v>
      </c>
      <c r="B7539" s="23" t="s">
        <v>2</v>
      </c>
      <c r="C7539" s="23">
        <v>2015</v>
      </c>
      <c r="D7539" s="23" t="s">
        <v>279</v>
      </c>
      <c r="E7539" s="23" t="s">
        <v>4</v>
      </c>
      <c r="F7539" s="23" t="s">
        <v>10</v>
      </c>
      <c r="G7539" s="23">
        <v>2</v>
      </c>
      <c r="H7539" s="11">
        <v>0.6</v>
      </c>
    </row>
    <row r="7540" spans="1:8" x14ac:dyDescent="0.25">
      <c r="A7540" s="25" t="str">
        <f t="shared" si="120"/>
        <v>Reg2015Thyroid - C73FemaleMāori</v>
      </c>
      <c r="B7540" s="23" t="s">
        <v>2</v>
      </c>
      <c r="C7540" s="23">
        <v>2015</v>
      </c>
      <c r="D7540" s="23" t="s">
        <v>281</v>
      </c>
      <c r="E7540" s="23" t="s">
        <v>4</v>
      </c>
      <c r="F7540" s="23" t="s">
        <v>10</v>
      </c>
      <c r="G7540" s="23">
        <v>39</v>
      </c>
      <c r="H7540" s="11">
        <v>11.8</v>
      </c>
    </row>
    <row r="7541" spans="1:8" x14ac:dyDescent="0.25">
      <c r="A7541" s="25" t="str">
        <f t="shared" si="120"/>
        <v>Reg2015Adrenal gland - C74FemaleMāori</v>
      </c>
      <c r="B7541" s="23" t="s">
        <v>2</v>
      </c>
      <c r="C7541" s="23">
        <v>2015</v>
      </c>
      <c r="D7541" s="23" t="s">
        <v>282</v>
      </c>
      <c r="E7541" s="23" t="s">
        <v>4</v>
      </c>
      <c r="F7541" s="23" t="s">
        <v>10</v>
      </c>
      <c r="G7541" s="23">
        <v>2</v>
      </c>
      <c r="H7541" s="11">
        <v>0.6</v>
      </c>
    </row>
    <row r="7542" spans="1:8" x14ac:dyDescent="0.25">
      <c r="A7542" s="25" t="str">
        <f t="shared" si="120"/>
        <v>Reg2015Unknown primary - C77-C79FemaleMāori</v>
      </c>
      <c r="B7542" s="23" t="s">
        <v>2</v>
      </c>
      <c r="C7542" s="23">
        <v>2015</v>
      </c>
      <c r="D7542" s="23" t="s">
        <v>286</v>
      </c>
      <c r="E7542" s="23" t="s">
        <v>4</v>
      </c>
      <c r="F7542" s="23" t="s">
        <v>10</v>
      </c>
      <c r="G7542" s="23">
        <v>35</v>
      </c>
      <c r="H7542" s="11">
        <v>11.8</v>
      </c>
    </row>
    <row r="7543" spans="1:8" x14ac:dyDescent="0.25">
      <c r="A7543" s="25" t="str">
        <f t="shared" si="120"/>
        <v>Reg2015Unspecified site - C80FemaleMāori</v>
      </c>
      <c r="B7543" s="23" t="s">
        <v>2</v>
      </c>
      <c r="C7543" s="23">
        <v>2015</v>
      </c>
      <c r="D7543" s="23" t="s">
        <v>287</v>
      </c>
      <c r="E7543" s="23" t="s">
        <v>4</v>
      </c>
      <c r="F7543" s="23" t="s">
        <v>10</v>
      </c>
      <c r="G7543" s="23">
        <v>4</v>
      </c>
      <c r="H7543" s="11">
        <v>1.5</v>
      </c>
    </row>
    <row r="7544" spans="1:8" x14ac:dyDescent="0.25">
      <c r="A7544" s="25" t="str">
        <f t="shared" si="120"/>
        <v>Reg2015Hodgkin lymphoma - C81FemaleMāori</v>
      </c>
      <c r="B7544" s="23" t="s">
        <v>2</v>
      </c>
      <c r="C7544" s="23">
        <v>2015</v>
      </c>
      <c r="D7544" s="23" t="s">
        <v>289</v>
      </c>
      <c r="E7544" s="23" t="s">
        <v>4</v>
      </c>
      <c r="F7544" s="23" t="s">
        <v>10</v>
      </c>
      <c r="G7544" s="23">
        <v>7</v>
      </c>
      <c r="H7544" s="11">
        <v>2.1</v>
      </c>
    </row>
    <row r="7545" spans="1:8" x14ac:dyDescent="0.25">
      <c r="A7545" s="25" t="str">
        <f t="shared" si="120"/>
        <v>Reg2015Non-Hodgkin lymphoma - C82-C86, C96FemaleMāori</v>
      </c>
      <c r="B7545" s="23" t="s">
        <v>2</v>
      </c>
      <c r="C7545" s="23">
        <v>2015</v>
      </c>
      <c r="D7545" s="23" t="s">
        <v>365</v>
      </c>
      <c r="E7545" s="23" t="s">
        <v>4</v>
      </c>
      <c r="F7545" s="23" t="s">
        <v>10</v>
      </c>
      <c r="G7545" s="23">
        <v>22</v>
      </c>
      <c r="H7545" s="11">
        <v>7.5</v>
      </c>
    </row>
    <row r="7546" spans="1:8" x14ac:dyDescent="0.25">
      <c r="A7546" s="25" t="str">
        <f t="shared" si="120"/>
        <v>Reg2015Immunoproliferative cancers - C88FemaleMāori</v>
      </c>
      <c r="B7546" s="23" t="s">
        <v>2</v>
      </c>
      <c r="C7546" s="23">
        <v>2015</v>
      </c>
      <c r="D7546" s="23" t="s">
        <v>291</v>
      </c>
      <c r="E7546" s="23" t="s">
        <v>4</v>
      </c>
      <c r="F7546" s="23" t="s">
        <v>10</v>
      </c>
      <c r="G7546" s="23">
        <v>1</v>
      </c>
      <c r="H7546" s="11">
        <v>0.3</v>
      </c>
    </row>
    <row r="7547" spans="1:8" x14ac:dyDescent="0.25">
      <c r="A7547" s="25" t="str">
        <f t="shared" si="120"/>
        <v>Reg2015Myeloma - C90FemaleMāori</v>
      </c>
      <c r="B7547" s="23" t="s">
        <v>2</v>
      </c>
      <c r="C7547" s="23">
        <v>2015</v>
      </c>
      <c r="D7547" s="23" t="s">
        <v>292</v>
      </c>
      <c r="E7547" s="23" t="s">
        <v>4</v>
      </c>
      <c r="F7547" s="23" t="s">
        <v>10</v>
      </c>
      <c r="G7547" s="23">
        <v>24</v>
      </c>
      <c r="H7547" s="11">
        <v>7.6</v>
      </c>
    </row>
    <row r="7548" spans="1:8" x14ac:dyDescent="0.25">
      <c r="A7548" s="25" t="str">
        <f t="shared" si="120"/>
        <v>Reg2015Leukaemia - C91-C95FemaleMāori</v>
      </c>
      <c r="B7548" s="23" t="s">
        <v>2</v>
      </c>
      <c r="C7548" s="23">
        <v>2015</v>
      </c>
      <c r="D7548" s="23" t="s">
        <v>26</v>
      </c>
      <c r="E7548" s="23" t="s">
        <v>4</v>
      </c>
      <c r="F7548" s="23" t="s">
        <v>10</v>
      </c>
      <c r="G7548" s="23">
        <v>37</v>
      </c>
      <c r="H7548" s="11">
        <v>11.2</v>
      </c>
    </row>
    <row r="7549" spans="1:8" x14ac:dyDescent="0.25">
      <c r="A7549" s="25" t="str">
        <f t="shared" si="120"/>
        <v>Reg2015Polycythemia vera - D45FemaleMāori</v>
      </c>
      <c r="B7549" s="23" t="s">
        <v>2</v>
      </c>
      <c r="C7549" s="23">
        <v>2015</v>
      </c>
      <c r="D7549" s="23" t="s">
        <v>294</v>
      </c>
      <c r="E7549" s="23" t="s">
        <v>4</v>
      </c>
      <c r="F7549" s="23" t="s">
        <v>10</v>
      </c>
      <c r="G7549" s="23">
        <v>2</v>
      </c>
      <c r="H7549" s="11">
        <v>0.5</v>
      </c>
    </row>
    <row r="7550" spans="1:8" x14ac:dyDescent="0.25">
      <c r="A7550" s="25" t="str">
        <f t="shared" si="120"/>
        <v>Reg2015Myelodyplastic syndromes - D46FemaleMāori</v>
      </c>
      <c r="B7550" s="23" t="s">
        <v>2</v>
      </c>
      <c r="C7550" s="23">
        <v>2015</v>
      </c>
      <c r="D7550" s="23" t="s">
        <v>295</v>
      </c>
      <c r="E7550" s="23" t="s">
        <v>4</v>
      </c>
      <c r="F7550" s="23" t="s">
        <v>10</v>
      </c>
      <c r="G7550" s="23">
        <v>4</v>
      </c>
      <c r="H7550" s="11">
        <v>1.6</v>
      </c>
    </row>
    <row r="7551" spans="1:8" x14ac:dyDescent="0.25">
      <c r="A7551" s="25" t="str">
        <f t="shared" si="120"/>
        <v>Reg2015Uncertain behaviour of lymphoid, haematopoietic and related tissue - D47FemaleMāori</v>
      </c>
      <c r="B7551" s="23" t="s">
        <v>2</v>
      </c>
      <c r="C7551" s="23">
        <v>2015</v>
      </c>
      <c r="D7551" s="23" t="s">
        <v>296</v>
      </c>
      <c r="E7551" s="23" t="s">
        <v>4</v>
      </c>
      <c r="F7551" s="23" t="s">
        <v>10</v>
      </c>
      <c r="G7551" s="23">
        <v>6</v>
      </c>
      <c r="H7551" s="11">
        <v>2</v>
      </c>
    </row>
    <row r="7552" spans="1:8" x14ac:dyDescent="0.25">
      <c r="A7552" s="25" t="str">
        <f t="shared" si="120"/>
        <v>Reg2015Tongue - C01-C02MaleMāori</v>
      </c>
      <c r="B7552" s="23" t="s">
        <v>2</v>
      </c>
      <c r="C7552" s="23">
        <v>2015</v>
      </c>
      <c r="D7552" s="23" t="s">
        <v>42</v>
      </c>
      <c r="E7552" s="23" t="s">
        <v>5</v>
      </c>
      <c r="F7552" s="23" t="s">
        <v>10</v>
      </c>
      <c r="G7552" s="23">
        <v>5</v>
      </c>
      <c r="H7552" s="11">
        <v>1.7</v>
      </c>
    </row>
    <row r="7553" spans="1:8" x14ac:dyDescent="0.25">
      <c r="A7553" s="25" t="str">
        <f t="shared" si="120"/>
        <v>Reg2015Mouth - C03-C06MaleMāori</v>
      </c>
      <c r="B7553" s="23" t="s">
        <v>2</v>
      </c>
      <c r="C7553" s="23">
        <v>2015</v>
      </c>
      <c r="D7553" s="23" t="s">
        <v>31</v>
      </c>
      <c r="E7553" s="23" t="s">
        <v>5</v>
      </c>
      <c r="F7553" s="23" t="s">
        <v>10</v>
      </c>
      <c r="G7553" s="23">
        <v>7</v>
      </c>
      <c r="H7553" s="11">
        <v>2.9</v>
      </c>
    </row>
    <row r="7554" spans="1:8" x14ac:dyDescent="0.25">
      <c r="A7554" s="25" t="str">
        <f t="shared" si="120"/>
        <v>Reg2015Salivary glands - C07-C08MaleMāori</v>
      </c>
      <c r="B7554" s="23" t="s">
        <v>2</v>
      </c>
      <c r="C7554" s="23">
        <v>2015</v>
      </c>
      <c r="D7554" s="23" t="s">
        <v>247</v>
      </c>
      <c r="E7554" s="23" t="s">
        <v>5</v>
      </c>
      <c r="F7554" s="23" t="s">
        <v>10</v>
      </c>
      <c r="G7554" s="23">
        <v>1</v>
      </c>
      <c r="H7554" s="11">
        <v>0.3</v>
      </c>
    </row>
    <row r="7555" spans="1:8" x14ac:dyDescent="0.25">
      <c r="A7555" s="25" t="str">
        <f t="shared" si="120"/>
        <v>Reg2015Tonsils - C09MaleMāori</v>
      </c>
      <c r="B7555" s="23" t="s">
        <v>2</v>
      </c>
      <c r="C7555" s="23">
        <v>2015</v>
      </c>
      <c r="D7555" s="23" t="s">
        <v>248</v>
      </c>
      <c r="E7555" s="23" t="s">
        <v>5</v>
      </c>
      <c r="F7555" s="23" t="s">
        <v>10</v>
      </c>
      <c r="G7555" s="23">
        <v>10</v>
      </c>
      <c r="H7555" s="11">
        <v>3.2</v>
      </c>
    </row>
    <row r="7556" spans="1:8" x14ac:dyDescent="0.25">
      <c r="A7556" s="25" t="str">
        <f t="shared" si="120"/>
        <v>Reg2015Oropharynx - C10MaleMāori</v>
      </c>
      <c r="B7556" s="23" t="s">
        <v>2</v>
      </c>
      <c r="C7556" s="23">
        <v>2015</v>
      </c>
      <c r="D7556" s="23" t="s">
        <v>34</v>
      </c>
      <c r="E7556" s="23" t="s">
        <v>5</v>
      </c>
      <c r="F7556" s="23" t="s">
        <v>10</v>
      </c>
      <c r="G7556" s="23">
        <v>3</v>
      </c>
      <c r="H7556" s="11">
        <v>0.9</v>
      </c>
    </row>
    <row r="7557" spans="1:8" x14ac:dyDescent="0.25">
      <c r="A7557" s="25" t="str">
        <f t="shared" si="120"/>
        <v>Reg2015Nasopharynx - C11MaleMāori</v>
      </c>
      <c r="B7557" s="23" t="s">
        <v>2</v>
      </c>
      <c r="C7557" s="23">
        <v>2015</v>
      </c>
      <c r="D7557" s="23" t="s">
        <v>32</v>
      </c>
      <c r="E7557" s="23" t="s">
        <v>5</v>
      </c>
      <c r="F7557" s="23" t="s">
        <v>10</v>
      </c>
      <c r="G7557" s="23">
        <v>5</v>
      </c>
      <c r="H7557" s="11">
        <v>2.1</v>
      </c>
    </row>
    <row r="7558" spans="1:8" x14ac:dyDescent="0.25">
      <c r="A7558" s="25" t="str">
        <f t="shared" si="120"/>
        <v>Reg2015Pyriform sinus - C12MaleMāori</v>
      </c>
      <c r="B7558" s="23" t="s">
        <v>2</v>
      </c>
      <c r="C7558" s="23">
        <v>2015</v>
      </c>
      <c r="D7558" s="23" t="s">
        <v>249</v>
      </c>
      <c r="E7558" s="23" t="s">
        <v>5</v>
      </c>
      <c r="F7558" s="23" t="s">
        <v>10</v>
      </c>
      <c r="G7558" s="23">
        <v>1</v>
      </c>
      <c r="H7558" s="11">
        <v>0.3</v>
      </c>
    </row>
    <row r="7559" spans="1:8" x14ac:dyDescent="0.25">
      <c r="A7559" s="25" t="str">
        <f t="shared" si="120"/>
        <v>Reg2015Hypopharynx - C13MaleMāori</v>
      </c>
      <c r="B7559" s="23" t="s">
        <v>2</v>
      </c>
      <c r="C7559" s="23">
        <v>2015</v>
      </c>
      <c r="D7559" s="23" t="s">
        <v>24</v>
      </c>
      <c r="E7559" s="23" t="s">
        <v>5</v>
      </c>
      <c r="F7559" s="23" t="s">
        <v>10</v>
      </c>
      <c r="G7559" s="23">
        <v>4</v>
      </c>
      <c r="H7559" s="11">
        <v>1.5</v>
      </c>
    </row>
    <row r="7560" spans="1:8" x14ac:dyDescent="0.25">
      <c r="A7560" s="25" t="str">
        <f t="shared" si="120"/>
        <v>Reg2015Other lip, oral cavity and pharynx - C14MaleMāori</v>
      </c>
      <c r="B7560" s="23" t="s">
        <v>2</v>
      </c>
      <c r="C7560" s="23">
        <v>2015</v>
      </c>
      <c r="D7560" s="23" t="s">
        <v>250</v>
      </c>
      <c r="E7560" s="23" t="s">
        <v>5</v>
      </c>
      <c r="F7560" s="23" t="s">
        <v>10</v>
      </c>
      <c r="G7560" s="23">
        <v>2</v>
      </c>
      <c r="H7560" s="11">
        <v>0.8</v>
      </c>
    </row>
    <row r="7561" spans="1:8" x14ac:dyDescent="0.25">
      <c r="A7561" s="25" t="str">
        <f t="shared" si="120"/>
        <v>Reg2015Oesophagus - C15MaleMāori</v>
      </c>
      <c r="B7561" s="23" t="s">
        <v>2</v>
      </c>
      <c r="C7561" s="23">
        <v>2015</v>
      </c>
      <c r="D7561" s="23" t="s">
        <v>33</v>
      </c>
      <c r="E7561" s="23" t="s">
        <v>5</v>
      </c>
      <c r="F7561" s="23" t="s">
        <v>10</v>
      </c>
      <c r="G7561" s="23">
        <v>17</v>
      </c>
      <c r="H7561" s="11">
        <v>6.8</v>
      </c>
    </row>
    <row r="7562" spans="1:8" x14ac:dyDescent="0.25">
      <c r="A7562" s="25" t="str">
        <f t="shared" si="120"/>
        <v>Reg2015Stomach - C16MaleMāori</v>
      </c>
      <c r="B7562" s="23" t="s">
        <v>2</v>
      </c>
      <c r="C7562" s="23">
        <v>2015</v>
      </c>
      <c r="D7562" s="23" t="s">
        <v>39</v>
      </c>
      <c r="E7562" s="23" t="s">
        <v>5</v>
      </c>
      <c r="F7562" s="23" t="s">
        <v>10</v>
      </c>
      <c r="G7562" s="23">
        <v>36</v>
      </c>
      <c r="H7562" s="11">
        <v>14.4</v>
      </c>
    </row>
    <row r="7563" spans="1:8" x14ac:dyDescent="0.25">
      <c r="A7563" s="25" t="str">
        <f t="shared" si="120"/>
        <v>Reg2015Small intestine - C17MaleMāori</v>
      </c>
      <c r="B7563" s="23" t="s">
        <v>2</v>
      </c>
      <c r="C7563" s="23">
        <v>2015</v>
      </c>
      <c r="D7563" s="23" t="s">
        <v>252</v>
      </c>
      <c r="E7563" s="23" t="s">
        <v>5</v>
      </c>
      <c r="F7563" s="23" t="s">
        <v>10</v>
      </c>
      <c r="G7563" s="23">
        <v>9</v>
      </c>
      <c r="H7563" s="11">
        <v>3</v>
      </c>
    </row>
    <row r="7564" spans="1:8" x14ac:dyDescent="0.25">
      <c r="A7564" s="25" t="str">
        <f t="shared" si="120"/>
        <v>Reg2015Colon, rectum and rectosigmoid junction - C18-C20MaleMāori</v>
      </c>
      <c r="B7564" s="23" t="s">
        <v>2</v>
      </c>
      <c r="C7564" s="23">
        <v>2015</v>
      </c>
      <c r="D7564" s="23" t="s">
        <v>1567</v>
      </c>
      <c r="E7564" s="23" t="s">
        <v>5</v>
      </c>
      <c r="F7564" s="23" t="s">
        <v>10</v>
      </c>
      <c r="G7564" s="23">
        <v>93</v>
      </c>
      <c r="H7564" s="11">
        <v>35.1</v>
      </c>
    </row>
    <row r="7565" spans="1:8" x14ac:dyDescent="0.25">
      <c r="A7565" s="25" t="str">
        <f t="shared" si="120"/>
        <v>Reg2015Anus - C21MaleMāori</v>
      </c>
      <c r="B7565" s="23" t="s">
        <v>2</v>
      </c>
      <c r="C7565" s="23">
        <v>2015</v>
      </c>
      <c r="D7565" s="23" t="s">
        <v>18</v>
      </c>
      <c r="E7565" s="23" t="s">
        <v>5</v>
      </c>
      <c r="F7565" s="23" t="s">
        <v>10</v>
      </c>
      <c r="G7565" s="23">
        <v>1</v>
      </c>
      <c r="H7565" s="11">
        <v>0.6</v>
      </c>
    </row>
    <row r="7566" spans="1:8" x14ac:dyDescent="0.25">
      <c r="A7566" s="25" t="str">
        <f t="shared" si="120"/>
        <v>Reg2015Liver - C22MaleMāori</v>
      </c>
      <c r="B7566" s="23" t="s">
        <v>2</v>
      </c>
      <c r="C7566" s="23">
        <v>2015</v>
      </c>
      <c r="D7566" s="23" t="s">
        <v>254</v>
      </c>
      <c r="E7566" s="23" t="s">
        <v>5</v>
      </c>
      <c r="F7566" s="23" t="s">
        <v>10</v>
      </c>
      <c r="G7566" s="23">
        <v>54</v>
      </c>
      <c r="H7566" s="11">
        <v>19.2</v>
      </c>
    </row>
    <row r="7567" spans="1:8" x14ac:dyDescent="0.25">
      <c r="A7567" s="25" t="str">
        <f t="shared" si="120"/>
        <v>Reg2015Gallbladder - C23MaleMāori</v>
      </c>
      <c r="B7567" s="23" t="s">
        <v>2</v>
      </c>
      <c r="C7567" s="23">
        <v>2015</v>
      </c>
      <c r="D7567" s="23" t="s">
        <v>23</v>
      </c>
      <c r="E7567" s="23" t="s">
        <v>5</v>
      </c>
      <c r="F7567" s="23" t="s">
        <v>10</v>
      </c>
      <c r="G7567" s="23">
        <v>5</v>
      </c>
      <c r="H7567" s="11">
        <v>1.8</v>
      </c>
    </row>
    <row r="7568" spans="1:8" x14ac:dyDescent="0.25">
      <c r="A7568" s="25" t="str">
        <f t="shared" si="120"/>
        <v>Reg2015Other biliary tract - C24MaleMāori</v>
      </c>
      <c r="B7568" s="23" t="s">
        <v>2</v>
      </c>
      <c r="C7568" s="23">
        <v>2015</v>
      </c>
      <c r="D7568" s="23" t="s">
        <v>255</v>
      </c>
      <c r="E7568" s="23" t="s">
        <v>5</v>
      </c>
      <c r="F7568" s="23" t="s">
        <v>10</v>
      </c>
      <c r="G7568" s="23">
        <v>6</v>
      </c>
      <c r="H7568" s="11">
        <v>2.6</v>
      </c>
    </row>
    <row r="7569" spans="1:8" x14ac:dyDescent="0.25">
      <c r="A7569" s="25" t="str">
        <f t="shared" si="120"/>
        <v>Reg2015Pancreas - C25MaleMāori</v>
      </c>
      <c r="B7569" s="23" t="s">
        <v>2</v>
      </c>
      <c r="C7569" s="23">
        <v>2015</v>
      </c>
      <c r="D7569" s="23" t="s">
        <v>36</v>
      </c>
      <c r="E7569" s="23" t="s">
        <v>5</v>
      </c>
      <c r="F7569" s="23" t="s">
        <v>10</v>
      </c>
      <c r="G7569" s="23">
        <v>33</v>
      </c>
      <c r="H7569" s="11">
        <v>12.7</v>
      </c>
    </row>
    <row r="7570" spans="1:8" x14ac:dyDescent="0.25">
      <c r="A7570" s="25" t="str">
        <f t="shared" si="120"/>
        <v>Reg2015Other digestive organs - C26MaleMāori</v>
      </c>
      <c r="B7570" s="23" t="s">
        <v>2</v>
      </c>
      <c r="C7570" s="23">
        <v>2015</v>
      </c>
      <c r="D7570" s="23" t="s">
        <v>256</v>
      </c>
      <c r="E7570" s="23" t="s">
        <v>5</v>
      </c>
      <c r="F7570" s="23" t="s">
        <v>10</v>
      </c>
      <c r="G7570" s="23">
        <v>8</v>
      </c>
      <c r="H7570" s="11">
        <v>2.8</v>
      </c>
    </row>
    <row r="7571" spans="1:8" x14ac:dyDescent="0.25">
      <c r="A7571" s="25" t="str">
        <f t="shared" si="120"/>
        <v>Reg2015Nasal cavity and middle ear - C30MaleMāori</v>
      </c>
      <c r="B7571" s="23" t="s">
        <v>2</v>
      </c>
      <c r="C7571" s="23">
        <v>2015</v>
      </c>
      <c r="D7571" s="23" t="s">
        <v>258</v>
      </c>
      <c r="E7571" s="23" t="s">
        <v>5</v>
      </c>
      <c r="F7571" s="23" t="s">
        <v>10</v>
      </c>
      <c r="G7571" s="23">
        <v>1</v>
      </c>
      <c r="H7571" s="11">
        <v>0.4</v>
      </c>
    </row>
    <row r="7572" spans="1:8" x14ac:dyDescent="0.25">
      <c r="A7572" s="25" t="str">
        <f t="shared" si="120"/>
        <v>Reg2015Accessory sinuses - C31MaleMāori</v>
      </c>
      <c r="B7572" s="23" t="s">
        <v>2</v>
      </c>
      <c r="C7572" s="23">
        <v>2015</v>
      </c>
      <c r="D7572" s="23" t="s">
        <v>259</v>
      </c>
      <c r="E7572" s="23" t="s">
        <v>5</v>
      </c>
      <c r="F7572" s="23" t="s">
        <v>10</v>
      </c>
      <c r="G7572" s="23">
        <v>1</v>
      </c>
      <c r="H7572" s="11">
        <v>0.3</v>
      </c>
    </row>
    <row r="7573" spans="1:8" x14ac:dyDescent="0.25">
      <c r="A7573" s="25" t="str">
        <f t="shared" si="120"/>
        <v>Reg2015Larynx - C32MaleMāori</v>
      </c>
      <c r="B7573" s="23" t="s">
        <v>2</v>
      </c>
      <c r="C7573" s="23">
        <v>2015</v>
      </c>
      <c r="D7573" s="23" t="s">
        <v>25</v>
      </c>
      <c r="E7573" s="23" t="s">
        <v>5</v>
      </c>
      <c r="F7573" s="23" t="s">
        <v>10</v>
      </c>
      <c r="G7573" s="23">
        <v>10</v>
      </c>
      <c r="H7573" s="11">
        <v>3.8</v>
      </c>
    </row>
    <row r="7574" spans="1:8" x14ac:dyDescent="0.25">
      <c r="A7574" s="25" t="str">
        <f t="shared" si="120"/>
        <v>Reg2015Lung - C33-C34MaleMāori</v>
      </c>
      <c r="B7574" s="23" t="s">
        <v>2</v>
      </c>
      <c r="C7574" s="23">
        <v>2015</v>
      </c>
      <c r="D7574" s="23" t="s">
        <v>47</v>
      </c>
      <c r="E7574" s="23" t="s">
        <v>5</v>
      </c>
      <c r="F7574" s="23" t="s">
        <v>10</v>
      </c>
      <c r="G7574" s="23">
        <v>200</v>
      </c>
      <c r="H7574" s="11">
        <v>78.900000000000006</v>
      </c>
    </row>
    <row r="7575" spans="1:8" x14ac:dyDescent="0.25">
      <c r="A7575" s="25" t="str">
        <f t="shared" si="120"/>
        <v>Reg2015Thymus - C37MaleMāori</v>
      </c>
      <c r="B7575" s="23" t="s">
        <v>2</v>
      </c>
      <c r="C7575" s="23">
        <v>2015</v>
      </c>
      <c r="D7575" s="23" t="s">
        <v>41</v>
      </c>
      <c r="E7575" s="23" t="s">
        <v>5</v>
      </c>
      <c r="F7575" s="23" t="s">
        <v>10</v>
      </c>
      <c r="G7575" s="23">
        <v>3</v>
      </c>
      <c r="H7575" s="11">
        <v>1.1000000000000001</v>
      </c>
    </row>
    <row r="7576" spans="1:8" x14ac:dyDescent="0.25">
      <c r="A7576" s="25" t="str">
        <f t="shared" si="120"/>
        <v>Reg2015Bone and articular cartilage - C40-C41MaleMāori</v>
      </c>
      <c r="B7576" s="23" t="s">
        <v>2</v>
      </c>
      <c r="C7576" s="23">
        <v>2015</v>
      </c>
      <c r="D7576" s="23" t="s">
        <v>262</v>
      </c>
      <c r="E7576" s="23" t="s">
        <v>5</v>
      </c>
      <c r="F7576" s="23" t="s">
        <v>10</v>
      </c>
      <c r="G7576" s="23">
        <v>4</v>
      </c>
      <c r="H7576" s="11">
        <v>1</v>
      </c>
    </row>
    <row r="7577" spans="1:8" x14ac:dyDescent="0.25">
      <c r="A7577" s="25" t="str">
        <f t="shared" si="120"/>
        <v>Reg2015Melanoma - C43MaleMāori</v>
      </c>
      <c r="B7577" s="23" t="s">
        <v>2</v>
      </c>
      <c r="C7577" s="23">
        <v>2015</v>
      </c>
      <c r="D7577" s="23" t="s">
        <v>28</v>
      </c>
      <c r="E7577" s="23" t="s">
        <v>5</v>
      </c>
      <c r="F7577" s="23" t="s">
        <v>10</v>
      </c>
      <c r="G7577" s="23">
        <v>18</v>
      </c>
      <c r="H7577" s="11">
        <v>7.4</v>
      </c>
    </row>
    <row r="7578" spans="1:8" x14ac:dyDescent="0.25">
      <c r="A7578" s="25" t="str">
        <f t="shared" si="120"/>
        <v>Reg2015Non-melanoma - C44MaleMāori</v>
      </c>
      <c r="B7578" s="23" t="s">
        <v>2</v>
      </c>
      <c r="C7578" s="23">
        <v>2015</v>
      </c>
      <c r="D7578" s="23" t="s">
        <v>263</v>
      </c>
      <c r="E7578" s="23" t="s">
        <v>5</v>
      </c>
      <c r="F7578" s="23" t="s">
        <v>10</v>
      </c>
      <c r="G7578" s="23">
        <v>7</v>
      </c>
      <c r="H7578" s="11">
        <v>3</v>
      </c>
    </row>
    <row r="7579" spans="1:8" x14ac:dyDescent="0.25">
      <c r="A7579" s="25" t="str">
        <f t="shared" si="120"/>
        <v>Reg2015Mesothelioma - C45MaleMāori</v>
      </c>
      <c r="B7579" s="23" t="s">
        <v>2</v>
      </c>
      <c r="C7579" s="23">
        <v>2015</v>
      </c>
      <c r="D7579" s="23" t="s">
        <v>30</v>
      </c>
      <c r="E7579" s="23" t="s">
        <v>5</v>
      </c>
      <c r="F7579" s="23" t="s">
        <v>10</v>
      </c>
      <c r="G7579" s="23">
        <v>9</v>
      </c>
      <c r="H7579" s="11">
        <v>3.8</v>
      </c>
    </row>
    <row r="7580" spans="1:8" x14ac:dyDescent="0.25">
      <c r="A7580" s="25" t="str">
        <f t="shared" si="120"/>
        <v>Reg2015Peripheral nerves and autonomic nervous system - C47MaleMāori</v>
      </c>
      <c r="B7580" s="23" t="s">
        <v>2</v>
      </c>
      <c r="C7580" s="23">
        <v>2015</v>
      </c>
      <c r="D7580" s="23" t="s">
        <v>266</v>
      </c>
      <c r="E7580" s="23" t="s">
        <v>5</v>
      </c>
      <c r="F7580" s="23" t="s">
        <v>10</v>
      </c>
      <c r="G7580" s="23">
        <v>1</v>
      </c>
      <c r="H7580" s="11">
        <v>0.4</v>
      </c>
    </row>
    <row r="7581" spans="1:8" x14ac:dyDescent="0.25">
      <c r="A7581" s="25" t="str">
        <f t="shared" si="120"/>
        <v>Reg2015Connective tissue - C49MaleMāori</v>
      </c>
      <c r="B7581" s="23" t="s">
        <v>2</v>
      </c>
      <c r="C7581" s="23">
        <v>2015</v>
      </c>
      <c r="D7581" s="23" t="s">
        <v>268</v>
      </c>
      <c r="E7581" s="23" t="s">
        <v>5</v>
      </c>
      <c r="F7581" s="23" t="s">
        <v>10</v>
      </c>
      <c r="G7581" s="23">
        <v>9</v>
      </c>
      <c r="H7581" s="11">
        <v>3.2</v>
      </c>
    </row>
    <row r="7582" spans="1:8" x14ac:dyDescent="0.25">
      <c r="A7582" s="25" t="str">
        <f t="shared" si="120"/>
        <v>Reg2015Breast - C50MaleMāori</v>
      </c>
      <c r="B7582" s="23" t="s">
        <v>2</v>
      </c>
      <c r="C7582" s="23">
        <v>2015</v>
      </c>
      <c r="D7582" s="23" t="s">
        <v>21</v>
      </c>
      <c r="E7582" s="23" t="s">
        <v>5</v>
      </c>
      <c r="F7582" s="23" t="s">
        <v>10</v>
      </c>
      <c r="G7582" s="23">
        <v>2</v>
      </c>
      <c r="H7582" s="11">
        <v>0.8</v>
      </c>
    </row>
    <row r="7583" spans="1:8" x14ac:dyDescent="0.25">
      <c r="A7583" s="25" t="str">
        <f t="shared" si="120"/>
        <v>Reg2015Penis - C60MaleMāori</v>
      </c>
      <c r="B7583" s="23" t="s">
        <v>2</v>
      </c>
      <c r="C7583" s="23">
        <v>2015</v>
      </c>
      <c r="D7583" s="23" t="s">
        <v>37</v>
      </c>
      <c r="E7583" s="23" t="s">
        <v>5</v>
      </c>
      <c r="F7583" s="23" t="s">
        <v>10</v>
      </c>
      <c r="G7583" s="23">
        <v>1</v>
      </c>
      <c r="H7583" s="11">
        <v>0.5</v>
      </c>
    </row>
    <row r="7584" spans="1:8" x14ac:dyDescent="0.25">
      <c r="A7584" s="25" t="str">
        <f t="shared" si="120"/>
        <v>Reg2015Prostate - C61MaleMāori</v>
      </c>
      <c r="B7584" s="23" t="s">
        <v>2</v>
      </c>
      <c r="C7584" s="23">
        <v>2015</v>
      </c>
      <c r="D7584" s="23" t="s">
        <v>38</v>
      </c>
      <c r="E7584" s="23" t="s">
        <v>5</v>
      </c>
      <c r="F7584" s="23" t="s">
        <v>10</v>
      </c>
      <c r="G7584" s="23">
        <v>208</v>
      </c>
      <c r="H7584" s="11">
        <v>81.599999999999994</v>
      </c>
    </row>
    <row r="7585" spans="1:8" x14ac:dyDescent="0.25">
      <c r="A7585" s="25" t="str">
        <f t="shared" si="120"/>
        <v>Reg2015Testis - C62MaleMāori</v>
      </c>
      <c r="B7585" s="23" t="s">
        <v>2</v>
      </c>
      <c r="C7585" s="23">
        <v>2015</v>
      </c>
      <c r="D7585" s="23" t="s">
        <v>40</v>
      </c>
      <c r="E7585" s="23" t="s">
        <v>5</v>
      </c>
      <c r="F7585" s="23" t="s">
        <v>10</v>
      </c>
      <c r="G7585" s="23">
        <v>42</v>
      </c>
      <c r="H7585" s="11">
        <v>14.5</v>
      </c>
    </row>
    <row r="7586" spans="1:8" x14ac:dyDescent="0.25">
      <c r="A7586" s="25" t="str">
        <f t="shared" si="120"/>
        <v>Reg2015Kidney - C64MaleMāori</v>
      </c>
      <c r="B7586" s="23" t="s">
        <v>2</v>
      </c>
      <c r="C7586" s="23">
        <v>2015</v>
      </c>
      <c r="D7586" s="23" t="s">
        <v>274</v>
      </c>
      <c r="E7586" s="23" t="s">
        <v>5</v>
      </c>
      <c r="F7586" s="23" t="s">
        <v>10</v>
      </c>
      <c r="G7586" s="23">
        <v>40</v>
      </c>
      <c r="H7586" s="11">
        <v>13.6</v>
      </c>
    </row>
    <row r="7587" spans="1:8" x14ac:dyDescent="0.25">
      <c r="A7587" s="25" t="str">
        <f t="shared" si="120"/>
        <v>Reg2015Ureter - C66MaleMāori</v>
      </c>
      <c r="B7587" s="23" t="s">
        <v>2</v>
      </c>
      <c r="C7587" s="23">
        <v>2015</v>
      </c>
      <c r="D7587" s="23" t="s">
        <v>43</v>
      </c>
      <c r="E7587" s="23" t="s">
        <v>5</v>
      </c>
      <c r="F7587" s="23" t="s">
        <v>10</v>
      </c>
      <c r="G7587" s="23">
        <v>1</v>
      </c>
      <c r="H7587" s="11">
        <v>0.3</v>
      </c>
    </row>
    <row r="7588" spans="1:8" x14ac:dyDescent="0.25">
      <c r="A7588" s="25" t="str">
        <f t="shared" si="120"/>
        <v>Reg2015Bladder - C67MaleMāori</v>
      </c>
      <c r="B7588" s="23" t="s">
        <v>2</v>
      </c>
      <c r="C7588" s="23">
        <v>2015</v>
      </c>
      <c r="D7588" s="23" t="s">
        <v>19</v>
      </c>
      <c r="E7588" s="23" t="s">
        <v>5</v>
      </c>
      <c r="F7588" s="23" t="s">
        <v>10</v>
      </c>
      <c r="G7588" s="23">
        <v>16</v>
      </c>
      <c r="H7588" s="11">
        <v>7.5</v>
      </c>
    </row>
    <row r="7589" spans="1:8" x14ac:dyDescent="0.25">
      <c r="A7589" s="25" t="str">
        <f t="shared" si="120"/>
        <v>Reg2015Other urinary organs - C68MaleMāori</v>
      </c>
      <c r="B7589" s="23" t="s">
        <v>2</v>
      </c>
      <c r="C7589" s="23">
        <v>2015</v>
      </c>
      <c r="D7589" s="23" t="s">
        <v>276</v>
      </c>
      <c r="E7589" s="23" t="s">
        <v>5</v>
      </c>
      <c r="F7589" s="23" t="s">
        <v>10</v>
      </c>
      <c r="G7589" s="23">
        <v>1</v>
      </c>
      <c r="H7589" s="11">
        <v>0.4</v>
      </c>
    </row>
    <row r="7590" spans="1:8" x14ac:dyDescent="0.25">
      <c r="A7590" s="25" t="str">
        <f t="shared" si="120"/>
        <v>Reg2015Brain - C71MaleMāori</v>
      </c>
      <c r="B7590" s="23" t="s">
        <v>2</v>
      </c>
      <c r="C7590" s="23">
        <v>2015</v>
      </c>
      <c r="D7590" s="23" t="s">
        <v>20</v>
      </c>
      <c r="E7590" s="23" t="s">
        <v>5</v>
      </c>
      <c r="F7590" s="23" t="s">
        <v>10</v>
      </c>
      <c r="G7590" s="23">
        <v>17</v>
      </c>
      <c r="H7590" s="11">
        <v>5.4</v>
      </c>
    </row>
    <row r="7591" spans="1:8" x14ac:dyDescent="0.25">
      <c r="A7591" s="25" t="str">
        <f t="shared" ref="A7591:A7654" si="121">B7591&amp;C7591&amp;D7591&amp;E7591&amp;F7591</f>
        <v>Reg2015Other central nervous system - C72MaleMāori</v>
      </c>
      <c r="B7591" s="23" t="s">
        <v>2</v>
      </c>
      <c r="C7591" s="23">
        <v>2015</v>
      </c>
      <c r="D7591" s="23" t="s">
        <v>279</v>
      </c>
      <c r="E7591" s="23" t="s">
        <v>5</v>
      </c>
      <c r="F7591" s="23" t="s">
        <v>10</v>
      </c>
      <c r="G7591" s="23">
        <v>1</v>
      </c>
      <c r="H7591" s="11">
        <v>0.2</v>
      </c>
    </row>
    <row r="7592" spans="1:8" x14ac:dyDescent="0.25">
      <c r="A7592" s="25" t="str">
        <f t="shared" si="121"/>
        <v>Reg2015Thyroid - C73MaleMāori</v>
      </c>
      <c r="B7592" s="23" t="s">
        <v>2</v>
      </c>
      <c r="C7592" s="23">
        <v>2015</v>
      </c>
      <c r="D7592" s="23" t="s">
        <v>281</v>
      </c>
      <c r="E7592" s="23" t="s">
        <v>5</v>
      </c>
      <c r="F7592" s="23" t="s">
        <v>10</v>
      </c>
      <c r="G7592" s="23">
        <v>14</v>
      </c>
      <c r="H7592" s="11">
        <v>4.9000000000000004</v>
      </c>
    </row>
    <row r="7593" spans="1:8" x14ac:dyDescent="0.25">
      <c r="A7593" s="25" t="str">
        <f t="shared" si="121"/>
        <v>Reg2015Adrenal gland - C74MaleMāori</v>
      </c>
      <c r="B7593" s="23" t="s">
        <v>2</v>
      </c>
      <c r="C7593" s="23">
        <v>2015</v>
      </c>
      <c r="D7593" s="23" t="s">
        <v>282</v>
      </c>
      <c r="E7593" s="23" t="s">
        <v>5</v>
      </c>
      <c r="F7593" s="23" t="s">
        <v>10</v>
      </c>
      <c r="G7593" s="23">
        <v>2</v>
      </c>
      <c r="H7593" s="11">
        <v>0.5</v>
      </c>
    </row>
    <row r="7594" spans="1:8" x14ac:dyDescent="0.25">
      <c r="A7594" s="25" t="str">
        <f t="shared" si="121"/>
        <v>Reg2015Other endocrine glands - C75MaleMāori</v>
      </c>
      <c r="B7594" s="23" t="s">
        <v>2</v>
      </c>
      <c r="C7594" s="23">
        <v>2015</v>
      </c>
      <c r="D7594" s="23" t="s">
        <v>283</v>
      </c>
      <c r="E7594" s="23" t="s">
        <v>5</v>
      </c>
      <c r="F7594" s="23" t="s">
        <v>10</v>
      </c>
      <c r="G7594" s="23">
        <v>1</v>
      </c>
      <c r="H7594" s="11">
        <v>0.2</v>
      </c>
    </row>
    <row r="7595" spans="1:8" x14ac:dyDescent="0.25">
      <c r="A7595" s="25" t="str">
        <f t="shared" si="121"/>
        <v>Reg2015Other and ill-defined sites - C76MaleMāori</v>
      </c>
      <c r="B7595" s="23" t="s">
        <v>2</v>
      </c>
      <c r="C7595" s="23">
        <v>2015</v>
      </c>
      <c r="D7595" s="23" t="s">
        <v>285</v>
      </c>
      <c r="E7595" s="23" t="s">
        <v>5</v>
      </c>
      <c r="F7595" s="23" t="s">
        <v>10</v>
      </c>
      <c r="G7595" s="23">
        <v>1</v>
      </c>
      <c r="H7595" s="11">
        <v>0.4</v>
      </c>
    </row>
    <row r="7596" spans="1:8" x14ac:dyDescent="0.25">
      <c r="A7596" s="25" t="str">
        <f t="shared" si="121"/>
        <v>Reg2015Unknown primary - C77-C79MaleMāori</v>
      </c>
      <c r="B7596" s="23" t="s">
        <v>2</v>
      </c>
      <c r="C7596" s="23">
        <v>2015</v>
      </c>
      <c r="D7596" s="23" t="s">
        <v>286</v>
      </c>
      <c r="E7596" s="23" t="s">
        <v>5</v>
      </c>
      <c r="F7596" s="23" t="s">
        <v>10</v>
      </c>
      <c r="G7596" s="23">
        <v>28</v>
      </c>
      <c r="H7596" s="11">
        <v>12.4</v>
      </c>
    </row>
    <row r="7597" spans="1:8" x14ac:dyDescent="0.25">
      <c r="A7597" s="25" t="str">
        <f t="shared" si="121"/>
        <v>Reg2015Unspecified site - C80MaleMāori</v>
      </c>
      <c r="B7597" s="23" t="s">
        <v>2</v>
      </c>
      <c r="C7597" s="23">
        <v>2015</v>
      </c>
      <c r="D7597" s="23" t="s">
        <v>287</v>
      </c>
      <c r="E7597" s="23" t="s">
        <v>5</v>
      </c>
      <c r="F7597" s="23" t="s">
        <v>10</v>
      </c>
      <c r="G7597" s="23">
        <v>4</v>
      </c>
      <c r="H7597" s="11">
        <v>1.9</v>
      </c>
    </row>
    <row r="7598" spans="1:8" x14ac:dyDescent="0.25">
      <c r="A7598" s="25" t="str">
        <f t="shared" si="121"/>
        <v>Reg2015Hodgkin lymphoma - C81MaleMāori</v>
      </c>
      <c r="B7598" s="23" t="s">
        <v>2</v>
      </c>
      <c r="C7598" s="23">
        <v>2015</v>
      </c>
      <c r="D7598" s="23" t="s">
        <v>289</v>
      </c>
      <c r="E7598" s="23" t="s">
        <v>5</v>
      </c>
      <c r="F7598" s="23" t="s">
        <v>10</v>
      </c>
      <c r="G7598" s="23">
        <v>9</v>
      </c>
      <c r="H7598" s="11">
        <v>2.4</v>
      </c>
    </row>
    <row r="7599" spans="1:8" x14ac:dyDescent="0.25">
      <c r="A7599" s="25" t="str">
        <f t="shared" si="121"/>
        <v>Reg2015Non-Hodgkin lymphoma - C82-C86, C96MaleMāori</v>
      </c>
      <c r="B7599" s="23" t="s">
        <v>2</v>
      </c>
      <c r="C7599" s="23">
        <v>2015</v>
      </c>
      <c r="D7599" s="23" t="s">
        <v>365</v>
      </c>
      <c r="E7599" s="23" t="s">
        <v>5</v>
      </c>
      <c r="F7599" s="23" t="s">
        <v>10</v>
      </c>
      <c r="G7599" s="23">
        <v>43</v>
      </c>
      <c r="H7599" s="11">
        <v>16.2</v>
      </c>
    </row>
    <row r="7600" spans="1:8" x14ac:dyDescent="0.25">
      <c r="A7600" s="25" t="str">
        <f t="shared" si="121"/>
        <v>Reg2015Immunoproliferative cancers - C88MaleMāori</v>
      </c>
      <c r="B7600" s="23" t="s">
        <v>2</v>
      </c>
      <c r="C7600" s="23">
        <v>2015</v>
      </c>
      <c r="D7600" s="23" t="s">
        <v>291</v>
      </c>
      <c r="E7600" s="23" t="s">
        <v>5</v>
      </c>
      <c r="F7600" s="23" t="s">
        <v>10</v>
      </c>
      <c r="G7600" s="23">
        <v>3</v>
      </c>
      <c r="H7600" s="11">
        <v>1.2</v>
      </c>
    </row>
    <row r="7601" spans="1:8" x14ac:dyDescent="0.25">
      <c r="A7601" s="25" t="str">
        <f t="shared" si="121"/>
        <v>Reg2015Myeloma - C90MaleMāori</v>
      </c>
      <c r="B7601" s="23" t="s">
        <v>2</v>
      </c>
      <c r="C7601" s="23">
        <v>2015</v>
      </c>
      <c r="D7601" s="23" t="s">
        <v>292</v>
      </c>
      <c r="E7601" s="23" t="s">
        <v>5</v>
      </c>
      <c r="F7601" s="23" t="s">
        <v>10</v>
      </c>
      <c r="G7601" s="23">
        <v>15</v>
      </c>
      <c r="H7601" s="11">
        <v>5.9</v>
      </c>
    </row>
    <row r="7602" spans="1:8" x14ac:dyDescent="0.25">
      <c r="A7602" s="25" t="str">
        <f t="shared" si="121"/>
        <v>Reg2015Leukaemia - C91-C95MaleMāori</v>
      </c>
      <c r="B7602" s="23" t="s">
        <v>2</v>
      </c>
      <c r="C7602" s="23">
        <v>2015</v>
      </c>
      <c r="D7602" s="23" t="s">
        <v>26</v>
      </c>
      <c r="E7602" s="23" t="s">
        <v>5</v>
      </c>
      <c r="F7602" s="23" t="s">
        <v>10</v>
      </c>
      <c r="G7602" s="23">
        <v>45</v>
      </c>
      <c r="H7602" s="11">
        <v>16.3</v>
      </c>
    </row>
    <row r="7603" spans="1:8" x14ac:dyDescent="0.25">
      <c r="A7603" s="25" t="str">
        <f t="shared" si="121"/>
        <v>Reg2015Polycythemia vera - D45MaleMāori</v>
      </c>
      <c r="B7603" s="23" t="s">
        <v>2</v>
      </c>
      <c r="C7603" s="23">
        <v>2015</v>
      </c>
      <c r="D7603" s="23" t="s">
        <v>294</v>
      </c>
      <c r="E7603" s="23" t="s">
        <v>5</v>
      </c>
      <c r="F7603" s="23" t="s">
        <v>10</v>
      </c>
      <c r="G7603" s="23">
        <v>4</v>
      </c>
      <c r="H7603" s="11">
        <v>1.7</v>
      </c>
    </row>
    <row r="7604" spans="1:8" x14ac:dyDescent="0.25">
      <c r="A7604" s="25" t="str">
        <f t="shared" si="121"/>
        <v>Reg2015Myelodyplastic syndromes - D46MaleMāori</v>
      </c>
      <c r="B7604" s="23" t="s">
        <v>2</v>
      </c>
      <c r="C7604" s="23">
        <v>2015</v>
      </c>
      <c r="D7604" s="23" t="s">
        <v>295</v>
      </c>
      <c r="E7604" s="23" t="s">
        <v>5</v>
      </c>
      <c r="F7604" s="23" t="s">
        <v>10</v>
      </c>
      <c r="G7604" s="23">
        <v>11</v>
      </c>
      <c r="H7604" s="11">
        <v>4.9000000000000004</v>
      </c>
    </row>
    <row r="7605" spans="1:8" x14ac:dyDescent="0.25">
      <c r="A7605" s="25" t="str">
        <f t="shared" si="121"/>
        <v>Reg2015Uncertain behaviour of lymphoid, haematopoietic and related tissue - D47MaleMāori</v>
      </c>
      <c r="B7605" s="23" t="s">
        <v>2</v>
      </c>
      <c r="C7605" s="23">
        <v>2015</v>
      </c>
      <c r="D7605" s="23" t="s">
        <v>296</v>
      </c>
      <c r="E7605" s="23" t="s">
        <v>5</v>
      </c>
      <c r="F7605" s="23" t="s">
        <v>10</v>
      </c>
      <c r="G7605" s="23">
        <v>6</v>
      </c>
      <c r="H7605" s="11">
        <v>2.4</v>
      </c>
    </row>
    <row r="7606" spans="1:8" x14ac:dyDescent="0.25">
      <c r="A7606" s="25" t="str">
        <f t="shared" si="121"/>
        <v>Reg2015Lip - C00AllSexNon-Māori</v>
      </c>
      <c r="B7606" s="23" t="s">
        <v>2</v>
      </c>
      <c r="C7606" s="23">
        <v>2015</v>
      </c>
      <c r="D7606" s="23" t="s">
        <v>27</v>
      </c>
      <c r="E7606" s="23" t="s">
        <v>3</v>
      </c>
      <c r="F7606" s="23" t="s">
        <v>11</v>
      </c>
      <c r="G7606" s="23">
        <v>66</v>
      </c>
      <c r="H7606" s="11">
        <v>1.1000000000000001</v>
      </c>
    </row>
    <row r="7607" spans="1:8" x14ac:dyDescent="0.25">
      <c r="A7607" s="25" t="str">
        <f t="shared" si="121"/>
        <v>Reg2015Tongue - C01-C02AllSexNon-Māori</v>
      </c>
      <c r="B7607" s="23" t="s">
        <v>2</v>
      </c>
      <c r="C7607" s="23">
        <v>2015</v>
      </c>
      <c r="D7607" s="23" t="s">
        <v>42</v>
      </c>
      <c r="E7607" s="23" t="s">
        <v>3</v>
      </c>
      <c r="F7607" s="23" t="s">
        <v>11</v>
      </c>
      <c r="G7607" s="23">
        <v>130</v>
      </c>
      <c r="H7607" s="11">
        <v>2.1</v>
      </c>
    </row>
    <row r="7608" spans="1:8" x14ac:dyDescent="0.25">
      <c r="A7608" s="25" t="str">
        <f t="shared" si="121"/>
        <v>Reg2015Mouth - C03-C06AllSexNon-Māori</v>
      </c>
      <c r="B7608" s="23" t="s">
        <v>2</v>
      </c>
      <c r="C7608" s="23">
        <v>2015</v>
      </c>
      <c r="D7608" s="23" t="s">
        <v>31</v>
      </c>
      <c r="E7608" s="23" t="s">
        <v>3</v>
      </c>
      <c r="F7608" s="23" t="s">
        <v>11</v>
      </c>
      <c r="G7608" s="23">
        <v>73</v>
      </c>
      <c r="H7608" s="11">
        <v>1</v>
      </c>
    </row>
    <row r="7609" spans="1:8" x14ac:dyDescent="0.25">
      <c r="A7609" s="25" t="str">
        <f t="shared" si="121"/>
        <v>Reg2015Salivary glands - C07-C08AllSexNon-Māori</v>
      </c>
      <c r="B7609" s="23" t="s">
        <v>2</v>
      </c>
      <c r="C7609" s="23">
        <v>2015</v>
      </c>
      <c r="D7609" s="23" t="s">
        <v>247</v>
      </c>
      <c r="E7609" s="23" t="s">
        <v>3</v>
      </c>
      <c r="F7609" s="23" t="s">
        <v>11</v>
      </c>
      <c r="G7609" s="23">
        <v>36</v>
      </c>
      <c r="H7609" s="11">
        <v>0.6</v>
      </c>
    </row>
    <row r="7610" spans="1:8" x14ac:dyDescent="0.25">
      <c r="A7610" s="25" t="str">
        <f t="shared" si="121"/>
        <v>Reg2015Tonsils - C09AllSexNon-Māori</v>
      </c>
      <c r="B7610" s="23" t="s">
        <v>2</v>
      </c>
      <c r="C7610" s="23">
        <v>2015</v>
      </c>
      <c r="D7610" s="23" t="s">
        <v>248</v>
      </c>
      <c r="E7610" s="23" t="s">
        <v>3</v>
      </c>
      <c r="F7610" s="23" t="s">
        <v>11</v>
      </c>
      <c r="G7610" s="23">
        <v>70</v>
      </c>
      <c r="H7610" s="11">
        <v>1.2</v>
      </c>
    </row>
    <row r="7611" spans="1:8" x14ac:dyDescent="0.25">
      <c r="A7611" s="25" t="str">
        <f t="shared" si="121"/>
        <v>Reg2015Oropharynx - C10AllSexNon-Māori</v>
      </c>
      <c r="B7611" s="23" t="s">
        <v>2</v>
      </c>
      <c r="C7611" s="23">
        <v>2015</v>
      </c>
      <c r="D7611" s="23" t="s">
        <v>34</v>
      </c>
      <c r="E7611" s="23" t="s">
        <v>3</v>
      </c>
      <c r="F7611" s="23" t="s">
        <v>11</v>
      </c>
      <c r="G7611" s="23">
        <v>21</v>
      </c>
      <c r="H7611" s="11">
        <v>0.3</v>
      </c>
    </row>
    <row r="7612" spans="1:8" x14ac:dyDescent="0.25">
      <c r="A7612" s="25" t="str">
        <f t="shared" si="121"/>
        <v>Reg2015Nasopharynx - C11AllSexNon-Māori</v>
      </c>
      <c r="B7612" s="23" t="s">
        <v>2</v>
      </c>
      <c r="C7612" s="23">
        <v>2015</v>
      </c>
      <c r="D7612" s="23" t="s">
        <v>32</v>
      </c>
      <c r="E7612" s="23" t="s">
        <v>3</v>
      </c>
      <c r="F7612" s="23" t="s">
        <v>11</v>
      </c>
      <c r="G7612" s="23">
        <v>30</v>
      </c>
      <c r="H7612" s="11">
        <v>0.7</v>
      </c>
    </row>
    <row r="7613" spans="1:8" x14ac:dyDescent="0.25">
      <c r="A7613" s="25" t="str">
        <f t="shared" si="121"/>
        <v>Reg2015Pyriform sinus - C12AllSexNon-Māori</v>
      </c>
      <c r="B7613" s="23" t="s">
        <v>2</v>
      </c>
      <c r="C7613" s="23">
        <v>2015</v>
      </c>
      <c r="D7613" s="23" t="s">
        <v>249</v>
      </c>
      <c r="E7613" s="23" t="s">
        <v>3</v>
      </c>
      <c r="F7613" s="23" t="s">
        <v>11</v>
      </c>
      <c r="G7613" s="23">
        <v>12</v>
      </c>
      <c r="H7613" s="11">
        <v>0.2</v>
      </c>
    </row>
    <row r="7614" spans="1:8" x14ac:dyDescent="0.25">
      <c r="A7614" s="25" t="str">
        <f t="shared" si="121"/>
        <v>Reg2015Hypopharynx - C13AllSexNon-Māori</v>
      </c>
      <c r="B7614" s="23" t="s">
        <v>2</v>
      </c>
      <c r="C7614" s="23">
        <v>2015</v>
      </c>
      <c r="D7614" s="23" t="s">
        <v>24</v>
      </c>
      <c r="E7614" s="23" t="s">
        <v>3</v>
      </c>
      <c r="F7614" s="23" t="s">
        <v>11</v>
      </c>
      <c r="G7614" s="23">
        <v>9</v>
      </c>
      <c r="H7614" s="11">
        <v>0.1</v>
      </c>
    </row>
    <row r="7615" spans="1:8" x14ac:dyDescent="0.25">
      <c r="A7615" s="25" t="str">
        <f t="shared" si="121"/>
        <v>Reg2015Other lip, oral cavity and pharynx - C14AllSexNon-Māori</v>
      </c>
      <c r="B7615" s="23" t="s">
        <v>2</v>
      </c>
      <c r="C7615" s="23">
        <v>2015</v>
      </c>
      <c r="D7615" s="23" t="s">
        <v>250</v>
      </c>
      <c r="E7615" s="23" t="s">
        <v>3</v>
      </c>
      <c r="F7615" s="23" t="s">
        <v>11</v>
      </c>
      <c r="G7615" s="23">
        <v>6</v>
      </c>
      <c r="H7615" s="11">
        <v>0.1</v>
      </c>
    </row>
    <row r="7616" spans="1:8" x14ac:dyDescent="0.25">
      <c r="A7616" s="25" t="str">
        <f t="shared" si="121"/>
        <v>Reg2015Oesophagus - C15AllSexNon-Māori</v>
      </c>
      <c r="B7616" s="23" t="s">
        <v>2</v>
      </c>
      <c r="C7616" s="23">
        <v>2015</v>
      </c>
      <c r="D7616" s="23" t="s">
        <v>33</v>
      </c>
      <c r="E7616" s="23" t="s">
        <v>3</v>
      </c>
      <c r="F7616" s="23" t="s">
        <v>11</v>
      </c>
      <c r="G7616" s="23">
        <v>275</v>
      </c>
      <c r="H7616" s="11">
        <v>3.8</v>
      </c>
    </row>
    <row r="7617" spans="1:8" x14ac:dyDescent="0.25">
      <c r="A7617" s="25" t="str">
        <f t="shared" si="121"/>
        <v>Reg2015Stomach - C16AllSexNon-Māori</v>
      </c>
      <c r="B7617" s="23" t="s">
        <v>2</v>
      </c>
      <c r="C7617" s="23">
        <v>2015</v>
      </c>
      <c r="D7617" s="23" t="s">
        <v>39</v>
      </c>
      <c r="E7617" s="23" t="s">
        <v>3</v>
      </c>
      <c r="F7617" s="23" t="s">
        <v>11</v>
      </c>
      <c r="G7617" s="23">
        <v>314</v>
      </c>
      <c r="H7617" s="11">
        <v>4.5999999999999996</v>
      </c>
    </row>
    <row r="7618" spans="1:8" x14ac:dyDescent="0.25">
      <c r="A7618" s="25" t="str">
        <f t="shared" si="121"/>
        <v>Reg2015Small intestine - C17AllSexNon-Māori</v>
      </c>
      <c r="B7618" s="23" t="s">
        <v>2</v>
      </c>
      <c r="C7618" s="23">
        <v>2015</v>
      </c>
      <c r="D7618" s="23" t="s">
        <v>252</v>
      </c>
      <c r="E7618" s="23" t="s">
        <v>3</v>
      </c>
      <c r="F7618" s="23" t="s">
        <v>11</v>
      </c>
      <c r="G7618" s="23">
        <v>100</v>
      </c>
      <c r="H7618" s="11">
        <v>1.5</v>
      </c>
    </row>
    <row r="7619" spans="1:8" x14ac:dyDescent="0.25">
      <c r="A7619" s="25" t="str">
        <f t="shared" si="121"/>
        <v>Reg2015Colon, rectum and rectosigmoid junction - C18-C20AllSexNon-Māori</v>
      </c>
      <c r="B7619" s="23" t="s">
        <v>2</v>
      </c>
      <c r="C7619" s="23">
        <v>2015</v>
      </c>
      <c r="D7619" s="23" t="s">
        <v>1567</v>
      </c>
      <c r="E7619" s="23" t="s">
        <v>3</v>
      </c>
      <c r="F7619" s="23" t="s">
        <v>11</v>
      </c>
      <c r="G7619" s="23">
        <v>2903</v>
      </c>
      <c r="H7619" s="11">
        <v>41.6</v>
      </c>
    </row>
    <row r="7620" spans="1:8" x14ac:dyDescent="0.25">
      <c r="A7620" s="25" t="str">
        <f t="shared" si="121"/>
        <v>Reg2015Anus - C21AllSexNon-Māori</v>
      </c>
      <c r="B7620" s="23" t="s">
        <v>2</v>
      </c>
      <c r="C7620" s="23">
        <v>2015</v>
      </c>
      <c r="D7620" s="23" t="s">
        <v>18</v>
      </c>
      <c r="E7620" s="23" t="s">
        <v>3</v>
      </c>
      <c r="F7620" s="23" t="s">
        <v>11</v>
      </c>
      <c r="G7620" s="23">
        <v>56</v>
      </c>
      <c r="H7620" s="11">
        <v>0.8</v>
      </c>
    </row>
    <row r="7621" spans="1:8" x14ac:dyDescent="0.25">
      <c r="A7621" s="25" t="str">
        <f t="shared" si="121"/>
        <v>Reg2015Liver - C22AllSexNon-Māori</v>
      </c>
      <c r="B7621" s="23" t="s">
        <v>2</v>
      </c>
      <c r="C7621" s="23">
        <v>2015</v>
      </c>
      <c r="D7621" s="23" t="s">
        <v>254</v>
      </c>
      <c r="E7621" s="23" t="s">
        <v>3</v>
      </c>
      <c r="F7621" s="23" t="s">
        <v>11</v>
      </c>
      <c r="G7621" s="23">
        <v>283</v>
      </c>
      <c r="H7621" s="11">
        <v>4.3</v>
      </c>
    </row>
    <row r="7622" spans="1:8" x14ac:dyDescent="0.25">
      <c r="A7622" s="25" t="str">
        <f t="shared" si="121"/>
        <v>Reg2015Gallbladder - C23AllSexNon-Māori</v>
      </c>
      <c r="B7622" s="23" t="s">
        <v>2</v>
      </c>
      <c r="C7622" s="23">
        <v>2015</v>
      </c>
      <c r="D7622" s="23" t="s">
        <v>23</v>
      </c>
      <c r="E7622" s="23" t="s">
        <v>3</v>
      </c>
      <c r="F7622" s="23" t="s">
        <v>11</v>
      </c>
      <c r="G7622" s="23">
        <v>53</v>
      </c>
      <c r="H7622" s="11">
        <v>0.8</v>
      </c>
    </row>
    <row r="7623" spans="1:8" x14ac:dyDescent="0.25">
      <c r="A7623" s="25" t="str">
        <f t="shared" si="121"/>
        <v>Reg2015Other biliary tract - C24AllSexNon-Māori</v>
      </c>
      <c r="B7623" s="23" t="s">
        <v>2</v>
      </c>
      <c r="C7623" s="23">
        <v>2015</v>
      </c>
      <c r="D7623" s="23" t="s">
        <v>255</v>
      </c>
      <c r="E7623" s="23" t="s">
        <v>3</v>
      </c>
      <c r="F7623" s="23" t="s">
        <v>11</v>
      </c>
      <c r="G7623" s="23">
        <v>72</v>
      </c>
      <c r="H7623" s="11">
        <v>1</v>
      </c>
    </row>
    <row r="7624" spans="1:8" x14ac:dyDescent="0.25">
      <c r="A7624" s="25" t="str">
        <f t="shared" si="121"/>
        <v>Reg2015Pancreas - C25AllSexNon-Māori</v>
      </c>
      <c r="B7624" s="23" t="s">
        <v>2</v>
      </c>
      <c r="C7624" s="23">
        <v>2015</v>
      </c>
      <c r="D7624" s="23" t="s">
        <v>36</v>
      </c>
      <c r="E7624" s="23" t="s">
        <v>3</v>
      </c>
      <c r="F7624" s="23" t="s">
        <v>11</v>
      </c>
      <c r="G7624" s="23">
        <v>511</v>
      </c>
      <c r="H7624" s="11">
        <v>7.1</v>
      </c>
    </row>
    <row r="7625" spans="1:8" x14ac:dyDescent="0.25">
      <c r="A7625" s="25" t="str">
        <f t="shared" si="121"/>
        <v>Reg2015Other digestive organs - C26AllSexNon-Māori</v>
      </c>
      <c r="B7625" s="23" t="s">
        <v>2</v>
      </c>
      <c r="C7625" s="23">
        <v>2015</v>
      </c>
      <c r="D7625" s="23" t="s">
        <v>256</v>
      </c>
      <c r="E7625" s="23" t="s">
        <v>3</v>
      </c>
      <c r="F7625" s="23" t="s">
        <v>11</v>
      </c>
      <c r="G7625" s="23">
        <v>111</v>
      </c>
      <c r="H7625" s="11">
        <v>1.3</v>
      </c>
    </row>
    <row r="7626" spans="1:8" x14ac:dyDescent="0.25">
      <c r="A7626" s="25" t="str">
        <f t="shared" si="121"/>
        <v>Reg2015Nasal cavity and middle ear - C30AllSexNon-Māori</v>
      </c>
      <c r="B7626" s="23" t="s">
        <v>2</v>
      </c>
      <c r="C7626" s="23">
        <v>2015</v>
      </c>
      <c r="D7626" s="23" t="s">
        <v>258</v>
      </c>
      <c r="E7626" s="23" t="s">
        <v>3</v>
      </c>
      <c r="F7626" s="23" t="s">
        <v>11</v>
      </c>
      <c r="G7626" s="23">
        <v>20</v>
      </c>
      <c r="H7626" s="11">
        <v>0.3</v>
      </c>
    </row>
    <row r="7627" spans="1:8" x14ac:dyDescent="0.25">
      <c r="A7627" s="25" t="str">
        <f t="shared" si="121"/>
        <v>Reg2015Accessory sinuses - C31AllSexNon-Māori</v>
      </c>
      <c r="B7627" s="23" t="s">
        <v>2</v>
      </c>
      <c r="C7627" s="23">
        <v>2015</v>
      </c>
      <c r="D7627" s="23" t="s">
        <v>259</v>
      </c>
      <c r="E7627" s="23" t="s">
        <v>3</v>
      </c>
      <c r="F7627" s="23" t="s">
        <v>11</v>
      </c>
      <c r="G7627" s="23">
        <v>4</v>
      </c>
      <c r="H7627" s="11">
        <v>0.1</v>
      </c>
    </row>
    <row r="7628" spans="1:8" x14ac:dyDescent="0.25">
      <c r="A7628" s="25" t="str">
        <f t="shared" si="121"/>
        <v>Reg2015Larynx - C32AllSexNon-Māori</v>
      </c>
      <c r="B7628" s="23" t="s">
        <v>2</v>
      </c>
      <c r="C7628" s="23">
        <v>2015</v>
      </c>
      <c r="D7628" s="23" t="s">
        <v>25</v>
      </c>
      <c r="E7628" s="23" t="s">
        <v>3</v>
      </c>
      <c r="F7628" s="23" t="s">
        <v>11</v>
      </c>
      <c r="G7628" s="23">
        <v>67</v>
      </c>
      <c r="H7628" s="11">
        <v>1</v>
      </c>
    </row>
    <row r="7629" spans="1:8" x14ac:dyDescent="0.25">
      <c r="A7629" s="25" t="str">
        <f t="shared" si="121"/>
        <v>Reg2015Lung - C33-C34AllSexNon-Māori</v>
      </c>
      <c r="B7629" s="23" t="s">
        <v>2</v>
      </c>
      <c r="C7629" s="23">
        <v>2015</v>
      </c>
      <c r="D7629" s="23" t="s">
        <v>47</v>
      </c>
      <c r="E7629" s="23" t="s">
        <v>3</v>
      </c>
      <c r="F7629" s="23" t="s">
        <v>11</v>
      </c>
      <c r="G7629" s="23">
        <v>1728</v>
      </c>
      <c r="H7629" s="11">
        <v>24.4</v>
      </c>
    </row>
    <row r="7630" spans="1:8" x14ac:dyDescent="0.25">
      <c r="A7630" s="25" t="str">
        <f t="shared" si="121"/>
        <v>Reg2015Thymus - C37AllSexNon-Māori</v>
      </c>
      <c r="B7630" s="23" t="s">
        <v>2</v>
      </c>
      <c r="C7630" s="23">
        <v>2015</v>
      </c>
      <c r="D7630" s="23" t="s">
        <v>41</v>
      </c>
      <c r="E7630" s="23" t="s">
        <v>3</v>
      </c>
      <c r="F7630" s="23" t="s">
        <v>11</v>
      </c>
      <c r="G7630" s="23">
        <v>15</v>
      </c>
      <c r="H7630" s="11">
        <v>0.2</v>
      </c>
    </row>
    <row r="7631" spans="1:8" x14ac:dyDescent="0.25">
      <c r="A7631" s="25" t="str">
        <f t="shared" si="121"/>
        <v>Reg2015Heart, mediastinum and pleura - C38AllSexNon-Māori</v>
      </c>
      <c r="B7631" s="23" t="s">
        <v>2</v>
      </c>
      <c r="C7631" s="23">
        <v>2015</v>
      </c>
      <c r="D7631" s="23" t="s">
        <v>260</v>
      </c>
      <c r="E7631" s="23" t="s">
        <v>3</v>
      </c>
      <c r="F7631" s="23" t="s">
        <v>11</v>
      </c>
      <c r="G7631" s="23">
        <v>11</v>
      </c>
      <c r="H7631" s="11">
        <v>0.2</v>
      </c>
    </row>
    <row r="7632" spans="1:8" x14ac:dyDescent="0.25">
      <c r="A7632" s="25" t="str">
        <f t="shared" si="121"/>
        <v>Reg2015Bone and articular cartilage - C40-C41AllSexNon-Māori</v>
      </c>
      <c r="B7632" s="23" t="s">
        <v>2</v>
      </c>
      <c r="C7632" s="23">
        <v>2015</v>
      </c>
      <c r="D7632" s="23" t="s">
        <v>262</v>
      </c>
      <c r="E7632" s="23" t="s">
        <v>3</v>
      </c>
      <c r="F7632" s="23" t="s">
        <v>11</v>
      </c>
      <c r="G7632" s="23">
        <v>24</v>
      </c>
      <c r="H7632" s="11">
        <v>0.7</v>
      </c>
    </row>
    <row r="7633" spans="1:8" x14ac:dyDescent="0.25">
      <c r="A7633" s="25" t="str">
        <f t="shared" si="121"/>
        <v>Reg2015Melanoma - C43AllSexNon-Māori</v>
      </c>
      <c r="B7633" s="23" t="s">
        <v>2</v>
      </c>
      <c r="C7633" s="23">
        <v>2015</v>
      </c>
      <c r="D7633" s="23" t="s">
        <v>28</v>
      </c>
      <c r="E7633" s="23" t="s">
        <v>3</v>
      </c>
      <c r="F7633" s="23" t="s">
        <v>11</v>
      </c>
      <c r="G7633" s="23">
        <v>2385</v>
      </c>
      <c r="H7633" s="11">
        <v>38.299999999999997</v>
      </c>
    </row>
    <row r="7634" spans="1:8" x14ac:dyDescent="0.25">
      <c r="A7634" s="25" t="str">
        <f t="shared" si="121"/>
        <v>Reg2015Non-melanoma - C44AllSexNon-Māori</v>
      </c>
      <c r="B7634" s="23" t="s">
        <v>2</v>
      </c>
      <c r="C7634" s="23">
        <v>2015</v>
      </c>
      <c r="D7634" s="23" t="s">
        <v>263</v>
      </c>
      <c r="E7634" s="23" t="s">
        <v>3</v>
      </c>
      <c r="F7634" s="23" t="s">
        <v>11</v>
      </c>
      <c r="G7634" s="23">
        <v>112</v>
      </c>
      <c r="H7634" s="11">
        <v>1.5</v>
      </c>
    </row>
    <row r="7635" spans="1:8" x14ac:dyDescent="0.25">
      <c r="A7635" s="25" t="str">
        <f t="shared" si="121"/>
        <v>Reg2015Mesothelioma - C45AllSexNon-Māori</v>
      </c>
      <c r="B7635" s="23" t="s">
        <v>2</v>
      </c>
      <c r="C7635" s="23">
        <v>2015</v>
      </c>
      <c r="D7635" s="23" t="s">
        <v>30</v>
      </c>
      <c r="E7635" s="23" t="s">
        <v>3</v>
      </c>
      <c r="F7635" s="23" t="s">
        <v>11</v>
      </c>
      <c r="G7635" s="23">
        <v>88</v>
      </c>
      <c r="H7635" s="11">
        <v>1.2</v>
      </c>
    </row>
    <row r="7636" spans="1:8" x14ac:dyDescent="0.25">
      <c r="A7636" s="25" t="str">
        <f t="shared" si="121"/>
        <v>Reg2015Kaposi sarcoma - C46AllSexNon-Māori</v>
      </c>
      <c r="B7636" s="23" t="s">
        <v>2</v>
      </c>
      <c r="C7636" s="23">
        <v>2015</v>
      </c>
      <c r="D7636" s="23" t="s">
        <v>265</v>
      </c>
      <c r="E7636" s="23" t="s">
        <v>3</v>
      </c>
      <c r="F7636" s="23" t="s">
        <v>11</v>
      </c>
      <c r="G7636" s="23">
        <v>2</v>
      </c>
      <c r="H7636" s="11">
        <v>0</v>
      </c>
    </row>
    <row r="7637" spans="1:8" x14ac:dyDescent="0.25">
      <c r="A7637" s="25" t="str">
        <f t="shared" si="121"/>
        <v>Reg2015Peripheral nerves and autonomic nervous system - C47AllSexNon-Māori</v>
      </c>
      <c r="B7637" s="23" t="s">
        <v>2</v>
      </c>
      <c r="C7637" s="23">
        <v>2015</v>
      </c>
      <c r="D7637" s="23" t="s">
        <v>266</v>
      </c>
      <c r="E7637" s="23" t="s">
        <v>3</v>
      </c>
      <c r="F7637" s="23" t="s">
        <v>11</v>
      </c>
      <c r="G7637" s="23">
        <v>5</v>
      </c>
      <c r="H7637" s="11">
        <v>0.1</v>
      </c>
    </row>
    <row r="7638" spans="1:8" x14ac:dyDescent="0.25">
      <c r="A7638" s="25" t="str">
        <f t="shared" si="121"/>
        <v>Reg2015Peritoneum - C48AllSexNon-Māori</v>
      </c>
      <c r="B7638" s="23" t="s">
        <v>2</v>
      </c>
      <c r="C7638" s="23">
        <v>2015</v>
      </c>
      <c r="D7638" s="23" t="s">
        <v>267</v>
      </c>
      <c r="E7638" s="23" t="s">
        <v>3</v>
      </c>
      <c r="F7638" s="23" t="s">
        <v>11</v>
      </c>
      <c r="G7638" s="23">
        <v>46</v>
      </c>
      <c r="H7638" s="11">
        <v>0.7</v>
      </c>
    </row>
    <row r="7639" spans="1:8" x14ac:dyDescent="0.25">
      <c r="A7639" s="25" t="str">
        <f t="shared" si="121"/>
        <v>Reg2015Connective tissue - C49AllSexNon-Māori</v>
      </c>
      <c r="B7639" s="23" t="s">
        <v>2</v>
      </c>
      <c r="C7639" s="23">
        <v>2015</v>
      </c>
      <c r="D7639" s="23" t="s">
        <v>268</v>
      </c>
      <c r="E7639" s="23" t="s">
        <v>3</v>
      </c>
      <c r="F7639" s="23" t="s">
        <v>11</v>
      </c>
      <c r="G7639" s="23">
        <v>102</v>
      </c>
      <c r="H7639" s="11">
        <v>1.9</v>
      </c>
    </row>
    <row r="7640" spans="1:8" x14ac:dyDescent="0.25">
      <c r="A7640" s="25" t="str">
        <f t="shared" si="121"/>
        <v>Reg2015Breast - C50AllSexNon-Māori</v>
      </c>
      <c r="B7640" s="23" t="s">
        <v>2</v>
      </c>
      <c r="C7640" s="23">
        <v>2015</v>
      </c>
      <c r="D7640" s="23" t="s">
        <v>21</v>
      </c>
      <c r="E7640" s="23" t="s">
        <v>3</v>
      </c>
      <c r="F7640" s="23" t="s">
        <v>11</v>
      </c>
      <c r="G7640" s="23">
        <v>2884</v>
      </c>
      <c r="H7640" s="11">
        <v>49.5</v>
      </c>
    </row>
    <row r="7641" spans="1:8" x14ac:dyDescent="0.25">
      <c r="A7641" s="25" t="str">
        <f t="shared" si="121"/>
        <v>Reg2015Vulva - C51AllSexNon-Māori</v>
      </c>
      <c r="B7641" s="23" t="s">
        <v>2</v>
      </c>
      <c r="C7641" s="23">
        <v>2015</v>
      </c>
      <c r="D7641" s="23" t="s">
        <v>46</v>
      </c>
      <c r="E7641" s="23" t="s">
        <v>3</v>
      </c>
      <c r="F7641" s="23" t="s">
        <v>11</v>
      </c>
      <c r="G7641" s="23">
        <v>46</v>
      </c>
      <c r="H7641" s="11">
        <v>0.7</v>
      </c>
    </row>
    <row r="7642" spans="1:8" x14ac:dyDescent="0.25">
      <c r="A7642" s="25" t="str">
        <f t="shared" si="121"/>
        <v>Reg2015Vagina - C52AllSexNon-Māori</v>
      </c>
      <c r="B7642" s="23" t="s">
        <v>2</v>
      </c>
      <c r="C7642" s="23">
        <v>2015</v>
      </c>
      <c r="D7642" s="23" t="s">
        <v>45</v>
      </c>
      <c r="E7642" s="23" t="s">
        <v>3</v>
      </c>
      <c r="F7642" s="23" t="s">
        <v>11</v>
      </c>
      <c r="G7642" s="23">
        <v>10</v>
      </c>
      <c r="H7642" s="11">
        <v>0.1</v>
      </c>
    </row>
    <row r="7643" spans="1:8" x14ac:dyDescent="0.25">
      <c r="A7643" s="25" t="str">
        <f t="shared" si="121"/>
        <v>Reg2015Cervix - C53AllSexNon-Māori</v>
      </c>
      <c r="B7643" s="23" t="s">
        <v>2</v>
      </c>
      <c r="C7643" s="23">
        <v>2015</v>
      </c>
      <c r="D7643" s="23" t="s">
        <v>22</v>
      </c>
      <c r="E7643" s="23" t="s">
        <v>3</v>
      </c>
      <c r="F7643" s="23" t="s">
        <v>11</v>
      </c>
      <c r="G7643" s="23">
        <v>112</v>
      </c>
      <c r="H7643" s="11">
        <v>2.5</v>
      </c>
    </row>
    <row r="7644" spans="1:8" x14ac:dyDescent="0.25">
      <c r="A7644" s="25" t="str">
        <f t="shared" si="121"/>
        <v>Reg2015Uterus - C54-C55AllSexNon-Māori</v>
      </c>
      <c r="B7644" s="23" t="s">
        <v>2</v>
      </c>
      <c r="C7644" s="23">
        <v>2015</v>
      </c>
      <c r="D7644" s="23" t="s">
        <v>44</v>
      </c>
      <c r="E7644" s="23" t="s">
        <v>3</v>
      </c>
      <c r="F7644" s="23" t="s">
        <v>11</v>
      </c>
      <c r="G7644" s="23">
        <v>454</v>
      </c>
      <c r="H7644" s="11">
        <v>7.4</v>
      </c>
    </row>
    <row r="7645" spans="1:8" x14ac:dyDescent="0.25">
      <c r="A7645" s="25" t="str">
        <f t="shared" si="121"/>
        <v>Reg2015Ovary - C56AllSexNon-Māori</v>
      </c>
      <c r="B7645" s="23" t="s">
        <v>2</v>
      </c>
      <c r="C7645" s="23">
        <v>2015</v>
      </c>
      <c r="D7645" s="23" t="s">
        <v>35</v>
      </c>
      <c r="E7645" s="23" t="s">
        <v>3</v>
      </c>
      <c r="F7645" s="23" t="s">
        <v>11</v>
      </c>
      <c r="G7645" s="23">
        <v>246</v>
      </c>
      <c r="H7645" s="11">
        <v>4.0999999999999996</v>
      </c>
    </row>
    <row r="7646" spans="1:8" x14ac:dyDescent="0.25">
      <c r="A7646" s="25" t="str">
        <f t="shared" si="121"/>
        <v>Reg2015Other female genital organs - C57AllSexNon-Māori</v>
      </c>
      <c r="B7646" s="23" t="s">
        <v>2</v>
      </c>
      <c r="C7646" s="23">
        <v>2015</v>
      </c>
      <c r="D7646" s="23" t="s">
        <v>270</v>
      </c>
      <c r="E7646" s="23" t="s">
        <v>3</v>
      </c>
      <c r="F7646" s="23" t="s">
        <v>11</v>
      </c>
      <c r="G7646" s="23">
        <v>79</v>
      </c>
      <c r="H7646" s="11">
        <v>1.2</v>
      </c>
    </row>
    <row r="7647" spans="1:8" x14ac:dyDescent="0.25">
      <c r="A7647" s="25" t="str">
        <f t="shared" si="121"/>
        <v>Reg2015Placenta - C58AllSexNon-Māori</v>
      </c>
      <c r="B7647" s="23" t="s">
        <v>2</v>
      </c>
      <c r="C7647" s="23">
        <v>2015</v>
      </c>
      <c r="D7647" s="23" t="s">
        <v>48</v>
      </c>
      <c r="E7647" s="23" t="s">
        <v>3</v>
      </c>
      <c r="F7647" s="23" t="s">
        <v>11</v>
      </c>
      <c r="G7647" s="23">
        <v>1</v>
      </c>
      <c r="H7647" s="11">
        <v>0</v>
      </c>
    </row>
    <row r="7648" spans="1:8" x14ac:dyDescent="0.25">
      <c r="A7648" s="25" t="str">
        <f t="shared" si="121"/>
        <v>Reg2015Penis - C60AllSexNon-Māori</v>
      </c>
      <c r="B7648" s="23" t="s">
        <v>2</v>
      </c>
      <c r="C7648" s="23">
        <v>2015</v>
      </c>
      <c r="D7648" s="23" t="s">
        <v>37</v>
      </c>
      <c r="E7648" s="23" t="s">
        <v>3</v>
      </c>
      <c r="F7648" s="23" t="s">
        <v>11</v>
      </c>
      <c r="G7648" s="23">
        <v>17</v>
      </c>
      <c r="H7648" s="11">
        <v>0.3</v>
      </c>
    </row>
    <row r="7649" spans="1:8" x14ac:dyDescent="0.25">
      <c r="A7649" s="25" t="str">
        <f t="shared" si="121"/>
        <v>Reg2015Prostate - C61AllSexNon-Māori</v>
      </c>
      <c r="B7649" s="23" t="s">
        <v>2</v>
      </c>
      <c r="C7649" s="23">
        <v>2015</v>
      </c>
      <c r="D7649" s="23" t="s">
        <v>38</v>
      </c>
      <c r="E7649" s="23" t="s">
        <v>3</v>
      </c>
      <c r="F7649" s="23" t="s">
        <v>11</v>
      </c>
      <c r="G7649" s="23">
        <v>2860</v>
      </c>
      <c r="H7649" s="11">
        <v>42.2</v>
      </c>
    </row>
    <row r="7650" spans="1:8" x14ac:dyDescent="0.25">
      <c r="A7650" s="25" t="str">
        <f t="shared" si="121"/>
        <v>Reg2015Testis - C62AllSexNon-Māori</v>
      </c>
      <c r="B7650" s="23" t="s">
        <v>2</v>
      </c>
      <c r="C7650" s="23">
        <v>2015</v>
      </c>
      <c r="D7650" s="23" t="s">
        <v>40</v>
      </c>
      <c r="E7650" s="23" t="s">
        <v>3</v>
      </c>
      <c r="F7650" s="23" t="s">
        <v>11</v>
      </c>
      <c r="G7650" s="23">
        <v>131</v>
      </c>
      <c r="H7650" s="11">
        <v>3.5</v>
      </c>
    </row>
    <row r="7651" spans="1:8" x14ac:dyDescent="0.25">
      <c r="A7651" s="25" t="str">
        <f t="shared" si="121"/>
        <v>Reg2015Other male genital organs - C63AllSexNon-Māori</v>
      </c>
      <c r="B7651" s="23" t="s">
        <v>2</v>
      </c>
      <c r="C7651" s="23">
        <v>2015</v>
      </c>
      <c r="D7651" s="23" t="s">
        <v>272</v>
      </c>
      <c r="E7651" s="23" t="s">
        <v>3</v>
      </c>
      <c r="F7651" s="23" t="s">
        <v>11</v>
      </c>
      <c r="G7651" s="23">
        <v>7</v>
      </c>
      <c r="H7651" s="11">
        <v>0.1</v>
      </c>
    </row>
    <row r="7652" spans="1:8" x14ac:dyDescent="0.25">
      <c r="A7652" s="25" t="str">
        <f t="shared" si="121"/>
        <v>Reg2015Kidney - C64AllSexNon-Māori</v>
      </c>
      <c r="B7652" s="23" t="s">
        <v>2</v>
      </c>
      <c r="C7652" s="23">
        <v>2015</v>
      </c>
      <c r="D7652" s="23" t="s">
        <v>274</v>
      </c>
      <c r="E7652" s="23" t="s">
        <v>3</v>
      </c>
      <c r="F7652" s="23" t="s">
        <v>11</v>
      </c>
      <c r="G7652" s="23">
        <v>497</v>
      </c>
      <c r="H7652" s="11">
        <v>8.1</v>
      </c>
    </row>
    <row r="7653" spans="1:8" x14ac:dyDescent="0.25">
      <c r="A7653" s="25" t="str">
        <f t="shared" si="121"/>
        <v>Reg2015Renal pelvis - C65AllSexNon-Māori</v>
      </c>
      <c r="B7653" s="23" t="s">
        <v>2</v>
      </c>
      <c r="C7653" s="23">
        <v>2015</v>
      </c>
      <c r="D7653" s="23" t="s">
        <v>275</v>
      </c>
      <c r="E7653" s="23" t="s">
        <v>3</v>
      </c>
      <c r="F7653" s="23" t="s">
        <v>11</v>
      </c>
      <c r="G7653" s="23">
        <v>36</v>
      </c>
      <c r="H7653" s="11">
        <v>0.5</v>
      </c>
    </row>
    <row r="7654" spans="1:8" x14ac:dyDescent="0.25">
      <c r="A7654" s="25" t="str">
        <f t="shared" si="121"/>
        <v>Reg2015Ureter - C66AllSexNon-Māori</v>
      </c>
      <c r="B7654" s="23" t="s">
        <v>2</v>
      </c>
      <c r="C7654" s="23">
        <v>2015</v>
      </c>
      <c r="D7654" s="23" t="s">
        <v>43</v>
      </c>
      <c r="E7654" s="23" t="s">
        <v>3</v>
      </c>
      <c r="F7654" s="23" t="s">
        <v>11</v>
      </c>
      <c r="G7654" s="23">
        <v>30</v>
      </c>
      <c r="H7654" s="11">
        <v>0.4</v>
      </c>
    </row>
    <row r="7655" spans="1:8" x14ac:dyDescent="0.25">
      <c r="A7655" s="25" t="str">
        <f t="shared" ref="A7655:A7718" si="122">B7655&amp;C7655&amp;D7655&amp;E7655&amp;F7655</f>
        <v>Reg2015Bladder - C67AllSexNon-Māori</v>
      </c>
      <c r="B7655" s="23" t="s">
        <v>2</v>
      </c>
      <c r="C7655" s="23">
        <v>2015</v>
      </c>
      <c r="D7655" s="23" t="s">
        <v>19</v>
      </c>
      <c r="E7655" s="23" t="s">
        <v>3</v>
      </c>
      <c r="F7655" s="23" t="s">
        <v>11</v>
      </c>
      <c r="G7655" s="23">
        <v>395</v>
      </c>
      <c r="H7655" s="11">
        <v>5.0999999999999996</v>
      </c>
    </row>
    <row r="7656" spans="1:8" x14ac:dyDescent="0.25">
      <c r="A7656" s="25" t="str">
        <f t="shared" si="122"/>
        <v>Reg2015Other urinary organs - C68AllSexNon-Māori</v>
      </c>
      <c r="B7656" s="23" t="s">
        <v>2</v>
      </c>
      <c r="C7656" s="23">
        <v>2015</v>
      </c>
      <c r="D7656" s="23" t="s">
        <v>276</v>
      </c>
      <c r="E7656" s="23" t="s">
        <v>3</v>
      </c>
      <c r="F7656" s="23" t="s">
        <v>11</v>
      </c>
      <c r="G7656" s="23">
        <v>22</v>
      </c>
      <c r="H7656" s="11">
        <v>0.3</v>
      </c>
    </row>
    <row r="7657" spans="1:8" x14ac:dyDescent="0.25">
      <c r="A7657" s="25" t="str">
        <f t="shared" si="122"/>
        <v>Reg2015Eye - C69AllSexNon-Māori</v>
      </c>
      <c r="B7657" s="23" t="s">
        <v>2</v>
      </c>
      <c r="C7657" s="23">
        <v>2015</v>
      </c>
      <c r="D7657" s="23" t="s">
        <v>278</v>
      </c>
      <c r="E7657" s="23" t="s">
        <v>3</v>
      </c>
      <c r="F7657" s="23" t="s">
        <v>11</v>
      </c>
      <c r="G7657" s="23">
        <v>51</v>
      </c>
      <c r="H7657" s="11">
        <v>0.9</v>
      </c>
    </row>
    <row r="7658" spans="1:8" x14ac:dyDescent="0.25">
      <c r="A7658" s="25" t="str">
        <f t="shared" si="122"/>
        <v>Reg2015Meninges - C70AllSexNon-Māori</v>
      </c>
      <c r="B7658" s="23" t="s">
        <v>2</v>
      </c>
      <c r="C7658" s="23">
        <v>2015</v>
      </c>
      <c r="D7658" s="23" t="s">
        <v>29</v>
      </c>
      <c r="E7658" s="23" t="s">
        <v>3</v>
      </c>
      <c r="F7658" s="23" t="s">
        <v>11</v>
      </c>
      <c r="G7658" s="23">
        <v>3</v>
      </c>
      <c r="H7658" s="11">
        <v>0</v>
      </c>
    </row>
    <row r="7659" spans="1:8" x14ac:dyDescent="0.25">
      <c r="A7659" s="25" t="str">
        <f t="shared" si="122"/>
        <v>Reg2015Brain - C71AllSexNon-Māori</v>
      </c>
      <c r="B7659" s="23" t="s">
        <v>2</v>
      </c>
      <c r="C7659" s="23">
        <v>2015</v>
      </c>
      <c r="D7659" s="23" t="s">
        <v>20</v>
      </c>
      <c r="E7659" s="23" t="s">
        <v>3</v>
      </c>
      <c r="F7659" s="23" t="s">
        <v>11</v>
      </c>
      <c r="G7659" s="23">
        <v>281</v>
      </c>
      <c r="H7659" s="11">
        <v>5</v>
      </c>
    </row>
    <row r="7660" spans="1:8" x14ac:dyDescent="0.25">
      <c r="A7660" s="25" t="str">
        <f t="shared" si="122"/>
        <v>Reg2015Other central nervous system - C72AllSexNon-Māori</v>
      </c>
      <c r="B7660" s="23" t="s">
        <v>2</v>
      </c>
      <c r="C7660" s="23">
        <v>2015</v>
      </c>
      <c r="D7660" s="23" t="s">
        <v>279</v>
      </c>
      <c r="E7660" s="23" t="s">
        <v>3</v>
      </c>
      <c r="F7660" s="23" t="s">
        <v>11</v>
      </c>
      <c r="G7660" s="23">
        <v>9</v>
      </c>
      <c r="H7660" s="11">
        <v>0.2</v>
      </c>
    </row>
    <row r="7661" spans="1:8" x14ac:dyDescent="0.25">
      <c r="A7661" s="25" t="str">
        <f t="shared" si="122"/>
        <v>Reg2015Thyroid - C73AllSexNon-Māori</v>
      </c>
      <c r="B7661" s="23" t="s">
        <v>2</v>
      </c>
      <c r="C7661" s="23">
        <v>2015</v>
      </c>
      <c r="D7661" s="23" t="s">
        <v>281</v>
      </c>
      <c r="E7661" s="23" t="s">
        <v>3</v>
      </c>
      <c r="F7661" s="23" t="s">
        <v>11</v>
      </c>
      <c r="G7661" s="23">
        <v>260</v>
      </c>
      <c r="H7661" s="11">
        <v>5.4</v>
      </c>
    </row>
    <row r="7662" spans="1:8" x14ac:dyDescent="0.25">
      <c r="A7662" s="25" t="str">
        <f t="shared" si="122"/>
        <v>Reg2015Adrenal gland - C74AllSexNon-Māori</v>
      </c>
      <c r="B7662" s="23" t="s">
        <v>2</v>
      </c>
      <c r="C7662" s="23">
        <v>2015</v>
      </c>
      <c r="D7662" s="23" t="s">
        <v>282</v>
      </c>
      <c r="E7662" s="23" t="s">
        <v>3</v>
      </c>
      <c r="F7662" s="23" t="s">
        <v>11</v>
      </c>
      <c r="G7662" s="23">
        <v>13</v>
      </c>
      <c r="H7662" s="11">
        <v>0.3</v>
      </c>
    </row>
    <row r="7663" spans="1:8" x14ac:dyDescent="0.25">
      <c r="A7663" s="25" t="str">
        <f t="shared" si="122"/>
        <v>Reg2015Other endocrine glands - C75AllSexNon-Māori</v>
      </c>
      <c r="B7663" s="23" t="s">
        <v>2</v>
      </c>
      <c r="C7663" s="23">
        <v>2015</v>
      </c>
      <c r="D7663" s="23" t="s">
        <v>283</v>
      </c>
      <c r="E7663" s="23" t="s">
        <v>3</v>
      </c>
      <c r="F7663" s="23" t="s">
        <v>11</v>
      </c>
      <c r="G7663" s="23">
        <v>4</v>
      </c>
      <c r="H7663" s="11">
        <v>0.1</v>
      </c>
    </row>
    <row r="7664" spans="1:8" x14ac:dyDescent="0.25">
      <c r="A7664" s="25" t="str">
        <f t="shared" si="122"/>
        <v>Reg2015Other and ill-defined sites - C76AllSexNon-Māori</v>
      </c>
      <c r="B7664" s="23" t="s">
        <v>2</v>
      </c>
      <c r="C7664" s="23">
        <v>2015</v>
      </c>
      <c r="D7664" s="23" t="s">
        <v>285</v>
      </c>
      <c r="E7664" s="23" t="s">
        <v>3</v>
      </c>
      <c r="F7664" s="23" t="s">
        <v>11</v>
      </c>
      <c r="G7664" s="23">
        <v>5</v>
      </c>
      <c r="H7664" s="11">
        <v>0.1</v>
      </c>
    </row>
    <row r="7665" spans="1:8" x14ac:dyDescent="0.25">
      <c r="A7665" s="25" t="str">
        <f t="shared" si="122"/>
        <v>Reg2015Unknown primary - C77-C79AllSexNon-Māori</v>
      </c>
      <c r="B7665" s="23" t="s">
        <v>2</v>
      </c>
      <c r="C7665" s="23">
        <v>2015</v>
      </c>
      <c r="D7665" s="23" t="s">
        <v>286</v>
      </c>
      <c r="E7665" s="23" t="s">
        <v>3</v>
      </c>
      <c r="F7665" s="23" t="s">
        <v>11</v>
      </c>
      <c r="G7665" s="23">
        <v>320</v>
      </c>
      <c r="H7665" s="11">
        <v>4.3</v>
      </c>
    </row>
    <row r="7666" spans="1:8" x14ac:dyDescent="0.25">
      <c r="A7666" s="25" t="str">
        <f t="shared" si="122"/>
        <v>Reg2015Unspecified site - C80AllSexNon-Māori</v>
      </c>
      <c r="B7666" s="23" t="s">
        <v>2</v>
      </c>
      <c r="C7666" s="23">
        <v>2015</v>
      </c>
      <c r="D7666" s="23" t="s">
        <v>287</v>
      </c>
      <c r="E7666" s="23" t="s">
        <v>3</v>
      </c>
      <c r="F7666" s="23" t="s">
        <v>11</v>
      </c>
      <c r="G7666" s="23">
        <v>55</v>
      </c>
      <c r="H7666" s="11">
        <v>0.6</v>
      </c>
    </row>
    <row r="7667" spans="1:8" x14ac:dyDescent="0.25">
      <c r="A7667" s="25" t="str">
        <f t="shared" si="122"/>
        <v>Reg2015Hodgkin lymphoma - C81AllSexNon-Māori</v>
      </c>
      <c r="B7667" s="23" t="s">
        <v>2</v>
      </c>
      <c r="C7667" s="23">
        <v>2015</v>
      </c>
      <c r="D7667" s="23" t="s">
        <v>289</v>
      </c>
      <c r="E7667" s="23" t="s">
        <v>3</v>
      </c>
      <c r="F7667" s="23" t="s">
        <v>11</v>
      </c>
      <c r="G7667" s="23">
        <v>86</v>
      </c>
      <c r="H7667" s="11">
        <v>2.2000000000000002</v>
      </c>
    </row>
    <row r="7668" spans="1:8" x14ac:dyDescent="0.25">
      <c r="A7668" s="25" t="str">
        <f t="shared" si="122"/>
        <v>Reg2015Non-Hodgkin lymphoma - C82-C86, C96AllSexNon-Māori</v>
      </c>
      <c r="B7668" s="23" t="s">
        <v>2</v>
      </c>
      <c r="C7668" s="23">
        <v>2015</v>
      </c>
      <c r="D7668" s="23" t="s">
        <v>365</v>
      </c>
      <c r="E7668" s="23" t="s">
        <v>3</v>
      </c>
      <c r="F7668" s="23" t="s">
        <v>11</v>
      </c>
      <c r="G7668" s="23">
        <v>780</v>
      </c>
      <c r="H7668" s="11">
        <v>12.1</v>
      </c>
    </row>
    <row r="7669" spans="1:8" x14ac:dyDescent="0.25">
      <c r="A7669" s="25" t="str">
        <f t="shared" si="122"/>
        <v>Reg2015Immunoproliferative cancers - C88AllSexNon-Māori</v>
      </c>
      <c r="B7669" s="23" t="s">
        <v>2</v>
      </c>
      <c r="C7669" s="23">
        <v>2015</v>
      </c>
      <c r="D7669" s="23" t="s">
        <v>291</v>
      </c>
      <c r="E7669" s="23" t="s">
        <v>3</v>
      </c>
      <c r="F7669" s="23" t="s">
        <v>11</v>
      </c>
      <c r="G7669" s="23">
        <v>42</v>
      </c>
      <c r="H7669" s="11">
        <v>0.7</v>
      </c>
    </row>
    <row r="7670" spans="1:8" x14ac:dyDescent="0.25">
      <c r="A7670" s="25" t="str">
        <f t="shared" si="122"/>
        <v>Reg2015Myeloma - C90AllSexNon-Māori</v>
      </c>
      <c r="B7670" s="23" t="s">
        <v>2</v>
      </c>
      <c r="C7670" s="23">
        <v>2015</v>
      </c>
      <c r="D7670" s="23" t="s">
        <v>292</v>
      </c>
      <c r="E7670" s="23" t="s">
        <v>3</v>
      </c>
      <c r="F7670" s="23" t="s">
        <v>11</v>
      </c>
      <c r="G7670" s="23">
        <v>345</v>
      </c>
      <c r="H7670" s="11">
        <v>4.9000000000000004</v>
      </c>
    </row>
    <row r="7671" spans="1:8" x14ac:dyDescent="0.25">
      <c r="A7671" s="25" t="str">
        <f t="shared" si="122"/>
        <v>Reg2015Leukaemia - C91-C95AllSexNon-Māori</v>
      </c>
      <c r="B7671" s="23" t="s">
        <v>2</v>
      </c>
      <c r="C7671" s="23">
        <v>2015</v>
      </c>
      <c r="D7671" s="23" t="s">
        <v>26</v>
      </c>
      <c r="E7671" s="23" t="s">
        <v>3</v>
      </c>
      <c r="F7671" s="23" t="s">
        <v>11</v>
      </c>
      <c r="G7671" s="23">
        <v>620</v>
      </c>
      <c r="H7671" s="11">
        <v>10.6</v>
      </c>
    </row>
    <row r="7672" spans="1:8" x14ac:dyDescent="0.25">
      <c r="A7672" s="25" t="str">
        <f t="shared" si="122"/>
        <v>Reg2015Polycythemia vera - D45AllSexNon-Māori</v>
      </c>
      <c r="B7672" s="23" t="s">
        <v>2</v>
      </c>
      <c r="C7672" s="23">
        <v>2015</v>
      </c>
      <c r="D7672" s="23" t="s">
        <v>294</v>
      </c>
      <c r="E7672" s="23" t="s">
        <v>3</v>
      </c>
      <c r="F7672" s="23" t="s">
        <v>11</v>
      </c>
      <c r="G7672" s="23">
        <v>25</v>
      </c>
      <c r="H7672" s="11">
        <v>0.4</v>
      </c>
    </row>
    <row r="7673" spans="1:8" x14ac:dyDescent="0.25">
      <c r="A7673" s="25" t="str">
        <f t="shared" si="122"/>
        <v>Reg2015Myelodyplastic syndromes - D46AllSexNon-Māori</v>
      </c>
      <c r="B7673" s="23" t="s">
        <v>2</v>
      </c>
      <c r="C7673" s="23">
        <v>2015</v>
      </c>
      <c r="D7673" s="23" t="s">
        <v>295</v>
      </c>
      <c r="E7673" s="23" t="s">
        <v>3</v>
      </c>
      <c r="F7673" s="23" t="s">
        <v>11</v>
      </c>
      <c r="G7673" s="23">
        <v>165</v>
      </c>
      <c r="H7673" s="11">
        <v>2.1</v>
      </c>
    </row>
    <row r="7674" spans="1:8" x14ac:dyDescent="0.25">
      <c r="A7674" s="25" t="str">
        <f t="shared" si="122"/>
        <v>Reg2015Uncertain behaviour of lymphoid, haematopoietic and related tissue - D47AllSexNon-Māori</v>
      </c>
      <c r="B7674" s="23" t="s">
        <v>2</v>
      </c>
      <c r="C7674" s="23">
        <v>2015</v>
      </c>
      <c r="D7674" s="23" t="s">
        <v>296</v>
      </c>
      <c r="E7674" s="23" t="s">
        <v>3</v>
      </c>
      <c r="F7674" s="23" t="s">
        <v>11</v>
      </c>
      <c r="G7674" s="23">
        <v>75</v>
      </c>
      <c r="H7674" s="11">
        <v>1.2</v>
      </c>
    </row>
    <row r="7675" spans="1:8" x14ac:dyDescent="0.25">
      <c r="A7675" s="25" t="str">
        <f t="shared" si="122"/>
        <v>Reg2015Lip - C00FemaleNon-Māori</v>
      </c>
      <c r="B7675" s="23" t="s">
        <v>2</v>
      </c>
      <c r="C7675" s="23">
        <v>2015</v>
      </c>
      <c r="D7675" s="23" t="s">
        <v>27</v>
      </c>
      <c r="E7675" s="23" t="s">
        <v>4</v>
      </c>
      <c r="F7675" s="23" t="s">
        <v>11</v>
      </c>
      <c r="G7675" s="23">
        <v>14</v>
      </c>
      <c r="H7675" s="11">
        <v>0.4</v>
      </c>
    </row>
    <row r="7676" spans="1:8" x14ac:dyDescent="0.25">
      <c r="A7676" s="25" t="str">
        <f t="shared" si="122"/>
        <v>Reg2015Tongue - C01-C02FemaleNon-Māori</v>
      </c>
      <c r="B7676" s="23" t="s">
        <v>2</v>
      </c>
      <c r="C7676" s="23">
        <v>2015</v>
      </c>
      <c r="D7676" s="23" t="s">
        <v>42</v>
      </c>
      <c r="E7676" s="23" t="s">
        <v>4</v>
      </c>
      <c r="F7676" s="23" t="s">
        <v>11</v>
      </c>
      <c r="G7676" s="23">
        <v>38</v>
      </c>
      <c r="H7676" s="11">
        <v>1.2</v>
      </c>
    </row>
    <row r="7677" spans="1:8" x14ac:dyDescent="0.25">
      <c r="A7677" s="25" t="str">
        <f t="shared" si="122"/>
        <v>Reg2015Mouth - C03-C06FemaleNon-Māori</v>
      </c>
      <c r="B7677" s="23" t="s">
        <v>2</v>
      </c>
      <c r="C7677" s="23">
        <v>2015</v>
      </c>
      <c r="D7677" s="23" t="s">
        <v>31</v>
      </c>
      <c r="E7677" s="23" t="s">
        <v>4</v>
      </c>
      <c r="F7677" s="23" t="s">
        <v>11</v>
      </c>
      <c r="G7677" s="23">
        <v>36</v>
      </c>
      <c r="H7677" s="11">
        <v>0.9</v>
      </c>
    </row>
    <row r="7678" spans="1:8" x14ac:dyDescent="0.25">
      <c r="A7678" s="25" t="str">
        <f t="shared" si="122"/>
        <v>Reg2015Salivary glands - C07-C08FemaleNon-Māori</v>
      </c>
      <c r="B7678" s="23" t="s">
        <v>2</v>
      </c>
      <c r="C7678" s="23">
        <v>2015</v>
      </c>
      <c r="D7678" s="23" t="s">
        <v>247</v>
      </c>
      <c r="E7678" s="23" t="s">
        <v>4</v>
      </c>
      <c r="F7678" s="23" t="s">
        <v>11</v>
      </c>
      <c r="G7678" s="23">
        <v>15</v>
      </c>
      <c r="H7678" s="11">
        <v>0.5</v>
      </c>
    </row>
    <row r="7679" spans="1:8" x14ac:dyDescent="0.25">
      <c r="A7679" s="25" t="str">
        <f t="shared" si="122"/>
        <v>Reg2015Tonsils - C09FemaleNon-Māori</v>
      </c>
      <c r="B7679" s="23" t="s">
        <v>2</v>
      </c>
      <c r="C7679" s="23">
        <v>2015</v>
      </c>
      <c r="D7679" s="23" t="s">
        <v>248</v>
      </c>
      <c r="E7679" s="23" t="s">
        <v>4</v>
      </c>
      <c r="F7679" s="23" t="s">
        <v>11</v>
      </c>
      <c r="G7679" s="23">
        <v>10</v>
      </c>
      <c r="H7679" s="11">
        <v>0.3</v>
      </c>
    </row>
    <row r="7680" spans="1:8" x14ac:dyDescent="0.25">
      <c r="A7680" s="25" t="str">
        <f t="shared" si="122"/>
        <v>Reg2015Oropharynx - C10FemaleNon-Māori</v>
      </c>
      <c r="B7680" s="23" t="s">
        <v>2</v>
      </c>
      <c r="C7680" s="23">
        <v>2015</v>
      </c>
      <c r="D7680" s="23" t="s">
        <v>34</v>
      </c>
      <c r="E7680" s="23" t="s">
        <v>4</v>
      </c>
      <c r="F7680" s="23" t="s">
        <v>11</v>
      </c>
      <c r="G7680" s="23">
        <v>4</v>
      </c>
      <c r="H7680" s="11">
        <v>0.1</v>
      </c>
    </row>
    <row r="7681" spans="1:8" x14ac:dyDescent="0.25">
      <c r="A7681" s="25" t="str">
        <f t="shared" si="122"/>
        <v>Reg2015Nasopharynx - C11FemaleNon-Māori</v>
      </c>
      <c r="B7681" s="23" t="s">
        <v>2</v>
      </c>
      <c r="C7681" s="23">
        <v>2015</v>
      </c>
      <c r="D7681" s="23" t="s">
        <v>32</v>
      </c>
      <c r="E7681" s="23" t="s">
        <v>4</v>
      </c>
      <c r="F7681" s="23" t="s">
        <v>11</v>
      </c>
      <c r="G7681" s="23">
        <v>10</v>
      </c>
      <c r="H7681" s="11">
        <v>0.5</v>
      </c>
    </row>
    <row r="7682" spans="1:8" x14ac:dyDescent="0.25">
      <c r="A7682" s="25" t="str">
        <f t="shared" si="122"/>
        <v>Reg2015Pyriform sinus - C12FemaleNon-Māori</v>
      </c>
      <c r="B7682" s="23" t="s">
        <v>2</v>
      </c>
      <c r="C7682" s="23">
        <v>2015</v>
      </c>
      <c r="D7682" s="23" t="s">
        <v>249</v>
      </c>
      <c r="E7682" s="23" t="s">
        <v>4</v>
      </c>
      <c r="F7682" s="23" t="s">
        <v>11</v>
      </c>
      <c r="G7682" s="23">
        <v>1</v>
      </c>
      <c r="H7682" s="11">
        <v>0</v>
      </c>
    </row>
    <row r="7683" spans="1:8" x14ac:dyDescent="0.25">
      <c r="A7683" s="25" t="str">
        <f t="shared" si="122"/>
        <v>Reg2015Hypopharynx - C13FemaleNon-Māori</v>
      </c>
      <c r="B7683" s="23" t="s">
        <v>2</v>
      </c>
      <c r="C7683" s="23">
        <v>2015</v>
      </c>
      <c r="D7683" s="23" t="s">
        <v>24</v>
      </c>
      <c r="E7683" s="23" t="s">
        <v>4</v>
      </c>
      <c r="F7683" s="23" t="s">
        <v>11</v>
      </c>
      <c r="G7683" s="23">
        <v>1</v>
      </c>
      <c r="H7683" s="11">
        <v>0</v>
      </c>
    </row>
    <row r="7684" spans="1:8" x14ac:dyDescent="0.25">
      <c r="A7684" s="25" t="str">
        <f t="shared" si="122"/>
        <v>Reg2015Other lip, oral cavity and pharynx - C14FemaleNon-Māori</v>
      </c>
      <c r="B7684" s="23" t="s">
        <v>2</v>
      </c>
      <c r="C7684" s="23">
        <v>2015</v>
      </c>
      <c r="D7684" s="23" t="s">
        <v>250</v>
      </c>
      <c r="E7684" s="23" t="s">
        <v>4</v>
      </c>
      <c r="F7684" s="23" t="s">
        <v>11</v>
      </c>
      <c r="G7684" s="23">
        <v>1</v>
      </c>
      <c r="H7684" s="11">
        <v>0</v>
      </c>
    </row>
    <row r="7685" spans="1:8" x14ac:dyDescent="0.25">
      <c r="A7685" s="25" t="str">
        <f t="shared" si="122"/>
        <v>Reg2015Oesophagus - C15FemaleNon-Māori</v>
      </c>
      <c r="B7685" s="23" t="s">
        <v>2</v>
      </c>
      <c r="C7685" s="23">
        <v>2015</v>
      </c>
      <c r="D7685" s="23" t="s">
        <v>33</v>
      </c>
      <c r="E7685" s="23" t="s">
        <v>4</v>
      </c>
      <c r="F7685" s="23" t="s">
        <v>11</v>
      </c>
      <c r="G7685" s="23">
        <v>78</v>
      </c>
      <c r="H7685" s="11">
        <v>1.8</v>
      </c>
    </row>
    <row r="7686" spans="1:8" x14ac:dyDescent="0.25">
      <c r="A7686" s="25" t="str">
        <f t="shared" si="122"/>
        <v>Reg2015Stomach - C16FemaleNon-Māori</v>
      </c>
      <c r="B7686" s="23" t="s">
        <v>2</v>
      </c>
      <c r="C7686" s="23">
        <v>2015</v>
      </c>
      <c r="D7686" s="23" t="s">
        <v>39</v>
      </c>
      <c r="E7686" s="23" t="s">
        <v>4</v>
      </c>
      <c r="F7686" s="23" t="s">
        <v>11</v>
      </c>
      <c r="G7686" s="23">
        <v>115</v>
      </c>
      <c r="H7686" s="11">
        <v>3.2</v>
      </c>
    </row>
    <row r="7687" spans="1:8" x14ac:dyDescent="0.25">
      <c r="A7687" s="25" t="str">
        <f t="shared" si="122"/>
        <v>Reg2015Small intestine - C17FemaleNon-Māori</v>
      </c>
      <c r="B7687" s="23" t="s">
        <v>2</v>
      </c>
      <c r="C7687" s="23">
        <v>2015</v>
      </c>
      <c r="D7687" s="23" t="s">
        <v>252</v>
      </c>
      <c r="E7687" s="23" t="s">
        <v>4</v>
      </c>
      <c r="F7687" s="23" t="s">
        <v>11</v>
      </c>
      <c r="G7687" s="23">
        <v>46</v>
      </c>
      <c r="H7687" s="11">
        <v>1.3</v>
      </c>
    </row>
    <row r="7688" spans="1:8" x14ac:dyDescent="0.25">
      <c r="A7688" s="25" t="str">
        <f t="shared" si="122"/>
        <v>Reg2015Colon, rectum and rectosigmoid junction - C18-C20FemaleNon-Māori</v>
      </c>
      <c r="B7688" s="23" t="s">
        <v>2</v>
      </c>
      <c r="C7688" s="23">
        <v>2015</v>
      </c>
      <c r="D7688" s="23" t="s">
        <v>1567</v>
      </c>
      <c r="E7688" s="23" t="s">
        <v>4</v>
      </c>
      <c r="F7688" s="23" t="s">
        <v>11</v>
      </c>
      <c r="G7688" s="23">
        <v>1389</v>
      </c>
      <c r="H7688" s="11">
        <v>37</v>
      </c>
    </row>
    <row r="7689" spans="1:8" x14ac:dyDescent="0.25">
      <c r="A7689" s="25" t="str">
        <f t="shared" si="122"/>
        <v>Reg2015Anus - C21FemaleNon-Māori</v>
      </c>
      <c r="B7689" s="23" t="s">
        <v>2</v>
      </c>
      <c r="C7689" s="23">
        <v>2015</v>
      </c>
      <c r="D7689" s="23" t="s">
        <v>18</v>
      </c>
      <c r="E7689" s="23" t="s">
        <v>4</v>
      </c>
      <c r="F7689" s="23" t="s">
        <v>11</v>
      </c>
      <c r="G7689" s="23">
        <v>34</v>
      </c>
      <c r="H7689" s="11">
        <v>0.9</v>
      </c>
    </row>
    <row r="7690" spans="1:8" x14ac:dyDescent="0.25">
      <c r="A7690" s="25" t="str">
        <f t="shared" si="122"/>
        <v>Reg2015Liver - C22FemaleNon-Māori</v>
      </c>
      <c r="B7690" s="23" t="s">
        <v>2</v>
      </c>
      <c r="C7690" s="23">
        <v>2015</v>
      </c>
      <c r="D7690" s="23" t="s">
        <v>254</v>
      </c>
      <c r="E7690" s="23" t="s">
        <v>4</v>
      </c>
      <c r="F7690" s="23" t="s">
        <v>11</v>
      </c>
      <c r="G7690" s="23">
        <v>91</v>
      </c>
      <c r="H7690" s="11">
        <v>2.2999999999999998</v>
      </c>
    </row>
    <row r="7691" spans="1:8" x14ac:dyDescent="0.25">
      <c r="A7691" s="25" t="str">
        <f t="shared" si="122"/>
        <v>Reg2015Gallbladder - C23FemaleNon-Māori</v>
      </c>
      <c r="B7691" s="23" t="s">
        <v>2</v>
      </c>
      <c r="C7691" s="23">
        <v>2015</v>
      </c>
      <c r="D7691" s="23" t="s">
        <v>23</v>
      </c>
      <c r="E7691" s="23" t="s">
        <v>4</v>
      </c>
      <c r="F7691" s="23" t="s">
        <v>11</v>
      </c>
      <c r="G7691" s="23">
        <v>37</v>
      </c>
      <c r="H7691" s="11">
        <v>1.1000000000000001</v>
      </c>
    </row>
    <row r="7692" spans="1:8" x14ac:dyDescent="0.25">
      <c r="A7692" s="25" t="str">
        <f t="shared" si="122"/>
        <v>Reg2015Other biliary tract - C24FemaleNon-Māori</v>
      </c>
      <c r="B7692" s="23" t="s">
        <v>2</v>
      </c>
      <c r="C7692" s="23">
        <v>2015</v>
      </c>
      <c r="D7692" s="23" t="s">
        <v>255</v>
      </c>
      <c r="E7692" s="23" t="s">
        <v>4</v>
      </c>
      <c r="F7692" s="23" t="s">
        <v>11</v>
      </c>
      <c r="G7692" s="23">
        <v>31</v>
      </c>
      <c r="H7692" s="11">
        <v>0.7</v>
      </c>
    </row>
    <row r="7693" spans="1:8" x14ac:dyDescent="0.25">
      <c r="A7693" s="25" t="str">
        <f t="shared" si="122"/>
        <v>Reg2015Pancreas - C25FemaleNon-Māori</v>
      </c>
      <c r="B7693" s="23" t="s">
        <v>2</v>
      </c>
      <c r="C7693" s="23">
        <v>2015</v>
      </c>
      <c r="D7693" s="23" t="s">
        <v>36</v>
      </c>
      <c r="E7693" s="23" t="s">
        <v>4</v>
      </c>
      <c r="F7693" s="23" t="s">
        <v>11</v>
      </c>
      <c r="G7693" s="23">
        <v>250</v>
      </c>
      <c r="H7693" s="11">
        <v>6.3</v>
      </c>
    </row>
    <row r="7694" spans="1:8" x14ac:dyDescent="0.25">
      <c r="A7694" s="25" t="str">
        <f t="shared" si="122"/>
        <v>Reg2015Other digestive organs - C26FemaleNon-Māori</v>
      </c>
      <c r="B7694" s="23" t="s">
        <v>2</v>
      </c>
      <c r="C7694" s="23">
        <v>2015</v>
      </c>
      <c r="D7694" s="23" t="s">
        <v>256</v>
      </c>
      <c r="E7694" s="23" t="s">
        <v>4</v>
      </c>
      <c r="F7694" s="23" t="s">
        <v>11</v>
      </c>
      <c r="G7694" s="23">
        <v>67</v>
      </c>
      <c r="H7694" s="11">
        <v>1.4</v>
      </c>
    </row>
    <row r="7695" spans="1:8" x14ac:dyDescent="0.25">
      <c r="A7695" s="25" t="str">
        <f t="shared" si="122"/>
        <v>Reg2015Nasal cavity and middle ear - C30FemaleNon-Māori</v>
      </c>
      <c r="B7695" s="23" t="s">
        <v>2</v>
      </c>
      <c r="C7695" s="23">
        <v>2015</v>
      </c>
      <c r="D7695" s="23" t="s">
        <v>258</v>
      </c>
      <c r="E7695" s="23" t="s">
        <v>4</v>
      </c>
      <c r="F7695" s="23" t="s">
        <v>11</v>
      </c>
      <c r="G7695" s="23">
        <v>9</v>
      </c>
      <c r="H7695" s="11">
        <v>0.3</v>
      </c>
    </row>
    <row r="7696" spans="1:8" x14ac:dyDescent="0.25">
      <c r="A7696" s="25" t="str">
        <f t="shared" si="122"/>
        <v>Reg2015Accessory sinuses - C31FemaleNon-Māori</v>
      </c>
      <c r="B7696" s="23" t="s">
        <v>2</v>
      </c>
      <c r="C7696" s="23">
        <v>2015</v>
      </c>
      <c r="D7696" s="23" t="s">
        <v>259</v>
      </c>
      <c r="E7696" s="23" t="s">
        <v>4</v>
      </c>
      <c r="F7696" s="23" t="s">
        <v>11</v>
      </c>
      <c r="G7696" s="23">
        <v>3</v>
      </c>
      <c r="H7696" s="11">
        <v>0</v>
      </c>
    </row>
    <row r="7697" spans="1:8" x14ac:dyDescent="0.25">
      <c r="A7697" s="25" t="str">
        <f t="shared" si="122"/>
        <v>Reg2015Larynx - C32FemaleNon-Māori</v>
      </c>
      <c r="B7697" s="23" t="s">
        <v>2</v>
      </c>
      <c r="C7697" s="23">
        <v>2015</v>
      </c>
      <c r="D7697" s="23" t="s">
        <v>25</v>
      </c>
      <c r="E7697" s="23" t="s">
        <v>4</v>
      </c>
      <c r="F7697" s="23" t="s">
        <v>11</v>
      </c>
      <c r="G7697" s="23">
        <v>8</v>
      </c>
      <c r="H7697" s="11">
        <v>0.3</v>
      </c>
    </row>
    <row r="7698" spans="1:8" x14ac:dyDescent="0.25">
      <c r="A7698" s="25" t="str">
        <f t="shared" si="122"/>
        <v>Reg2015Lung - C33-C34FemaleNon-Māori</v>
      </c>
      <c r="B7698" s="23" t="s">
        <v>2</v>
      </c>
      <c r="C7698" s="23">
        <v>2015</v>
      </c>
      <c r="D7698" s="23" t="s">
        <v>47</v>
      </c>
      <c r="E7698" s="23" t="s">
        <v>4</v>
      </c>
      <c r="F7698" s="23" t="s">
        <v>11</v>
      </c>
      <c r="G7698" s="23">
        <v>829</v>
      </c>
      <c r="H7698" s="11">
        <v>22.8</v>
      </c>
    </row>
    <row r="7699" spans="1:8" x14ac:dyDescent="0.25">
      <c r="A7699" s="25" t="str">
        <f t="shared" si="122"/>
        <v>Reg2015Thymus - C37FemaleNon-Māori</v>
      </c>
      <c r="B7699" s="23" t="s">
        <v>2</v>
      </c>
      <c r="C7699" s="23">
        <v>2015</v>
      </c>
      <c r="D7699" s="23" t="s">
        <v>41</v>
      </c>
      <c r="E7699" s="23" t="s">
        <v>4</v>
      </c>
      <c r="F7699" s="23" t="s">
        <v>11</v>
      </c>
      <c r="G7699" s="23">
        <v>7</v>
      </c>
      <c r="H7699" s="11">
        <v>0.2</v>
      </c>
    </row>
    <row r="7700" spans="1:8" x14ac:dyDescent="0.25">
      <c r="A7700" s="25" t="str">
        <f t="shared" si="122"/>
        <v>Reg2015Heart, mediastinum and pleura - C38FemaleNon-Māori</v>
      </c>
      <c r="B7700" s="23" t="s">
        <v>2</v>
      </c>
      <c r="C7700" s="23">
        <v>2015</v>
      </c>
      <c r="D7700" s="23" t="s">
        <v>260</v>
      </c>
      <c r="E7700" s="23" t="s">
        <v>4</v>
      </c>
      <c r="F7700" s="23" t="s">
        <v>11</v>
      </c>
      <c r="G7700" s="23">
        <v>3</v>
      </c>
      <c r="H7700" s="11">
        <v>0.1</v>
      </c>
    </row>
    <row r="7701" spans="1:8" x14ac:dyDescent="0.25">
      <c r="A7701" s="25" t="str">
        <f t="shared" si="122"/>
        <v>Reg2015Bone and articular cartilage - C40-C41FemaleNon-Māori</v>
      </c>
      <c r="B7701" s="23" t="s">
        <v>2</v>
      </c>
      <c r="C7701" s="23">
        <v>2015</v>
      </c>
      <c r="D7701" s="23" t="s">
        <v>262</v>
      </c>
      <c r="E7701" s="23" t="s">
        <v>4</v>
      </c>
      <c r="F7701" s="23" t="s">
        <v>11</v>
      </c>
      <c r="G7701" s="23">
        <v>9</v>
      </c>
      <c r="H7701" s="11">
        <v>0.5</v>
      </c>
    </row>
    <row r="7702" spans="1:8" x14ac:dyDescent="0.25">
      <c r="A7702" s="25" t="str">
        <f t="shared" si="122"/>
        <v>Reg2015Melanoma - C43FemaleNon-Māori</v>
      </c>
      <c r="B7702" s="23" t="s">
        <v>2</v>
      </c>
      <c r="C7702" s="23">
        <v>2015</v>
      </c>
      <c r="D7702" s="23" t="s">
        <v>28</v>
      </c>
      <c r="E7702" s="23" t="s">
        <v>4</v>
      </c>
      <c r="F7702" s="23" t="s">
        <v>11</v>
      </c>
      <c r="G7702" s="23">
        <v>1045</v>
      </c>
      <c r="H7702" s="11">
        <v>33.700000000000003</v>
      </c>
    </row>
    <row r="7703" spans="1:8" x14ac:dyDescent="0.25">
      <c r="A7703" s="25" t="str">
        <f t="shared" si="122"/>
        <v>Reg2015Non-melanoma - C44FemaleNon-Māori</v>
      </c>
      <c r="B7703" s="23" t="s">
        <v>2</v>
      </c>
      <c r="C7703" s="23">
        <v>2015</v>
      </c>
      <c r="D7703" s="23" t="s">
        <v>263</v>
      </c>
      <c r="E7703" s="23" t="s">
        <v>4</v>
      </c>
      <c r="F7703" s="23" t="s">
        <v>11</v>
      </c>
      <c r="G7703" s="23">
        <v>44</v>
      </c>
      <c r="H7703" s="11">
        <v>1.1000000000000001</v>
      </c>
    </row>
    <row r="7704" spans="1:8" x14ac:dyDescent="0.25">
      <c r="A7704" s="25" t="str">
        <f t="shared" si="122"/>
        <v>Reg2015Mesothelioma - C45FemaleNon-Māori</v>
      </c>
      <c r="B7704" s="23" t="s">
        <v>2</v>
      </c>
      <c r="C7704" s="23">
        <v>2015</v>
      </c>
      <c r="D7704" s="23" t="s">
        <v>30</v>
      </c>
      <c r="E7704" s="23" t="s">
        <v>4</v>
      </c>
      <c r="F7704" s="23" t="s">
        <v>11</v>
      </c>
      <c r="G7704" s="23">
        <v>10</v>
      </c>
      <c r="H7704" s="11">
        <v>0.3</v>
      </c>
    </row>
    <row r="7705" spans="1:8" x14ac:dyDescent="0.25">
      <c r="A7705" s="25" t="str">
        <f t="shared" si="122"/>
        <v>Reg2015Kaposi sarcoma - C46FemaleNon-Māori</v>
      </c>
      <c r="B7705" s="23" t="s">
        <v>2</v>
      </c>
      <c r="C7705" s="23">
        <v>2015</v>
      </c>
      <c r="D7705" s="23" t="s">
        <v>265</v>
      </c>
      <c r="E7705" s="23" t="s">
        <v>4</v>
      </c>
      <c r="F7705" s="23" t="s">
        <v>11</v>
      </c>
      <c r="G7705" s="23">
        <v>1</v>
      </c>
      <c r="H7705" s="11">
        <v>0</v>
      </c>
    </row>
    <row r="7706" spans="1:8" x14ac:dyDescent="0.25">
      <c r="A7706" s="25" t="str">
        <f t="shared" si="122"/>
        <v>Reg2015Peripheral nerves and autonomic nervous system - C47FemaleNon-Māori</v>
      </c>
      <c r="B7706" s="23" t="s">
        <v>2</v>
      </c>
      <c r="C7706" s="23">
        <v>2015</v>
      </c>
      <c r="D7706" s="23" t="s">
        <v>266</v>
      </c>
      <c r="E7706" s="23" t="s">
        <v>4</v>
      </c>
      <c r="F7706" s="23" t="s">
        <v>11</v>
      </c>
      <c r="G7706" s="23">
        <v>2</v>
      </c>
      <c r="H7706" s="11">
        <v>0.1</v>
      </c>
    </row>
    <row r="7707" spans="1:8" x14ac:dyDescent="0.25">
      <c r="A7707" s="25" t="str">
        <f t="shared" si="122"/>
        <v>Reg2015Peritoneum - C48FemaleNon-Māori</v>
      </c>
      <c r="B7707" s="23" t="s">
        <v>2</v>
      </c>
      <c r="C7707" s="23">
        <v>2015</v>
      </c>
      <c r="D7707" s="23" t="s">
        <v>267</v>
      </c>
      <c r="E7707" s="23" t="s">
        <v>4</v>
      </c>
      <c r="F7707" s="23" t="s">
        <v>11</v>
      </c>
      <c r="G7707" s="23">
        <v>29</v>
      </c>
      <c r="H7707" s="11">
        <v>0.8</v>
      </c>
    </row>
    <row r="7708" spans="1:8" x14ac:dyDescent="0.25">
      <c r="A7708" s="25" t="str">
        <f t="shared" si="122"/>
        <v>Reg2015Connective tissue - C49FemaleNon-Māori</v>
      </c>
      <c r="B7708" s="23" t="s">
        <v>2</v>
      </c>
      <c r="C7708" s="23">
        <v>2015</v>
      </c>
      <c r="D7708" s="23" t="s">
        <v>268</v>
      </c>
      <c r="E7708" s="23" t="s">
        <v>4</v>
      </c>
      <c r="F7708" s="23" t="s">
        <v>11</v>
      </c>
      <c r="G7708" s="23">
        <v>48</v>
      </c>
      <c r="H7708" s="11">
        <v>1.8</v>
      </c>
    </row>
    <row r="7709" spans="1:8" x14ac:dyDescent="0.25">
      <c r="A7709" s="25" t="str">
        <f t="shared" si="122"/>
        <v>Reg2015Breast - C50FemaleNon-Māori</v>
      </c>
      <c r="B7709" s="23" t="s">
        <v>2</v>
      </c>
      <c r="C7709" s="23">
        <v>2015</v>
      </c>
      <c r="D7709" s="23" t="s">
        <v>21</v>
      </c>
      <c r="E7709" s="23" t="s">
        <v>4</v>
      </c>
      <c r="F7709" s="23" t="s">
        <v>11</v>
      </c>
      <c r="G7709" s="23">
        <v>2863</v>
      </c>
      <c r="H7709" s="11">
        <v>94.6</v>
      </c>
    </row>
    <row r="7710" spans="1:8" x14ac:dyDescent="0.25">
      <c r="A7710" s="25" t="str">
        <f t="shared" si="122"/>
        <v>Reg2015Vulva - C51FemaleNon-Māori</v>
      </c>
      <c r="B7710" s="23" t="s">
        <v>2</v>
      </c>
      <c r="C7710" s="23">
        <v>2015</v>
      </c>
      <c r="D7710" s="23" t="s">
        <v>46</v>
      </c>
      <c r="E7710" s="23" t="s">
        <v>4</v>
      </c>
      <c r="F7710" s="23" t="s">
        <v>11</v>
      </c>
      <c r="G7710" s="23">
        <v>46</v>
      </c>
      <c r="H7710" s="11">
        <v>1.3</v>
      </c>
    </row>
    <row r="7711" spans="1:8" x14ac:dyDescent="0.25">
      <c r="A7711" s="25" t="str">
        <f t="shared" si="122"/>
        <v>Reg2015Vagina - C52FemaleNon-Māori</v>
      </c>
      <c r="B7711" s="23" t="s">
        <v>2</v>
      </c>
      <c r="C7711" s="23">
        <v>2015</v>
      </c>
      <c r="D7711" s="23" t="s">
        <v>45</v>
      </c>
      <c r="E7711" s="23" t="s">
        <v>4</v>
      </c>
      <c r="F7711" s="23" t="s">
        <v>11</v>
      </c>
      <c r="G7711" s="23">
        <v>10</v>
      </c>
      <c r="H7711" s="11">
        <v>0.3</v>
      </c>
    </row>
    <row r="7712" spans="1:8" x14ac:dyDescent="0.25">
      <c r="A7712" s="25" t="str">
        <f t="shared" si="122"/>
        <v>Reg2015Cervix - C53FemaleNon-Māori</v>
      </c>
      <c r="B7712" s="23" t="s">
        <v>2</v>
      </c>
      <c r="C7712" s="23">
        <v>2015</v>
      </c>
      <c r="D7712" s="23" t="s">
        <v>22</v>
      </c>
      <c r="E7712" s="23" t="s">
        <v>4</v>
      </c>
      <c r="F7712" s="23" t="s">
        <v>11</v>
      </c>
      <c r="G7712" s="23">
        <v>112</v>
      </c>
      <c r="H7712" s="11">
        <v>4.8</v>
      </c>
    </row>
    <row r="7713" spans="1:8" x14ac:dyDescent="0.25">
      <c r="A7713" s="25" t="str">
        <f t="shared" si="122"/>
        <v>Reg2015Uterus - C54-C55FemaleNon-Māori</v>
      </c>
      <c r="B7713" s="23" t="s">
        <v>2</v>
      </c>
      <c r="C7713" s="23">
        <v>2015</v>
      </c>
      <c r="D7713" s="23" t="s">
        <v>44</v>
      </c>
      <c r="E7713" s="23" t="s">
        <v>4</v>
      </c>
      <c r="F7713" s="23" t="s">
        <v>11</v>
      </c>
      <c r="G7713" s="23">
        <v>454</v>
      </c>
      <c r="H7713" s="11">
        <v>14.3</v>
      </c>
    </row>
    <row r="7714" spans="1:8" x14ac:dyDescent="0.25">
      <c r="A7714" s="25" t="str">
        <f t="shared" si="122"/>
        <v>Reg2015Ovary - C56FemaleNon-Māori</v>
      </c>
      <c r="B7714" s="23" t="s">
        <v>2</v>
      </c>
      <c r="C7714" s="23">
        <v>2015</v>
      </c>
      <c r="D7714" s="23" t="s">
        <v>35</v>
      </c>
      <c r="E7714" s="23" t="s">
        <v>4</v>
      </c>
      <c r="F7714" s="23" t="s">
        <v>11</v>
      </c>
      <c r="G7714" s="23">
        <v>246</v>
      </c>
      <c r="H7714" s="11">
        <v>7.8</v>
      </c>
    </row>
    <row r="7715" spans="1:8" x14ac:dyDescent="0.25">
      <c r="A7715" s="25" t="str">
        <f t="shared" si="122"/>
        <v>Reg2015Other female genital organs - C57FemaleNon-Māori</v>
      </c>
      <c r="B7715" s="23" t="s">
        <v>2</v>
      </c>
      <c r="C7715" s="23">
        <v>2015</v>
      </c>
      <c r="D7715" s="23" t="s">
        <v>270</v>
      </c>
      <c r="E7715" s="23" t="s">
        <v>4</v>
      </c>
      <c r="F7715" s="23" t="s">
        <v>11</v>
      </c>
      <c r="G7715" s="23">
        <v>79</v>
      </c>
      <c r="H7715" s="11">
        <v>2.2000000000000002</v>
      </c>
    </row>
    <row r="7716" spans="1:8" x14ac:dyDescent="0.25">
      <c r="A7716" s="25" t="str">
        <f t="shared" si="122"/>
        <v>Reg2015Placenta - C58FemaleNon-Māori</v>
      </c>
      <c r="B7716" s="23" t="s">
        <v>2</v>
      </c>
      <c r="C7716" s="23">
        <v>2015</v>
      </c>
      <c r="D7716" s="23" t="s">
        <v>48</v>
      </c>
      <c r="E7716" s="23" t="s">
        <v>4</v>
      </c>
      <c r="F7716" s="23" t="s">
        <v>11</v>
      </c>
      <c r="G7716" s="23">
        <v>1</v>
      </c>
      <c r="H7716" s="11">
        <v>0.1</v>
      </c>
    </row>
    <row r="7717" spans="1:8" x14ac:dyDescent="0.25">
      <c r="A7717" s="25" t="str">
        <f t="shared" si="122"/>
        <v>Reg2015Kidney - C64FemaleNon-Māori</v>
      </c>
      <c r="B7717" s="23" t="s">
        <v>2</v>
      </c>
      <c r="C7717" s="23">
        <v>2015</v>
      </c>
      <c r="D7717" s="23" t="s">
        <v>274</v>
      </c>
      <c r="E7717" s="23" t="s">
        <v>4</v>
      </c>
      <c r="F7717" s="23" t="s">
        <v>11</v>
      </c>
      <c r="G7717" s="23">
        <v>164</v>
      </c>
      <c r="H7717" s="11">
        <v>5.0999999999999996</v>
      </c>
    </row>
    <row r="7718" spans="1:8" x14ac:dyDescent="0.25">
      <c r="A7718" s="25" t="str">
        <f t="shared" si="122"/>
        <v>Reg2015Renal pelvis - C65FemaleNon-Māori</v>
      </c>
      <c r="B7718" s="23" t="s">
        <v>2</v>
      </c>
      <c r="C7718" s="23">
        <v>2015</v>
      </c>
      <c r="D7718" s="23" t="s">
        <v>275</v>
      </c>
      <c r="E7718" s="23" t="s">
        <v>4</v>
      </c>
      <c r="F7718" s="23" t="s">
        <v>11</v>
      </c>
      <c r="G7718" s="23">
        <v>14</v>
      </c>
      <c r="H7718" s="11">
        <v>0.3</v>
      </c>
    </row>
    <row r="7719" spans="1:8" x14ac:dyDescent="0.25">
      <c r="A7719" s="25" t="str">
        <f t="shared" ref="A7719:A7782" si="123">B7719&amp;C7719&amp;D7719&amp;E7719&amp;F7719</f>
        <v>Reg2015Ureter - C66FemaleNon-Māori</v>
      </c>
      <c r="B7719" s="23" t="s">
        <v>2</v>
      </c>
      <c r="C7719" s="23">
        <v>2015</v>
      </c>
      <c r="D7719" s="23" t="s">
        <v>43</v>
      </c>
      <c r="E7719" s="23" t="s">
        <v>4</v>
      </c>
      <c r="F7719" s="23" t="s">
        <v>11</v>
      </c>
      <c r="G7719" s="23">
        <v>7</v>
      </c>
      <c r="H7719" s="11">
        <v>0.2</v>
      </c>
    </row>
    <row r="7720" spans="1:8" x14ac:dyDescent="0.25">
      <c r="A7720" s="25" t="str">
        <f t="shared" si="123"/>
        <v>Reg2015Bladder - C67FemaleNon-Māori</v>
      </c>
      <c r="B7720" s="23" t="s">
        <v>2</v>
      </c>
      <c r="C7720" s="23">
        <v>2015</v>
      </c>
      <c r="D7720" s="23" t="s">
        <v>19</v>
      </c>
      <c r="E7720" s="23" t="s">
        <v>4</v>
      </c>
      <c r="F7720" s="23" t="s">
        <v>11</v>
      </c>
      <c r="G7720" s="23">
        <v>104</v>
      </c>
      <c r="H7720" s="11">
        <v>2.4</v>
      </c>
    </row>
    <row r="7721" spans="1:8" x14ac:dyDescent="0.25">
      <c r="A7721" s="25" t="str">
        <f t="shared" si="123"/>
        <v>Reg2015Other urinary organs - C68FemaleNon-Māori</v>
      </c>
      <c r="B7721" s="23" t="s">
        <v>2</v>
      </c>
      <c r="C7721" s="23">
        <v>2015</v>
      </c>
      <c r="D7721" s="23" t="s">
        <v>276</v>
      </c>
      <c r="E7721" s="23" t="s">
        <v>4</v>
      </c>
      <c r="F7721" s="23" t="s">
        <v>11</v>
      </c>
      <c r="G7721" s="23">
        <v>4</v>
      </c>
      <c r="H7721" s="11">
        <v>0.1</v>
      </c>
    </row>
    <row r="7722" spans="1:8" x14ac:dyDescent="0.25">
      <c r="A7722" s="25" t="str">
        <f t="shared" si="123"/>
        <v>Reg2015Eye - C69FemaleNon-Māori</v>
      </c>
      <c r="B7722" s="23" t="s">
        <v>2</v>
      </c>
      <c r="C7722" s="23">
        <v>2015</v>
      </c>
      <c r="D7722" s="23" t="s">
        <v>278</v>
      </c>
      <c r="E7722" s="23" t="s">
        <v>4</v>
      </c>
      <c r="F7722" s="23" t="s">
        <v>11</v>
      </c>
      <c r="G7722" s="23">
        <v>26</v>
      </c>
      <c r="H7722" s="11">
        <v>0.9</v>
      </c>
    </row>
    <row r="7723" spans="1:8" x14ac:dyDescent="0.25">
      <c r="A7723" s="25" t="str">
        <f t="shared" si="123"/>
        <v>Reg2015Meninges - C70FemaleNon-Māori</v>
      </c>
      <c r="B7723" s="23" t="s">
        <v>2</v>
      </c>
      <c r="C7723" s="23">
        <v>2015</v>
      </c>
      <c r="D7723" s="23" t="s">
        <v>29</v>
      </c>
      <c r="E7723" s="23" t="s">
        <v>4</v>
      </c>
      <c r="F7723" s="23" t="s">
        <v>11</v>
      </c>
      <c r="G7723" s="23">
        <v>2</v>
      </c>
      <c r="H7723" s="11">
        <v>0.1</v>
      </c>
    </row>
    <row r="7724" spans="1:8" x14ac:dyDescent="0.25">
      <c r="A7724" s="25" t="str">
        <f t="shared" si="123"/>
        <v>Reg2015Brain - C71FemaleNon-Māori</v>
      </c>
      <c r="B7724" s="23" t="s">
        <v>2</v>
      </c>
      <c r="C7724" s="23">
        <v>2015</v>
      </c>
      <c r="D7724" s="23" t="s">
        <v>20</v>
      </c>
      <c r="E7724" s="23" t="s">
        <v>4</v>
      </c>
      <c r="F7724" s="23" t="s">
        <v>11</v>
      </c>
      <c r="G7724" s="23">
        <v>126</v>
      </c>
      <c r="H7724" s="11">
        <v>4.2</v>
      </c>
    </row>
    <row r="7725" spans="1:8" x14ac:dyDescent="0.25">
      <c r="A7725" s="25" t="str">
        <f t="shared" si="123"/>
        <v>Reg2015Other central nervous system - C72FemaleNon-Māori</v>
      </c>
      <c r="B7725" s="23" t="s">
        <v>2</v>
      </c>
      <c r="C7725" s="23">
        <v>2015</v>
      </c>
      <c r="D7725" s="23" t="s">
        <v>279</v>
      </c>
      <c r="E7725" s="23" t="s">
        <v>4</v>
      </c>
      <c r="F7725" s="23" t="s">
        <v>11</v>
      </c>
      <c r="G7725" s="23">
        <v>5</v>
      </c>
      <c r="H7725" s="11">
        <v>0.3</v>
      </c>
    </row>
    <row r="7726" spans="1:8" x14ac:dyDescent="0.25">
      <c r="A7726" s="25" t="str">
        <f t="shared" si="123"/>
        <v>Reg2015Thyroid - C73FemaleNon-Māori</v>
      </c>
      <c r="B7726" s="23" t="s">
        <v>2</v>
      </c>
      <c r="C7726" s="23">
        <v>2015</v>
      </c>
      <c r="D7726" s="23" t="s">
        <v>281</v>
      </c>
      <c r="E7726" s="23" t="s">
        <v>4</v>
      </c>
      <c r="F7726" s="23" t="s">
        <v>11</v>
      </c>
      <c r="G7726" s="23">
        <v>175</v>
      </c>
      <c r="H7726" s="11">
        <v>7.3</v>
      </c>
    </row>
    <row r="7727" spans="1:8" x14ac:dyDescent="0.25">
      <c r="A7727" s="25" t="str">
        <f t="shared" si="123"/>
        <v>Reg2015Adrenal gland - C74FemaleNon-Māori</v>
      </c>
      <c r="B7727" s="23" t="s">
        <v>2</v>
      </c>
      <c r="C7727" s="23">
        <v>2015</v>
      </c>
      <c r="D7727" s="23" t="s">
        <v>282</v>
      </c>
      <c r="E7727" s="23" t="s">
        <v>4</v>
      </c>
      <c r="F7727" s="23" t="s">
        <v>11</v>
      </c>
      <c r="G7727" s="23">
        <v>8</v>
      </c>
      <c r="H7727" s="11">
        <v>0.4</v>
      </c>
    </row>
    <row r="7728" spans="1:8" x14ac:dyDescent="0.25">
      <c r="A7728" s="25" t="str">
        <f t="shared" si="123"/>
        <v>Reg2015Other endocrine glands - C75FemaleNon-Māori</v>
      </c>
      <c r="B7728" s="23" t="s">
        <v>2</v>
      </c>
      <c r="C7728" s="23">
        <v>2015</v>
      </c>
      <c r="D7728" s="23" t="s">
        <v>283</v>
      </c>
      <c r="E7728" s="23" t="s">
        <v>4</v>
      </c>
      <c r="F7728" s="23" t="s">
        <v>11</v>
      </c>
      <c r="G7728" s="23">
        <v>2</v>
      </c>
      <c r="H7728" s="11">
        <v>0.1</v>
      </c>
    </row>
    <row r="7729" spans="1:8" x14ac:dyDescent="0.25">
      <c r="A7729" s="25" t="str">
        <f t="shared" si="123"/>
        <v>Reg2015Other and ill-defined sites - C76FemaleNon-Māori</v>
      </c>
      <c r="B7729" s="23" t="s">
        <v>2</v>
      </c>
      <c r="C7729" s="23">
        <v>2015</v>
      </c>
      <c r="D7729" s="23" t="s">
        <v>285</v>
      </c>
      <c r="E7729" s="23" t="s">
        <v>4</v>
      </c>
      <c r="F7729" s="23" t="s">
        <v>11</v>
      </c>
      <c r="G7729" s="23">
        <v>4</v>
      </c>
      <c r="H7729" s="11">
        <v>0.1</v>
      </c>
    </row>
    <row r="7730" spans="1:8" x14ac:dyDescent="0.25">
      <c r="A7730" s="25" t="str">
        <f t="shared" si="123"/>
        <v>Reg2015Unknown primary - C77-C79FemaleNon-Māori</v>
      </c>
      <c r="B7730" s="23" t="s">
        <v>2</v>
      </c>
      <c r="C7730" s="23">
        <v>2015</v>
      </c>
      <c r="D7730" s="23" t="s">
        <v>286</v>
      </c>
      <c r="E7730" s="23" t="s">
        <v>4</v>
      </c>
      <c r="F7730" s="23" t="s">
        <v>11</v>
      </c>
      <c r="G7730" s="23">
        <v>152</v>
      </c>
      <c r="H7730" s="11">
        <v>3.8</v>
      </c>
    </row>
    <row r="7731" spans="1:8" x14ac:dyDescent="0.25">
      <c r="A7731" s="25" t="str">
        <f t="shared" si="123"/>
        <v>Reg2015Unspecified site - C80FemaleNon-Māori</v>
      </c>
      <c r="B7731" s="23" t="s">
        <v>2</v>
      </c>
      <c r="C7731" s="23">
        <v>2015</v>
      </c>
      <c r="D7731" s="23" t="s">
        <v>287</v>
      </c>
      <c r="E7731" s="23" t="s">
        <v>4</v>
      </c>
      <c r="F7731" s="23" t="s">
        <v>11</v>
      </c>
      <c r="G7731" s="23">
        <v>34</v>
      </c>
      <c r="H7731" s="11">
        <v>0.5</v>
      </c>
    </row>
    <row r="7732" spans="1:8" x14ac:dyDescent="0.25">
      <c r="A7732" s="25" t="str">
        <f t="shared" si="123"/>
        <v>Reg2015Hodgkin lymphoma - C81FemaleNon-Māori</v>
      </c>
      <c r="B7732" s="23" t="s">
        <v>2</v>
      </c>
      <c r="C7732" s="23">
        <v>2015</v>
      </c>
      <c r="D7732" s="23" t="s">
        <v>289</v>
      </c>
      <c r="E7732" s="23" t="s">
        <v>4</v>
      </c>
      <c r="F7732" s="23" t="s">
        <v>11</v>
      </c>
      <c r="G7732" s="23">
        <v>38</v>
      </c>
      <c r="H7732" s="11">
        <v>1.9</v>
      </c>
    </row>
    <row r="7733" spans="1:8" x14ac:dyDescent="0.25">
      <c r="A7733" s="25" t="str">
        <f t="shared" si="123"/>
        <v>Reg2015Non-Hodgkin lymphoma - C82-C86, C96FemaleNon-Māori</v>
      </c>
      <c r="B7733" s="23" t="s">
        <v>2</v>
      </c>
      <c r="C7733" s="23">
        <v>2015</v>
      </c>
      <c r="D7733" s="23" t="s">
        <v>365</v>
      </c>
      <c r="E7733" s="23" t="s">
        <v>4</v>
      </c>
      <c r="F7733" s="23" t="s">
        <v>11</v>
      </c>
      <c r="G7733" s="23">
        <v>357</v>
      </c>
      <c r="H7733" s="11">
        <v>10</v>
      </c>
    </row>
    <row r="7734" spans="1:8" x14ac:dyDescent="0.25">
      <c r="A7734" s="25" t="str">
        <f t="shared" si="123"/>
        <v>Reg2015Immunoproliferative cancers - C88FemaleNon-Māori</v>
      </c>
      <c r="B7734" s="23" t="s">
        <v>2</v>
      </c>
      <c r="C7734" s="23">
        <v>2015</v>
      </c>
      <c r="D7734" s="23" t="s">
        <v>291</v>
      </c>
      <c r="E7734" s="23" t="s">
        <v>4</v>
      </c>
      <c r="F7734" s="23" t="s">
        <v>11</v>
      </c>
      <c r="G7734" s="23">
        <v>21</v>
      </c>
      <c r="H7734" s="11">
        <v>0.7</v>
      </c>
    </row>
    <row r="7735" spans="1:8" x14ac:dyDescent="0.25">
      <c r="A7735" s="25" t="str">
        <f t="shared" si="123"/>
        <v>Reg2015Myeloma - C90FemaleNon-Māori</v>
      </c>
      <c r="B7735" s="23" t="s">
        <v>2</v>
      </c>
      <c r="C7735" s="23">
        <v>2015</v>
      </c>
      <c r="D7735" s="23" t="s">
        <v>292</v>
      </c>
      <c r="E7735" s="23" t="s">
        <v>4</v>
      </c>
      <c r="F7735" s="23" t="s">
        <v>11</v>
      </c>
      <c r="G7735" s="23">
        <v>128</v>
      </c>
      <c r="H7735" s="11">
        <v>3.3</v>
      </c>
    </row>
    <row r="7736" spans="1:8" x14ac:dyDescent="0.25">
      <c r="A7736" s="25" t="str">
        <f t="shared" si="123"/>
        <v>Reg2015Leukaemia - C91-C95FemaleNon-Māori</v>
      </c>
      <c r="B7736" s="23" t="s">
        <v>2</v>
      </c>
      <c r="C7736" s="23">
        <v>2015</v>
      </c>
      <c r="D7736" s="23" t="s">
        <v>26</v>
      </c>
      <c r="E7736" s="23" t="s">
        <v>4</v>
      </c>
      <c r="F7736" s="23" t="s">
        <v>11</v>
      </c>
      <c r="G7736" s="23">
        <v>238</v>
      </c>
      <c r="H7736" s="11">
        <v>8.1999999999999993</v>
      </c>
    </row>
    <row r="7737" spans="1:8" x14ac:dyDescent="0.25">
      <c r="A7737" s="25" t="str">
        <f t="shared" si="123"/>
        <v>Reg2015Polycythemia vera - D45FemaleNon-Māori</v>
      </c>
      <c r="B7737" s="23" t="s">
        <v>2</v>
      </c>
      <c r="C7737" s="23">
        <v>2015</v>
      </c>
      <c r="D7737" s="23" t="s">
        <v>294</v>
      </c>
      <c r="E7737" s="23" t="s">
        <v>4</v>
      </c>
      <c r="F7737" s="23" t="s">
        <v>11</v>
      </c>
      <c r="G7737" s="23">
        <v>11</v>
      </c>
      <c r="H7737" s="11">
        <v>0.3</v>
      </c>
    </row>
    <row r="7738" spans="1:8" x14ac:dyDescent="0.25">
      <c r="A7738" s="25" t="str">
        <f t="shared" si="123"/>
        <v>Reg2015Myelodyplastic syndromes - D46FemaleNon-Māori</v>
      </c>
      <c r="B7738" s="23" t="s">
        <v>2</v>
      </c>
      <c r="C7738" s="23">
        <v>2015</v>
      </c>
      <c r="D7738" s="23" t="s">
        <v>295</v>
      </c>
      <c r="E7738" s="23" t="s">
        <v>4</v>
      </c>
      <c r="F7738" s="23" t="s">
        <v>11</v>
      </c>
      <c r="G7738" s="23">
        <v>60</v>
      </c>
      <c r="H7738" s="11">
        <v>1.4</v>
      </c>
    </row>
    <row r="7739" spans="1:8" x14ac:dyDescent="0.25">
      <c r="A7739" s="25" t="str">
        <f t="shared" si="123"/>
        <v>Reg2015Uncertain behaviour of lymphoid, haematopoietic and related tissue - D47FemaleNon-Māori</v>
      </c>
      <c r="B7739" s="23" t="s">
        <v>2</v>
      </c>
      <c r="C7739" s="23">
        <v>2015</v>
      </c>
      <c r="D7739" s="23" t="s">
        <v>296</v>
      </c>
      <c r="E7739" s="23" t="s">
        <v>4</v>
      </c>
      <c r="F7739" s="23" t="s">
        <v>11</v>
      </c>
      <c r="G7739" s="23">
        <v>33</v>
      </c>
      <c r="H7739" s="11">
        <v>1</v>
      </c>
    </row>
    <row r="7740" spans="1:8" x14ac:dyDescent="0.25">
      <c r="A7740" s="25" t="str">
        <f t="shared" si="123"/>
        <v>Reg2015Lip - C00MaleNon-Māori</v>
      </c>
      <c r="B7740" s="23" t="s">
        <v>2</v>
      </c>
      <c r="C7740" s="23">
        <v>2015</v>
      </c>
      <c r="D7740" s="23" t="s">
        <v>27</v>
      </c>
      <c r="E7740" s="23" t="s">
        <v>5</v>
      </c>
      <c r="F7740" s="23" t="s">
        <v>11</v>
      </c>
      <c r="G7740" s="23">
        <v>52</v>
      </c>
      <c r="H7740" s="11">
        <v>1.8</v>
      </c>
    </row>
    <row r="7741" spans="1:8" x14ac:dyDescent="0.25">
      <c r="A7741" s="25" t="str">
        <f t="shared" si="123"/>
        <v>Reg2015Tongue - C01-C02MaleNon-Māori</v>
      </c>
      <c r="B7741" s="23" t="s">
        <v>2</v>
      </c>
      <c r="C7741" s="23">
        <v>2015</v>
      </c>
      <c r="D7741" s="23" t="s">
        <v>42</v>
      </c>
      <c r="E7741" s="23" t="s">
        <v>5</v>
      </c>
      <c r="F7741" s="23" t="s">
        <v>11</v>
      </c>
      <c r="G7741" s="23">
        <v>92</v>
      </c>
      <c r="H7741" s="11">
        <v>3.2</v>
      </c>
    </row>
    <row r="7742" spans="1:8" x14ac:dyDescent="0.25">
      <c r="A7742" s="25" t="str">
        <f t="shared" si="123"/>
        <v>Reg2015Mouth - C03-C06MaleNon-Māori</v>
      </c>
      <c r="B7742" s="23" t="s">
        <v>2</v>
      </c>
      <c r="C7742" s="23">
        <v>2015</v>
      </c>
      <c r="D7742" s="23" t="s">
        <v>31</v>
      </c>
      <c r="E7742" s="23" t="s">
        <v>5</v>
      </c>
      <c r="F7742" s="23" t="s">
        <v>11</v>
      </c>
      <c r="G7742" s="23">
        <v>37</v>
      </c>
      <c r="H7742" s="11">
        <v>1.1000000000000001</v>
      </c>
    </row>
    <row r="7743" spans="1:8" x14ac:dyDescent="0.25">
      <c r="A7743" s="25" t="str">
        <f t="shared" si="123"/>
        <v>Reg2015Salivary glands - C07-C08MaleNon-Māori</v>
      </c>
      <c r="B7743" s="23" t="s">
        <v>2</v>
      </c>
      <c r="C7743" s="23">
        <v>2015</v>
      </c>
      <c r="D7743" s="23" t="s">
        <v>247</v>
      </c>
      <c r="E7743" s="23" t="s">
        <v>5</v>
      </c>
      <c r="F7743" s="23" t="s">
        <v>11</v>
      </c>
      <c r="G7743" s="23">
        <v>21</v>
      </c>
      <c r="H7743" s="11">
        <v>0.7</v>
      </c>
    </row>
    <row r="7744" spans="1:8" x14ac:dyDescent="0.25">
      <c r="A7744" s="25" t="str">
        <f t="shared" si="123"/>
        <v>Reg2015Tonsils - C09MaleNon-Māori</v>
      </c>
      <c r="B7744" s="23" t="s">
        <v>2</v>
      </c>
      <c r="C7744" s="23">
        <v>2015</v>
      </c>
      <c r="D7744" s="23" t="s">
        <v>248</v>
      </c>
      <c r="E7744" s="23" t="s">
        <v>5</v>
      </c>
      <c r="F7744" s="23" t="s">
        <v>11</v>
      </c>
      <c r="G7744" s="23">
        <v>60</v>
      </c>
      <c r="H7744" s="11">
        <v>2.1</v>
      </c>
    </row>
    <row r="7745" spans="1:8" x14ac:dyDescent="0.25">
      <c r="A7745" s="25" t="str">
        <f t="shared" si="123"/>
        <v>Reg2015Oropharynx - C10MaleNon-Māori</v>
      </c>
      <c r="B7745" s="23" t="s">
        <v>2</v>
      </c>
      <c r="C7745" s="23">
        <v>2015</v>
      </c>
      <c r="D7745" s="23" t="s">
        <v>34</v>
      </c>
      <c r="E7745" s="23" t="s">
        <v>5</v>
      </c>
      <c r="F7745" s="23" t="s">
        <v>11</v>
      </c>
      <c r="G7745" s="23">
        <v>17</v>
      </c>
      <c r="H7745" s="11">
        <v>0.6</v>
      </c>
    </row>
    <row r="7746" spans="1:8" x14ac:dyDescent="0.25">
      <c r="A7746" s="25" t="str">
        <f t="shared" si="123"/>
        <v>Reg2015Nasopharynx - C11MaleNon-Māori</v>
      </c>
      <c r="B7746" s="23" t="s">
        <v>2</v>
      </c>
      <c r="C7746" s="23">
        <v>2015</v>
      </c>
      <c r="D7746" s="23" t="s">
        <v>32</v>
      </c>
      <c r="E7746" s="23" t="s">
        <v>5</v>
      </c>
      <c r="F7746" s="23" t="s">
        <v>11</v>
      </c>
      <c r="G7746" s="23">
        <v>20</v>
      </c>
      <c r="H7746" s="11">
        <v>0.9</v>
      </c>
    </row>
    <row r="7747" spans="1:8" x14ac:dyDescent="0.25">
      <c r="A7747" s="25" t="str">
        <f t="shared" si="123"/>
        <v>Reg2015Pyriform sinus - C12MaleNon-Māori</v>
      </c>
      <c r="B7747" s="23" t="s">
        <v>2</v>
      </c>
      <c r="C7747" s="23">
        <v>2015</v>
      </c>
      <c r="D7747" s="23" t="s">
        <v>249</v>
      </c>
      <c r="E7747" s="23" t="s">
        <v>5</v>
      </c>
      <c r="F7747" s="23" t="s">
        <v>11</v>
      </c>
      <c r="G7747" s="23">
        <v>11</v>
      </c>
      <c r="H7747" s="11">
        <v>0.3</v>
      </c>
    </row>
    <row r="7748" spans="1:8" x14ac:dyDescent="0.25">
      <c r="A7748" s="25" t="str">
        <f t="shared" si="123"/>
        <v>Reg2015Hypopharynx - C13MaleNon-Māori</v>
      </c>
      <c r="B7748" s="23" t="s">
        <v>2</v>
      </c>
      <c r="C7748" s="23">
        <v>2015</v>
      </c>
      <c r="D7748" s="23" t="s">
        <v>24</v>
      </c>
      <c r="E7748" s="23" t="s">
        <v>5</v>
      </c>
      <c r="F7748" s="23" t="s">
        <v>11</v>
      </c>
      <c r="G7748" s="23">
        <v>8</v>
      </c>
      <c r="H7748" s="11">
        <v>0.2</v>
      </c>
    </row>
    <row r="7749" spans="1:8" x14ac:dyDescent="0.25">
      <c r="A7749" s="25" t="str">
        <f t="shared" si="123"/>
        <v>Reg2015Other lip, oral cavity and pharynx - C14MaleNon-Māori</v>
      </c>
      <c r="B7749" s="23" t="s">
        <v>2</v>
      </c>
      <c r="C7749" s="23">
        <v>2015</v>
      </c>
      <c r="D7749" s="23" t="s">
        <v>250</v>
      </c>
      <c r="E7749" s="23" t="s">
        <v>5</v>
      </c>
      <c r="F7749" s="23" t="s">
        <v>11</v>
      </c>
      <c r="G7749" s="23">
        <v>5</v>
      </c>
      <c r="H7749" s="11">
        <v>0.2</v>
      </c>
    </row>
    <row r="7750" spans="1:8" x14ac:dyDescent="0.25">
      <c r="A7750" s="25" t="str">
        <f t="shared" si="123"/>
        <v>Reg2015Oesophagus - C15MaleNon-Māori</v>
      </c>
      <c r="B7750" s="23" t="s">
        <v>2</v>
      </c>
      <c r="C7750" s="23">
        <v>2015</v>
      </c>
      <c r="D7750" s="23" t="s">
        <v>33</v>
      </c>
      <c r="E7750" s="23" t="s">
        <v>5</v>
      </c>
      <c r="F7750" s="23" t="s">
        <v>11</v>
      </c>
      <c r="G7750" s="23">
        <v>197</v>
      </c>
      <c r="H7750" s="11">
        <v>6</v>
      </c>
    </row>
    <row r="7751" spans="1:8" x14ac:dyDescent="0.25">
      <c r="A7751" s="25" t="str">
        <f t="shared" si="123"/>
        <v>Reg2015Stomach - C16MaleNon-Māori</v>
      </c>
      <c r="B7751" s="23" t="s">
        <v>2</v>
      </c>
      <c r="C7751" s="23">
        <v>2015</v>
      </c>
      <c r="D7751" s="23" t="s">
        <v>39</v>
      </c>
      <c r="E7751" s="23" t="s">
        <v>5</v>
      </c>
      <c r="F7751" s="23" t="s">
        <v>11</v>
      </c>
      <c r="G7751" s="23">
        <v>199</v>
      </c>
      <c r="H7751" s="11">
        <v>6.2</v>
      </c>
    </row>
    <row r="7752" spans="1:8" x14ac:dyDescent="0.25">
      <c r="A7752" s="25" t="str">
        <f t="shared" si="123"/>
        <v>Reg2015Small intestine - C17MaleNon-Māori</v>
      </c>
      <c r="B7752" s="23" t="s">
        <v>2</v>
      </c>
      <c r="C7752" s="23">
        <v>2015</v>
      </c>
      <c r="D7752" s="23" t="s">
        <v>252</v>
      </c>
      <c r="E7752" s="23" t="s">
        <v>5</v>
      </c>
      <c r="F7752" s="23" t="s">
        <v>11</v>
      </c>
      <c r="G7752" s="23">
        <v>54</v>
      </c>
      <c r="H7752" s="11">
        <v>1.7</v>
      </c>
    </row>
    <row r="7753" spans="1:8" x14ac:dyDescent="0.25">
      <c r="A7753" s="25" t="str">
        <f t="shared" si="123"/>
        <v>Reg2015Colon, rectum and rectosigmoid junction - C18-C20MaleNon-Māori</v>
      </c>
      <c r="B7753" s="23" t="s">
        <v>2</v>
      </c>
      <c r="C7753" s="23">
        <v>2015</v>
      </c>
      <c r="D7753" s="23" t="s">
        <v>1567</v>
      </c>
      <c r="E7753" s="23" t="s">
        <v>5</v>
      </c>
      <c r="F7753" s="23" t="s">
        <v>11</v>
      </c>
      <c r="G7753" s="23">
        <v>1514</v>
      </c>
      <c r="H7753" s="11">
        <v>46.7</v>
      </c>
    </row>
    <row r="7754" spans="1:8" x14ac:dyDescent="0.25">
      <c r="A7754" s="25" t="str">
        <f t="shared" si="123"/>
        <v>Reg2015Anus - C21MaleNon-Māori</v>
      </c>
      <c r="B7754" s="23" t="s">
        <v>2</v>
      </c>
      <c r="C7754" s="23">
        <v>2015</v>
      </c>
      <c r="D7754" s="23" t="s">
        <v>18</v>
      </c>
      <c r="E7754" s="23" t="s">
        <v>5</v>
      </c>
      <c r="F7754" s="23" t="s">
        <v>11</v>
      </c>
      <c r="G7754" s="23">
        <v>22</v>
      </c>
      <c r="H7754" s="11">
        <v>0.7</v>
      </c>
    </row>
    <row r="7755" spans="1:8" x14ac:dyDescent="0.25">
      <c r="A7755" s="25" t="str">
        <f t="shared" si="123"/>
        <v>Reg2015Liver - C22MaleNon-Māori</v>
      </c>
      <c r="B7755" s="23" t="s">
        <v>2</v>
      </c>
      <c r="C7755" s="23">
        <v>2015</v>
      </c>
      <c r="D7755" s="23" t="s">
        <v>254</v>
      </c>
      <c r="E7755" s="23" t="s">
        <v>5</v>
      </c>
      <c r="F7755" s="23" t="s">
        <v>11</v>
      </c>
      <c r="G7755" s="23">
        <v>192</v>
      </c>
      <c r="H7755" s="11">
        <v>6.4</v>
      </c>
    </row>
    <row r="7756" spans="1:8" x14ac:dyDescent="0.25">
      <c r="A7756" s="25" t="str">
        <f t="shared" si="123"/>
        <v>Reg2015Gallbladder - C23MaleNon-Māori</v>
      </c>
      <c r="B7756" s="23" t="s">
        <v>2</v>
      </c>
      <c r="C7756" s="23">
        <v>2015</v>
      </c>
      <c r="D7756" s="23" t="s">
        <v>23</v>
      </c>
      <c r="E7756" s="23" t="s">
        <v>5</v>
      </c>
      <c r="F7756" s="23" t="s">
        <v>11</v>
      </c>
      <c r="G7756" s="23">
        <v>16</v>
      </c>
      <c r="H7756" s="11">
        <v>0.5</v>
      </c>
    </row>
    <row r="7757" spans="1:8" x14ac:dyDescent="0.25">
      <c r="A7757" s="25" t="str">
        <f t="shared" si="123"/>
        <v>Reg2015Other biliary tract - C24MaleNon-Māori</v>
      </c>
      <c r="B7757" s="23" t="s">
        <v>2</v>
      </c>
      <c r="C7757" s="23">
        <v>2015</v>
      </c>
      <c r="D7757" s="23" t="s">
        <v>255</v>
      </c>
      <c r="E7757" s="23" t="s">
        <v>5</v>
      </c>
      <c r="F7757" s="23" t="s">
        <v>11</v>
      </c>
      <c r="G7757" s="23">
        <v>41</v>
      </c>
      <c r="H7757" s="11">
        <v>1.2</v>
      </c>
    </row>
    <row r="7758" spans="1:8" x14ac:dyDescent="0.25">
      <c r="A7758" s="25" t="str">
        <f t="shared" si="123"/>
        <v>Reg2015Pancreas - C25MaleNon-Māori</v>
      </c>
      <c r="B7758" s="23" t="s">
        <v>2</v>
      </c>
      <c r="C7758" s="23">
        <v>2015</v>
      </c>
      <c r="D7758" s="23" t="s">
        <v>36</v>
      </c>
      <c r="E7758" s="23" t="s">
        <v>5</v>
      </c>
      <c r="F7758" s="23" t="s">
        <v>11</v>
      </c>
      <c r="G7758" s="23">
        <v>261</v>
      </c>
      <c r="H7758" s="11">
        <v>8</v>
      </c>
    </row>
    <row r="7759" spans="1:8" x14ac:dyDescent="0.25">
      <c r="A7759" s="25" t="str">
        <f t="shared" si="123"/>
        <v>Reg2015Other digestive organs - C26MaleNon-Māori</v>
      </c>
      <c r="B7759" s="23" t="s">
        <v>2</v>
      </c>
      <c r="C7759" s="23">
        <v>2015</v>
      </c>
      <c r="D7759" s="23" t="s">
        <v>256</v>
      </c>
      <c r="E7759" s="23" t="s">
        <v>5</v>
      </c>
      <c r="F7759" s="23" t="s">
        <v>11</v>
      </c>
      <c r="G7759" s="23">
        <v>44</v>
      </c>
      <c r="H7759" s="11">
        <v>1.2</v>
      </c>
    </row>
    <row r="7760" spans="1:8" x14ac:dyDescent="0.25">
      <c r="A7760" s="25" t="str">
        <f t="shared" si="123"/>
        <v>Reg2015Nasal cavity and middle ear - C30MaleNon-Māori</v>
      </c>
      <c r="B7760" s="23" t="s">
        <v>2</v>
      </c>
      <c r="C7760" s="23">
        <v>2015</v>
      </c>
      <c r="D7760" s="23" t="s">
        <v>258</v>
      </c>
      <c r="E7760" s="23" t="s">
        <v>5</v>
      </c>
      <c r="F7760" s="23" t="s">
        <v>11</v>
      </c>
      <c r="G7760" s="23">
        <v>11</v>
      </c>
      <c r="H7760" s="11">
        <v>0.4</v>
      </c>
    </row>
    <row r="7761" spans="1:8" x14ac:dyDescent="0.25">
      <c r="A7761" s="25" t="str">
        <f t="shared" si="123"/>
        <v>Reg2015Accessory sinuses - C31MaleNon-Māori</v>
      </c>
      <c r="B7761" s="23" t="s">
        <v>2</v>
      </c>
      <c r="C7761" s="23">
        <v>2015</v>
      </c>
      <c r="D7761" s="23" t="s">
        <v>259</v>
      </c>
      <c r="E7761" s="23" t="s">
        <v>5</v>
      </c>
      <c r="F7761" s="23" t="s">
        <v>11</v>
      </c>
      <c r="G7761" s="23">
        <v>1</v>
      </c>
      <c r="H7761" s="11">
        <v>0.1</v>
      </c>
    </row>
    <row r="7762" spans="1:8" x14ac:dyDescent="0.25">
      <c r="A7762" s="25" t="str">
        <f t="shared" si="123"/>
        <v>Reg2015Larynx - C32MaleNon-Māori</v>
      </c>
      <c r="B7762" s="23" t="s">
        <v>2</v>
      </c>
      <c r="C7762" s="23">
        <v>2015</v>
      </c>
      <c r="D7762" s="23" t="s">
        <v>25</v>
      </c>
      <c r="E7762" s="23" t="s">
        <v>5</v>
      </c>
      <c r="F7762" s="23" t="s">
        <v>11</v>
      </c>
      <c r="G7762" s="23">
        <v>59</v>
      </c>
      <c r="H7762" s="11">
        <v>1.9</v>
      </c>
    </row>
    <row r="7763" spans="1:8" x14ac:dyDescent="0.25">
      <c r="A7763" s="25" t="str">
        <f t="shared" si="123"/>
        <v>Reg2015Lung - C33-C34MaleNon-Māori</v>
      </c>
      <c r="B7763" s="23" t="s">
        <v>2</v>
      </c>
      <c r="C7763" s="23">
        <v>2015</v>
      </c>
      <c r="D7763" s="23" t="s">
        <v>47</v>
      </c>
      <c r="E7763" s="23" t="s">
        <v>5</v>
      </c>
      <c r="F7763" s="23" t="s">
        <v>11</v>
      </c>
      <c r="G7763" s="23">
        <v>899</v>
      </c>
      <c r="H7763" s="11">
        <v>26.6</v>
      </c>
    </row>
    <row r="7764" spans="1:8" x14ac:dyDescent="0.25">
      <c r="A7764" s="25" t="str">
        <f t="shared" si="123"/>
        <v>Reg2015Thymus - C37MaleNon-Māori</v>
      </c>
      <c r="B7764" s="23" t="s">
        <v>2</v>
      </c>
      <c r="C7764" s="23">
        <v>2015</v>
      </c>
      <c r="D7764" s="23" t="s">
        <v>41</v>
      </c>
      <c r="E7764" s="23" t="s">
        <v>5</v>
      </c>
      <c r="F7764" s="23" t="s">
        <v>11</v>
      </c>
      <c r="G7764" s="23">
        <v>8</v>
      </c>
      <c r="H7764" s="11">
        <v>0.3</v>
      </c>
    </row>
    <row r="7765" spans="1:8" x14ac:dyDescent="0.25">
      <c r="A7765" s="25" t="str">
        <f t="shared" si="123"/>
        <v>Reg2015Heart, mediastinum and pleura - C38MaleNon-Māori</v>
      </c>
      <c r="B7765" s="23" t="s">
        <v>2</v>
      </c>
      <c r="C7765" s="23">
        <v>2015</v>
      </c>
      <c r="D7765" s="23" t="s">
        <v>260</v>
      </c>
      <c r="E7765" s="23" t="s">
        <v>5</v>
      </c>
      <c r="F7765" s="23" t="s">
        <v>11</v>
      </c>
      <c r="G7765" s="23">
        <v>8</v>
      </c>
      <c r="H7765" s="11">
        <v>0.3</v>
      </c>
    </row>
    <row r="7766" spans="1:8" x14ac:dyDescent="0.25">
      <c r="A7766" s="25" t="str">
        <f t="shared" si="123"/>
        <v>Reg2015Bone and articular cartilage - C40-C41MaleNon-Māori</v>
      </c>
      <c r="B7766" s="23" t="s">
        <v>2</v>
      </c>
      <c r="C7766" s="23">
        <v>2015</v>
      </c>
      <c r="D7766" s="23" t="s">
        <v>262</v>
      </c>
      <c r="E7766" s="23" t="s">
        <v>5</v>
      </c>
      <c r="F7766" s="23" t="s">
        <v>11</v>
      </c>
      <c r="G7766" s="23">
        <v>15</v>
      </c>
      <c r="H7766" s="11">
        <v>0.8</v>
      </c>
    </row>
    <row r="7767" spans="1:8" x14ac:dyDescent="0.25">
      <c r="A7767" s="25" t="str">
        <f t="shared" si="123"/>
        <v>Reg2015Melanoma - C43MaleNon-Māori</v>
      </c>
      <c r="B7767" s="23" t="s">
        <v>2</v>
      </c>
      <c r="C7767" s="23">
        <v>2015</v>
      </c>
      <c r="D7767" s="23" t="s">
        <v>28</v>
      </c>
      <c r="E7767" s="23" t="s">
        <v>5</v>
      </c>
      <c r="F7767" s="23" t="s">
        <v>11</v>
      </c>
      <c r="G7767" s="23">
        <v>1340</v>
      </c>
      <c r="H7767" s="11">
        <v>43.8</v>
      </c>
    </row>
    <row r="7768" spans="1:8" x14ac:dyDescent="0.25">
      <c r="A7768" s="25" t="str">
        <f t="shared" si="123"/>
        <v>Reg2015Non-melanoma - C44MaleNon-Māori</v>
      </c>
      <c r="B7768" s="23" t="s">
        <v>2</v>
      </c>
      <c r="C7768" s="23">
        <v>2015</v>
      </c>
      <c r="D7768" s="23" t="s">
        <v>263</v>
      </c>
      <c r="E7768" s="23" t="s">
        <v>5</v>
      </c>
      <c r="F7768" s="23" t="s">
        <v>11</v>
      </c>
      <c r="G7768" s="23">
        <v>68</v>
      </c>
      <c r="H7768" s="11">
        <v>2.1</v>
      </c>
    </row>
    <row r="7769" spans="1:8" x14ac:dyDescent="0.25">
      <c r="A7769" s="25" t="str">
        <f t="shared" si="123"/>
        <v>Reg2015Mesothelioma - C45MaleNon-Māori</v>
      </c>
      <c r="B7769" s="23" t="s">
        <v>2</v>
      </c>
      <c r="C7769" s="23">
        <v>2015</v>
      </c>
      <c r="D7769" s="23" t="s">
        <v>30</v>
      </c>
      <c r="E7769" s="23" t="s">
        <v>5</v>
      </c>
      <c r="F7769" s="23" t="s">
        <v>11</v>
      </c>
      <c r="G7769" s="23">
        <v>78</v>
      </c>
      <c r="H7769" s="11">
        <v>2.2000000000000002</v>
      </c>
    </row>
    <row r="7770" spans="1:8" x14ac:dyDescent="0.25">
      <c r="A7770" s="25" t="str">
        <f t="shared" si="123"/>
        <v>Reg2015Kaposi sarcoma - C46MaleNon-Māori</v>
      </c>
      <c r="B7770" s="23" t="s">
        <v>2</v>
      </c>
      <c r="C7770" s="23">
        <v>2015</v>
      </c>
      <c r="D7770" s="23" t="s">
        <v>265</v>
      </c>
      <c r="E7770" s="23" t="s">
        <v>5</v>
      </c>
      <c r="F7770" s="23" t="s">
        <v>11</v>
      </c>
      <c r="G7770" s="23">
        <v>1</v>
      </c>
      <c r="H7770" s="11">
        <v>0</v>
      </c>
    </row>
    <row r="7771" spans="1:8" x14ac:dyDescent="0.25">
      <c r="A7771" s="25" t="str">
        <f t="shared" si="123"/>
        <v>Reg2015Peripheral nerves and autonomic nervous system - C47MaleNon-Māori</v>
      </c>
      <c r="B7771" s="23" t="s">
        <v>2</v>
      </c>
      <c r="C7771" s="23">
        <v>2015</v>
      </c>
      <c r="D7771" s="23" t="s">
        <v>266</v>
      </c>
      <c r="E7771" s="23" t="s">
        <v>5</v>
      </c>
      <c r="F7771" s="23" t="s">
        <v>11</v>
      </c>
      <c r="G7771" s="23">
        <v>3</v>
      </c>
      <c r="H7771" s="11">
        <v>0.1</v>
      </c>
    </row>
    <row r="7772" spans="1:8" x14ac:dyDescent="0.25">
      <c r="A7772" s="25" t="str">
        <f t="shared" si="123"/>
        <v>Reg2015Peritoneum - C48MaleNon-Māori</v>
      </c>
      <c r="B7772" s="23" t="s">
        <v>2</v>
      </c>
      <c r="C7772" s="23">
        <v>2015</v>
      </c>
      <c r="D7772" s="23" t="s">
        <v>267</v>
      </c>
      <c r="E7772" s="23" t="s">
        <v>5</v>
      </c>
      <c r="F7772" s="23" t="s">
        <v>11</v>
      </c>
      <c r="G7772" s="23">
        <v>17</v>
      </c>
      <c r="H7772" s="11">
        <v>0.6</v>
      </c>
    </row>
    <row r="7773" spans="1:8" x14ac:dyDescent="0.25">
      <c r="A7773" s="25" t="str">
        <f t="shared" si="123"/>
        <v>Reg2015Connective tissue - C49MaleNon-Māori</v>
      </c>
      <c r="B7773" s="23" t="s">
        <v>2</v>
      </c>
      <c r="C7773" s="23">
        <v>2015</v>
      </c>
      <c r="D7773" s="23" t="s">
        <v>268</v>
      </c>
      <c r="E7773" s="23" t="s">
        <v>5</v>
      </c>
      <c r="F7773" s="23" t="s">
        <v>11</v>
      </c>
      <c r="G7773" s="23">
        <v>54</v>
      </c>
      <c r="H7773" s="11">
        <v>2</v>
      </c>
    </row>
    <row r="7774" spans="1:8" x14ac:dyDescent="0.25">
      <c r="A7774" s="25" t="str">
        <f t="shared" si="123"/>
        <v>Reg2015Breast - C50MaleNon-Māori</v>
      </c>
      <c r="B7774" s="23" t="s">
        <v>2</v>
      </c>
      <c r="C7774" s="23">
        <v>2015</v>
      </c>
      <c r="D7774" s="23" t="s">
        <v>21</v>
      </c>
      <c r="E7774" s="23" t="s">
        <v>5</v>
      </c>
      <c r="F7774" s="23" t="s">
        <v>11</v>
      </c>
      <c r="G7774" s="23">
        <v>21</v>
      </c>
      <c r="H7774" s="11">
        <v>0.7</v>
      </c>
    </row>
    <row r="7775" spans="1:8" x14ac:dyDescent="0.25">
      <c r="A7775" s="25" t="str">
        <f t="shared" si="123"/>
        <v>Reg2015Penis - C60MaleNon-Māori</v>
      </c>
      <c r="B7775" s="23" t="s">
        <v>2</v>
      </c>
      <c r="C7775" s="23">
        <v>2015</v>
      </c>
      <c r="D7775" s="23" t="s">
        <v>37</v>
      </c>
      <c r="E7775" s="23" t="s">
        <v>5</v>
      </c>
      <c r="F7775" s="23" t="s">
        <v>11</v>
      </c>
      <c r="G7775" s="23">
        <v>17</v>
      </c>
      <c r="H7775" s="11">
        <v>0.6</v>
      </c>
    </row>
    <row r="7776" spans="1:8" x14ac:dyDescent="0.25">
      <c r="A7776" s="25" t="str">
        <f t="shared" si="123"/>
        <v>Reg2015Prostate - C61MaleNon-Māori</v>
      </c>
      <c r="B7776" s="23" t="s">
        <v>2</v>
      </c>
      <c r="C7776" s="23">
        <v>2015</v>
      </c>
      <c r="D7776" s="23" t="s">
        <v>38</v>
      </c>
      <c r="E7776" s="23" t="s">
        <v>5</v>
      </c>
      <c r="F7776" s="23" t="s">
        <v>11</v>
      </c>
      <c r="G7776" s="23">
        <v>2860</v>
      </c>
      <c r="H7776" s="11">
        <v>88.3</v>
      </c>
    </row>
    <row r="7777" spans="1:8" x14ac:dyDescent="0.25">
      <c r="A7777" s="25" t="str">
        <f t="shared" si="123"/>
        <v>Reg2015Testis - C62MaleNon-Māori</v>
      </c>
      <c r="B7777" s="23" t="s">
        <v>2</v>
      </c>
      <c r="C7777" s="23">
        <v>2015</v>
      </c>
      <c r="D7777" s="23" t="s">
        <v>40</v>
      </c>
      <c r="E7777" s="23" t="s">
        <v>5</v>
      </c>
      <c r="F7777" s="23" t="s">
        <v>11</v>
      </c>
      <c r="G7777" s="23">
        <v>131</v>
      </c>
      <c r="H7777" s="11">
        <v>7.2</v>
      </c>
    </row>
    <row r="7778" spans="1:8" x14ac:dyDescent="0.25">
      <c r="A7778" s="25" t="str">
        <f t="shared" si="123"/>
        <v>Reg2015Other male genital organs - C63MaleNon-Māori</v>
      </c>
      <c r="B7778" s="23" t="s">
        <v>2</v>
      </c>
      <c r="C7778" s="23">
        <v>2015</v>
      </c>
      <c r="D7778" s="23" t="s">
        <v>272</v>
      </c>
      <c r="E7778" s="23" t="s">
        <v>5</v>
      </c>
      <c r="F7778" s="23" t="s">
        <v>11</v>
      </c>
      <c r="G7778" s="23">
        <v>7</v>
      </c>
      <c r="H7778" s="11">
        <v>0.2</v>
      </c>
    </row>
    <row r="7779" spans="1:8" x14ac:dyDescent="0.25">
      <c r="A7779" s="25" t="str">
        <f t="shared" si="123"/>
        <v>Reg2015Kidney - C64MaleNon-Māori</v>
      </c>
      <c r="B7779" s="23" t="s">
        <v>2</v>
      </c>
      <c r="C7779" s="23">
        <v>2015</v>
      </c>
      <c r="D7779" s="23" t="s">
        <v>274</v>
      </c>
      <c r="E7779" s="23" t="s">
        <v>5</v>
      </c>
      <c r="F7779" s="23" t="s">
        <v>11</v>
      </c>
      <c r="G7779" s="23">
        <v>333</v>
      </c>
      <c r="H7779" s="11">
        <v>11.4</v>
      </c>
    </row>
    <row r="7780" spans="1:8" x14ac:dyDescent="0.25">
      <c r="A7780" s="25" t="str">
        <f t="shared" si="123"/>
        <v>Reg2015Renal pelvis - C65MaleNon-Māori</v>
      </c>
      <c r="B7780" s="23" t="s">
        <v>2</v>
      </c>
      <c r="C7780" s="23">
        <v>2015</v>
      </c>
      <c r="D7780" s="23" t="s">
        <v>275</v>
      </c>
      <c r="E7780" s="23" t="s">
        <v>5</v>
      </c>
      <c r="F7780" s="23" t="s">
        <v>11</v>
      </c>
      <c r="G7780" s="23">
        <v>22</v>
      </c>
      <c r="H7780" s="11">
        <v>0.7</v>
      </c>
    </row>
    <row r="7781" spans="1:8" x14ac:dyDescent="0.25">
      <c r="A7781" s="25" t="str">
        <f t="shared" si="123"/>
        <v>Reg2015Ureter - C66MaleNon-Māori</v>
      </c>
      <c r="B7781" s="23" t="s">
        <v>2</v>
      </c>
      <c r="C7781" s="23">
        <v>2015</v>
      </c>
      <c r="D7781" s="23" t="s">
        <v>43</v>
      </c>
      <c r="E7781" s="23" t="s">
        <v>5</v>
      </c>
      <c r="F7781" s="23" t="s">
        <v>11</v>
      </c>
      <c r="G7781" s="23">
        <v>23</v>
      </c>
      <c r="H7781" s="11">
        <v>0.7</v>
      </c>
    </row>
    <row r="7782" spans="1:8" x14ac:dyDescent="0.25">
      <c r="A7782" s="25" t="str">
        <f t="shared" si="123"/>
        <v>Reg2015Bladder - C67MaleNon-Māori</v>
      </c>
      <c r="B7782" s="23" t="s">
        <v>2</v>
      </c>
      <c r="C7782" s="23">
        <v>2015</v>
      </c>
      <c r="D7782" s="23" t="s">
        <v>19</v>
      </c>
      <c r="E7782" s="23" t="s">
        <v>5</v>
      </c>
      <c r="F7782" s="23" t="s">
        <v>11</v>
      </c>
      <c r="G7782" s="23">
        <v>291</v>
      </c>
      <c r="H7782" s="11">
        <v>8.1999999999999993</v>
      </c>
    </row>
    <row r="7783" spans="1:8" x14ac:dyDescent="0.25">
      <c r="A7783" s="25" t="str">
        <f t="shared" ref="A7783:A7801" si="124">B7783&amp;C7783&amp;D7783&amp;E7783&amp;F7783</f>
        <v>Reg2015Other urinary organs - C68MaleNon-Māori</v>
      </c>
      <c r="B7783" s="23" t="s">
        <v>2</v>
      </c>
      <c r="C7783" s="23">
        <v>2015</v>
      </c>
      <c r="D7783" s="23" t="s">
        <v>276</v>
      </c>
      <c r="E7783" s="23" t="s">
        <v>5</v>
      </c>
      <c r="F7783" s="23" t="s">
        <v>11</v>
      </c>
      <c r="G7783" s="23">
        <v>18</v>
      </c>
      <c r="H7783" s="11">
        <v>0.5</v>
      </c>
    </row>
    <row r="7784" spans="1:8" x14ac:dyDescent="0.25">
      <c r="A7784" s="25" t="str">
        <f t="shared" si="124"/>
        <v>Reg2015Eye - C69MaleNon-Māori</v>
      </c>
      <c r="B7784" s="23" t="s">
        <v>2</v>
      </c>
      <c r="C7784" s="23">
        <v>2015</v>
      </c>
      <c r="D7784" s="23" t="s">
        <v>278</v>
      </c>
      <c r="E7784" s="23" t="s">
        <v>5</v>
      </c>
      <c r="F7784" s="23" t="s">
        <v>11</v>
      </c>
      <c r="G7784" s="23">
        <v>25</v>
      </c>
      <c r="H7784" s="11">
        <v>0.9</v>
      </c>
    </row>
    <row r="7785" spans="1:8" x14ac:dyDescent="0.25">
      <c r="A7785" s="25" t="str">
        <f t="shared" si="124"/>
        <v>Reg2015Meninges - C70MaleNon-Māori</v>
      </c>
      <c r="B7785" s="23" t="s">
        <v>2</v>
      </c>
      <c r="C7785" s="23">
        <v>2015</v>
      </c>
      <c r="D7785" s="23" t="s">
        <v>29</v>
      </c>
      <c r="E7785" s="23" t="s">
        <v>5</v>
      </c>
      <c r="F7785" s="23" t="s">
        <v>11</v>
      </c>
      <c r="G7785" s="23">
        <v>1</v>
      </c>
      <c r="H7785" s="11">
        <v>0</v>
      </c>
    </row>
    <row r="7786" spans="1:8" x14ac:dyDescent="0.25">
      <c r="A7786" s="25" t="str">
        <f t="shared" si="124"/>
        <v>Reg2015Brain - C71MaleNon-Māori</v>
      </c>
      <c r="B7786" s="23" t="s">
        <v>2</v>
      </c>
      <c r="C7786" s="23">
        <v>2015</v>
      </c>
      <c r="D7786" s="23" t="s">
        <v>20</v>
      </c>
      <c r="E7786" s="23" t="s">
        <v>5</v>
      </c>
      <c r="F7786" s="23" t="s">
        <v>11</v>
      </c>
      <c r="G7786" s="23">
        <v>155</v>
      </c>
      <c r="H7786" s="11">
        <v>5.8</v>
      </c>
    </row>
    <row r="7787" spans="1:8" x14ac:dyDescent="0.25">
      <c r="A7787" s="25" t="str">
        <f t="shared" si="124"/>
        <v>Reg2015Other central nervous system - C72MaleNon-Māori</v>
      </c>
      <c r="B7787" s="23" t="s">
        <v>2</v>
      </c>
      <c r="C7787" s="23">
        <v>2015</v>
      </c>
      <c r="D7787" s="23" t="s">
        <v>279</v>
      </c>
      <c r="E7787" s="23" t="s">
        <v>5</v>
      </c>
      <c r="F7787" s="23" t="s">
        <v>11</v>
      </c>
      <c r="G7787" s="23">
        <v>4</v>
      </c>
      <c r="H7787" s="11">
        <v>0.2</v>
      </c>
    </row>
    <row r="7788" spans="1:8" x14ac:dyDescent="0.25">
      <c r="A7788" s="25" t="str">
        <f t="shared" si="124"/>
        <v>Reg2015Thyroid - C73MaleNon-Māori</v>
      </c>
      <c r="B7788" s="23" t="s">
        <v>2</v>
      </c>
      <c r="C7788" s="23">
        <v>2015</v>
      </c>
      <c r="D7788" s="23" t="s">
        <v>281</v>
      </c>
      <c r="E7788" s="23" t="s">
        <v>5</v>
      </c>
      <c r="F7788" s="23" t="s">
        <v>11</v>
      </c>
      <c r="G7788" s="23">
        <v>85</v>
      </c>
      <c r="H7788" s="11">
        <v>3.3</v>
      </c>
    </row>
    <row r="7789" spans="1:8" x14ac:dyDescent="0.25">
      <c r="A7789" s="25" t="str">
        <f t="shared" si="124"/>
        <v>Reg2015Adrenal gland - C74MaleNon-Māori</v>
      </c>
      <c r="B7789" s="23" t="s">
        <v>2</v>
      </c>
      <c r="C7789" s="23">
        <v>2015</v>
      </c>
      <c r="D7789" s="23" t="s">
        <v>282</v>
      </c>
      <c r="E7789" s="23" t="s">
        <v>5</v>
      </c>
      <c r="F7789" s="23" t="s">
        <v>11</v>
      </c>
      <c r="G7789" s="23">
        <v>5</v>
      </c>
      <c r="H7789" s="11">
        <v>0.2</v>
      </c>
    </row>
    <row r="7790" spans="1:8" x14ac:dyDescent="0.25">
      <c r="A7790" s="25" t="str">
        <f t="shared" si="124"/>
        <v>Reg2015Other endocrine glands - C75MaleNon-Māori</v>
      </c>
      <c r="B7790" s="23" t="s">
        <v>2</v>
      </c>
      <c r="C7790" s="23">
        <v>2015</v>
      </c>
      <c r="D7790" s="23" t="s">
        <v>283</v>
      </c>
      <c r="E7790" s="23" t="s">
        <v>5</v>
      </c>
      <c r="F7790" s="23" t="s">
        <v>11</v>
      </c>
      <c r="G7790" s="23">
        <v>2</v>
      </c>
      <c r="H7790" s="11">
        <v>0.1</v>
      </c>
    </row>
    <row r="7791" spans="1:8" x14ac:dyDescent="0.25">
      <c r="A7791" s="25" t="str">
        <f t="shared" si="124"/>
        <v>Reg2015Other and ill-defined sites - C76MaleNon-Māori</v>
      </c>
      <c r="B7791" s="23" t="s">
        <v>2</v>
      </c>
      <c r="C7791" s="23">
        <v>2015</v>
      </c>
      <c r="D7791" s="23" t="s">
        <v>285</v>
      </c>
      <c r="E7791" s="23" t="s">
        <v>5</v>
      </c>
      <c r="F7791" s="23" t="s">
        <v>11</v>
      </c>
      <c r="G7791" s="23">
        <v>1</v>
      </c>
      <c r="H7791" s="11">
        <v>0</v>
      </c>
    </row>
    <row r="7792" spans="1:8" x14ac:dyDescent="0.25">
      <c r="A7792" s="25" t="str">
        <f t="shared" si="124"/>
        <v>Reg2015Unknown primary - C77-C79MaleNon-Māori</v>
      </c>
      <c r="B7792" s="23" t="s">
        <v>2</v>
      </c>
      <c r="C7792" s="23">
        <v>2015</v>
      </c>
      <c r="D7792" s="23" t="s">
        <v>286</v>
      </c>
      <c r="E7792" s="23" t="s">
        <v>5</v>
      </c>
      <c r="F7792" s="23" t="s">
        <v>11</v>
      </c>
      <c r="G7792" s="23">
        <v>168</v>
      </c>
      <c r="H7792" s="11">
        <v>4.9000000000000004</v>
      </c>
    </row>
    <row r="7793" spans="1:8" x14ac:dyDescent="0.25">
      <c r="A7793" s="25" t="str">
        <f t="shared" si="124"/>
        <v>Reg2015Unspecified site - C80MaleNon-Māori</v>
      </c>
      <c r="B7793" s="23" t="s">
        <v>2</v>
      </c>
      <c r="C7793" s="23">
        <v>2015</v>
      </c>
      <c r="D7793" s="23" t="s">
        <v>287</v>
      </c>
      <c r="E7793" s="23" t="s">
        <v>5</v>
      </c>
      <c r="F7793" s="23" t="s">
        <v>11</v>
      </c>
      <c r="G7793" s="23">
        <v>21</v>
      </c>
      <c r="H7793" s="11">
        <v>0.5</v>
      </c>
    </row>
    <row r="7794" spans="1:8" x14ac:dyDescent="0.25">
      <c r="A7794" s="25" t="str">
        <f t="shared" si="124"/>
        <v>Reg2015Hodgkin lymphoma - C81MaleNon-Māori</v>
      </c>
      <c r="B7794" s="23" t="s">
        <v>2</v>
      </c>
      <c r="C7794" s="23">
        <v>2015</v>
      </c>
      <c r="D7794" s="23" t="s">
        <v>289</v>
      </c>
      <c r="E7794" s="23" t="s">
        <v>5</v>
      </c>
      <c r="F7794" s="23" t="s">
        <v>11</v>
      </c>
      <c r="G7794" s="23">
        <v>48</v>
      </c>
      <c r="H7794" s="11">
        <v>2.4</v>
      </c>
    </row>
    <row r="7795" spans="1:8" x14ac:dyDescent="0.25">
      <c r="A7795" s="25" t="str">
        <f t="shared" si="124"/>
        <v>Reg2015Non-Hodgkin lymphoma - C82-C86, C96MaleNon-Māori</v>
      </c>
      <c r="B7795" s="23" t="s">
        <v>2</v>
      </c>
      <c r="C7795" s="23">
        <v>2015</v>
      </c>
      <c r="D7795" s="23" t="s">
        <v>365</v>
      </c>
      <c r="E7795" s="23" t="s">
        <v>5</v>
      </c>
      <c r="F7795" s="23" t="s">
        <v>11</v>
      </c>
      <c r="G7795" s="23">
        <v>423</v>
      </c>
      <c r="H7795" s="11">
        <v>14.2</v>
      </c>
    </row>
    <row r="7796" spans="1:8" x14ac:dyDescent="0.25">
      <c r="A7796" s="25" t="str">
        <f t="shared" si="124"/>
        <v>Reg2015Immunoproliferative cancers - C88MaleNon-Māori</v>
      </c>
      <c r="B7796" s="23" t="s">
        <v>2</v>
      </c>
      <c r="C7796" s="23">
        <v>2015</v>
      </c>
      <c r="D7796" s="23" t="s">
        <v>291</v>
      </c>
      <c r="E7796" s="23" t="s">
        <v>5</v>
      </c>
      <c r="F7796" s="23" t="s">
        <v>11</v>
      </c>
      <c r="G7796" s="23">
        <v>21</v>
      </c>
      <c r="H7796" s="11">
        <v>0.7</v>
      </c>
    </row>
    <row r="7797" spans="1:8" x14ac:dyDescent="0.25">
      <c r="A7797" s="25" t="str">
        <f t="shared" si="124"/>
        <v>Reg2015Myeloma - C90MaleNon-Māori</v>
      </c>
      <c r="B7797" s="23" t="s">
        <v>2</v>
      </c>
      <c r="C7797" s="23">
        <v>2015</v>
      </c>
      <c r="D7797" s="23" t="s">
        <v>292</v>
      </c>
      <c r="E7797" s="23" t="s">
        <v>5</v>
      </c>
      <c r="F7797" s="23" t="s">
        <v>11</v>
      </c>
      <c r="G7797" s="23">
        <v>217</v>
      </c>
      <c r="H7797" s="11">
        <v>6.8</v>
      </c>
    </row>
    <row r="7798" spans="1:8" x14ac:dyDescent="0.25">
      <c r="A7798" s="25" t="str">
        <f t="shared" si="124"/>
        <v>Reg2015Leukaemia - C91-C95MaleNon-Māori</v>
      </c>
      <c r="B7798" s="23" t="s">
        <v>2</v>
      </c>
      <c r="C7798" s="23">
        <v>2015</v>
      </c>
      <c r="D7798" s="23" t="s">
        <v>26</v>
      </c>
      <c r="E7798" s="23" t="s">
        <v>5</v>
      </c>
      <c r="F7798" s="23" t="s">
        <v>11</v>
      </c>
      <c r="G7798" s="23">
        <v>382</v>
      </c>
      <c r="H7798" s="11">
        <v>13.4</v>
      </c>
    </row>
    <row r="7799" spans="1:8" x14ac:dyDescent="0.25">
      <c r="A7799" s="25" t="str">
        <f t="shared" si="124"/>
        <v>Reg2015Polycythemia vera - D45MaleNon-Māori</v>
      </c>
      <c r="B7799" s="23" t="s">
        <v>2</v>
      </c>
      <c r="C7799" s="23">
        <v>2015</v>
      </c>
      <c r="D7799" s="23" t="s">
        <v>294</v>
      </c>
      <c r="E7799" s="23" t="s">
        <v>5</v>
      </c>
      <c r="F7799" s="23" t="s">
        <v>11</v>
      </c>
      <c r="G7799" s="23">
        <v>14</v>
      </c>
      <c r="H7799" s="11">
        <v>0.5</v>
      </c>
    </row>
    <row r="7800" spans="1:8" x14ac:dyDescent="0.25">
      <c r="A7800" s="25" t="str">
        <f t="shared" si="124"/>
        <v>Reg2015Myelodyplastic syndromes - D46MaleNon-Māori</v>
      </c>
      <c r="B7800" s="23" t="s">
        <v>2</v>
      </c>
      <c r="C7800" s="23">
        <v>2015</v>
      </c>
      <c r="D7800" s="23" t="s">
        <v>295</v>
      </c>
      <c r="E7800" s="23" t="s">
        <v>5</v>
      </c>
      <c r="F7800" s="23" t="s">
        <v>11</v>
      </c>
      <c r="G7800" s="23">
        <v>105</v>
      </c>
      <c r="H7800" s="11">
        <v>3</v>
      </c>
    </row>
    <row r="7801" spans="1:8" x14ac:dyDescent="0.25">
      <c r="A7801" s="25" t="str">
        <f t="shared" si="124"/>
        <v>Reg2015Uncertain behaviour of lymphoid, haematopoietic and related tissue - D47MaleNon-Māori</v>
      </c>
      <c r="B7801" s="23" t="s">
        <v>2</v>
      </c>
      <c r="C7801" s="23">
        <v>2015</v>
      </c>
      <c r="D7801" s="23" t="s">
        <v>296</v>
      </c>
      <c r="E7801" s="23" t="s">
        <v>5</v>
      </c>
      <c r="F7801" s="23" t="s">
        <v>11</v>
      </c>
      <c r="G7801" s="23">
        <v>42</v>
      </c>
      <c r="H7801" s="11">
        <v>1.4</v>
      </c>
    </row>
  </sheetData>
  <autoFilter ref="A1:H780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
  <sheetViews>
    <sheetView workbookViewId="0">
      <selection activeCell="D28" sqref="D28"/>
    </sheetView>
  </sheetViews>
  <sheetFormatPr defaultRowHeight="15" x14ac:dyDescent="0.25"/>
  <cols>
    <col min="1" max="1" width="83.85546875" bestFit="1" customWidth="1"/>
    <col min="2" max="3" width="5" bestFit="1" customWidth="1"/>
    <col min="4" max="4" width="94.7109375" customWidth="1"/>
    <col min="5" max="5" width="7.140625" bestFit="1" customWidth="1"/>
    <col min="6" max="6" width="11.42578125" bestFit="1" customWidth="1"/>
    <col min="7" max="7" width="6.28515625" bestFit="1" customWidth="1"/>
    <col min="8" max="8" width="6" style="11" bestFit="1" customWidth="1"/>
  </cols>
  <sheetData>
    <row r="1" spans="1:8" x14ac:dyDescent="0.25">
      <c r="A1" s="125" t="s">
        <v>0</v>
      </c>
      <c r="B1" s="125" t="s">
        <v>1</v>
      </c>
      <c r="C1" s="125" t="s">
        <v>236</v>
      </c>
      <c r="D1" s="125" t="s">
        <v>237</v>
      </c>
      <c r="E1" s="125" t="s">
        <v>238</v>
      </c>
      <c r="F1" s="125" t="s">
        <v>239</v>
      </c>
      <c r="G1" s="125" t="s">
        <v>240</v>
      </c>
      <c r="H1" s="144" t="s">
        <v>241</v>
      </c>
    </row>
    <row r="2" spans="1:8" x14ac:dyDescent="0.25">
      <c r="A2" s="23" t="str">
        <f>B2&amp;C2&amp;D2&amp;E2&amp;F2</f>
        <v>Reg2015Lip - C00AllSexAllEth</v>
      </c>
      <c r="B2" s="23" t="s">
        <v>2</v>
      </c>
      <c r="C2" s="23">
        <v>2015</v>
      </c>
      <c r="D2" s="23" t="s">
        <v>27</v>
      </c>
      <c r="E2" s="23" t="s">
        <v>3</v>
      </c>
      <c r="F2" s="23" t="s">
        <v>12</v>
      </c>
      <c r="G2" s="23">
        <v>66</v>
      </c>
      <c r="H2" s="23">
        <v>1</v>
      </c>
    </row>
    <row r="3" spans="1:8" x14ac:dyDescent="0.25">
      <c r="A3" s="23" t="str">
        <f t="shared" ref="A3:A66" si="0">B3&amp;C3&amp;D3&amp;E3&amp;F3</f>
        <v>Reg2015Tongue - C01-C02AllSexAllEth</v>
      </c>
      <c r="B3" s="23" t="s">
        <v>2</v>
      </c>
      <c r="C3" s="23">
        <v>2015</v>
      </c>
      <c r="D3" s="23" t="s">
        <v>42</v>
      </c>
      <c r="E3" s="23" t="s">
        <v>3</v>
      </c>
      <c r="F3" s="23" t="s">
        <v>12</v>
      </c>
      <c r="G3" s="23">
        <v>142</v>
      </c>
      <c r="H3" s="23">
        <v>2.1</v>
      </c>
    </row>
    <row r="4" spans="1:8" x14ac:dyDescent="0.25">
      <c r="A4" s="23" t="str">
        <f t="shared" si="0"/>
        <v>Reg2015Mouth - C03-C06AllSexAllEth</v>
      </c>
      <c r="B4" s="23" t="s">
        <v>2</v>
      </c>
      <c r="C4" s="23">
        <v>2015</v>
      </c>
      <c r="D4" s="23" t="s">
        <v>31</v>
      </c>
      <c r="E4" s="23" t="s">
        <v>3</v>
      </c>
      <c r="F4" s="23" t="s">
        <v>12</v>
      </c>
      <c r="G4" s="23">
        <v>83</v>
      </c>
      <c r="H4" s="23">
        <v>1.1000000000000001</v>
      </c>
    </row>
    <row r="5" spans="1:8" x14ac:dyDescent="0.25">
      <c r="A5" s="23" t="str">
        <f t="shared" si="0"/>
        <v>Reg2015Salivary glands - C07-C08AllSexAllEth</v>
      </c>
      <c r="B5" s="23" t="s">
        <v>2</v>
      </c>
      <c r="C5" s="23">
        <v>2015</v>
      </c>
      <c r="D5" s="23" t="s">
        <v>247</v>
      </c>
      <c r="E5" s="23" t="s">
        <v>3</v>
      </c>
      <c r="F5" s="23" t="s">
        <v>12</v>
      </c>
      <c r="G5" s="23">
        <v>39</v>
      </c>
      <c r="H5" s="23">
        <v>0.6</v>
      </c>
    </row>
    <row r="6" spans="1:8" x14ac:dyDescent="0.25">
      <c r="A6" s="23" t="str">
        <f t="shared" si="0"/>
        <v>Reg2015Tonsils - C09AllSexAllEth</v>
      </c>
      <c r="B6" s="23" t="s">
        <v>2</v>
      </c>
      <c r="C6" s="23">
        <v>2015</v>
      </c>
      <c r="D6" s="23" t="s">
        <v>248</v>
      </c>
      <c r="E6" s="23" t="s">
        <v>3</v>
      </c>
      <c r="F6" s="23" t="s">
        <v>12</v>
      </c>
      <c r="G6" s="23">
        <v>82</v>
      </c>
      <c r="H6" s="23">
        <v>1.3</v>
      </c>
    </row>
    <row r="7" spans="1:8" x14ac:dyDescent="0.25">
      <c r="A7" s="23" t="str">
        <f t="shared" si="0"/>
        <v>Reg2015Oropharynx - C10AllSexAllEth</v>
      </c>
      <c r="B7" s="23" t="s">
        <v>2</v>
      </c>
      <c r="C7" s="23">
        <v>2015</v>
      </c>
      <c r="D7" s="23" t="s">
        <v>34</v>
      </c>
      <c r="E7" s="23" t="s">
        <v>3</v>
      </c>
      <c r="F7" s="23" t="s">
        <v>12</v>
      </c>
      <c r="G7" s="23">
        <v>24</v>
      </c>
      <c r="H7" s="23">
        <v>0.4</v>
      </c>
    </row>
    <row r="8" spans="1:8" x14ac:dyDescent="0.25">
      <c r="A8" s="23" t="str">
        <f t="shared" si="0"/>
        <v>Reg2015Nasopharynx - C11AllSexAllEth</v>
      </c>
      <c r="B8" s="23" t="s">
        <v>2</v>
      </c>
      <c r="C8" s="23">
        <v>2015</v>
      </c>
      <c r="D8" s="23" t="s">
        <v>32</v>
      </c>
      <c r="E8" s="23" t="s">
        <v>3</v>
      </c>
      <c r="F8" s="23" t="s">
        <v>12</v>
      </c>
      <c r="G8" s="23">
        <v>37</v>
      </c>
      <c r="H8" s="23">
        <v>0.7</v>
      </c>
    </row>
    <row r="9" spans="1:8" x14ac:dyDescent="0.25">
      <c r="A9" s="23" t="str">
        <f t="shared" si="0"/>
        <v>Reg2015Pyriform sinus - C12AllSexAllEth</v>
      </c>
      <c r="B9" s="23" t="s">
        <v>2</v>
      </c>
      <c r="C9" s="23">
        <v>2015</v>
      </c>
      <c r="D9" s="23" t="s">
        <v>249</v>
      </c>
      <c r="E9" s="23" t="s">
        <v>3</v>
      </c>
      <c r="F9" s="23" t="s">
        <v>12</v>
      </c>
      <c r="G9" s="23">
        <v>13</v>
      </c>
      <c r="H9" s="23">
        <v>0.2</v>
      </c>
    </row>
    <row r="10" spans="1:8" x14ac:dyDescent="0.25">
      <c r="A10" s="23" t="str">
        <f t="shared" si="0"/>
        <v>Reg2015Hypopharynx - C13AllSexAllEth</v>
      </c>
      <c r="B10" s="23" t="s">
        <v>2</v>
      </c>
      <c r="C10" s="23">
        <v>2015</v>
      </c>
      <c r="D10" s="23" t="s">
        <v>24</v>
      </c>
      <c r="E10" s="23" t="s">
        <v>3</v>
      </c>
      <c r="F10" s="23" t="s">
        <v>12</v>
      </c>
      <c r="G10" s="23">
        <v>13</v>
      </c>
      <c r="H10" s="23">
        <v>0.2</v>
      </c>
    </row>
    <row r="11" spans="1:8" x14ac:dyDescent="0.25">
      <c r="A11" s="23" t="str">
        <f t="shared" si="0"/>
        <v>Reg2015Other lip, oral cavity and pharynx - C14AllSexAllEth</v>
      </c>
      <c r="B11" s="23" t="s">
        <v>2</v>
      </c>
      <c r="C11" s="23">
        <v>2015</v>
      </c>
      <c r="D11" s="23" t="s">
        <v>250</v>
      </c>
      <c r="E11" s="23" t="s">
        <v>3</v>
      </c>
      <c r="F11" s="23" t="s">
        <v>12</v>
      </c>
      <c r="G11" s="23">
        <v>8</v>
      </c>
      <c r="H11" s="23">
        <v>0.2</v>
      </c>
    </row>
    <row r="12" spans="1:8" x14ac:dyDescent="0.25">
      <c r="A12" s="23" t="str">
        <f t="shared" si="0"/>
        <v>Reg2015Oesophagus - C15AllSexAllEth</v>
      </c>
      <c r="B12" s="23" t="s">
        <v>2</v>
      </c>
      <c r="C12" s="23">
        <v>2015</v>
      </c>
      <c r="D12" s="23" t="s">
        <v>33</v>
      </c>
      <c r="E12" s="23" t="s">
        <v>3</v>
      </c>
      <c r="F12" s="23" t="s">
        <v>12</v>
      </c>
      <c r="G12" s="23">
        <v>309</v>
      </c>
      <c r="H12" s="23">
        <v>4</v>
      </c>
    </row>
    <row r="13" spans="1:8" x14ac:dyDescent="0.25">
      <c r="A13" s="23" t="str">
        <f t="shared" si="0"/>
        <v>Reg2015Stomach - C16AllSexAllEth</v>
      </c>
      <c r="B13" s="23" t="s">
        <v>2</v>
      </c>
      <c r="C13" s="23">
        <v>2015</v>
      </c>
      <c r="D13" s="23" t="s">
        <v>39</v>
      </c>
      <c r="E13" s="23" t="s">
        <v>3</v>
      </c>
      <c r="F13" s="23" t="s">
        <v>12</v>
      </c>
      <c r="G13" s="23">
        <v>383</v>
      </c>
      <c r="H13" s="23">
        <v>5.3</v>
      </c>
    </row>
    <row r="14" spans="1:8" x14ac:dyDescent="0.25">
      <c r="A14" s="23" t="str">
        <f t="shared" si="0"/>
        <v>Reg2015Small intestine - C17AllSexAllEth</v>
      </c>
      <c r="B14" s="23" t="s">
        <v>2</v>
      </c>
      <c r="C14" s="23">
        <v>2015</v>
      </c>
      <c r="D14" s="23" t="s">
        <v>252</v>
      </c>
      <c r="E14" s="23" t="s">
        <v>3</v>
      </c>
      <c r="F14" s="23" t="s">
        <v>12</v>
      </c>
      <c r="G14" s="23">
        <v>113</v>
      </c>
      <c r="H14" s="23">
        <v>1.6</v>
      </c>
    </row>
    <row r="15" spans="1:8" x14ac:dyDescent="0.25">
      <c r="A15" s="23" t="str">
        <f t="shared" si="0"/>
        <v>Reg2015Colon, rectum and rectosigmoid junction - C18-C20AllSexAllEth</v>
      </c>
      <c r="B15" s="23" t="s">
        <v>2</v>
      </c>
      <c r="C15" s="23">
        <v>2015</v>
      </c>
      <c r="D15" s="23" t="s">
        <v>1567</v>
      </c>
      <c r="E15" s="23" t="s">
        <v>3</v>
      </c>
      <c r="F15" s="23" t="s">
        <v>12</v>
      </c>
      <c r="G15" s="23">
        <v>3081</v>
      </c>
      <c r="H15" s="23">
        <v>41.1</v>
      </c>
    </row>
    <row r="16" spans="1:8" x14ac:dyDescent="0.25">
      <c r="A16" s="23" t="str">
        <f t="shared" si="0"/>
        <v>Reg2015Anus - C21AllSexAllEth</v>
      </c>
      <c r="B16" s="23" t="s">
        <v>2</v>
      </c>
      <c r="C16" s="23">
        <v>2015</v>
      </c>
      <c r="D16" s="23" t="s">
        <v>18</v>
      </c>
      <c r="E16" s="23" t="s">
        <v>3</v>
      </c>
      <c r="F16" s="23" t="s">
        <v>12</v>
      </c>
      <c r="G16" s="23">
        <v>61</v>
      </c>
      <c r="H16" s="23">
        <v>0.8</v>
      </c>
    </row>
    <row r="17" spans="1:8" x14ac:dyDescent="0.25">
      <c r="A17" s="23" t="str">
        <f t="shared" si="0"/>
        <v>Reg2015Liver - C22AllSexAllEth</v>
      </c>
      <c r="B17" s="23" t="s">
        <v>2</v>
      </c>
      <c r="C17" s="23">
        <v>2015</v>
      </c>
      <c r="D17" s="23" t="s">
        <v>254</v>
      </c>
      <c r="E17" s="23" t="s">
        <v>3</v>
      </c>
      <c r="F17" s="23" t="s">
        <v>12</v>
      </c>
      <c r="G17" s="23">
        <v>356</v>
      </c>
      <c r="H17" s="23">
        <v>5</v>
      </c>
    </row>
    <row r="18" spans="1:8" x14ac:dyDescent="0.25">
      <c r="A18" s="23" t="str">
        <f t="shared" si="0"/>
        <v>Reg2015Gallbladder - C23AllSexAllEth</v>
      </c>
      <c r="B18" s="23" t="s">
        <v>2</v>
      </c>
      <c r="C18" s="23">
        <v>2015</v>
      </c>
      <c r="D18" s="23" t="s">
        <v>23</v>
      </c>
      <c r="E18" s="23" t="s">
        <v>3</v>
      </c>
      <c r="F18" s="23" t="s">
        <v>12</v>
      </c>
      <c r="G18" s="23">
        <v>67</v>
      </c>
      <c r="H18" s="23">
        <v>0.9</v>
      </c>
    </row>
    <row r="19" spans="1:8" x14ac:dyDescent="0.25">
      <c r="A19" s="23" t="str">
        <f t="shared" si="0"/>
        <v>Reg2015Other biliary tract - C24AllSexAllEth</v>
      </c>
      <c r="B19" s="23" t="s">
        <v>2</v>
      </c>
      <c r="C19" s="23">
        <v>2015</v>
      </c>
      <c r="D19" s="23" t="s">
        <v>255</v>
      </c>
      <c r="E19" s="23" t="s">
        <v>3</v>
      </c>
      <c r="F19" s="23" t="s">
        <v>12</v>
      </c>
      <c r="G19" s="23">
        <v>82</v>
      </c>
      <c r="H19" s="23">
        <v>1</v>
      </c>
    </row>
    <row r="20" spans="1:8" x14ac:dyDescent="0.25">
      <c r="A20" s="23" t="str">
        <f t="shared" si="0"/>
        <v>Reg2015Pancreas - C25AllSexAllEth</v>
      </c>
      <c r="B20" s="23" t="s">
        <v>2</v>
      </c>
      <c r="C20" s="23">
        <v>2015</v>
      </c>
      <c r="D20" s="23" t="s">
        <v>36</v>
      </c>
      <c r="E20" s="23" t="s">
        <v>3</v>
      </c>
      <c r="F20" s="23" t="s">
        <v>12</v>
      </c>
      <c r="G20" s="23">
        <v>581</v>
      </c>
      <c r="H20" s="23">
        <v>7.6</v>
      </c>
    </row>
    <row r="21" spans="1:8" x14ac:dyDescent="0.25">
      <c r="A21" s="23" t="str">
        <f t="shared" si="0"/>
        <v>Reg2015Other digestive organs - C26AllSexAllEth</v>
      </c>
      <c r="B21" s="23" t="s">
        <v>2</v>
      </c>
      <c r="C21" s="23">
        <v>2015</v>
      </c>
      <c r="D21" s="23" t="s">
        <v>256</v>
      </c>
      <c r="E21" s="23" t="s">
        <v>3</v>
      </c>
      <c r="F21" s="23" t="s">
        <v>12</v>
      </c>
      <c r="G21" s="23">
        <v>129</v>
      </c>
      <c r="H21" s="23">
        <v>1.5</v>
      </c>
    </row>
    <row r="22" spans="1:8" x14ac:dyDescent="0.25">
      <c r="A22" s="23" t="str">
        <f t="shared" si="0"/>
        <v>Reg2015Nasal cavity and middle ear - C30AllSexAllEth</v>
      </c>
      <c r="B22" s="23" t="s">
        <v>2</v>
      </c>
      <c r="C22" s="23">
        <v>2015</v>
      </c>
      <c r="D22" s="23" t="s">
        <v>258</v>
      </c>
      <c r="E22" s="23" t="s">
        <v>3</v>
      </c>
      <c r="F22" s="23" t="s">
        <v>12</v>
      </c>
      <c r="G22" s="23">
        <v>22</v>
      </c>
      <c r="H22" s="23">
        <v>0.3</v>
      </c>
    </row>
    <row r="23" spans="1:8" x14ac:dyDescent="0.25">
      <c r="A23" s="23" t="str">
        <f t="shared" si="0"/>
        <v>Reg2015Accessory sinuses - C31AllSexAllEth</v>
      </c>
      <c r="B23" s="23" t="s">
        <v>2</v>
      </c>
      <c r="C23" s="23">
        <v>2015</v>
      </c>
      <c r="D23" s="23" t="s">
        <v>259</v>
      </c>
      <c r="E23" s="23" t="s">
        <v>3</v>
      </c>
      <c r="F23" s="23" t="s">
        <v>12</v>
      </c>
      <c r="G23" s="23">
        <v>6</v>
      </c>
      <c r="H23" s="23">
        <v>0.1</v>
      </c>
    </row>
    <row r="24" spans="1:8" x14ac:dyDescent="0.25">
      <c r="A24" s="23" t="str">
        <f t="shared" si="0"/>
        <v>Reg2015Larynx - C32AllSexAllEth</v>
      </c>
      <c r="B24" s="23" t="s">
        <v>2</v>
      </c>
      <c r="C24" s="23">
        <v>2015</v>
      </c>
      <c r="D24" s="23" t="s">
        <v>25</v>
      </c>
      <c r="E24" s="23" t="s">
        <v>3</v>
      </c>
      <c r="F24" s="23" t="s">
        <v>12</v>
      </c>
      <c r="G24" s="23">
        <v>79</v>
      </c>
      <c r="H24" s="23">
        <v>1.1000000000000001</v>
      </c>
    </row>
    <row r="25" spans="1:8" x14ac:dyDescent="0.25">
      <c r="A25" s="23" t="str">
        <f t="shared" si="0"/>
        <v>Reg2015Lung - C33-C34AllSexAllEth</v>
      </c>
      <c r="B25" s="23" t="s">
        <v>2</v>
      </c>
      <c r="C25" s="23">
        <v>2015</v>
      </c>
      <c r="D25" s="23" t="s">
        <v>47</v>
      </c>
      <c r="E25" s="23" t="s">
        <v>3</v>
      </c>
      <c r="F25" s="23" t="s">
        <v>12</v>
      </c>
      <c r="G25" s="23">
        <v>2177</v>
      </c>
      <c r="H25" s="23">
        <v>29</v>
      </c>
    </row>
    <row r="26" spans="1:8" x14ac:dyDescent="0.25">
      <c r="A26" s="23" t="str">
        <f t="shared" si="0"/>
        <v>Reg2015Thymus - C37AllSexAllEth</v>
      </c>
      <c r="B26" s="23" t="s">
        <v>2</v>
      </c>
      <c r="C26" s="23">
        <v>2015</v>
      </c>
      <c r="D26" s="23" t="s">
        <v>41</v>
      </c>
      <c r="E26" s="23" t="s">
        <v>3</v>
      </c>
      <c r="F26" s="23" t="s">
        <v>12</v>
      </c>
      <c r="G26" s="23">
        <v>22</v>
      </c>
      <c r="H26" s="23">
        <v>0.3</v>
      </c>
    </row>
    <row r="27" spans="1:8" x14ac:dyDescent="0.25">
      <c r="A27" s="23" t="str">
        <f t="shared" si="0"/>
        <v>Reg2015Heart, mediastinum and pleura - C38AllSexAllEth</v>
      </c>
      <c r="B27" s="23" t="s">
        <v>2</v>
      </c>
      <c r="C27" s="23">
        <v>2015</v>
      </c>
      <c r="D27" s="23" t="s">
        <v>260</v>
      </c>
      <c r="E27" s="23" t="s">
        <v>3</v>
      </c>
      <c r="F27" s="23" t="s">
        <v>12</v>
      </c>
      <c r="G27" s="23">
        <v>12</v>
      </c>
      <c r="H27" s="23">
        <v>0.2</v>
      </c>
    </row>
    <row r="28" spans="1:8" x14ac:dyDescent="0.25">
      <c r="A28" s="23" t="str">
        <f t="shared" si="0"/>
        <v>Reg2015Bone and articular cartilage - C40-C41AllSexAllEth</v>
      </c>
      <c r="B28" s="23" t="s">
        <v>2</v>
      </c>
      <c r="C28" s="23">
        <v>2015</v>
      </c>
      <c r="D28" s="23" t="s">
        <v>262</v>
      </c>
      <c r="E28" s="23" t="s">
        <v>3</v>
      </c>
      <c r="F28" s="23" t="s">
        <v>12</v>
      </c>
      <c r="G28" s="23">
        <v>30</v>
      </c>
      <c r="H28" s="23">
        <v>0.7</v>
      </c>
    </row>
    <row r="29" spans="1:8" x14ac:dyDescent="0.25">
      <c r="A29" s="23" t="str">
        <f t="shared" si="0"/>
        <v>Reg2015Melanoma - C43AllSexAllEth</v>
      </c>
      <c r="B29" s="23" t="s">
        <v>2</v>
      </c>
      <c r="C29" s="23">
        <v>2015</v>
      </c>
      <c r="D29" s="23" t="s">
        <v>28</v>
      </c>
      <c r="E29" s="23" t="s">
        <v>3</v>
      </c>
      <c r="F29" s="23" t="s">
        <v>12</v>
      </c>
      <c r="G29" s="23">
        <v>2424</v>
      </c>
      <c r="H29" s="23">
        <v>35.4</v>
      </c>
    </row>
    <row r="30" spans="1:8" x14ac:dyDescent="0.25">
      <c r="A30" s="23" t="str">
        <f t="shared" si="0"/>
        <v>Reg2015Non-melanoma - C44AllSexAllEth</v>
      </c>
      <c r="B30" s="23" t="s">
        <v>2</v>
      </c>
      <c r="C30" s="23">
        <v>2015</v>
      </c>
      <c r="D30" s="23" t="s">
        <v>263</v>
      </c>
      <c r="E30" s="23" t="s">
        <v>3</v>
      </c>
      <c r="F30" s="23" t="s">
        <v>12</v>
      </c>
      <c r="G30" s="23">
        <v>121</v>
      </c>
      <c r="H30" s="23">
        <v>1.6</v>
      </c>
    </row>
    <row r="31" spans="1:8" x14ac:dyDescent="0.25">
      <c r="A31" s="23" t="str">
        <f t="shared" si="0"/>
        <v>Reg2015Mesothelioma - C45AllSexAllEth</v>
      </c>
      <c r="B31" s="23" t="s">
        <v>2</v>
      </c>
      <c r="C31" s="23">
        <v>2015</v>
      </c>
      <c r="D31" s="23" t="s">
        <v>30</v>
      </c>
      <c r="E31" s="23" t="s">
        <v>3</v>
      </c>
      <c r="F31" s="23" t="s">
        <v>12</v>
      </c>
      <c r="G31" s="23">
        <v>97</v>
      </c>
      <c r="H31" s="23">
        <v>1.2</v>
      </c>
    </row>
    <row r="32" spans="1:8" x14ac:dyDescent="0.25">
      <c r="A32" s="23" t="str">
        <f t="shared" si="0"/>
        <v>Reg2015Kaposi sarcoma - C46AllSexAllEth</v>
      </c>
      <c r="B32" s="23" t="s">
        <v>2</v>
      </c>
      <c r="C32" s="23">
        <v>2015</v>
      </c>
      <c r="D32" s="23" t="s">
        <v>265</v>
      </c>
      <c r="E32" s="23" t="s">
        <v>3</v>
      </c>
      <c r="F32" s="23" t="s">
        <v>12</v>
      </c>
      <c r="G32" s="23">
        <v>2</v>
      </c>
      <c r="H32" s="23">
        <v>0</v>
      </c>
    </row>
    <row r="33" spans="1:8" x14ac:dyDescent="0.25">
      <c r="A33" s="23" t="str">
        <f t="shared" si="0"/>
        <v>Reg2015Peripheral nerves and autonomic nervous system - C47AllSexAllEth</v>
      </c>
      <c r="B33" s="23" t="s">
        <v>2</v>
      </c>
      <c r="C33" s="23">
        <v>2015</v>
      </c>
      <c r="D33" s="23" t="s">
        <v>266</v>
      </c>
      <c r="E33" s="23" t="s">
        <v>3</v>
      </c>
      <c r="F33" s="23" t="s">
        <v>12</v>
      </c>
      <c r="G33" s="23">
        <v>7</v>
      </c>
      <c r="H33" s="23">
        <v>0.2</v>
      </c>
    </row>
    <row r="34" spans="1:8" x14ac:dyDescent="0.25">
      <c r="A34" s="23" t="str">
        <f t="shared" si="0"/>
        <v>Reg2015Peritoneum - C48AllSexAllEth</v>
      </c>
      <c r="B34" s="23" t="s">
        <v>2</v>
      </c>
      <c r="C34" s="23">
        <v>2015</v>
      </c>
      <c r="D34" s="23" t="s">
        <v>267</v>
      </c>
      <c r="E34" s="23" t="s">
        <v>3</v>
      </c>
      <c r="F34" s="23" t="s">
        <v>12</v>
      </c>
      <c r="G34" s="23">
        <v>53</v>
      </c>
      <c r="H34" s="23">
        <v>0.8</v>
      </c>
    </row>
    <row r="35" spans="1:8" x14ac:dyDescent="0.25">
      <c r="A35" s="23" t="str">
        <f t="shared" si="0"/>
        <v>Reg2015Connective tissue - C49AllSexAllEth</v>
      </c>
      <c r="B35" s="23" t="s">
        <v>2</v>
      </c>
      <c r="C35" s="23">
        <v>2015</v>
      </c>
      <c r="D35" s="23" t="s">
        <v>268</v>
      </c>
      <c r="E35" s="23" t="s">
        <v>3</v>
      </c>
      <c r="F35" s="23" t="s">
        <v>12</v>
      </c>
      <c r="G35" s="23">
        <v>120</v>
      </c>
      <c r="H35" s="23">
        <v>2</v>
      </c>
    </row>
    <row r="36" spans="1:8" x14ac:dyDescent="0.25">
      <c r="A36" s="23" t="str">
        <f t="shared" si="0"/>
        <v>Reg2015Breast - C50AllSexAllEth</v>
      </c>
      <c r="B36" s="23" t="s">
        <v>2</v>
      </c>
      <c r="C36" s="23">
        <v>2015</v>
      </c>
      <c r="D36" s="23" t="s">
        <v>21</v>
      </c>
      <c r="E36" s="23" t="s">
        <v>3</v>
      </c>
      <c r="F36" s="23" t="s">
        <v>12</v>
      </c>
      <c r="G36" s="23">
        <v>3315</v>
      </c>
      <c r="H36" s="23">
        <v>51.6</v>
      </c>
    </row>
    <row r="37" spans="1:8" x14ac:dyDescent="0.25">
      <c r="A37" s="23" t="str">
        <f t="shared" si="0"/>
        <v>Reg2015Vulva - C51AllSexAllEth</v>
      </c>
      <c r="B37" s="23" t="s">
        <v>2</v>
      </c>
      <c r="C37" s="23">
        <v>2015</v>
      </c>
      <c r="D37" s="23" t="s">
        <v>46</v>
      </c>
      <c r="E37" s="23" t="s">
        <v>3</v>
      </c>
      <c r="F37" s="23" t="s">
        <v>12</v>
      </c>
      <c r="G37" s="23">
        <v>51</v>
      </c>
      <c r="H37" s="23">
        <v>0.7</v>
      </c>
    </row>
    <row r="38" spans="1:8" x14ac:dyDescent="0.25">
      <c r="A38" s="23" t="str">
        <f t="shared" si="0"/>
        <v>Reg2015Vagina - C52AllSexAllEth</v>
      </c>
      <c r="B38" s="23" t="s">
        <v>2</v>
      </c>
      <c r="C38" s="23">
        <v>2015</v>
      </c>
      <c r="D38" s="23" t="s">
        <v>45</v>
      </c>
      <c r="E38" s="23" t="s">
        <v>3</v>
      </c>
      <c r="F38" s="23" t="s">
        <v>12</v>
      </c>
      <c r="G38" s="23">
        <v>10</v>
      </c>
      <c r="H38" s="23">
        <v>0.1</v>
      </c>
    </row>
    <row r="39" spans="1:8" x14ac:dyDescent="0.25">
      <c r="A39" s="23" t="str">
        <f t="shared" si="0"/>
        <v>Reg2015Cervix - C53AllSexAllEth</v>
      </c>
      <c r="B39" s="23" t="s">
        <v>2</v>
      </c>
      <c r="C39" s="23">
        <v>2015</v>
      </c>
      <c r="D39" s="23" t="s">
        <v>22</v>
      </c>
      <c r="E39" s="23" t="s">
        <v>3</v>
      </c>
      <c r="F39" s="23" t="s">
        <v>12</v>
      </c>
      <c r="G39" s="23">
        <v>142</v>
      </c>
      <c r="H39" s="23">
        <v>2.8</v>
      </c>
    </row>
    <row r="40" spans="1:8" x14ac:dyDescent="0.25">
      <c r="A40" s="23" t="str">
        <f t="shared" si="0"/>
        <v>Reg2015Uterus - C54-C55AllSexAllEth</v>
      </c>
      <c r="B40" s="23" t="s">
        <v>2</v>
      </c>
      <c r="C40" s="23">
        <v>2015</v>
      </c>
      <c r="D40" s="23" t="s">
        <v>44</v>
      </c>
      <c r="E40" s="23" t="s">
        <v>3</v>
      </c>
      <c r="F40" s="23" t="s">
        <v>12</v>
      </c>
      <c r="G40" s="23">
        <v>546</v>
      </c>
      <c r="H40" s="23">
        <v>8.1999999999999993</v>
      </c>
    </row>
    <row r="41" spans="1:8" x14ac:dyDescent="0.25">
      <c r="A41" s="23" t="str">
        <f t="shared" si="0"/>
        <v>Reg2015Ovary - C56AllSexAllEth</v>
      </c>
      <c r="B41" s="23" t="s">
        <v>2</v>
      </c>
      <c r="C41" s="23">
        <v>2015</v>
      </c>
      <c r="D41" s="23" t="s">
        <v>35</v>
      </c>
      <c r="E41" s="23" t="s">
        <v>3</v>
      </c>
      <c r="F41" s="23" t="s">
        <v>12</v>
      </c>
      <c r="G41" s="23">
        <v>276</v>
      </c>
      <c r="H41" s="23">
        <v>4.2</v>
      </c>
    </row>
    <row r="42" spans="1:8" x14ac:dyDescent="0.25">
      <c r="A42" s="23" t="str">
        <f t="shared" si="0"/>
        <v>Reg2015Other female genital organs - C57AllSexAllEth</v>
      </c>
      <c r="B42" s="23" t="s">
        <v>2</v>
      </c>
      <c r="C42" s="23">
        <v>2015</v>
      </c>
      <c r="D42" s="23" t="s">
        <v>270</v>
      </c>
      <c r="E42" s="23" t="s">
        <v>3</v>
      </c>
      <c r="F42" s="23" t="s">
        <v>12</v>
      </c>
      <c r="G42" s="23">
        <v>89</v>
      </c>
      <c r="H42" s="23">
        <v>1.2</v>
      </c>
    </row>
    <row r="43" spans="1:8" x14ac:dyDescent="0.25">
      <c r="A43" s="23" t="str">
        <f t="shared" si="0"/>
        <v>Reg2015Placenta - C58AllSexAllEth</v>
      </c>
      <c r="B43" s="23" t="s">
        <v>2</v>
      </c>
      <c r="C43" s="23">
        <v>2015</v>
      </c>
      <c r="D43" s="23" t="s">
        <v>48</v>
      </c>
      <c r="E43" s="23" t="s">
        <v>3</v>
      </c>
      <c r="F43" s="23" t="s">
        <v>12</v>
      </c>
      <c r="G43" s="23">
        <v>1</v>
      </c>
      <c r="H43" s="23">
        <v>0</v>
      </c>
    </row>
    <row r="44" spans="1:8" x14ac:dyDescent="0.25">
      <c r="A44" s="23" t="str">
        <f t="shared" si="0"/>
        <v>Reg2015Penis - C60AllSexAllEth</v>
      </c>
      <c r="B44" s="23" t="s">
        <v>2</v>
      </c>
      <c r="C44" s="23">
        <v>2015</v>
      </c>
      <c r="D44" s="23" t="s">
        <v>37</v>
      </c>
      <c r="E44" s="23" t="s">
        <v>3</v>
      </c>
      <c r="F44" s="23" t="s">
        <v>12</v>
      </c>
      <c r="G44" s="23">
        <v>18</v>
      </c>
      <c r="H44" s="23">
        <v>0.3</v>
      </c>
    </row>
    <row r="45" spans="1:8" x14ac:dyDescent="0.25">
      <c r="A45" s="23" t="str">
        <f t="shared" si="0"/>
        <v>Reg2015Prostate - C61AllSexAllEth</v>
      </c>
      <c r="B45" s="23" t="s">
        <v>2</v>
      </c>
      <c r="C45" s="23">
        <v>2015</v>
      </c>
      <c r="D45" s="23" t="s">
        <v>38</v>
      </c>
      <c r="E45" s="23" t="s">
        <v>3</v>
      </c>
      <c r="F45" s="23" t="s">
        <v>12</v>
      </c>
      <c r="G45" s="23">
        <v>3068</v>
      </c>
      <c r="H45" s="23">
        <v>41.7</v>
      </c>
    </row>
    <row r="46" spans="1:8" x14ac:dyDescent="0.25">
      <c r="A46" s="23" t="str">
        <f t="shared" si="0"/>
        <v>Reg2015Testis - C62AllSexAllEth</v>
      </c>
      <c r="B46" s="23" t="s">
        <v>2</v>
      </c>
      <c r="C46" s="23">
        <v>2015</v>
      </c>
      <c r="D46" s="23" t="s">
        <v>40</v>
      </c>
      <c r="E46" s="23" t="s">
        <v>3</v>
      </c>
      <c r="F46" s="23" t="s">
        <v>12</v>
      </c>
      <c r="G46" s="23">
        <v>173</v>
      </c>
      <c r="H46" s="23">
        <v>4</v>
      </c>
    </row>
    <row r="47" spans="1:8" x14ac:dyDescent="0.25">
      <c r="A47" s="23" t="str">
        <f t="shared" si="0"/>
        <v>Reg2015Other male genital organs - C63AllSexAllEth</v>
      </c>
      <c r="B47" s="23" t="s">
        <v>2</v>
      </c>
      <c r="C47" s="23">
        <v>2015</v>
      </c>
      <c r="D47" s="23" t="s">
        <v>272</v>
      </c>
      <c r="E47" s="23" t="s">
        <v>3</v>
      </c>
      <c r="F47" s="23" t="s">
        <v>12</v>
      </c>
      <c r="G47" s="23">
        <v>7</v>
      </c>
      <c r="H47" s="23">
        <v>0.1</v>
      </c>
    </row>
    <row r="48" spans="1:8" x14ac:dyDescent="0.25">
      <c r="A48" s="23" t="str">
        <f t="shared" si="0"/>
        <v>Reg2015Kidney - C64AllSexAllEth</v>
      </c>
      <c r="B48" s="23" t="s">
        <v>2</v>
      </c>
      <c r="C48" s="23">
        <v>2015</v>
      </c>
      <c r="D48" s="23" t="s">
        <v>274</v>
      </c>
      <c r="E48" s="23" t="s">
        <v>3</v>
      </c>
      <c r="F48" s="23" t="s">
        <v>12</v>
      </c>
      <c r="G48" s="23">
        <v>555</v>
      </c>
      <c r="H48" s="23">
        <v>8.3000000000000007</v>
      </c>
    </row>
    <row r="49" spans="1:8" x14ac:dyDescent="0.25">
      <c r="A49" s="23" t="str">
        <f t="shared" si="0"/>
        <v>Reg2015Renal pelvis - C65AllSexAllEth</v>
      </c>
      <c r="B49" s="23" t="s">
        <v>2</v>
      </c>
      <c r="C49" s="23">
        <v>2015</v>
      </c>
      <c r="D49" s="23" t="s">
        <v>275</v>
      </c>
      <c r="E49" s="23" t="s">
        <v>3</v>
      </c>
      <c r="F49" s="23" t="s">
        <v>12</v>
      </c>
      <c r="G49" s="23">
        <v>36</v>
      </c>
      <c r="H49" s="23">
        <v>0.5</v>
      </c>
    </row>
    <row r="50" spans="1:8" x14ac:dyDescent="0.25">
      <c r="A50" s="23" t="str">
        <f t="shared" si="0"/>
        <v>Reg2015Ureter - C66AllSexAllEth</v>
      </c>
      <c r="B50" s="23" t="s">
        <v>2</v>
      </c>
      <c r="C50" s="23">
        <v>2015</v>
      </c>
      <c r="D50" s="23" t="s">
        <v>43</v>
      </c>
      <c r="E50" s="23" t="s">
        <v>3</v>
      </c>
      <c r="F50" s="23" t="s">
        <v>12</v>
      </c>
      <c r="G50" s="23">
        <v>31</v>
      </c>
      <c r="H50" s="23">
        <v>0.4</v>
      </c>
    </row>
    <row r="51" spans="1:8" x14ac:dyDescent="0.25">
      <c r="A51" s="23" t="str">
        <f t="shared" si="0"/>
        <v>Reg2015Bladder - C67AllSexAllEth</v>
      </c>
      <c r="B51" s="23" t="s">
        <v>2</v>
      </c>
      <c r="C51" s="23">
        <v>2015</v>
      </c>
      <c r="D51" s="23" t="s">
        <v>19</v>
      </c>
      <c r="E51" s="23" t="s">
        <v>3</v>
      </c>
      <c r="F51" s="23" t="s">
        <v>12</v>
      </c>
      <c r="G51" s="23">
        <v>420</v>
      </c>
      <c r="H51" s="23">
        <v>5.0999999999999996</v>
      </c>
    </row>
    <row r="52" spans="1:8" x14ac:dyDescent="0.25">
      <c r="A52" s="23" t="str">
        <f t="shared" si="0"/>
        <v>Reg2015Other urinary organs - C68AllSexAllEth</v>
      </c>
      <c r="B52" s="23" t="s">
        <v>2</v>
      </c>
      <c r="C52" s="23">
        <v>2015</v>
      </c>
      <c r="D52" s="23" t="s">
        <v>276</v>
      </c>
      <c r="E52" s="23" t="s">
        <v>3</v>
      </c>
      <c r="F52" s="23" t="s">
        <v>12</v>
      </c>
      <c r="G52" s="23">
        <v>24</v>
      </c>
      <c r="H52" s="23">
        <v>0.3</v>
      </c>
    </row>
    <row r="53" spans="1:8" x14ac:dyDescent="0.25">
      <c r="A53" s="23" t="str">
        <f t="shared" si="0"/>
        <v>Reg2015Eye - C69AllSexAllEth</v>
      </c>
      <c r="B53" s="23" t="s">
        <v>2</v>
      </c>
      <c r="C53" s="23">
        <v>2015</v>
      </c>
      <c r="D53" s="23" t="s">
        <v>278</v>
      </c>
      <c r="E53" s="23" t="s">
        <v>3</v>
      </c>
      <c r="F53" s="23" t="s">
        <v>12</v>
      </c>
      <c r="G53" s="23">
        <v>51</v>
      </c>
      <c r="H53" s="23">
        <v>0.8</v>
      </c>
    </row>
    <row r="54" spans="1:8" x14ac:dyDescent="0.25">
      <c r="A54" s="23" t="str">
        <f t="shared" si="0"/>
        <v>Reg2015Meninges - C70AllSexAllEth</v>
      </c>
      <c r="B54" s="23" t="s">
        <v>2</v>
      </c>
      <c r="C54" s="23">
        <v>2015</v>
      </c>
      <c r="D54" s="23" t="s">
        <v>29</v>
      </c>
      <c r="E54" s="23" t="s">
        <v>3</v>
      </c>
      <c r="F54" s="23" t="s">
        <v>12</v>
      </c>
      <c r="G54" s="23">
        <v>4</v>
      </c>
      <c r="H54" s="23">
        <v>0.1</v>
      </c>
    </row>
    <row r="55" spans="1:8" x14ac:dyDescent="0.25">
      <c r="A55" s="23" t="str">
        <f t="shared" si="0"/>
        <v>Reg2015Brain - C71AllSexAllEth</v>
      </c>
      <c r="B55" s="23" t="s">
        <v>2</v>
      </c>
      <c r="C55" s="23">
        <v>2015</v>
      </c>
      <c r="D55" s="23" t="s">
        <v>20</v>
      </c>
      <c r="E55" s="23" t="s">
        <v>3</v>
      </c>
      <c r="F55" s="23" t="s">
        <v>12</v>
      </c>
      <c r="G55" s="23">
        <v>315</v>
      </c>
      <c r="H55" s="23">
        <v>5.2</v>
      </c>
    </row>
    <row r="56" spans="1:8" x14ac:dyDescent="0.25">
      <c r="A56" s="23" t="str">
        <f t="shared" si="0"/>
        <v>Reg2015Other central nervous system - C72AllSexAllEth</v>
      </c>
      <c r="B56" s="23" t="s">
        <v>2</v>
      </c>
      <c r="C56" s="23">
        <v>2015</v>
      </c>
      <c r="D56" s="23" t="s">
        <v>279</v>
      </c>
      <c r="E56" s="23" t="s">
        <v>3</v>
      </c>
      <c r="F56" s="23" t="s">
        <v>12</v>
      </c>
      <c r="G56" s="23">
        <v>12</v>
      </c>
      <c r="H56" s="23">
        <v>0.3</v>
      </c>
    </row>
    <row r="57" spans="1:8" x14ac:dyDescent="0.25">
      <c r="A57" s="23" t="str">
        <f t="shared" si="0"/>
        <v>Reg2015Thyroid - C73AllSexAllEth</v>
      </c>
      <c r="B57" s="23" t="s">
        <v>2</v>
      </c>
      <c r="C57" s="23">
        <v>2015</v>
      </c>
      <c r="D57" s="23" t="s">
        <v>281</v>
      </c>
      <c r="E57" s="23" t="s">
        <v>3</v>
      </c>
      <c r="F57" s="23" t="s">
        <v>12</v>
      </c>
      <c r="G57" s="23">
        <v>313</v>
      </c>
      <c r="H57" s="23">
        <v>5.7</v>
      </c>
    </row>
    <row r="58" spans="1:8" x14ac:dyDescent="0.25">
      <c r="A58" s="23" t="str">
        <f t="shared" si="0"/>
        <v>Reg2015Adrenal gland - C74AllSexAllEth</v>
      </c>
      <c r="B58" s="23" t="s">
        <v>2</v>
      </c>
      <c r="C58" s="23">
        <v>2015</v>
      </c>
      <c r="D58" s="23" t="s">
        <v>282</v>
      </c>
      <c r="E58" s="23" t="s">
        <v>3</v>
      </c>
      <c r="F58" s="23" t="s">
        <v>12</v>
      </c>
      <c r="G58" s="23">
        <v>17</v>
      </c>
      <c r="H58" s="23">
        <v>0.3</v>
      </c>
    </row>
    <row r="59" spans="1:8" x14ac:dyDescent="0.25">
      <c r="A59" s="23" t="str">
        <f t="shared" si="0"/>
        <v>Reg2015Other endocrine glands - C75AllSexAllEth</v>
      </c>
      <c r="B59" s="23" t="s">
        <v>2</v>
      </c>
      <c r="C59" s="23">
        <v>2015</v>
      </c>
      <c r="D59" s="23" t="s">
        <v>283</v>
      </c>
      <c r="E59" s="23" t="s">
        <v>3</v>
      </c>
      <c r="F59" s="23" t="s">
        <v>12</v>
      </c>
      <c r="G59" s="23">
        <v>5</v>
      </c>
      <c r="H59" s="23">
        <v>0.1</v>
      </c>
    </row>
    <row r="60" spans="1:8" x14ac:dyDescent="0.25">
      <c r="A60" s="23" t="str">
        <f t="shared" si="0"/>
        <v>Reg2015Other and ill-defined sites - C76AllSexAllEth</v>
      </c>
      <c r="B60" s="23" t="s">
        <v>2</v>
      </c>
      <c r="C60" s="23">
        <v>2015</v>
      </c>
      <c r="D60" s="23" t="s">
        <v>285</v>
      </c>
      <c r="E60" s="23" t="s">
        <v>3</v>
      </c>
      <c r="F60" s="23" t="s">
        <v>12</v>
      </c>
      <c r="G60" s="23">
        <v>6</v>
      </c>
      <c r="H60" s="23">
        <v>0.1</v>
      </c>
    </row>
    <row r="61" spans="1:8" x14ac:dyDescent="0.25">
      <c r="A61" s="23" t="str">
        <f t="shared" si="0"/>
        <v>Reg2015Unknown primary - C77-C79AllSexAllEth</v>
      </c>
      <c r="B61" s="23" t="s">
        <v>2</v>
      </c>
      <c r="C61" s="23">
        <v>2015</v>
      </c>
      <c r="D61" s="23" t="s">
        <v>286</v>
      </c>
      <c r="E61" s="23" t="s">
        <v>3</v>
      </c>
      <c r="F61" s="23" t="s">
        <v>12</v>
      </c>
      <c r="G61" s="23">
        <v>383</v>
      </c>
      <c r="H61" s="23">
        <v>4.9000000000000004</v>
      </c>
    </row>
    <row r="62" spans="1:8" x14ac:dyDescent="0.25">
      <c r="A62" s="23" t="str">
        <f t="shared" si="0"/>
        <v>Reg2015Unspecified site - C80AllSexAllEth</v>
      </c>
      <c r="B62" s="23" t="s">
        <v>2</v>
      </c>
      <c r="C62" s="23">
        <v>2015</v>
      </c>
      <c r="D62" s="23" t="s">
        <v>287</v>
      </c>
      <c r="E62" s="23" t="s">
        <v>3</v>
      </c>
      <c r="F62" s="23" t="s">
        <v>12</v>
      </c>
      <c r="G62" s="23">
        <v>63</v>
      </c>
      <c r="H62" s="23">
        <v>0.6</v>
      </c>
    </row>
    <row r="63" spans="1:8" x14ac:dyDescent="0.25">
      <c r="A63" s="23" t="str">
        <f t="shared" si="0"/>
        <v>Reg2015Hodgkin lymphoma - C81AllSexAllEth</v>
      </c>
      <c r="B63" s="23" t="s">
        <v>2</v>
      </c>
      <c r="C63" s="23">
        <v>2015</v>
      </c>
      <c r="D63" s="23" t="s">
        <v>289</v>
      </c>
      <c r="E63" s="23" t="s">
        <v>3</v>
      </c>
      <c r="F63" s="23" t="s">
        <v>12</v>
      </c>
      <c r="G63" s="23">
        <v>102</v>
      </c>
      <c r="H63" s="23">
        <v>2.2000000000000002</v>
      </c>
    </row>
    <row r="64" spans="1:8" x14ac:dyDescent="0.25">
      <c r="A64" s="23" t="str">
        <f t="shared" si="0"/>
        <v>Reg2015Non-Hodgkin lymphoma - C82-C86, C96AllSexAllEth</v>
      </c>
      <c r="B64" s="23" t="s">
        <v>2</v>
      </c>
      <c r="C64" s="23">
        <v>2015</v>
      </c>
      <c r="D64" s="23" t="s">
        <v>365</v>
      </c>
      <c r="E64" s="23" t="s">
        <v>3</v>
      </c>
      <c r="F64" s="23" t="s">
        <v>12</v>
      </c>
      <c r="G64" s="23">
        <v>845</v>
      </c>
      <c r="H64" s="23">
        <v>12</v>
      </c>
    </row>
    <row r="65" spans="1:8" x14ac:dyDescent="0.25">
      <c r="A65" s="23" t="str">
        <f t="shared" si="0"/>
        <v>Reg2015Immunoproliferative cancers - C88AllSexAllEth</v>
      </c>
      <c r="B65" s="23" t="s">
        <v>2</v>
      </c>
      <c r="C65" s="23">
        <v>2015</v>
      </c>
      <c r="D65" s="23" t="s">
        <v>291</v>
      </c>
      <c r="E65" s="23" t="s">
        <v>3</v>
      </c>
      <c r="F65" s="23" t="s">
        <v>12</v>
      </c>
      <c r="G65" s="23">
        <v>46</v>
      </c>
      <c r="H65" s="23">
        <v>0.7</v>
      </c>
    </row>
    <row r="66" spans="1:8" x14ac:dyDescent="0.25">
      <c r="A66" s="23" t="str">
        <f t="shared" si="0"/>
        <v>Reg2015Myeloma - C90AllSexAllEth</v>
      </c>
      <c r="B66" s="23" t="s">
        <v>2</v>
      </c>
      <c r="C66" s="23">
        <v>2015</v>
      </c>
      <c r="D66" s="23" t="s">
        <v>292</v>
      </c>
      <c r="E66" s="23" t="s">
        <v>3</v>
      </c>
      <c r="F66" s="23" t="s">
        <v>12</v>
      </c>
      <c r="G66" s="23">
        <v>384</v>
      </c>
      <c r="H66" s="23">
        <v>5.0999999999999996</v>
      </c>
    </row>
    <row r="67" spans="1:8" x14ac:dyDescent="0.25">
      <c r="A67" s="23" t="str">
        <f t="shared" ref="A67:A130" si="1">B67&amp;C67&amp;D67&amp;E67&amp;F67</f>
        <v>Reg2015Leukaemia - C91-C95AllSexAllEth</v>
      </c>
      <c r="B67" s="23" t="s">
        <v>2</v>
      </c>
      <c r="C67" s="23">
        <v>2015</v>
      </c>
      <c r="D67" s="23" t="s">
        <v>26</v>
      </c>
      <c r="E67" s="23" t="s">
        <v>3</v>
      </c>
      <c r="F67" s="23" t="s">
        <v>12</v>
      </c>
      <c r="G67" s="23">
        <v>702</v>
      </c>
      <c r="H67" s="23">
        <v>10.8</v>
      </c>
    </row>
    <row r="68" spans="1:8" x14ac:dyDescent="0.25">
      <c r="A68" s="23" t="str">
        <f t="shared" si="1"/>
        <v>Reg2015Polycythemia vera - D45AllSexAllEth</v>
      </c>
      <c r="B68" s="23" t="s">
        <v>2</v>
      </c>
      <c r="C68" s="23">
        <v>2015</v>
      </c>
      <c r="D68" s="23" t="s">
        <v>294</v>
      </c>
      <c r="E68" s="23" t="s">
        <v>3</v>
      </c>
      <c r="F68" s="23" t="s">
        <v>12</v>
      </c>
      <c r="G68" s="23">
        <v>31</v>
      </c>
      <c r="H68" s="23">
        <v>0.4</v>
      </c>
    </row>
    <row r="69" spans="1:8" x14ac:dyDescent="0.25">
      <c r="A69" s="23" t="str">
        <f t="shared" si="1"/>
        <v>Reg2015Myelodyplastic syndromes - D46AllSexAllEth</v>
      </c>
      <c r="B69" s="23" t="s">
        <v>2</v>
      </c>
      <c r="C69" s="23">
        <v>2015</v>
      </c>
      <c r="D69" s="23" t="s">
        <v>295</v>
      </c>
      <c r="E69" s="23" t="s">
        <v>3</v>
      </c>
      <c r="F69" s="23" t="s">
        <v>12</v>
      </c>
      <c r="G69" s="23">
        <v>180</v>
      </c>
      <c r="H69" s="23">
        <v>2.2000000000000002</v>
      </c>
    </row>
    <row r="70" spans="1:8" x14ac:dyDescent="0.25">
      <c r="A70" s="23" t="str">
        <f t="shared" si="1"/>
        <v>Reg2015Uncertain behaviour of lymphoid, haematopoietic and related tissue - D47AllSexAllEth</v>
      </c>
      <c r="B70" s="23" t="s">
        <v>2</v>
      </c>
      <c r="C70" s="23">
        <v>2015</v>
      </c>
      <c r="D70" s="23" t="s">
        <v>296</v>
      </c>
      <c r="E70" s="23" t="s">
        <v>3</v>
      </c>
      <c r="F70" s="23" t="s">
        <v>12</v>
      </c>
      <c r="G70" s="23">
        <v>87</v>
      </c>
      <c r="H70" s="23">
        <v>1.3</v>
      </c>
    </row>
    <row r="71" spans="1:8" x14ac:dyDescent="0.25">
      <c r="A71" s="23" t="str">
        <f t="shared" si="1"/>
        <v>Reg2015Lip - C00FemaleAllEth</v>
      </c>
      <c r="B71" s="23" t="s">
        <v>2</v>
      </c>
      <c r="C71" s="23">
        <v>2015</v>
      </c>
      <c r="D71" s="23" t="s">
        <v>27</v>
      </c>
      <c r="E71" s="23" t="s">
        <v>4</v>
      </c>
      <c r="F71" s="23" t="s">
        <v>12</v>
      </c>
      <c r="G71" s="23">
        <v>14</v>
      </c>
      <c r="H71" s="23">
        <v>0.4</v>
      </c>
    </row>
    <row r="72" spans="1:8" x14ac:dyDescent="0.25">
      <c r="A72" s="23" t="str">
        <f t="shared" si="1"/>
        <v>Reg2015Tongue - C01-C02FemaleAllEth</v>
      </c>
      <c r="B72" s="23" t="s">
        <v>2</v>
      </c>
      <c r="C72" s="23">
        <v>2015</v>
      </c>
      <c r="D72" s="23" t="s">
        <v>42</v>
      </c>
      <c r="E72" s="23" t="s">
        <v>4</v>
      </c>
      <c r="F72" s="23" t="s">
        <v>12</v>
      </c>
      <c r="G72" s="23">
        <v>45</v>
      </c>
      <c r="H72" s="23">
        <v>1.3</v>
      </c>
    </row>
    <row r="73" spans="1:8" x14ac:dyDescent="0.25">
      <c r="A73" s="23" t="str">
        <f t="shared" si="1"/>
        <v>Reg2015Mouth - C03-C06FemaleAllEth</v>
      </c>
      <c r="B73" s="23" t="s">
        <v>2</v>
      </c>
      <c r="C73" s="23">
        <v>2015</v>
      </c>
      <c r="D73" s="23" t="s">
        <v>31</v>
      </c>
      <c r="E73" s="23" t="s">
        <v>4</v>
      </c>
      <c r="F73" s="23" t="s">
        <v>12</v>
      </c>
      <c r="G73" s="23">
        <v>39</v>
      </c>
      <c r="H73" s="23">
        <v>0.9</v>
      </c>
    </row>
    <row r="74" spans="1:8" x14ac:dyDescent="0.25">
      <c r="A74" s="23" t="str">
        <f t="shared" si="1"/>
        <v>Reg2015Salivary glands - C07-C08FemaleAllEth</v>
      </c>
      <c r="B74" s="23" t="s">
        <v>2</v>
      </c>
      <c r="C74" s="23">
        <v>2015</v>
      </c>
      <c r="D74" s="23" t="s">
        <v>247</v>
      </c>
      <c r="E74" s="23" t="s">
        <v>4</v>
      </c>
      <c r="F74" s="23" t="s">
        <v>12</v>
      </c>
      <c r="G74" s="23">
        <v>17</v>
      </c>
      <c r="H74" s="23">
        <v>0.5</v>
      </c>
    </row>
    <row r="75" spans="1:8" x14ac:dyDescent="0.25">
      <c r="A75" s="23" t="str">
        <f t="shared" si="1"/>
        <v>Reg2015Tonsils - C09FemaleAllEth</v>
      </c>
      <c r="B75" s="23" t="s">
        <v>2</v>
      </c>
      <c r="C75" s="23">
        <v>2015</v>
      </c>
      <c r="D75" s="23" t="s">
        <v>248</v>
      </c>
      <c r="E75" s="23" t="s">
        <v>4</v>
      </c>
      <c r="F75" s="23" t="s">
        <v>12</v>
      </c>
      <c r="G75" s="23">
        <v>12</v>
      </c>
      <c r="H75" s="23">
        <v>0.4</v>
      </c>
    </row>
    <row r="76" spans="1:8" x14ac:dyDescent="0.25">
      <c r="A76" s="23" t="str">
        <f t="shared" si="1"/>
        <v>Reg2015Oropharynx - C10FemaleAllEth</v>
      </c>
      <c r="B76" s="23" t="s">
        <v>2</v>
      </c>
      <c r="C76" s="23">
        <v>2015</v>
      </c>
      <c r="D76" s="23" t="s">
        <v>34</v>
      </c>
      <c r="E76" s="23" t="s">
        <v>4</v>
      </c>
      <c r="F76" s="23" t="s">
        <v>12</v>
      </c>
      <c r="G76" s="23">
        <v>4</v>
      </c>
      <c r="H76" s="23">
        <v>0.1</v>
      </c>
    </row>
    <row r="77" spans="1:8" x14ac:dyDescent="0.25">
      <c r="A77" s="23" t="str">
        <f t="shared" si="1"/>
        <v>Reg2015Nasopharynx - C11FemaleAllEth</v>
      </c>
      <c r="B77" s="23" t="s">
        <v>2</v>
      </c>
      <c r="C77" s="23">
        <v>2015</v>
      </c>
      <c r="D77" s="23" t="s">
        <v>32</v>
      </c>
      <c r="E77" s="23" t="s">
        <v>4</v>
      </c>
      <c r="F77" s="23" t="s">
        <v>12</v>
      </c>
      <c r="G77" s="23">
        <v>12</v>
      </c>
      <c r="H77" s="23">
        <v>0.5</v>
      </c>
    </row>
    <row r="78" spans="1:8" x14ac:dyDescent="0.25">
      <c r="A78" s="23" t="str">
        <f t="shared" si="1"/>
        <v>Reg2015Pyriform sinus - C12FemaleAllEth</v>
      </c>
      <c r="B78" s="23" t="s">
        <v>2</v>
      </c>
      <c r="C78" s="23">
        <v>2015</v>
      </c>
      <c r="D78" s="23" t="s">
        <v>249</v>
      </c>
      <c r="E78" s="23" t="s">
        <v>4</v>
      </c>
      <c r="F78" s="23" t="s">
        <v>12</v>
      </c>
      <c r="G78" s="23">
        <v>1</v>
      </c>
      <c r="H78" s="23">
        <v>0</v>
      </c>
    </row>
    <row r="79" spans="1:8" x14ac:dyDescent="0.25">
      <c r="A79" s="23" t="str">
        <f t="shared" si="1"/>
        <v>Reg2015Hypopharynx - C13FemaleAllEth</v>
      </c>
      <c r="B79" s="23" t="s">
        <v>2</v>
      </c>
      <c r="C79" s="23">
        <v>2015</v>
      </c>
      <c r="D79" s="23" t="s">
        <v>24</v>
      </c>
      <c r="E79" s="23" t="s">
        <v>4</v>
      </c>
      <c r="F79" s="23" t="s">
        <v>12</v>
      </c>
      <c r="G79" s="23">
        <v>1</v>
      </c>
      <c r="H79" s="23">
        <v>0</v>
      </c>
    </row>
    <row r="80" spans="1:8" x14ac:dyDescent="0.25">
      <c r="A80" s="23" t="str">
        <f t="shared" si="1"/>
        <v>Reg2015Other lip, oral cavity and pharynx - C14FemaleAllEth</v>
      </c>
      <c r="B80" s="23" t="s">
        <v>2</v>
      </c>
      <c r="C80" s="23">
        <v>2015</v>
      </c>
      <c r="D80" s="23" t="s">
        <v>250</v>
      </c>
      <c r="E80" s="23" t="s">
        <v>4</v>
      </c>
      <c r="F80" s="23" t="s">
        <v>12</v>
      </c>
      <c r="G80" s="23">
        <v>1</v>
      </c>
      <c r="H80" s="23">
        <v>0</v>
      </c>
    </row>
    <row r="81" spans="1:8" x14ac:dyDescent="0.25">
      <c r="A81" s="23" t="str">
        <f t="shared" si="1"/>
        <v>Reg2015Oesophagus - C15FemaleAllEth</v>
      </c>
      <c r="B81" s="23" t="s">
        <v>2</v>
      </c>
      <c r="C81" s="23">
        <v>2015</v>
      </c>
      <c r="D81" s="23" t="s">
        <v>33</v>
      </c>
      <c r="E81" s="23" t="s">
        <v>4</v>
      </c>
      <c r="F81" s="23" t="s">
        <v>12</v>
      </c>
      <c r="G81" s="23">
        <v>95</v>
      </c>
      <c r="H81" s="23">
        <v>2.1</v>
      </c>
    </row>
    <row r="82" spans="1:8" x14ac:dyDescent="0.25">
      <c r="A82" s="23" t="str">
        <f t="shared" si="1"/>
        <v>Reg2015Stomach - C16FemaleAllEth</v>
      </c>
      <c r="B82" s="23" t="s">
        <v>2</v>
      </c>
      <c r="C82" s="23">
        <v>2015</v>
      </c>
      <c r="D82" s="23" t="s">
        <v>39</v>
      </c>
      <c r="E82" s="23" t="s">
        <v>4</v>
      </c>
      <c r="F82" s="23" t="s">
        <v>12</v>
      </c>
      <c r="G82" s="23">
        <v>148</v>
      </c>
      <c r="H82" s="23">
        <v>4</v>
      </c>
    </row>
    <row r="83" spans="1:8" x14ac:dyDescent="0.25">
      <c r="A83" s="23" t="str">
        <f t="shared" si="1"/>
        <v>Reg2015Small intestine - C17FemaleAllEth</v>
      </c>
      <c r="B83" s="23" t="s">
        <v>2</v>
      </c>
      <c r="C83" s="23">
        <v>2015</v>
      </c>
      <c r="D83" s="23" t="s">
        <v>252</v>
      </c>
      <c r="E83" s="23" t="s">
        <v>4</v>
      </c>
      <c r="F83" s="23" t="s">
        <v>12</v>
      </c>
      <c r="G83" s="23">
        <v>50</v>
      </c>
      <c r="H83" s="23">
        <v>1.3</v>
      </c>
    </row>
    <row r="84" spans="1:8" x14ac:dyDescent="0.25">
      <c r="A84" s="23" t="str">
        <f t="shared" si="1"/>
        <v>Reg2015Colon, rectum and rectosigmoid junction - C18-C20FemaleAllEth</v>
      </c>
      <c r="B84" s="23" t="s">
        <v>2</v>
      </c>
      <c r="C84" s="23">
        <v>2015</v>
      </c>
      <c r="D84" s="23" t="s">
        <v>1567</v>
      </c>
      <c r="E84" s="23" t="s">
        <v>4</v>
      </c>
      <c r="F84" s="23" t="s">
        <v>12</v>
      </c>
      <c r="G84" s="23">
        <v>1474</v>
      </c>
      <c r="H84" s="23">
        <v>36.5</v>
      </c>
    </row>
    <row r="85" spans="1:8" x14ac:dyDescent="0.25">
      <c r="A85" s="23" t="str">
        <f t="shared" si="1"/>
        <v>Reg2015Anus - C21FemaleAllEth</v>
      </c>
      <c r="B85" s="23" t="s">
        <v>2</v>
      </c>
      <c r="C85" s="23">
        <v>2015</v>
      </c>
      <c r="D85" s="23" t="s">
        <v>18</v>
      </c>
      <c r="E85" s="23" t="s">
        <v>4</v>
      </c>
      <c r="F85" s="23" t="s">
        <v>12</v>
      </c>
      <c r="G85" s="23">
        <v>38</v>
      </c>
      <c r="H85" s="23">
        <v>0.9</v>
      </c>
    </row>
    <row r="86" spans="1:8" x14ac:dyDescent="0.25">
      <c r="A86" s="23" t="str">
        <f t="shared" si="1"/>
        <v>Reg2015Liver - C22FemaleAllEth</v>
      </c>
      <c r="B86" s="23" t="s">
        <v>2</v>
      </c>
      <c r="C86" s="23">
        <v>2015</v>
      </c>
      <c r="D86" s="23" t="s">
        <v>254</v>
      </c>
      <c r="E86" s="23" t="s">
        <v>4</v>
      </c>
      <c r="F86" s="23" t="s">
        <v>12</v>
      </c>
      <c r="G86" s="23">
        <v>110</v>
      </c>
      <c r="H86" s="23">
        <v>2.6</v>
      </c>
    </row>
    <row r="87" spans="1:8" x14ac:dyDescent="0.25">
      <c r="A87" s="23" t="str">
        <f t="shared" si="1"/>
        <v>Reg2015Gallbladder - C23FemaleAllEth</v>
      </c>
      <c r="B87" s="23" t="s">
        <v>2</v>
      </c>
      <c r="C87" s="23">
        <v>2015</v>
      </c>
      <c r="D87" s="23" t="s">
        <v>23</v>
      </c>
      <c r="E87" s="23" t="s">
        <v>4</v>
      </c>
      <c r="F87" s="23" t="s">
        <v>12</v>
      </c>
      <c r="G87" s="23">
        <v>46</v>
      </c>
      <c r="H87" s="23">
        <v>1.2</v>
      </c>
    </row>
    <row r="88" spans="1:8" x14ac:dyDescent="0.25">
      <c r="A88" s="23" t="str">
        <f t="shared" si="1"/>
        <v>Reg2015Other biliary tract - C24FemaleAllEth</v>
      </c>
      <c r="B88" s="23" t="s">
        <v>2</v>
      </c>
      <c r="C88" s="23">
        <v>2015</v>
      </c>
      <c r="D88" s="23" t="s">
        <v>255</v>
      </c>
      <c r="E88" s="23" t="s">
        <v>4</v>
      </c>
      <c r="F88" s="23" t="s">
        <v>12</v>
      </c>
      <c r="G88" s="23">
        <v>35</v>
      </c>
      <c r="H88" s="23">
        <v>0.7</v>
      </c>
    </row>
    <row r="89" spans="1:8" x14ac:dyDescent="0.25">
      <c r="A89" s="23" t="str">
        <f t="shared" si="1"/>
        <v>Reg2015Pancreas - C25FemaleAllEth</v>
      </c>
      <c r="B89" s="23" t="s">
        <v>2</v>
      </c>
      <c r="C89" s="23">
        <v>2015</v>
      </c>
      <c r="D89" s="23" t="s">
        <v>36</v>
      </c>
      <c r="E89" s="23" t="s">
        <v>4</v>
      </c>
      <c r="F89" s="23" t="s">
        <v>12</v>
      </c>
      <c r="G89" s="23">
        <v>287</v>
      </c>
      <c r="H89" s="23">
        <v>6.9</v>
      </c>
    </row>
    <row r="90" spans="1:8" x14ac:dyDescent="0.25">
      <c r="A90" s="23" t="str">
        <f t="shared" si="1"/>
        <v>Reg2015Other digestive organs - C26FemaleAllEth</v>
      </c>
      <c r="B90" s="23" t="s">
        <v>2</v>
      </c>
      <c r="C90" s="23">
        <v>2015</v>
      </c>
      <c r="D90" s="23" t="s">
        <v>256</v>
      </c>
      <c r="E90" s="23" t="s">
        <v>4</v>
      </c>
      <c r="F90" s="23" t="s">
        <v>12</v>
      </c>
      <c r="G90" s="23">
        <v>77</v>
      </c>
      <c r="H90" s="23">
        <v>1.6</v>
      </c>
    </row>
    <row r="91" spans="1:8" x14ac:dyDescent="0.25">
      <c r="A91" s="23" t="str">
        <f t="shared" si="1"/>
        <v>Reg2015Nasal cavity and middle ear - C30FemaleAllEth</v>
      </c>
      <c r="B91" s="23" t="s">
        <v>2</v>
      </c>
      <c r="C91" s="23">
        <v>2015</v>
      </c>
      <c r="D91" s="23" t="s">
        <v>258</v>
      </c>
      <c r="E91" s="23" t="s">
        <v>4</v>
      </c>
      <c r="F91" s="23" t="s">
        <v>12</v>
      </c>
      <c r="G91" s="23">
        <v>10</v>
      </c>
      <c r="H91" s="23">
        <v>0.3</v>
      </c>
    </row>
    <row r="92" spans="1:8" x14ac:dyDescent="0.25">
      <c r="A92" s="23" t="str">
        <f t="shared" si="1"/>
        <v>Reg2015Accessory sinuses - C31FemaleAllEth</v>
      </c>
      <c r="B92" s="23" t="s">
        <v>2</v>
      </c>
      <c r="C92" s="23">
        <v>2015</v>
      </c>
      <c r="D92" s="23" t="s">
        <v>259</v>
      </c>
      <c r="E92" s="23" t="s">
        <v>4</v>
      </c>
      <c r="F92" s="23" t="s">
        <v>12</v>
      </c>
      <c r="G92" s="23">
        <v>4</v>
      </c>
      <c r="H92" s="23">
        <v>0.1</v>
      </c>
    </row>
    <row r="93" spans="1:8" x14ac:dyDescent="0.25">
      <c r="A93" s="23" t="str">
        <f t="shared" si="1"/>
        <v>Reg2015Larynx - C32FemaleAllEth</v>
      </c>
      <c r="B93" s="23" t="s">
        <v>2</v>
      </c>
      <c r="C93" s="23">
        <v>2015</v>
      </c>
      <c r="D93" s="23" t="s">
        <v>25</v>
      </c>
      <c r="E93" s="23" t="s">
        <v>4</v>
      </c>
      <c r="F93" s="23" t="s">
        <v>12</v>
      </c>
      <c r="G93" s="23">
        <v>10</v>
      </c>
      <c r="H93" s="23">
        <v>0.3</v>
      </c>
    </row>
    <row r="94" spans="1:8" x14ac:dyDescent="0.25">
      <c r="A94" s="23" t="str">
        <f t="shared" si="1"/>
        <v>Reg2015Lung - C33-C34FemaleAllEth</v>
      </c>
      <c r="B94" s="23" t="s">
        <v>2</v>
      </c>
      <c r="C94" s="23">
        <v>2015</v>
      </c>
      <c r="D94" s="23" t="s">
        <v>47</v>
      </c>
      <c r="E94" s="23" t="s">
        <v>4</v>
      </c>
      <c r="F94" s="23" t="s">
        <v>12</v>
      </c>
      <c r="G94" s="23">
        <v>1078</v>
      </c>
      <c r="H94" s="23">
        <v>27.8</v>
      </c>
    </row>
    <row r="95" spans="1:8" x14ac:dyDescent="0.25">
      <c r="A95" s="23" t="str">
        <f t="shared" si="1"/>
        <v>Reg2015Thymus - C37FemaleAllEth</v>
      </c>
      <c r="B95" s="23" t="s">
        <v>2</v>
      </c>
      <c r="C95" s="23">
        <v>2015</v>
      </c>
      <c r="D95" s="23" t="s">
        <v>41</v>
      </c>
      <c r="E95" s="23" t="s">
        <v>4</v>
      </c>
      <c r="F95" s="23" t="s">
        <v>12</v>
      </c>
      <c r="G95" s="23">
        <v>11</v>
      </c>
      <c r="H95" s="23">
        <v>0.3</v>
      </c>
    </row>
    <row r="96" spans="1:8" x14ac:dyDescent="0.25">
      <c r="A96" s="23" t="str">
        <f t="shared" si="1"/>
        <v>Reg2015Heart, mediastinum and pleura - C38FemaleAllEth</v>
      </c>
      <c r="B96" s="23" t="s">
        <v>2</v>
      </c>
      <c r="C96" s="23">
        <v>2015</v>
      </c>
      <c r="D96" s="23" t="s">
        <v>260</v>
      </c>
      <c r="E96" s="23" t="s">
        <v>4</v>
      </c>
      <c r="F96" s="23" t="s">
        <v>12</v>
      </c>
      <c r="G96" s="23">
        <v>4</v>
      </c>
      <c r="H96" s="23">
        <v>0.1</v>
      </c>
    </row>
    <row r="97" spans="1:8" x14ac:dyDescent="0.25">
      <c r="A97" s="23" t="str">
        <f t="shared" si="1"/>
        <v>Reg2015Bone and articular cartilage - C40-C41FemaleAllEth</v>
      </c>
      <c r="B97" s="23" t="s">
        <v>2</v>
      </c>
      <c r="C97" s="23">
        <v>2015</v>
      </c>
      <c r="D97" s="23" t="s">
        <v>262</v>
      </c>
      <c r="E97" s="23" t="s">
        <v>4</v>
      </c>
      <c r="F97" s="23" t="s">
        <v>12</v>
      </c>
      <c r="G97" s="23">
        <v>11</v>
      </c>
      <c r="H97" s="23">
        <v>0.5</v>
      </c>
    </row>
    <row r="98" spans="1:8" x14ac:dyDescent="0.25">
      <c r="A98" s="23" t="str">
        <f t="shared" si="1"/>
        <v>Reg2015Melanoma - C43FemaleAllEth</v>
      </c>
      <c r="B98" s="23" t="s">
        <v>2</v>
      </c>
      <c r="C98" s="23">
        <v>2015</v>
      </c>
      <c r="D98" s="23" t="s">
        <v>28</v>
      </c>
      <c r="E98" s="23" t="s">
        <v>4</v>
      </c>
      <c r="F98" s="23" t="s">
        <v>12</v>
      </c>
      <c r="G98" s="23">
        <v>1066</v>
      </c>
      <c r="H98" s="23">
        <v>31</v>
      </c>
    </row>
    <row r="99" spans="1:8" x14ac:dyDescent="0.25">
      <c r="A99" s="23" t="str">
        <f t="shared" si="1"/>
        <v>Reg2015Non-melanoma - C44FemaleAllEth</v>
      </c>
      <c r="B99" s="23" t="s">
        <v>2</v>
      </c>
      <c r="C99" s="23">
        <v>2015</v>
      </c>
      <c r="D99" s="23" t="s">
        <v>263</v>
      </c>
      <c r="E99" s="23" t="s">
        <v>4</v>
      </c>
      <c r="F99" s="23" t="s">
        <v>12</v>
      </c>
      <c r="G99" s="23">
        <v>46</v>
      </c>
      <c r="H99" s="23">
        <v>1.1000000000000001</v>
      </c>
    </row>
    <row r="100" spans="1:8" x14ac:dyDescent="0.25">
      <c r="A100" s="23" t="str">
        <f t="shared" si="1"/>
        <v>Reg2015Mesothelioma - C45FemaleAllEth</v>
      </c>
      <c r="B100" s="23" t="s">
        <v>2</v>
      </c>
      <c r="C100" s="23">
        <v>2015</v>
      </c>
      <c r="D100" s="23" t="s">
        <v>30</v>
      </c>
      <c r="E100" s="23" t="s">
        <v>4</v>
      </c>
      <c r="F100" s="23" t="s">
        <v>12</v>
      </c>
      <c r="G100" s="23">
        <v>10</v>
      </c>
      <c r="H100" s="23">
        <v>0.3</v>
      </c>
    </row>
    <row r="101" spans="1:8" x14ac:dyDescent="0.25">
      <c r="A101" s="23" t="str">
        <f t="shared" si="1"/>
        <v>Reg2015Kaposi sarcoma - C46FemaleAllEth</v>
      </c>
      <c r="B101" s="23" t="s">
        <v>2</v>
      </c>
      <c r="C101" s="23">
        <v>2015</v>
      </c>
      <c r="D101" s="23" t="s">
        <v>265</v>
      </c>
      <c r="E101" s="23" t="s">
        <v>4</v>
      </c>
      <c r="F101" s="23" t="s">
        <v>12</v>
      </c>
      <c r="G101" s="23">
        <v>1</v>
      </c>
      <c r="H101" s="23">
        <v>0</v>
      </c>
    </row>
    <row r="102" spans="1:8" x14ac:dyDescent="0.25">
      <c r="A102" s="23" t="str">
        <f t="shared" si="1"/>
        <v>Reg2015Peripheral nerves and autonomic nervous system - C47FemaleAllEth</v>
      </c>
      <c r="B102" s="23" t="s">
        <v>2</v>
      </c>
      <c r="C102" s="23">
        <v>2015</v>
      </c>
      <c r="D102" s="23" t="s">
        <v>266</v>
      </c>
      <c r="E102" s="23" t="s">
        <v>4</v>
      </c>
      <c r="F102" s="23" t="s">
        <v>12</v>
      </c>
      <c r="G102" s="23">
        <v>3</v>
      </c>
      <c r="H102" s="23">
        <v>0.2</v>
      </c>
    </row>
    <row r="103" spans="1:8" x14ac:dyDescent="0.25">
      <c r="A103" s="23" t="str">
        <f t="shared" si="1"/>
        <v>Reg2015Peritoneum - C48FemaleAllEth</v>
      </c>
      <c r="B103" s="23" t="s">
        <v>2</v>
      </c>
      <c r="C103" s="23">
        <v>2015</v>
      </c>
      <c r="D103" s="23" t="s">
        <v>267</v>
      </c>
      <c r="E103" s="23" t="s">
        <v>4</v>
      </c>
      <c r="F103" s="23" t="s">
        <v>12</v>
      </c>
      <c r="G103" s="23">
        <v>36</v>
      </c>
      <c r="H103" s="23">
        <v>1</v>
      </c>
    </row>
    <row r="104" spans="1:8" x14ac:dyDescent="0.25">
      <c r="A104" s="23" t="str">
        <f t="shared" si="1"/>
        <v>Reg2015Connective tissue - C49FemaleAllEth</v>
      </c>
      <c r="B104" s="23" t="s">
        <v>2</v>
      </c>
      <c r="C104" s="23">
        <v>2015</v>
      </c>
      <c r="D104" s="23" t="s">
        <v>268</v>
      </c>
      <c r="E104" s="23" t="s">
        <v>4</v>
      </c>
      <c r="F104" s="23" t="s">
        <v>12</v>
      </c>
      <c r="G104" s="23">
        <v>57</v>
      </c>
      <c r="H104" s="23">
        <v>1.9</v>
      </c>
    </row>
    <row r="105" spans="1:8" x14ac:dyDescent="0.25">
      <c r="A105" s="23" t="str">
        <f t="shared" si="1"/>
        <v>Reg2015Breast - C50FemaleAllEth</v>
      </c>
      <c r="B105" s="23" t="s">
        <v>2</v>
      </c>
      <c r="C105" s="23">
        <v>2015</v>
      </c>
      <c r="D105" s="23" t="s">
        <v>21</v>
      </c>
      <c r="E105" s="23" t="s">
        <v>4</v>
      </c>
      <c r="F105" s="23" t="s">
        <v>12</v>
      </c>
      <c r="G105" s="23">
        <v>3292</v>
      </c>
      <c r="H105" s="23">
        <v>98.4</v>
      </c>
    </row>
    <row r="106" spans="1:8" x14ac:dyDescent="0.25">
      <c r="A106" s="23" t="str">
        <f t="shared" si="1"/>
        <v>Reg2015Vulva - C51FemaleAllEth</v>
      </c>
      <c r="B106" s="23" t="s">
        <v>2</v>
      </c>
      <c r="C106" s="23">
        <v>2015</v>
      </c>
      <c r="D106" s="23" t="s">
        <v>46</v>
      </c>
      <c r="E106" s="23" t="s">
        <v>4</v>
      </c>
      <c r="F106" s="23" t="s">
        <v>12</v>
      </c>
      <c r="G106" s="23">
        <v>51</v>
      </c>
      <c r="H106" s="23">
        <v>1.3</v>
      </c>
    </row>
    <row r="107" spans="1:8" x14ac:dyDescent="0.25">
      <c r="A107" s="23" t="str">
        <f t="shared" si="1"/>
        <v>Reg2015Vagina - C52FemaleAllEth</v>
      </c>
      <c r="B107" s="23" t="s">
        <v>2</v>
      </c>
      <c r="C107" s="23">
        <v>2015</v>
      </c>
      <c r="D107" s="23" t="s">
        <v>45</v>
      </c>
      <c r="E107" s="23" t="s">
        <v>4</v>
      </c>
      <c r="F107" s="23" t="s">
        <v>12</v>
      </c>
      <c r="G107" s="23">
        <v>10</v>
      </c>
      <c r="H107" s="23">
        <v>0.3</v>
      </c>
    </row>
    <row r="108" spans="1:8" x14ac:dyDescent="0.25">
      <c r="A108" s="23" t="str">
        <f t="shared" si="1"/>
        <v>Reg2015Cervix - C53FemaleAllEth</v>
      </c>
      <c r="B108" s="23" t="s">
        <v>2</v>
      </c>
      <c r="C108" s="23">
        <v>2015</v>
      </c>
      <c r="D108" s="23" t="s">
        <v>22</v>
      </c>
      <c r="E108" s="23" t="s">
        <v>4</v>
      </c>
      <c r="F108" s="23" t="s">
        <v>12</v>
      </c>
      <c r="G108" s="23">
        <v>142</v>
      </c>
      <c r="H108" s="23">
        <v>5.4</v>
      </c>
    </row>
    <row r="109" spans="1:8" x14ac:dyDescent="0.25">
      <c r="A109" s="23" t="str">
        <f t="shared" si="1"/>
        <v>Reg2015Uterus - C54-C55FemaleAllEth</v>
      </c>
      <c r="B109" s="23" t="s">
        <v>2</v>
      </c>
      <c r="C109" s="23">
        <v>2015</v>
      </c>
      <c r="D109" s="23" t="s">
        <v>44</v>
      </c>
      <c r="E109" s="23" t="s">
        <v>4</v>
      </c>
      <c r="F109" s="23" t="s">
        <v>12</v>
      </c>
      <c r="G109" s="23">
        <v>546</v>
      </c>
      <c r="H109" s="23">
        <v>15.7</v>
      </c>
    </row>
    <row r="110" spans="1:8" x14ac:dyDescent="0.25">
      <c r="A110" s="23" t="str">
        <f t="shared" si="1"/>
        <v>Reg2015Ovary - C56FemaleAllEth</v>
      </c>
      <c r="B110" s="23" t="s">
        <v>2</v>
      </c>
      <c r="C110" s="23">
        <v>2015</v>
      </c>
      <c r="D110" s="23" t="s">
        <v>35</v>
      </c>
      <c r="E110" s="23" t="s">
        <v>4</v>
      </c>
      <c r="F110" s="23" t="s">
        <v>12</v>
      </c>
      <c r="G110" s="23">
        <v>276</v>
      </c>
      <c r="H110" s="23">
        <v>8</v>
      </c>
    </row>
    <row r="111" spans="1:8" x14ac:dyDescent="0.25">
      <c r="A111" s="23" t="str">
        <f t="shared" si="1"/>
        <v>Reg2015Other female genital organs - C57FemaleAllEth</v>
      </c>
      <c r="B111" s="23" t="s">
        <v>2</v>
      </c>
      <c r="C111" s="23">
        <v>2015</v>
      </c>
      <c r="D111" s="23" t="s">
        <v>270</v>
      </c>
      <c r="E111" s="23" t="s">
        <v>4</v>
      </c>
      <c r="F111" s="23" t="s">
        <v>12</v>
      </c>
      <c r="G111" s="23">
        <v>89</v>
      </c>
      <c r="H111" s="23">
        <v>2.2999999999999998</v>
      </c>
    </row>
    <row r="112" spans="1:8" x14ac:dyDescent="0.25">
      <c r="A112" s="23" t="str">
        <f t="shared" si="1"/>
        <v>Reg2015Placenta - C58FemaleAllEth</v>
      </c>
      <c r="B112" s="23" t="s">
        <v>2</v>
      </c>
      <c r="C112" s="23">
        <v>2015</v>
      </c>
      <c r="D112" s="23" t="s">
        <v>48</v>
      </c>
      <c r="E112" s="23" t="s">
        <v>4</v>
      </c>
      <c r="F112" s="23" t="s">
        <v>12</v>
      </c>
      <c r="G112" s="23">
        <v>1</v>
      </c>
      <c r="H112" s="23">
        <v>0.1</v>
      </c>
    </row>
    <row r="113" spans="1:8" x14ac:dyDescent="0.25">
      <c r="A113" s="23" t="str">
        <f t="shared" si="1"/>
        <v>Reg2015Kidney - C64FemaleAllEth</v>
      </c>
      <c r="B113" s="23" t="s">
        <v>2</v>
      </c>
      <c r="C113" s="23">
        <v>2015</v>
      </c>
      <c r="D113" s="23" t="s">
        <v>274</v>
      </c>
      <c r="E113" s="23" t="s">
        <v>4</v>
      </c>
      <c r="F113" s="23" t="s">
        <v>12</v>
      </c>
      <c r="G113" s="23">
        <v>182</v>
      </c>
      <c r="H113" s="23">
        <v>5.2</v>
      </c>
    </row>
    <row r="114" spans="1:8" x14ac:dyDescent="0.25">
      <c r="A114" s="23" t="str">
        <f t="shared" si="1"/>
        <v>Reg2015Renal pelvis - C65FemaleAllEth</v>
      </c>
      <c r="B114" s="23" t="s">
        <v>2</v>
      </c>
      <c r="C114" s="23">
        <v>2015</v>
      </c>
      <c r="D114" s="23" t="s">
        <v>275</v>
      </c>
      <c r="E114" s="23" t="s">
        <v>4</v>
      </c>
      <c r="F114" s="23" t="s">
        <v>12</v>
      </c>
      <c r="G114" s="23">
        <v>14</v>
      </c>
      <c r="H114" s="23">
        <v>0.3</v>
      </c>
    </row>
    <row r="115" spans="1:8" x14ac:dyDescent="0.25">
      <c r="A115" s="23" t="str">
        <f t="shared" si="1"/>
        <v>Reg2015Ureter - C66FemaleAllEth</v>
      </c>
      <c r="B115" s="23" t="s">
        <v>2</v>
      </c>
      <c r="C115" s="23">
        <v>2015</v>
      </c>
      <c r="D115" s="23" t="s">
        <v>43</v>
      </c>
      <c r="E115" s="23" t="s">
        <v>4</v>
      </c>
      <c r="F115" s="23" t="s">
        <v>12</v>
      </c>
      <c r="G115" s="23">
        <v>7</v>
      </c>
      <c r="H115" s="23">
        <v>0.2</v>
      </c>
    </row>
    <row r="116" spans="1:8" x14ac:dyDescent="0.25">
      <c r="A116" s="23" t="str">
        <f t="shared" si="1"/>
        <v>Reg2015Bladder - C67FemaleAllEth</v>
      </c>
      <c r="B116" s="23" t="s">
        <v>2</v>
      </c>
      <c r="C116" s="23">
        <v>2015</v>
      </c>
      <c r="D116" s="23" t="s">
        <v>19</v>
      </c>
      <c r="E116" s="23" t="s">
        <v>4</v>
      </c>
      <c r="F116" s="23" t="s">
        <v>12</v>
      </c>
      <c r="G116" s="23">
        <v>113</v>
      </c>
      <c r="H116" s="23">
        <v>2.5</v>
      </c>
    </row>
    <row r="117" spans="1:8" x14ac:dyDescent="0.25">
      <c r="A117" s="23" t="str">
        <f t="shared" si="1"/>
        <v>Reg2015Other urinary organs - C68FemaleAllEth</v>
      </c>
      <c r="B117" s="23" t="s">
        <v>2</v>
      </c>
      <c r="C117" s="23">
        <v>2015</v>
      </c>
      <c r="D117" s="23" t="s">
        <v>276</v>
      </c>
      <c r="E117" s="23" t="s">
        <v>4</v>
      </c>
      <c r="F117" s="23" t="s">
        <v>12</v>
      </c>
      <c r="G117" s="23">
        <v>5</v>
      </c>
      <c r="H117" s="23">
        <v>0.1</v>
      </c>
    </row>
    <row r="118" spans="1:8" x14ac:dyDescent="0.25">
      <c r="A118" s="23" t="str">
        <f t="shared" si="1"/>
        <v>Reg2015Eye - C69FemaleAllEth</v>
      </c>
      <c r="B118" s="23" t="s">
        <v>2</v>
      </c>
      <c r="C118" s="23">
        <v>2015</v>
      </c>
      <c r="D118" s="23" t="s">
        <v>278</v>
      </c>
      <c r="E118" s="23" t="s">
        <v>4</v>
      </c>
      <c r="F118" s="23" t="s">
        <v>12</v>
      </c>
      <c r="G118" s="23">
        <v>26</v>
      </c>
      <c r="H118" s="23">
        <v>0.8</v>
      </c>
    </row>
    <row r="119" spans="1:8" x14ac:dyDescent="0.25">
      <c r="A119" s="23" t="str">
        <f t="shared" si="1"/>
        <v>Reg2015Meninges - C70FemaleAllEth</v>
      </c>
      <c r="B119" s="23" t="s">
        <v>2</v>
      </c>
      <c r="C119" s="23">
        <v>2015</v>
      </c>
      <c r="D119" s="23" t="s">
        <v>29</v>
      </c>
      <c r="E119" s="23" t="s">
        <v>4</v>
      </c>
      <c r="F119" s="23" t="s">
        <v>12</v>
      </c>
      <c r="G119" s="23">
        <v>3</v>
      </c>
      <c r="H119" s="23">
        <v>0.1</v>
      </c>
    </row>
    <row r="120" spans="1:8" x14ac:dyDescent="0.25">
      <c r="A120" s="23" t="str">
        <f t="shared" si="1"/>
        <v>Reg2015Brain - C71FemaleAllEth</v>
      </c>
      <c r="B120" s="23" t="s">
        <v>2</v>
      </c>
      <c r="C120" s="23">
        <v>2015</v>
      </c>
      <c r="D120" s="23" t="s">
        <v>20</v>
      </c>
      <c r="E120" s="23" t="s">
        <v>4</v>
      </c>
      <c r="F120" s="23" t="s">
        <v>12</v>
      </c>
      <c r="G120" s="23">
        <v>143</v>
      </c>
      <c r="H120" s="23">
        <v>4.4000000000000004</v>
      </c>
    </row>
    <row r="121" spans="1:8" x14ac:dyDescent="0.25">
      <c r="A121" s="23" t="str">
        <f t="shared" si="1"/>
        <v>Reg2015Other central nervous system - C72FemaleAllEth</v>
      </c>
      <c r="B121" s="23" t="s">
        <v>2</v>
      </c>
      <c r="C121" s="23">
        <v>2015</v>
      </c>
      <c r="D121" s="23" t="s">
        <v>279</v>
      </c>
      <c r="E121" s="23" t="s">
        <v>4</v>
      </c>
      <c r="F121" s="23" t="s">
        <v>12</v>
      </c>
      <c r="G121" s="23">
        <v>7</v>
      </c>
      <c r="H121" s="23">
        <v>0.3</v>
      </c>
    </row>
    <row r="122" spans="1:8" x14ac:dyDescent="0.25">
      <c r="A122" s="23" t="str">
        <f t="shared" si="1"/>
        <v>Reg2015Thyroid - C73FemaleAllEth</v>
      </c>
      <c r="B122" s="23" t="s">
        <v>2</v>
      </c>
      <c r="C122" s="23">
        <v>2015</v>
      </c>
      <c r="D122" s="23" t="s">
        <v>281</v>
      </c>
      <c r="E122" s="23" t="s">
        <v>4</v>
      </c>
      <c r="F122" s="23" t="s">
        <v>12</v>
      </c>
      <c r="G122" s="23">
        <v>214</v>
      </c>
      <c r="H122" s="23">
        <v>7.9</v>
      </c>
    </row>
    <row r="123" spans="1:8" x14ac:dyDescent="0.25">
      <c r="A123" s="23" t="str">
        <f t="shared" si="1"/>
        <v>Reg2015Adrenal gland - C74FemaleAllEth</v>
      </c>
      <c r="B123" s="23" t="s">
        <v>2</v>
      </c>
      <c r="C123" s="23">
        <v>2015</v>
      </c>
      <c r="D123" s="23" t="s">
        <v>282</v>
      </c>
      <c r="E123" s="23" t="s">
        <v>4</v>
      </c>
      <c r="F123" s="23" t="s">
        <v>12</v>
      </c>
      <c r="G123" s="23">
        <v>10</v>
      </c>
      <c r="H123" s="23">
        <v>0.4</v>
      </c>
    </row>
    <row r="124" spans="1:8" x14ac:dyDescent="0.25">
      <c r="A124" s="23" t="str">
        <f t="shared" si="1"/>
        <v>Reg2015Other endocrine glands - C75FemaleAllEth</v>
      </c>
      <c r="B124" s="23" t="s">
        <v>2</v>
      </c>
      <c r="C124" s="23">
        <v>2015</v>
      </c>
      <c r="D124" s="23" t="s">
        <v>283</v>
      </c>
      <c r="E124" s="23" t="s">
        <v>4</v>
      </c>
      <c r="F124" s="23" t="s">
        <v>12</v>
      </c>
      <c r="G124" s="23">
        <v>2</v>
      </c>
      <c r="H124" s="23">
        <v>0.1</v>
      </c>
    </row>
    <row r="125" spans="1:8" x14ac:dyDescent="0.25">
      <c r="A125" s="23" t="str">
        <f t="shared" si="1"/>
        <v>Reg2015Other and ill-defined sites - C76FemaleAllEth</v>
      </c>
      <c r="B125" s="23" t="s">
        <v>2</v>
      </c>
      <c r="C125" s="23">
        <v>2015</v>
      </c>
      <c r="D125" s="23" t="s">
        <v>285</v>
      </c>
      <c r="E125" s="23" t="s">
        <v>4</v>
      </c>
      <c r="F125" s="23" t="s">
        <v>12</v>
      </c>
      <c r="G125" s="23">
        <v>4</v>
      </c>
      <c r="H125" s="23">
        <v>0.1</v>
      </c>
    </row>
    <row r="126" spans="1:8" x14ac:dyDescent="0.25">
      <c r="A126" s="23" t="str">
        <f t="shared" si="1"/>
        <v>Reg2015Unknown primary - C77-C79FemaleAllEth</v>
      </c>
      <c r="B126" s="23" t="s">
        <v>2</v>
      </c>
      <c r="C126" s="23">
        <v>2015</v>
      </c>
      <c r="D126" s="23" t="s">
        <v>286</v>
      </c>
      <c r="E126" s="23" t="s">
        <v>4</v>
      </c>
      <c r="F126" s="23" t="s">
        <v>12</v>
      </c>
      <c r="G126" s="23">
        <v>187</v>
      </c>
      <c r="H126" s="23">
        <v>4.5</v>
      </c>
    </row>
    <row r="127" spans="1:8" x14ac:dyDescent="0.25">
      <c r="A127" s="23" t="str">
        <f t="shared" si="1"/>
        <v>Reg2015Unspecified site - C80FemaleAllEth</v>
      </c>
      <c r="B127" s="23" t="s">
        <v>2</v>
      </c>
      <c r="C127" s="23">
        <v>2015</v>
      </c>
      <c r="D127" s="23" t="s">
        <v>287</v>
      </c>
      <c r="E127" s="23" t="s">
        <v>4</v>
      </c>
      <c r="F127" s="23" t="s">
        <v>12</v>
      </c>
      <c r="G127" s="23">
        <v>38</v>
      </c>
      <c r="H127" s="23">
        <v>0.6</v>
      </c>
    </row>
    <row r="128" spans="1:8" x14ac:dyDescent="0.25">
      <c r="A128" s="23" t="str">
        <f t="shared" si="1"/>
        <v>Reg2015Hodgkin lymphoma - C81FemaleAllEth</v>
      </c>
      <c r="B128" s="23" t="s">
        <v>2</v>
      </c>
      <c r="C128" s="23">
        <v>2015</v>
      </c>
      <c r="D128" s="23" t="s">
        <v>289</v>
      </c>
      <c r="E128" s="23" t="s">
        <v>4</v>
      </c>
      <c r="F128" s="23" t="s">
        <v>12</v>
      </c>
      <c r="G128" s="23">
        <v>45</v>
      </c>
      <c r="H128" s="23">
        <v>1.9</v>
      </c>
    </row>
    <row r="129" spans="1:8" x14ac:dyDescent="0.25">
      <c r="A129" s="23" t="str">
        <f t="shared" si="1"/>
        <v>Reg2015Non-Hodgkin lymphoma - C82-C86, C96FemaleAllEth</v>
      </c>
      <c r="B129" s="23" t="s">
        <v>2</v>
      </c>
      <c r="C129" s="23">
        <v>2015</v>
      </c>
      <c r="D129" s="23" t="s">
        <v>365</v>
      </c>
      <c r="E129" s="23" t="s">
        <v>4</v>
      </c>
      <c r="F129" s="23" t="s">
        <v>12</v>
      </c>
      <c r="G129" s="23">
        <v>379</v>
      </c>
      <c r="H129" s="23">
        <v>9.8000000000000007</v>
      </c>
    </row>
    <row r="130" spans="1:8" x14ac:dyDescent="0.25">
      <c r="A130" s="23" t="str">
        <f t="shared" si="1"/>
        <v>Reg2015Immunoproliferative cancers - C88FemaleAllEth</v>
      </c>
      <c r="B130" s="23" t="s">
        <v>2</v>
      </c>
      <c r="C130" s="23">
        <v>2015</v>
      </c>
      <c r="D130" s="23" t="s">
        <v>291</v>
      </c>
      <c r="E130" s="23" t="s">
        <v>4</v>
      </c>
      <c r="F130" s="23" t="s">
        <v>12</v>
      </c>
      <c r="G130" s="23">
        <v>22</v>
      </c>
      <c r="H130" s="23">
        <v>0.6</v>
      </c>
    </row>
    <row r="131" spans="1:8" x14ac:dyDescent="0.25">
      <c r="A131" s="23" t="str">
        <f t="shared" ref="A131:A194" si="2">B131&amp;C131&amp;D131&amp;E131&amp;F131</f>
        <v>Reg2015Myeloma - C90FemaleAllEth</v>
      </c>
      <c r="B131" s="23" t="s">
        <v>2</v>
      </c>
      <c r="C131" s="23">
        <v>2015</v>
      </c>
      <c r="D131" s="23" t="s">
        <v>292</v>
      </c>
      <c r="E131" s="23" t="s">
        <v>4</v>
      </c>
      <c r="F131" s="23" t="s">
        <v>12</v>
      </c>
      <c r="G131" s="23">
        <v>152</v>
      </c>
      <c r="H131" s="23">
        <v>3.7</v>
      </c>
    </row>
    <row r="132" spans="1:8" x14ac:dyDescent="0.25">
      <c r="A132" s="23" t="str">
        <f t="shared" si="2"/>
        <v>Reg2015Leukaemia - C91-C95FemaleAllEth</v>
      </c>
      <c r="B132" s="23" t="s">
        <v>2</v>
      </c>
      <c r="C132" s="23">
        <v>2015</v>
      </c>
      <c r="D132" s="23" t="s">
        <v>26</v>
      </c>
      <c r="E132" s="23" t="s">
        <v>4</v>
      </c>
      <c r="F132" s="23" t="s">
        <v>12</v>
      </c>
      <c r="G132" s="23">
        <v>275</v>
      </c>
      <c r="H132" s="23">
        <v>8.4</v>
      </c>
    </row>
    <row r="133" spans="1:8" x14ac:dyDescent="0.25">
      <c r="A133" s="23" t="str">
        <f t="shared" si="2"/>
        <v>Reg2015Polycythemia vera - D45FemaleAllEth</v>
      </c>
      <c r="B133" s="23" t="s">
        <v>2</v>
      </c>
      <c r="C133" s="23">
        <v>2015</v>
      </c>
      <c r="D133" s="23" t="s">
        <v>294</v>
      </c>
      <c r="E133" s="23" t="s">
        <v>4</v>
      </c>
      <c r="F133" s="23" t="s">
        <v>12</v>
      </c>
      <c r="G133" s="23">
        <v>13</v>
      </c>
      <c r="H133" s="23">
        <v>0.3</v>
      </c>
    </row>
    <row r="134" spans="1:8" x14ac:dyDescent="0.25">
      <c r="A134" s="23" t="str">
        <f t="shared" si="2"/>
        <v>Reg2015Myelodyplastic syndromes - D46FemaleAllEth</v>
      </c>
      <c r="B134" s="23" t="s">
        <v>2</v>
      </c>
      <c r="C134" s="23">
        <v>2015</v>
      </c>
      <c r="D134" s="23" t="s">
        <v>295</v>
      </c>
      <c r="E134" s="23" t="s">
        <v>4</v>
      </c>
      <c r="F134" s="23" t="s">
        <v>12</v>
      </c>
      <c r="G134" s="23">
        <v>64</v>
      </c>
      <c r="H134" s="23">
        <v>1.4</v>
      </c>
    </row>
    <row r="135" spans="1:8" x14ac:dyDescent="0.25">
      <c r="A135" s="23" t="str">
        <f t="shared" si="2"/>
        <v>Reg2015Uncertain behaviour of lymphoid, haematopoietic and related tissue - D47FemaleAllEth</v>
      </c>
      <c r="B135" s="23" t="s">
        <v>2</v>
      </c>
      <c r="C135" s="23">
        <v>2015</v>
      </c>
      <c r="D135" s="23" t="s">
        <v>296</v>
      </c>
      <c r="E135" s="23" t="s">
        <v>4</v>
      </c>
      <c r="F135" s="23" t="s">
        <v>12</v>
      </c>
      <c r="G135" s="23">
        <v>39</v>
      </c>
      <c r="H135" s="23">
        <v>1.1000000000000001</v>
      </c>
    </row>
    <row r="136" spans="1:8" x14ac:dyDescent="0.25">
      <c r="A136" s="23" t="str">
        <f t="shared" si="2"/>
        <v>Reg2015Lip - C00MaleAllEth</v>
      </c>
      <c r="B136" s="23" t="s">
        <v>2</v>
      </c>
      <c r="C136" s="23">
        <v>2015</v>
      </c>
      <c r="D136" s="23" t="s">
        <v>27</v>
      </c>
      <c r="E136" s="23" t="s">
        <v>5</v>
      </c>
      <c r="F136" s="23" t="s">
        <v>12</v>
      </c>
      <c r="G136" s="23">
        <v>52</v>
      </c>
      <c r="H136" s="23">
        <v>1.6</v>
      </c>
    </row>
    <row r="137" spans="1:8" x14ac:dyDescent="0.25">
      <c r="A137" s="23" t="str">
        <f t="shared" si="2"/>
        <v>Reg2015Tongue - C01-C02MaleAllEth</v>
      </c>
      <c r="B137" s="23" t="s">
        <v>2</v>
      </c>
      <c r="C137" s="23">
        <v>2015</v>
      </c>
      <c r="D137" s="23" t="s">
        <v>42</v>
      </c>
      <c r="E137" s="23" t="s">
        <v>5</v>
      </c>
      <c r="F137" s="23" t="s">
        <v>12</v>
      </c>
      <c r="G137" s="23">
        <v>97</v>
      </c>
      <c r="H137" s="23">
        <v>3.1</v>
      </c>
    </row>
    <row r="138" spans="1:8" x14ac:dyDescent="0.25">
      <c r="A138" s="23" t="str">
        <f t="shared" si="2"/>
        <v>Reg2015Mouth - C03-C06MaleAllEth</v>
      </c>
      <c r="B138" s="23" t="s">
        <v>2</v>
      </c>
      <c r="C138" s="23">
        <v>2015</v>
      </c>
      <c r="D138" s="23" t="s">
        <v>31</v>
      </c>
      <c r="E138" s="23" t="s">
        <v>5</v>
      </c>
      <c r="F138" s="23" t="s">
        <v>12</v>
      </c>
      <c r="G138" s="23">
        <v>44</v>
      </c>
      <c r="H138" s="23">
        <v>1.2</v>
      </c>
    </row>
    <row r="139" spans="1:8" x14ac:dyDescent="0.25">
      <c r="A139" s="23" t="str">
        <f t="shared" si="2"/>
        <v>Reg2015Salivary glands - C07-C08MaleAllEth</v>
      </c>
      <c r="B139" s="23" t="s">
        <v>2</v>
      </c>
      <c r="C139" s="23">
        <v>2015</v>
      </c>
      <c r="D139" s="23" t="s">
        <v>247</v>
      </c>
      <c r="E139" s="23" t="s">
        <v>5</v>
      </c>
      <c r="F139" s="23" t="s">
        <v>12</v>
      </c>
      <c r="G139" s="23">
        <v>22</v>
      </c>
      <c r="H139" s="23">
        <v>0.7</v>
      </c>
    </row>
    <row r="140" spans="1:8" x14ac:dyDescent="0.25">
      <c r="A140" s="23" t="str">
        <f t="shared" si="2"/>
        <v>Reg2015Tonsils - C09MaleAllEth</v>
      </c>
      <c r="B140" s="23" t="s">
        <v>2</v>
      </c>
      <c r="C140" s="23">
        <v>2015</v>
      </c>
      <c r="D140" s="23" t="s">
        <v>248</v>
      </c>
      <c r="E140" s="23" t="s">
        <v>5</v>
      </c>
      <c r="F140" s="23" t="s">
        <v>12</v>
      </c>
      <c r="G140" s="23">
        <v>70</v>
      </c>
      <c r="H140" s="23">
        <v>2.2999999999999998</v>
      </c>
    </row>
    <row r="141" spans="1:8" x14ac:dyDescent="0.25">
      <c r="A141" s="23" t="str">
        <f t="shared" si="2"/>
        <v>Reg2015Oropharynx - C10MaleAllEth</v>
      </c>
      <c r="B141" s="23" t="s">
        <v>2</v>
      </c>
      <c r="C141" s="23">
        <v>2015</v>
      </c>
      <c r="D141" s="23" t="s">
        <v>34</v>
      </c>
      <c r="E141" s="23" t="s">
        <v>5</v>
      </c>
      <c r="F141" s="23" t="s">
        <v>12</v>
      </c>
      <c r="G141" s="23">
        <v>20</v>
      </c>
      <c r="H141" s="23">
        <v>0.6</v>
      </c>
    </row>
    <row r="142" spans="1:8" x14ac:dyDescent="0.25">
      <c r="A142" s="23" t="str">
        <f t="shared" si="2"/>
        <v>Reg2015Nasopharynx - C11MaleAllEth</v>
      </c>
      <c r="B142" s="23" t="s">
        <v>2</v>
      </c>
      <c r="C142" s="23">
        <v>2015</v>
      </c>
      <c r="D142" s="23" t="s">
        <v>32</v>
      </c>
      <c r="E142" s="23" t="s">
        <v>5</v>
      </c>
      <c r="F142" s="23" t="s">
        <v>12</v>
      </c>
      <c r="G142" s="23">
        <v>25</v>
      </c>
      <c r="H142" s="23">
        <v>1</v>
      </c>
    </row>
    <row r="143" spans="1:8" x14ac:dyDescent="0.25">
      <c r="A143" s="23" t="str">
        <f t="shared" si="2"/>
        <v>Reg2015Pyriform sinus - C12MaleAllEth</v>
      </c>
      <c r="B143" s="23" t="s">
        <v>2</v>
      </c>
      <c r="C143" s="23">
        <v>2015</v>
      </c>
      <c r="D143" s="23" t="s">
        <v>249</v>
      </c>
      <c r="E143" s="23" t="s">
        <v>5</v>
      </c>
      <c r="F143" s="23" t="s">
        <v>12</v>
      </c>
      <c r="G143" s="23">
        <v>12</v>
      </c>
      <c r="H143" s="23">
        <v>0.3</v>
      </c>
    </row>
    <row r="144" spans="1:8" x14ac:dyDescent="0.25">
      <c r="A144" s="23" t="str">
        <f t="shared" si="2"/>
        <v>Reg2015Hypopharynx - C13MaleAllEth</v>
      </c>
      <c r="B144" s="23" t="s">
        <v>2</v>
      </c>
      <c r="C144" s="23">
        <v>2015</v>
      </c>
      <c r="D144" s="23" t="s">
        <v>24</v>
      </c>
      <c r="E144" s="23" t="s">
        <v>5</v>
      </c>
      <c r="F144" s="23" t="s">
        <v>12</v>
      </c>
      <c r="G144" s="23">
        <v>12</v>
      </c>
      <c r="H144" s="23">
        <v>0.4</v>
      </c>
    </row>
    <row r="145" spans="1:8" x14ac:dyDescent="0.25">
      <c r="A145" s="23" t="str">
        <f t="shared" si="2"/>
        <v>Reg2015Other lip, oral cavity and pharynx - C14MaleAllEth</v>
      </c>
      <c r="B145" s="23" t="s">
        <v>2</v>
      </c>
      <c r="C145" s="23">
        <v>2015</v>
      </c>
      <c r="D145" s="23" t="s">
        <v>250</v>
      </c>
      <c r="E145" s="23" t="s">
        <v>5</v>
      </c>
      <c r="F145" s="23" t="s">
        <v>12</v>
      </c>
      <c r="G145" s="23">
        <v>7</v>
      </c>
      <c r="H145" s="23">
        <v>0.3</v>
      </c>
    </row>
    <row r="146" spans="1:8" x14ac:dyDescent="0.25">
      <c r="A146" s="23" t="str">
        <f t="shared" si="2"/>
        <v>Reg2015Oesophagus - C15MaleAllEth</v>
      </c>
      <c r="B146" s="23" t="s">
        <v>2</v>
      </c>
      <c r="C146" s="23">
        <v>2015</v>
      </c>
      <c r="D146" s="23" t="s">
        <v>33</v>
      </c>
      <c r="E146" s="23" t="s">
        <v>5</v>
      </c>
      <c r="F146" s="23" t="s">
        <v>12</v>
      </c>
      <c r="G146" s="23">
        <v>214</v>
      </c>
      <c r="H146" s="23">
        <v>6</v>
      </c>
    </row>
    <row r="147" spans="1:8" x14ac:dyDescent="0.25">
      <c r="A147" s="23" t="str">
        <f t="shared" si="2"/>
        <v>Reg2015Stomach - C16MaleAllEth</v>
      </c>
      <c r="B147" s="23" t="s">
        <v>2</v>
      </c>
      <c r="C147" s="23">
        <v>2015</v>
      </c>
      <c r="D147" s="23" t="s">
        <v>39</v>
      </c>
      <c r="E147" s="23" t="s">
        <v>5</v>
      </c>
      <c r="F147" s="23" t="s">
        <v>12</v>
      </c>
      <c r="G147" s="23">
        <v>235</v>
      </c>
      <c r="H147" s="23">
        <v>6.8</v>
      </c>
    </row>
    <row r="148" spans="1:8" x14ac:dyDescent="0.25">
      <c r="A148" s="23" t="str">
        <f t="shared" si="2"/>
        <v>Reg2015Small intestine - C17MaleAllEth</v>
      </c>
      <c r="B148" s="23" t="s">
        <v>2</v>
      </c>
      <c r="C148" s="23">
        <v>2015</v>
      </c>
      <c r="D148" s="23" t="s">
        <v>252</v>
      </c>
      <c r="E148" s="23" t="s">
        <v>5</v>
      </c>
      <c r="F148" s="23" t="s">
        <v>12</v>
      </c>
      <c r="G148" s="23">
        <v>63</v>
      </c>
      <c r="H148" s="23">
        <v>1.9</v>
      </c>
    </row>
    <row r="149" spans="1:8" x14ac:dyDescent="0.25">
      <c r="A149" s="23" t="str">
        <f t="shared" si="2"/>
        <v>Reg2015Colon, rectum and rectosigmoid junction - C18-C20MaleAllEth</v>
      </c>
      <c r="B149" s="23" t="s">
        <v>2</v>
      </c>
      <c r="C149" s="23">
        <v>2015</v>
      </c>
      <c r="D149" s="23" t="s">
        <v>1567</v>
      </c>
      <c r="E149" s="23" t="s">
        <v>5</v>
      </c>
      <c r="F149" s="23" t="s">
        <v>12</v>
      </c>
      <c r="G149" s="23">
        <v>1607</v>
      </c>
      <c r="H149" s="23">
        <v>46.3</v>
      </c>
    </row>
    <row r="150" spans="1:8" x14ac:dyDescent="0.25">
      <c r="A150" s="23" t="str">
        <f t="shared" si="2"/>
        <v>Reg2015Anus - C21MaleAllEth</v>
      </c>
      <c r="B150" s="23" t="s">
        <v>2</v>
      </c>
      <c r="C150" s="23">
        <v>2015</v>
      </c>
      <c r="D150" s="23" t="s">
        <v>18</v>
      </c>
      <c r="E150" s="23" t="s">
        <v>5</v>
      </c>
      <c r="F150" s="23" t="s">
        <v>12</v>
      </c>
      <c r="G150" s="23">
        <v>23</v>
      </c>
      <c r="H150" s="23">
        <v>0.7</v>
      </c>
    </row>
    <row r="151" spans="1:8" x14ac:dyDescent="0.25">
      <c r="A151" s="23" t="str">
        <f t="shared" si="2"/>
        <v>Reg2015Liver - C22MaleAllEth</v>
      </c>
      <c r="B151" s="23" t="s">
        <v>2</v>
      </c>
      <c r="C151" s="23">
        <v>2015</v>
      </c>
      <c r="D151" s="23" t="s">
        <v>254</v>
      </c>
      <c r="E151" s="23" t="s">
        <v>5</v>
      </c>
      <c r="F151" s="23" t="s">
        <v>12</v>
      </c>
      <c r="G151" s="23">
        <v>246</v>
      </c>
      <c r="H151" s="23">
        <v>7.6</v>
      </c>
    </row>
    <row r="152" spans="1:8" x14ac:dyDescent="0.25">
      <c r="A152" s="23" t="str">
        <f t="shared" si="2"/>
        <v>Reg2015Gallbladder - C23MaleAllEth</v>
      </c>
      <c r="B152" s="23" t="s">
        <v>2</v>
      </c>
      <c r="C152" s="23">
        <v>2015</v>
      </c>
      <c r="D152" s="23" t="s">
        <v>23</v>
      </c>
      <c r="E152" s="23" t="s">
        <v>5</v>
      </c>
      <c r="F152" s="23" t="s">
        <v>12</v>
      </c>
      <c r="G152" s="23">
        <v>21</v>
      </c>
      <c r="H152" s="23">
        <v>0.6</v>
      </c>
    </row>
    <row r="153" spans="1:8" x14ac:dyDescent="0.25">
      <c r="A153" s="23" t="str">
        <f t="shared" si="2"/>
        <v>Reg2015Other biliary tract - C24MaleAllEth</v>
      </c>
      <c r="B153" s="23" t="s">
        <v>2</v>
      </c>
      <c r="C153" s="23">
        <v>2015</v>
      </c>
      <c r="D153" s="23" t="s">
        <v>255</v>
      </c>
      <c r="E153" s="23" t="s">
        <v>5</v>
      </c>
      <c r="F153" s="23" t="s">
        <v>12</v>
      </c>
      <c r="G153" s="23">
        <v>47</v>
      </c>
      <c r="H153" s="23">
        <v>1.3</v>
      </c>
    </row>
    <row r="154" spans="1:8" x14ac:dyDescent="0.25">
      <c r="A154" s="23" t="str">
        <f t="shared" si="2"/>
        <v>Reg2015Pancreas - C25MaleAllEth</v>
      </c>
      <c r="B154" s="23" t="s">
        <v>2</v>
      </c>
      <c r="C154" s="23">
        <v>2015</v>
      </c>
      <c r="D154" s="23" t="s">
        <v>36</v>
      </c>
      <c r="E154" s="23" t="s">
        <v>5</v>
      </c>
      <c r="F154" s="23" t="s">
        <v>12</v>
      </c>
      <c r="G154" s="23">
        <v>294</v>
      </c>
      <c r="H154" s="23">
        <v>8.4</v>
      </c>
    </row>
    <row r="155" spans="1:8" x14ac:dyDescent="0.25">
      <c r="A155" s="23" t="str">
        <f t="shared" si="2"/>
        <v>Reg2015Other digestive organs - C26MaleAllEth</v>
      </c>
      <c r="B155" s="23" t="s">
        <v>2</v>
      </c>
      <c r="C155" s="23">
        <v>2015</v>
      </c>
      <c r="D155" s="23" t="s">
        <v>256</v>
      </c>
      <c r="E155" s="23" t="s">
        <v>5</v>
      </c>
      <c r="F155" s="23" t="s">
        <v>12</v>
      </c>
      <c r="G155" s="23">
        <v>52</v>
      </c>
      <c r="H155" s="23">
        <v>1.4</v>
      </c>
    </row>
    <row r="156" spans="1:8" x14ac:dyDescent="0.25">
      <c r="A156" s="23" t="str">
        <f t="shared" si="2"/>
        <v>Reg2015Nasal cavity and middle ear - C30MaleAllEth</v>
      </c>
      <c r="B156" s="23" t="s">
        <v>2</v>
      </c>
      <c r="C156" s="23">
        <v>2015</v>
      </c>
      <c r="D156" s="23" t="s">
        <v>258</v>
      </c>
      <c r="E156" s="23" t="s">
        <v>5</v>
      </c>
      <c r="F156" s="23" t="s">
        <v>12</v>
      </c>
      <c r="G156" s="23">
        <v>12</v>
      </c>
      <c r="H156" s="23">
        <v>0.4</v>
      </c>
    </row>
    <row r="157" spans="1:8" x14ac:dyDescent="0.25">
      <c r="A157" s="23" t="str">
        <f t="shared" si="2"/>
        <v>Reg2015Accessory sinuses - C31MaleAllEth</v>
      </c>
      <c r="B157" s="23" t="s">
        <v>2</v>
      </c>
      <c r="C157" s="23">
        <v>2015</v>
      </c>
      <c r="D157" s="23" t="s">
        <v>259</v>
      </c>
      <c r="E157" s="23" t="s">
        <v>5</v>
      </c>
      <c r="F157" s="23" t="s">
        <v>12</v>
      </c>
      <c r="G157" s="23">
        <v>2</v>
      </c>
      <c r="H157" s="23">
        <v>0.1</v>
      </c>
    </row>
    <row r="158" spans="1:8" x14ac:dyDescent="0.25">
      <c r="A158" s="23" t="str">
        <f t="shared" si="2"/>
        <v>Reg2015Larynx - C32MaleAllEth</v>
      </c>
      <c r="B158" s="23" t="s">
        <v>2</v>
      </c>
      <c r="C158" s="23">
        <v>2015</v>
      </c>
      <c r="D158" s="23" t="s">
        <v>25</v>
      </c>
      <c r="E158" s="23" t="s">
        <v>5</v>
      </c>
      <c r="F158" s="23" t="s">
        <v>12</v>
      </c>
      <c r="G158" s="23">
        <v>69</v>
      </c>
      <c r="H158" s="23">
        <v>2</v>
      </c>
    </row>
    <row r="159" spans="1:8" x14ac:dyDescent="0.25">
      <c r="A159" s="23" t="str">
        <f t="shared" si="2"/>
        <v>Reg2015Lung - C33-C34MaleAllEth</v>
      </c>
      <c r="B159" s="23" t="s">
        <v>2</v>
      </c>
      <c r="C159" s="23">
        <v>2015</v>
      </c>
      <c r="D159" s="23" t="s">
        <v>47</v>
      </c>
      <c r="E159" s="23" t="s">
        <v>5</v>
      </c>
      <c r="F159" s="23" t="s">
        <v>12</v>
      </c>
      <c r="G159" s="23">
        <v>1099</v>
      </c>
      <c r="H159" s="23">
        <v>30.7</v>
      </c>
    </row>
    <row r="160" spans="1:8" x14ac:dyDescent="0.25">
      <c r="A160" s="23" t="str">
        <f t="shared" si="2"/>
        <v>Reg2015Thymus - C37MaleAllEth</v>
      </c>
      <c r="B160" s="23" t="s">
        <v>2</v>
      </c>
      <c r="C160" s="23">
        <v>2015</v>
      </c>
      <c r="D160" s="23" t="s">
        <v>41</v>
      </c>
      <c r="E160" s="23" t="s">
        <v>5</v>
      </c>
      <c r="F160" s="23" t="s">
        <v>12</v>
      </c>
      <c r="G160" s="23">
        <v>11</v>
      </c>
      <c r="H160" s="23">
        <v>0.4</v>
      </c>
    </row>
    <row r="161" spans="1:8" x14ac:dyDescent="0.25">
      <c r="A161" s="23" t="str">
        <f t="shared" si="2"/>
        <v>Reg2015Heart, mediastinum and pleura - C38MaleAllEth</v>
      </c>
      <c r="B161" s="23" t="s">
        <v>2</v>
      </c>
      <c r="C161" s="23">
        <v>2015</v>
      </c>
      <c r="D161" s="23" t="s">
        <v>260</v>
      </c>
      <c r="E161" s="23" t="s">
        <v>5</v>
      </c>
      <c r="F161" s="23" t="s">
        <v>12</v>
      </c>
      <c r="G161" s="23">
        <v>8</v>
      </c>
      <c r="H161" s="23">
        <v>0.3</v>
      </c>
    </row>
    <row r="162" spans="1:8" x14ac:dyDescent="0.25">
      <c r="A162" s="23" t="str">
        <f t="shared" si="2"/>
        <v>Reg2015Bone and articular cartilage - C40-C41MaleAllEth</v>
      </c>
      <c r="B162" s="23" t="s">
        <v>2</v>
      </c>
      <c r="C162" s="23">
        <v>2015</v>
      </c>
      <c r="D162" s="23" t="s">
        <v>262</v>
      </c>
      <c r="E162" s="23" t="s">
        <v>5</v>
      </c>
      <c r="F162" s="23" t="s">
        <v>12</v>
      </c>
      <c r="G162" s="23">
        <v>19</v>
      </c>
      <c r="H162" s="23">
        <v>0.9</v>
      </c>
    </row>
    <row r="163" spans="1:8" x14ac:dyDescent="0.25">
      <c r="A163" s="23" t="str">
        <f t="shared" si="2"/>
        <v>Reg2015Melanoma - C43MaleAllEth</v>
      </c>
      <c r="B163" s="23" t="s">
        <v>2</v>
      </c>
      <c r="C163" s="23">
        <v>2015</v>
      </c>
      <c r="D163" s="23" t="s">
        <v>28</v>
      </c>
      <c r="E163" s="23" t="s">
        <v>5</v>
      </c>
      <c r="F163" s="23" t="s">
        <v>12</v>
      </c>
      <c r="G163" s="23">
        <v>1358</v>
      </c>
      <c r="H163" s="23">
        <v>40.6</v>
      </c>
    </row>
    <row r="164" spans="1:8" x14ac:dyDescent="0.25">
      <c r="A164" s="23" t="str">
        <f t="shared" si="2"/>
        <v>Reg2015Non-melanoma - C44MaleAllEth</v>
      </c>
      <c r="B164" s="23" t="s">
        <v>2</v>
      </c>
      <c r="C164" s="23">
        <v>2015</v>
      </c>
      <c r="D164" s="23" t="s">
        <v>263</v>
      </c>
      <c r="E164" s="23" t="s">
        <v>5</v>
      </c>
      <c r="F164" s="23" t="s">
        <v>12</v>
      </c>
      <c r="G164" s="23">
        <v>75</v>
      </c>
      <c r="H164" s="23">
        <v>2.1</v>
      </c>
    </row>
    <row r="165" spans="1:8" x14ac:dyDescent="0.25">
      <c r="A165" s="23" t="str">
        <f t="shared" si="2"/>
        <v>Reg2015Mesothelioma - C45MaleAllEth</v>
      </c>
      <c r="B165" s="23" t="s">
        <v>2</v>
      </c>
      <c r="C165" s="23">
        <v>2015</v>
      </c>
      <c r="D165" s="23" t="s">
        <v>30</v>
      </c>
      <c r="E165" s="23" t="s">
        <v>5</v>
      </c>
      <c r="F165" s="23" t="s">
        <v>12</v>
      </c>
      <c r="G165" s="23">
        <v>87</v>
      </c>
      <c r="H165" s="23">
        <v>2.2999999999999998</v>
      </c>
    </row>
    <row r="166" spans="1:8" x14ac:dyDescent="0.25">
      <c r="A166" s="23" t="str">
        <f t="shared" si="2"/>
        <v>Reg2015Kaposi sarcoma - C46MaleAllEth</v>
      </c>
      <c r="B166" s="23" t="s">
        <v>2</v>
      </c>
      <c r="C166" s="23">
        <v>2015</v>
      </c>
      <c r="D166" s="23" t="s">
        <v>265</v>
      </c>
      <c r="E166" s="23" t="s">
        <v>5</v>
      </c>
      <c r="F166" s="23" t="s">
        <v>12</v>
      </c>
      <c r="G166" s="23">
        <v>1</v>
      </c>
      <c r="H166" s="23">
        <v>0</v>
      </c>
    </row>
    <row r="167" spans="1:8" x14ac:dyDescent="0.25">
      <c r="A167" s="23" t="str">
        <f t="shared" si="2"/>
        <v>Reg2015Peripheral nerves and autonomic nervous system - C47MaleAllEth</v>
      </c>
      <c r="B167" s="23" t="s">
        <v>2</v>
      </c>
      <c r="C167" s="23">
        <v>2015</v>
      </c>
      <c r="D167" s="23" t="s">
        <v>266</v>
      </c>
      <c r="E167" s="23" t="s">
        <v>5</v>
      </c>
      <c r="F167" s="23" t="s">
        <v>12</v>
      </c>
      <c r="G167" s="23">
        <v>4</v>
      </c>
      <c r="H167" s="23">
        <v>0.2</v>
      </c>
    </row>
    <row r="168" spans="1:8" x14ac:dyDescent="0.25">
      <c r="A168" s="23" t="str">
        <f t="shared" si="2"/>
        <v>Reg2015Peritoneum - C48MaleAllEth</v>
      </c>
      <c r="B168" s="23" t="s">
        <v>2</v>
      </c>
      <c r="C168" s="23">
        <v>2015</v>
      </c>
      <c r="D168" s="23" t="s">
        <v>267</v>
      </c>
      <c r="E168" s="23" t="s">
        <v>5</v>
      </c>
      <c r="F168" s="23" t="s">
        <v>12</v>
      </c>
      <c r="G168" s="23">
        <v>17</v>
      </c>
      <c r="H168" s="23">
        <v>0.6</v>
      </c>
    </row>
    <row r="169" spans="1:8" x14ac:dyDescent="0.25">
      <c r="A169" s="23" t="str">
        <f t="shared" si="2"/>
        <v>Reg2015Connective tissue - C49MaleAllEth</v>
      </c>
      <c r="B169" s="23" t="s">
        <v>2</v>
      </c>
      <c r="C169" s="23">
        <v>2015</v>
      </c>
      <c r="D169" s="23" t="s">
        <v>268</v>
      </c>
      <c r="E169" s="23" t="s">
        <v>5</v>
      </c>
      <c r="F169" s="23" t="s">
        <v>12</v>
      </c>
      <c r="G169" s="23">
        <v>63</v>
      </c>
      <c r="H169" s="23">
        <v>2.1</v>
      </c>
    </row>
    <row r="170" spans="1:8" x14ac:dyDescent="0.25">
      <c r="A170" s="23" t="str">
        <f t="shared" si="2"/>
        <v>Reg2015Breast - C50MaleAllEth</v>
      </c>
      <c r="B170" s="23" t="s">
        <v>2</v>
      </c>
      <c r="C170" s="23">
        <v>2015</v>
      </c>
      <c r="D170" s="23" t="s">
        <v>21</v>
      </c>
      <c r="E170" s="23" t="s">
        <v>5</v>
      </c>
      <c r="F170" s="23" t="s">
        <v>12</v>
      </c>
      <c r="G170" s="23">
        <v>23</v>
      </c>
      <c r="H170" s="23">
        <v>0.7</v>
      </c>
    </row>
    <row r="171" spans="1:8" x14ac:dyDescent="0.25">
      <c r="A171" s="23" t="str">
        <f t="shared" si="2"/>
        <v>Reg2015Penis - C60MaleAllEth</v>
      </c>
      <c r="B171" s="23" t="s">
        <v>2</v>
      </c>
      <c r="C171" s="23">
        <v>2015</v>
      </c>
      <c r="D171" s="23" t="s">
        <v>37</v>
      </c>
      <c r="E171" s="23" t="s">
        <v>5</v>
      </c>
      <c r="F171" s="23" t="s">
        <v>12</v>
      </c>
      <c r="G171" s="23">
        <v>18</v>
      </c>
      <c r="H171" s="23">
        <v>0.6</v>
      </c>
    </row>
    <row r="172" spans="1:8" x14ac:dyDescent="0.25">
      <c r="A172" s="23" t="str">
        <f t="shared" si="2"/>
        <v>Reg2015Prostate - C61MaleAllEth</v>
      </c>
      <c r="B172" s="23" t="s">
        <v>2</v>
      </c>
      <c r="C172" s="23">
        <v>2015</v>
      </c>
      <c r="D172" s="23" t="s">
        <v>38</v>
      </c>
      <c r="E172" s="23" t="s">
        <v>5</v>
      </c>
      <c r="F172" s="23" t="s">
        <v>12</v>
      </c>
      <c r="G172" s="23">
        <v>3068</v>
      </c>
      <c r="H172" s="23">
        <v>87.5</v>
      </c>
    </row>
    <row r="173" spans="1:8" x14ac:dyDescent="0.25">
      <c r="A173" s="23" t="str">
        <f t="shared" si="2"/>
        <v>Reg2015Testis - C62MaleAllEth</v>
      </c>
      <c r="B173" s="23" t="s">
        <v>2</v>
      </c>
      <c r="C173" s="23">
        <v>2015</v>
      </c>
      <c r="D173" s="23" t="s">
        <v>40</v>
      </c>
      <c r="E173" s="23" t="s">
        <v>5</v>
      </c>
      <c r="F173" s="23" t="s">
        <v>12</v>
      </c>
      <c r="G173" s="23">
        <v>173</v>
      </c>
      <c r="H173" s="23">
        <v>8.1999999999999993</v>
      </c>
    </row>
    <row r="174" spans="1:8" x14ac:dyDescent="0.25">
      <c r="A174" s="23" t="str">
        <f t="shared" si="2"/>
        <v>Reg2015Other male genital organs - C63MaleAllEth</v>
      </c>
      <c r="B174" s="23" t="s">
        <v>2</v>
      </c>
      <c r="C174" s="23">
        <v>2015</v>
      </c>
      <c r="D174" s="23" t="s">
        <v>272</v>
      </c>
      <c r="E174" s="23" t="s">
        <v>5</v>
      </c>
      <c r="F174" s="23" t="s">
        <v>12</v>
      </c>
      <c r="G174" s="23">
        <v>7</v>
      </c>
      <c r="H174" s="23">
        <v>0.2</v>
      </c>
    </row>
    <row r="175" spans="1:8" x14ac:dyDescent="0.25">
      <c r="A175" s="23" t="str">
        <f t="shared" si="2"/>
        <v>Reg2015Kidney - C64MaleAllEth</v>
      </c>
      <c r="B175" s="23" t="s">
        <v>2</v>
      </c>
      <c r="C175" s="23">
        <v>2015</v>
      </c>
      <c r="D175" s="23" t="s">
        <v>274</v>
      </c>
      <c r="E175" s="23" t="s">
        <v>5</v>
      </c>
      <c r="F175" s="23" t="s">
        <v>12</v>
      </c>
      <c r="G175" s="23">
        <v>373</v>
      </c>
      <c r="H175" s="23">
        <v>11.7</v>
      </c>
    </row>
    <row r="176" spans="1:8" x14ac:dyDescent="0.25">
      <c r="A176" s="23" t="str">
        <f t="shared" si="2"/>
        <v>Reg2015Renal pelvis - C65MaleAllEth</v>
      </c>
      <c r="B176" s="23" t="s">
        <v>2</v>
      </c>
      <c r="C176" s="23">
        <v>2015</v>
      </c>
      <c r="D176" s="23" t="s">
        <v>275</v>
      </c>
      <c r="E176" s="23" t="s">
        <v>5</v>
      </c>
      <c r="F176" s="23" t="s">
        <v>12</v>
      </c>
      <c r="G176" s="23">
        <v>22</v>
      </c>
      <c r="H176" s="23">
        <v>0.6</v>
      </c>
    </row>
    <row r="177" spans="1:8" x14ac:dyDescent="0.25">
      <c r="A177" s="23" t="str">
        <f t="shared" si="2"/>
        <v>Reg2015Ureter - C66MaleAllEth</v>
      </c>
      <c r="B177" s="23" t="s">
        <v>2</v>
      </c>
      <c r="C177" s="23">
        <v>2015</v>
      </c>
      <c r="D177" s="23" t="s">
        <v>43</v>
      </c>
      <c r="E177" s="23" t="s">
        <v>5</v>
      </c>
      <c r="F177" s="23" t="s">
        <v>12</v>
      </c>
      <c r="G177" s="23">
        <v>24</v>
      </c>
      <c r="H177" s="23">
        <v>0.7</v>
      </c>
    </row>
    <row r="178" spans="1:8" x14ac:dyDescent="0.25">
      <c r="A178" s="23" t="str">
        <f t="shared" si="2"/>
        <v>Reg2015Bladder - C67MaleAllEth</v>
      </c>
      <c r="B178" s="23" t="s">
        <v>2</v>
      </c>
      <c r="C178" s="23">
        <v>2015</v>
      </c>
      <c r="D178" s="23" t="s">
        <v>19</v>
      </c>
      <c r="E178" s="23" t="s">
        <v>5</v>
      </c>
      <c r="F178" s="23" t="s">
        <v>12</v>
      </c>
      <c r="G178" s="23">
        <v>307</v>
      </c>
      <c r="H178" s="23">
        <v>8.1</v>
      </c>
    </row>
    <row r="179" spans="1:8" x14ac:dyDescent="0.25">
      <c r="A179" s="23" t="str">
        <f t="shared" si="2"/>
        <v>Reg2015Other urinary organs - C68MaleAllEth</v>
      </c>
      <c r="B179" s="23" t="s">
        <v>2</v>
      </c>
      <c r="C179" s="23">
        <v>2015</v>
      </c>
      <c r="D179" s="23" t="s">
        <v>276</v>
      </c>
      <c r="E179" s="23" t="s">
        <v>5</v>
      </c>
      <c r="F179" s="23" t="s">
        <v>12</v>
      </c>
      <c r="G179" s="23">
        <v>19</v>
      </c>
      <c r="H179" s="23">
        <v>0.5</v>
      </c>
    </row>
    <row r="180" spans="1:8" x14ac:dyDescent="0.25">
      <c r="A180" s="23" t="str">
        <f t="shared" si="2"/>
        <v>Reg2015Eye - C69MaleAllEth</v>
      </c>
      <c r="B180" s="23" t="s">
        <v>2</v>
      </c>
      <c r="C180" s="23">
        <v>2015</v>
      </c>
      <c r="D180" s="23" t="s">
        <v>278</v>
      </c>
      <c r="E180" s="23" t="s">
        <v>5</v>
      </c>
      <c r="F180" s="23" t="s">
        <v>12</v>
      </c>
      <c r="G180" s="23">
        <v>25</v>
      </c>
      <c r="H180" s="23">
        <v>0.8</v>
      </c>
    </row>
    <row r="181" spans="1:8" x14ac:dyDescent="0.25">
      <c r="A181" s="23" t="str">
        <f t="shared" si="2"/>
        <v>Reg2015Meninges - C70MaleAllEth</v>
      </c>
      <c r="B181" s="23" t="s">
        <v>2</v>
      </c>
      <c r="C181" s="23">
        <v>2015</v>
      </c>
      <c r="D181" s="23" t="s">
        <v>29</v>
      </c>
      <c r="E181" s="23" t="s">
        <v>5</v>
      </c>
      <c r="F181" s="23" t="s">
        <v>12</v>
      </c>
      <c r="G181" s="23">
        <v>1</v>
      </c>
      <c r="H181" s="23">
        <v>0</v>
      </c>
    </row>
    <row r="182" spans="1:8" x14ac:dyDescent="0.25">
      <c r="A182" s="23" t="str">
        <f t="shared" si="2"/>
        <v>Reg2015Brain - C71MaleAllEth</v>
      </c>
      <c r="B182" s="23" t="s">
        <v>2</v>
      </c>
      <c r="C182" s="23">
        <v>2015</v>
      </c>
      <c r="D182" s="23" t="s">
        <v>20</v>
      </c>
      <c r="E182" s="23" t="s">
        <v>5</v>
      </c>
      <c r="F182" s="23" t="s">
        <v>12</v>
      </c>
      <c r="G182" s="23">
        <v>172</v>
      </c>
      <c r="H182" s="23">
        <v>5.9</v>
      </c>
    </row>
    <row r="183" spans="1:8" x14ac:dyDescent="0.25">
      <c r="A183" s="23" t="str">
        <f t="shared" si="2"/>
        <v>Reg2015Other central nervous system - C72MaleAllEth</v>
      </c>
      <c r="B183" s="23" t="s">
        <v>2</v>
      </c>
      <c r="C183" s="23">
        <v>2015</v>
      </c>
      <c r="D183" s="23" t="s">
        <v>279</v>
      </c>
      <c r="E183" s="23" t="s">
        <v>5</v>
      </c>
      <c r="F183" s="23" t="s">
        <v>12</v>
      </c>
      <c r="G183" s="23">
        <v>5</v>
      </c>
      <c r="H183" s="23">
        <v>0.2</v>
      </c>
    </row>
    <row r="184" spans="1:8" x14ac:dyDescent="0.25">
      <c r="A184" s="23" t="str">
        <f t="shared" si="2"/>
        <v>Reg2015Thyroid - C73MaleAllEth</v>
      </c>
      <c r="B184" s="23" t="s">
        <v>2</v>
      </c>
      <c r="C184" s="23">
        <v>2015</v>
      </c>
      <c r="D184" s="23" t="s">
        <v>281</v>
      </c>
      <c r="E184" s="23" t="s">
        <v>5</v>
      </c>
      <c r="F184" s="23" t="s">
        <v>12</v>
      </c>
      <c r="G184" s="23">
        <v>99</v>
      </c>
      <c r="H184" s="23">
        <v>3.5</v>
      </c>
    </row>
    <row r="185" spans="1:8" x14ac:dyDescent="0.25">
      <c r="A185" s="23" t="str">
        <f t="shared" si="2"/>
        <v>Reg2015Adrenal gland - C74MaleAllEth</v>
      </c>
      <c r="B185" s="23" t="s">
        <v>2</v>
      </c>
      <c r="C185" s="23">
        <v>2015</v>
      </c>
      <c r="D185" s="23" t="s">
        <v>282</v>
      </c>
      <c r="E185" s="23" t="s">
        <v>5</v>
      </c>
      <c r="F185" s="23" t="s">
        <v>12</v>
      </c>
      <c r="G185" s="23">
        <v>7</v>
      </c>
      <c r="H185" s="23">
        <v>0.3</v>
      </c>
    </row>
    <row r="186" spans="1:8" x14ac:dyDescent="0.25">
      <c r="A186" s="23" t="str">
        <f t="shared" si="2"/>
        <v>Reg2015Other endocrine glands - C75MaleAllEth</v>
      </c>
      <c r="B186" s="23" t="s">
        <v>2</v>
      </c>
      <c r="C186" s="23">
        <v>2015</v>
      </c>
      <c r="D186" s="23" t="s">
        <v>283</v>
      </c>
      <c r="E186" s="23" t="s">
        <v>5</v>
      </c>
      <c r="F186" s="23" t="s">
        <v>12</v>
      </c>
      <c r="G186" s="23">
        <v>3</v>
      </c>
      <c r="H186" s="23">
        <v>0.1</v>
      </c>
    </row>
    <row r="187" spans="1:8" x14ac:dyDescent="0.25">
      <c r="A187" s="23" t="str">
        <f t="shared" si="2"/>
        <v>Reg2015Other and ill-defined sites - C76MaleAllEth</v>
      </c>
      <c r="B187" s="23" t="s">
        <v>2</v>
      </c>
      <c r="C187" s="23">
        <v>2015</v>
      </c>
      <c r="D187" s="23" t="s">
        <v>285</v>
      </c>
      <c r="E187" s="23" t="s">
        <v>5</v>
      </c>
      <c r="F187" s="23" t="s">
        <v>12</v>
      </c>
      <c r="G187" s="23">
        <v>2</v>
      </c>
      <c r="H187" s="23">
        <v>0</v>
      </c>
    </row>
    <row r="188" spans="1:8" x14ac:dyDescent="0.25">
      <c r="A188" s="23" t="str">
        <f t="shared" si="2"/>
        <v>Reg2015Unknown primary - C77-C79MaleAllEth</v>
      </c>
      <c r="B188" s="23" t="s">
        <v>2</v>
      </c>
      <c r="C188" s="23">
        <v>2015</v>
      </c>
      <c r="D188" s="23" t="s">
        <v>286</v>
      </c>
      <c r="E188" s="23" t="s">
        <v>5</v>
      </c>
      <c r="F188" s="23" t="s">
        <v>12</v>
      </c>
      <c r="G188" s="23">
        <v>196</v>
      </c>
      <c r="H188" s="23">
        <v>5.4</v>
      </c>
    </row>
    <row r="189" spans="1:8" x14ac:dyDescent="0.25">
      <c r="A189" s="23" t="str">
        <f t="shared" si="2"/>
        <v>Reg2015Unspecified site - C80MaleAllEth</v>
      </c>
      <c r="B189" s="23" t="s">
        <v>2</v>
      </c>
      <c r="C189" s="23">
        <v>2015</v>
      </c>
      <c r="D189" s="23" t="s">
        <v>287</v>
      </c>
      <c r="E189" s="23" t="s">
        <v>5</v>
      </c>
      <c r="F189" s="23" t="s">
        <v>12</v>
      </c>
      <c r="G189" s="23">
        <v>25</v>
      </c>
      <c r="H189" s="23">
        <v>0.6</v>
      </c>
    </row>
    <row r="190" spans="1:8" x14ac:dyDescent="0.25">
      <c r="A190" s="23" t="str">
        <f t="shared" si="2"/>
        <v>Reg2015Hodgkin lymphoma - C81MaleAllEth</v>
      </c>
      <c r="B190" s="23" t="s">
        <v>2</v>
      </c>
      <c r="C190" s="23">
        <v>2015</v>
      </c>
      <c r="D190" s="23" t="s">
        <v>289</v>
      </c>
      <c r="E190" s="23" t="s">
        <v>5</v>
      </c>
      <c r="F190" s="23" t="s">
        <v>12</v>
      </c>
      <c r="G190" s="23">
        <v>57</v>
      </c>
      <c r="H190" s="23">
        <v>2.5</v>
      </c>
    </row>
    <row r="191" spans="1:8" x14ac:dyDescent="0.25">
      <c r="A191" s="23" t="str">
        <f t="shared" si="2"/>
        <v>Reg2015Non-Hodgkin lymphoma - C82-C86, C96MaleAllEth</v>
      </c>
      <c r="B191" s="23" t="s">
        <v>2</v>
      </c>
      <c r="C191" s="23">
        <v>2015</v>
      </c>
      <c r="D191" s="23" t="s">
        <v>365</v>
      </c>
      <c r="E191" s="23" t="s">
        <v>5</v>
      </c>
      <c r="F191" s="23" t="s">
        <v>12</v>
      </c>
      <c r="G191" s="23">
        <v>466</v>
      </c>
      <c r="H191" s="23">
        <v>14.4</v>
      </c>
    </row>
    <row r="192" spans="1:8" x14ac:dyDescent="0.25">
      <c r="A192" s="23" t="str">
        <f t="shared" si="2"/>
        <v>Reg2015Immunoproliferative cancers - C88MaleAllEth</v>
      </c>
      <c r="B192" s="23" t="s">
        <v>2</v>
      </c>
      <c r="C192" s="23">
        <v>2015</v>
      </c>
      <c r="D192" s="23" t="s">
        <v>291</v>
      </c>
      <c r="E192" s="23" t="s">
        <v>5</v>
      </c>
      <c r="F192" s="23" t="s">
        <v>12</v>
      </c>
      <c r="G192" s="23">
        <v>24</v>
      </c>
      <c r="H192" s="23">
        <v>0.7</v>
      </c>
    </row>
    <row r="193" spans="1:8" x14ac:dyDescent="0.25">
      <c r="A193" s="23" t="str">
        <f t="shared" si="2"/>
        <v>Reg2015Myeloma - C90MaleAllEth</v>
      </c>
      <c r="B193" s="23" t="s">
        <v>2</v>
      </c>
      <c r="C193" s="23">
        <v>2015</v>
      </c>
      <c r="D193" s="23" t="s">
        <v>292</v>
      </c>
      <c r="E193" s="23" t="s">
        <v>5</v>
      </c>
      <c r="F193" s="23" t="s">
        <v>12</v>
      </c>
      <c r="G193" s="23">
        <v>232</v>
      </c>
      <c r="H193" s="23">
        <v>6.7</v>
      </c>
    </row>
    <row r="194" spans="1:8" x14ac:dyDescent="0.25">
      <c r="A194" s="23" t="str">
        <f t="shared" si="2"/>
        <v>Reg2015Leukaemia - C91-C95MaleAllEth</v>
      </c>
      <c r="B194" s="23" t="s">
        <v>2</v>
      </c>
      <c r="C194" s="23">
        <v>2015</v>
      </c>
      <c r="D194" s="23" t="s">
        <v>26</v>
      </c>
      <c r="E194" s="23" t="s">
        <v>5</v>
      </c>
      <c r="F194" s="23" t="s">
        <v>12</v>
      </c>
      <c r="G194" s="23">
        <v>427</v>
      </c>
      <c r="H194" s="23">
        <v>13.5</v>
      </c>
    </row>
    <row r="195" spans="1:8" x14ac:dyDescent="0.25">
      <c r="A195" s="23" t="str">
        <f t="shared" ref="A195:A237" si="3">B195&amp;C195&amp;D195&amp;E195&amp;F195</f>
        <v>Reg2015Polycythemia vera - D45MaleAllEth</v>
      </c>
      <c r="B195" s="23" t="s">
        <v>2</v>
      </c>
      <c r="C195" s="23">
        <v>2015</v>
      </c>
      <c r="D195" s="23" t="s">
        <v>294</v>
      </c>
      <c r="E195" s="23" t="s">
        <v>5</v>
      </c>
      <c r="F195" s="23" t="s">
        <v>12</v>
      </c>
      <c r="G195" s="23">
        <v>18</v>
      </c>
      <c r="H195" s="23">
        <v>0.5</v>
      </c>
    </row>
    <row r="196" spans="1:8" x14ac:dyDescent="0.25">
      <c r="A196" s="23" t="str">
        <f t="shared" si="3"/>
        <v>Reg2015Myelodyplastic syndromes - D46MaleAllEth</v>
      </c>
      <c r="B196" s="23" t="s">
        <v>2</v>
      </c>
      <c r="C196" s="23">
        <v>2015</v>
      </c>
      <c r="D196" s="23" t="s">
        <v>295</v>
      </c>
      <c r="E196" s="23" t="s">
        <v>5</v>
      </c>
      <c r="F196" s="23" t="s">
        <v>12</v>
      </c>
      <c r="G196" s="23">
        <v>116</v>
      </c>
      <c r="H196" s="23">
        <v>3.1</v>
      </c>
    </row>
    <row r="197" spans="1:8" x14ac:dyDescent="0.25">
      <c r="A197" s="23" t="str">
        <f t="shared" si="3"/>
        <v>Reg2015Uncertain behaviour of lymphoid, haematopoietic and related tissue - D47MaleAllEth</v>
      </c>
      <c r="B197" s="23" t="s">
        <v>2</v>
      </c>
      <c r="C197" s="23">
        <v>2015</v>
      </c>
      <c r="D197" s="23" t="s">
        <v>296</v>
      </c>
      <c r="E197" s="23" t="s">
        <v>5</v>
      </c>
      <c r="F197" s="23" t="s">
        <v>12</v>
      </c>
      <c r="G197" s="23">
        <v>48</v>
      </c>
      <c r="H197" s="23">
        <v>1.4</v>
      </c>
    </row>
    <row r="198" spans="1:8" x14ac:dyDescent="0.25">
      <c r="A198" s="23" t="str">
        <f t="shared" si="3"/>
        <v>Reg2015Lip, oral cavity and pharynx - C00-C14AllSexAllEth</v>
      </c>
      <c r="B198" s="23" t="s">
        <v>2</v>
      </c>
      <c r="C198" s="23">
        <v>2015</v>
      </c>
      <c r="D198" s="23" t="s">
        <v>246</v>
      </c>
      <c r="E198" s="23" t="s">
        <v>3</v>
      </c>
      <c r="F198" s="23" t="s">
        <v>12</v>
      </c>
      <c r="G198" s="23">
        <v>507</v>
      </c>
      <c r="H198" s="23">
        <v>7.7</v>
      </c>
    </row>
    <row r="199" spans="1:8" x14ac:dyDescent="0.25">
      <c r="A199" s="23" t="str">
        <f t="shared" si="3"/>
        <v>Reg2015Digestive organs - C15-C26AllSexAllEth</v>
      </c>
      <c r="B199" s="23" t="s">
        <v>2</v>
      </c>
      <c r="C199" s="23">
        <v>2015</v>
      </c>
      <c r="D199" s="23" t="s">
        <v>251</v>
      </c>
      <c r="E199" s="23" t="s">
        <v>3</v>
      </c>
      <c r="F199" s="23" t="s">
        <v>12</v>
      </c>
      <c r="G199" s="23">
        <v>5162</v>
      </c>
      <c r="H199" s="23">
        <v>68.900000000000006</v>
      </c>
    </row>
    <row r="200" spans="1:8" x14ac:dyDescent="0.25">
      <c r="A200" s="23" t="str">
        <f t="shared" si="3"/>
        <v>Reg2015Respiratory and intrathoracic organs - C30-C39AllSexAllEth</v>
      </c>
      <c r="B200" s="23" t="s">
        <v>2</v>
      </c>
      <c r="C200" s="23">
        <v>2015</v>
      </c>
      <c r="D200" s="23" t="s">
        <v>257</v>
      </c>
      <c r="E200" s="23" t="s">
        <v>3</v>
      </c>
      <c r="F200" s="23" t="s">
        <v>12</v>
      </c>
      <c r="G200" s="23">
        <v>2318</v>
      </c>
      <c r="H200" s="23">
        <v>31</v>
      </c>
    </row>
    <row r="201" spans="1:8" x14ac:dyDescent="0.25">
      <c r="A201" s="23" t="str">
        <f t="shared" si="3"/>
        <v>Reg2015Bone and articular cartilage - C40-C41AllSexAllEth</v>
      </c>
      <c r="B201" s="23" t="s">
        <v>2</v>
      </c>
      <c r="C201" s="23">
        <v>2015</v>
      </c>
      <c r="D201" s="23" t="s">
        <v>262</v>
      </c>
      <c r="E201" s="23" t="s">
        <v>3</v>
      </c>
      <c r="F201" s="23" t="s">
        <v>12</v>
      </c>
      <c r="G201" s="23">
        <v>30</v>
      </c>
      <c r="H201" s="23">
        <v>0.7</v>
      </c>
    </row>
    <row r="202" spans="1:8" x14ac:dyDescent="0.25">
      <c r="A202" s="23" t="str">
        <f t="shared" si="3"/>
        <v>Reg2015Skin - C43-C44AllSexAllEth</v>
      </c>
      <c r="B202" s="23" t="s">
        <v>2</v>
      </c>
      <c r="C202" s="23">
        <v>2015</v>
      </c>
      <c r="D202" s="23" t="s">
        <v>65</v>
      </c>
      <c r="E202" s="23" t="s">
        <v>3</v>
      </c>
      <c r="F202" s="23" t="s">
        <v>12</v>
      </c>
      <c r="G202" s="23">
        <v>2545</v>
      </c>
      <c r="H202" s="23">
        <v>36.9</v>
      </c>
    </row>
    <row r="203" spans="1:8" x14ac:dyDescent="0.25">
      <c r="A203" s="23" t="str">
        <f t="shared" si="3"/>
        <v>Reg2015Mesothelial and soft tissue - C45-C49AllSexAllEth</v>
      </c>
      <c r="B203" s="23" t="s">
        <v>2</v>
      </c>
      <c r="C203" s="23">
        <v>2015</v>
      </c>
      <c r="D203" s="23" t="s">
        <v>264</v>
      </c>
      <c r="E203" s="23" t="s">
        <v>3</v>
      </c>
      <c r="F203" s="23" t="s">
        <v>12</v>
      </c>
      <c r="G203" s="23">
        <v>279</v>
      </c>
      <c r="H203" s="23">
        <v>4.2</v>
      </c>
    </row>
    <row r="204" spans="1:8" x14ac:dyDescent="0.25">
      <c r="A204" s="23" t="str">
        <f t="shared" si="3"/>
        <v>Reg2015Breast - C50AllSexAllEth</v>
      </c>
      <c r="B204" s="23" t="s">
        <v>2</v>
      </c>
      <c r="C204" s="23">
        <v>2015</v>
      </c>
      <c r="D204" s="23" t="s">
        <v>21</v>
      </c>
      <c r="E204" s="23" t="s">
        <v>3</v>
      </c>
      <c r="F204" s="23" t="s">
        <v>12</v>
      </c>
      <c r="G204" s="23">
        <v>3315</v>
      </c>
      <c r="H204" s="23">
        <v>51.6</v>
      </c>
    </row>
    <row r="205" spans="1:8" x14ac:dyDescent="0.25">
      <c r="A205" s="23" t="str">
        <f t="shared" si="3"/>
        <v>Reg2015Female genital organs - C51-C58AllSexAllEth</v>
      </c>
      <c r="B205" s="23" t="s">
        <v>2</v>
      </c>
      <c r="C205" s="23">
        <v>2015</v>
      </c>
      <c r="D205" s="23" t="s">
        <v>269</v>
      </c>
      <c r="E205" s="23" t="s">
        <v>3</v>
      </c>
      <c r="F205" s="23" t="s">
        <v>12</v>
      </c>
      <c r="G205" s="23">
        <v>1115</v>
      </c>
      <c r="H205" s="23">
        <v>17.3</v>
      </c>
    </row>
    <row r="206" spans="1:8" x14ac:dyDescent="0.25">
      <c r="A206" s="23" t="str">
        <f t="shared" si="3"/>
        <v>Reg2015Male genital organs - C60-C63AllSexAllEth</v>
      </c>
      <c r="B206" s="23" t="s">
        <v>2</v>
      </c>
      <c r="C206" s="23">
        <v>2015</v>
      </c>
      <c r="D206" s="23" t="s">
        <v>271</v>
      </c>
      <c r="E206" s="23" t="s">
        <v>3</v>
      </c>
      <c r="F206" s="23" t="s">
        <v>12</v>
      </c>
      <c r="G206" s="23">
        <v>3266</v>
      </c>
      <c r="H206" s="23">
        <v>46.1</v>
      </c>
    </row>
    <row r="207" spans="1:8" x14ac:dyDescent="0.25">
      <c r="A207" s="23" t="str">
        <f t="shared" si="3"/>
        <v>Reg2015Urinary tract - C64-C68AllSexAllEth</v>
      </c>
      <c r="B207" s="23" t="s">
        <v>2</v>
      </c>
      <c r="C207" s="23">
        <v>2015</v>
      </c>
      <c r="D207" s="23" t="s">
        <v>273</v>
      </c>
      <c r="E207" s="23" t="s">
        <v>3</v>
      </c>
      <c r="F207" s="23" t="s">
        <v>12</v>
      </c>
      <c r="G207" s="23">
        <v>1066</v>
      </c>
      <c r="H207" s="23">
        <v>14.5</v>
      </c>
    </row>
    <row r="208" spans="1:8" x14ac:dyDescent="0.25">
      <c r="A208" s="23" t="str">
        <f t="shared" si="3"/>
        <v>Reg2015Eye, brain and other parts of central nervous system - C69-C72AllSexAllEth</v>
      </c>
      <c r="B208" s="23" t="s">
        <v>2</v>
      </c>
      <c r="C208" s="23">
        <v>2015</v>
      </c>
      <c r="D208" s="23" t="s">
        <v>277</v>
      </c>
      <c r="E208" s="23" t="s">
        <v>3</v>
      </c>
      <c r="F208" s="23" t="s">
        <v>12</v>
      </c>
      <c r="G208" s="23">
        <v>382</v>
      </c>
      <c r="H208" s="23">
        <v>6.3</v>
      </c>
    </row>
    <row r="209" spans="1:8" x14ac:dyDescent="0.25">
      <c r="A209" s="23" t="str">
        <f t="shared" si="3"/>
        <v>Reg2015Thyroid and other endocrine glands - C73-C75AllSexAllEth</v>
      </c>
      <c r="B209" s="23" t="s">
        <v>2</v>
      </c>
      <c r="C209" s="23">
        <v>2015</v>
      </c>
      <c r="D209" s="23" t="s">
        <v>280</v>
      </c>
      <c r="E209" s="23" t="s">
        <v>3</v>
      </c>
      <c r="F209" s="23" t="s">
        <v>12</v>
      </c>
      <c r="G209" s="23">
        <v>335</v>
      </c>
      <c r="H209" s="23">
        <v>6.2</v>
      </c>
    </row>
    <row r="210" spans="1:8" x14ac:dyDescent="0.25">
      <c r="A210" s="23" t="str">
        <f t="shared" si="3"/>
        <v>Reg2015Ill-defined, secondary and unspecified sites - C76-C80AllSexAllEth</v>
      </c>
      <c r="B210" s="23" t="s">
        <v>2</v>
      </c>
      <c r="C210" s="23">
        <v>2015</v>
      </c>
      <c r="D210" s="23" t="s">
        <v>284</v>
      </c>
      <c r="E210" s="23" t="s">
        <v>3</v>
      </c>
      <c r="F210" s="23" t="s">
        <v>12</v>
      </c>
      <c r="G210" s="23">
        <v>452</v>
      </c>
      <c r="H210" s="23">
        <v>5.6</v>
      </c>
    </row>
    <row r="211" spans="1:8" x14ac:dyDescent="0.25">
      <c r="A211" s="23" t="str">
        <f t="shared" si="3"/>
        <v>Reg2015Lymphoid, haematopoietic and related tissue - C81-C96, D45-D47AllSexAllEth</v>
      </c>
      <c r="B211" s="23" t="s">
        <v>2</v>
      </c>
      <c r="C211" s="23">
        <v>2015</v>
      </c>
      <c r="D211" s="23" t="s">
        <v>288</v>
      </c>
      <c r="E211" s="23" t="s">
        <v>3</v>
      </c>
      <c r="F211" s="23" t="s">
        <v>12</v>
      </c>
      <c r="G211" s="23">
        <v>2377</v>
      </c>
      <c r="H211" s="23">
        <v>34.700000000000003</v>
      </c>
    </row>
    <row r="212" spans="1:8" x14ac:dyDescent="0.25">
      <c r="A212" s="23" t="str">
        <f t="shared" si="3"/>
        <v>Reg2015Lip, oral cavity and pharynx - C00-C14FemaleAllEth</v>
      </c>
      <c r="B212" s="23" t="s">
        <v>2</v>
      </c>
      <c r="C212" s="23">
        <v>2015</v>
      </c>
      <c r="D212" s="23" t="s">
        <v>246</v>
      </c>
      <c r="E212" s="23" t="s">
        <v>4</v>
      </c>
      <c r="F212" s="23" t="s">
        <v>12</v>
      </c>
      <c r="G212" s="23">
        <v>146</v>
      </c>
      <c r="H212" s="23">
        <v>4.2</v>
      </c>
    </row>
    <row r="213" spans="1:8" x14ac:dyDescent="0.25">
      <c r="A213" s="23" t="str">
        <f t="shared" si="3"/>
        <v>Reg2015Digestive organs - C15-C26FemaleAllEth</v>
      </c>
      <c r="B213" s="23" t="s">
        <v>2</v>
      </c>
      <c r="C213" s="23">
        <v>2015</v>
      </c>
      <c r="D213" s="23" t="s">
        <v>251</v>
      </c>
      <c r="E213" s="23" t="s">
        <v>4</v>
      </c>
      <c r="F213" s="23" t="s">
        <v>12</v>
      </c>
      <c r="G213" s="23">
        <v>2360</v>
      </c>
      <c r="H213" s="23">
        <v>57.9</v>
      </c>
    </row>
    <row r="214" spans="1:8" x14ac:dyDescent="0.25">
      <c r="A214" s="23" t="str">
        <f t="shared" si="3"/>
        <v>Reg2015Respiratory and intrathoracic organs - C30-C39FemaleAllEth</v>
      </c>
      <c r="B214" s="23" t="s">
        <v>2</v>
      </c>
      <c r="C214" s="23">
        <v>2015</v>
      </c>
      <c r="D214" s="23" t="s">
        <v>257</v>
      </c>
      <c r="E214" s="23" t="s">
        <v>4</v>
      </c>
      <c r="F214" s="23" t="s">
        <v>12</v>
      </c>
      <c r="G214" s="23">
        <v>1117</v>
      </c>
      <c r="H214" s="23">
        <v>28.9</v>
      </c>
    </row>
    <row r="215" spans="1:8" x14ac:dyDescent="0.25">
      <c r="A215" s="23" t="str">
        <f t="shared" si="3"/>
        <v>Reg2015Bone and articular cartilage - C40-C41FemaleAllEth</v>
      </c>
      <c r="B215" s="23" t="s">
        <v>2</v>
      </c>
      <c r="C215" s="23">
        <v>2015</v>
      </c>
      <c r="D215" s="23" t="s">
        <v>262</v>
      </c>
      <c r="E215" s="23" t="s">
        <v>4</v>
      </c>
      <c r="F215" s="23" t="s">
        <v>12</v>
      </c>
      <c r="G215" s="23">
        <v>11</v>
      </c>
      <c r="H215" s="23">
        <v>0.5</v>
      </c>
    </row>
    <row r="216" spans="1:8" x14ac:dyDescent="0.25">
      <c r="A216" s="23" t="str">
        <f t="shared" si="3"/>
        <v>Reg2015Skin - C43-C44FemaleAllEth</v>
      </c>
      <c r="B216" s="23" t="s">
        <v>2</v>
      </c>
      <c r="C216" s="23">
        <v>2015</v>
      </c>
      <c r="D216" s="23" t="s">
        <v>65</v>
      </c>
      <c r="E216" s="23" t="s">
        <v>4</v>
      </c>
      <c r="F216" s="23" t="s">
        <v>12</v>
      </c>
      <c r="G216" s="23">
        <v>1112</v>
      </c>
      <c r="H216" s="23">
        <v>32.1</v>
      </c>
    </row>
    <row r="217" spans="1:8" x14ac:dyDescent="0.25">
      <c r="A217" s="23" t="str">
        <f t="shared" si="3"/>
        <v>Reg2015Mesothelial and soft tissue - C45-C49FemaleAllEth</v>
      </c>
      <c r="B217" s="23" t="s">
        <v>2</v>
      </c>
      <c r="C217" s="23">
        <v>2015</v>
      </c>
      <c r="D217" s="23" t="s">
        <v>264</v>
      </c>
      <c r="E217" s="23" t="s">
        <v>4</v>
      </c>
      <c r="F217" s="23" t="s">
        <v>12</v>
      </c>
      <c r="G217" s="23">
        <v>107</v>
      </c>
      <c r="H217" s="23">
        <v>3.3</v>
      </c>
    </row>
    <row r="218" spans="1:8" x14ac:dyDescent="0.25">
      <c r="A218" s="23" t="str">
        <f t="shared" si="3"/>
        <v>Reg2015Breast - C50FemaleAllEth</v>
      </c>
      <c r="B218" s="23" t="s">
        <v>2</v>
      </c>
      <c r="C218" s="23">
        <v>2015</v>
      </c>
      <c r="D218" s="23" t="s">
        <v>21</v>
      </c>
      <c r="E218" s="23" t="s">
        <v>4</v>
      </c>
      <c r="F218" s="23" t="s">
        <v>12</v>
      </c>
      <c r="G218" s="23">
        <v>3292</v>
      </c>
      <c r="H218" s="23">
        <v>98.4</v>
      </c>
    </row>
    <row r="219" spans="1:8" x14ac:dyDescent="0.25">
      <c r="A219" s="23" t="str">
        <f t="shared" si="3"/>
        <v>Reg2015Female genital organs - C51-C58FemaleAllEth</v>
      </c>
      <c r="B219" s="23" t="s">
        <v>2</v>
      </c>
      <c r="C219" s="23">
        <v>2015</v>
      </c>
      <c r="D219" s="23" t="s">
        <v>269</v>
      </c>
      <c r="E219" s="23" t="s">
        <v>4</v>
      </c>
      <c r="F219" s="23" t="s">
        <v>12</v>
      </c>
      <c r="G219" s="23">
        <v>1115</v>
      </c>
      <c r="H219" s="23">
        <v>33.1</v>
      </c>
    </row>
    <row r="220" spans="1:8" x14ac:dyDescent="0.25">
      <c r="A220" s="23" t="str">
        <f t="shared" si="3"/>
        <v>Reg2015Urinary tract - C64-C68FemaleAllEth</v>
      </c>
      <c r="B220" s="23" t="s">
        <v>2</v>
      </c>
      <c r="C220" s="23">
        <v>2015</v>
      </c>
      <c r="D220" s="23" t="s">
        <v>273</v>
      </c>
      <c r="E220" s="23" t="s">
        <v>4</v>
      </c>
      <c r="F220" s="23" t="s">
        <v>12</v>
      </c>
      <c r="G220" s="23">
        <v>321</v>
      </c>
      <c r="H220" s="23">
        <v>8.3000000000000007</v>
      </c>
    </row>
    <row r="221" spans="1:8" x14ac:dyDescent="0.25">
      <c r="A221" s="23" t="str">
        <f t="shared" si="3"/>
        <v>Reg2015Eye, brain and other parts of central nervous system - C69-C72FemaleAllEth</v>
      </c>
      <c r="B221" s="23" t="s">
        <v>2</v>
      </c>
      <c r="C221" s="23">
        <v>2015</v>
      </c>
      <c r="D221" s="23" t="s">
        <v>277</v>
      </c>
      <c r="E221" s="23" t="s">
        <v>4</v>
      </c>
      <c r="F221" s="23" t="s">
        <v>12</v>
      </c>
      <c r="G221" s="23">
        <v>179</v>
      </c>
      <c r="H221" s="23">
        <v>5.7</v>
      </c>
    </row>
    <row r="222" spans="1:8" x14ac:dyDescent="0.25">
      <c r="A222" s="23" t="str">
        <f t="shared" si="3"/>
        <v>Reg2015Thyroid and other endocrine glands - C73-C75FemaleAllEth</v>
      </c>
      <c r="B222" s="23" t="s">
        <v>2</v>
      </c>
      <c r="C222" s="23">
        <v>2015</v>
      </c>
      <c r="D222" s="23" t="s">
        <v>280</v>
      </c>
      <c r="E222" s="23" t="s">
        <v>4</v>
      </c>
      <c r="F222" s="23" t="s">
        <v>12</v>
      </c>
      <c r="G222" s="23">
        <v>226</v>
      </c>
      <c r="H222" s="23">
        <v>8.3000000000000007</v>
      </c>
    </row>
    <row r="223" spans="1:8" x14ac:dyDescent="0.25">
      <c r="A223" s="23" t="str">
        <f t="shared" si="3"/>
        <v>Reg2015Ill-defined, secondary and unspecified sites - C76-C80FemaleAllEth</v>
      </c>
      <c r="B223" s="23" t="s">
        <v>2</v>
      </c>
      <c r="C223" s="23">
        <v>2015</v>
      </c>
      <c r="D223" s="23" t="s">
        <v>284</v>
      </c>
      <c r="E223" s="23" t="s">
        <v>4</v>
      </c>
      <c r="F223" s="23" t="s">
        <v>12</v>
      </c>
      <c r="G223" s="23">
        <v>229</v>
      </c>
      <c r="H223" s="23">
        <v>5.2</v>
      </c>
    </row>
    <row r="224" spans="1:8" x14ac:dyDescent="0.25">
      <c r="A224" s="23" t="str">
        <f t="shared" si="3"/>
        <v>Reg2015Lymphoid, haematopoietic and related tissue - C81-C96, D45-D47FemaleAllEth</v>
      </c>
      <c r="B224" s="23" t="s">
        <v>2</v>
      </c>
      <c r="C224" s="23">
        <v>2015</v>
      </c>
      <c r="D224" s="23" t="s">
        <v>288</v>
      </c>
      <c r="E224" s="23" t="s">
        <v>4</v>
      </c>
      <c r="F224" s="23" t="s">
        <v>12</v>
      </c>
      <c r="G224" s="23">
        <v>989</v>
      </c>
      <c r="H224" s="23">
        <v>27.2</v>
      </c>
    </row>
    <row r="225" spans="1:8" x14ac:dyDescent="0.25">
      <c r="A225" s="23" t="str">
        <f t="shared" si="3"/>
        <v>Reg2015Lip, oral cavity and pharynx - C00-C14MaleAllEth</v>
      </c>
      <c r="B225" s="23" t="s">
        <v>2</v>
      </c>
      <c r="C225" s="23">
        <v>2015</v>
      </c>
      <c r="D225" s="23" t="s">
        <v>246</v>
      </c>
      <c r="E225" s="23" t="s">
        <v>5</v>
      </c>
      <c r="F225" s="23" t="s">
        <v>12</v>
      </c>
      <c r="G225" s="23">
        <v>361</v>
      </c>
      <c r="H225" s="23">
        <v>11.5</v>
      </c>
    </row>
    <row r="226" spans="1:8" x14ac:dyDescent="0.25">
      <c r="A226" s="23" t="str">
        <f t="shared" si="3"/>
        <v>Reg2015Digestive organs - C15-C26MaleAllEth</v>
      </c>
      <c r="B226" s="23" t="s">
        <v>2</v>
      </c>
      <c r="C226" s="23">
        <v>2015</v>
      </c>
      <c r="D226" s="23" t="s">
        <v>251</v>
      </c>
      <c r="E226" s="23" t="s">
        <v>5</v>
      </c>
      <c r="F226" s="23" t="s">
        <v>12</v>
      </c>
      <c r="G226" s="23">
        <v>2802</v>
      </c>
      <c r="H226" s="23">
        <v>81</v>
      </c>
    </row>
    <row r="227" spans="1:8" x14ac:dyDescent="0.25">
      <c r="A227" s="23" t="str">
        <f t="shared" si="3"/>
        <v>Reg2015Respiratory and intrathoracic organs - C30-C39MaleAllEth</v>
      </c>
      <c r="B227" s="23" t="s">
        <v>2</v>
      </c>
      <c r="C227" s="23">
        <v>2015</v>
      </c>
      <c r="D227" s="23" t="s">
        <v>257</v>
      </c>
      <c r="E227" s="23" t="s">
        <v>5</v>
      </c>
      <c r="F227" s="23" t="s">
        <v>12</v>
      </c>
      <c r="G227" s="23">
        <v>1201</v>
      </c>
      <c r="H227" s="23">
        <v>33.799999999999997</v>
      </c>
    </row>
    <row r="228" spans="1:8" x14ac:dyDescent="0.25">
      <c r="A228" s="23" t="str">
        <f t="shared" si="3"/>
        <v>Reg2015Bone and articular cartilage - C40-C41MaleAllEth</v>
      </c>
      <c r="B228" s="23" t="s">
        <v>2</v>
      </c>
      <c r="C228" s="23">
        <v>2015</v>
      </c>
      <c r="D228" s="23" t="s">
        <v>262</v>
      </c>
      <c r="E228" s="23" t="s">
        <v>5</v>
      </c>
      <c r="F228" s="23" t="s">
        <v>12</v>
      </c>
      <c r="G228" s="23">
        <v>19</v>
      </c>
      <c r="H228" s="23">
        <v>0.9</v>
      </c>
    </row>
    <row r="229" spans="1:8" x14ac:dyDescent="0.25">
      <c r="A229" s="23" t="str">
        <f t="shared" si="3"/>
        <v>Reg2015Skin - C43-C44MaleAllEth</v>
      </c>
      <c r="B229" s="23" t="s">
        <v>2</v>
      </c>
      <c r="C229" s="23">
        <v>2015</v>
      </c>
      <c r="D229" s="23" t="s">
        <v>65</v>
      </c>
      <c r="E229" s="23" t="s">
        <v>5</v>
      </c>
      <c r="F229" s="23" t="s">
        <v>12</v>
      </c>
      <c r="G229" s="23">
        <v>1433</v>
      </c>
      <c r="H229" s="23">
        <v>42.8</v>
      </c>
    </row>
    <row r="230" spans="1:8" x14ac:dyDescent="0.25">
      <c r="A230" s="23" t="str">
        <f t="shared" si="3"/>
        <v>Reg2015Mesothelial and soft tissue - C45-C49MaleAllEth</v>
      </c>
      <c r="B230" s="23" t="s">
        <v>2</v>
      </c>
      <c r="C230" s="23">
        <v>2015</v>
      </c>
      <c r="D230" s="23" t="s">
        <v>264</v>
      </c>
      <c r="E230" s="23" t="s">
        <v>5</v>
      </c>
      <c r="F230" s="23" t="s">
        <v>12</v>
      </c>
      <c r="G230" s="23">
        <v>172</v>
      </c>
      <c r="H230" s="23">
        <v>5.2</v>
      </c>
    </row>
    <row r="231" spans="1:8" x14ac:dyDescent="0.25">
      <c r="A231" s="23" t="str">
        <f t="shared" si="3"/>
        <v>Reg2015Breast - C50MaleAllEth</v>
      </c>
      <c r="B231" s="23" t="s">
        <v>2</v>
      </c>
      <c r="C231" s="23">
        <v>2015</v>
      </c>
      <c r="D231" s="23" t="s">
        <v>21</v>
      </c>
      <c r="E231" s="23" t="s">
        <v>5</v>
      </c>
      <c r="F231" s="23" t="s">
        <v>12</v>
      </c>
      <c r="G231" s="23">
        <v>23</v>
      </c>
      <c r="H231" s="23">
        <v>0.7</v>
      </c>
    </row>
    <row r="232" spans="1:8" x14ac:dyDescent="0.25">
      <c r="A232" s="23" t="str">
        <f t="shared" si="3"/>
        <v>Reg2015Male genital organs - C60-C63MaleAllEth</v>
      </c>
      <c r="B232" s="23" t="s">
        <v>2</v>
      </c>
      <c r="C232" s="23">
        <v>2015</v>
      </c>
      <c r="D232" s="23" t="s">
        <v>271</v>
      </c>
      <c r="E232" s="23" t="s">
        <v>5</v>
      </c>
      <c r="F232" s="23" t="s">
        <v>12</v>
      </c>
      <c r="G232" s="23">
        <v>3266</v>
      </c>
      <c r="H232" s="23">
        <v>96.5</v>
      </c>
    </row>
    <row r="233" spans="1:8" x14ac:dyDescent="0.25">
      <c r="A233" s="23" t="str">
        <f t="shared" si="3"/>
        <v>Reg2015Urinary tract - C64-C68MaleAllEth</v>
      </c>
      <c r="B233" s="23" t="s">
        <v>2</v>
      </c>
      <c r="C233" s="23">
        <v>2015</v>
      </c>
      <c r="D233" s="23" t="s">
        <v>273</v>
      </c>
      <c r="E233" s="23" t="s">
        <v>5</v>
      </c>
      <c r="F233" s="23" t="s">
        <v>12</v>
      </c>
      <c r="G233" s="23">
        <v>745</v>
      </c>
      <c r="H233" s="23">
        <v>21.6</v>
      </c>
    </row>
    <row r="234" spans="1:8" x14ac:dyDescent="0.25">
      <c r="A234" s="23" t="str">
        <f t="shared" si="3"/>
        <v>Reg2015Eye, brain and other parts of central nervous system - C69-C72MaleAllEth</v>
      </c>
      <c r="B234" s="23" t="s">
        <v>2</v>
      </c>
      <c r="C234" s="23">
        <v>2015</v>
      </c>
      <c r="D234" s="23" t="s">
        <v>277</v>
      </c>
      <c r="E234" s="23" t="s">
        <v>5</v>
      </c>
      <c r="F234" s="23" t="s">
        <v>12</v>
      </c>
      <c r="G234" s="23">
        <v>203</v>
      </c>
      <c r="H234" s="23">
        <v>7</v>
      </c>
    </row>
    <row r="235" spans="1:8" x14ac:dyDescent="0.25">
      <c r="A235" s="23" t="str">
        <f t="shared" si="3"/>
        <v>Reg2015Thyroid and other endocrine glands - C73-C75MaleAllEth</v>
      </c>
      <c r="B235" s="23" t="s">
        <v>2</v>
      </c>
      <c r="C235" s="23">
        <v>2015</v>
      </c>
      <c r="D235" s="23" t="s">
        <v>280</v>
      </c>
      <c r="E235" s="23" t="s">
        <v>5</v>
      </c>
      <c r="F235" s="23" t="s">
        <v>12</v>
      </c>
      <c r="G235" s="23">
        <v>109</v>
      </c>
      <c r="H235" s="23">
        <v>3.9</v>
      </c>
    </row>
    <row r="236" spans="1:8" x14ac:dyDescent="0.25">
      <c r="A236" s="23" t="str">
        <f t="shared" si="3"/>
        <v>Reg2015Ill-defined, secondary and unspecified sites - C76-C80MaleAllEth</v>
      </c>
      <c r="B236" s="23" t="s">
        <v>2</v>
      </c>
      <c r="C236" s="23">
        <v>2015</v>
      </c>
      <c r="D236" s="23" t="s">
        <v>284</v>
      </c>
      <c r="E236" s="23" t="s">
        <v>5</v>
      </c>
      <c r="F236" s="23" t="s">
        <v>12</v>
      </c>
      <c r="G236" s="23">
        <v>223</v>
      </c>
      <c r="H236" s="23">
        <v>6.1</v>
      </c>
    </row>
    <row r="237" spans="1:8" x14ac:dyDescent="0.25">
      <c r="A237" s="23" t="str">
        <f t="shared" si="3"/>
        <v>Reg2015Lymphoid, haematopoietic and related tissue - C81-C96, D45-D47MaleAllEth</v>
      </c>
      <c r="B237" s="23" t="s">
        <v>2</v>
      </c>
      <c r="C237" s="23">
        <v>2015</v>
      </c>
      <c r="D237" s="23" t="s">
        <v>288</v>
      </c>
      <c r="E237" s="23" t="s">
        <v>5</v>
      </c>
      <c r="F237" s="23" t="s">
        <v>12</v>
      </c>
      <c r="G237" s="23">
        <v>1388</v>
      </c>
      <c r="H237" s="23">
        <v>42.9</v>
      </c>
    </row>
    <row r="238" spans="1:8" x14ac:dyDescent="0.25">
      <c r="B238" s="23"/>
      <c r="C238" s="23"/>
      <c r="D238" s="23"/>
      <c r="E238" s="23"/>
      <c r="F238" s="23"/>
      <c r="G238" s="23"/>
      <c r="H238" s="23"/>
    </row>
    <row r="239" spans="1:8" x14ac:dyDescent="0.25">
      <c r="B239" s="23"/>
      <c r="C239" s="23"/>
      <c r="D239" s="23"/>
      <c r="E239" s="23"/>
      <c r="F239" s="23"/>
      <c r="G239" s="23"/>
      <c r="H239" s="23"/>
    </row>
    <row r="240" spans="1:8" x14ac:dyDescent="0.25">
      <c r="B240" s="23"/>
      <c r="C240" s="23"/>
      <c r="D240" s="23"/>
      <c r="E240" s="23"/>
      <c r="F240" s="23"/>
      <c r="G240" s="23"/>
      <c r="H240"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vt:lpstr>
      <vt:lpstr>Contents</vt:lpstr>
      <vt:lpstr>Help using file</vt:lpstr>
      <vt:lpstr>Top 10</vt:lpstr>
      <vt:lpstr>Cancer groups</vt:lpstr>
      <vt:lpstr>Demographic counts</vt:lpstr>
      <vt:lpstr>Coding table</vt:lpstr>
      <vt:lpstr>DataTop10</vt:lpstr>
      <vt:lpstr>DataCancerGrp</vt:lpstr>
      <vt:lpstr>DataDemographic</vt:lpstr>
      <vt:lpstr>Ref</vt:lpstr>
      <vt:lpstr>CanGroupSexLookup</vt:lpstr>
      <vt:lpstr>CanSexLookup</vt:lpstr>
      <vt:lpstr>DataCancerGrp</vt:lpstr>
      <vt:lpstr>DemographicData</vt:lpstr>
      <vt:lpstr>'Cancer groups'!Print_Area</vt:lpstr>
      <vt:lpstr>'Coding table'!Print_Area</vt:lpstr>
      <vt:lpstr>Contents!Print_Area</vt:lpstr>
      <vt:lpstr>Cover!Print_Area</vt:lpstr>
      <vt:lpstr>'Demographic counts'!Print_Area</vt:lpstr>
      <vt:lpstr>'Help using file'!Print_Area</vt:lpstr>
      <vt:lpstr>'Top 10'!Print_Area</vt:lpstr>
      <vt:lpstr>Top10cancersexlookup</vt:lpstr>
      <vt:lpstr>Top10Data</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Cancer trends 2013</dc:title>
  <dc:creator>Ministry of Health</dc:creator>
  <cp:lastModifiedBy>Melissa Perks</cp:lastModifiedBy>
  <cp:lastPrinted>2017-11-08T20:47:30Z</cp:lastPrinted>
  <dcterms:created xsi:type="dcterms:W3CDTF">2016-08-22T04:21:35Z</dcterms:created>
  <dcterms:modified xsi:type="dcterms:W3CDTF">2017-12-05T19:46:44Z</dcterms:modified>
</cp:coreProperties>
</file>